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stock\investment\"/>
    </mc:Choice>
  </mc:AlternateContent>
  <bookViews>
    <workbookView xWindow="0" yWindow="0" windowWidth="20160" windowHeight="8964" tabRatio="868" activeTab="1"/>
  </bookViews>
  <sheets>
    <sheet name="重點說明" sheetId="20" r:id="rId1"/>
    <sheet name="盤後整理" sheetId="11" r:id="rId2"/>
    <sheet name="資料整合一覽" sheetId="1" r:id="rId3"/>
    <sheet name="大盤與近月台指" sheetId="2" r:id="rId4"/>
    <sheet name="三大法人買賣超" sheetId="12" r:id="rId5"/>
    <sheet name="外資期貨未平倉口數" sheetId="14" r:id="rId6"/>
    <sheet name="期貨大額交易人未沖銷部位" sheetId="18" r:id="rId7"/>
    <sheet name="選擇權未平倉餘額" sheetId="16" r:id="rId8"/>
    <sheet name="臺指選擇權P_C_Ratios" sheetId="17" r:id="rId9"/>
    <sheet name="新台幣匯率美元指數" sheetId="13" r:id="rId10"/>
    <sheet name="散戶多空比" sheetId="15" r:id="rId11"/>
    <sheet name="三大美股走勢" sheetId="19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11" i="15" l="1"/>
  <c r="K411" i="15"/>
  <c r="F412" i="15"/>
  <c r="K412" i="15"/>
  <c r="F413" i="15"/>
  <c r="K413" i="15"/>
  <c r="C409" i="17"/>
  <c r="C410" i="17"/>
  <c r="C411" i="17"/>
  <c r="F411" i="16"/>
  <c r="G411" i="16"/>
  <c r="H411" i="16"/>
  <c r="I411" i="16"/>
  <c r="D411" i="18"/>
  <c r="G411" i="18"/>
  <c r="J411" i="18"/>
  <c r="M411" i="18"/>
  <c r="D412" i="14"/>
  <c r="I412" i="14"/>
  <c r="J412" i="14" s="1"/>
  <c r="C411" i="12"/>
  <c r="E411" i="12"/>
  <c r="G411" i="12"/>
  <c r="I411" i="12"/>
  <c r="L411" i="15" l="1"/>
  <c r="L412" i="15"/>
  <c r="L413" i="15"/>
  <c r="O411" i="18"/>
  <c r="N411" i="18"/>
  <c r="K412" i="14"/>
  <c r="F409" i="16"/>
  <c r="G409" i="16"/>
  <c r="H409" i="16"/>
  <c r="I409" i="16"/>
  <c r="F410" i="16"/>
  <c r="G410" i="16"/>
  <c r="H410" i="16"/>
  <c r="I410" i="16"/>
  <c r="D409" i="18"/>
  <c r="G409" i="18"/>
  <c r="J409" i="18"/>
  <c r="M409" i="18"/>
  <c r="D410" i="18"/>
  <c r="N410" i="18" s="1"/>
  <c r="G410" i="18"/>
  <c r="J410" i="18"/>
  <c r="M410" i="18"/>
  <c r="D410" i="14"/>
  <c r="I410" i="14"/>
  <c r="K410" i="14" s="1"/>
  <c r="J410" i="14"/>
  <c r="D411" i="14"/>
  <c r="I411" i="14"/>
  <c r="J411" i="14"/>
  <c r="K411" i="14"/>
  <c r="C409" i="12"/>
  <c r="E409" i="12"/>
  <c r="G409" i="12"/>
  <c r="I409" i="12"/>
  <c r="C410" i="12"/>
  <c r="E410" i="12"/>
  <c r="G410" i="12"/>
  <c r="I410" i="12"/>
  <c r="N409" i="18" l="1"/>
  <c r="O410" i="18"/>
  <c r="O409" i="18"/>
  <c r="F410" i="15"/>
  <c r="K410" i="15"/>
  <c r="C408" i="17"/>
  <c r="F408" i="16"/>
  <c r="G408" i="16"/>
  <c r="H408" i="16"/>
  <c r="I408" i="16"/>
  <c r="D408" i="18"/>
  <c r="G408" i="18"/>
  <c r="J408" i="18"/>
  <c r="M408" i="18"/>
  <c r="K409" i="14"/>
  <c r="D409" i="14"/>
  <c r="I409" i="14"/>
  <c r="J409" i="14" s="1"/>
  <c r="C408" i="12"/>
  <c r="E408" i="12"/>
  <c r="G408" i="12"/>
  <c r="I408" i="12"/>
  <c r="L410" i="15" l="1"/>
  <c r="O408" i="18"/>
  <c r="N408" i="18"/>
  <c r="F409" i="15"/>
  <c r="K409" i="15"/>
  <c r="C407" i="17"/>
  <c r="F407" i="16"/>
  <c r="G407" i="16"/>
  <c r="H407" i="16"/>
  <c r="I407" i="16"/>
  <c r="D407" i="18"/>
  <c r="G407" i="18"/>
  <c r="J407" i="18"/>
  <c r="M407" i="18"/>
  <c r="K408" i="14"/>
  <c r="D408" i="14"/>
  <c r="I408" i="14"/>
  <c r="J408" i="14" s="1"/>
  <c r="C407" i="12"/>
  <c r="E407" i="12"/>
  <c r="G407" i="12"/>
  <c r="I407" i="12"/>
  <c r="L409" i="15" l="1"/>
  <c r="O407" i="18"/>
  <c r="N407" i="18"/>
  <c r="F406" i="15"/>
  <c r="K406" i="15"/>
  <c r="C404" i="17"/>
  <c r="F404" i="16"/>
  <c r="G404" i="16"/>
  <c r="H404" i="16"/>
  <c r="I404" i="16"/>
  <c r="D404" i="18"/>
  <c r="G404" i="18"/>
  <c r="J404" i="18"/>
  <c r="M404" i="18"/>
  <c r="D405" i="14"/>
  <c r="I405" i="14"/>
  <c r="J405" i="14" s="1"/>
  <c r="K405" i="14"/>
  <c r="C404" i="12"/>
  <c r="E404" i="12"/>
  <c r="G404" i="12"/>
  <c r="I404" i="12"/>
  <c r="L406" i="15" l="1"/>
  <c r="N404" i="18"/>
  <c r="O404" i="18"/>
  <c r="F404" i="15"/>
  <c r="K404" i="15"/>
  <c r="F405" i="15"/>
  <c r="K405" i="15"/>
  <c r="C402" i="17"/>
  <c r="C403" i="17"/>
  <c r="F402" i="16"/>
  <c r="G402" i="16"/>
  <c r="H402" i="16"/>
  <c r="I402" i="16"/>
  <c r="F403" i="16"/>
  <c r="G403" i="16"/>
  <c r="H403" i="16"/>
  <c r="I403" i="16"/>
  <c r="D402" i="18"/>
  <c r="G402" i="18"/>
  <c r="J402" i="18"/>
  <c r="M402" i="18"/>
  <c r="D403" i="18"/>
  <c r="G403" i="18"/>
  <c r="J403" i="18"/>
  <c r="M403" i="18"/>
  <c r="J403" i="14"/>
  <c r="D403" i="14"/>
  <c r="I403" i="14"/>
  <c r="K403" i="14"/>
  <c r="D404" i="14"/>
  <c r="I404" i="14"/>
  <c r="J404" i="14" s="1"/>
  <c r="K404" i="14"/>
  <c r="C402" i="12"/>
  <c r="E402" i="12"/>
  <c r="G402" i="12"/>
  <c r="I402" i="12"/>
  <c r="C403" i="12"/>
  <c r="E403" i="12"/>
  <c r="G403" i="12"/>
  <c r="I403" i="12"/>
  <c r="L405" i="15" l="1"/>
  <c r="L404" i="15"/>
  <c r="O402" i="18"/>
  <c r="O403" i="18"/>
  <c r="N403" i="18"/>
  <c r="N402" i="18"/>
  <c r="F402" i="15"/>
  <c r="K402" i="15"/>
  <c r="F403" i="15"/>
  <c r="K403" i="15"/>
  <c r="C400" i="17"/>
  <c r="C401" i="17"/>
  <c r="F400" i="16"/>
  <c r="G400" i="16"/>
  <c r="H400" i="16"/>
  <c r="I400" i="16"/>
  <c r="F401" i="16"/>
  <c r="G401" i="16"/>
  <c r="H401" i="16"/>
  <c r="I401" i="16"/>
  <c r="D400" i="18"/>
  <c r="G400" i="18"/>
  <c r="J400" i="18"/>
  <c r="M400" i="18"/>
  <c r="D401" i="18"/>
  <c r="G401" i="18"/>
  <c r="O401" i="18" s="1"/>
  <c r="J401" i="18"/>
  <c r="M401" i="18"/>
  <c r="K402" i="14"/>
  <c r="K401" i="14"/>
  <c r="D401" i="14"/>
  <c r="I401" i="14"/>
  <c r="J401" i="14"/>
  <c r="D402" i="14"/>
  <c r="I402" i="14"/>
  <c r="J402" i="14" s="1"/>
  <c r="C400" i="12"/>
  <c r="E400" i="12"/>
  <c r="G400" i="12"/>
  <c r="I400" i="12"/>
  <c r="C401" i="12"/>
  <c r="E401" i="12"/>
  <c r="G401" i="12"/>
  <c r="I401" i="12"/>
  <c r="L402" i="15" l="1"/>
  <c r="L403" i="15"/>
  <c r="N400" i="18"/>
  <c r="O400" i="18"/>
  <c r="N401" i="18"/>
  <c r="F399" i="15"/>
  <c r="K399" i="15"/>
  <c r="C397" i="17"/>
  <c r="F397" i="16"/>
  <c r="G397" i="16"/>
  <c r="H397" i="16"/>
  <c r="I397" i="16"/>
  <c r="D397" i="18"/>
  <c r="G397" i="18"/>
  <c r="J397" i="18"/>
  <c r="M397" i="18"/>
  <c r="D398" i="14"/>
  <c r="I398" i="14"/>
  <c r="J398" i="14" s="1"/>
  <c r="C397" i="12"/>
  <c r="E397" i="12"/>
  <c r="G397" i="12"/>
  <c r="I397" i="12"/>
  <c r="L399" i="15" l="1"/>
  <c r="O397" i="18"/>
  <c r="N397" i="18"/>
  <c r="K398" i="14"/>
  <c r="F398" i="15"/>
  <c r="K398" i="15"/>
  <c r="C396" i="17"/>
  <c r="F396" i="16"/>
  <c r="G396" i="16"/>
  <c r="H396" i="16"/>
  <c r="I396" i="16"/>
  <c r="D396" i="18"/>
  <c r="G396" i="18"/>
  <c r="J396" i="18"/>
  <c r="M396" i="18"/>
  <c r="D397" i="14"/>
  <c r="I397" i="14"/>
  <c r="J397" i="14" s="1"/>
  <c r="C396" i="12"/>
  <c r="E396" i="12"/>
  <c r="G396" i="12"/>
  <c r="I396" i="12"/>
  <c r="L398" i="15" l="1"/>
  <c r="O396" i="18"/>
  <c r="N396" i="18"/>
  <c r="K397" i="14"/>
  <c r="F397" i="15"/>
  <c r="K397" i="15"/>
  <c r="C395" i="17"/>
  <c r="F395" i="16"/>
  <c r="G395" i="16"/>
  <c r="H395" i="16"/>
  <c r="I395" i="16"/>
  <c r="D395" i="18"/>
  <c r="G395" i="18"/>
  <c r="J395" i="18"/>
  <c r="M395" i="18"/>
  <c r="K396" i="14"/>
  <c r="D396" i="14"/>
  <c r="I396" i="14"/>
  <c r="J396" i="14" s="1"/>
  <c r="C395" i="12"/>
  <c r="E395" i="12"/>
  <c r="G395" i="12"/>
  <c r="I395" i="12"/>
  <c r="L397" i="15" l="1"/>
  <c r="O395" i="18"/>
  <c r="N395" i="18"/>
  <c r="F396" i="15"/>
  <c r="K396" i="15"/>
  <c r="C394" i="17"/>
  <c r="F394" i="16"/>
  <c r="G394" i="16"/>
  <c r="H394" i="16"/>
  <c r="I394" i="16"/>
  <c r="D394" i="18"/>
  <c r="G394" i="18"/>
  <c r="J394" i="18"/>
  <c r="N394" i="18" s="1"/>
  <c r="M394" i="18"/>
  <c r="K395" i="14"/>
  <c r="D395" i="14"/>
  <c r="I395" i="14"/>
  <c r="J395" i="14" s="1"/>
  <c r="C394" i="12"/>
  <c r="E394" i="12"/>
  <c r="G394" i="12"/>
  <c r="I394" i="12"/>
  <c r="L396" i="15" l="1"/>
  <c r="O394" i="18"/>
  <c r="F395" i="15"/>
  <c r="K395" i="15"/>
  <c r="C393" i="17"/>
  <c r="F393" i="16"/>
  <c r="G393" i="16"/>
  <c r="H393" i="16"/>
  <c r="I393" i="16"/>
  <c r="D393" i="18"/>
  <c r="G393" i="18"/>
  <c r="J393" i="18"/>
  <c r="M393" i="18"/>
  <c r="C393" i="12"/>
  <c r="E393" i="12"/>
  <c r="G393" i="12"/>
  <c r="I393" i="12"/>
  <c r="K394" i="14"/>
  <c r="D394" i="14"/>
  <c r="I394" i="14"/>
  <c r="J394" i="14" s="1"/>
  <c r="L395" i="15" l="1"/>
  <c r="N393" i="18"/>
  <c r="O393" i="18"/>
  <c r="F392" i="15"/>
  <c r="K392" i="15"/>
  <c r="C390" i="17"/>
  <c r="F390" i="16"/>
  <c r="G390" i="16"/>
  <c r="H390" i="16"/>
  <c r="I390" i="16"/>
  <c r="D390" i="18"/>
  <c r="G390" i="18"/>
  <c r="J390" i="18"/>
  <c r="M390" i="18"/>
  <c r="D391" i="14"/>
  <c r="I391" i="14"/>
  <c r="J391" i="14" s="1"/>
  <c r="C390" i="12"/>
  <c r="E390" i="12"/>
  <c r="G390" i="12"/>
  <c r="I390" i="12"/>
  <c r="L392" i="15" l="1"/>
  <c r="O390" i="18"/>
  <c r="N390" i="18"/>
  <c r="K391" i="14"/>
  <c r="F391" i="15"/>
  <c r="K391" i="15"/>
  <c r="C389" i="17"/>
  <c r="F389" i="16"/>
  <c r="G389" i="16"/>
  <c r="H389" i="16"/>
  <c r="I389" i="16"/>
  <c r="D389" i="18"/>
  <c r="G389" i="18"/>
  <c r="J389" i="18"/>
  <c r="M389" i="18"/>
  <c r="D390" i="14"/>
  <c r="I390" i="14"/>
  <c r="K390" i="14" s="1"/>
  <c r="C389" i="12"/>
  <c r="E389" i="12"/>
  <c r="G389" i="12"/>
  <c r="I389" i="12"/>
  <c r="L391" i="15" l="1"/>
  <c r="N389" i="18"/>
  <c r="O389" i="18"/>
  <c r="J390" i="14"/>
  <c r="F390" i="15"/>
  <c r="K390" i="15"/>
  <c r="C388" i="17"/>
  <c r="F388" i="16"/>
  <c r="G388" i="16"/>
  <c r="H388" i="16"/>
  <c r="I388" i="16"/>
  <c r="D388" i="18"/>
  <c r="G388" i="18"/>
  <c r="J388" i="18"/>
  <c r="M388" i="18"/>
  <c r="K387" i="14"/>
  <c r="K388" i="14"/>
  <c r="K389" i="14"/>
  <c r="D389" i="14"/>
  <c r="I389" i="14"/>
  <c r="J389" i="14" s="1"/>
  <c r="C388" i="12"/>
  <c r="E388" i="12"/>
  <c r="G388" i="12"/>
  <c r="I388" i="12"/>
  <c r="L390" i="15" l="1"/>
  <c r="O388" i="18"/>
  <c r="N388" i="18"/>
  <c r="F389" i="15"/>
  <c r="K389" i="15"/>
  <c r="C387" i="17"/>
  <c r="F387" i="16"/>
  <c r="G387" i="16"/>
  <c r="H387" i="16"/>
  <c r="I387" i="16"/>
  <c r="D387" i="18"/>
  <c r="G387" i="18"/>
  <c r="J387" i="18"/>
  <c r="N387" i="18" s="1"/>
  <c r="M387" i="18"/>
  <c r="D388" i="14"/>
  <c r="I388" i="14"/>
  <c r="J388" i="14" s="1"/>
  <c r="C387" i="12"/>
  <c r="E387" i="12"/>
  <c r="G387" i="12"/>
  <c r="I387" i="12"/>
  <c r="L389" i="15" l="1"/>
  <c r="O387" i="18"/>
  <c r="F388" i="15"/>
  <c r="K388" i="15"/>
  <c r="C386" i="17"/>
  <c r="F386" i="16"/>
  <c r="G386" i="16"/>
  <c r="H386" i="16"/>
  <c r="I386" i="16"/>
  <c r="D386" i="18"/>
  <c r="G386" i="18"/>
  <c r="J386" i="18"/>
  <c r="M386" i="18"/>
  <c r="D387" i="14"/>
  <c r="I387" i="14"/>
  <c r="J387" i="14" s="1"/>
  <c r="C386" i="12"/>
  <c r="E386" i="12"/>
  <c r="G386" i="12"/>
  <c r="I386" i="12"/>
  <c r="L388" i="15" l="1"/>
  <c r="O386" i="18"/>
  <c r="N386" i="18"/>
  <c r="F385" i="15"/>
  <c r="K385" i="15"/>
  <c r="C383" i="17"/>
  <c r="F383" i="16"/>
  <c r="G383" i="16"/>
  <c r="H383" i="16"/>
  <c r="I383" i="16"/>
  <c r="D383" i="18"/>
  <c r="G383" i="18"/>
  <c r="J383" i="18"/>
  <c r="M383" i="18"/>
  <c r="D384" i="14"/>
  <c r="I384" i="14"/>
  <c r="J384" i="14" s="1"/>
  <c r="C383" i="12"/>
  <c r="E383" i="12"/>
  <c r="G383" i="12"/>
  <c r="I383" i="12"/>
  <c r="L385" i="15" l="1"/>
  <c r="O383" i="18"/>
  <c r="N383" i="18"/>
  <c r="K384" i="14"/>
  <c r="F384" i="15"/>
  <c r="K384" i="15"/>
  <c r="C382" i="17"/>
  <c r="F382" i="16"/>
  <c r="G382" i="16"/>
  <c r="H382" i="16"/>
  <c r="I382" i="16"/>
  <c r="D382" i="18"/>
  <c r="G382" i="18"/>
  <c r="J382" i="18"/>
  <c r="M382" i="18"/>
  <c r="K383" i="14"/>
  <c r="D383" i="14"/>
  <c r="I383" i="14"/>
  <c r="J383" i="14" s="1"/>
  <c r="I382" i="12"/>
  <c r="G382" i="12"/>
  <c r="E382" i="12"/>
  <c r="C382" i="12"/>
  <c r="L384" i="15" l="1"/>
  <c r="O382" i="18"/>
  <c r="N382" i="18"/>
  <c r="F382" i="15"/>
  <c r="K382" i="15"/>
  <c r="C380" i="17"/>
  <c r="F380" i="16"/>
  <c r="G380" i="16"/>
  <c r="H380" i="16"/>
  <c r="I380" i="16"/>
  <c r="D380" i="18"/>
  <c r="G380" i="18"/>
  <c r="J380" i="18"/>
  <c r="N380" i="18" s="1"/>
  <c r="M380" i="18"/>
  <c r="K381" i="14"/>
  <c r="D381" i="14"/>
  <c r="I381" i="14"/>
  <c r="J381" i="14" s="1"/>
  <c r="C380" i="12"/>
  <c r="E380" i="12"/>
  <c r="G380" i="12"/>
  <c r="I380" i="12"/>
  <c r="L382" i="15" l="1"/>
  <c r="O380" i="18"/>
  <c r="F381" i="15"/>
  <c r="K381" i="15"/>
  <c r="C379" i="17"/>
  <c r="F379" i="16"/>
  <c r="G379" i="16"/>
  <c r="H379" i="16"/>
  <c r="I379" i="16"/>
  <c r="D379" i="18"/>
  <c r="G379" i="18"/>
  <c r="J379" i="18"/>
  <c r="M379" i="18"/>
  <c r="K380" i="14"/>
  <c r="D380" i="14"/>
  <c r="I380" i="14"/>
  <c r="J380" i="14" s="1"/>
  <c r="C379" i="12"/>
  <c r="E379" i="12"/>
  <c r="G379" i="12"/>
  <c r="I379" i="12"/>
  <c r="L381" i="15" l="1"/>
  <c r="N379" i="18"/>
  <c r="O379" i="18"/>
  <c r="F377" i="15"/>
  <c r="K377" i="15"/>
  <c r="F378" i="15"/>
  <c r="K378" i="15"/>
  <c r="C375" i="17"/>
  <c r="C376" i="17"/>
  <c r="F375" i="16"/>
  <c r="G375" i="16"/>
  <c r="H375" i="16"/>
  <c r="I375" i="16"/>
  <c r="F376" i="16"/>
  <c r="G376" i="16"/>
  <c r="H376" i="16"/>
  <c r="I376" i="16"/>
  <c r="D375" i="18"/>
  <c r="G375" i="18"/>
  <c r="J375" i="18"/>
  <c r="M375" i="18"/>
  <c r="D376" i="18"/>
  <c r="G376" i="18"/>
  <c r="J376" i="18"/>
  <c r="N376" i="18" s="1"/>
  <c r="M376" i="18"/>
  <c r="O376" i="18" s="1"/>
  <c r="J377" i="14"/>
  <c r="D377" i="14"/>
  <c r="I377" i="14"/>
  <c r="C375" i="12"/>
  <c r="E375" i="12"/>
  <c r="G375" i="12"/>
  <c r="I375" i="12"/>
  <c r="C376" i="12"/>
  <c r="E376" i="12"/>
  <c r="G376" i="12"/>
  <c r="I376" i="12"/>
  <c r="L377" i="15" l="1"/>
  <c r="L378" i="15"/>
  <c r="O375" i="18"/>
  <c r="N375" i="18"/>
  <c r="F367" i="15"/>
  <c r="K367" i="15"/>
  <c r="F376" i="15"/>
  <c r="K376" i="15"/>
  <c r="C365" i="17"/>
  <c r="C374" i="17"/>
  <c r="M365" i="18"/>
  <c r="O365" i="18" s="1"/>
  <c r="N365" i="18"/>
  <c r="J365" i="18"/>
  <c r="G365" i="18"/>
  <c r="D365" i="18"/>
  <c r="F365" i="16"/>
  <c r="G365" i="16"/>
  <c r="H365" i="16"/>
  <c r="I365" i="16"/>
  <c r="F374" i="16"/>
  <c r="G374" i="16"/>
  <c r="H374" i="16"/>
  <c r="I374" i="16"/>
  <c r="D374" i="18"/>
  <c r="G374" i="18"/>
  <c r="J374" i="18"/>
  <c r="N374" i="18" s="1"/>
  <c r="M374" i="18"/>
  <c r="K375" i="14"/>
  <c r="D376" i="14"/>
  <c r="I376" i="14"/>
  <c r="J376" i="14" s="1"/>
  <c r="K366" i="14"/>
  <c r="J375" i="14"/>
  <c r="I366" i="14"/>
  <c r="J366" i="14"/>
  <c r="I375" i="14"/>
  <c r="D366" i="14"/>
  <c r="D375" i="14"/>
  <c r="C363" i="12"/>
  <c r="E363" i="12"/>
  <c r="G363" i="12"/>
  <c r="I363" i="12"/>
  <c r="C364" i="12"/>
  <c r="E364" i="12"/>
  <c r="G364" i="12"/>
  <c r="I364" i="12"/>
  <c r="C365" i="12"/>
  <c r="E365" i="12"/>
  <c r="G365" i="12"/>
  <c r="I365" i="12"/>
  <c r="C366" i="12"/>
  <c r="E366" i="12"/>
  <c r="G366" i="12"/>
  <c r="I366" i="12"/>
  <c r="C367" i="12"/>
  <c r="E367" i="12"/>
  <c r="G367" i="12"/>
  <c r="I367" i="12"/>
  <c r="C368" i="12"/>
  <c r="E368" i="12"/>
  <c r="G368" i="12"/>
  <c r="I368" i="12"/>
  <c r="C369" i="12"/>
  <c r="E369" i="12"/>
  <c r="G369" i="12"/>
  <c r="I369" i="12"/>
  <c r="C370" i="12"/>
  <c r="E370" i="12"/>
  <c r="G370" i="12"/>
  <c r="I370" i="12"/>
  <c r="C371" i="12"/>
  <c r="E371" i="12"/>
  <c r="G371" i="12"/>
  <c r="I371" i="12"/>
  <c r="C372" i="12"/>
  <c r="E372" i="12"/>
  <c r="G372" i="12"/>
  <c r="I372" i="12"/>
  <c r="C373" i="12"/>
  <c r="E373" i="12"/>
  <c r="G373" i="12"/>
  <c r="I373" i="12"/>
  <c r="C374" i="12"/>
  <c r="E374" i="12"/>
  <c r="G374" i="12"/>
  <c r="I374" i="12"/>
  <c r="K377" i="14" l="1"/>
  <c r="L376" i="15"/>
  <c r="L367" i="15"/>
  <c r="O374" i="18"/>
  <c r="K376" i="14"/>
  <c r="F361" i="15"/>
  <c r="K361" i="15"/>
  <c r="F362" i="15"/>
  <c r="K362" i="15"/>
  <c r="F363" i="15"/>
  <c r="K363" i="15"/>
  <c r="F364" i="15"/>
  <c r="K364" i="15"/>
  <c r="C359" i="17"/>
  <c r="C360" i="17"/>
  <c r="C361" i="17"/>
  <c r="C362" i="17"/>
  <c r="F359" i="16"/>
  <c r="G359" i="16"/>
  <c r="H359" i="16"/>
  <c r="I359" i="16"/>
  <c r="F360" i="16"/>
  <c r="G360" i="16"/>
  <c r="H360" i="16"/>
  <c r="I360" i="16"/>
  <c r="F361" i="16"/>
  <c r="G361" i="16"/>
  <c r="H361" i="16"/>
  <c r="I361" i="16"/>
  <c r="F362" i="16"/>
  <c r="G362" i="16"/>
  <c r="H362" i="16"/>
  <c r="I362" i="16"/>
  <c r="D359" i="18"/>
  <c r="G359" i="18"/>
  <c r="J359" i="18"/>
  <c r="M359" i="18"/>
  <c r="D360" i="18"/>
  <c r="G360" i="18"/>
  <c r="J360" i="18"/>
  <c r="M360" i="18"/>
  <c r="D361" i="18"/>
  <c r="G361" i="18"/>
  <c r="J361" i="18"/>
  <c r="M361" i="18"/>
  <c r="D362" i="18"/>
  <c r="G362" i="18"/>
  <c r="J362" i="18"/>
  <c r="M362" i="18"/>
  <c r="D360" i="14"/>
  <c r="I360" i="14"/>
  <c r="J360" i="14" s="1"/>
  <c r="D361" i="14"/>
  <c r="I361" i="14"/>
  <c r="J361" i="14"/>
  <c r="D362" i="14"/>
  <c r="I362" i="14"/>
  <c r="D363" i="14"/>
  <c r="I363" i="14"/>
  <c r="I359" i="12"/>
  <c r="I360" i="12"/>
  <c r="I361" i="12"/>
  <c r="I362" i="12"/>
  <c r="G359" i="12"/>
  <c r="G360" i="12"/>
  <c r="G361" i="12"/>
  <c r="G362" i="12"/>
  <c r="E359" i="12"/>
  <c r="E360" i="12"/>
  <c r="E361" i="12"/>
  <c r="E362" i="12"/>
  <c r="C359" i="12"/>
  <c r="C360" i="12"/>
  <c r="C361" i="12"/>
  <c r="C362" i="12"/>
  <c r="L363" i="15" l="1"/>
  <c r="L364" i="15"/>
  <c r="L362" i="15"/>
  <c r="L361" i="15"/>
  <c r="N359" i="18"/>
  <c r="O361" i="18"/>
  <c r="N361" i="18"/>
  <c r="O362" i="18"/>
  <c r="O359" i="18"/>
  <c r="O360" i="18"/>
  <c r="N362" i="18"/>
  <c r="N360" i="18"/>
  <c r="K360" i="14"/>
  <c r="K361" i="14"/>
  <c r="K362" i="14"/>
  <c r="J362" i="14"/>
  <c r="K363" i="14"/>
  <c r="J363" i="14"/>
  <c r="F360" i="15"/>
  <c r="K360" i="15"/>
  <c r="C358" i="17"/>
  <c r="F358" i="16"/>
  <c r="G358" i="16"/>
  <c r="H358" i="16"/>
  <c r="I358" i="16"/>
  <c r="D358" i="18"/>
  <c r="G358" i="18"/>
  <c r="J358" i="18"/>
  <c r="M358" i="18"/>
  <c r="K359" i="14"/>
  <c r="D359" i="14"/>
  <c r="I359" i="14"/>
  <c r="C358" i="12"/>
  <c r="E358" i="12"/>
  <c r="G358" i="12"/>
  <c r="I358" i="12"/>
  <c r="L360" i="15" l="1"/>
  <c r="O358" i="18"/>
  <c r="N358" i="18"/>
  <c r="J359" i="14"/>
  <c r="F357" i="15"/>
  <c r="K357" i="15"/>
  <c r="C355" i="17"/>
  <c r="F355" i="16"/>
  <c r="G355" i="16"/>
  <c r="H355" i="16"/>
  <c r="I355" i="16"/>
  <c r="D355" i="18"/>
  <c r="G355" i="18"/>
  <c r="J355" i="18"/>
  <c r="M355" i="18"/>
  <c r="O355" i="18" s="1"/>
  <c r="D356" i="14"/>
  <c r="I356" i="14"/>
  <c r="J356" i="14" s="1"/>
  <c r="C355" i="12"/>
  <c r="E355" i="12"/>
  <c r="G355" i="12"/>
  <c r="I355" i="12"/>
  <c r="L357" i="15" l="1"/>
  <c r="N355" i="18"/>
  <c r="K356" i="14"/>
  <c r="F356" i="15"/>
  <c r="K356" i="15"/>
  <c r="C354" i="17"/>
  <c r="F354" i="16"/>
  <c r="G354" i="16"/>
  <c r="H354" i="16"/>
  <c r="I354" i="16"/>
  <c r="D354" i="18"/>
  <c r="G354" i="18"/>
  <c r="J354" i="18"/>
  <c r="M354" i="18"/>
  <c r="O354" i="18" s="1"/>
  <c r="D355" i="14"/>
  <c r="I355" i="14"/>
  <c r="J355" i="14" s="1"/>
  <c r="C354" i="12"/>
  <c r="E354" i="12"/>
  <c r="G354" i="12"/>
  <c r="I354" i="12"/>
  <c r="L356" i="15" l="1"/>
  <c r="N354" i="18"/>
  <c r="K355" i="14"/>
  <c r="F354" i="15"/>
  <c r="K354" i="15"/>
  <c r="F355" i="15"/>
  <c r="K355" i="15"/>
  <c r="C352" i="17"/>
  <c r="C353" i="17"/>
  <c r="F352" i="16"/>
  <c r="G352" i="16"/>
  <c r="H352" i="16"/>
  <c r="I352" i="16"/>
  <c r="F353" i="16"/>
  <c r="G353" i="16"/>
  <c r="H353" i="16"/>
  <c r="I353" i="16"/>
  <c r="D352" i="18"/>
  <c r="G352" i="18"/>
  <c r="J352" i="18"/>
  <c r="M352" i="18"/>
  <c r="D353" i="18"/>
  <c r="G353" i="18"/>
  <c r="J353" i="18"/>
  <c r="M353" i="18"/>
  <c r="D353" i="14"/>
  <c r="I353" i="14"/>
  <c r="J353" i="14" s="1"/>
  <c r="D354" i="14"/>
  <c r="I354" i="14"/>
  <c r="J354" i="14" s="1"/>
  <c r="C352" i="12"/>
  <c r="E352" i="12"/>
  <c r="G352" i="12"/>
  <c r="I352" i="12"/>
  <c r="C353" i="12"/>
  <c r="E353" i="12"/>
  <c r="G353" i="12"/>
  <c r="I353" i="12"/>
  <c r="L354" i="15" l="1"/>
  <c r="L355" i="15"/>
  <c r="N352" i="18"/>
  <c r="O352" i="18"/>
  <c r="O353" i="18"/>
  <c r="N353" i="18"/>
  <c r="K353" i="14"/>
  <c r="K354" i="14"/>
  <c r="F353" i="15"/>
  <c r="K353" i="15"/>
  <c r="C351" i="17"/>
  <c r="F351" i="16"/>
  <c r="G351" i="16"/>
  <c r="H351" i="16"/>
  <c r="I351" i="16"/>
  <c r="D351" i="18"/>
  <c r="G351" i="18"/>
  <c r="J351" i="18"/>
  <c r="M351" i="18"/>
  <c r="K352" i="14"/>
  <c r="D352" i="14"/>
  <c r="I352" i="14"/>
  <c r="J352" i="14" s="1"/>
  <c r="C349" i="12"/>
  <c r="E349" i="12"/>
  <c r="G349" i="12"/>
  <c r="I349" i="12"/>
  <c r="C350" i="12"/>
  <c r="E350" i="12"/>
  <c r="G350" i="12"/>
  <c r="I350" i="12"/>
  <c r="C351" i="12"/>
  <c r="E351" i="12"/>
  <c r="G351" i="12"/>
  <c r="I351" i="12"/>
  <c r="L353" i="15" l="1"/>
  <c r="O351" i="18"/>
  <c r="N351" i="18"/>
  <c r="F350" i="15"/>
  <c r="K350" i="15"/>
  <c r="C348" i="17"/>
  <c r="F348" i="16"/>
  <c r="G348" i="16"/>
  <c r="H348" i="16"/>
  <c r="I348" i="16"/>
  <c r="D348" i="18"/>
  <c r="G348" i="18"/>
  <c r="J348" i="18"/>
  <c r="N348" i="18" s="1"/>
  <c r="M348" i="18"/>
  <c r="D349" i="14"/>
  <c r="I349" i="14"/>
  <c r="J349" i="14" s="1"/>
  <c r="C348" i="12"/>
  <c r="E348" i="12"/>
  <c r="G348" i="12"/>
  <c r="I348" i="12"/>
  <c r="L350" i="15" l="1"/>
  <c r="O348" i="18"/>
  <c r="K349" i="14"/>
  <c r="F349" i="15"/>
  <c r="K349" i="15"/>
  <c r="C347" i="17"/>
  <c r="F347" i="16"/>
  <c r="G347" i="16"/>
  <c r="H347" i="16"/>
  <c r="I347" i="16"/>
  <c r="D347" i="18"/>
  <c r="G347" i="18"/>
  <c r="J347" i="18"/>
  <c r="M347" i="18"/>
  <c r="D348" i="14"/>
  <c r="I348" i="14"/>
  <c r="J348" i="14" s="1"/>
  <c r="L349" i="15" l="1"/>
  <c r="O347" i="18"/>
  <c r="N347" i="18"/>
  <c r="K348" i="14"/>
  <c r="F348" i="15"/>
  <c r="K348" i="15"/>
  <c r="C346" i="17"/>
  <c r="F346" i="16"/>
  <c r="G346" i="16"/>
  <c r="H346" i="16"/>
  <c r="I346" i="16"/>
  <c r="D346" i="18"/>
  <c r="G346" i="18"/>
  <c r="J346" i="18"/>
  <c r="M346" i="18"/>
  <c r="D347" i="14"/>
  <c r="I347" i="14"/>
  <c r="J347" i="14" s="1"/>
  <c r="L348" i="15" l="1"/>
  <c r="O346" i="18"/>
  <c r="N346" i="18"/>
  <c r="K347" i="14"/>
  <c r="F347" i="15"/>
  <c r="K347" i="15"/>
  <c r="C345" i="17"/>
  <c r="F345" i="16"/>
  <c r="G345" i="16"/>
  <c r="H345" i="16"/>
  <c r="I345" i="16"/>
  <c r="D345" i="18"/>
  <c r="G345" i="18"/>
  <c r="J345" i="18"/>
  <c r="M345" i="18"/>
  <c r="K346" i="14"/>
  <c r="D346" i="14"/>
  <c r="I346" i="14"/>
  <c r="J346" i="14" s="1"/>
  <c r="L347" i="15" l="1"/>
  <c r="O345" i="18"/>
  <c r="N345" i="18"/>
  <c r="F346" i="15"/>
  <c r="K346" i="15"/>
  <c r="L346" i="15" l="1"/>
  <c r="D344" i="18"/>
  <c r="G344" i="18"/>
  <c r="J344" i="18"/>
  <c r="M344" i="18"/>
  <c r="C344" i="17"/>
  <c r="F344" i="16"/>
  <c r="G344" i="16"/>
  <c r="H344" i="16"/>
  <c r="I344" i="16"/>
  <c r="J341" i="14"/>
  <c r="J342" i="14"/>
  <c r="J340" i="14"/>
  <c r="D345" i="14"/>
  <c r="I345" i="14"/>
  <c r="J345" i="14" s="1"/>
  <c r="N344" i="18" l="1"/>
  <c r="O344" i="18"/>
  <c r="K345" i="14"/>
  <c r="D341" i="18"/>
  <c r="G341" i="18"/>
  <c r="J341" i="18"/>
  <c r="M341" i="18"/>
  <c r="C341" i="17"/>
  <c r="F343" i="15"/>
  <c r="K343" i="15"/>
  <c r="F341" i="16"/>
  <c r="G341" i="16"/>
  <c r="H341" i="16"/>
  <c r="I341" i="16"/>
  <c r="D342" i="14"/>
  <c r="I342" i="14"/>
  <c r="O341" i="18" l="1"/>
  <c r="N341" i="18"/>
  <c r="L343" i="15"/>
  <c r="K342" i="14"/>
  <c r="D340" i="18"/>
  <c r="G340" i="18"/>
  <c r="J340" i="18"/>
  <c r="M340" i="18"/>
  <c r="C340" i="17"/>
  <c r="F342" i="15"/>
  <c r="K342" i="15"/>
  <c r="F340" i="16"/>
  <c r="G340" i="16"/>
  <c r="H340" i="16"/>
  <c r="I340" i="16"/>
  <c r="D341" i="14"/>
  <c r="I341" i="14"/>
  <c r="N340" i="18" l="1"/>
  <c r="O340" i="18"/>
  <c r="L342" i="15"/>
  <c r="K341" i="14"/>
  <c r="D339" i="18"/>
  <c r="G339" i="18"/>
  <c r="J339" i="18"/>
  <c r="M339" i="18"/>
  <c r="C339" i="17"/>
  <c r="F341" i="15"/>
  <c r="K341" i="15"/>
  <c r="F339" i="16"/>
  <c r="G339" i="16"/>
  <c r="H339" i="16"/>
  <c r="I339" i="16"/>
  <c r="D340" i="14"/>
  <c r="I340" i="14"/>
  <c r="N339" i="18" l="1"/>
  <c r="O339" i="18"/>
  <c r="L341" i="15"/>
  <c r="K340" i="14"/>
  <c r="D338" i="18"/>
  <c r="G338" i="18"/>
  <c r="J338" i="18"/>
  <c r="M338" i="18"/>
  <c r="C338" i="17"/>
  <c r="F340" i="15"/>
  <c r="K340" i="15"/>
  <c r="F338" i="16"/>
  <c r="G338" i="16"/>
  <c r="H338" i="16"/>
  <c r="I338" i="16"/>
  <c r="D339" i="14"/>
  <c r="I339" i="14"/>
  <c r="J339" i="14" s="1"/>
  <c r="O338" i="18" l="1"/>
  <c r="N338" i="18"/>
  <c r="L340" i="15"/>
  <c r="K339" i="14"/>
  <c r="D337" i="18"/>
  <c r="G337" i="18"/>
  <c r="J337" i="18"/>
  <c r="M337" i="18"/>
  <c r="C337" i="17"/>
  <c r="F339" i="15"/>
  <c r="K339" i="15"/>
  <c r="F337" i="16"/>
  <c r="G337" i="16"/>
  <c r="H337" i="16"/>
  <c r="I337" i="16"/>
  <c r="K338" i="14"/>
  <c r="D338" i="14"/>
  <c r="I338" i="14"/>
  <c r="J338" i="14" s="1"/>
  <c r="O337" i="18" l="1"/>
  <c r="N337" i="18"/>
  <c r="L339" i="15"/>
  <c r="D334" i="18"/>
  <c r="G334" i="18"/>
  <c r="J334" i="18"/>
  <c r="N334" i="18" s="1"/>
  <c r="M334" i="18"/>
  <c r="C334" i="17"/>
  <c r="F336" i="15"/>
  <c r="K336" i="15"/>
  <c r="F334" i="16"/>
  <c r="G334" i="16"/>
  <c r="H334" i="16"/>
  <c r="I334" i="16"/>
  <c r="D335" i="14"/>
  <c r="I335" i="14"/>
  <c r="J335" i="14" s="1"/>
  <c r="O334" i="18" l="1"/>
  <c r="L336" i="15"/>
  <c r="K335" i="14"/>
  <c r="C450" i="1"/>
  <c r="D450" i="1"/>
  <c r="E450" i="1"/>
  <c r="F450" i="1"/>
  <c r="G450" i="1"/>
  <c r="H450" i="1"/>
  <c r="I450" i="1"/>
  <c r="J450" i="1"/>
  <c r="K450" i="1"/>
  <c r="L450" i="1"/>
  <c r="M450" i="1"/>
  <c r="N450" i="1"/>
  <c r="O450" i="1"/>
  <c r="P450" i="1"/>
  <c r="Q450" i="1"/>
  <c r="R450" i="1"/>
  <c r="S450" i="1"/>
  <c r="T450" i="1"/>
  <c r="U450" i="1"/>
  <c r="V450" i="1"/>
  <c r="W450" i="1"/>
  <c r="X450" i="1"/>
  <c r="Y450" i="1"/>
  <c r="Z450" i="1"/>
  <c r="AA450" i="1"/>
  <c r="AB450" i="1"/>
  <c r="AC450" i="1"/>
  <c r="AD450" i="1"/>
  <c r="AE450" i="1"/>
  <c r="AF450" i="1"/>
  <c r="C451" i="1"/>
  <c r="D451" i="1"/>
  <c r="E451" i="1"/>
  <c r="F451" i="1"/>
  <c r="G451" i="1"/>
  <c r="H451" i="1"/>
  <c r="I451" i="1"/>
  <c r="J451" i="1"/>
  <c r="K451" i="1"/>
  <c r="L451" i="1"/>
  <c r="M451" i="1"/>
  <c r="N451" i="1"/>
  <c r="O451" i="1"/>
  <c r="P451" i="1"/>
  <c r="Q451" i="1"/>
  <c r="R451" i="1"/>
  <c r="S451" i="1"/>
  <c r="T451" i="1"/>
  <c r="U451" i="1"/>
  <c r="V451" i="1"/>
  <c r="W451" i="1"/>
  <c r="X451" i="1"/>
  <c r="Y451" i="1"/>
  <c r="Z451" i="1"/>
  <c r="AA451" i="1"/>
  <c r="AB451" i="1"/>
  <c r="AC451" i="1"/>
  <c r="AD451" i="1"/>
  <c r="AE451" i="1"/>
  <c r="AF451" i="1"/>
  <c r="C452" i="1"/>
  <c r="D452" i="1"/>
  <c r="E452" i="1"/>
  <c r="F452" i="1"/>
  <c r="G452" i="1"/>
  <c r="H452" i="1"/>
  <c r="I452" i="1"/>
  <c r="J452" i="1"/>
  <c r="K452" i="1"/>
  <c r="L452" i="1"/>
  <c r="M452" i="1"/>
  <c r="N452" i="1"/>
  <c r="O452" i="1"/>
  <c r="P452" i="1"/>
  <c r="Q452" i="1"/>
  <c r="R452" i="1"/>
  <c r="S452" i="1"/>
  <c r="T452" i="1"/>
  <c r="U452" i="1"/>
  <c r="V452" i="1"/>
  <c r="W452" i="1"/>
  <c r="X452" i="1"/>
  <c r="Y452" i="1"/>
  <c r="Z452" i="1"/>
  <c r="AA452" i="1"/>
  <c r="AB452" i="1"/>
  <c r="AC452" i="1"/>
  <c r="AD452" i="1"/>
  <c r="AE452" i="1"/>
  <c r="AF452" i="1"/>
  <c r="C453" i="1"/>
  <c r="D453" i="1"/>
  <c r="E453" i="1"/>
  <c r="F453" i="1"/>
  <c r="G453" i="1"/>
  <c r="H453" i="1"/>
  <c r="I453" i="1"/>
  <c r="J453" i="1"/>
  <c r="K453" i="1"/>
  <c r="L453" i="1"/>
  <c r="M453" i="1"/>
  <c r="N453" i="1"/>
  <c r="O453" i="1"/>
  <c r="P453" i="1"/>
  <c r="Q453" i="1"/>
  <c r="R453" i="1"/>
  <c r="S453" i="1"/>
  <c r="T453" i="1"/>
  <c r="U453" i="1"/>
  <c r="V453" i="1"/>
  <c r="W453" i="1"/>
  <c r="X453" i="1"/>
  <c r="Y453" i="1"/>
  <c r="Z453" i="1"/>
  <c r="AA453" i="1"/>
  <c r="AB453" i="1"/>
  <c r="AC453" i="1"/>
  <c r="AD453" i="1"/>
  <c r="AE453" i="1"/>
  <c r="AF453" i="1"/>
  <c r="C454" i="1"/>
  <c r="D454" i="1"/>
  <c r="E454" i="1"/>
  <c r="F454" i="1"/>
  <c r="G454" i="1"/>
  <c r="H454" i="1"/>
  <c r="I454" i="1"/>
  <c r="J454" i="1"/>
  <c r="K454" i="1"/>
  <c r="L454" i="1"/>
  <c r="M454" i="1"/>
  <c r="N454" i="1"/>
  <c r="O454" i="1"/>
  <c r="P454" i="1"/>
  <c r="Q454" i="1"/>
  <c r="R454" i="1"/>
  <c r="S454" i="1"/>
  <c r="T454" i="1"/>
  <c r="U454" i="1"/>
  <c r="V454" i="1"/>
  <c r="W454" i="1"/>
  <c r="X454" i="1"/>
  <c r="Y454" i="1"/>
  <c r="Z454" i="1"/>
  <c r="AA454" i="1"/>
  <c r="AB454" i="1"/>
  <c r="AC454" i="1"/>
  <c r="AD454" i="1"/>
  <c r="AE454" i="1"/>
  <c r="AF454" i="1"/>
  <c r="C455" i="1"/>
  <c r="D455" i="1"/>
  <c r="E455" i="1"/>
  <c r="F455" i="1"/>
  <c r="G455" i="1"/>
  <c r="H455" i="1"/>
  <c r="I455" i="1"/>
  <c r="J455" i="1"/>
  <c r="K455" i="1"/>
  <c r="L455" i="1"/>
  <c r="M455" i="1"/>
  <c r="N455" i="1"/>
  <c r="O455" i="1"/>
  <c r="P455" i="1"/>
  <c r="Q455" i="1"/>
  <c r="R455" i="1"/>
  <c r="S455" i="1"/>
  <c r="T455" i="1"/>
  <c r="U455" i="1"/>
  <c r="V455" i="1"/>
  <c r="W455" i="1"/>
  <c r="X455" i="1"/>
  <c r="Y455" i="1"/>
  <c r="Z455" i="1"/>
  <c r="AA455" i="1"/>
  <c r="AB455" i="1"/>
  <c r="AC455" i="1"/>
  <c r="AD455" i="1"/>
  <c r="AE455" i="1"/>
  <c r="AF455" i="1"/>
  <c r="C456" i="1"/>
  <c r="D456" i="1"/>
  <c r="E456" i="1"/>
  <c r="F456" i="1"/>
  <c r="G456" i="1"/>
  <c r="H456" i="1"/>
  <c r="I456" i="1"/>
  <c r="J456" i="1"/>
  <c r="K456" i="1"/>
  <c r="L456" i="1"/>
  <c r="M456" i="1"/>
  <c r="N456" i="1"/>
  <c r="O456" i="1"/>
  <c r="P456" i="1"/>
  <c r="Q456" i="1"/>
  <c r="R456" i="1"/>
  <c r="S456" i="1"/>
  <c r="T456" i="1"/>
  <c r="U456" i="1"/>
  <c r="V456" i="1"/>
  <c r="W456" i="1"/>
  <c r="X456" i="1"/>
  <c r="Y456" i="1"/>
  <c r="Z456" i="1"/>
  <c r="AA456" i="1"/>
  <c r="AB456" i="1"/>
  <c r="AC456" i="1"/>
  <c r="AD456" i="1"/>
  <c r="AE456" i="1"/>
  <c r="AF456" i="1"/>
  <c r="C457" i="1"/>
  <c r="D457" i="1"/>
  <c r="E457" i="1"/>
  <c r="F457" i="1"/>
  <c r="G457" i="1"/>
  <c r="H457" i="1"/>
  <c r="I457" i="1"/>
  <c r="J457" i="1"/>
  <c r="K457" i="1"/>
  <c r="L457" i="1"/>
  <c r="M457" i="1"/>
  <c r="N457" i="1"/>
  <c r="O457" i="1"/>
  <c r="P457" i="1"/>
  <c r="Q457" i="1"/>
  <c r="R457" i="1"/>
  <c r="S457" i="1"/>
  <c r="T457" i="1"/>
  <c r="U457" i="1"/>
  <c r="V457" i="1"/>
  <c r="W457" i="1"/>
  <c r="X457" i="1"/>
  <c r="Y457" i="1"/>
  <c r="Z457" i="1"/>
  <c r="AA457" i="1"/>
  <c r="AB457" i="1"/>
  <c r="AC457" i="1"/>
  <c r="AD457" i="1"/>
  <c r="AE457" i="1"/>
  <c r="AF457" i="1"/>
  <c r="C458" i="1"/>
  <c r="D458" i="1"/>
  <c r="E458" i="1"/>
  <c r="F458" i="1"/>
  <c r="G458" i="1"/>
  <c r="H458" i="1"/>
  <c r="I458" i="1"/>
  <c r="J458" i="1"/>
  <c r="K458" i="1"/>
  <c r="L458" i="1"/>
  <c r="M458" i="1"/>
  <c r="N458" i="1"/>
  <c r="O458" i="1"/>
  <c r="P458" i="1"/>
  <c r="Q458" i="1"/>
  <c r="R458" i="1"/>
  <c r="S458" i="1"/>
  <c r="T458" i="1"/>
  <c r="U458" i="1"/>
  <c r="V458" i="1"/>
  <c r="W458" i="1"/>
  <c r="X458" i="1"/>
  <c r="Y458" i="1"/>
  <c r="Z458" i="1"/>
  <c r="AA458" i="1"/>
  <c r="AB458" i="1"/>
  <c r="AC458" i="1"/>
  <c r="AD458" i="1"/>
  <c r="AE458" i="1"/>
  <c r="AF458" i="1"/>
  <c r="C459" i="1"/>
  <c r="D459" i="1"/>
  <c r="E459" i="1"/>
  <c r="F459" i="1"/>
  <c r="G459" i="1"/>
  <c r="H459" i="1"/>
  <c r="I459" i="1"/>
  <c r="J459" i="1"/>
  <c r="K459" i="1"/>
  <c r="L459" i="1"/>
  <c r="M459" i="1"/>
  <c r="N459" i="1"/>
  <c r="O459" i="1"/>
  <c r="P459" i="1"/>
  <c r="Q459" i="1"/>
  <c r="R459" i="1"/>
  <c r="S459" i="1"/>
  <c r="T459" i="1"/>
  <c r="U459" i="1"/>
  <c r="V459" i="1"/>
  <c r="W459" i="1"/>
  <c r="X459" i="1"/>
  <c r="Y459" i="1"/>
  <c r="Z459" i="1"/>
  <c r="AA459" i="1"/>
  <c r="AB459" i="1"/>
  <c r="AC459" i="1"/>
  <c r="AD459" i="1"/>
  <c r="AE459" i="1"/>
  <c r="AF459" i="1"/>
  <c r="C460" i="1"/>
  <c r="D460" i="1"/>
  <c r="E460" i="1"/>
  <c r="F460" i="1"/>
  <c r="G460" i="1"/>
  <c r="H460" i="1"/>
  <c r="I460" i="1"/>
  <c r="J460" i="1"/>
  <c r="K460" i="1"/>
  <c r="L460" i="1"/>
  <c r="M460" i="1"/>
  <c r="N460" i="1"/>
  <c r="O460" i="1"/>
  <c r="P460" i="1"/>
  <c r="Q460" i="1"/>
  <c r="R460" i="1"/>
  <c r="S460" i="1"/>
  <c r="T460" i="1"/>
  <c r="U460" i="1"/>
  <c r="V460" i="1"/>
  <c r="W460" i="1"/>
  <c r="X460" i="1"/>
  <c r="Y460" i="1"/>
  <c r="Z460" i="1"/>
  <c r="AA460" i="1"/>
  <c r="AB460" i="1"/>
  <c r="AC460" i="1"/>
  <c r="AD460" i="1"/>
  <c r="AE460" i="1"/>
  <c r="AF460" i="1"/>
  <c r="C461" i="1"/>
  <c r="D461" i="1"/>
  <c r="E461" i="1"/>
  <c r="F461" i="1"/>
  <c r="G461" i="1"/>
  <c r="H461" i="1"/>
  <c r="I461" i="1"/>
  <c r="J461" i="1"/>
  <c r="K461" i="1"/>
  <c r="L461" i="1"/>
  <c r="M461" i="1"/>
  <c r="N461" i="1"/>
  <c r="O461" i="1"/>
  <c r="P461" i="1"/>
  <c r="Q461" i="1"/>
  <c r="R461" i="1"/>
  <c r="S461" i="1"/>
  <c r="T461" i="1"/>
  <c r="U461" i="1"/>
  <c r="V461" i="1"/>
  <c r="W461" i="1"/>
  <c r="X461" i="1"/>
  <c r="Y461" i="1"/>
  <c r="Z461" i="1"/>
  <c r="AA461" i="1"/>
  <c r="AB461" i="1"/>
  <c r="AC461" i="1"/>
  <c r="AD461" i="1"/>
  <c r="AE461" i="1"/>
  <c r="AF461" i="1"/>
  <c r="C462" i="1"/>
  <c r="D462" i="1"/>
  <c r="E462" i="1"/>
  <c r="F462" i="1"/>
  <c r="G462" i="1"/>
  <c r="H462" i="1"/>
  <c r="I462" i="1"/>
  <c r="J462" i="1"/>
  <c r="K462" i="1"/>
  <c r="L462" i="1"/>
  <c r="M462" i="1"/>
  <c r="N462" i="1"/>
  <c r="O462" i="1"/>
  <c r="P462" i="1"/>
  <c r="Q462" i="1"/>
  <c r="R462" i="1"/>
  <c r="S462" i="1"/>
  <c r="T462" i="1"/>
  <c r="U462" i="1"/>
  <c r="V462" i="1"/>
  <c r="W462" i="1"/>
  <c r="X462" i="1"/>
  <c r="Y462" i="1"/>
  <c r="Z462" i="1"/>
  <c r="AA462" i="1"/>
  <c r="AB462" i="1"/>
  <c r="AC462" i="1"/>
  <c r="AD462" i="1"/>
  <c r="AE462" i="1"/>
  <c r="AF462" i="1"/>
  <c r="C463" i="1"/>
  <c r="D463" i="1"/>
  <c r="E463" i="1"/>
  <c r="F463" i="1"/>
  <c r="G463" i="1"/>
  <c r="H463" i="1"/>
  <c r="I463" i="1"/>
  <c r="J463" i="1"/>
  <c r="K463" i="1"/>
  <c r="L463" i="1"/>
  <c r="M463" i="1"/>
  <c r="N463" i="1"/>
  <c r="O463" i="1"/>
  <c r="P463" i="1"/>
  <c r="Q463" i="1"/>
  <c r="R463" i="1"/>
  <c r="S463" i="1"/>
  <c r="T463" i="1"/>
  <c r="U463" i="1"/>
  <c r="V463" i="1"/>
  <c r="W463" i="1"/>
  <c r="X463" i="1"/>
  <c r="Y463" i="1"/>
  <c r="Z463" i="1"/>
  <c r="AA463" i="1"/>
  <c r="AB463" i="1"/>
  <c r="AC463" i="1"/>
  <c r="AD463" i="1"/>
  <c r="AE463" i="1"/>
  <c r="AF463" i="1"/>
  <c r="C464" i="1"/>
  <c r="D464" i="1"/>
  <c r="E464" i="1"/>
  <c r="F464" i="1"/>
  <c r="G464" i="1"/>
  <c r="H464" i="1"/>
  <c r="I464" i="1"/>
  <c r="J464" i="1"/>
  <c r="K464" i="1"/>
  <c r="L464" i="1"/>
  <c r="M464" i="1"/>
  <c r="N464" i="1"/>
  <c r="O464" i="1"/>
  <c r="P464" i="1"/>
  <c r="Q464" i="1"/>
  <c r="R464" i="1"/>
  <c r="S464" i="1"/>
  <c r="T464" i="1"/>
  <c r="U464" i="1"/>
  <c r="V464" i="1"/>
  <c r="W464" i="1"/>
  <c r="X464" i="1"/>
  <c r="Y464" i="1"/>
  <c r="Z464" i="1"/>
  <c r="AA464" i="1"/>
  <c r="AB464" i="1"/>
  <c r="AC464" i="1"/>
  <c r="AD464" i="1"/>
  <c r="AE464" i="1"/>
  <c r="AF464" i="1"/>
  <c r="C465" i="1"/>
  <c r="D465" i="1"/>
  <c r="E465" i="1"/>
  <c r="F465" i="1"/>
  <c r="G465" i="1"/>
  <c r="H465" i="1"/>
  <c r="I465" i="1"/>
  <c r="J465" i="1"/>
  <c r="K465" i="1"/>
  <c r="L465" i="1"/>
  <c r="M465" i="1"/>
  <c r="N465" i="1"/>
  <c r="O465" i="1"/>
  <c r="P465" i="1"/>
  <c r="Q465" i="1"/>
  <c r="R465" i="1"/>
  <c r="S465" i="1"/>
  <c r="T465" i="1"/>
  <c r="U465" i="1"/>
  <c r="V465" i="1"/>
  <c r="W465" i="1"/>
  <c r="X465" i="1"/>
  <c r="Y465" i="1"/>
  <c r="Z465" i="1"/>
  <c r="AA465" i="1"/>
  <c r="AB465" i="1"/>
  <c r="AC465" i="1"/>
  <c r="AD465" i="1"/>
  <c r="AE465" i="1"/>
  <c r="AF465" i="1"/>
  <c r="C466" i="1"/>
  <c r="D466" i="1"/>
  <c r="E466" i="1"/>
  <c r="F466" i="1"/>
  <c r="G466" i="1"/>
  <c r="H466" i="1"/>
  <c r="I466" i="1"/>
  <c r="J466" i="1"/>
  <c r="K466" i="1"/>
  <c r="L466" i="1"/>
  <c r="M466" i="1"/>
  <c r="N466" i="1"/>
  <c r="O466" i="1"/>
  <c r="P466" i="1"/>
  <c r="Q466" i="1"/>
  <c r="R466" i="1"/>
  <c r="S466" i="1"/>
  <c r="T466" i="1"/>
  <c r="U466" i="1"/>
  <c r="V466" i="1"/>
  <c r="W466" i="1"/>
  <c r="X466" i="1"/>
  <c r="Y466" i="1"/>
  <c r="Z466" i="1"/>
  <c r="AA466" i="1"/>
  <c r="AB466" i="1"/>
  <c r="AC466" i="1"/>
  <c r="AD466" i="1"/>
  <c r="AE466" i="1"/>
  <c r="AF466" i="1"/>
  <c r="C467" i="1"/>
  <c r="D467" i="1"/>
  <c r="E467" i="1"/>
  <c r="F467" i="1"/>
  <c r="G467" i="1"/>
  <c r="H467" i="1"/>
  <c r="I467" i="1"/>
  <c r="J467" i="1"/>
  <c r="K467" i="1"/>
  <c r="L467" i="1"/>
  <c r="M467" i="1"/>
  <c r="N467" i="1"/>
  <c r="O467" i="1"/>
  <c r="P467" i="1"/>
  <c r="Q467" i="1"/>
  <c r="R467" i="1"/>
  <c r="S467" i="1"/>
  <c r="T467" i="1"/>
  <c r="U467" i="1"/>
  <c r="V467" i="1"/>
  <c r="W467" i="1"/>
  <c r="X467" i="1"/>
  <c r="Y467" i="1"/>
  <c r="Z467" i="1"/>
  <c r="AA467" i="1"/>
  <c r="AB467" i="1"/>
  <c r="AC467" i="1"/>
  <c r="AD467" i="1"/>
  <c r="AE467" i="1"/>
  <c r="AF467" i="1"/>
  <c r="C468" i="1"/>
  <c r="D468" i="1"/>
  <c r="E468" i="1"/>
  <c r="F468" i="1"/>
  <c r="G468" i="1"/>
  <c r="H468" i="1"/>
  <c r="I468" i="1"/>
  <c r="J468" i="1"/>
  <c r="K468" i="1"/>
  <c r="L468" i="1"/>
  <c r="M468" i="1"/>
  <c r="N468" i="1"/>
  <c r="O468" i="1"/>
  <c r="P468" i="1"/>
  <c r="Q468" i="1"/>
  <c r="R468" i="1"/>
  <c r="S468" i="1"/>
  <c r="T468" i="1"/>
  <c r="U468" i="1"/>
  <c r="V468" i="1"/>
  <c r="W468" i="1"/>
  <c r="X468" i="1"/>
  <c r="Y468" i="1"/>
  <c r="Z468" i="1"/>
  <c r="AA468" i="1"/>
  <c r="AB468" i="1"/>
  <c r="AC468" i="1"/>
  <c r="AD468" i="1"/>
  <c r="AE468" i="1"/>
  <c r="AF468" i="1"/>
  <c r="C469" i="1"/>
  <c r="D469" i="1"/>
  <c r="E469" i="1"/>
  <c r="F469" i="1"/>
  <c r="G469" i="1"/>
  <c r="H469" i="1"/>
  <c r="I469" i="1"/>
  <c r="J469" i="1"/>
  <c r="K469" i="1"/>
  <c r="L469" i="1"/>
  <c r="M469" i="1"/>
  <c r="N469" i="1"/>
  <c r="O469" i="1"/>
  <c r="P469" i="1"/>
  <c r="Q469" i="1"/>
  <c r="R469" i="1"/>
  <c r="S469" i="1"/>
  <c r="T469" i="1"/>
  <c r="U469" i="1"/>
  <c r="V469" i="1"/>
  <c r="W469" i="1"/>
  <c r="X469" i="1"/>
  <c r="Y469" i="1"/>
  <c r="Z469" i="1"/>
  <c r="AA469" i="1"/>
  <c r="AB469" i="1"/>
  <c r="AC469" i="1"/>
  <c r="AD469" i="1"/>
  <c r="AE469" i="1"/>
  <c r="AF469" i="1"/>
  <c r="C470" i="1"/>
  <c r="D470" i="1"/>
  <c r="E470" i="1"/>
  <c r="F470" i="1"/>
  <c r="G470" i="1"/>
  <c r="H470" i="1"/>
  <c r="I470" i="1"/>
  <c r="J470" i="1"/>
  <c r="K470" i="1"/>
  <c r="L470" i="1"/>
  <c r="M470" i="1"/>
  <c r="N470" i="1"/>
  <c r="O470" i="1"/>
  <c r="P470" i="1"/>
  <c r="Q470" i="1"/>
  <c r="R470" i="1"/>
  <c r="S470" i="1"/>
  <c r="T470" i="1"/>
  <c r="U470" i="1"/>
  <c r="V470" i="1"/>
  <c r="W470" i="1"/>
  <c r="X470" i="1"/>
  <c r="Y470" i="1"/>
  <c r="Z470" i="1"/>
  <c r="AA470" i="1"/>
  <c r="AB470" i="1"/>
  <c r="AC470" i="1"/>
  <c r="AD470" i="1"/>
  <c r="AE470" i="1"/>
  <c r="AF470" i="1"/>
  <c r="C471" i="1"/>
  <c r="D471" i="1"/>
  <c r="E471" i="1"/>
  <c r="F471" i="1"/>
  <c r="G471" i="1"/>
  <c r="H471" i="1"/>
  <c r="I471" i="1"/>
  <c r="J471" i="1"/>
  <c r="K471" i="1"/>
  <c r="L471" i="1"/>
  <c r="M471" i="1"/>
  <c r="N471" i="1"/>
  <c r="O471" i="1"/>
  <c r="P471" i="1"/>
  <c r="Q471" i="1"/>
  <c r="R471" i="1"/>
  <c r="S471" i="1"/>
  <c r="T471" i="1"/>
  <c r="U471" i="1"/>
  <c r="V471" i="1"/>
  <c r="W471" i="1"/>
  <c r="X471" i="1"/>
  <c r="Y471" i="1"/>
  <c r="Z471" i="1"/>
  <c r="AA471" i="1"/>
  <c r="AB471" i="1"/>
  <c r="AC471" i="1"/>
  <c r="AD471" i="1"/>
  <c r="AE471" i="1"/>
  <c r="AF471" i="1"/>
  <c r="C472" i="1"/>
  <c r="D472" i="1"/>
  <c r="E472" i="1"/>
  <c r="F472" i="1"/>
  <c r="G472" i="1"/>
  <c r="H472" i="1"/>
  <c r="I472" i="1"/>
  <c r="J472" i="1"/>
  <c r="K472" i="1"/>
  <c r="L472" i="1"/>
  <c r="M472" i="1"/>
  <c r="N472" i="1"/>
  <c r="O472" i="1"/>
  <c r="P472" i="1"/>
  <c r="Q472" i="1"/>
  <c r="R472" i="1"/>
  <c r="S472" i="1"/>
  <c r="T472" i="1"/>
  <c r="U472" i="1"/>
  <c r="V472" i="1"/>
  <c r="W472" i="1"/>
  <c r="X472" i="1"/>
  <c r="Y472" i="1"/>
  <c r="Z472" i="1"/>
  <c r="AA472" i="1"/>
  <c r="AB472" i="1"/>
  <c r="AC472" i="1"/>
  <c r="AD472" i="1"/>
  <c r="AE472" i="1"/>
  <c r="AF472" i="1"/>
  <c r="C473" i="1"/>
  <c r="D473" i="1"/>
  <c r="E473" i="1"/>
  <c r="F473" i="1"/>
  <c r="G473" i="1"/>
  <c r="H473" i="1"/>
  <c r="I473" i="1"/>
  <c r="J473" i="1"/>
  <c r="K473" i="1"/>
  <c r="L473" i="1"/>
  <c r="M473" i="1"/>
  <c r="N473" i="1"/>
  <c r="O473" i="1"/>
  <c r="P473" i="1"/>
  <c r="Q473" i="1"/>
  <c r="R473" i="1"/>
  <c r="S473" i="1"/>
  <c r="T473" i="1"/>
  <c r="U473" i="1"/>
  <c r="V473" i="1"/>
  <c r="W473" i="1"/>
  <c r="X473" i="1"/>
  <c r="Y473" i="1"/>
  <c r="Z473" i="1"/>
  <c r="AA473" i="1"/>
  <c r="AB473" i="1"/>
  <c r="AC473" i="1"/>
  <c r="AD473" i="1"/>
  <c r="AE473" i="1"/>
  <c r="AF473" i="1"/>
  <c r="C474" i="1"/>
  <c r="D474" i="1"/>
  <c r="E474" i="1"/>
  <c r="F474" i="1"/>
  <c r="G474" i="1"/>
  <c r="H474" i="1"/>
  <c r="I474" i="1"/>
  <c r="J474" i="1"/>
  <c r="K474" i="1"/>
  <c r="L474" i="1"/>
  <c r="M474" i="1"/>
  <c r="N474" i="1"/>
  <c r="O474" i="1"/>
  <c r="P474" i="1"/>
  <c r="Q474" i="1"/>
  <c r="R474" i="1"/>
  <c r="S474" i="1"/>
  <c r="T474" i="1"/>
  <c r="U474" i="1"/>
  <c r="V474" i="1"/>
  <c r="W474" i="1"/>
  <c r="X474" i="1"/>
  <c r="Y474" i="1"/>
  <c r="Z474" i="1"/>
  <c r="AA474" i="1"/>
  <c r="AB474" i="1"/>
  <c r="AC474" i="1"/>
  <c r="AD474" i="1"/>
  <c r="AE474" i="1"/>
  <c r="AF474" i="1"/>
  <c r="C475" i="1"/>
  <c r="D475" i="1"/>
  <c r="E475" i="1"/>
  <c r="F475" i="1"/>
  <c r="G475" i="1"/>
  <c r="H475" i="1"/>
  <c r="I475" i="1"/>
  <c r="J475" i="1"/>
  <c r="K475" i="1"/>
  <c r="L475" i="1"/>
  <c r="M475" i="1"/>
  <c r="N475" i="1"/>
  <c r="O475" i="1"/>
  <c r="P475" i="1"/>
  <c r="Q475" i="1"/>
  <c r="R475" i="1"/>
  <c r="S475" i="1"/>
  <c r="T475" i="1"/>
  <c r="U475" i="1"/>
  <c r="V475" i="1"/>
  <c r="W475" i="1"/>
  <c r="X475" i="1"/>
  <c r="Y475" i="1"/>
  <c r="Z475" i="1"/>
  <c r="AA475" i="1"/>
  <c r="AB475" i="1"/>
  <c r="AC475" i="1"/>
  <c r="AD475" i="1"/>
  <c r="AE475" i="1"/>
  <c r="AF475" i="1"/>
  <c r="C476" i="1"/>
  <c r="D476" i="1"/>
  <c r="E476" i="1"/>
  <c r="F476" i="1"/>
  <c r="G476" i="1"/>
  <c r="H476" i="1"/>
  <c r="I476" i="1"/>
  <c r="J476" i="1"/>
  <c r="K476" i="1"/>
  <c r="L476" i="1"/>
  <c r="M476" i="1"/>
  <c r="N476" i="1"/>
  <c r="O476" i="1"/>
  <c r="P476" i="1"/>
  <c r="Q476" i="1"/>
  <c r="R476" i="1"/>
  <c r="S476" i="1"/>
  <c r="T476" i="1"/>
  <c r="U476" i="1"/>
  <c r="V476" i="1"/>
  <c r="W476" i="1"/>
  <c r="X476" i="1"/>
  <c r="Y476" i="1"/>
  <c r="Z476" i="1"/>
  <c r="AA476" i="1"/>
  <c r="AB476" i="1"/>
  <c r="AC476" i="1"/>
  <c r="AD476" i="1"/>
  <c r="AE476" i="1"/>
  <c r="AF476" i="1"/>
  <c r="C477" i="1"/>
  <c r="D477" i="1"/>
  <c r="E477" i="1"/>
  <c r="F477" i="1"/>
  <c r="G477" i="1"/>
  <c r="H477" i="1"/>
  <c r="I477" i="1"/>
  <c r="J477" i="1"/>
  <c r="K477" i="1"/>
  <c r="L477" i="1"/>
  <c r="M477" i="1"/>
  <c r="N477" i="1"/>
  <c r="O477" i="1"/>
  <c r="P477" i="1"/>
  <c r="Q477" i="1"/>
  <c r="R477" i="1"/>
  <c r="S477" i="1"/>
  <c r="T477" i="1"/>
  <c r="U477" i="1"/>
  <c r="V477" i="1"/>
  <c r="W477" i="1"/>
  <c r="X477" i="1"/>
  <c r="Y477" i="1"/>
  <c r="Z477" i="1"/>
  <c r="AA477" i="1"/>
  <c r="AB477" i="1"/>
  <c r="AC477" i="1"/>
  <c r="AD477" i="1"/>
  <c r="AE477" i="1"/>
  <c r="AF477" i="1"/>
  <c r="C478" i="1"/>
  <c r="D478" i="1"/>
  <c r="E478" i="1"/>
  <c r="F478" i="1"/>
  <c r="G478" i="1"/>
  <c r="H478" i="1"/>
  <c r="I478" i="1"/>
  <c r="J478" i="1"/>
  <c r="K478" i="1"/>
  <c r="L478" i="1"/>
  <c r="M478" i="1"/>
  <c r="N478" i="1"/>
  <c r="O478" i="1"/>
  <c r="P478" i="1"/>
  <c r="Q478" i="1"/>
  <c r="R478" i="1"/>
  <c r="S478" i="1"/>
  <c r="T478" i="1"/>
  <c r="U478" i="1"/>
  <c r="V478" i="1"/>
  <c r="W478" i="1"/>
  <c r="X478" i="1"/>
  <c r="Y478" i="1"/>
  <c r="Z478" i="1"/>
  <c r="AA478" i="1"/>
  <c r="AB478" i="1"/>
  <c r="AC478" i="1"/>
  <c r="AD478" i="1"/>
  <c r="AE478" i="1"/>
  <c r="AF478" i="1"/>
  <c r="C479" i="1"/>
  <c r="D479" i="1"/>
  <c r="E479" i="1"/>
  <c r="F479" i="1"/>
  <c r="G479" i="1"/>
  <c r="H479" i="1"/>
  <c r="I479" i="1"/>
  <c r="J479" i="1"/>
  <c r="K479" i="1"/>
  <c r="L479" i="1"/>
  <c r="M479" i="1"/>
  <c r="N479" i="1"/>
  <c r="O479" i="1"/>
  <c r="P479" i="1"/>
  <c r="Q479" i="1"/>
  <c r="R479" i="1"/>
  <c r="S479" i="1"/>
  <c r="T479" i="1"/>
  <c r="U479" i="1"/>
  <c r="V479" i="1"/>
  <c r="W479" i="1"/>
  <c r="X479" i="1"/>
  <c r="Y479" i="1"/>
  <c r="Z479" i="1"/>
  <c r="AA479" i="1"/>
  <c r="AB479" i="1"/>
  <c r="AC479" i="1"/>
  <c r="AD479" i="1"/>
  <c r="AE479" i="1"/>
  <c r="AF479" i="1"/>
  <c r="C480" i="1"/>
  <c r="D480" i="1"/>
  <c r="E480" i="1"/>
  <c r="F480" i="1"/>
  <c r="G480" i="1"/>
  <c r="H480" i="1"/>
  <c r="I480" i="1"/>
  <c r="J480" i="1"/>
  <c r="K480" i="1"/>
  <c r="L480" i="1"/>
  <c r="M480" i="1"/>
  <c r="N480" i="1"/>
  <c r="O480" i="1"/>
  <c r="P480" i="1"/>
  <c r="Q480" i="1"/>
  <c r="R480" i="1"/>
  <c r="S480" i="1"/>
  <c r="T480" i="1"/>
  <c r="U480" i="1"/>
  <c r="V480" i="1"/>
  <c r="W480" i="1"/>
  <c r="X480" i="1"/>
  <c r="Y480" i="1"/>
  <c r="Z480" i="1"/>
  <c r="AA480" i="1"/>
  <c r="AB480" i="1"/>
  <c r="AC480" i="1"/>
  <c r="AD480" i="1"/>
  <c r="AE480" i="1"/>
  <c r="AF480" i="1"/>
  <c r="C481" i="1"/>
  <c r="D481" i="1"/>
  <c r="E481" i="1"/>
  <c r="F481" i="1"/>
  <c r="G481" i="1"/>
  <c r="H481" i="1"/>
  <c r="I481" i="1"/>
  <c r="J481" i="1"/>
  <c r="K481" i="1"/>
  <c r="L481" i="1"/>
  <c r="M481" i="1"/>
  <c r="N481" i="1"/>
  <c r="O481" i="1"/>
  <c r="P481" i="1"/>
  <c r="Q481" i="1"/>
  <c r="R481" i="1"/>
  <c r="S481" i="1"/>
  <c r="T481" i="1"/>
  <c r="U481" i="1"/>
  <c r="V481" i="1"/>
  <c r="W481" i="1"/>
  <c r="X481" i="1"/>
  <c r="Y481" i="1"/>
  <c r="Z481" i="1"/>
  <c r="AA481" i="1"/>
  <c r="AB481" i="1"/>
  <c r="AC481" i="1"/>
  <c r="AD481" i="1"/>
  <c r="AE481" i="1"/>
  <c r="AF481" i="1"/>
  <c r="C482" i="1"/>
  <c r="D482" i="1"/>
  <c r="E482" i="1"/>
  <c r="F482" i="1"/>
  <c r="G482" i="1"/>
  <c r="H482" i="1"/>
  <c r="I482" i="1"/>
  <c r="J482" i="1"/>
  <c r="K482" i="1"/>
  <c r="L482" i="1"/>
  <c r="M482" i="1"/>
  <c r="N482" i="1"/>
  <c r="O482" i="1"/>
  <c r="P482" i="1"/>
  <c r="Q482" i="1"/>
  <c r="R482" i="1"/>
  <c r="S482" i="1"/>
  <c r="T482" i="1"/>
  <c r="U482" i="1"/>
  <c r="V482" i="1"/>
  <c r="W482" i="1"/>
  <c r="X482" i="1"/>
  <c r="Y482" i="1"/>
  <c r="Z482" i="1"/>
  <c r="AA482" i="1"/>
  <c r="AB482" i="1"/>
  <c r="AC482" i="1"/>
  <c r="AD482" i="1"/>
  <c r="AE482" i="1"/>
  <c r="AF482" i="1"/>
  <c r="C483" i="1"/>
  <c r="D483" i="1"/>
  <c r="E483" i="1"/>
  <c r="F483" i="1"/>
  <c r="G483" i="1"/>
  <c r="H483" i="1"/>
  <c r="I483" i="1"/>
  <c r="J483" i="1"/>
  <c r="K483" i="1"/>
  <c r="L483" i="1"/>
  <c r="M483" i="1"/>
  <c r="N483" i="1"/>
  <c r="O483" i="1"/>
  <c r="P483" i="1"/>
  <c r="Q483" i="1"/>
  <c r="R483" i="1"/>
  <c r="S483" i="1"/>
  <c r="T483" i="1"/>
  <c r="U483" i="1"/>
  <c r="V483" i="1"/>
  <c r="W483" i="1"/>
  <c r="X483" i="1"/>
  <c r="Y483" i="1"/>
  <c r="Z483" i="1"/>
  <c r="AA483" i="1"/>
  <c r="AB483" i="1"/>
  <c r="AC483" i="1"/>
  <c r="AD483" i="1"/>
  <c r="AE483" i="1"/>
  <c r="AF483" i="1"/>
  <c r="C484" i="1"/>
  <c r="D484" i="1"/>
  <c r="E484" i="1"/>
  <c r="F484" i="1"/>
  <c r="G484" i="1"/>
  <c r="H484" i="1"/>
  <c r="I484" i="1"/>
  <c r="J484" i="1"/>
  <c r="K484" i="1"/>
  <c r="L484" i="1"/>
  <c r="M484" i="1"/>
  <c r="N484" i="1"/>
  <c r="O484" i="1"/>
  <c r="P484" i="1"/>
  <c r="Q484" i="1"/>
  <c r="R484" i="1"/>
  <c r="S484" i="1"/>
  <c r="T484" i="1"/>
  <c r="U484" i="1"/>
  <c r="V484" i="1"/>
  <c r="W484" i="1"/>
  <c r="X484" i="1"/>
  <c r="Y484" i="1"/>
  <c r="Z484" i="1"/>
  <c r="AA484" i="1"/>
  <c r="AB484" i="1"/>
  <c r="AC484" i="1"/>
  <c r="AD484" i="1"/>
  <c r="AE484" i="1"/>
  <c r="AF484" i="1"/>
  <c r="C485" i="1"/>
  <c r="D485" i="1"/>
  <c r="E485" i="1"/>
  <c r="F485" i="1"/>
  <c r="G485" i="1"/>
  <c r="H485" i="1"/>
  <c r="I485" i="1"/>
  <c r="J485" i="1"/>
  <c r="K485" i="1"/>
  <c r="L485" i="1"/>
  <c r="M485" i="1"/>
  <c r="N485" i="1"/>
  <c r="O485" i="1"/>
  <c r="P485" i="1"/>
  <c r="Q485" i="1"/>
  <c r="R485" i="1"/>
  <c r="S485" i="1"/>
  <c r="T485" i="1"/>
  <c r="U485" i="1"/>
  <c r="V485" i="1"/>
  <c r="W485" i="1"/>
  <c r="X485" i="1"/>
  <c r="Y485" i="1"/>
  <c r="Z485" i="1"/>
  <c r="AA485" i="1"/>
  <c r="AB485" i="1"/>
  <c r="AC485" i="1"/>
  <c r="AD485" i="1"/>
  <c r="AE485" i="1"/>
  <c r="AF485" i="1"/>
  <c r="C486" i="1"/>
  <c r="D486" i="1"/>
  <c r="E486" i="1"/>
  <c r="F486" i="1"/>
  <c r="G486" i="1"/>
  <c r="H486" i="1"/>
  <c r="I486" i="1"/>
  <c r="J486" i="1"/>
  <c r="K486" i="1"/>
  <c r="L486" i="1"/>
  <c r="M486" i="1"/>
  <c r="N486" i="1"/>
  <c r="O486" i="1"/>
  <c r="P486" i="1"/>
  <c r="Q486" i="1"/>
  <c r="R486" i="1"/>
  <c r="S486" i="1"/>
  <c r="T486" i="1"/>
  <c r="U486" i="1"/>
  <c r="V486" i="1"/>
  <c r="W486" i="1"/>
  <c r="X486" i="1"/>
  <c r="Y486" i="1"/>
  <c r="Z486" i="1"/>
  <c r="AA486" i="1"/>
  <c r="AB486" i="1"/>
  <c r="AC486" i="1"/>
  <c r="AD486" i="1"/>
  <c r="AE486" i="1"/>
  <c r="AF486" i="1"/>
  <c r="C487" i="1"/>
  <c r="D487" i="1"/>
  <c r="E487" i="1"/>
  <c r="F487" i="1"/>
  <c r="G487" i="1"/>
  <c r="H487" i="1"/>
  <c r="I487" i="1"/>
  <c r="J487" i="1"/>
  <c r="K487" i="1"/>
  <c r="L487" i="1"/>
  <c r="M487" i="1"/>
  <c r="N487" i="1"/>
  <c r="O487" i="1"/>
  <c r="P487" i="1"/>
  <c r="Q487" i="1"/>
  <c r="R487" i="1"/>
  <c r="S487" i="1"/>
  <c r="T487" i="1"/>
  <c r="U487" i="1"/>
  <c r="V487" i="1"/>
  <c r="W487" i="1"/>
  <c r="X487" i="1"/>
  <c r="Y487" i="1"/>
  <c r="Z487" i="1"/>
  <c r="AA487" i="1"/>
  <c r="AB487" i="1"/>
  <c r="AC487" i="1"/>
  <c r="AD487" i="1"/>
  <c r="AE487" i="1"/>
  <c r="AF487" i="1"/>
  <c r="C488" i="1"/>
  <c r="D488" i="1"/>
  <c r="E488" i="1"/>
  <c r="F488" i="1"/>
  <c r="G488" i="1"/>
  <c r="H488" i="1"/>
  <c r="I488" i="1"/>
  <c r="J488" i="1"/>
  <c r="K488" i="1"/>
  <c r="L488" i="1"/>
  <c r="M488" i="1"/>
  <c r="N488" i="1"/>
  <c r="O488" i="1"/>
  <c r="P488" i="1"/>
  <c r="Q488" i="1"/>
  <c r="R488" i="1"/>
  <c r="S488" i="1"/>
  <c r="T488" i="1"/>
  <c r="U488" i="1"/>
  <c r="V488" i="1"/>
  <c r="W488" i="1"/>
  <c r="X488" i="1"/>
  <c r="Y488" i="1"/>
  <c r="Z488" i="1"/>
  <c r="AA488" i="1"/>
  <c r="AB488" i="1"/>
  <c r="AC488" i="1"/>
  <c r="AD488" i="1"/>
  <c r="AE488" i="1"/>
  <c r="AF488" i="1"/>
  <c r="C489" i="1"/>
  <c r="D489" i="1"/>
  <c r="E489" i="1"/>
  <c r="F489" i="1"/>
  <c r="G489" i="1"/>
  <c r="H489" i="1"/>
  <c r="I489" i="1"/>
  <c r="J489" i="1"/>
  <c r="K489" i="1"/>
  <c r="L489" i="1"/>
  <c r="M489" i="1"/>
  <c r="N489" i="1"/>
  <c r="O489" i="1"/>
  <c r="P489" i="1"/>
  <c r="Q489" i="1"/>
  <c r="R489" i="1"/>
  <c r="S489" i="1"/>
  <c r="T489" i="1"/>
  <c r="U489" i="1"/>
  <c r="V489" i="1"/>
  <c r="W489" i="1"/>
  <c r="X489" i="1"/>
  <c r="Y489" i="1"/>
  <c r="Z489" i="1"/>
  <c r="AA489" i="1"/>
  <c r="AB489" i="1"/>
  <c r="AC489" i="1"/>
  <c r="AD489" i="1"/>
  <c r="AE489" i="1"/>
  <c r="AF489" i="1"/>
  <c r="C490" i="1"/>
  <c r="D490" i="1"/>
  <c r="E490" i="1"/>
  <c r="F490" i="1"/>
  <c r="G490" i="1"/>
  <c r="H490" i="1"/>
  <c r="I490" i="1"/>
  <c r="J490" i="1"/>
  <c r="K490" i="1"/>
  <c r="L490" i="1"/>
  <c r="M490" i="1"/>
  <c r="N490" i="1"/>
  <c r="O490" i="1"/>
  <c r="P490" i="1"/>
  <c r="Q490" i="1"/>
  <c r="R490" i="1"/>
  <c r="S490" i="1"/>
  <c r="T490" i="1"/>
  <c r="U490" i="1"/>
  <c r="V490" i="1"/>
  <c r="W490" i="1"/>
  <c r="X490" i="1"/>
  <c r="Y490" i="1"/>
  <c r="Z490" i="1"/>
  <c r="AA490" i="1"/>
  <c r="AB490" i="1"/>
  <c r="AC490" i="1"/>
  <c r="AD490" i="1"/>
  <c r="AE490" i="1"/>
  <c r="AF490" i="1"/>
  <c r="C491" i="1"/>
  <c r="D491" i="1"/>
  <c r="E491" i="1"/>
  <c r="F491" i="1"/>
  <c r="G491" i="1"/>
  <c r="H491" i="1"/>
  <c r="I491" i="1"/>
  <c r="J491" i="1"/>
  <c r="K491" i="1"/>
  <c r="L491" i="1"/>
  <c r="M491" i="1"/>
  <c r="N491" i="1"/>
  <c r="O491" i="1"/>
  <c r="P491" i="1"/>
  <c r="Q491" i="1"/>
  <c r="R491" i="1"/>
  <c r="S491" i="1"/>
  <c r="T491" i="1"/>
  <c r="U491" i="1"/>
  <c r="V491" i="1"/>
  <c r="W491" i="1"/>
  <c r="X491" i="1"/>
  <c r="Y491" i="1"/>
  <c r="Z491" i="1"/>
  <c r="AA491" i="1"/>
  <c r="AB491" i="1"/>
  <c r="AC491" i="1"/>
  <c r="AD491" i="1"/>
  <c r="AE491" i="1"/>
  <c r="AF491" i="1"/>
  <c r="C492" i="1"/>
  <c r="D492" i="1"/>
  <c r="E492" i="1"/>
  <c r="F492" i="1"/>
  <c r="G492" i="1"/>
  <c r="H492" i="1"/>
  <c r="I492" i="1"/>
  <c r="J492" i="1"/>
  <c r="K492" i="1"/>
  <c r="L492" i="1"/>
  <c r="M492" i="1"/>
  <c r="N492" i="1"/>
  <c r="O492" i="1"/>
  <c r="P492" i="1"/>
  <c r="Q492" i="1"/>
  <c r="R492" i="1"/>
  <c r="S492" i="1"/>
  <c r="T492" i="1"/>
  <c r="U492" i="1"/>
  <c r="V492" i="1"/>
  <c r="W492" i="1"/>
  <c r="X492" i="1"/>
  <c r="Y492" i="1"/>
  <c r="Z492" i="1"/>
  <c r="AA492" i="1"/>
  <c r="AB492" i="1"/>
  <c r="AC492" i="1"/>
  <c r="AD492" i="1"/>
  <c r="AE492" i="1"/>
  <c r="AF492" i="1"/>
  <c r="C493" i="1"/>
  <c r="D493" i="1"/>
  <c r="E493" i="1"/>
  <c r="F493" i="1"/>
  <c r="G493" i="1"/>
  <c r="H493" i="1"/>
  <c r="I493" i="1"/>
  <c r="J493" i="1"/>
  <c r="K493" i="1"/>
  <c r="L493" i="1"/>
  <c r="M493" i="1"/>
  <c r="N493" i="1"/>
  <c r="O493" i="1"/>
  <c r="P493" i="1"/>
  <c r="Q493" i="1"/>
  <c r="R493" i="1"/>
  <c r="S493" i="1"/>
  <c r="T493" i="1"/>
  <c r="U493" i="1"/>
  <c r="V493" i="1"/>
  <c r="W493" i="1"/>
  <c r="X493" i="1"/>
  <c r="Y493" i="1"/>
  <c r="Z493" i="1"/>
  <c r="AA493" i="1"/>
  <c r="AB493" i="1"/>
  <c r="AC493" i="1"/>
  <c r="AD493" i="1"/>
  <c r="AE493" i="1"/>
  <c r="AF493" i="1"/>
  <c r="C494" i="1"/>
  <c r="D494" i="1"/>
  <c r="E494" i="1"/>
  <c r="F494" i="1"/>
  <c r="G494" i="1"/>
  <c r="H494" i="1"/>
  <c r="I494" i="1"/>
  <c r="J494" i="1"/>
  <c r="K494" i="1"/>
  <c r="L494" i="1"/>
  <c r="M494" i="1"/>
  <c r="N494" i="1"/>
  <c r="O494" i="1"/>
  <c r="P494" i="1"/>
  <c r="Q494" i="1"/>
  <c r="R494" i="1"/>
  <c r="S494" i="1"/>
  <c r="T494" i="1"/>
  <c r="U494" i="1"/>
  <c r="V494" i="1"/>
  <c r="W494" i="1"/>
  <c r="X494" i="1"/>
  <c r="Y494" i="1"/>
  <c r="Z494" i="1"/>
  <c r="AA494" i="1"/>
  <c r="AB494" i="1"/>
  <c r="AC494" i="1"/>
  <c r="AD494" i="1"/>
  <c r="AE494" i="1"/>
  <c r="AF494" i="1"/>
  <c r="C495" i="1"/>
  <c r="D495" i="1"/>
  <c r="E495" i="1"/>
  <c r="F495" i="1"/>
  <c r="G495" i="1"/>
  <c r="H495" i="1"/>
  <c r="I495" i="1"/>
  <c r="J495" i="1"/>
  <c r="K495" i="1"/>
  <c r="L495" i="1"/>
  <c r="M495" i="1"/>
  <c r="N495" i="1"/>
  <c r="O495" i="1"/>
  <c r="P495" i="1"/>
  <c r="Q495" i="1"/>
  <c r="R495" i="1"/>
  <c r="S495" i="1"/>
  <c r="T495" i="1"/>
  <c r="U495" i="1"/>
  <c r="V495" i="1"/>
  <c r="W495" i="1"/>
  <c r="X495" i="1"/>
  <c r="Y495" i="1"/>
  <c r="Z495" i="1"/>
  <c r="AA495" i="1"/>
  <c r="AB495" i="1"/>
  <c r="AC495" i="1"/>
  <c r="AD495" i="1"/>
  <c r="AE495" i="1"/>
  <c r="AF495" i="1"/>
  <c r="C496" i="1"/>
  <c r="D496" i="1"/>
  <c r="E496" i="1"/>
  <c r="F496" i="1"/>
  <c r="G496" i="1"/>
  <c r="H496" i="1"/>
  <c r="I496" i="1"/>
  <c r="J496" i="1"/>
  <c r="K496" i="1"/>
  <c r="L496" i="1"/>
  <c r="M496" i="1"/>
  <c r="N496" i="1"/>
  <c r="O496" i="1"/>
  <c r="P496" i="1"/>
  <c r="Q496" i="1"/>
  <c r="R496" i="1"/>
  <c r="S496" i="1"/>
  <c r="T496" i="1"/>
  <c r="U496" i="1"/>
  <c r="V496" i="1"/>
  <c r="W496" i="1"/>
  <c r="X496" i="1"/>
  <c r="Y496" i="1"/>
  <c r="Z496" i="1"/>
  <c r="AA496" i="1"/>
  <c r="AB496" i="1"/>
  <c r="AC496" i="1"/>
  <c r="AD496" i="1"/>
  <c r="AE496" i="1"/>
  <c r="AF496" i="1"/>
  <c r="C497" i="1"/>
  <c r="D497" i="1"/>
  <c r="E497" i="1"/>
  <c r="F497" i="1"/>
  <c r="G497" i="1"/>
  <c r="H497" i="1"/>
  <c r="I497" i="1"/>
  <c r="J497" i="1"/>
  <c r="K497" i="1"/>
  <c r="L497" i="1"/>
  <c r="M497" i="1"/>
  <c r="N497" i="1"/>
  <c r="O497" i="1"/>
  <c r="P497" i="1"/>
  <c r="Q497" i="1"/>
  <c r="R497" i="1"/>
  <c r="S497" i="1"/>
  <c r="T497" i="1"/>
  <c r="U497" i="1"/>
  <c r="V497" i="1"/>
  <c r="W497" i="1"/>
  <c r="X497" i="1"/>
  <c r="Y497" i="1"/>
  <c r="Z497" i="1"/>
  <c r="AA497" i="1"/>
  <c r="AB497" i="1"/>
  <c r="AC497" i="1"/>
  <c r="AD497" i="1"/>
  <c r="AE497" i="1"/>
  <c r="AF497" i="1"/>
  <c r="C498" i="1"/>
  <c r="D498" i="1"/>
  <c r="E498" i="1"/>
  <c r="F498" i="1"/>
  <c r="G498" i="1"/>
  <c r="H498" i="1"/>
  <c r="I498" i="1"/>
  <c r="J498" i="1"/>
  <c r="K498" i="1"/>
  <c r="L498" i="1"/>
  <c r="M498" i="1"/>
  <c r="N498" i="1"/>
  <c r="O498" i="1"/>
  <c r="P498" i="1"/>
  <c r="Q498" i="1"/>
  <c r="R498" i="1"/>
  <c r="S498" i="1"/>
  <c r="T498" i="1"/>
  <c r="U498" i="1"/>
  <c r="V498" i="1"/>
  <c r="W498" i="1"/>
  <c r="X498" i="1"/>
  <c r="Y498" i="1"/>
  <c r="Z498" i="1"/>
  <c r="AA498" i="1"/>
  <c r="AB498" i="1"/>
  <c r="AC498" i="1"/>
  <c r="AD498" i="1"/>
  <c r="AE498" i="1"/>
  <c r="AF498" i="1"/>
  <c r="C499" i="1"/>
  <c r="D499" i="1"/>
  <c r="E499" i="1"/>
  <c r="F499" i="1"/>
  <c r="G499" i="1"/>
  <c r="H499" i="1"/>
  <c r="I499" i="1"/>
  <c r="J499" i="1"/>
  <c r="K499" i="1"/>
  <c r="L499" i="1"/>
  <c r="M499" i="1"/>
  <c r="N499" i="1"/>
  <c r="O499" i="1"/>
  <c r="P499" i="1"/>
  <c r="Q499" i="1"/>
  <c r="R499" i="1"/>
  <c r="S499" i="1"/>
  <c r="T499" i="1"/>
  <c r="U499" i="1"/>
  <c r="V499" i="1"/>
  <c r="W499" i="1"/>
  <c r="X499" i="1"/>
  <c r="Y499" i="1"/>
  <c r="Z499" i="1"/>
  <c r="AA499" i="1"/>
  <c r="AB499" i="1"/>
  <c r="AC499" i="1"/>
  <c r="AD499" i="1"/>
  <c r="AE499" i="1"/>
  <c r="AF499" i="1"/>
  <c r="C500" i="1"/>
  <c r="D500" i="1"/>
  <c r="E500" i="1"/>
  <c r="F500" i="1"/>
  <c r="G500" i="1"/>
  <c r="H500" i="1"/>
  <c r="I500" i="1"/>
  <c r="J500" i="1"/>
  <c r="K500" i="1"/>
  <c r="L500" i="1"/>
  <c r="M500" i="1"/>
  <c r="N500" i="1"/>
  <c r="O500" i="1"/>
  <c r="P500" i="1"/>
  <c r="Q500" i="1"/>
  <c r="R500" i="1"/>
  <c r="S500" i="1"/>
  <c r="T500" i="1"/>
  <c r="U500" i="1"/>
  <c r="V500" i="1"/>
  <c r="W500" i="1"/>
  <c r="X500" i="1"/>
  <c r="Y500" i="1"/>
  <c r="Z500" i="1"/>
  <c r="AA500" i="1"/>
  <c r="AB500" i="1"/>
  <c r="AC500" i="1"/>
  <c r="AD500" i="1"/>
  <c r="AE500" i="1"/>
  <c r="AF500" i="1"/>
  <c r="C501" i="1"/>
  <c r="D501" i="1"/>
  <c r="E501" i="1"/>
  <c r="F501" i="1"/>
  <c r="G501" i="1"/>
  <c r="H501" i="1"/>
  <c r="I501" i="1"/>
  <c r="J501" i="1"/>
  <c r="K501" i="1"/>
  <c r="L501" i="1"/>
  <c r="M501" i="1"/>
  <c r="N501" i="1"/>
  <c r="O501" i="1"/>
  <c r="P501" i="1"/>
  <c r="Q501" i="1"/>
  <c r="R501" i="1"/>
  <c r="S501" i="1"/>
  <c r="T501" i="1"/>
  <c r="U501" i="1"/>
  <c r="V501" i="1"/>
  <c r="W501" i="1"/>
  <c r="X501" i="1"/>
  <c r="Y501" i="1"/>
  <c r="Z501" i="1"/>
  <c r="AA501" i="1"/>
  <c r="AB501" i="1"/>
  <c r="AC501" i="1"/>
  <c r="AD501" i="1"/>
  <c r="AE501" i="1"/>
  <c r="AF501" i="1"/>
  <c r="C502" i="1"/>
  <c r="D502" i="1"/>
  <c r="E502" i="1"/>
  <c r="F502" i="1"/>
  <c r="G502" i="1"/>
  <c r="H502" i="1"/>
  <c r="I502" i="1"/>
  <c r="J502" i="1"/>
  <c r="K502" i="1"/>
  <c r="L502" i="1"/>
  <c r="M502" i="1"/>
  <c r="N502" i="1"/>
  <c r="O502" i="1"/>
  <c r="P502" i="1"/>
  <c r="Q502" i="1"/>
  <c r="R502" i="1"/>
  <c r="S502" i="1"/>
  <c r="T502" i="1"/>
  <c r="U502" i="1"/>
  <c r="V502" i="1"/>
  <c r="W502" i="1"/>
  <c r="X502" i="1"/>
  <c r="Y502" i="1"/>
  <c r="Z502" i="1"/>
  <c r="AA502" i="1"/>
  <c r="AB502" i="1"/>
  <c r="AC502" i="1"/>
  <c r="AD502" i="1"/>
  <c r="AE502" i="1"/>
  <c r="AF502" i="1"/>
  <c r="C503" i="1"/>
  <c r="D503" i="1"/>
  <c r="E503" i="1"/>
  <c r="F503" i="1"/>
  <c r="G503" i="1"/>
  <c r="H503" i="1"/>
  <c r="I503" i="1"/>
  <c r="J503" i="1"/>
  <c r="K503" i="1"/>
  <c r="L503" i="1"/>
  <c r="M503" i="1"/>
  <c r="N503" i="1"/>
  <c r="O503" i="1"/>
  <c r="P503" i="1"/>
  <c r="Q503" i="1"/>
  <c r="R503" i="1"/>
  <c r="S503" i="1"/>
  <c r="T503" i="1"/>
  <c r="U503" i="1"/>
  <c r="V503" i="1"/>
  <c r="W503" i="1"/>
  <c r="X503" i="1"/>
  <c r="Y503" i="1"/>
  <c r="Z503" i="1"/>
  <c r="AA503" i="1"/>
  <c r="AB503" i="1"/>
  <c r="AC503" i="1"/>
  <c r="AD503" i="1"/>
  <c r="AE503" i="1"/>
  <c r="AF503" i="1"/>
  <c r="C504" i="1"/>
  <c r="D504" i="1"/>
  <c r="E504" i="1"/>
  <c r="F504" i="1"/>
  <c r="G504" i="1"/>
  <c r="H504" i="1"/>
  <c r="I504" i="1"/>
  <c r="J504" i="1"/>
  <c r="K504" i="1"/>
  <c r="L504" i="1"/>
  <c r="M504" i="1"/>
  <c r="N504" i="1"/>
  <c r="O504" i="1"/>
  <c r="P504" i="1"/>
  <c r="Q504" i="1"/>
  <c r="R504" i="1"/>
  <c r="S504" i="1"/>
  <c r="T504" i="1"/>
  <c r="U504" i="1"/>
  <c r="V504" i="1"/>
  <c r="W504" i="1"/>
  <c r="X504" i="1"/>
  <c r="Y504" i="1"/>
  <c r="Z504" i="1"/>
  <c r="AA504" i="1"/>
  <c r="AB504" i="1"/>
  <c r="AC504" i="1"/>
  <c r="AD504" i="1"/>
  <c r="AE504" i="1"/>
  <c r="AF504" i="1"/>
  <c r="C505" i="1"/>
  <c r="D505" i="1"/>
  <c r="E505" i="1"/>
  <c r="F505" i="1"/>
  <c r="G505" i="1"/>
  <c r="H505" i="1"/>
  <c r="I505" i="1"/>
  <c r="J505" i="1"/>
  <c r="K505" i="1"/>
  <c r="L505" i="1"/>
  <c r="M505" i="1"/>
  <c r="N505" i="1"/>
  <c r="O505" i="1"/>
  <c r="P505" i="1"/>
  <c r="Q505" i="1"/>
  <c r="R505" i="1"/>
  <c r="S505" i="1"/>
  <c r="T505" i="1"/>
  <c r="U505" i="1"/>
  <c r="V505" i="1"/>
  <c r="W505" i="1"/>
  <c r="X505" i="1"/>
  <c r="Y505" i="1"/>
  <c r="Z505" i="1"/>
  <c r="AA505" i="1"/>
  <c r="AB505" i="1"/>
  <c r="AC505" i="1"/>
  <c r="AD505" i="1"/>
  <c r="AE505" i="1"/>
  <c r="AF505" i="1"/>
  <c r="C506" i="1"/>
  <c r="D506" i="1"/>
  <c r="E506" i="1"/>
  <c r="F506" i="1"/>
  <c r="G506" i="1"/>
  <c r="H506" i="1"/>
  <c r="I506" i="1"/>
  <c r="J506" i="1"/>
  <c r="K506" i="1"/>
  <c r="L506" i="1"/>
  <c r="M506" i="1"/>
  <c r="N506" i="1"/>
  <c r="O506" i="1"/>
  <c r="P506" i="1"/>
  <c r="Q506" i="1"/>
  <c r="R506" i="1"/>
  <c r="S506" i="1"/>
  <c r="T506" i="1"/>
  <c r="U506" i="1"/>
  <c r="V506" i="1"/>
  <c r="W506" i="1"/>
  <c r="X506" i="1"/>
  <c r="Y506" i="1"/>
  <c r="Z506" i="1"/>
  <c r="AA506" i="1"/>
  <c r="AB506" i="1"/>
  <c r="AC506" i="1"/>
  <c r="AD506" i="1"/>
  <c r="AE506" i="1"/>
  <c r="AF506" i="1"/>
  <c r="C507" i="1"/>
  <c r="D507" i="1"/>
  <c r="E507" i="1"/>
  <c r="F507" i="1"/>
  <c r="G507" i="1"/>
  <c r="H507" i="1"/>
  <c r="I507" i="1"/>
  <c r="J507" i="1"/>
  <c r="K507" i="1"/>
  <c r="L507" i="1"/>
  <c r="M507" i="1"/>
  <c r="N507" i="1"/>
  <c r="O507" i="1"/>
  <c r="P507" i="1"/>
  <c r="Q507" i="1"/>
  <c r="R507" i="1"/>
  <c r="S507" i="1"/>
  <c r="T507" i="1"/>
  <c r="U507" i="1"/>
  <c r="V507" i="1"/>
  <c r="W507" i="1"/>
  <c r="X507" i="1"/>
  <c r="Y507" i="1"/>
  <c r="Z507" i="1"/>
  <c r="AA507" i="1"/>
  <c r="AB507" i="1"/>
  <c r="AC507" i="1"/>
  <c r="AD507" i="1"/>
  <c r="AE507" i="1"/>
  <c r="AF507" i="1"/>
  <c r="C508" i="1"/>
  <c r="D508" i="1"/>
  <c r="E508" i="1"/>
  <c r="F508" i="1"/>
  <c r="G508" i="1"/>
  <c r="H508" i="1"/>
  <c r="I508" i="1"/>
  <c r="J508" i="1"/>
  <c r="K508" i="1"/>
  <c r="L508" i="1"/>
  <c r="M508" i="1"/>
  <c r="N508" i="1"/>
  <c r="O508" i="1"/>
  <c r="P508" i="1"/>
  <c r="Q508" i="1"/>
  <c r="R508" i="1"/>
  <c r="S508" i="1"/>
  <c r="T508" i="1"/>
  <c r="U508" i="1"/>
  <c r="V508" i="1"/>
  <c r="W508" i="1"/>
  <c r="X508" i="1"/>
  <c r="Y508" i="1"/>
  <c r="Z508" i="1"/>
  <c r="AA508" i="1"/>
  <c r="AB508" i="1"/>
  <c r="AC508" i="1"/>
  <c r="AD508" i="1"/>
  <c r="AE508" i="1"/>
  <c r="AF508" i="1"/>
  <c r="C509" i="1"/>
  <c r="D509" i="1"/>
  <c r="E509" i="1"/>
  <c r="F509" i="1"/>
  <c r="G509" i="1"/>
  <c r="H509" i="1"/>
  <c r="I509" i="1"/>
  <c r="J509" i="1"/>
  <c r="K509" i="1"/>
  <c r="L509" i="1"/>
  <c r="M509" i="1"/>
  <c r="N509" i="1"/>
  <c r="O509" i="1"/>
  <c r="P509" i="1"/>
  <c r="Q509" i="1"/>
  <c r="R509" i="1"/>
  <c r="S509" i="1"/>
  <c r="T509" i="1"/>
  <c r="U509" i="1"/>
  <c r="V509" i="1"/>
  <c r="W509" i="1"/>
  <c r="X509" i="1"/>
  <c r="Y509" i="1"/>
  <c r="Z509" i="1"/>
  <c r="AA509" i="1"/>
  <c r="AB509" i="1"/>
  <c r="AC509" i="1"/>
  <c r="AD509" i="1"/>
  <c r="AE509" i="1"/>
  <c r="AF509" i="1"/>
  <c r="C510" i="1"/>
  <c r="D510" i="1"/>
  <c r="E510" i="1"/>
  <c r="F510" i="1"/>
  <c r="G510" i="1"/>
  <c r="H510" i="1"/>
  <c r="I510" i="1"/>
  <c r="J510" i="1"/>
  <c r="K510" i="1"/>
  <c r="L510" i="1"/>
  <c r="M510" i="1"/>
  <c r="N510" i="1"/>
  <c r="O510" i="1"/>
  <c r="P510" i="1"/>
  <c r="Q510" i="1"/>
  <c r="R510" i="1"/>
  <c r="S510" i="1"/>
  <c r="T510" i="1"/>
  <c r="U510" i="1"/>
  <c r="V510" i="1"/>
  <c r="W510" i="1"/>
  <c r="X510" i="1"/>
  <c r="Y510" i="1"/>
  <c r="Z510" i="1"/>
  <c r="AA510" i="1"/>
  <c r="AB510" i="1"/>
  <c r="AC510" i="1"/>
  <c r="AD510" i="1"/>
  <c r="AE510" i="1"/>
  <c r="AF510" i="1"/>
  <c r="C511" i="1"/>
  <c r="D511" i="1"/>
  <c r="E511" i="1"/>
  <c r="F511" i="1"/>
  <c r="G511" i="1"/>
  <c r="H511" i="1"/>
  <c r="I511" i="1"/>
  <c r="J511" i="1"/>
  <c r="K511" i="1"/>
  <c r="L511" i="1"/>
  <c r="M511" i="1"/>
  <c r="N511" i="1"/>
  <c r="O511" i="1"/>
  <c r="P511" i="1"/>
  <c r="Q511" i="1"/>
  <c r="R511" i="1"/>
  <c r="S511" i="1"/>
  <c r="T511" i="1"/>
  <c r="U511" i="1"/>
  <c r="V511" i="1"/>
  <c r="W511" i="1"/>
  <c r="X511" i="1"/>
  <c r="Y511" i="1"/>
  <c r="Z511" i="1"/>
  <c r="AA511" i="1"/>
  <c r="AB511" i="1"/>
  <c r="AC511" i="1"/>
  <c r="AD511" i="1"/>
  <c r="AE511" i="1"/>
  <c r="AF511" i="1"/>
  <c r="C512" i="1"/>
  <c r="D512" i="1"/>
  <c r="E512" i="1"/>
  <c r="F512" i="1"/>
  <c r="G512" i="1"/>
  <c r="H512" i="1"/>
  <c r="I512" i="1"/>
  <c r="J512" i="1"/>
  <c r="K512" i="1"/>
  <c r="L512" i="1"/>
  <c r="M512" i="1"/>
  <c r="N512" i="1"/>
  <c r="O512" i="1"/>
  <c r="P512" i="1"/>
  <c r="Q512" i="1"/>
  <c r="R512" i="1"/>
  <c r="S512" i="1"/>
  <c r="T512" i="1"/>
  <c r="U512" i="1"/>
  <c r="V512" i="1"/>
  <c r="W512" i="1"/>
  <c r="X512" i="1"/>
  <c r="Y512" i="1"/>
  <c r="Z512" i="1"/>
  <c r="AA512" i="1"/>
  <c r="AB512" i="1"/>
  <c r="AC512" i="1"/>
  <c r="AD512" i="1"/>
  <c r="AE512" i="1"/>
  <c r="AF512" i="1"/>
  <c r="C513" i="1"/>
  <c r="D513" i="1"/>
  <c r="E513" i="1"/>
  <c r="F513" i="1"/>
  <c r="G513" i="1"/>
  <c r="H513" i="1"/>
  <c r="I513" i="1"/>
  <c r="J513" i="1"/>
  <c r="K513" i="1"/>
  <c r="L513" i="1"/>
  <c r="M513" i="1"/>
  <c r="N513" i="1"/>
  <c r="O513" i="1"/>
  <c r="P513" i="1"/>
  <c r="Q513" i="1"/>
  <c r="R513" i="1"/>
  <c r="S513" i="1"/>
  <c r="T513" i="1"/>
  <c r="U513" i="1"/>
  <c r="V513" i="1"/>
  <c r="W513" i="1"/>
  <c r="X513" i="1"/>
  <c r="Y513" i="1"/>
  <c r="Z513" i="1"/>
  <c r="AA513" i="1"/>
  <c r="AB513" i="1"/>
  <c r="AC513" i="1"/>
  <c r="AD513" i="1"/>
  <c r="AE513" i="1"/>
  <c r="AF513" i="1"/>
  <c r="C514" i="1"/>
  <c r="D514" i="1"/>
  <c r="E514" i="1"/>
  <c r="F514" i="1"/>
  <c r="G514" i="1"/>
  <c r="H514" i="1"/>
  <c r="I514" i="1"/>
  <c r="J514" i="1"/>
  <c r="K514" i="1"/>
  <c r="L514" i="1"/>
  <c r="M514" i="1"/>
  <c r="N514" i="1"/>
  <c r="O514" i="1"/>
  <c r="P514" i="1"/>
  <c r="Q514" i="1"/>
  <c r="R514" i="1"/>
  <c r="S514" i="1"/>
  <c r="T514" i="1"/>
  <c r="U514" i="1"/>
  <c r="V514" i="1"/>
  <c r="W514" i="1"/>
  <c r="X514" i="1"/>
  <c r="Y514" i="1"/>
  <c r="Z514" i="1"/>
  <c r="AA514" i="1"/>
  <c r="AB514" i="1"/>
  <c r="AC514" i="1"/>
  <c r="AD514" i="1"/>
  <c r="AE514" i="1"/>
  <c r="AF514" i="1"/>
  <c r="C515" i="1"/>
  <c r="D515" i="1"/>
  <c r="E515" i="1"/>
  <c r="F515" i="1"/>
  <c r="G515" i="1"/>
  <c r="H515" i="1"/>
  <c r="I515" i="1"/>
  <c r="J515" i="1"/>
  <c r="K515" i="1"/>
  <c r="L515" i="1"/>
  <c r="M515" i="1"/>
  <c r="N515" i="1"/>
  <c r="O515" i="1"/>
  <c r="P515" i="1"/>
  <c r="Q515" i="1"/>
  <c r="R515" i="1"/>
  <c r="S515" i="1"/>
  <c r="T515" i="1"/>
  <c r="U515" i="1"/>
  <c r="V515" i="1"/>
  <c r="W515" i="1"/>
  <c r="X515" i="1"/>
  <c r="Y515" i="1"/>
  <c r="Z515" i="1"/>
  <c r="AA515" i="1"/>
  <c r="AB515" i="1"/>
  <c r="AC515" i="1"/>
  <c r="AD515" i="1"/>
  <c r="AE515" i="1"/>
  <c r="AF515" i="1"/>
  <c r="C516" i="1"/>
  <c r="D516" i="1"/>
  <c r="E516" i="1"/>
  <c r="F516" i="1"/>
  <c r="G516" i="1"/>
  <c r="H516" i="1"/>
  <c r="I516" i="1"/>
  <c r="J516" i="1"/>
  <c r="K516" i="1"/>
  <c r="L516" i="1"/>
  <c r="M516" i="1"/>
  <c r="N516" i="1"/>
  <c r="O516" i="1"/>
  <c r="P516" i="1"/>
  <c r="Q516" i="1"/>
  <c r="R516" i="1"/>
  <c r="S516" i="1"/>
  <c r="T516" i="1"/>
  <c r="U516" i="1"/>
  <c r="V516" i="1"/>
  <c r="W516" i="1"/>
  <c r="X516" i="1"/>
  <c r="Y516" i="1"/>
  <c r="Z516" i="1"/>
  <c r="AA516" i="1"/>
  <c r="AB516" i="1"/>
  <c r="AC516" i="1"/>
  <c r="AD516" i="1"/>
  <c r="AE516" i="1"/>
  <c r="AF516" i="1"/>
  <c r="C517" i="1"/>
  <c r="D517" i="1"/>
  <c r="E517" i="1"/>
  <c r="F517" i="1"/>
  <c r="G517" i="1"/>
  <c r="H517" i="1"/>
  <c r="I517" i="1"/>
  <c r="J517" i="1"/>
  <c r="K517" i="1"/>
  <c r="L517" i="1"/>
  <c r="M517" i="1"/>
  <c r="N517" i="1"/>
  <c r="O517" i="1"/>
  <c r="P517" i="1"/>
  <c r="Q517" i="1"/>
  <c r="R517" i="1"/>
  <c r="S517" i="1"/>
  <c r="T517" i="1"/>
  <c r="U517" i="1"/>
  <c r="V517" i="1"/>
  <c r="W517" i="1"/>
  <c r="X517" i="1"/>
  <c r="Y517" i="1"/>
  <c r="Z517" i="1"/>
  <c r="AA517" i="1"/>
  <c r="AB517" i="1"/>
  <c r="AC517" i="1"/>
  <c r="AD517" i="1"/>
  <c r="AE517" i="1"/>
  <c r="AF517" i="1"/>
  <c r="C518" i="1"/>
  <c r="D518" i="1"/>
  <c r="E518" i="1"/>
  <c r="F518" i="1"/>
  <c r="G518" i="1"/>
  <c r="H518" i="1"/>
  <c r="I518" i="1"/>
  <c r="J518" i="1"/>
  <c r="K518" i="1"/>
  <c r="L518" i="1"/>
  <c r="M518" i="1"/>
  <c r="N518" i="1"/>
  <c r="O518" i="1"/>
  <c r="P518" i="1"/>
  <c r="Q518" i="1"/>
  <c r="R518" i="1"/>
  <c r="S518" i="1"/>
  <c r="T518" i="1"/>
  <c r="U518" i="1"/>
  <c r="V518" i="1"/>
  <c r="W518" i="1"/>
  <c r="X518" i="1"/>
  <c r="Y518" i="1"/>
  <c r="Z518" i="1"/>
  <c r="AA518" i="1"/>
  <c r="AB518" i="1"/>
  <c r="AC518" i="1"/>
  <c r="AD518" i="1"/>
  <c r="AE518" i="1"/>
  <c r="AF518" i="1"/>
  <c r="C519" i="1"/>
  <c r="D519" i="1"/>
  <c r="E519" i="1"/>
  <c r="F519" i="1"/>
  <c r="G519" i="1"/>
  <c r="H519" i="1"/>
  <c r="I519" i="1"/>
  <c r="J519" i="1"/>
  <c r="K519" i="1"/>
  <c r="L519" i="1"/>
  <c r="M519" i="1"/>
  <c r="N519" i="1"/>
  <c r="O519" i="1"/>
  <c r="P519" i="1"/>
  <c r="Q519" i="1"/>
  <c r="R519" i="1"/>
  <c r="S519" i="1"/>
  <c r="T519" i="1"/>
  <c r="U519" i="1"/>
  <c r="V519" i="1"/>
  <c r="W519" i="1"/>
  <c r="X519" i="1"/>
  <c r="Y519" i="1"/>
  <c r="Z519" i="1"/>
  <c r="AA519" i="1"/>
  <c r="AB519" i="1"/>
  <c r="AC519" i="1"/>
  <c r="AD519" i="1"/>
  <c r="AE519" i="1"/>
  <c r="AF519" i="1"/>
  <c r="C520" i="1"/>
  <c r="D520" i="1"/>
  <c r="E520" i="1"/>
  <c r="F520" i="1"/>
  <c r="G520" i="1"/>
  <c r="H520" i="1"/>
  <c r="I520" i="1"/>
  <c r="J520" i="1"/>
  <c r="K520" i="1"/>
  <c r="L520" i="1"/>
  <c r="M520" i="1"/>
  <c r="N520" i="1"/>
  <c r="O520" i="1"/>
  <c r="P520" i="1"/>
  <c r="Q520" i="1"/>
  <c r="R520" i="1"/>
  <c r="S520" i="1"/>
  <c r="T520" i="1"/>
  <c r="U520" i="1"/>
  <c r="V520" i="1"/>
  <c r="W520" i="1"/>
  <c r="X520" i="1"/>
  <c r="Y520" i="1"/>
  <c r="Z520" i="1"/>
  <c r="AA520" i="1"/>
  <c r="AB520" i="1"/>
  <c r="AC520" i="1"/>
  <c r="AD520" i="1"/>
  <c r="AE520" i="1"/>
  <c r="AF520" i="1"/>
  <c r="C521" i="1"/>
  <c r="D521" i="1"/>
  <c r="E521" i="1"/>
  <c r="F521" i="1"/>
  <c r="G521" i="1"/>
  <c r="H521" i="1"/>
  <c r="I521" i="1"/>
  <c r="J521" i="1"/>
  <c r="K521" i="1"/>
  <c r="L521" i="1"/>
  <c r="M521" i="1"/>
  <c r="N521" i="1"/>
  <c r="O521" i="1"/>
  <c r="P521" i="1"/>
  <c r="Q521" i="1"/>
  <c r="R521" i="1"/>
  <c r="S521" i="1"/>
  <c r="T521" i="1"/>
  <c r="U521" i="1"/>
  <c r="V521" i="1"/>
  <c r="W521" i="1"/>
  <c r="X521" i="1"/>
  <c r="Y521" i="1"/>
  <c r="Z521" i="1"/>
  <c r="AA521" i="1"/>
  <c r="AB521" i="1"/>
  <c r="AC521" i="1"/>
  <c r="AD521" i="1"/>
  <c r="AE521" i="1"/>
  <c r="AF521" i="1"/>
  <c r="C522" i="1"/>
  <c r="D522" i="1"/>
  <c r="E522" i="1"/>
  <c r="F522" i="1"/>
  <c r="G522" i="1"/>
  <c r="H522" i="1"/>
  <c r="I522" i="1"/>
  <c r="J522" i="1"/>
  <c r="K522" i="1"/>
  <c r="L522" i="1"/>
  <c r="M522" i="1"/>
  <c r="N522" i="1"/>
  <c r="O522" i="1"/>
  <c r="P522" i="1"/>
  <c r="Q522" i="1"/>
  <c r="R522" i="1"/>
  <c r="S522" i="1"/>
  <c r="T522" i="1"/>
  <c r="U522" i="1"/>
  <c r="V522" i="1"/>
  <c r="W522" i="1"/>
  <c r="X522" i="1"/>
  <c r="Y522" i="1"/>
  <c r="Z522" i="1"/>
  <c r="AA522" i="1"/>
  <c r="AB522" i="1"/>
  <c r="AC522" i="1"/>
  <c r="AD522" i="1"/>
  <c r="AE522" i="1"/>
  <c r="AF522" i="1"/>
  <c r="C523" i="1"/>
  <c r="D523" i="1"/>
  <c r="E523" i="1"/>
  <c r="F523" i="1"/>
  <c r="G523" i="1"/>
  <c r="H523" i="1"/>
  <c r="I523" i="1"/>
  <c r="J523" i="1"/>
  <c r="K523" i="1"/>
  <c r="L523" i="1"/>
  <c r="M523" i="1"/>
  <c r="N523" i="1"/>
  <c r="O523" i="1"/>
  <c r="P523" i="1"/>
  <c r="Q523" i="1"/>
  <c r="R523" i="1"/>
  <c r="S523" i="1"/>
  <c r="T523" i="1"/>
  <c r="U523" i="1"/>
  <c r="V523" i="1"/>
  <c r="W523" i="1"/>
  <c r="X523" i="1"/>
  <c r="Y523" i="1"/>
  <c r="Z523" i="1"/>
  <c r="AA523" i="1"/>
  <c r="AB523" i="1"/>
  <c r="AC523" i="1"/>
  <c r="AD523" i="1"/>
  <c r="AE523" i="1"/>
  <c r="AF523" i="1"/>
  <c r="C524" i="1"/>
  <c r="D524" i="1"/>
  <c r="E524" i="1"/>
  <c r="F524" i="1"/>
  <c r="G524" i="1"/>
  <c r="H524" i="1"/>
  <c r="I524" i="1"/>
  <c r="J524" i="1"/>
  <c r="K524" i="1"/>
  <c r="L524" i="1"/>
  <c r="M524" i="1"/>
  <c r="N524" i="1"/>
  <c r="O524" i="1"/>
  <c r="P524" i="1"/>
  <c r="Q524" i="1"/>
  <c r="R524" i="1"/>
  <c r="S524" i="1"/>
  <c r="T524" i="1"/>
  <c r="U524" i="1"/>
  <c r="V524" i="1"/>
  <c r="W524" i="1"/>
  <c r="X524" i="1"/>
  <c r="Y524" i="1"/>
  <c r="Z524" i="1"/>
  <c r="AA524" i="1"/>
  <c r="AB524" i="1"/>
  <c r="AC524" i="1"/>
  <c r="AD524" i="1"/>
  <c r="AE524" i="1"/>
  <c r="AF524" i="1"/>
  <c r="C525" i="1"/>
  <c r="D525" i="1"/>
  <c r="E525" i="1"/>
  <c r="F525" i="1"/>
  <c r="G525" i="1"/>
  <c r="H525" i="1"/>
  <c r="I525" i="1"/>
  <c r="J525" i="1"/>
  <c r="K525" i="1"/>
  <c r="L525" i="1"/>
  <c r="M525" i="1"/>
  <c r="N525" i="1"/>
  <c r="O525" i="1"/>
  <c r="P525" i="1"/>
  <c r="Q525" i="1"/>
  <c r="R525" i="1"/>
  <c r="S525" i="1"/>
  <c r="T525" i="1"/>
  <c r="U525" i="1"/>
  <c r="V525" i="1"/>
  <c r="W525" i="1"/>
  <c r="X525" i="1"/>
  <c r="Y525" i="1"/>
  <c r="Z525" i="1"/>
  <c r="AA525" i="1"/>
  <c r="AB525" i="1"/>
  <c r="AC525" i="1"/>
  <c r="AD525" i="1"/>
  <c r="AE525" i="1"/>
  <c r="AF525" i="1"/>
  <c r="C526" i="1"/>
  <c r="D526" i="1"/>
  <c r="E526" i="1"/>
  <c r="F526" i="1"/>
  <c r="G526" i="1"/>
  <c r="H526" i="1"/>
  <c r="I526" i="1"/>
  <c r="J526" i="1"/>
  <c r="K526" i="1"/>
  <c r="L526" i="1"/>
  <c r="M526" i="1"/>
  <c r="N526" i="1"/>
  <c r="O526" i="1"/>
  <c r="P526" i="1"/>
  <c r="Q526" i="1"/>
  <c r="R526" i="1"/>
  <c r="S526" i="1"/>
  <c r="T526" i="1"/>
  <c r="U526" i="1"/>
  <c r="V526" i="1"/>
  <c r="W526" i="1"/>
  <c r="X526" i="1"/>
  <c r="Y526" i="1"/>
  <c r="Z526" i="1"/>
  <c r="AA526" i="1"/>
  <c r="AB526" i="1"/>
  <c r="AC526" i="1"/>
  <c r="AD526" i="1"/>
  <c r="AE526" i="1"/>
  <c r="AF526" i="1"/>
  <c r="C527" i="1"/>
  <c r="D527" i="1"/>
  <c r="E527" i="1"/>
  <c r="F527" i="1"/>
  <c r="G527" i="1"/>
  <c r="H527" i="1"/>
  <c r="I527" i="1"/>
  <c r="J527" i="1"/>
  <c r="K527" i="1"/>
  <c r="L527" i="1"/>
  <c r="M527" i="1"/>
  <c r="N527" i="1"/>
  <c r="O527" i="1"/>
  <c r="P527" i="1"/>
  <c r="Q527" i="1"/>
  <c r="R527" i="1"/>
  <c r="S527" i="1"/>
  <c r="T527" i="1"/>
  <c r="U527" i="1"/>
  <c r="V527" i="1"/>
  <c r="W527" i="1"/>
  <c r="X527" i="1"/>
  <c r="Y527" i="1"/>
  <c r="Z527" i="1"/>
  <c r="AA527" i="1"/>
  <c r="AB527" i="1"/>
  <c r="AC527" i="1"/>
  <c r="AD527" i="1"/>
  <c r="AE527" i="1"/>
  <c r="AF527" i="1"/>
  <c r="C528" i="1"/>
  <c r="D528" i="1"/>
  <c r="E528" i="1"/>
  <c r="F528" i="1"/>
  <c r="G528" i="1"/>
  <c r="H528" i="1"/>
  <c r="I528" i="1"/>
  <c r="J528" i="1"/>
  <c r="K528" i="1"/>
  <c r="L528" i="1"/>
  <c r="M528" i="1"/>
  <c r="N528" i="1"/>
  <c r="O528" i="1"/>
  <c r="P528" i="1"/>
  <c r="Q528" i="1"/>
  <c r="R528" i="1"/>
  <c r="S528" i="1"/>
  <c r="T528" i="1"/>
  <c r="U528" i="1"/>
  <c r="V528" i="1"/>
  <c r="W528" i="1"/>
  <c r="X528" i="1"/>
  <c r="Y528" i="1"/>
  <c r="Z528" i="1"/>
  <c r="AA528" i="1"/>
  <c r="AB528" i="1"/>
  <c r="AC528" i="1"/>
  <c r="AD528" i="1"/>
  <c r="AE528" i="1"/>
  <c r="AF528" i="1"/>
  <c r="C529" i="1"/>
  <c r="D529" i="1"/>
  <c r="E529" i="1"/>
  <c r="F529" i="1"/>
  <c r="G529" i="1"/>
  <c r="H529" i="1"/>
  <c r="I529" i="1"/>
  <c r="J529" i="1"/>
  <c r="K529" i="1"/>
  <c r="L529" i="1"/>
  <c r="M529" i="1"/>
  <c r="N529" i="1"/>
  <c r="O529" i="1"/>
  <c r="P529" i="1"/>
  <c r="Q529" i="1"/>
  <c r="R529" i="1"/>
  <c r="S529" i="1"/>
  <c r="T529" i="1"/>
  <c r="U529" i="1"/>
  <c r="V529" i="1"/>
  <c r="W529" i="1"/>
  <c r="X529" i="1"/>
  <c r="Y529" i="1"/>
  <c r="Z529" i="1"/>
  <c r="AA529" i="1"/>
  <c r="AB529" i="1"/>
  <c r="AC529" i="1"/>
  <c r="AD529" i="1"/>
  <c r="AE529" i="1"/>
  <c r="AF529" i="1"/>
  <c r="C530" i="1"/>
  <c r="D530" i="1"/>
  <c r="E530" i="1"/>
  <c r="F530" i="1"/>
  <c r="G530" i="1"/>
  <c r="H530" i="1"/>
  <c r="I530" i="1"/>
  <c r="J530" i="1"/>
  <c r="K530" i="1"/>
  <c r="L530" i="1"/>
  <c r="M530" i="1"/>
  <c r="N530" i="1"/>
  <c r="O530" i="1"/>
  <c r="P530" i="1"/>
  <c r="Q530" i="1"/>
  <c r="R530" i="1"/>
  <c r="S530" i="1"/>
  <c r="T530" i="1"/>
  <c r="U530" i="1"/>
  <c r="V530" i="1"/>
  <c r="W530" i="1"/>
  <c r="X530" i="1"/>
  <c r="Y530" i="1"/>
  <c r="Z530" i="1"/>
  <c r="AA530" i="1"/>
  <c r="AB530" i="1"/>
  <c r="AC530" i="1"/>
  <c r="AD530" i="1"/>
  <c r="AE530" i="1"/>
  <c r="AF530" i="1"/>
  <c r="C531" i="1"/>
  <c r="D531" i="1"/>
  <c r="E531" i="1"/>
  <c r="F531" i="1"/>
  <c r="G531" i="1"/>
  <c r="H531" i="1"/>
  <c r="I531" i="1"/>
  <c r="J531" i="1"/>
  <c r="K531" i="1"/>
  <c r="L531" i="1"/>
  <c r="M531" i="1"/>
  <c r="N531" i="1"/>
  <c r="O531" i="1"/>
  <c r="P531" i="1"/>
  <c r="Q531" i="1"/>
  <c r="R531" i="1"/>
  <c r="S531" i="1"/>
  <c r="T531" i="1"/>
  <c r="U531" i="1"/>
  <c r="V531" i="1"/>
  <c r="W531" i="1"/>
  <c r="X531" i="1"/>
  <c r="Y531" i="1"/>
  <c r="Z531" i="1"/>
  <c r="AA531" i="1"/>
  <c r="AB531" i="1"/>
  <c r="AC531" i="1"/>
  <c r="AD531" i="1"/>
  <c r="AE531" i="1"/>
  <c r="AF531" i="1"/>
  <c r="C532" i="1"/>
  <c r="D532" i="1"/>
  <c r="E532" i="1"/>
  <c r="F532" i="1"/>
  <c r="G532" i="1"/>
  <c r="H532" i="1"/>
  <c r="I532" i="1"/>
  <c r="J532" i="1"/>
  <c r="K532" i="1"/>
  <c r="L532" i="1"/>
  <c r="M532" i="1"/>
  <c r="N532" i="1"/>
  <c r="O532" i="1"/>
  <c r="P532" i="1"/>
  <c r="Q532" i="1"/>
  <c r="R532" i="1"/>
  <c r="S532" i="1"/>
  <c r="T532" i="1"/>
  <c r="U532" i="1"/>
  <c r="V532" i="1"/>
  <c r="W532" i="1"/>
  <c r="X532" i="1"/>
  <c r="Y532" i="1"/>
  <c r="Z532" i="1"/>
  <c r="AA532" i="1"/>
  <c r="AB532" i="1"/>
  <c r="AC532" i="1"/>
  <c r="AD532" i="1"/>
  <c r="AE532" i="1"/>
  <c r="AF532" i="1"/>
  <c r="C533" i="1"/>
  <c r="D533" i="1"/>
  <c r="E533" i="1"/>
  <c r="F533" i="1"/>
  <c r="G533" i="1"/>
  <c r="H533" i="1"/>
  <c r="I533" i="1"/>
  <c r="J533" i="1"/>
  <c r="K533" i="1"/>
  <c r="L533" i="1"/>
  <c r="M533" i="1"/>
  <c r="N533" i="1"/>
  <c r="O533" i="1"/>
  <c r="P533" i="1"/>
  <c r="Q533" i="1"/>
  <c r="R533" i="1"/>
  <c r="S533" i="1"/>
  <c r="T533" i="1"/>
  <c r="U533" i="1"/>
  <c r="V533" i="1"/>
  <c r="W533" i="1"/>
  <c r="X533" i="1"/>
  <c r="Y533" i="1"/>
  <c r="Z533" i="1"/>
  <c r="AA533" i="1"/>
  <c r="AB533" i="1"/>
  <c r="AC533" i="1"/>
  <c r="AD533" i="1"/>
  <c r="AE533" i="1"/>
  <c r="AF533" i="1"/>
  <c r="C534" i="1"/>
  <c r="D534" i="1"/>
  <c r="E534" i="1"/>
  <c r="F534" i="1"/>
  <c r="G534" i="1"/>
  <c r="H534" i="1"/>
  <c r="I534" i="1"/>
  <c r="J534" i="1"/>
  <c r="K534" i="1"/>
  <c r="L534" i="1"/>
  <c r="M534" i="1"/>
  <c r="N534" i="1"/>
  <c r="O534" i="1"/>
  <c r="P534" i="1"/>
  <c r="Q534" i="1"/>
  <c r="R534" i="1"/>
  <c r="S534" i="1"/>
  <c r="T534" i="1"/>
  <c r="U534" i="1"/>
  <c r="V534" i="1"/>
  <c r="W534" i="1"/>
  <c r="X534" i="1"/>
  <c r="Y534" i="1"/>
  <c r="Z534" i="1"/>
  <c r="AA534" i="1"/>
  <c r="AB534" i="1"/>
  <c r="AC534" i="1"/>
  <c r="AD534" i="1"/>
  <c r="AE534" i="1"/>
  <c r="AF534" i="1"/>
  <c r="C535" i="1"/>
  <c r="D535" i="1"/>
  <c r="E535" i="1"/>
  <c r="F535" i="1"/>
  <c r="G535" i="1"/>
  <c r="H535" i="1"/>
  <c r="I535" i="1"/>
  <c r="J535" i="1"/>
  <c r="K535" i="1"/>
  <c r="L535" i="1"/>
  <c r="M535" i="1"/>
  <c r="N535" i="1"/>
  <c r="O535" i="1"/>
  <c r="P535" i="1"/>
  <c r="Q535" i="1"/>
  <c r="R535" i="1"/>
  <c r="S535" i="1"/>
  <c r="T535" i="1"/>
  <c r="U535" i="1"/>
  <c r="V535" i="1"/>
  <c r="W535" i="1"/>
  <c r="X535" i="1"/>
  <c r="Y535" i="1"/>
  <c r="Z535" i="1"/>
  <c r="AA535" i="1"/>
  <c r="AB535" i="1"/>
  <c r="AC535" i="1"/>
  <c r="AD535" i="1"/>
  <c r="AE535" i="1"/>
  <c r="AF535" i="1"/>
  <c r="C536" i="1"/>
  <c r="D536" i="1"/>
  <c r="E536" i="1"/>
  <c r="F536" i="1"/>
  <c r="G536" i="1"/>
  <c r="H536" i="1"/>
  <c r="I536" i="1"/>
  <c r="J536" i="1"/>
  <c r="K536" i="1"/>
  <c r="L536" i="1"/>
  <c r="M536" i="1"/>
  <c r="N536" i="1"/>
  <c r="O536" i="1"/>
  <c r="P536" i="1"/>
  <c r="Q536" i="1"/>
  <c r="R536" i="1"/>
  <c r="S536" i="1"/>
  <c r="T536" i="1"/>
  <c r="U536" i="1"/>
  <c r="V536" i="1"/>
  <c r="W536" i="1"/>
  <c r="X536" i="1"/>
  <c r="Y536" i="1"/>
  <c r="Z536" i="1"/>
  <c r="AA536" i="1"/>
  <c r="AB536" i="1"/>
  <c r="AC536" i="1"/>
  <c r="AD536" i="1"/>
  <c r="AE536" i="1"/>
  <c r="AF536" i="1"/>
  <c r="C537" i="1"/>
  <c r="D537" i="1"/>
  <c r="E537" i="1"/>
  <c r="F537" i="1"/>
  <c r="G537" i="1"/>
  <c r="H537" i="1"/>
  <c r="I537" i="1"/>
  <c r="J537" i="1"/>
  <c r="K537" i="1"/>
  <c r="L537" i="1"/>
  <c r="M537" i="1"/>
  <c r="N537" i="1"/>
  <c r="O537" i="1"/>
  <c r="P537" i="1"/>
  <c r="Q537" i="1"/>
  <c r="R537" i="1"/>
  <c r="S537" i="1"/>
  <c r="T537" i="1"/>
  <c r="U537" i="1"/>
  <c r="V537" i="1"/>
  <c r="W537" i="1"/>
  <c r="X537" i="1"/>
  <c r="Y537" i="1"/>
  <c r="Z537" i="1"/>
  <c r="AA537" i="1"/>
  <c r="AB537" i="1"/>
  <c r="AC537" i="1"/>
  <c r="AD537" i="1"/>
  <c r="AE537" i="1"/>
  <c r="AF537" i="1"/>
  <c r="C538" i="1"/>
  <c r="D538" i="1"/>
  <c r="E538" i="1"/>
  <c r="F538" i="1"/>
  <c r="G538" i="1"/>
  <c r="H538" i="1"/>
  <c r="I538" i="1"/>
  <c r="J538" i="1"/>
  <c r="K538" i="1"/>
  <c r="L538" i="1"/>
  <c r="M538" i="1"/>
  <c r="N538" i="1"/>
  <c r="O538" i="1"/>
  <c r="P538" i="1"/>
  <c r="Q538" i="1"/>
  <c r="R538" i="1"/>
  <c r="S538" i="1"/>
  <c r="T538" i="1"/>
  <c r="U538" i="1"/>
  <c r="V538" i="1"/>
  <c r="W538" i="1"/>
  <c r="X538" i="1"/>
  <c r="Y538" i="1"/>
  <c r="Z538" i="1"/>
  <c r="AA538" i="1"/>
  <c r="AB538" i="1"/>
  <c r="AC538" i="1"/>
  <c r="AD538" i="1"/>
  <c r="AE538" i="1"/>
  <c r="AF538" i="1"/>
  <c r="C539" i="1"/>
  <c r="D539" i="1"/>
  <c r="E539" i="1"/>
  <c r="F539" i="1"/>
  <c r="G539" i="1"/>
  <c r="H539" i="1"/>
  <c r="I539" i="1"/>
  <c r="J539" i="1"/>
  <c r="K539" i="1"/>
  <c r="L539" i="1"/>
  <c r="M539" i="1"/>
  <c r="N539" i="1"/>
  <c r="O539" i="1"/>
  <c r="P539" i="1"/>
  <c r="Q539" i="1"/>
  <c r="R539" i="1"/>
  <c r="S539" i="1"/>
  <c r="T539" i="1"/>
  <c r="U539" i="1"/>
  <c r="V539" i="1"/>
  <c r="W539" i="1"/>
  <c r="X539" i="1"/>
  <c r="Y539" i="1"/>
  <c r="Z539" i="1"/>
  <c r="AA539" i="1"/>
  <c r="AB539" i="1"/>
  <c r="AC539" i="1"/>
  <c r="AD539" i="1"/>
  <c r="AE539" i="1"/>
  <c r="AF539" i="1"/>
  <c r="C540" i="1"/>
  <c r="D540" i="1"/>
  <c r="E540" i="1"/>
  <c r="F540" i="1"/>
  <c r="G540" i="1"/>
  <c r="H540" i="1"/>
  <c r="I540" i="1"/>
  <c r="J540" i="1"/>
  <c r="K540" i="1"/>
  <c r="L540" i="1"/>
  <c r="M540" i="1"/>
  <c r="N540" i="1"/>
  <c r="O540" i="1"/>
  <c r="P540" i="1"/>
  <c r="Q540" i="1"/>
  <c r="R540" i="1"/>
  <c r="S540" i="1"/>
  <c r="T540" i="1"/>
  <c r="U540" i="1"/>
  <c r="V540" i="1"/>
  <c r="W540" i="1"/>
  <c r="X540" i="1"/>
  <c r="Y540" i="1"/>
  <c r="Z540" i="1"/>
  <c r="AA540" i="1"/>
  <c r="AB540" i="1"/>
  <c r="AC540" i="1"/>
  <c r="AD540" i="1"/>
  <c r="AE540" i="1"/>
  <c r="AF540" i="1"/>
  <c r="C541" i="1"/>
  <c r="D541" i="1"/>
  <c r="E541" i="1"/>
  <c r="F541" i="1"/>
  <c r="G541" i="1"/>
  <c r="H541" i="1"/>
  <c r="I541" i="1"/>
  <c r="J541" i="1"/>
  <c r="K541" i="1"/>
  <c r="L541" i="1"/>
  <c r="M541" i="1"/>
  <c r="N541" i="1"/>
  <c r="O541" i="1"/>
  <c r="P541" i="1"/>
  <c r="Q541" i="1"/>
  <c r="R541" i="1"/>
  <c r="S541" i="1"/>
  <c r="T541" i="1"/>
  <c r="U541" i="1"/>
  <c r="V541" i="1"/>
  <c r="W541" i="1"/>
  <c r="X541" i="1"/>
  <c r="Y541" i="1"/>
  <c r="Z541" i="1"/>
  <c r="AA541" i="1"/>
  <c r="AB541" i="1"/>
  <c r="AC541" i="1"/>
  <c r="AD541" i="1"/>
  <c r="AE541" i="1"/>
  <c r="AF541" i="1"/>
  <c r="C542" i="1"/>
  <c r="D542" i="1"/>
  <c r="E542" i="1"/>
  <c r="F542" i="1"/>
  <c r="G542" i="1"/>
  <c r="H542" i="1"/>
  <c r="I542" i="1"/>
  <c r="J542" i="1"/>
  <c r="K542" i="1"/>
  <c r="L542" i="1"/>
  <c r="M542" i="1"/>
  <c r="N542" i="1"/>
  <c r="O542" i="1"/>
  <c r="P542" i="1"/>
  <c r="Q542" i="1"/>
  <c r="R542" i="1"/>
  <c r="S542" i="1"/>
  <c r="T542" i="1"/>
  <c r="U542" i="1"/>
  <c r="V542" i="1"/>
  <c r="W542" i="1"/>
  <c r="X542" i="1"/>
  <c r="Y542" i="1"/>
  <c r="Z542" i="1"/>
  <c r="AA542" i="1"/>
  <c r="AB542" i="1"/>
  <c r="AC542" i="1"/>
  <c r="AD542" i="1"/>
  <c r="AE542" i="1"/>
  <c r="AF542" i="1"/>
  <c r="C543" i="1"/>
  <c r="D543" i="1"/>
  <c r="E543" i="1"/>
  <c r="F543" i="1"/>
  <c r="G543" i="1"/>
  <c r="H543" i="1"/>
  <c r="I543" i="1"/>
  <c r="J543" i="1"/>
  <c r="K543" i="1"/>
  <c r="L543" i="1"/>
  <c r="M543" i="1"/>
  <c r="N543" i="1"/>
  <c r="O543" i="1"/>
  <c r="P543" i="1"/>
  <c r="Q543" i="1"/>
  <c r="R543" i="1"/>
  <c r="S543" i="1"/>
  <c r="T543" i="1"/>
  <c r="U543" i="1"/>
  <c r="V543" i="1"/>
  <c r="W543" i="1"/>
  <c r="X543" i="1"/>
  <c r="Y543" i="1"/>
  <c r="Z543" i="1"/>
  <c r="AA543" i="1"/>
  <c r="AB543" i="1"/>
  <c r="AC543" i="1"/>
  <c r="AD543" i="1"/>
  <c r="AE543" i="1"/>
  <c r="AF543" i="1"/>
  <c r="C544" i="1"/>
  <c r="D544" i="1"/>
  <c r="E544" i="1"/>
  <c r="F544" i="1"/>
  <c r="G544" i="1"/>
  <c r="H544" i="1"/>
  <c r="I544" i="1"/>
  <c r="J544" i="1"/>
  <c r="K544" i="1"/>
  <c r="L544" i="1"/>
  <c r="M544" i="1"/>
  <c r="N544" i="1"/>
  <c r="O544" i="1"/>
  <c r="P544" i="1"/>
  <c r="Q544" i="1"/>
  <c r="R544" i="1"/>
  <c r="S544" i="1"/>
  <c r="T544" i="1"/>
  <c r="U544" i="1"/>
  <c r="V544" i="1"/>
  <c r="W544" i="1"/>
  <c r="X544" i="1"/>
  <c r="Y544" i="1"/>
  <c r="Z544" i="1"/>
  <c r="AA544" i="1"/>
  <c r="AB544" i="1"/>
  <c r="AC544" i="1"/>
  <c r="AD544" i="1"/>
  <c r="AE544" i="1"/>
  <c r="AF544" i="1"/>
  <c r="C545" i="1"/>
  <c r="D545" i="1"/>
  <c r="E545" i="1"/>
  <c r="F545" i="1"/>
  <c r="G545" i="1"/>
  <c r="H545" i="1"/>
  <c r="I545" i="1"/>
  <c r="J545" i="1"/>
  <c r="K545" i="1"/>
  <c r="L545" i="1"/>
  <c r="M545" i="1"/>
  <c r="N545" i="1"/>
  <c r="O545" i="1"/>
  <c r="P545" i="1"/>
  <c r="Q545" i="1"/>
  <c r="R545" i="1"/>
  <c r="S545" i="1"/>
  <c r="T545" i="1"/>
  <c r="U545" i="1"/>
  <c r="V545" i="1"/>
  <c r="W545" i="1"/>
  <c r="X545" i="1"/>
  <c r="Y545" i="1"/>
  <c r="Z545" i="1"/>
  <c r="AA545" i="1"/>
  <c r="AB545" i="1"/>
  <c r="AC545" i="1"/>
  <c r="AD545" i="1"/>
  <c r="AE545" i="1"/>
  <c r="AF545" i="1"/>
  <c r="C546" i="1"/>
  <c r="D546" i="1"/>
  <c r="E546" i="1"/>
  <c r="F546" i="1"/>
  <c r="G546" i="1"/>
  <c r="H546" i="1"/>
  <c r="I546" i="1"/>
  <c r="J546" i="1"/>
  <c r="K546" i="1"/>
  <c r="L546" i="1"/>
  <c r="M546" i="1"/>
  <c r="N546" i="1"/>
  <c r="O546" i="1"/>
  <c r="P546" i="1"/>
  <c r="Q546" i="1"/>
  <c r="R546" i="1"/>
  <c r="S546" i="1"/>
  <c r="T546" i="1"/>
  <c r="U546" i="1"/>
  <c r="V546" i="1"/>
  <c r="W546" i="1"/>
  <c r="X546" i="1"/>
  <c r="Y546" i="1"/>
  <c r="Z546" i="1"/>
  <c r="AA546" i="1"/>
  <c r="AB546" i="1"/>
  <c r="AC546" i="1"/>
  <c r="AD546" i="1"/>
  <c r="AE546" i="1"/>
  <c r="AF546" i="1"/>
  <c r="C547" i="1"/>
  <c r="D547" i="1"/>
  <c r="E547" i="1"/>
  <c r="F547" i="1"/>
  <c r="G547" i="1"/>
  <c r="H547" i="1"/>
  <c r="I547" i="1"/>
  <c r="J547" i="1"/>
  <c r="K547" i="1"/>
  <c r="L547" i="1"/>
  <c r="M547" i="1"/>
  <c r="N547" i="1"/>
  <c r="O547" i="1"/>
  <c r="P547" i="1"/>
  <c r="Q547" i="1"/>
  <c r="R547" i="1"/>
  <c r="S547" i="1"/>
  <c r="T547" i="1"/>
  <c r="U547" i="1"/>
  <c r="V547" i="1"/>
  <c r="W547" i="1"/>
  <c r="X547" i="1"/>
  <c r="Y547" i="1"/>
  <c r="Z547" i="1"/>
  <c r="AA547" i="1"/>
  <c r="AB547" i="1"/>
  <c r="AC547" i="1"/>
  <c r="AD547" i="1"/>
  <c r="AE547" i="1"/>
  <c r="AF547" i="1"/>
  <c r="C548" i="1"/>
  <c r="D548" i="1"/>
  <c r="E548" i="1"/>
  <c r="F548" i="1"/>
  <c r="G548" i="1"/>
  <c r="H548" i="1"/>
  <c r="I548" i="1"/>
  <c r="J548" i="1"/>
  <c r="K548" i="1"/>
  <c r="L548" i="1"/>
  <c r="M548" i="1"/>
  <c r="N548" i="1"/>
  <c r="O548" i="1"/>
  <c r="P548" i="1"/>
  <c r="Q548" i="1"/>
  <c r="R548" i="1"/>
  <c r="S548" i="1"/>
  <c r="T548" i="1"/>
  <c r="U548" i="1"/>
  <c r="V548" i="1"/>
  <c r="W548" i="1"/>
  <c r="X548" i="1"/>
  <c r="Y548" i="1"/>
  <c r="Z548" i="1"/>
  <c r="AA548" i="1"/>
  <c r="AB548" i="1"/>
  <c r="AC548" i="1"/>
  <c r="AD548" i="1"/>
  <c r="AE548" i="1"/>
  <c r="AF548" i="1"/>
  <c r="C549" i="1"/>
  <c r="D549" i="1"/>
  <c r="E549" i="1"/>
  <c r="F549" i="1"/>
  <c r="G549" i="1"/>
  <c r="H549" i="1"/>
  <c r="I549" i="1"/>
  <c r="J549" i="1"/>
  <c r="K549" i="1"/>
  <c r="L549" i="1"/>
  <c r="M549" i="1"/>
  <c r="N549" i="1"/>
  <c r="O549" i="1"/>
  <c r="P549" i="1"/>
  <c r="Q549" i="1"/>
  <c r="R549" i="1"/>
  <c r="S549" i="1"/>
  <c r="T549" i="1"/>
  <c r="U549" i="1"/>
  <c r="V549" i="1"/>
  <c r="W549" i="1"/>
  <c r="X549" i="1"/>
  <c r="Y549" i="1"/>
  <c r="Z549" i="1"/>
  <c r="AA549" i="1"/>
  <c r="AB549" i="1"/>
  <c r="AC549" i="1"/>
  <c r="AD549" i="1"/>
  <c r="AE549" i="1"/>
  <c r="AF549" i="1"/>
  <c r="C550" i="1"/>
  <c r="D550" i="1"/>
  <c r="E550" i="1"/>
  <c r="F550" i="1"/>
  <c r="G550" i="1"/>
  <c r="H550" i="1"/>
  <c r="I550" i="1"/>
  <c r="J550" i="1"/>
  <c r="K550" i="1"/>
  <c r="L550" i="1"/>
  <c r="M550" i="1"/>
  <c r="N550" i="1"/>
  <c r="O550" i="1"/>
  <c r="P550" i="1"/>
  <c r="Q550" i="1"/>
  <c r="R550" i="1"/>
  <c r="S550" i="1"/>
  <c r="T550" i="1"/>
  <c r="U550" i="1"/>
  <c r="V550" i="1"/>
  <c r="W550" i="1"/>
  <c r="X550" i="1"/>
  <c r="Y550" i="1"/>
  <c r="Z550" i="1"/>
  <c r="AA550" i="1"/>
  <c r="AB550" i="1"/>
  <c r="AC550" i="1"/>
  <c r="AD550" i="1"/>
  <c r="AE550" i="1"/>
  <c r="AF550" i="1"/>
  <c r="C551" i="1"/>
  <c r="D551" i="1"/>
  <c r="E551" i="1"/>
  <c r="F551" i="1"/>
  <c r="G551" i="1"/>
  <c r="H551" i="1"/>
  <c r="I551" i="1"/>
  <c r="J551" i="1"/>
  <c r="K551" i="1"/>
  <c r="L551" i="1"/>
  <c r="M551" i="1"/>
  <c r="N551" i="1"/>
  <c r="O551" i="1"/>
  <c r="P551" i="1"/>
  <c r="Q551" i="1"/>
  <c r="R551" i="1"/>
  <c r="S551" i="1"/>
  <c r="T551" i="1"/>
  <c r="U551" i="1"/>
  <c r="V551" i="1"/>
  <c r="W551" i="1"/>
  <c r="X551" i="1"/>
  <c r="Y551" i="1"/>
  <c r="Z551" i="1"/>
  <c r="AA551" i="1"/>
  <c r="AB551" i="1"/>
  <c r="AC551" i="1"/>
  <c r="AD551" i="1"/>
  <c r="AE551" i="1"/>
  <c r="AF551" i="1"/>
  <c r="C552" i="1"/>
  <c r="D552" i="1"/>
  <c r="E552" i="1"/>
  <c r="F552" i="1"/>
  <c r="G552" i="1"/>
  <c r="H552" i="1"/>
  <c r="I552" i="1"/>
  <c r="J552" i="1"/>
  <c r="K552" i="1"/>
  <c r="L552" i="1"/>
  <c r="M552" i="1"/>
  <c r="N552" i="1"/>
  <c r="O552" i="1"/>
  <c r="P552" i="1"/>
  <c r="Q552" i="1"/>
  <c r="R552" i="1"/>
  <c r="S552" i="1"/>
  <c r="T552" i="1"/>
  <c r="U552" i="1"/>
  <c r="V552" i="1"/>
  <c r="W552" i="1"/>
  <c r="X552" i="1"/>
  <c r="Y552" i="1"/>
  <c r="Z552" i="1"/>
  <c r="AA552" i="1"/>
  <c r="AB552" i="1"/>
  <c r="AC552" i="1"/>
  <c r="AD552" i="1"/>
  <c r="AE552" i="1"/>
  <c r="AF552" i="1"/>
  <c r="C553" i="1"/>
  <c r="D553" i="1"/>
  <c r="E553" i="1"/>
  <c r="F553" i="1"/>
  <c r="G553" i="1"/>
  <c r="H553" i="1"/>
  <c r="I553" i="1"/>
  <c r="J553" i="1"/>
  <c r="K553" i="1"/>
  <c r="L553" i="1"/>
  <c r="M553" i="1"/>
  <c r="N553" i="1"/>
  <c r="O553" i="1"/>
  <c r="P553" i="1"/>
  <c r="Q553" i="1"/>
  <c r="R553" i="1"/>
  <c r="S553" i="1"/>
  <c r="T553" i="1"/>
  <c r="U553" i="1"/>
  <c r="V553" i="1"/>
  <c r="W553" i="1"/>
  <c r="X553" i="1"/>
  <c r="Y553" i="1"/>
  <c r="Z553" i="1"/>
  <c r="AA553" i="1"/>
  <c r="AB553" i="1"/>
  <c r="AC553" i="1"/>
  <c r="AD553" i="1"/>
  <c r="AE553" i="1"/>
  <c r="AF553" i="1"/>
  <c r="C554" i="1"/>
  <c r="D554" i="1"/>
  <c r="E554" i="1"/>
  <c r="F554" i="1"/>
  <c r="G554" i="1"/>
  <c r="H554" i="1"/>
  <c r="I554" i="1"/>
  <c r="J554" i="1"/>
  <c r="K554" i="1"/>
  <c r="L554" i="1"/>
  <c r="M554" i="1"/>
  <c r="N554" i="1"/>
  <c r="O554" i="1"/>
  <c r="P554" i="1"/>
  <c r="Q554" i="1"/>
  <c r="R554" i="1"/>
  <c r="S554" i="1"/>
  <c r="T554" i="1"/>
  <c r="U554" i="1"/>
  <c r="V554" i="1"/>
  <c r="W554" i="1"/>
  <c r="X554" i="1"/>
  <c r="Y554" i="1"/>
  <c r="Z554" i="1"/>
  <c r="AA554" i="1"/>
  <c r="AB554" i="1"/>
  <c r="AC554" i="1"/>
  <c r="AD554" i="1"/>
  <c r="AE554" i="1"/>
  <c r="AF554" i="1"/>
  <c r="C555" i="1"/>
  <c r="D555" i="1"/>
  <c r="E555" i="1"/>
  <c r="F555" i="1"/>
  <c r="G555" i="1"/>
  <c r="H555" i="1"/>
  <c r="I555" i="1"/>
  <c r="J555" i="1"/>
  <c r="K555" i="1"/>
  <c r="L555" i="1"/>
  <c r="M555" i="1"/>
  <c r="N555" i="1"/>
  <c r="O555" i="1"/>
  <c r="P555" i="1"/>
  <c r="Q555" i="1"/>
  <c r="R555" i="1"/>
  <c r="S555" i="1"/>
  <c r="T555" i="1"/>
  <c r="U555" i="1"/>
  <c r="V555" i="1"/>
  <c r="W555" i="1"/>
  <c r="X555" i="1"/>
  <c r="Y555" i="1"/>
  <c r="Z555" i="1"/>
  <c r="AA555" i="1"/>
  <c r="AB555" i="1"/>
  <c r="AC555" i="1"/>
  <c r="AD555" i="1"/>
  <c r="AE555" i="1"/>
  <c r="AF555" i="1"/>
  <c r="C556" i="1"/>
  <c r="D556" i="1"/>
  <c r="E556" i="1"/>
  <c r="F556" i="1"/>
  <c r="G556" i="1"/>
  <c r="H556" i="1"/>
  <c r="I556" i="1"/>
  <c r="J556" i="1"/>
  <c r="K556" i="1"/>
  <c r="L556" i="1"/>
  <c r="M556" i="1"/>
  <c r="N556" i="1"/>
  <c r="O556" i="1"/>
  <c r="P556" i="1"/>
  <c r="Q556" i="1"/>
  <c r="R556" i="1"/>
  <c r="S556" i="1"/>
  <c r="T556" i="1"/>
  <c r="U556" i="1"/>
  <c r="V556" i="1"/>
  <c r="W556" i="1"/>
  <c r="X556" i="1"/>
  <c r="Y556" i="1"/>
  <c r="Z556" i="1"/>
  <c r="AA556" i="1"/>
  <c r="AB556" i="1"/>
  <c r="AC556" i="1"/>
  <c r="AD556" i="1"/>
  <c r="AE556" i="1"/>
  <c r="AF556" i="1"/>
  <c r="C557" i="1"/>
  <c r="D557" i="1"/>
  <c r="E557" i="1"/>
  <c r="F557" i="1"/>
  <c r="G557" i="1"/>
  <c r="H557" i="1"/>
  <c r="I557" i="1"/>
  <c r="J557" i="1"/>
  <c r="K557" i="1"/>
  <c r="L557" i="1"/>
  <c r="M557" i="1"/>
  <c r="N557" i="1"/>
  <c r="O557" i="1"/>
  <c r="P557" i="1"/>
  <c r="Q557" i="1"/>
  <c r="R557" i="1"/>
  <c r="S557" i="1"/>
  <c r="T557" i="1"/>
  <c r="U557" i="1"/>
  <c r="V557" i="1"/>
  <c r="W557" i="1"/>
  <c r="X557" i="1"/>
  <c r="Y557" i="1"/>
  <c r="Z557" i="1"/>
  <c r="AA557" i="1"/>
  <c r="AB557" i="1"/>
  <c r="AC557" i="1"/>
  <c r="AD557" i="1"/>
  <c r="AE557" i="1"/>
  <c r="AF557" i="1"/>
  <c r="C558" i="1"/>
  <c r="D558" i="1"/>
  <c r="E558" i="1"/>
  <c r="F558" i="1"/>
  <c r="G558" i="1"/>
  <c r="H558" i="1"/>
  <c r="I558" i="1"/>
  <c r="J558" i="1"/>
  <c r="K558" i="1"/>
  <c r="L558" i="1"/>
  <c r="M558" i="1"/>
  <c r="N558" i="1"/>
  <c r="O558" i="1"/>
  <c r="P558" i="1"/>
  <c r="Q558" i="1"/>
  <c r="R558" i="1"/>
  <c r="S558" i="1"/>
  <c r="T558" i="1"/>
  <c r="U558" i="1"/>
  <c r="V558" i="1"/>
  <c r="W558" i="1"/>
  <c r="X558" i="1"/>
  <c r="Y558" i="1"/>
  <c r="Z558" i="1"/>
  <c r="AA558" i="1"/>
  <c r="AB558" i="1"/>
  <c r="AC558" i="1"/>
  <c r="AD558" i="1"/>
  <c r="AE558" i="1"/>
  <c r="AF558" i="1"/>
  <c r="C559" i="1"/>
  <c r="D559" i="1"/>
  <c r="E559" i="1"/>
  <c r="F559" i="1"/>
  <c r="G559" i="1"/>
  <c r="H559" i="1"/>
  <c r="I559" i="1"/>
  <c r="J559" i="1"/>
  <c r="K559" i="1"/>
  <c r="L559" i="1"/>
  <c r="M559" i="1"/>
  <c r="N559" i="1"/>
  <c r="O559" i="1"/>
  <c r="P559" i="1"/>
  <c r="Q559" i="1"/>
  <c r="R559" i="1"/>
  <c r="S559" i="1"/>
  <c r="T559" i="1"/>
  <c r="U559" i="1"/>
  <c r="V559" i="1"/>
  <c r="W559" i="1"/>
  <c r="X559" i="1"/>
  <c r="Y559" i="1"/>
  <c r="Z559" i="1"/>
  <c r="AA559" i="1"/>
  <c r="AB559" i="1"/>
  <c r="AC559" i="1"/>
  <c r="AD559" i="1"/>
  <c r="AE559" i="1"/>
  <c r="AF559" i="1"/>
  <c r="C560" i="1"/>
  <c r="D560" i="1"/>
  <c r="E560" i="1"/>
  <c r="F560" i="1"/>
  <c r="G560" i="1"/>
  <c r="H560" i="1"/>
  <c r="I560" i="1"/>
  <c r="J560" i="1"/>
  <c r="K560" i="1"/>
  <c r="L560" i="1"/>
  <c r="M560" i="1"/>
  <c r="N560" i="1"/>
  <c r="O560" i="1"/>
  <c r="P560" i="1"/>
  <c r="Q560" i="1"/>
  <c r="R560" i="1"/>
  <c r="S560" i="1"/>
  <c r="T560" i="1"/>
  <c r="U560" i="1"/>
  <c r="V560" i="1"/>
  <c r="W560" i="1"/>
  <c r="X560" i="1"/>
  <c r="Y560" i="1"/>
  <c r="Z560" i="1"/>
  <c r="AA560" i="1"/>
  <c r="AB560" i="1"/>
  <c r="AC560" i="1"/>
  <c r="AD560" i="1"/>
  <c r="AE560" i="1"/>
  <c r="AF560" i="1"/>
  <c r="C561" i="1"/>
  <c r="D561" i="1"/>
  <c r="E561" i="1"/>
  <c r="F561" i="1"/>
  <c r="G561" i="1"/>
  <c r="H561" i="1"/>
  <c r="I561" i="1"/>
  <c r="J561" i="1"/>
  <c r="K561" i="1"/>
  <c r="L561" i="1"/>
  <c r="M561" i="1"/>
  <c r="N561" i="1"/>
  <c r="O561" i="1"/>
  <c r="P561" i="1"/>
  <c r="Q561" i="1"/>
  <c r="R561" i="1"/>
  <c r="S561" i="1"/>
  <c r="T561" i="1"/>
  <c r="U561" i="1"/>
  <c r="V561" i="1"/>
  <c r="W561" i="1"/>
  <c r="X561" i="1"/>
  <c r="Y561" i="1"/>
  <c r="Z561" i="1"/>
  <c r="AA561" i="1"/>
  <c r="AB561" i="1"/>
  <c r="AC561" i="1"/>
  <c r="AD561" i="1"/>
  <c r="AE561" i="1"/>
  <c r="AF561" i="1"/>
  <c r="C562" i="1"/>
  <c r="D562" i="1"/>
  <c r="E562" i="1"/>
  <c r="F562" i="1"/>
  <c r="G562" i="1"/>
  <c r="H562" i="1"/>
  <c r="I562" i="1"/>
  <c r="J562" i="1"/>
  <c r="K562" i="1"/>
  <c r="L562" i="1"/>
  <c r="M562" i="1"/>
  <c r="N562" i="1"/>
  <c r="O562" i="1"/>
  <c r="P562" i="1"/>
  <c r="Q562" i="1"/>
  <c r="R562" i="1"/>
  <c r="S562" i="1"/>
  <c r="T562" i="1"/>
  <c r="U562" i="1"/>
  <c r="V562" i="1"/>
  <c r="W562" i="1"/>
  <c r="X562" i="1"/>
  <c r="Y562" i="1"/>
  <c r="Z562" i="1"/>
  <c r="AA562" i="1"/>
  <c r="AB562" i="1"/>
  <c r="AC562" i="1"/>
  <c r="AD562" i="1"/>
  <c r="AE562" i="1"/>
  <c r="AF562" i="1"/>
  <c r="C563" i="1"/>
  <c r="D563" i="1"/>
  <c r="E563" i="1"/>
  <c r="F563" i="1"/>
  <c r="G563" i="1"/>
  <c r="H563" i="1"/>
  <c r="I563" i="1"/>
  <c r="J563" i="1"/>
  <c r="K563" i="1"/>
  <c r="L563" i="1"/>
  <c r="M563" i="1"/>
  <c r="N563" i="1"/>
  <c r="O563" i="1"/>
  <c r="P563" i="1"/>
  <c r="Q563" i="1"/>
  <c r="R563" i="1"/>
  <c r="S563" i="1"/>
  <c r="T563" i="1"/>
  <c r="U563" i="1"/>
  <c r="V563" i="1"/>
  <c r="W563" i="1"/>
  <c r="X563" i="1"/>
  <c r="Y563" i="1"/>
  <c r="Z563" i="1"/>
  <c r="AA563" i="1"/>
  <c r="AB563" i="1"/>
  <c r="AC563" i="1"/>
  <c r="AD563" i="1"/>
  <c r="AE563" i="1"/>
  <c r="AF563" i="1"/>
  <c r="C564" i="1"/>
  <c r="D564" i="1"/>
  <c r="E564" i="1"/>
  <c r="F564" i="1"/>
  <c r="G564" i="1"/>
  <c r="H564" i="1"/>
  <c r="I564" i="1"/>
  <c r="J564" i="1"/>
  <c r="K564" i="1"/>
  <c r="L564" i="1"/>
  <c r="M564" i="1"/>
  <c r="N564" i="1"/>
  <c r="O564" i="1"/>
  <c r="P564" i="1"/>
  <c r="Q564" i="1"/>
  <c r="R564" i="1"/>
  <c r="S564" i="1"/>
  <c r="T564" i="1"/>
  <c r="U564" i="1"/>
  <c r="V564" i="1"/>
  <c r="W564" i="1"/>
  <c r="X564" i="1"/>
  <c r="Y564" i="1"/>
  <c r="Z564" i="1"/>
  <c r="AA564" i="1"/>
  <c r="AB564" i="1"/>
  <c r="AC564" i="1"/>
  <c r="AD564" i="1"/>
  <c r="AE564" i="1"/>
  <c r="AF564" i="1"/>
  <c r="C565" i="1"/>
  <c r="D565" i="1"/>
  <c r="E565" i="1"/>
  <c r="F565" i="1"/>
  <c r="G565" i="1"/>
  <c r="H565" i="1"/>
  <c r="I565" i="1"/>
  <c r="J565" i="1"/>
  <c r="K565" i="1"/>
  <c r="L565" i="1"/>
  <c r="M565" i="1"/>
  <c r="N565" i="1"/>
  <c r="O565" i="1"/>
  <c r="P565" i="1"/>
  <c r="Q565" i="1"/>
  <c r="R565" i="1"/>
  <c r="S565" i="1"/>
  <c r="T565" i="1"/>
  <c r="U565" i="1"/>
  <c r="V565" i="1"/>
  <c r="W565" i="1"/>
  <c r="X565" i="1"/>
  <c r="Y565" i="1"/>
  <c r="Z565" i="1"/>
  <c r="AA565" i="1"/>
  <c r="AB565" i="1"/>
  <c r="AC565" i="1"/>
  <c r="AD565" i="1"/>
  <c r="AE565" i="1"/>
  <c r="AF565" i="1"/>
  <c r="C566" i="1"/>
  <c r="D566" i="1"/>
  <c r="E566" i="1"/>
  <c r="F566" i="1"/>
  <c r="G566" i="1"/>
  <c r="H566" i="1"/>
  <c r="I566" i="1"/>
  <c r="J566" i="1"/>
  <c r="K566" i="1"/>
  <c r="L566" i="1"/>
  <c r="M566" i="1"/>
  <c r="N566" i="1"/>
  <c r="O566" i="1"/>
  <c r="P566" i="1"/>
  <c r="Q566" i="1"/>
  <c r="R566" i="1"/>
  <c r="S566" i="1"/>
  <c r="T566" i="1"/>
  <c r="U566" i="1"/>
  <c r="V566" i="1"/>
  <c r="W566" i="1"/>
  <c r="X566" i="1"/>
  <c r="Y566" i="1"/>
  <c r="Z566" i="1"/>
  <c r="AA566" i="1"/>
  <c r="AB566" i="1"/>
  <c r="AC566" i="1"/>
  <c r="AD566" i="1"/>
  <c r="AE566" i="1"/>
  <c r="AF566" i="1"/>
  <c r="C567" i="1"/>
  <c r="D567" i="1"/>
  <c r="E567" i="1"/>
  <c r="F567" i="1"/>
  <c r="G567" i="1"/>
  <c r="H567" i="1"/>
  <c r="I567" i="1"/>
  <c r="J567" i="1"/>
  <c r="K567" i="1"/>
  <c r="L567" i="1"/>
  <c r="M567" i="1"/>
  <c r="N567" i="1"/>
  <c r="O567" i="1"/>
  <c r="P567" i="1"/>
  <c r="Q567" i="1"/>
  <c r="R567" i="1"/>
  <c r="S567" i="1"/>
  <c r="T567" i="1"/>
  <c r="U567" i="1"/>
  <c r="V567" i="1"/>
  <c r="W567" i="1"/>
  <c r="X567" i="1"/>
  <c r="Y567" i="1"/>
  <c r="Z567" i="1"/>
  <c r="AA567" i="1"/>
  <c r="AB567" i="1"/>
  <c r="AC567" i="1"/>
  <c r="AD567" i="1"/>
  <c r="AE567" i="1"/>
  <c r="AF567" i="1"/>
  <c r="C568" i="1"/>
  <c r="D568" i="1"/>
  <c r="E568" i="1"/>
  <c r="F568" i="1"/>
  <c r="G568" i="1"/>
  <c r="H568" i="1"/>
  <c r="I568" i="1"/>
  <c r="J568" i="1"/>
  <c r="K568" i="1"/>
  <c r="L568" i="1"/>
  <c r="M568" i="1"/>
  <c r="N568" i="1"/>
  <c r="O568" i="1"/>
  <c r="P568" i="1"/>
  <c r="Q568" i="1"/>
  <c r="R568" i="1"/>
  <c r="S568" i="1"/>
  <c r="T568" i="1"/>
  <c r="U568" i="1"/>
  <c r="V568" i="1"/>
  <c r="W568" i="1"/>
  <c r="X568" i="1"/>
  <c r="Y568" i="1"/>
  <c r="Z568" i="1"/>
  <c r="AA568" i="1"/>
  <c r="AB568" i="1"/>
  <c r="AC568" i="1"/>
  <c r="AD568" i="1"/>
  <c r="AE568" i="1"/>
  <c r="AF568" i="1"/>
  <c r="C569" i="1"/>
  <c r="D569" i="1"/>
  <c r="E569" i="1"/>
  <c r="F569" i="1"/>
  <c r="G569" i="1"/>
  <c r="H569" i="1"/>
  <c r="I569" i="1"/>
  <c r="J569" i="1"/>
  <c r="K569" i="1"/>
  <c r="L569" i="1"/>
  <c r="M569" i="1"/>
  <c r="N569" i="1"/>
  <c r="O569" i="1"/>
  <c r="P569" i="1"/>
  <c r="Q569" i="1"/>
  <c r="R569" i="1"/>
  <c r="S569" i="1"/>
  <c r="T569" i="1"/>
  <c r="U569" i="1"/>
  <c r="V569" i="1"/>
  <c r="W569" i="1"/>
  <c r="X569" i="1"/>
  <c r="Y569" i="1"/>
  <c r="Z569" i="1"/>
  <c r="AA569" i="1"/>
  <c r="AB569" i="1"/>
  <c r="AC569" i="1"/>
  <c r="AD569" i="1"/>
  <c r="AE569" i="1"/>
  <c r="AF569" i="1"/>
  <c r="C570" i="1"/>
  <c r="D570" i="1"/>
  <c r="E570" i="1"/>
  <c r="F570" i="1"/>
  <c r="G570" i="1"/>
  <c r="H570" i="1"/>
  <c r="I570" i="1"/>
  <c r="J570" i="1"/>
  <c r="K570" i="1"/>
  <c r="L570" i="1"/>
  <c r="M570" i="1"/>
  <c r="N570" i="1"/>
  <c r="O570" i="1"/>
  <c r="P570" i="1"/>
  <c r="Q570" i="1"/>
  <c r="R570" i="1"/>
  <c r="S570" i="1"/>
  <c r="T570" i="1"/>
  <c r="U570" i="1"/>
  <c r="V570" i="1"/>
  <c r="W570" i="1"/>
  <c r="X570" i="1"/>
  <c r="Y570" i="1"/>
  <c r="Z570" i="1"/>
  <c r="AA570" i="1"/>
  <c r="AB570" i="1"/>
  <c r="AC570" i="1"/>
  <c r="AD570" i="1"/>
  <c r="AE570" i="1"/>
  <c r="AF570" i="1"/>
  <c r="C571" i="1"/>
  <c r="D571" i="1"/>
  <c r="E571" i="1"/>
  <c r="F571" i="1"/>
  <c r="G571" i="1"/>
  <c r="H571" i="1"/>
  <c r="I571" i="1"/>
  <c r="J571" i="1"/>
  <c r="K571" i="1"/>
  <c r="L571" i="1"/>
  <c r="M571" i="1"/>
  <c r="N571" i="1"/>
  <c r="O571" i="1"/>
  <c r="P571" i="1"/>
  <c r="Q571" i="1"/>
  <c r="R571" i="1"/>
  <c r="S571" i="1"/>
  <c r="T571" i="1"/>
  <c r="U571" i="1"/>
  <c r="V571" i="1"/>
  <c r="W571" i="1"/>
  <c r="X571" i="1"/>
  <c r="Y571" i="1"/>
  <c r="Z571" i="1"/>
  <c r="AA571" i="1"/>
  <c r="AB571" i="1"/>
  <c r="AC571" i="1"/>
  <c r="AD571" i="1"/>
  <c r="AE571" i="1"/>
  <c r="AF571" i="1"/>
  <c r="C572" i="1"/>
  <c r="D572" i="1"/>
  <c r="E572" i="1"/>
  <c r="F572" i="1"/>
  <c r="G572" i="1"/>
  <c r="H572" i="1"/>
  <c r="I572" i="1"/>
  <c r="J572" i="1"/>
  <c r="K572" i="1"/>
  <c r="L572" i="1"/>
  <c r="M572" i="1"/>
  <c r="N572" i="1"/>
  <c r="O572" i="1"/>
  <c r="P572" i="1"/>
  <c r="Q572" i="1"/>
  <c r="R572" i="1"/>
  <c r="S572" i="1"/>
  <c r="T572" i="1"/>
  <c r="U572" i="1"/>
  <c r="V572" i="1"/>
  <c r="W572" i="1"/>
  <c r="X572" i="1"/>
  <c r="Y572" i="1"/>
  <c r="Z572" i="1"/>
  <c r="AA572" i="1"/>
  <c r="AB572" i="1"/>
  <c r="AC572" i="1"/>
  <c r="AD572" i="1"/>
  <c r="AE572" i="1"/>
  <c r="AF572" i="1"/>
  <c r="C573" i="1"/>
  <c r="D573" i="1"/>
  <c r="E573" i="1"/>
  <c r="F573" i="1"/>
  <c r="G573" i="1"/>
  <c r="H573" i="1"/>
  <c r="I573" i="1"/>
  <c r="J573" i="1"/>
  <c r="K573" i="1"/>
  <c r="L573" i="1"/>
  <c r="M573" i="1"/>
  <c r="N573" i="1"/>
  <c r="O573" i="1"/>
  <c r="P573" i="1"/>
  <c r="Q573" i="1"/>
  <c r="R573" i="1"/>
  <c r="S573" i="1"/>
  <c r="T573" i="1"/>
  <c r="U573" i="1"/>
  <c r="V573" i="1"/>
  <c r="W573" i="1"/>
  <c r="X573" i="1"/>
  <c r="Y573" i="1"/>
  <c r="Z573" i="1"/>
  <c r="AA573" i="1"/>
  <c r="AB573" i="1"/>
  <c r="AC573" i="1"/>
  <c r="AD573" i="1"/>
  <c r="AE573" i="1"/>
  <c r="AF573" i="1"/>
  <c r="C574" i="1"/>
  <c r="D574" i="1"/>
  <c r="E574" i="1"/>
  <c r="F574" i="1"/>
  <c r="G574" i="1"/>
  <c r="H574" i="1"/>
  <c r="I574" i="1"/>
  <c r="J574" i="1"/>
  <c r="K574" i="1"/>
  <c r="L574" i="1"/>
  <c r="M574" i="1"/>
  <c r="N574" i="1"/>
  <c r="O574" i="1"/>
  <c r="P574" i="1"/>
  <c r="Q574" i="1"/>
  <c r="R574" i="1"/>
  <c r="S574" i="1"/>
  <c r="T574" i="1"/>
  <c r="U574" i="1"/>
  <c r="V574" i="1"/>
  <c r="W574" i="1"/>
  <c r="X574" i="1"/>
  <c r="Y574" i="1"/>
  <c r="Z574" i="1"/>
  <c r="AA574" i="1"/>
  <c r="AB574" i="1"/>
  <c r="AC574" i="1"/>
  <c r="AD574" i="1"/>
  <c r="AE574" i="1"/>
  <c r="AF574" i="1"/>
  <c r="C575" i="1"/>
  <c r="D575" i="1"/>
  <c r="E575" i="1"/>
  <c r="F575" i="1"/>
  <c r="G575" i="1"/>
  <c r="H575" i="1"/>
  <c r="I575" i="1"/>
  <c r="J575" i="1"/>
  <c r="K575" i="1"/>
  <c r="L575" i="1"/>
  <c r="M575" i="1"/>
  <c r="N575" i="1"/>
  <c r="O575" i="1"/>
  <c r="P575" i="1"/>
  <c r="Q575" i="1"/>
  <c r="R575" i="1"/>
  <c r="S575" i="1"/>
  <c r="T575" i="1"/>
  <c r="U575" i="1"/>
  <c r="V575" i="1"/>
  <c r="W575" i="1"/>
  <c r="X575" i="1"/>
  <c r="Y575" i="1"/>
  <c r="Z575" i="1"/>
  <c r="AA575" i="1"/>
  <c r="AB575" i="1"/>
  <c r="AC575" i="1"/>
  <c r="AD575" i="1"/>
  <c r="AE575" i="1"/>
  <c r="AF575" i="1"/>
  <c r="C576" i="1"/>
  <c r="D576" i="1"/>
  <c r="E576" i="1"/>
  <c r="F576" i="1"/>
  <c r="G576" i="1"/>
  <c r="H576" i="1"/>
  <c r="I576" i="1"/>
  <c r="J576" i="1"/>
  <c r="K576" i="1"/>
  <c r="L576" i="1"/>
  <c r="M576" i="1"/>
  <c r="N576" i="1"/>
  <c r="O576" i="1"/>
  <c r="P576" i="1"/>
  <c r="Q576" i="1"/>
  <c r="R576" i="1"/>
  <c r="S576" i="1"/>
  <c r="T576" i="1"/>
  <c r="U576" i="1"/>
  <c r="V576" i="1"/>
  <c r="W576" i="1"/>
  <c r="X576" i="1"/>
  <c r="Y576" i="1"/>
  <c r="Z576" i="1"/>
  <c r="AA576" i="1"/>
  <c r="AB576" i="1"/>
  <c r="AC576" i="1"/>
  <c r="AD576" i="1"/>
  <c r="AE576" i="1"/>
  <c r="AF576" i="1"/>
  <c r="C577" i="1"/>
  <c r="D577" i="1"/>
  <c r="E577" i="1"/>
  <c r="F577" i="1"/>
  <c r="G577" i="1"/>
  <c r="H577" i="1"/>
  <c r="I577" i="1"/>
  <c r="J577" i="1"/>
  <c r="K577" i="1"/>
  <c r="L577" i="1"/>
  <c r="M577" i="1"/>
  <c r="N577" i="1"/>
  <c r="O577" i="1"/>
  <c r="P577" i="1"/>
  <c r="Q577" i="1"/>
  <c r="R577" i="1"/>
  <c r="S577" i="1"/>
  <c r="T577" i="1"/>
  <c r="U577" i="1"/>
  <c r="V577" i="1"/>
  <c r="W577" i="1"/>
  <c r="X577" i="1"/>
  <c r="Y577" i="1"/>
  <c r="Z577" i="1"/>
  <c r="AA577" i="1"/>
  <c r="AB577" i="1"/>
  <c r="AC577" i="1"/>
  <c r="AD577" i="1"/>
  <c r="AE577" i="1"/>
  <c r="AF577" i="1"/>
  <c r="C578" i="1"/>
  <c r="D578" i="1"/>
  <c r="E578" i="1"/>
  <c r="F578" i="1"/>
  <c r="G578" i="1"/>
  <c r="H578" i="1"/>
  <c r="I578" i="1"/>
  <c r="J578" i="1"/>
  <c r="K578" i="1"/>
  <c r="L578" i="1"/>
  <c r="M578" i="1"/>
  <c r="N578" i="1"/>
  <c r="O578" i="1"/>
  <c r="P578" i="1"/>
  <c r="Q578" i="1"/>
  <c r="R578" i="1"/>
  <c r="S578" i="1"/>
  <c r="T578" i="1"/>
  <c r="U578" i="1"/>
  <c r="V578" i="1"/>
  <c r="W578" i="1"/>
  <c r="X578" i="1"/>
  <c r="Y578" i="1"/>
  <c r="Z578" i="1"/>
  <c r="AA578" i="1"/>
  <c r="AB578" i="1"/>
  <c r="AC578" i="1"/>
  <c r="AD578" i="1"/>
  <c r="AE578" i="1"/>
  <c r="AF578" i="1"/>
  <c r="C579" i="1"/>
  <c r="D579" i="1"/>
  <c r="E579" i="1"/>
  <c r="F579" i="1"/>
  <c r="G579" i="1"/>
  <c r="H579" i="1"/>
  <c r="I579" i="1"/>
  <c r="J579" i="1"/>
  <c r="K579" i="1"/>
  <c r="L579" i="1"/>
  <c r="M579" i="1"/>
  <c r="N579" i="1"/>
  <c r="O579" i="1"/>
  <c r="P579" i="1"/>
  <c r="Q579" i="1"/>
  <c r="R579" i="1"/>
  <c r="S579" i="1"/>
  <c r="T579" i="1"/>
  <c r="U579" i="1"/>
  <c r="V579" i="1"/>
  <c r="W579" i="1"/>
  <c r="X579" i="1"/>
  <c r="Y579" i="1"/>
  <c r="Z579" i="1"/>
  <c r="AA579" i="1"/>
  <c r="AB579" i="1"/>
  <c r="AC579" i="1"/>
  <c r="AD579" i="1"/>
  <c r="AE579" i="1"/>
  <c r="AF579" i="1"/>
  <c r="C580" i="1"/>
  <c r="D580" i="1"/>
  <c r="E580" i="1"/>
  <c r="F580" i="1"/>
  <c r="G580" i="1"/>
  <c r="H580" i="1"/>
  <c r="I580" i="1"/>
  <c r="J580" i="1"/>
  <c r="K580" i="1"/>
  <c r="L580" i="1"/>
  <c r="M580" i="1"/>
  <c r="N580" i="1"/>
  <c r="O580" i="1"/>
  <c r="P580" i="1"/>
  <c r="Q580" i="1"/>
  <c r="R580" i="1"/>
  <c r="S580" i="1"/>
  <c r="T580" i="1"/>
  <c r="U580" i="1"/>
  <c r="V580" i="1"/>
  <c r="W580" i="1"/>
  <c r="X580" i="1"/>
  <c r="Y580" i="1"/>
  <c r="Z580" i="1"/>
  <c r="AA580" i="1"/>
  <c r="AB580" i="1"/>
  <c r="AC580" i="1"/>
  <c r="AD580" i="1"/>
  <c r="AE580" i="1"/>
  <c r="AF580" i="1"/>
  <c r="C581" i="1"/>
  <c r="D581" i="1"/>
  <c r="E581" i="1"/>
  <c r="F581" i="1"/>
  <c r="G581" i="1"/>
  <c r="H581" i="1"/>
  <c r="I581" i="1"/>
  <c r="J581" i="1"/>
  <c r="K581" i="1"/>
  <c r="L581" i="1"/>
  <c r="M581" i="1"/>
  <c r="N581" i="1"/>
  <c r="O581" i="1"/>
  <c r="P581" i="1"/>
  <c r="Q581" i="1"/>
  <c r="R581" i="1"/>
  <c r="S581" i="1"/>
  <c r="T581" i="1"/>
  <c r="U581" i="1"/>
  <c r="V581" i="1"/>
  <c r="W581" i="1"/>
  <c r="X581" i="1"/>
  <c r="Y581" i="1"/>
  <c r="Z581" i="1"/>
  <c r="AA581" i="1"/>
  <c r="AB581" i="1"/>
  <c r="AC581" i="1"/>
  <c r="AD581" i="1"/>
  <c r="AE581" i="1"/>
  <c r="AF581" i="1"/>
  <c r="C582" i="1"/>
  <c r="D582" i="1"/>
  <c r="E582" i="1"/>
  <c r="F582" i="1"/>
  <c r="G582" i="1"/>
  <c r="H582" i="1"/>
  <c r="I582" i="1"/>
  <c r="J582" i="1"/>
  <c r="K582" i="1"/>
  <c r="L582" i="1"/>
  <c r="M582" i="1"/>
  <c r="N582" i="1"/>
  <c r="O582" i="1"/>
  <c r="P582" i="1"/>
  <c r="Q582" i="1"/>
  <c r="R582" i="1"/>
  <c r="S582" i="1"/>
  <c r="T582" i="1"/>
  <c r="U582" i="1"/>
  <c r="V582" i="1"/>
  <c r="W582" i="1"/>
  <c r="X582" i="1"/>
  <c r="Y582" i="1"/>
  <c r="Z582" i="1"/>
  <c r="AA582" i="1"/>
  <c r="AB582" i="1"/>
  <c r="AC582" i="1"/>
  <c r="AD582" i="1"/>
  <c r="AE582" i="1"/>
  <c r="AF582" i="1"/>
  <c r="C583" i="1"/>
  <c r="D583" i="1"/>
  <c r="E583" i="1"/>
  <c r="F583" i="1"/>
  <c r="G583" i="1"/>
  <c r="H583" i="1"/>
  <c r="I583" i="1"/>
  <c r="J583" i="1"/>
  <c r="K583" i="1"/>
  <c r="L583" i="1"/>
  <c r="M583" i="1"/>
  <c r="N583" i="1"/>
  <c r="O583" i="1"/>
  <c r="P583" i="1"/>
  <c r="Q583" i="1"/>
  <c r="R583" i="1"/>
  <c r="S583" i="1"/>
  <c r="T583" i="1"/>
  <c r="U583" i="1"/>
  <c r="V583" i="1"/>
  <c r="W583" i="1"/>
  <c r="X583" i="1"/>
  <c r="Y583" i="1"/>
  <c r="Z583" i="1"/>
  <c r="AA583" i="1"/>
  <c r="AB583" i="1"/>
  <c r="AC583" i="1"/>
  <c r="AD583" i="1"/>
  <c r="AE583" i="1"/>
  <c r="AF583" i="1"/>
  <c r="C584" i="1"/>
  <c r="D584" i="1"/>
  <c r="E584" i="1"/>
  <c r="F584" i="1"/>
  <c r="G584" i="1"/>
  <c r="H584" i="1"/>
  <c r="I584" i="1"/>
  <c r="J584" i="1"/>
  <c r="K584" i="1"/>
  <c r="L584" i="1"/>
  <c r="M584" i="1"/>
  <c r="N584" i="1"/>
  <c r="O584" i="1"/>
  <c r="P584" i="1"/>
  <c r="Q584" i="1"/>
  <c r="R584" i="1"/>
  <c r="S584" i="1"/>
  <c r="T584" i="1"/>
  <c r="U584" i="1"/>
  <c r="V584" i="1"/>
  <c r="W584" i="1"/>
  <c r="X584" i="1"/>
  <c r="Y584" i="1"/>
  <c r="Z584" i="1"/>
  <c r="AA584" i="1"/>
  <c r="AB584" i="1"/>
  <c r="AC584" i="1"/>
  <c r="AD584" i="1"/>
  <c r="AE584" i="1"/>
  <c r="AF584" i="1"/>
  <c r="C585" i="1"/>
  <c r="D585" i="1"/>
  <c r="E585" i="1"/>
  <c r="F585" i="1"/>
  <c r="G585" i="1"/>
  <c r="H585" i="1"/>
  <c r="I585" i="1"/>
  <c r="J585" i="1"/>
  <c r="K585" i="1"/>
  <c r="L585" i="1"/>
  <c r="M585" i="1"/>
  <c r="N585" i="1"/>
  <c r="O585" i="1"/>
  <c r="P585" i="1"/>
  <c r="Q585" i="1"/>
  <c r="R585" i="1"/>
  <c r="S585" i="1"/>
  <c r="T585" i="1"/>
  <c r="U585" i="1"/>
  <c r="V585" i="1"/>
  <c r="W585" i="1"/>
  <c r="X585" i="1"/>
  <c r="Y585" i="1"/>
  <c r="Z585" i="1"/>
  <c r="AA585" i="1"/>
  <c r="AB585" i="1"/>
  <c r="AC585" i="1"/>
  <c r="AD585" i="1"/>
  <c r="AE585" i="1"/>
  <c r="AF585" i="1"/>
  <c r="C586" i="1"/>
  <c r="D586" i="1"/>
  <c r="E586" i="1"/>
  <c r="F586" i="1"/>
  <c r="G586" i="1"/>
  <c r="H586" i="1"/>
  <c r="I586" i="1"/>
  <c r="J586" i="1"/>
  <c r="K586" i="1"/>
  <c r="L586" i="1"/>
  <c r="M586" i="1"/>
  <c r="N586" i="1"/>
  <c r="O586" i="1"/>
  <c r="P586" i="1"/>
  <c r="Q586" i="1"/>
  <c r="R586" i="1"/>
  <c r="S586" i="1"/>
  <c r="T586" i="1"/>
  <c r="U586" i="1"/>
  <c r="V586" i="1"/>
  <c r="W586" i="1"/>
  <c r="X586" i="1"/>
  <c r="Y586" i="1"/>
  <c r="Z586" i="1"/>
  <c r="AA586" i="1"/>
  <c r="AB586" i="1"/>
  <c r="AC586" i="1"/>
  <c r="AD586" i="1"/>
  <c r="AE586" i="1"/>
  <c r="AF586" i="1"/>
  <c r="C587" i="1"/>
  <c r="D587" i="1"/>
  <c r="E587" i="1"/>
  <c r="F587" i="1"/>
  <c r="G587" i="1"/>
  <c r="H587" i="1"/>
  <c r="I587" i="1"/>
  <c r="J587" i="1"/>
  <c r="K587" i="1"/>
  <c r="L587" i="1"/>
  <c r="M587" i="1"/>
  <c r="N587" i="1"/>
  <c r="O587" i="1"/>
  <c r="P587" i="1"/>
  <c r="Q587" i="1"/>
  <c r="R587" i="1"/>
  <c r="S587" i="1"/>
  <c r="T587" i="1"/>
  <c r="U587" i="1"/>
  <c r="V587" i="1"/>
  <c r="W587" i="1"/>
  <c r="X587" i="1"/>
  <c r="Y587" i="1"/>
  <c r="Z587" i="1"/>
  <c r="AA587" i="1"/>
  <c r="AB587" i="1"/>
  <c r="AC587" i="1"/>
  <c r="AD587" i="1"/>
  <c r="AE587" i="1"/>
  <c r="AF587" i="1"/>
  <c r="C588" i="1"/>
  <c r="D588" i="1"/>
  <c r="E588" i="1"/>
  <c r="F588" i="1"/>
  <c r="G588" i="1"/>
  <c r="H588" i="1"/>
  <c r="I588" i="1"/>
  <c r="J588" i="1"/>
  <c r="K588" i="1"/>
  <c r="L588" i="1"/>
  <c r="M588" i="1"/>
  <c r="N588" i="1"/>
  <c r="O588" i="1"/>
  <c r="P588" i="1"/>
  <c r="Q588" i="1"/>
  <c r="R588" i="1"/>
  <c r="S588" i="1"/>
  <c r="T588" i="1"/>
  <c r="U588" i="1"/>
  <c r="V588" i="1"/>
  <c r="W588" i="1"/>
  <c r="X588" i="1"/>
  <c r="Y588" i="1"/>
  <c r="Z588" i="1"/>
  <c r="AA588" i="1"/>
  <c r="AB588" i="1"/>
  <c r="AC588" i="1"/>
  <c r="AD588" i="1"/>
  <c r="AE588" i="1"/>
  <c r="AF588" i="1"/>
  <c r="C589" i="1"/>
  <c r="D589" i="1"/>
  <c r="E589" i="1"/>
  <c r="F589" i="1"/>
  <c r="G589" i="1"/>
  <c r="H589" i="1"/>
  <c r="I589" i="1"/>
  <c r="J589" i="1"/>
  <c r="K589" i="1"/>
  <c r="L589" i="1"/>
  <c r="M589" i="1"/>
  <c r="N589" i="1"/>
  <c r="O589" i="1"/>
  <c r="P589" i="1"/>
  <c r="Q589" i="1"/>
  <c r="R589" i="1"/>
  <c r="S589" i="1"/>
  <c r="T589" i="1"/>
  <c r="U589" i="1"/>
  <c r="V589" i="1"/>
  <c r="W589" i="1"/>
  <c r="X589" i="1"/>
  <c r="Y589" i="1"/>
  <c r="Z589" i="1"/>
  <c r="AA589" i="1"/>
  <c r="AB589" i="1"/>
  <c r="AC589" i="1"/>
  <c r="AD589" i="1"/>
  <c r="AE589" i="1"/>
  <c r="AF589" i="1"/>
  <c r="C590" i="1"/>
  <c r="D590" i="1"/>
  <c r="E590" i="1"/>
  <c r="F590" i="1"/>
  <c r="G590" i="1"/>
  <c r="H590" i="1"/>
  <c r="I590" i="1"/>
  <c r="J590" i="1"/>
  <c r="K590" i="1"/>
  <c r="L590" i="1"/>
  <c r="M590" i="1"/>
  <c r="N590" i="1"/>
  <c r="O590" i="1"/>
  <c r="P590" i="1"/>
  <c r="Q590" i="1"/>
  <c r="R590" i="1"/>
  <c r="S590" i="1"/>
  <c r="T590" i="1"/>
  <c r="U590" i="1"/>
  <c r="V590" i="1"/>
  <c r="W590" i="1"/>
  <c r="X590" i="1"/>
  <c r="Y590" i="1"/>
  <c r="Z590" i="1"/>
  <c r="AA590" i="1"/>
  <c r="AB590" i="1"/>
  <c r="AC590" i="1"/>
  <c r="AD590" i="1"/>
  <c r="AE590" i="1"/>
  <c r="AF590" i="1"/>
  <c r="C591" i="1"/>
  <c r="D591" i="1"/>
  <c r="E591" i="1"/>
  <c r="F591" i="1"/>
  <c r="G591" i="1"/>
  <c r="H591" i="1"/>
  <c r="I591" i="1"/>
  <c r="J591" i="1"/>
  <c r="K591" i="1"/>
  <c r="L591" i="1"/>
  <c r="M591" i="1"/>
  <c r="N591" i="1"/>
  <c r="O591" i="1"/>
  <c r="P591" i="1"/>
  <c r="Q591" i="1"/>
  <c r="R591" i="1"/>
  <c r="S591" i="1"/>
  <c r="T591" i="1"/>
  <c r="U591" i="1"/>
  <c r="V591" i="1"/>
  <c r="W591" i="1"/>
  <c r="X591" i="1"/>
  <c r="Y591" i="1"/>
  <c r="Z591" i="1"/>
  <c r="AA591" i="1"/>
  <c r="AB591" i="1"/>
  <c r="AC591" i="1"/>
  <c r="AD591" i="1"/>
  <c r="AE591" i="1"/>
  <c r="AF591" i="1"/>
  <c r="C592" i="1"/>
  <c r="D592" i="1"/>
  <c r="E592" i="1"/>
  <c r="F592" i="1"/>
  <c r="G592" i="1"/>
  <c r="H592" i="1"/>
  <c r="I592" i="1"/>
  <c r="J592" i="1"/>
  <c r="K592" i="1"/>
  <c r="L592" i="1"/>
  <c r="M592" i="1"/>
  <c r="N592" i="1"/>
  <c r="O592" i="1"/>
  <c r="P592" i="1"/>
  <c r="Q592" i="1"/>
  <c r="R592" i="1"/>
  <c r="S592" i="1"/>
  <c r="T592" i="1"/>
  <c r="U592" i="1"/>
  <c r="V592" i="1"/>
  <c r="W592" i="1"/>
  <c r="X592" i="1"/>
  <c r="Y592" i="1"/>
  <c r="Z592" i="1"/>
  <c r="AA592" i="1"/>
  <c r="AB592" i="1"/>
  <c r="AC592" i="1"/>
  <c r="AD592" i="1"/>
  <c r="AE592" i="1"/>
  <c r="AF592" i="1"/>
  <c r="C593" i="1"/>
  <c r="D593" i="1"/>
  <c r="E593" i="1"/>
  <c r="F593" i="1"/>
  <c r="G593" i="1"/>
  <c r="H593" i="1"/>
  <c r="I593" i="1"/>
  <c r="J593" i="1"/>
  <c r="K593" i="1"/>
  <c r="L593" i="1"/>
  <c r="M593" i="1"/>
  <c r="N593" i="1"/>
  <c r="O593" i="1"/>
  <c r="P593" i="1"/>
  <c r="Q593" i="1"/>
  <c r="R593" i="1"/>
  <c r="S593" i="1"/>
  <c r="T593" i="1"/>
  <c r="U593" i="1"/>
  <c r="V593" i="1"/>
  <c r="W593" i="1"/>
  <c r="X593" i="1"/>
  <c r="Y593" i="1"/>
  <c r="Z593" i="1"/>
  <c r="AA593" i="1"/>
  <c r="AB593" i="1"/>
  <c r="AC593" i="1"/>
  <c r="AD593" i="1"/>
  <c r="AE593" i="1"/>
  <c r="AF593" i="1"/>
  <c r="C594" i="1"/>
  <c r="D594" i="1"/>
  <c r="E594" i="1"/>
  <c r="F594" i="1"/>
  <c r="G594" i="1"/>
  <c r="H594" i="1"/>
  <c r="I594" i="1"/>
  <c r="J594" i="1"/>
  <c r="K594" i="1"/>
  <c r="L594" i="1"/>
  <c r="M594" i="1"/>
  <c r="N594" i="1"/>
  <c r="O594" i="1"/>
  <c r="P594" i="1"/>
  <c r="Q594" i="1"/>
  <c r="R594" i="1"/>
  <c r="S594" i="1"/>
  <c r="T594" i="1"/>
  <c r="U594" i="1"/>
  <c r="V594" i="1"/>
  <c r="W594" i="1"/>
  <c r="X594" i="1"/>
  <c r="Y594" i="1"/>
  <c r="Z594" i="1"/>
  <c r="AA594" i="1"/>
  <c r="AB594" i="1"/>
  <c r="AC594" i="1"/>
  <c r="AD594" i="1"/>
  <c r="AE594" i="1"/>
  <c r="AF594" i="1"/>
  <c r="C595" i="1"/>
  <c r="D595" i="1"/>
  <c r="E595" i="1"/>
  <c r="F595" i="1"/>
  <c r="G595" i="1"/>
  <c r="H595" i="1"/>
  <c r="I595" i="1"/>
  <c r="J595" i="1"/>
  <c r="K595" i="1"/>
  <c r="L595" i="1"/>
  <c r="M595" i="1"/>
  <c r="N595" i="1"/>
  <c r="O595" i="1"/>
  <c r="P595" i="1"/>
  <c r="Q595" i="1"/>
  <c r="R595" i="1"/>
  <c r="S595" i="1"/>
  <c r="T595" i="1"/>
  <c r="U595" i="1"/>
  <c r="V595" i="1"/>
  <c r="W595" i="1"/>
  <c r="X595" i="1"/>
  <c r="Y595" i="1"/>
  <c r="Z595" i="1"/>
  <c r="AA595" i="1"/>
  <c r="AB595" i="1"/>
  <c r="AC595" i="1"/>
  <c r="AD595" i="1"/>
  <c r="AE595" i="1"/>
  <c r="AF595" i="1"/>
  <c r="C596" i="1"/>
  <c r="D596" i="1"/>
  <c r="E596" i="1"/>
  <c r="F596" i="1"/>
  <c r="G596" i="1"/>
  <c r="H596" i="1"/>
  <c r="I596" i="1"/>
  <c r="J596" i="1"/>
  <c r="K596" i="1"/>
  <c r="L596" i="1"/>
  <c r="M596" i="1"/>
  <c r="N596" i="1"/>
  <c r="O596" i="1"/>
  <c r="P596" i="1"/>
  <c r="Q596" i="1"/>
  <c r="R596" i="1"/>
  <c r="S596" i="1"/>
  <c r="T596" i="1"/>
  <c r="U596" i="1"/>
  <c r="V596" i="1"/>
  <c r="W596" i="1"/>
  <c r="X596" i="1"/>
  <c r="Y596" i="1"/>
  <c r="Z596" i="1"/>
  <c r="AA596" i="1"/>
  <c r="AB596" i="1"/>
  <c r="AC596" i="1"/>
  <c r="AD596" i="1"/>
  <c r="AE596" i="1"/>
  <c r="AF596" i="1"/>
  <c r="C597" i="1"/>
  <c r="D597" i="1"/>
  <c r="E597" i="1"/>
  <c r="F597" i="1"/>
  <c r="G597" i="1"/>
  <c r="H597" i="1"/>
  <c r="I597" i="1"/>
  <c r="J597" i="1"/>
  <c r="K597" i="1"/>
  <c r="L597" i="1"/>
  <c r="M597" i="1"/>
  <c r="N597" i="1"/>
  <c r="O597" i="1"/>
  <c r="P597" i="1"/>
  <c r="Q597" i="1"/>
  <c r="R597" i="1"/>
  <c r="S597" i="1"/>
  <c r="T597" i="1"/>
  <c r="U597" i="1"/>
  <c r="V597" i="1"/>
  <c r="W597" i="1"/>
  <c r="X597" i="1"/>
  <c r="Y597" i="1"/>
  <c r="Z597" i="1"/>
  <c r="AA597" i="1"/>
  <c r="AB597" i="1"/>
  <c r="AC597" i="1"/>
  <c r="AD597" i="1"/>
  <c r="AE597" i="1"/>
  <c r="AF597" i="1"/>
  <c r="C598" i="1"/>
  <c r="D598" i="1"/>
  <c r="E598" i="1"/>
  <c r="F598" i="1"/>
  <c r="G598" i="1"/>
  <c r="H598" i="1"/>
  <c r="I598" i="1"/>
  <c r="J598" i="1"/>
  <c r="K598" i="1"/>
  <c r="L598" i="1"/>
  <c r="M598" i="1"/>
  <c r="N598" i="1"/>
  <c r="O598" i="1"/>
  <c r="P598" i="1"/>
  <c r="Q598" i="1"/>
  <c r="R598" i="1"/>
  <c r="S598" i="1"/>
  <c r="T598" i="1"/>
  <c r="U598" i="1"/>
  <c r="V598" i="1"/>
  <c r="W598" i="1"/>
  <c r="X598" i="1"/>
  <c r="Y598" i="1"/>
  <c r="Z598" i="1"/>
  <c r="AA598" i="1"/>
  <c r="AB598" i="1"/>
  <c r="AC598" i="1"/>
  <c r="AD598" i="1"/>
  <c r="AE598" i="1"/>
  <c r="AF598" i="1"/>
  <c r="C599" i="1"/>
  <c r="D599" i="1"/>
  <c r="E599" i="1"/>
  <c r="F599" i="1"/>
  <c r="G599" i="1"/>
  <c r="H599" i="1"/>
  <c r="I599" i="1"/>
  <c r="J599" i="1"/>
  <c r="K599" i="1"/>
  <c r="L599" i="1"/>
  <c r="M599" i="1"/>
  <c r="N599" i="1"/>
  <c r="O599" i="1"/>
  <c r="P599" i="1"/>
  <c r="Q599" i="1"/>
  <c r="R599" i="1"/>
  <c r="S599" i="1"/>
  <c r="T599" i="1"/>
  <c r="U599" i="1"/>
  <c r="V599" i="1"/>
  <c r="W599" i="1"/>
  <c r="X599" i="1"/>
  <c r="Y599" i="1"/>
  <c r="Z599" i="1"/>
  <c r="AA599" i="1"/>
  <c r="AB599" i="1"/>
  <c r="AC599" i="1"/>
  <c r="AD599" i="1"/>
  <c r="AE599" i="1"/>
  <c r="AF599" i="1"/>
  <c r="C600" i="1"/>
  <c r="D600" i="1"/>
  <c r="E600" i="1"/>
  <c r="F600" i="1"/>
  <c r="G600" i="1"/>
  <c r="H600" i="1"/>
  <c r="I600" i="1"/>
  <c r="J600" i="1"/>
  <c r="K600" i="1"/>
  <c r="L600" i="1"/>
  <c r="M600" i="1"/>
  <c r="N600" i="1"/>
  <c r="O600" i="1"/>
  <c r="P600" i="1"/>
  <c r="Q600" i="1"/>
  <c r="R600" i="1"/>
  <c r="S600" i="1"/>
  <c r="T600" i="1"/>
  <c r="U600" i="1"/>
  <c r="V600" i="1"/>
  <c r="W600" i="1"/>
  <c r="X600" i="1"/>
  <c r="Y600" i="1"/>
  <c r="Z600" i="1"/>
  <c r="AA600" i="1"/>
  <c r="AB600" i="1"/>
  <c r="AC600" i="1"/>
  <c r="AD600" i="1"/>
  <c r="AE600" i="1"/>
  <c r="AF600" i="1"/>
  <c r="C601" i="1"/>
  <c r="D601" i="1"/>
  <c r="E601" i="1"/>
  <c r="F601" i="1"/>
  <c r="G601" i="1"/>
  <c r="H601" i="1"/>
  <c r="I601" i="1"/>
  <c r="J601" i="1"/>
  <c r="K601" i="1"/>
  <c r="L601" i="1"/>
  <c r="M601" i="1"/>
  <c r="N601" i="1"/>
  <c r="O601" i="1"/>
  <c r="P601" i="1"/>
  <c r="Q601" i="1"/>
  <c r="R601" i="1"/>
  <c r="S601" i="1"/>
  <c r="T601" i="1"/>
  <c r="U601" i="1"/>
  <c r="V601" i="1"/>
  <c r="W601" i="1"/>
  <c r="X601" i="1"/>
  <c r="Y601" i="1"/>
  <c r="Z601" i="1"/>
  <c r="AA601" i="1"/>
  <c r="AB601" i="1"/>
  <c r="AC601" i="1"/>
  <c r="AD601" i="1"/>
  <c r="AE601" i="1"/>
  <c r="AF601" i="1"/>
  <c r="C602" i="1"/>
  <c r="D602" i="1"/>
  <c r="E602" i="1"/>
  <c r="F602" i="1"/>
  <c r="G602" i="1"/>
  <c r="H602" i="1"/>
  <c r="I602" i="1"/>
  <c r="J602" i="1"/>
  <c r="K602" i="1"/>
  <c r="L602" i="1"/>
  <c r="M602" i="1"/>
  <c r="N602" i="1"/>
  <c r="O602" i="1"/>
  <c r="P602" i="1"/>
  <c r="Q602" i="1"/>
  <c r="R602" i="1"/>
  <c r="S602" i="1"/>
  <c r="T602" i="1"/>
  <c r="U602" i="1"/>
  <c r="V602" i="1"/>
  <c r="W602" i="1"/>
  <c r="X602" i="1"/>
  <c r="Y602" i="1"/>
  <c r="Z602" i="1"/>
  <c r="AA602" i="1"/>
  <c r="AB602" i="1"/>
  <c r="AC602" i="1"/>
  <c r="AD602" i="1"/>
  <c r="AE602" i="1"/>
  <c r="AF602" i="1"/>
  <c r="C603" i="1"/>
  <c r="D603" i="1"/>
  <c r="E603" i="1"/>
  <c r="F603" i="1"/>
  <c r="G603" i="1"/>
  <c r="H603" i="1"/>
  <c r="I603" i="1"/>
  <c r="J603" i="1"/>
  <c r="K603" i="1"/>
  <c r="L603" i="1"/>
  <c r="M603" i="1"/>
  <c r="N603" i="1"/>
  <c r="O603" i="1"/>
  <c r="P603" i="1"/>
  <c r="Q603" i="1"/>
  <c r="R603" i="1"/>
  <c r="S603" i="1"/>
  <c r="T603" i="1"/>
  <c r="U603" i="1"/>
  <c r="V603" i="1"/>
  <c r="W603" i="1"/>
  <c r="X603" i="1"/>
  <c r="Y603" i="1"/>
  <c r="Z603" i="1"/>
  <c r="AA603" i="1"/>
  <c r="AB603" i="1"/>
  <c r="AC603" i="1"/>
  <c r="AD603" i="1"/>
  <c r="AE603" i="1"/>
  <c r="AF603" i="1"/>
  <c r="C604" i="1"/>
  <c r="D604" i="1"/>
  <c r="E604" i="1"/>
  <c r="F604" i="1"/>
  <c r="G604" i="1"/>
  <c r="H604" i="1"/>
  <c r="I604" i="1"/>
  <c r="J604" i="1"/>
  <c r="K604" i="1"/>
  <c r="L604" i="1"/>
  <c r="M604" i="1"/>
  <c r="N604" i="1"/>
  <c r="O604" i="1"/>
  <c r="P604" i="1"/>
  <c r="Q604" i="1"/>
  <c r="R604" i="1"/>
  <c r="S604" i="1"/>
  <c r="T604" i="1"/>
  <c r="U604" i="1"/>
  <c r="V604" i="1"/>
  <c r="W604" i="1"/>
  <c r="X604" i="1"/>
  <c r="Y604" i="1"/>
  <c r="Z604" i="1"/>
  <c r="AA604" i="1"/>
  <c r="AB604" i="1"/>
  <c r="AC604" i="1"/>
  <c r="AD604" i="1"/>
  <c r="AE604" i="1"/>
  <c r="AF604" i="1"/>
  <c r="C605" i="1"/>
  <c r="D605" i="1"/>
  <c r="E605" i="1"/>
  <c r="F605" i="1"/>
  <c r="G605" i="1"/>
  <c r="H605" i="1"/>
  <c r="I605" i="1"/>
  <c r="J605" i="1"/>
  <c r="K605" i="1"/>
  <c r="L605" i="1"/>
  <c r="M605" i="1"/>
  <c r="N605" i="1"/>
  <c r="O605" i="1"/>
  <c r="P605" i="1"/>
  <c r="Q605" i="1"/>
  <c r="R605" i="1"/>
  <c r="S605" i="1"/>
  <c r="T605" i="1"/>
  <c r="U605" i="1"/>
  <c r="V605" i="1"/>
  <c r="W605" i="1"/>
  <c r="X605" i="1"/>
  <c r="Y605" i="1"/>
  <c r="Z605" i="1"/>
  <c r="AA605" i="1"/>
  <c r="AB605" i="1"/>
  <c r="AC605" i="1"/>
  <c r="AD605" i="1"/>
  <c r="AE605" i="1"/>
  <c r="AF605" i="1"/>
  <c r="C606" i="1"/>
  <c r="D606" i="1"/>
  <c r="E606" i="1"/>
  <c r="F606" i="1"/>
  <c r="G606" i="1"/>
  <c r="H606" i="1"/>
  <c r="I606" i="1"/>
  <c r="J606" i="1"/>
  <c r="K606" i="1"/>
  <c r="L606" i="1"/>
  <c r="M606" i="1"/>
  <c r="N606" i="1"/>
  <c r="O606" i="1"/>
  <c r="P606" i="1"/>
  <c r="Q606" i="1"/>
  <c r="R606" i="1"/>
  <c r="S606" i="1"/>
  <c r="T606" i="1"/>
  <c r="U606" i="1"/>
  <c r="V606" i="1"/>
  <c r="W606" i="1"/>
  <c r="X606" i="1"/>
  <c r="Y606" i="1"/>
  <c r="Z606" i="1"/>
  <c r="AA606" i="1"/>
  <c r="AB606" i="1"/>
  <c r="AC606" i="1"/>
  <c r="AD606" i="1"/>
  <c r="AE606" i="1"/>
  <c r="AF606" i="1"/>
  <c r="C607" i="1"/>
  <c r="D607" i="1"/>
  <c r="E607" i="1"/>
  <c r="F607" i="1"/>
  <c r="G607" i="1"/>
  <c r="H607" i="1"/>
  <c r="I607" i="1"/>
  <c r="J607" i="1"/>
  <c r="K607" i="1"/>
  <c r="L607" i="1"/>
  <c r="M607" i="1"/>
  <c r="N607" i="1"/>
  <c r="O607" i="1"/>
  <c r="P607" i="1"/>
  <c r="Q607" i="1"/>
  <c r="R607" i="1"/>
  <c r="S607" i="1"/>
  <c r="T607" i="1"/>
  <c r="U607" i="1"/>
  <c r="V607" i="1"/>
  <c r="W607" i="1"/>
  <c r="X607" i="1"/>
  <c r="Y607" i="1"/>
  <c r="Z607" i="1"/>
  <c r="AA607" i="1"/>
  <c r="AB607" i="1"/>
  <c r="AC607" i="1"/>
  <c r="AD607" i="1"/>
  <c r="AE607" i="1"/>
  <c r="AF607" i="1"/>
  <c r="C608" i="1"/>
  <c r="D608" i="1"/>
  <c r="E608" i="1"/>
  <c r="F608" i="1"/>
  <c r="G608" i="1"/>
  <c r="H608" i="1"/>
  <c r="I608" i="1"/>
  <c r="J608" i="1"/>
  <c r="K608" i="1"/>
  <c r="L608" i="1"/>
  <c r="M608" i="1"/>
  <c r="N608" i="1"/>
  <c r="O608" i="1"/>
  <c r="P608" i="1"/>
  <c r="Q608" i="1"/>
  <c r="R608" i="1"/>
  <c r="S608" i="1"/>
  <c r="T608" i="1"/>
  <c r="U608" i="1"/>
  <c r="V608" i="1"/>
  <c r="W608" i="1"/>
  <c r="X608" i="1"/>
  <c r="Y608" i="1"/>
  <c r="Z608" i="1"/>
  <c r="AA608" i="1"/>
  <c r="AB608" i="1"/>
  <c r="AC608" i="1"/>
  <c r="AD608" i="1"/>
  <c r="AE608" i="1"/>
  <c r="AF608" i="1"/>
  <c r="C609" i="1"/>
  <c r="D609" i="1"/>
  <c r="E609" i="1"/>
  <c r="F609" i="1"/>
  <c r="G609" i="1"/>
  <c r="H609" i="1"/>
  <c r="I609" i="1"/>
  <c r="J609" i="1"/>
  <c r="K609" i="1"/>
  <c r="L609" i="1"/>
  <c r="M609" i="1"/>
  <c r="N609" i="1"/>
  <c r="O609" i="1"/>
  <c r="P609" i="1"/>
  <c r="Q609" i="1"/>
  <c r="R609" i="1"/>
  <c r="S609" i="1"/>
  <c r="T609" i="1"/>
  <c r="U609" i="1"/>
  <c r="V609" i="1"/>
  <c r="W609" i="1"/>
  <c r="X609" i="1"/>
  <c r="Y609" i="1"/>
  <c r="Z609" i="1"/>
  <c r="AA609" i="1"/>
  <c r="AB609" i="1"/>
  <c r="AC609" i="1"/>
  <c r="AD609" i="1"/>
  <c r="AE609" i="1"/>
  <c r="AF609" i="1"/>
  <c r="C610" i="1"/>
  <c r="D610" i="1"/>
  <c r="E610" i="1"/>
  <c r="F610" i="1"/>
  <c r="G610" i="1"/>
  <c r="H610" i="1"/>
  <c r="I610" i="1"/>
  <c r="J610" i="1"/>
  <c r="K610" i="1"/>
  <c r="L610" i="1"/>
  <c r="M610" i="1"/>
  <c r="N610" i="1"/>
  <c r="O610" i="1"/>
  <c r="P610" i="1"/>
  <c r="Q610" i="1"/>
  <c r="R610" i="1"/>
  <c r="S610" i="1"/>
  <c r="T610" i="1"/>
  <c r="U610" i="1"/>
  <c r="V610" i="1"/>
  <c r="W610" i="1"/>
  <c r="X610" i="1"/>
  <c r="Y610" i="1"/>
  <c r="Z610" i="1"/>
  <c r="AA610" i="1"/>
  <c r="AB610" i="1"/>
  <c r="AC610" i="1"/>
  <c r="AD610" i="1"/>
  <c r="AE610" i="1"/>
  <c r="AF610" i="1"/>
  <c r="C611" i="1"/>
  <c r="D611" i="1"/>
  <c r="E611" i="1"/>
  <c r="F611" i="1"/>
  <c r="G611" i="1"/>
  <c r="H611" i="1"/>
  <c r="I611" i="1"/>
  <c r="J611" i="1"/>
  <c r="K611" i="1"/>
  <c r="L611" i="1"/>
  <c r="M611" i="1"/>
  <c r="N611" i="1"/>
  <c r="O611" i="1"/>
  <c r="P611" i="1"/>
  <c r="Q611" i="1"/>
  <c r="R611" i="1"/>
  <c r="S611" i="1"/>
  <c r="T611" i="1"/>
  <c r="U611" i="1"/>
  <c r="V611" i="1"/>
  <c r="W611" i="1"/>
  <c r="X611" i="1"/>
  <c r="Y611" i="1"/>
  <c r="Z611" i="1"/>
  <c r="AA611" i="1"/>
  <c r="AB611" i="1"/>
  <c r="AC611" i="1"/>
  <c r="AD611" i="1"/>
  <c r="AE611" i="1"/>
  <c r="AF611" i="1"/>
  <c r="C612" i="1"/>
  <c r="D612" i="1"/>
  <c r="E612" i="1"/>
  <c r="F612" i="1"/>
  <c r="G612" i="1"/>
  <c r="H612" i="1"/>
  <c r="I612" i="1"/>
  <c r="J612" i="1"/>
  <c r="K612" i="1"/>
  <c r="L612" i="1"/>
  <c r="M612" i="1"/>
  <c r="N612" i="1"/>
  <c r="O612" i="1"/>
  <c r="P612" i="1"/>
  <c r="Q612" i="1"/>
  <c r="R612" i="1"/>
  <c r="S612" i="1"/>
  <c r="T612" i="1"/>
  <c r="U612" i="1"/>
  <c r="V612" i="1"/>
  <c r="W612" i="1"/>
  <c r="X612" i="1"/>
  <c r="Y612" i="1"/>
  <c r="Z612" i="1"/>
  <c r="AA612" i="1"/>
  <c r="AB612" i="1"/>
  <c r="AC612" i="1"/>
  <c r="AD612" i="1"/>
  <c r="AE612" i="1"/>
  <c r="AF612" i="1"/>
  <c r="C613" i="1"/>
  <c r="D613" i="1"/>
  <c r="E613" i="1"/>
  <c r="F613" i="1"/>
  <c r="G613" i="1"/>
  <c r="H613" i="1"/>
  <c r="I613" i="1"/>
  <c r="J613" i="1"/>
  <c r="K613" i="1"/>
  <c r="L613" i="1"/>
  <c r="M613" i="1"/>
  <c r="N613" i="1"/>
  <c r="O613" i="1"/>
  <c r="P613" i="1"/>
  <c r="Q613" i="1"/>
  <c r="R613" i="1"/>
  <c r="S613" i="1"/>
  <c r="T613" i="1"/>
  <c r="U613" i="1"/>
  <c r="V613" i="1"/>
  <c r="W613" i="1"/>
  <c r="X613" i="1"/>
  <c r="Y613" i="1"/>
  <c r="Z613" i="1"/>
  <c r="AA613" i="1"/>
  <c r="AB613" i="1"/>
  <c r="AC613" i="1"/>
  <c r="AD613" i="1"/>
  <c r="AE613" i="1"/>
  <c r="AF613" i="1"/>
  <c r="C614" i="1"/>
  <c r="D614" i="1"/>
  <c r="E614" i="1"/>
  <c r="F614" i="1"/>
  <c r="G614" i="1"/>
  <c r="H614" i="1"/>
  <c r="I614" i="1"/>
  <c r="J614" i="1"/>
  <c r="K614" i="1"/>
  <c r="L614" i="1"/>
  <c r="M614" i="1"/>
  <c r="N614" i="1"/>
  <c r="O614" i="1"/>
  <c r="P614" i="1"/>
  <c r="Q614" i="1"/>
  <c r="R614" i="1"/>
  <c r="S614" i="1"/>
  <c r="T614" i="1"/>
  <c r="U614" i="1"/>
  <c r="V614" i="1"/>
  <c r="W614" i="1"/>
  <c r="X614" i="1"/>
  <c r="Y614" i="1"/>
  <c r="Z614" i="1"/>
  <c r="AA614" i="1"/>
  <c r="AB614" i="1"/>
  <c r="AC614" i="1"/>
  <c r="AD614" i="1"/>
  <c r="AE614" i="1"/>
  <c r="AF614" i="1"/>
  <c r="C615" i="1"/>
  <c r="D615" i="1"/>
  <c r="E615" i="1"/>
  <c r="F615" i="1"/>
  <c r="G615" i="1"/>
  <c r="H615" i="1"/>
  <c r="I615" i="1"/>
  <c r="J615" i="1"/>
  <c r="K615" i="1"/>
  <c r="L615" i="1"/>
  <c r="M615" i="1"/>
  <c r="N615" i="1"/>
  <c r="O615" i="1"/>
  <c r="P615" i="1"/>
  <c r="Q615" i="1"/>
  <c r="R615" i="1"/>
  <c r="S615" i="1"/>
  <c r="T615" i="1"/>
  <c r="U615" i="1"/>
  <c r="V615" i="1"/>
  <c r="W615" i="1"/>
  <c r="X615" i="1"/>
  <c r="Y615" i="1"/>
  <c r="Z615" i="1"/>
  <c r="AA615" i="1"/>
  <c r="AB615" i="1"/>
  <c r="AC615" i="1"/>
  <c r="AD615" i="1"/>
  <c r="AE615" i="1"/>
  <c r="AF615" i="1"/>
  <c r="C616" i="1"/>
  <c r="D616" i="1"/>
  <c r="E616" i="1"/>
  <c r="F616" i="1"/>
  <c r="G616" i="1"/>
  <c r="H616" i="1"/>
  <c r="I616" i="1"/>
  <c r="J616" i="1"/>
  <c r="K616" i="1"/>
  <c r="L616" i="1"/>
  <c r="M616" i="1"/>
  <c r="N616" i="1"/>
  <c r="O616" i="1"/>
  <c r="P616" i="1"/>
  <c r="Q616" i="1"/>
  <c r="R616" i="1"/>
  <c r="S616" i="1"/>
  <c r="T616" i="1"/>
  <c r="U616" i="1"/>
  <c r="V616" i="1"/>
  <c r="W616" i="1"/>
  <c r="X616" i="1"/>
  <c r="Y616" i="1"/>
  <c r="Z616" i="1"/>
  <c r="AA616" i="1"/>
  <c r="AB616" i="1"/>
  <c r="AC616" i="1"/>
  <c r="AD616" i="1"/>
  <c r="AE616" i="1"/>
  <c r="AF616" i="1"/>
  <c r="C617" i="1"/>
  <c r="D617" i="1"/>
  <c r="E617" i="1"/>
  <c r="F617" i="1"/>
  <c r="G617" i="1"/>
  <c r="H617" i="1"/>
  <c r="I617" i="1"/>
  <c r="J617" i="1"/>
  <c r="K617" i="1"/>
  <c r="L617" i="1"/>
  <c r="M617" i="1"/>
  <c r="N617" i="1"/>
  <c r="O617" i="1"/>
  <c r="P617" i="1"/>
  <c r="Q617" i="1"/>
  <c r="R617" i="1"/>
  <c r="S617" i="1"/>
  <c r="T617" i="1"/>
  <c r="U617" i="1"/>
  <c r="V617" i="1"/>
  <c r="W617" i="1"/>
  <c r="X617" i="1"/>
  <c r="Y617" i="1"/>
  <c r="Z617" i="1"/>
  <c r="AA617" i="1"/>
  <c r="AB617" i="1"/>
  <c r="AC617" i="1"/>
  <c r="AD617" i="1"/>
  <c r="AE617" i="1"/>
  <c r="AF617" i="1"/>
  <c r="C618" i="1"/>
  <c r="D618" i="1"/>
  <c r="E618" i="1"/>
  <c r="F618" i="1"/>
  <c r="G618" i="1"/>
  <c r="H618" i="1"/>
  <c r="I618" i="1"/>
  <c r="J618" i="1"/>
  <c r="K618" i="1"/>
  <c r="L618" i="1"/>
  <c r="M618" i="1"/>
  <c r="N618" i="1"/>
  <c r="O618" i="1"/>
  <c r="P618" i="1"/>
  <c r="Q618" i="1"/>
  <c r="R618" i="1"/>
  <c r="S618" i="1"/>
  <c r="T618" i="1"/>
  <c r="U618" i="1"/>
  <c r="V618" i="1"/>
  <c r="W618" i="1"/>
  <c r="X618" i="1"/>
  <c r="Y618" i="1"/>
  <c r="Z618" i="1"/>
  <c r="AA618" i="1"/>
  <c r="AB618" i="1"/>
  <c r="AC618" i="1"/>
  <c r="AD618" i="1"/>
  <c r="AE618" i="1"/>
  <c r="AF618" i="1"/>
  <c r="C619" i="1"/>
  <c r="D619" i="1"/>
  <c r="E619" i="1"/>
  <c r="F619" i="1"/>
  <c r="G619" i="1"/>
  <c r="H619" i="1"/>
  <c r="I619" i="1"/>
  <c r="J619" i="1"/>
  <c r="K619" i="1"/>
  <c r="L619" i="1"/>
  <c r="M619" i="1"/>
  <c r="N619" i="1"/>
  <c r="O619" i="1"/>
  <c r="P619" i="1"/>
  <c r="Q619" i="1"/>
  <c r="R619" i="1"/>
  <c r="S619" i="1"/>
  <c r="T619" i="1"/>
  <c r="U619" i="1"/>
  <c r="V619" i="1"/>
  <c r="W619" i="1"/>
  <c r="X619" i="1"/>
  <c r="Y619" i="1"/>
  <c r="Z619" i="1"/>
  <c r="AA619" i="1"/>
  <c r="AB619" i="1"/>
  <c r="AC619" i="1"/>
  <c r="AD619" i="1"/>
  <c r="AE619" i="1"/>
  <c r="AF619" i="1"/>
  <c r="C620" i="1"/>
  <c r="D620" i="1"/>
  <c r="E620" i="1"/>
  <c r="F620" i="1"/>
  <c r="G620" i="1"/>
  <c r="H620" i="1"/>
  <c r="I620" i="1"/>
  <c r="J620" i="1"/>
  <c r="K620" i="1"/>
  <c r="L620" i="1"/>
  <c r="M620" i="1"/>
  <c r="N620" i="1"/>
  <c r="O620" i="1"/>
  <c r="P620" i="1"/>
  <c r="Q620" i="1"/>
  <c r="R620" i="1"/>
  <c r="S620" i="1"/>
  <c r="T620" i="1"/>
  <c r="U620" i="1"/>
  <c r="V620" i="1"/>
  <c r="W620" i="1"/>
  <c r="X620" i="1"/>
  <c r="Y620" i="1"/>
  <c r="Z620" i="1"/>
  <c r="AA620" i="1"/>
  <c r="AB620" i="1"/>
  <c r="AC620" i="1"/>
  <c r="AD620" i="1"/>
  <c r="AE620" i="1"/>
  <c r="AF620" i="1"/>
  <c r="C621" i="1"/>
  <c r="D621" i="1"/>
  <c r="E621" i="1"/>
  <c r="F621" i="1"/>
  <c r="G621" i="1"/>
  <c r="H621" i="1"/>
  <c r="I621" i="1"/>
  <c r="J621" i="1"/>
  <c r="K621" i="1"/>
  <c r="L621" i="1"/>
  <c r="M621" i="1"/>
  <c r="N621" i="1"/>
  <c r="O621" i="1"/>
  <c r="P621" i="1"/>
  <c r="Q621" i="1"/>
  <c r="R621" i="1"/>
  <c r="S621" i="1"/>
  <c r="T621" i="1"/>
  <c r="U621" i="1"/>
  <c r="V621" i="1"/>
  <c r="W621" i="1"/>
  <c r="X621" i="1"/>
  <c r="Y621" i="1"/>
  <c r="Z621" i="1"/>
  <c r="AA621" i="1"/>
  <c r="AB621" i="1"/>
  <c r="AC621" i="1"/>
  <c r="AD621" i="1"/>
  <c r="AE621" i="1"/>
  <c r="AF621" i="1"/>
  <c r="C622" i="1"/>
  <c r="D622" i="1"/>
  <c r="E622" i="1"/>
  <c r="F622" i="1"/>
  <c r="G622" i="1"/>
  <c r="H622" i="1"/>
  <c r="I622" i="1"/>
  <c r="J622" i="1"/>
  <c r="K622" i="1"/>
  <c r="L622" i="1"/>
  <c r="M622" i="1"/>
  <c r="N622" i="1"/>
  <c r="O622" i="1"/>
  <c r="P622" i="1"/>
  <c r="Q622" i="1"/>
  <c r="R622" i="1"/>
  <c r="S622" i="1"/>
  <c r="T622" i="1"/>
  <c r="U622" i="1"/>
  <c r="V622" i="1"/>
  <c r="W622" i="1"/>
  <c r="X622" i="1"/>
  <c r="Y622" i="1"/>
  <c r="Z622" i="1"/>
  <c r="AA622" i="1"/>
  <c r="AB622" i="1"/>
  <c r="AC622" i="1"/>
  <c r="AD622" i="1"/>
  <c r="AE622" i="1"/>
  <c r="AF622" i="1"/>
  <c r="C623" i="1"/>
  <c r="D623" i="1"/>
  <c r="E623" i="1"/>
  <c r="F623" i="1"/>
  <c r="G623" i="1"/>
  <c r="H623" i="1"/>
  <c r="I623" i="1"/>
  <c r="J623" i="1"/>
  <c r="K623" i="1"/>
  <c r="L623" i="1"/>
  <c r="M623" i="1"/>
  <c r="N623" i="1"/>
  <c r="O623" i="1"/>
  <c r="P623" i="1"/>
  <c r="Q623" i="1"/>
  <c r="R623" i="1"/>
  <c r="S623" i="1"/>
  <c r="T623" i="1"/>
  <c r="U623" i="1"/>
  <c r="V623" i="1"/>
  <c r="W623" i="1"/>
  <c r="X623" i="1"/>
  <c r="Y623" i="1"/>
  <c r="Z623" i="1"/>
  <c r="AA623" i="1"/>
  <c r="AB623" i="1"/>
  <c r="AC623" i="1"/>
  <c r="AD623" i="1"/>
  <c r="AE623" i="1"/>
  <c r="AF623" i="1"/>
  <c r="C624" i="1"/>
  <c r="D624" i="1"/>
  <c r="E624" i="1"/>
  <c r="F624" i="1"/>
  <c r="G624" i="1"/>
  <c r="H624" i="1"/>
  <c r="I624" i="1"/>
  <c r="J624" i="1"/>
  <c r="K624" i="1"/>
  <c r="L624" i="1"/>
  <c r="M624" i="1"/>
  <c r="N624" i="1"/>
  <c r="O624" i="1"/>
  <c r="P624" i="1"/>
  <c r="Q624" i="1"/>
  <c r="R624" i="1"/>
  <c r="S624" i="1"/>
  <c r="T624" i="1"/>
  <c r="U624" i="1"/>
  <c r="V624" i="1"/>
  <c r="W624" i="1"/>
  <c r="X624" i="1"/>
  <c r="Y624" i="1"/>
  <c r="Z624" i="1"/>
  <c r="AA624" i="1"/>
  <c r="AB624" i="1"/>
  <c r="AC624" i="1"/>
  <c r="AD624" i="1"/>
  <c r="AE624" i="1"/>
  <c r="AF624" i="1"/>
  <c r="C625" i="1"/>
  <c r="D625" i="1"/>
  <c r="E625" i="1"/>
  <c r="F625" i="1"/>
  <c r="G625" i="1"/>
  <c r="H625" i="1"/>
  <c r="I625" i="1"/>
  <c r="J625" i="1"/>
  <c r="K625" i="1"/>
  <c r="L625" i="1"/>
  <c r="M625" i="1"/>
  <c r="N625" i="1"/>
  <c r="O625" i="1"/>
  <c r="P625" i="1"/>
  <c r="Q625" i="1"/>
  <c r="R625" i="1"/>
  <c r="S625" i="1"/>
  <c r="T625" i="1"/>
  <c r="U625" i="1"/>
  <c r="V625" i="1"/>
  <c r="W625" i="1"/>
  <c r="X625" i="1"/>
  <c r="Y625" i="1"/>
  <c r="Z625" i="1"/>
  <c r="AA625" i="1"/>
  <c r="AB625" i="1"/>
  <c r="AC625" i="1"/>
  <c r="AD625" i="1"/>
  <c r="AE625" i="1"/>
  <c r="AF625" i="1"/>
  <c r="C626" i="1"/>
  <c r="D626" i="1"/>
  <c r="E626" i="1"/>
  <c r="F626" i="1"/>
  <c r="G626" i="1"/>
  <c r="H626" i="1"/>
  <c r="I626" i="1"/>
  <c r="J626" i="1"/>
  <c r="K626" i="1"/>
  <c r="L626" i="1"/>
  <c r="M626" i="1"/>
  <c r="N626" i="1"/>
  <c r="O626" i="1"/>
  <c r="P626" i="1"/>
  <c r="Q626" i="1"/>
  <c r="R626" i="1"/>
  <c r="S626" i="1"/>
  <c r="T626" i="1"/>
  <c r="U626" i="1"/>
  <c r="V626" i="1"/>
  <c r="W626" i="1"/>
  <c r="X626" i="1"/>
  <c r="Y626" i="1"/>
  <c r="Z626" i="1"/>
  <c r="AA626" i="1"/>
  <c r="AB626" i="1"/>
  <c r="AC626" i="1"/>
  <c r="AD626" i="1"/>
  <c r="AE626" i="1"/>
  <c r="AF626" i="1"/>
  <c r="C627" i="1"/>
  <c r="D627" i="1"/>
  <c r="E627" i="1"/>
  <c r="F627" i="1"/>
  <c r="G627" i="1"/>
  <c r="H627" i="1"/>
  <c r="I627" i="1"/>
  <c r="J627" i="1"/>
  <c r="K627" i="1"/>
  <c r="L627" i="1"/>
  <c r="M627" i="1"/>
  <c r="N627" i="1"/>
  <c r="O627" i="1"/>
  <c r="P627" i="1"/>
  <c r="Q627" i="1"/>
  <c r="R627" i="1"/>
  <c r="S627" i="1"/>
  <c r="T627" i="1"/>
  <c r="U627" i="1"/>
  <c r="V627" i="1"/>
  <c r="W627" i="1"/>
  <c r="X627" i="1"/>
  <c r="Y627" i="1"/>
  <c r="Z627" i="1"/>
  <c r="AA627" i="1"/>
  <c r="AB627" i="1"/>
  <c r="AC627" i="1"/>
  <c r="AD627" i="1"/>
  <c r="AE627" i="1"/>
  <c r="AF627" i="1"/>
  <c r="C628" i="1"/>
  <c r="D628" i="1"/>
  <c r="E628" i="1"/>
  <c r="F628" i="1"/>
  <c r="G628" i="1"/>
  <c r="H628" i="1"/>
  <c r="I628" i="1"/>
  <c r="J628" i="1"/>
  <c r="K628" i="1"/>
  <c r="L628" i="1"/>
  <c r="M628" i="1"/>
  <c r="N628" i="1"/>
  <c r="O628" i="1"/>
  <c r="P628" i="1"/>
  <c r="Q628" i="1"/>
  <c r="R628" i="1"/>
  <c r="S628" i="1"/>
  <c r="T628" i="1"/>
  <c r="U628" i="1"/>
  <c r="V628" i="1"/>
  <c r="W628" i="1"/>
  <c r="X628" i="1"/>
  <c r="Y628" i="1"/>
  <c r="Z628" i="1"/>
  <c r="AA628" i="1"/>
  <c r="AB628" i="1"/>
  <c r="AC628" i="1"/>
  <c r="AD628" i="1"/>
  <c r="AE628" i="1"/>
  <c r="AF628" i="1"/>
  <c r="C629" i="1"/>
  <c r="D629" i="1"/>
  <c r="E629" i="1"/>
  <c r="F629" i="1"/>
  <c r="G629" i="1"/>
  <c r="H629" i="1"/>
  <c r="I629" i="1"/>
  <c r="J629" i="1"/>
  <c r="K629" i="1"/>
  <c r="L629" i="1"/>
  <c r="M629" i="1"/>
  <c r="N629" i="1"/>
  <c r="O629" i="1"/>
  <c r="P629" i="1"/>
  <c r="Q629" i="1"/>
  <c r="R629" i="1"/>
  <c r="S629" i="1"/>
  <c r="T629" i="1"/>
  <c r="U629" i="1"/>
  <c r="V629" i="1"/>
  <c r="W629" i="1"/>
  <c r="X629" i="1"/>
  <c r="Y629" i="1"/>
  <c r="Z629" i="1"/>
  <c r="AA629" i="1"/>
  <c r="AB629" i="1"/>
  <c r="AC629" i="1"/>
  <c r="AD629" i="1"/>
  <c r="AE629" i="1"/>
  <c r="AF629" i="1"/>
  <c r="C630" i="1"/>
  <c r="D630" i="1"/>
  <c r="E630" i="1"/>
  <c r="F630" i="1"/>
  <c r="G630" i="1"/>
  <c r="H630" i="1"/>
  <c r="I630" i="1"/>
  <c r="J630" i="1"/>
  <c r="K630" i="1"/>
  <c r="L630" i="1"/>
  <c r="M630" i="1"/>
  <c r="N630" i="1"/>
  <c r="O630" i="1"/>
  <c r="P630" i="1"/>
  <c r="Q630" i="1"/>
  <c r="R630" i="1"/>
  <c r="S630" i="1"/>
  <c r="T630" i="1"/>
  <c r="U630" i="1"/>
  <c r="V630" i="1"/>
  <c r="W630" i="1"/>
  <c r="X630" i="1"/>
  <c r="Y630" i="1"/>
  <c r="Z630" i="1"/>
  <c r="AA630" i="1"/>
  <c r="AB630" i="1"/>
  <c r="AC630" i="1"/>
  <c r="AD630" i="1"/>
  <c r="AE630" i="1"/>
  <c r="AF630" i="1"/>
  <c r="C631" i="1"/>
  <c r="D631" i="1"/>
  <c r="E631" i="1"/>
  <c r="F631" i="1"/>
  <c r="G631" i="1"/>
  <c r="H631" i="1"/>
  <c r="I631" i="1"/>
  <c r="J631" i="1"/>
  <c r="K631" i="1"/>
  <c r="L631" i="1"/>
  <c r="M631" i="1"/>
  <c r="N631" i="1"/>
  <c r="O631" i="1"/>
  <c r="P631" i="1"/>
  <c r="Q631" i="1"/>
  <c r="R631" i="1"/>
  <c r="S631" i="1"/>
  <c r="T631" i="1"/>
  <c r="U631" i="1"/>
  <c r="V631" i="1"/>
  <c r="W631" i="1"/>
  <c r="X631" i="1"/>
  <c r="Y631" i="1"/>
  <c r="Z631" i="1"/>
  <c r="AA631" i="1"/>
  <c r="AB631" i="1"/>
  <c r="AC631" i="1"/>
  <c r="AD631" i="1"/>
  <c r="AE631" i="1"/>
  <c r="AF631" i="1"/>
  <c r="C632" i="1"/>
  <c r="D632" i="1"/>
  <c r="E632" i="1"/>
  <c r="F632" i="1"/>
  <c r="G632" i="1"/>
  <c r="H632" i="1"/>
  <c r="I632" i="1"/>
  <c r="J632" i="1"/>
  <c r="K632" i="1"/>
  <c r="L632" i="1"/>
  <c r="M632" i="1"/>
  <c r="N632" i="1"/>
  <c r="O632" i="1"/>
  <c r="P632" i="1"/>
  <c r="Q632" i="1"/>
  <c r="R632" i="1"/>
  <c r="S632" i="1"/>
  <c r="T632" i="1"/>
  <c r="U632" i="1"/>
  <c r="V632" i="1"/>
  <c r="W632" i="1"/>
  <c r="X632" i="1"/>
  <c r="Y632" i="1"/>
  <c r="Z632" i="1"/>
  <c r="AA632" i="1"/>
  <c r="AB632" i="1"/>
  <c r="AC632" i="1"/>
  <c r="AD632" i="1"/>
  <c r="AE632" i="1"/>
  <c r="AF632" i="1"/>
  <c r="C633" i="1"/>
  <c r="D633" i="1"/>
  <c r="E633" i="1"/>
  <c r="F633" i="1"/>
  <c r="G633" i="1"/>
  <c r="H633" i="1"/>
  <c r="I633" i="1"/>
  <c r="J633" i="1"/>
  <c r="K633" i="1"/>
  <c r="L633" i="1"/>
  <c r="M633" i="1"/>
  <c r="N633" i="1"/>
  <c r="O633" i="1"/>
  <c r="P633" i="1"/>
  <c r="Q633" i="1"/>
  <c r="R633" i="1"/>
  <c r="S633" i="1"/>
  <c r="T633" i="1"/>
  <c r="U633" i="1"/>
  <c r="V633" i="1"/>
  <c r="W633" i="1"/>
  <c r="X633" i="1"/>
  <c r="Y633" i="1"/>
  <c r="Z633" i="1"/>
  <c r="AA633" i="1"/>
  <c r="AB633" i="1"/>
  <c r="AC633" i="1"/>
  <c r="AD633" i="1"/>
  <c r="AE633" i="1"/>
  <c r="AF633" i="1"/>
  <c r="C634" i="1"/>
  <c r="D634" i="1"/>
  <c r="E634" i="1"/>
  <c r="F634" i="1"/>
  <c r="G634" i="1"/>
  <c r="H634" i="1"/>
  <c r="I634" i="1"/>
  <c r="J634" i="1"/>
  <c r="K634" i="1"/>
  <c r="L634" i="1"/>
  <c r="M634" i="1"/>
  <c r="N634" i="1"/>
  <c r="O634" i="1"/>
  <c r="P634" i="1"/>
  <c r="Q634" i="1"/>
  <c r="R634" i="1"/>
  <c r="S634" i="1"/>
  <c r="T634" i="1"/>
  <c r="U634" i="1"/>
  <c r="V634" i="1"/>
  <c r="W634" i="1"/>
  <c r="X634" i="1"/>
  <c r="Y634" i="1"/>
  <c r="Z634" i="1"/>
  <c r="AA634" i="1"/>
  <c r="AB634" i="1"/>
  <c r="AC634" i="1"/>
  <c r="AD634" i="1"/>
  <c r="AE634" i="1"/>
  <c r="AF634" i="1"/>
  <c r="C635" i="1"/>
  <c r="D635" i="1"/>
  <c r="E635" i="1"/>
  <c r="F635" i="1"/>
  <c r="G635" i="1"/>
  <c r="H635" i="1"/>
  <c r="I635" i="1"/>
  <c r="J635" i="1"/>
  <c r="K635" i="1"/>
  <c r="L635" i="1"/>
  <c r="M635" i="1"/>
  <c r="N635" i="1"/>
  <c r="O635" i="1"/>
  <c r="P635" i="1"/>
  <c r="Q635" i="1"/>
  <c r="R635" i="1"/>
  <c r="S635" i="1"/>
  <c r="T635" i="1"/>
  <c r="U635" i="1"/>
  <c r="V635" i="1"/>
  <c r="W635" i="1"/>
  <c r="X635" i="1"/>
  <c r="Y635" i="1"/>
  <c r="Z635" i="1"/>
  <c r="AA635" i="1"/>
  <c r="AB635" i="1"/>
  <c r="AC635" i="1"/>
  <c r="AD635" i="1"/>
  <c r="AE635" i="1"/>
  <c r="AF635" i="1"/>
  <c r="C636" i="1"/>
  <c r="D636" i="1"/>
  <c r="E636" i="1"/>
  <c r="F636" i="1"/>
  <c r="G636" i="1"/>
  <c r="H636" i="1"/>
  <c r="I636" i="1"/>
  <c r="J636" i="1"/>
  <c r="K636" i="1"/>
  <c r="L636" i="1"/>
  <c r="M636" i="1"/>
  <c r="N636" i="1"/>
  <c r="O636" i="1"/>
  <c r="P636" i="1"/>
  <c r="Q636" i="1"/>
  <c r="R636" i="1"/>
  <c r="S636" i="1"/>
  <c r="T636" i="1"/>
  <c r="U636" i="1"/>
  <c r="V636" i="1"/>
  <c r="W636" i="1"/>
  <c r="X636" i="1"/>
  <c r="Y636" i="1"/>
  <c r="Z636" i="1"/>
  <c r="AA636" i="1"/>
  <c r="AB636" i="1"/>
  <c r="AC636" i="1"/>
  <c r="AD636" i="1"/>
  <c r="AE636" i="1"/>
  <c r="AF636" i="1"/>
  <c r="C637" i="1"/>
  <c r="D637" i="1"/>
  <c r="E637" i="1"/>
  <c r="F637" i="1"/>
  <c r="G637" i="1"/>
  <c r="H637" i="1"/>
  <c r="I637" i="1"/>
  <c r="J637" i="1"/>
  <c r="K637" i="1"/>
  <c r="L637" i="1"/>
  <c r="M637" i="1"/>
  <c r="N637" i="1"/>
  <c r="O637" i="1"/>
  <c r="P637" i="1"/>
  <c r="Q637" i="1"/>
  <c r="R637" i="1"/>
  <c r="S637" i="1"/>
  <c r="T637" i="1"/>
  <c r="U637" i="1"/>
  <c r="V637" i="1"/>
  <c r="W637" i="1"/>
  <c r="X637" i="1"/>
  <c r="Y637" i="1"/>
  <c r="Z637" i="1"/>
  <c r="AA637" i="1"/>
  <c r="AB637" i="1"/>
  <c r="AC637" i="1"/>
  <c r="AD637" i="1"/>
  <c r="AE637" i="1"/>
  <c r="AF637" i="1"/>
  <c r="C638" i="1"/>
  <c r="D638" i="1"/>
  <c r="E638" i="1"/>
  <c r="F638" i="1"/>
  <c r="G638" i="1"/>
  <c r="H638" i="1"/>
  <c r="I638" i="1"/>
  <c r="J638" i="1"/>
  <c r="K638" i="1"/>
  <c r="L638" i="1"/>
  <c r="M638" i="1"/>
  <c r="N638" i="1"/>
  <c r="O638" i="1"/>
  <c r="P638" i="1"/>
  <c r="Q638" i="1"/>
  <c r="R638" i="1"/>
  <c r="S638" i="1"/>
  <c r="T638" i="1"/>
  <c r="U638" i="1"/>
  <c r="V638" i="1"/>
  <c r="W638" i="1"/>
  <c r="X638" i="1"/>
  <c r="Y638" i="1"/>
  <c r="Z638" i="1"/>
  <c r="AA638" i="1"/>
  <c r="AB638" i="1"/>
  <c r="AC638" i="1"/>
  <c r="AD638" i="1"/>
  <c r="AE638" i="1"/>
  <c r="AF638" i="1"/>
  <c r="C639" i="1"/>
  <c r="D639" i="1"/>
  <c r="E639" i="1"/>
  <c r="F639" i="1"/>
  <c r="G639" i="1"/>
  <c r="H639" i="1"/>
  <c r="I639" i="1"/>
  <c r="J639" i="1"/>
  <c r="K639" i="1"/>
  <c r="L639" i="1"/>
  <c r="M639" i="1"/>
  <c r="N639" i="1"/>
  <c r="O639" i="1"/>
  <c r="P639" i="1"/>
  <c r="Q639" i="1"/>
  <c r="R639" i="1"/>
  <c r="S639" i="1"/>
  <c r="T639" i="1"/>
  <c r="U639" i="1"/>
  <c r="V639" i="1"/>
  <c r="W639" i="1"/>
  <c r="X639" i="1"/>
  <c r="Y639" i="1"/>
  <c r="Z639" i="1"/>
  <c r="AA639" i="1"/>
  <c r="AB639" i="1"/>
  <c r="AC639" i="1"/>
  <c r="AD639" i="1"/>
  <c r="AE639" i="1"/>
  <c r="AF639" i="1"/>
  <c r="C640" i="1"/>
  <c r="D640" i="1"/>
  <c r="E640" i="1"/>
  <c r="F640" i="1"/>
  <c r="G640" i="1"/>
  <c r="H640" i="1"/>
  <c r="I640" i="1"/>
  <c r="J640" i="1"/>
  <c r="K640" i="1"/>
  <c r="L640" i="1"/>
  <c r="M640" i="1"/>
  <c r="N640" i="1"/>
  <c r="O640" i="1"/>
  <c r="P640" i="1"/>
  <c r="Q640" i="1"/>
  <c r="R640" i="1"/>
  <c r="S640" i="1"/>
  <c r="T640" i="1"/>
  <c r="U640" i="1"/>
  <c r="V640" i="1"/>
  <c r="W640" i="1"/>
  <c r="X640" i="1"/>
  <c r="Y640" i="1"/>
  <c r="Z640" i="1"/>
  <c r="AA640" i="1"/>
  <c r="AB640" i="1"/>
  <c r="AC640" i="1"/>
  <c r="AD640" i="1"/>
  <c r="AE640" i="1"/>
  <c r="AF640" i="1"/>
  <c r="C641" i="1"/>
  <c r="D641" i="1"/>
  <c r="E641" i="1"/>
  <c r="F641" i="1"/>
  <c r="G641" i="1"/>
  <c r="H641" i="1"/>
  <c r="I641" i="1"/>
  <c r="J641" i="1"/>
  <c r="K641" i="1"/>
  <c r="L641" i="1"/>
  <c r="M641" i="1"/>
  <c r="N641" i="1"/>
  <c r="O641" i="1"/>
  <c r="P641" i="1"/>
  <c r="Q641" i="1"/>
  <c r="R641" i="1"/>
  <c r="S641" i="1"/>
  <c r="T641" i="1"/>
  <c r="U641" i="1"/>
  <c r="V641" i="1"/>
  <c r="W641" i="1"/>
  <c r="X641" i="1"/>
  <c r="Y641" i="1"/>
  <c r="Z641" i="1"/>
  <c r="AA641" i="1"/>
  <c r="AB641" i="1"/>
  <c r="AC641" i="1"/>
  <c r="AD641" i="1"/>
  <c r="AE641" i="1"/>
  <c r="AF641" i="1"/>
  <c r="C642" i="1"/>
  <c r="D642" i="1"/>
  <c r="E642" i="1"/>
  <c r="F642" i="1"/>
  <c r="G642" i="1"/>
  <c r="H642" i="1"/>
  <c r="I642" i="1"/>
  <c r="J642" i="1"/>
  <c r="K642" i="1"/>
  <c r="L642" i="1"/>
  <c r="M642" i="1"/>
  <c r="N642" i="1"/>
  <c r="O642" i="1"/>
  <c r="P642" i="1"/>
  <c r="Q642" i="1"/>
  <c r="R642" i="1"/>
  <c r="S642" i="1"/>
  <c r="T642" i="1"/>
  <c r="U642" i="1"/>
  <c r="V642" i="1"/>
  <c r="W642" i="1"/>
  <c r="X642" i="1"/>
  <c r="Y642" i="1"/>
  <c r="Z642" i="1"/>
  <c r="AA642" i="1"/>
  <c r="AB642" i="1"/>
  <c r="AC642" i="1"/>
  <c r="AD642" i="1"/>
  <c r="AE642" i="1"/>
  <c r="AF642" i="1"/>
  <c r="C643" i="1"/>
  <c r="D643" i="1"/>
  <c r="E643" i="1"/>
  <c r="F643" i="1"/>
  <c r="G643" i="1"/>
  <c r="H643" i="1"/>
  <c r="I643" i="1"/>
  <c r="J643" i="1"/>
  <c r="K643" i="1"/>
  <c r="L643" i="1"/>
  <c r="M643" i="1"/>
  <c r="N643" i="1"/>
  <c r="O643" i="1"/>
  <c r="P643" i="1"/>
  <c r="Q643" i="1"/>
  <c r="R643" i="1"/>
  <c r="S643" i="1"/>
  <c r="T643" i="1"/>
  <c r="U643" i="1"/>
  <c r="V643" i="1"/>
  <c r="W643" i="1"/>
  <c r="X643" i="1"/>
  <c r="Y643" i="1"/>
  <c r="Z643" i="1"/>
  <c r="AA643" i="1"/>
  <c r="AB643" i="1"/>
  <c r="AC643" i="1"/>
  <c r="AD643" i="1"/>
  <c r="AE643" i="1"/>
  <c r="AF643" i="1"/>
  <c r="C644" i="1"/>
  <c r="D644" i="1"/>
  <c r="E644" i="1"/>
  <c r="F644" i="1"/>
  <c r="G644" i="1"/>
  <c r="H644" i="1"/>
  <c r="I644" i="1"/>
  <c r="J644" i="1"/>
  <c r="K644" i="1"/>
  <c r="L644" i="1"/>
  <c r="M644" i="1"/>
  <c r="N644" i="1"/>
  <c r="O644" i="1"/>
  <c r="P644" i="1"/>
  <c r="Q644" i="1"/>
  <c r="R644" i="1"/>
  <c r="S644" i="1"/>
  <c r="T644" i="1"/>
  <c r="U644" i="1"/>
  <c r="V644" i="1"/>
  <c r="W644" i="1"/>
  <c r="X644" i="1"/>
  <c r="Y644" i="1"/>
  <c r="Z644" i="1"/>
  <c r="AA644" i="1"/>
  <c r="AB644" i="1"/>
  <c r="AC644" i="1"/>
  <c r="AD644" i="1"/>
  <c r="AE644" i="1"/>
  <c r="AF644" i="1"/>
  <c r="C645" i="1"/>
  <c r="D645" i="1"/>
  <c r="E645" i="1"/>
  <c r="F645" i="1"/>
  <c r="G645" i="1"/>
  <c r="H645" i="1"/>
  <c r="I645" i="1"/>
  <c r="J645" i="1"/>
  <c r="K645" i="1"/>
  <c r="L645" i="1"/>
  <c r="M645" i="1"/>
  <c r="N645" i="1"/>
  <c r="O645" i="1"/>
  <c r="P645" i="1"/>
  <c r="Q645" i="1"/>
  <c r="R645" i="1"/>
  <c r="S645" i="1"/>
  <c r="T645" i="1"/>
  <c r="U645" i="1"/>
  <c r="V645" i="1"/>
  <c r="W645" i="1"/>
  <c r="X645" i="1"/>
  <c r="Y645" i="1"/>
  <c r="Z645" i="1"/>
  <c r="AA645" i="1"/>
  <c r="AB645" i="1"/>
  <c r="AC645" i="1"/>
  <c r="AD645" i="1"/>
  <c r="AE645" i="1"/>
  <c r="AF645" i="1"/>
  <c r="C646" i="1"/>
  <c r="D646" i="1"/>
  <c r="E646" i="1"/>
  <c r="F646" i="1"/>
  <c r="G646" i="1"/>
  <c r="H646" i="1"/>
  <c r="I646" i="1"/>
  <c r="J646" i="1"/>
  <c r="K646" i="1"/>
  <c r="L646" i="1"/>
  <c r="M646" i="1"/>
  <c r="N646" i="1"/>
  <c r="O646" i="1"/>
  <c r="P646" i="1"/>
  <c r="Q646" i="1"/>
  <c r="R646" i="1"/>
  <c r="S646" i="1"/>
  <c r="T646" i="1"/>
  <c r="U646" i="1"/>
  <c r="V646" i="1"/>
  <c r="W646" i="1"/>
  <c r="X646" i="1"/>
  <c r="Y646" i="1"/>
  <c r="Z646" i="1"/>
  <c r="AA646" i="1"/>
  <c r="AB646" i="1"/>
  <c r="AC646" i="1"/>
  <c r="AD646" i="1"/>
  <c r="AE646" i="1"/>
  <c r="AF646" i="1"/>
  <c r="C647" i="1"/>
  <c r="D647" i="1"/>
  <c r="E647" i="1"/>
  <c r="F647" i="1"/>
  <c r="G647" i="1"/>
  <c r="H647" i="1"/>
  <c r="I647" i="1"/>
  <c r="J647" i="1"/>
  <c r="K647" i="1"/>
  <c r="L647" i="1"/>
  <c r="M647" i="1"/>
  <c r="N647" i="1"/>
  <c r="O647" i="1"/>
  <c r="P647" i="1"/>
  <c r="Q647" i="1"/>
  <c r="R647" i="1"/>
  <c r="S647" i="1"/>
  <c r="T647" i="1"/>
  <c r="U647" i="1"/>
  <c r="V647" i="1"/>
  <c r="W647" i="1"/>
  <c r="X647" i="1"/>
  <c r="Y647" i="1"/>
  <c r="Z647" i="1"/>
  <c r="AA647" i="1"/>
  <c r="AB647" i="1"/>
  <c r="AC647" i="1"/>
  <c r="AD647" i="1"/>
  <c r="AE647" i="1"/>
  <c r="AF647" i="1"/>
  <c r="C648" i="1"/>
  <c r="D648" i="1"/>
  <c r="E648" i="1"/>
  <c r="F648" i="1"/>
  <c r="G648" i="1"/>
  <c r="H648" i="1"/>
  <c r="I648" i="1"/>
  <c r="J648" i="1"/>
  <c r="K648" i="1"/>
  <c r="L648" i="1"/>
  <c r="M648" i="1"/>
  <c r="N648" i="1"/>
  <c r="O648" i="1"/>
  <c r="P648" i="1"/>
  <c r="Q648" i="1"/>
  <c r="R648" i="1"/>
  <c r="S648" i="1"/>
  <c r="T648" i="1"/>
  <c r="U648" i="1"/>
  <c r="V648" i="1"/>
  <c r="W648" i="1"/>
  <c r="X648" i="1"/>
  <c r="Y648" i="1"/>
  <c r="Z648" i="1"/>
  <c r="AA648" i="1"/>
  <c r="AB648" i="1"/>
  <c r="AC648" i="1"/>
  <c r="AD648" i="1"/>
  <c r="AE648" i="1"/>
  <c r="AF648" i="1"/>
  <c r="C649" i="1"/>
  <c r="D649" i="1"/>
  <c r="E649" i="1"/>
  <c r="F649" i="1"/>
  <c r="G649" i="1"/>
  <c r="H649" i="1"/>
  <c r="I649" i="1"/>
  <c r="J649" i="1"/>
  <c r="K649" i="1"/>
  <c r="L649" i="1"/>
  <c r="M649" i="1"/>
  <c r="N649" i="1"/>
  <c r="O649" i="1"/>
  <c r="P649" i="1"/>
  <c r="Q649" i="1"/>
  <c r="R649" i="1"/>
  <c r="S649" i="1"/>
  <c r="T649" i="1"/>
  <c r="U649" i="1"/>
  <c r="V649" i="1"/>
  <c r="W649" i="1"/>
  <c r="X649" i="1"/>
  <c r="Y649" i="1"/>
  <c r="Z649" i="1"/>
  <c r="AA649" i="1"/>
  <c r="AB649" i="1"/>
  <c r="AC649" i="1"/>
  <c r="AD649" i="1"/>
  <c r="AE649" i="1"/>
  <c r="AF649" i="1"/>
  <c r="C650" i="1"/>
  <c r="D650" i="1"/>
  <c r="E650" i="1"/>
  <c r="F650" i="1"/>
  <c r="G650" i="1"/>
  <c r="H650" i="1"/>
  <c r="I650" i="1"/>
  <c r="J650" i="1"/>
  <c r="K650" i="1"/>
  <c r="L650" i="1"/>
  <c r="M650" i="1"/>
  <c r="N650" i="1"/>
  <c r="O650" i="1"/>
  <c r="P650" i="1"/>
  <c r="Q650" i="1"/>
  <c r="R650" i="1"/>
  <c r="S650" i="1"/>
  <c r="T650" i="1"/>
  <c r="U650" i="1"/>
  <c r="V650" i="1"/>
  <c r="W650" i="1"/>
  <c r="X650" i="1"/>
  <c r="Y650" i="1"/>
  <c r="Z650" i="1"/>
  <c r="AA650" i="1"/>
  <c r="AB650" i="1"/>
  <c r="AC650" i="1"/>
  <c r="AD650" i="1"/>
  <c r="AE650" i="1"/>
  <c r="AF650" i="1"/>
  <c r="C651" i="1"/>
  <c r="D651" i="1"/>
  <c r="E651" i="1"/>
  <c r="F651" i="1"/>
  <c r="G651" i="1"/>
  <c r="H651" i="1"/>
  <c r="I651" i="1"/>
  <c r="J651" i="1"/>
  <c r="K651" i="1"/>
  <c r="L651" i="1"/>
  <c r="M651" i="1"/>
  <c r="N651" i="1"/>
  <c r="O651" i="1"/>
  <c r="P651" i="1"/>
  <c r="Q651" i="1"/>
  <c r="R651" i="1"/>
  <c r="S651" i="1"/>
  <c r="T651" i="1"/>
  <c r="U651" i="1"/>
  <c r="V651" i="1"/>
  <c r="W651" i="1"/>
  <c r="X651" i="1"/>
  <c r="Y651" i="1"/>
  <c r="Z651" i="1"/>
  <c r="AA651" i="1"/>
  <c r="AB651" i="1"/>
  <c r="AC651" i="1"/>
  <c r="AD651" i="1"/>
  <c r="AE651" i="1"/>
  <c r="AF651" i="1"/>
  <c r="C652" i="1"/>
  <c r="D652" i="1"/>
  <c r="E652" i="1"/>
  <c r="F652" i="1"/>
  <c r="G652" i="1"/>
  <c r="H652" i="1"/>
  <c r="I652" i="1"/>
  <c r="J652" i="1"/>
  <c r="K652" i="1"/>
  <c r="L652" i="1"/>
  <c r="M652" i="1"/>
  <c r="N652" i="1"/>
  <c r="O652" i="1"/>
  <c r="P652" i="1"/>
  <c r="Q652" i="1"/>
  <c r="R652" i="1"/>
  <c r="S652" i="1"/>
  <c r="T652" i="1"/>
  <c r="U652" i="1"/>
  <c r="V652" i="1"/>
  <c r="W652" i="1"/>
  <c r="X652" i="1"/>
  <c r="Y652" i="1"/>
  <c r="Z652" i="1"/>
  <c r="AA652" i="1"/>
  <c r="AB652" i="1"/>
  <c r="AC652" i="1"/>
  <c r="AD652" i="1"/>
  <c r="AE652" i="1"/>
  <c r="AF652" i="1"/>
  <c r="C653" i="1"/>
  <c r="D653" i="1"/>
  <c r="E653" i="1"/>
  <c r="F653" i="1"/>
  <c r="G653" i="1"/>
  <c r="H653" i="1"/>
  <c r="I653" i="1"/>
  <c r="J653" i="1"/>
  <c r="K653" i="1"/>
  <c r="L653" i="1"/>
  <c r="M653" i="1"/>
  <c r="N653" i="1"/>
  <c r="O653" i="1"/>
  <c r="P653" i="1"/>
  <c r="Q653" i="1"/>
  <c r="R653" i="1"/>
  <c r="S653" i="1"/>
  <c r="T653" i="1"/>
  <c r="U653" i="1"/>
  <c r="V653" i="1"/>
  <c r="W653" i="1"/>
  <c r="X653" i="1"/>
  <c r="Y653" i="1"/>
  <c r="Z653" i="1"/>
  <c r="AA653" i="1"/>
  <c r="AB653" i="1"/>
  <c r="AC653" i="1"/>
  <c r="AD653" i="1"/>
  <c r="AE653" i="1"/>
  <c r="AF653" i="1"/>
  <c r="C654" i="1"/>
  <c r="D654" i="1"/>
  <c r="E654" i="1"/>
  <c r="F654" i="1"/>
  <c r="G654" i="1"/>
  <c r="H654" i="1"/>
  <c r="I654" i="1"/>
  <c r="J654" i="1"/>
  <c r="K654" i="1"/>
  <c r="L654" i="1"/>
  <c r="M654" i="1"/>
  <c r="N654" i="1"/>
  <c r="O654" i="1"/>
  <c r="P654" i="1"/>
  <c r="Q654" i="1"/>
  <c r="R654" i="1"/>
  <c r="S654" i="1"/>
  <c r="T654" i="1"/>
  <c r="U654" i="1"/>
  <c r="V654" i="1"/>
  <c r="W654" i="1"/>
  <c r="X654" i="1"/>
  <c r="Y654" i="1"/>
  <c r="Z654" i="1"/>
  <c r="AA654" i="1"/>
  <c r="AB654" i="1"/>
  <c r="AC654" i="1"/>
  <c r="AD654" i="1"/>
  <c r="AE654" i="1"/>
  <c r="AF654" i="1"/>
  <c r="C655" i="1"/>
  <c r="D655" i="1"/>
  <c r="E655" i="1"/>
  <c r="F655" i="1"/>
  <c r="G655" i="1"/>
  <c r="H655" i="1"/>
  <c r="I655" i="1"/>
  <c r="J655" i="1"/>
  <c r="K655" i="1"/>
  <c r="L655" i="1"/>
  <c r="M655" i="1"/>
  <c r="N655" i="1"/>
  <c r="O655" i="1"/>
  <c r="P655" i="1"/>
  <c r="Q655" i="1"/>
  <c r="R655" i="1"/>
  <c r="S655" i="1"/>
  <c r="T655" i="1"/>
  <c r="U655" i="1"/>
  <c r="V655" i="1"/>
  <c r="W655" i="1"/>
  <c r="X655" i="1"/>
  <c r="Y655" i="1"/>
  <c r="Z655" i="1"/>
  <c r="AA655" i="1"/>
  <c r="AB655" i="1"/>
  <c r="AC655" i="1"/>
  <c r="AD655" i="1"/>
  <c r="AE655" i="1"/>
  <c r="AF655" i="1"/>
  <c r="C656" i="1"/>
  <c r="D656" i="1"/>
  <c r="E656" i="1"/>
  <c r="F656" i="1"/>
  <c r="G656" i="1"/>
  <c r="H656" i="1"/>
  <c r="I656" i="1"/>
  <c r="J656" i="1"/>
  <c r="K656" i="1"/>
  <c r="L656" i="1"/>
  <c r="M656" i="1"/>
  <c r="N656" i="1"/>
  <c r="O656" i="1"/>
  <c r="P656" i="1"/>
  <c r="Q656" i="1"/>
  <c r="R656" i="1"/>
  <c r="S656" i="1"/>
  <c r="T656" i="1"/>
  <c r="U656" i="1"/>
  <c r="V656" i="1"/>
  <c r="W656" i="1"/>
  <c r="X656" i="1"/>
  <c r="Y656" i="1"/>
  <c r="Z656" i="1"/>
  <c r="AA656" i="1"/>
  <c r="AB656" i="1"/>
  <c r="AC656" i="1"/>
  <c r="AD656" i="1"/>
  <c r="AE656" i="1"/>
  <c r="AF656" i="1"/>
  <c r="C657" i="1"/>
  <c r="D657" i="1"/>
  <c r="E657" i="1"/>
  <c r="F657" i="1"/>
  <c r="G657" i="1"/>
  <c r="H657" i="1"/>
  <c r="I657" i="1"/>
  <c r="J657" i="1"/>
  <c r="K657" i="1"/>
  <c r="L657" i="1"/>
  <c r="M657" i="1"/>
  <c r="N657" i="1"/>
  <c r="O657" i="1"/>
  <c r="P657" i="1"/>
  <c r="Q657" i="1"/>
  <c r="R657" i="1"/>
  <c r="S657" i="1"/>
  <c r="T657" i="1"/>
  <c r="U657" i="1"/>
  <c r="V657" i="1"/>
  <c r="W657" i="1"/>
  <c r="X657" i="1"/>
  <c r="Y657" i="1"/>
  <c r="Z657" i="1"/>
  <c r="AA657" i="1"/>
  <c r="AB657" i="1"/>
  <c r="AC657" i="1"/>
  <c r="AD657" i="1"/>
  <c r="AE657" i="1"/>
  <c r="AF657" i="1"/>
  <c r="C658" i="1"/>
  <c r="D658" i="1"/>
  <c r="E658" i="1"/>
  <c r="F658" i="1"/>
  <c r="G658" i="1"/>
  <c r="H658" i="1"/>
  <c r="I658" i="1"/>
  <c r="J658" i="1"/>
  <c r="K658" i="1"/>
  <c r="L658" i="1"/>
  <c r="M658" i="1"/>
  <c r="N658" i="1"/>
  <c r="O658" i="1"/>
  <c r="P658" i="1"/>
  <c r="Q658" i="1"/>
  <c r="R658" i="1"/>
  <c r="S658" i="1"/>
  <c r="T658" i="1"/>
  <c r="U658" i="1"/>
  <c r="V658" i="1"/>
  <c r="W658" i="1"/>
  <c r="X658" i="1"/>
  <c r="Y658" i="1"/>
  <c r="Z658" i="1"/>
  <c r="AA658" i="1"/>
  <c r="AB658" i="1"/>
  <c r="AC658" i="1"/>
  <c r="AD658" i="1"/>
  <c r="AE658" i="1"/>
  <c r="AF658" i="1"/>
  <c r="C659" i="1"/>
  <c r="D659" i="1"/>
  <c r="E659" i="1"/>
  <c r="F659" i="1"/>
  <c r="G659" i="1"/>
  <c r="H659" i="1"/>
  <c r="I659" i="1"/>
  <c r="J659" i="1"/>
  <c r="K659" i="1"/>
  <c r="L659" i="1"/>
  <c r="M659" i="1"/>
  <c r="N659" i="1"/>
  <c r="O659" i="1"/>
  <c r="P659" i="1"/>
  <c r="Q659" i="1"/>
  <c r="R659" i="1"/>
  <c r="S659" i="1"/>
  <c r="T659" i="1"/>
  <c r="U659" i="1"/>
  <c r="V659" i="1"/>
  <c r="W659" i="1"/>
  <c r="X659" i="1"/>
  <c r="Y659" i="1"/>
  <c r="Z659" i="1"/>
  <c r="AA659" i="1"/>
  <c r="AB659" i="1"/>
  <c r="AC659" i="1"/>
  <c r="AD659" i="1"/>
  <c r="AE659" i="1"/>
  <c r="AF659" i="1"/>
  <c r="C660" i="1"/>
  <c r="D660" i="1"/>
  <c r="E660" i="1"/>
  <c r="F660" i="1"/>
  <c r="G660" i="1"/>
  <c r="H660" i="1"/>
  <c r="I660" i="1"/>
  <c r="J660" i="1"/>
  <c r="K660" i="1"/>
  <c r="L660" i="1"/>
  <c r="M660" i="1"/>
  <c r="N660" i="1"/>
  <c r="O660" i="1"/>
  <c r="P660" i="1"/>
  <c r="Q660" i="1"/>
  <c r="R660" i="1"/>
  <c r="S660" i="1"/>
  <c r="T660" i="1"/>
  <c r="U660" i="1"/>
  <c r="V660" i="1"/>
  <c r="W660" i="1"/>
  <c r="X660" i="1"/>
  <c r="Y660" i="1"/>
  <c r="Z660" i="1"/>
  <c r="AA660" i="1"/>
  <c r="AB660" i="1"/>
  <c r="AC660" i="1"/>
  <c r="AD660" i="1"/>
  <c r="AE660" i="1"/>
  <c r="AF660" i="1"/>
  <c r="C661" i="1"/>
  <c r="D661" i="1"/>
  <c r="E661" i="1"/>
  <c r="F661" i="1"/>
  <c r="G661" i="1"/>
  <c r="H661" i="1"/>
  <c r="I661" i="1"/>
  <c r="J661" i="1"/>
  <c r="K661" i="1"/>
  <c r="L661" i="1"/>
  <c r="M661" i="1"/>
  <c r="N661" i="1"/>
  <c r="O661" i="1"/>
  <c r="P661" i="1"/>
  <c r="Q661" i="1"/>
  <c r="R661" i="1"/>
  <c r="S661" i="1"/>
  <c r="T661" i="1"/>
  <c r="U661" i="1"/>
  <c r="V661" i="1"/>
  <c r="W661" i="1"/>
  <c r="X661" i="1"/>
  <c r="Y661" i="1"/>
  <c r="Z661" i="1"/>
  <c r="AA661" i="1"/>
  <c r="AB661" i="1"/>
  <c r="AC661" i="1"/>
  <c r="AD661" i="1"/>
  <c r="AE661" i="1"/>
  <c r="AF661" i="1"/>
  <c r="C662" i="1"/>
  <c r="D662" i="1"/>
  <c r="E662" i="1"/>
  <c r="F662" i="1"/>
  <c r="G662" i="1"/>
  <c r="H662" i="1"/>
  <c r="I662" i="1"/>
  <c r="J662" i="1"/>
  <c r="K662" i="1"/>
  <c r="L662" i="1"/>
  <c r="M662" i="1"/>
  <c r="N662" i="1"/>
  <c r="O662" i="1"/>
  <c r="P662" i="1"/>
  <c r="Q662" i="1"/>
  <c r="R662" i="1"/>
  <c r="S662" i="1"/>
  <c r="T662" i="1"/>
  <c r="U662" i="1"/>
  <c r="V662" i="1"/>
  <c r="W662" i="1"/>
  <c r="X662" i="1"/>
  <c r="Y662" i="1"/>
  <c r="Z662" i="1"/>
  <c r="AA662" i="1"/>
  <c r="AB662" i="1"/>
  <c r="AC662" i="1"/>
  <c r="AD662" i="1"/>
  <c r="AE662" i="1"/>
  <c r="AF662" i="1"/>
  <c r="C663" i="1"/>
  <c r="D663" i="1"/>
  <c r="E663" i="1"/>
  <c r="F663" i="1"/>
  <c r="G663" i="1"/>
  <c r="H663" i="1"/>
  <c r="I663" i="1"/>
  <c r="J663" i="1"/>
  <c r="K663" i="1"/>
  <c r="L663" i="1"/>
  <c r="M663" i="1"/>
  <c r="N663" i="1"/>
  <c r="O663" i="1"/>
  <c r="P663" i="1"/>
  <c r="Q663" i="1"/>
  <c r="R663" i="1"/>
  <c r="S663" i="1"/>
  <c r="T663" i="1"/>
  <c r="U663" i="1"/>
  <c r="V663" i="1"/>
  <c r="W663" i="1"/>
  <c r="X663" i="1"/>
  <c r="Y663" i="1"/>
  <c r="Z663" i="1"/>
  <c r="AA663" i="1"/>
  <c r="AB663" i="1"/>
  <c r="AC663" i="1"/>
  <c r="AD663" i="1"/>
  <c r="AE663" i="1"/>
  <c r="AF663" i="1"/>
  <c r="C664" i="1"/>
  <c r="D664" i="1"/>
  <c r="E664" i="1"/>
  <c r="F664" i="1"/>
  <c r="G664" i="1"/>
  <c r="H664" i="1"/>
  <c r="I664" i="1"/>
  <c r="J664" i="1"/>
  <c r="K664" i="1"/>
  <c r="L664" i="1"/>
  <c r="M664" i="1"/>
  <c r="N664" i="1"/>
  <c r="O664" i="1"/>
  <c r="P664" i="1"/>
  <c r="Q664" i="1"/>
  <c r="R664" i="1"/>
  <c r="S664" i="1"/>
  <c r="T664" i="1"/>
  <c r="U664" i="1"/>
  <c r="V664" i="1"/>
  <c r="W664" i="1"/>
  <c r="X664" i="1"/>
  <c r="Y664" i="1"/>
  <c r="Z664" i="1"/>
  <c r="AA664" i="1"/>
  <c r="AB664" i="1"/>
  <c r="AC664" i="1"/>
  <c r="AD664" i="1"/>
  <c r="AE664" i="1"/>
  <c r="AF664" i="1"/>
  <c r="C665" i="1"/>
  <c r="D665" i="1"/>
  <c r="E665" i="1"/>
  <c r="F665" i="1"/>
  <c r="G665" i="1"/>
  <c r="H665" i="1"/>
  <c r="I665" i="1"/>
  <c r="J665" i="1"/>
  <c r="K665" i="1"/>
  <c r="L665" i="1"/>
  <c r="M665" i="1"/>
  <c r="N665" i="1"/>
  <c r="O665" i="1"/>
  <c r="P665" i="1"/>
  <c r="Q665" i="1"/>
  <c r="R665" i="1"/>
  <c r="S665" i="1"/>
  <c r="T665" i="1"/>
  <c r="U665" i="1"/>
  <c r="V665" i="1"/>
  <c r="W665" i="1"/>
  <c r="X665" i="1"/>
  <c r="Y665" i="1"/>
  <c r="Z665" i="1"/>
  <c r="AA665" i="1"/>
  <c r="AB665" i="1"/>
  <c r="AC665" i="1"/>
  <c r="AD665" i="1"/>
  <c r="AE665" i="1"/>
  <c r="AF665" i="1"/>
  <c r="C666" i="1"/>
  <c r="D666" i="1"/>
  <c r="E666" i="1"/>
  <c r="F666" i="1"/>
  <c r="G666" i="1"/>
  <c r="H666" i="1"/>
  <c r="I666" i="1"/>
  <c r="J666" i="1"/>
  <c r="K666" i="1"/>
  <c r="L666" i="1"/>
  <c r="M666" i="1"/>
  <c r="N666" i="1"/>
  <c r="O666" i="1"/>
  <c r="P666" i="1"/>
  <c r="Q666" i="1"/>
  <c r="R666" i="1"/>
  <c r="S666" i="1"/>
  <c r="T666" i="1"/>
  <c r="U666" i="1"/>
  <c r="V666" i="1"/>
  <c r="W666" i="1"/>
  <c r="X666" i="1"/>
  <c r="Y666" i="1"/>
  <c r="Z666" i="1"/>
  <c r="AA666" i="1"/>
  <c r="AB666" i="1"/>
  <c r="AC666" i="1"/>
  <c r="AD666" i="1"/>
  <c r="AE666" i="1"/>
  <c r="AF666" i="1"/>
  <c r="C667" i="1"/>
  <c r="D667" i="1"/>
  <c r="E667" i="1"/>
  <c r="F667" i="1"/>
  <c r="G667" i="1"/>
  <c r="H667" i="1"/>
  <c r="I667" i="1"/>
  <c r="J667" i="1"/>
  <c r="K667" i="1"/>
  <c r="L667" i="1"/>
  <c r="M667" i="1"/>
  <c r="N667" i="1"/>
  <c r="O667" i="1"/>
  <c r="P667" i="1"/>
  <c r="Q667" i="1"/>
  <c r="R667" i="1"/>
  <c r="S667" i="1"/>
  <c r="T667" i="1"/>
  <c r="U667" i="1"/>
  <c r="V667" i="1"/>
  <c r="W667" i="1"/>
  <c r="X667" i="1"/>
  <c r="Y667" i="1"/>
  <c r="Z667" i="1"/>
  <c r="AA667" i="1"/>
  <c r="AB667" i="1"/>
  <c r="AC667" i="1"/>
  <c r="AD667" i="1"/>
  <c r="AE667" i="1"/>
  <c r="AF667" i="1"/>
  <c r="C668" i="1"/>
  <c r="D668" i="1"/>
  <c r="E668" i="1"/>
  <c r="F668" i="1"/>
  <c r="G668" i="1"/>
  <c r="H668" i="1"/>
  <c r="I668" i="1"/>
  <c r="J668" i="1"/>
  <c r="K668" i="1"/>
  <c r="L668" i="1"/>
  <c r="M668" i="1"/>
  <c r="N668" i="1"/>
  <c r="O668" i="1"/>
  <c r="P668" i="1"/>
  <c r="Q668" i="1"/>
  <c r="R668" i="1"/>
  <c r="S668" i="1"/>
  <c r="T668" i="1"/>
  <c r="U668" i="1"/>
  <c r="V668" i="1"/>
  <c r="W668" i="1"/>
  <c r="X668" i="1"/>
  <c r="Y668" i="1"/>
  <c r="Z668" i="1"/>
  <c r="AA668" i="1"/>
  <c r="AB668" i="1"/>
  <c r="AC668" i="1"/>
  <c r="AD668" i="1"/>
  <c r="AE668" i="1"/>
  <c r="AF668" i="1"/>
  <c r="C669" i="1"/>
  <c r="D669" i="1"/>
  <c r="E669" i="1"/>
  <c r="F669" i="1"/>
  <c r="G669" i="1"/>
  <c r="H669" i="1"/>
  <c r="I669" i="1"/>
  <c r="J669" i="1"/>
  <c r="K669" i="1"/>
  <c r="L669" i="1"/>
  <c r="M669" i="1"/>
  <c r="N669" i="1"/>
  <c r="O669" i="1"/>
  <c r="P669" i="1"/>
  <c r="Q669" i="1"/>
  <c r="R669" i="1"/>
  <c r="S669" i="1"/>
  <c r="T669" i="1"/>
  <c r="U669" i="1"/>
  <c r="V669" i="1"/>
  <c r="W669" i="1"/>
  <c r="X669" i="1"/>
  <c r="Y669" i="1"/>
  <c r="Z669" i="1"/>
  <c r="AA669" i="1"/>
  <c r="AB669" i="1"/>
  <c r="AC669" i="1"/>
  <c r="AD669" i="1"/>
  <c r="AE669" i="1"/>
  <c r="AF669" i="1"/>
  <c r="C670" i="1"/>
  <c r="D670" i="1"/>
  <c r="E670" i="1"/>
  <c r="F670" i="1"/>
  <c r="G670" i="1"/>
  <c r="H670" i="1"/>
  <c r="I670" i="1"/>
  <c r="J670" i="1"/>
  <c r="K670" i="1"/>
  <c r="L670" i="1"/>
  <c r="M670" i="1"/>
  <c r="N670" i="1"/>
  <c r="O670" i="1"/>
  <c r="P670" i="1"/>
  <c r="Q670" i="1"/>
  <c r="R670" i="1"/>
  <c r="S670" i="1"/>
  <c r="T670" i="1"/>
  <c r="U670" i="1"/>
  <c r="V670" i="1"/>
  <c r="W670" i="1"/>
  <c r="X670" i="1"/>
  <c r="Y670" i="1"/>
  <c r="Z670" i="1"/>
  <c r="AA670" i="1"/>
  <c r="AB670" i="1"/>
  <c r="AC670" i="1"/>
  <c r="AD670" i="1"/>
  <c r="AE670" i="1"/>
  <c r="AF670" i="1"/>
  <c r="C671" i="1"/>
  <c r="D671" i="1"/>
  <c r="E671" i="1"/>
  <c r="F671" i="1"/>
  <c r="G671" i="1"/>
  <c r="H671" i="1"/>
  <c r="I671" i="1"/>
  <c r="J671" i="1"/>
  <c r="K671" i="1"/>
  <c r="L671" i="1"/>
  <c r="M671" i="1"/>
  <c r="N671" i="1"/>
  <c r="O671" i="1"/>
  <c r="P671" i="1"/>
  <c r="Q671" i="1"/>
  <c r="R671" i="1"/>
  <c r="S671" i="1"/>
  <c r="T671" i="1"/>
  <c r="U671" i="1"/>
  <c r="V671" i="1"/>
  <c r="W671" i="1"/>
  <c r="X671" i="1"/>
  <c r="Y671" i="1"/>
  <c r="Z671" i="1"/>
  <c r="AA671" i="1"/>
  <c r="AB671" i="1"/>
  <c r="AC671" i="1"/>
  <c r="AD671" i="1"/>
  <c r="AE671" i="1"/>
  <c r="AF671" i="1"/>
  <c r="C672" i="1"/>
  <c r="D672" i="1"/>
  <c r="E672" i="1"/>
  <c r="F672" i="1"/>
  <c r="G672" i="1"/>
  <c r="H672" i="1"/>
  <c r="I672" i="1"/>
  <c r="J672" i="1"/>
  <c r="K672" i="1"/>
  <c r="L672" i="1"/>
  <c r="M672" i="1"/>
  <c r="N672" i="1"/>
  <c r="O672" i="1"/>
  <c r="P672" i="1"/>
  <c r="Q672" i="1"/>
  <c r="R672" i="1"/>
  <c r="S672" i="1"/>
  <c r="T672" i="1"/>
  <c r="U672" i="1"/>
  <c r="V672" i="1"/>
  <c r="W672" i="1"/>
  <c r="X672" i="1"/>
  <c r="Y672" i="1"/>
  <c r="Z672" i="1"/>
  <c r="AA672" i="1"/>
  <c r="AB672" i="1"/>
  <c r="AC672" i="1"/>
  <c r="AD672" i="1"/>
  <c r="AE672" i="1"/>
  <c r="AF672" i="1"/>
  <c r="C673" i="1"/>
  <c r="D673" i="1"/>
  <c r="E673" i="1"/>
  <c r="F673" i="1"/>
  <c r="G673" i="1"/>
  <c r="H673" i="1"/>
  <c r="I673" i="1"/>
  <c r="J673" i="1"/>
  <c r="K673" i="1"/>
  <c r="L673" i="1"/>
  <c r="M673" i="1"/>
  <c r="N673" i="1"/>
  <c r="O673" i="1"/>
  <c r="P673" i="1"/>
  <c r="Q673" i="1"/>
  <c r="R673" i="1"/>
  <c r="S673" i="1"/>
  <c r="T673" i="1"/>
  <c r="U673" i="1"/>
  <c r="V673" i="1"/>
  <c r="W673" i="1"/>
  <c r="X673" i="1"/>
  <c r="Y673" i="1"/>
  <c r="Z673" i="1"/>
  <c r="AA673" i="1"/>
  <c r="AB673" i="1"/>
  <c r="AC673" i="1"/>
  <c r="AD673" i="1"/>
  <c r="AE673" i="1"/>
  <c r="AF673" i="1"/>
  <c r="C674" i="1"/>
  <c r="D674" i="1"/>
  <c r="E674" i="1"/>
  <c r="F674" i="1"/>
  <c r="G674" i="1"/>
  <c r="H674" i="1"/>
  <c r="I674" i="1"/>
  <c r="J674" i="1"/>
  <c r="K674" i="1"/>
  <c r="L674" i="1"/>
  <c r="M674" i="1"/>
  <c r="N674" i="1"/>
  <c r="O674" i="1"/>
  <c r="P674" i="1"/>
  <c r="Q674" i="1"/>
  <c r="R674" i="1"/>
  <c r="S674" i="1"/>
  <c r="T674" i="1"/>
  <c r="U674" i="1"/>
  <c r="V674" i="1"/>
  <c r="W674" i="1"/>
  <c r="X674" i="1"/>
  <c r="Y674" i="1"/>
  <c r="Z674" i="1"/>
  <c r="AA674" i="1"/>
  <c r="AB674" i="1"/>
  <c r="AC674" i="1"/>
  <c r="AD674" i="1"/>
  <c r="AE674" i="1"/>
  <c r="AF674" i="1"/>
  <c r="C675" i="1"/>
  <c r="D675" i="1"/>
  <c r="E675" i="1"/>
  <c r="F675" i="1"/>
  <c r="G675" i="1"/>
  <c r="H675" i="1"/>
  <c r="I675" i="1"/>
  <c r="J675" i="1"/>
  <c r="K675" i="1"/>
  <c r="L675" i="1"/>
  <c r="M675" i="1"/>
  <c r="N675" i="1"/>
  <c r="O675" i="1"/>
  <c r="P675" i="1"/>
  <c r="Q675" i="1"/>
  <c r="R675" i="1"/>
  <c r="S675" i="1"/>
  <c r="T675" i="1"/>
  <c r="U675" i="1"/>
  <c r="V675" i="1"/>
  <c r="W675" i="1"/>
  <c r="X675" i="1"/>
  <c r="Y675" i="1"/>
  <c r="Z675" i="1"/>
  <c r="AA675" i="1"/>
  <c r="AB675" i="1"/>
  <c r="AC675" i="1"/>
  <c r="AD675" i="1"/>
  <c r="AE675" i="1"/>
  <c r="AF675" i="1"/>
  <c r="C676" i="1"/>
  <c r="D676" i="1"/>
  <c r="E676" i="1"/>
  <c r="F676" i="1"/>
  <c r="G676" i="1"/>
  <c r="H676" i="1"/>
  <c r="I676" i="1"/>
  <c r="J676" i="1"/>
  <c r="K676" i="1"/>
  <c r="L676" i="1"/>
  <c r="M676" i="1"/>
  <c r="N676" i="1"/>
  <c r="O676" i="1"/>
  <c r="P676" i="1"/>
  <c r="Q676" i="1"/>
  <c r="R676" i="1"/>
  <c r="S676" i="1"/>
  <c r="T676" i="1"/>
  <c r="U676" i="1"/>
  <c r="V676" i="1"/>
  <c r="W676" i="1"/>
  <c r="X676" i="1"/>
  <c r="Y676" i="1"/>
  <c r="Z676" i="1"/>
  <c r="AA676" i="1"/>
  <c r="AB676" i="1"/>
  <c r="AC676" i="1"/>
  <c r="AD676" i="1"/>
  <c r="AE676" i="1"/>
  <c r="AF676" i="1"/>
  <c r="C677" i="1"/>
  <c r="D677" i="1"/>
  <c r="E677" i="1"/>
  <c r="F677" i="1"/>
  <c r="G677" i="1"/>
  <c r="H677" i="1"/>
  <c r="I677" i="1"/>
  <c r="J677" i="1"/>
  <c r="K677" i="1"/>
  <c r="L677" i="1"/>
  <c r="M677" i="1"/>
  <c r="N677" i="1"/>
  <c r="O677" i="1"/>
  <c r="P677" i="1"/>
  <c r="Q677" i="1"/>
  <c r="R677" i="1"/>
  <c r="S677" i="1"/>
  <c r="T677" i="1"/>
  <c r="U677" i="1"/>
  <c r="V677" i="1"/>
  <c r="W677" i="1"/>
  <c r="X677" i="1"/>
  <c r="Y677" i="1"/>
  <c r="Z677" i="1"/>
  <c r="AA677" i="1"/>
  <c r="AB677" i="1"/>
  <c r="AC677" i="1"/>
  <c r="AD677" i="1"/>
  <c r="AE677" i="1"/>
  <c r="AF677" i="1"/>
  <c r="C678" i="1"/>
  <c r="D678" i="1"/>
  <c r="E678" i="1"/>
  <c r="F678" i="1"/>
  <c r="G678" i="1"/>
  <c r="H678" i="1"/>
  <c r="I678" i="1"/>
  <c r="J678" i="1"/>
  <c r="K678" i="1"/>
  <c r="L678" i="1"/>
  <c r="M678" i="1"/>
  <c r="N678" i="1"/>
  <c r="O678" i="1"/>
  <c r="P678" i="1"/>
  <c r="Q678" i="1"/>
  <c r="R678" i="1"/>
  <c r="S678" i="1"/>
  <c r="T678" i="1"/>
  <c r="U678" i="1"/>
  <c r="V678" i="1"/>
  <c r="W678" i="1"/>
  <c r="X678" i="1"/>
  <c r="Y678" i="1"/>
  <c r="Z678" i="1"/>
  <c r="AA678" i="1"/>
  <c r="AB678" i="1"/>
  <c r="AC678" i="1"/>
  <c r="AD678" i="1"/>
  <c r="AE678" i="1"/>
  <c r="AF678" i="1"/>
  <c r="C679" i="1"/>
  <c r="D679" i="1"/>
  <c r="E679" i="1"/>
  <c r="F679" i="1"/>
  <c r="G679" i="1"/>
  <c r="H679" i="1"/>
  <c r="I679" i="1"/>
  <c r="J679" i="1"/>
  <c r="K679" i="1"/>
  <c r="L679" i="1"/>
  <c r="M679" i="1"/>
  <c r="N679" i="1"/>
  <c r="O679" i="1"/>
  <c r="P679" i="1"/>
  <c r="Q679" i="1"/>
  <c r="R679" i="1"/>
  <c r="S679" i="1"/>
  <c r="T679" i="1"/>
  <c r="U679" i="1"/>
  <c r="V679" i="1"/>
  <c r="W679" i="1"/>
  <c r="X679" i="1"/>
  <c r="Y679" i="1"/>
  <c r="Z679" i="1"/>
  <c r="AA679" i="1"/>
  <c r="AB679" i="1"/>
  <c r="AC679" i="1"/>
  <c r="AD679" i="1"/>
  <c r="AE679" i="1"/>
  <c r="AF679" i="1"/>
  <c r="C680" i="1"/>
  <c r="D680" i="1"/>
  <c r="E680" i="1"/>
  <c r="F680" i="1"/>
  <c r="G680" i="1"/>
  <c r="H680" i="1"/>
  <c r="I680" i="1"/>
  <c r="J680" i="1"/>
  <c r="K680" i="1"/>
  <c r="L680" i="1"/>
  <c r="M680" i="1"/>
  <c r="N680" i="1"/>
  <c r="O680" i="1"/>
  <c r="P680" i="1"/>
  <c r="Q680" i="1"/>
  <c r="R680" i="1"/>
  <c r="S680" i="1"/>
  <c r="T680" i="1"/>
  <c r="U680" i="1"/>
  <c r="V680" i="1"/>
  <c r="W680" i="1"/>
  <c r="X680" i="1"/>
  <c r="Y680" i="1"/>
  <c r="Z680" i="1"/>
  <c r="AA680" i="1"/>
  <c r="AB680" i="1"/>
  <c r="AC680" i="1"/>
  <c r="AD680" i="1"/>
  <c r="AE680" i="1"/>
  <c r="AF680" i="1"/>
  <c r="C681" i="1"/>
  <c r="D681" i="1"/>
  <c r="E681" i="1"/>
  <c r="F681" i="1"/>
  <c r="G681" i="1"/>
  <c r="H681" i="1"/>
  <c r="I681" i="1"/>
  <c r="J681" i="1"/>
  <c r="K681" i="1"/>
  <c r="L681" i="1"/>
  <c r="M681" i="1"/>
  <c r="N681" i="1"/>
  <c r="O681" i="1"/>
  <c r="P681" i="1"/>
  <c r="Q681" i="1"/>
  <c r="R681" i="1"/>
  <c r="S681" i="1"/>
  <c r="T681" i="1"/>
  <c r="U681" i="1"/>
  <c r="V681" i="1"/>
  <c r="W681" i="1"/>
  <c r="X681" i="1"/>
  <c r="Y681" i="1"/>
  <c r="Z681" i="1"/>
  <c r="AA681" i="1"/>
  <c r="AB681" i="1"/>
  <c r="AC681" i="1"/>
  <c r="AD681" i="1"/>
  <c r="AE681" i="1"/>
  <c r="AF681" i="1"/>
  <c r="C682" i="1"/>
  <c r="D682" i="1"/>
  <c r="E682" i="1"/>
  <c r="F682" i="1"/>
  <c r="G682" i="1"/>
  <c r="H682" i="1"/>
  <c r="I682" i="1"/>
  <c r="J682" i="1"/>
  <c r="K682" i="1"/>
  <c r="L682" i="1"/>
  <c r="M682" i="1"/>
  <c r="N682" i="1"/>
  <c r="O682" i="1"/>
  <c r="P682" i="1"/>
  <c r="Q682" i="1"/>
  <c r="R682" i="1"/>
  <c r="S682" i="1"/>
  <c r="T682" i="1"/>
  <c r="U682" i="1"/>
  <c r="V682" i="1"/>
  <c r="W682" i="1"/>
  <c r="X682" i="1"/>
  <c r="Y682" i="1"/>
  <c r="Z682" i="1"/>
  <c r="AA682" i="1"/>
  <c r="AB682" i="1"/>
  <c r="AC682" i="1"/>
  <c r="AD682" i="1"/>
  <c r="AE682" i="1"/>
  <c r="AF682" i="1"/>
  <c r="C683" i="1"/>
  <c r="D683" i="1"/>
  <c r="E683" i="1"/>
  <c r="F683" i="1"/>
  <c r="G683" i="1"/>
  <c r="H683" i="1"/>
  <c r="I683" i="1"/>
  <c r="J683" i="1"/>
  <c r="K683" i="1"/>
  <c r="L683" i="1"/>
  <c r="M683" i="1"/>
  <c r="N683" i="1"/>
  <c r="O683" i="1"/>
  <c r="P683" i="1"/>
  <c r="Q683" i="1"/>
  <c r="R683" i="1"/>
  <c r="S683" i="1"/>
  <c r="T683" i="1"/>
  <c r="U683" i="1"/>
  <c r="V683" i="1"/>
  <c r="W683" i="1"/>
  <c r="X683" i="1"/>
  <c r="Y683" i="1"/>
  <c r="Z683" i="1"/>
  <c r="AA683" i="1"/>
  <c r="AB683" i="1"/>
  <c r="AC683" i="1"/>
  <c r="AD683" i="1"/>
  <c r="AE683" i="1"/>
  <c r="AF683" i="1"/>
  <c r="C684" i="1"/>
  <c r="D684" i="1"/>
  <c r="E684" i="1"/>
  <c r="F684" i="1"/>
  <c r="G684" i="1"/>
  <c r="H684" i="1"/>
  <c r="I684" i="1"/>
  <c r="J684" i="1"/>
  <c r="K684" i="1"/>
  <c r="L684" i="1"/>
  <c r="M684" i="1"/>
  <c r="N684" i="1"/>
  <c r="O684" i="1"/>
  <c r="P684" i="1"/>
  <c r="Q684" i="1"/>
  <c r="R684" i="1"/>
  <c r="S684" i="1"/>
  <c r="T684" i="1"/>
  <c r="U684" i="1"/>
  <c r="V684" i="1"/>
  <c r="W684" i="1"/>
  <c r="X684" i="1"/>
  <c r="Y684" i="1"/>
  <c r="Z684" i="1"/>
  <c r="AA684" i="1"/>
  <c r="AB684" i="1"/>
  <c r="AC684" i="1"/>
  <c r="AD684" i="1"/>
  <c r="AE684" i="1"/>
  <c r="AF684" i="1"/>
  <c r="C685" i="1"/>
  <c r="D685" i="1"/>
  <c r="E685" i="1"/>
  <c r="F685" i="1"/>
  <c r="G685" i="1"/>
  <c r="H685" i="1"/>
  <c r="I685" i="1"/>
  <c r="J685" i="1"/>
  <c r="K685" i="1"/>
  <c r="L685" i="1"/>
  <c r="M685" i="1"/>
  <c r="N685" i="1"/>
  <c r="O685" i="1"/>
  <c r="P685" i="1"/>
  <c r="Q685" i="1"/>
  <c r="R685" i="1"/>
  <c r="S685" i="1"/>
  <c r="T685" i="1"/>
  <c r="U685" i="1"/>
  <c r="V685" i="1"/>
  <c r="W685" i="1"/>
  <c r="X685" i="1"/>
  <c r="Y685" i="1"/>
  <c r="Z685" i="1"/>
  <c r="AA685" i="1"/>
  <c r="AB685" i="1"/>
  <c r="AC685" i="1"/>
  <c r="AD685" i="1"/>
  <c r="AE685" i="1"/>
  <c r="AF685" i="1"/>
  <c r="C686" i="1"/>
  <c r="D686" i="1"/>
  <c r="E686" i="1"/>
  <c r="F686" i="1"/>
  <c r="G686" i="1"/>
  <c r="H686" i="1"/>
  <c r="I686" i="1"/>
  <c r="J686" i="1"/>
  <c r="K686" i="1"/>
  <c r="L686" i="1"/>
  <c r="M686" i="1"/>
  <c r="N686" i="1"/>
  <c r="O686" i="1"/>
  <c r="P686" i="1"/>
  <c r="Q686" i="1"/>
  <c r="R686" i="1"/>
  <c r="S686" i="1"/>
  <c r="T686" i="1"/>
  <c r="U686" i="1"/>
  <c r="V686" i="1"/>
  <c r="W686" i="1"/>
  <c r="X686" i="1"/>
  <c r="Y686" i="1"/>
  <c r="Z686" i="1"/>
  <c r="AA686" i="1"/>
  <c r="AB686" i="1"/>
  <c r="AC686" i="1"/>
  <c r="AD686" i="1"/>
  <c r="AE686" i="1"/>
  <c r="AF686" i="1"/>
  <c r="C687" i="1"/>
  <c r="D687" i="1"/>
  <c r="E687" i="1"/>
  <c r="F687" i="1"/>
  <c r="G687" i="1"/>
  <c r="H687" i="1"/>
  <c r="I687" i="1"/>
  <c r="J687" i="1"/>
  <c r="K687" i="1"/>
  <c r="L687" i="1"/>
  <c r="M687" i="1"/>
  <c r="N687" i="1"/>
  <c r="O687" i="1"/>
  <c r="P687" i="1"/>
  <c r="Q687" i="1"/>
  <c r="R687" i="1"/>
  <c r="S687" i="1"/>
  <c r="T687" i="1"/>
  <c r="U687" i="1"/>
  <c r="V687" i="1"/>
  <c r="W687" i="1"/>
  <c r="X687" i="1"/>
  <c r="Y687" i="1"/>
  <c r="Z687" i="1"/>
  <c r="AA687" i="1"/>
  <c r="AB687" i="1"/>
  <c r="AC687" i="1"/>
  <c r="AD687" i="1"/>
  <c r="AE687" i="1"/>
  <c r="AF687" i="1"/>
  <c r="C688" i="1"/>
  <c r="D688" i="1"/>
  <c r="E688" i="1"/>
  <c r="F688" i="1"/>
  <c r="G688" i="1"/>
  <c r="H688" i="1"/>
  <c r="I688" i="1"/>
  <c r="J688" i="1"/>
  <c r="K688" i="1"/>
  <c r="L688" i="1"/>
  <c r="M688" i="1"/>
  <c r="N688" i="1"/>
  <c r="O688" i="1"/>
  <c r="P688" i="1"/>
  <c r="Q688" i="1"/>
  <c r="R688" i="1"/>
  <c r="S688" i="1"/>
  <c r="T688" i="1"/>
  <c r="U688" i="1"/>
  <c r="V688" i="1"/>
  <c r="W688" i="1"/>
  <c r="X688" i="1"/>
  <c r="Y688" i="1"/>
  <c r="Z688" i="1"/>
  <c r="AA688" i="1"/>
  <c r="AB688" i="1"/>
  <c r="AC688" i="1"/>
  <c r="AD688" i="1"/>
  <c r="AE688" i="1"/>
  <c r="AF688" i="1"/>
  <c r="C689" i="1"/>
  <c r="D689" i="1"/>
  <c r="E689" i="1"/>
  <c r="F689" i="1"/>
  <c r="G689" i="1"/>
  <c r="H689" i="1"/>
  <c r="I689" i="1"/>
  <c r="J689" i="1"/>
  <c r="K689" i="1"/>
  <c r="L689" i="1"/>
  <c r="M689" i="1"/>
  <c r="N689" i="1"/>
  <c r="O689" i="1"/>
  <c r="P689" i="1"/>
  <c r="Q689" i="1"/>
  <c r="R689" i="1"/>
  <c r="S689" i="1"/>
  <c r="T689" i="1"/>
  <c r="U689" i="1"/>
  <c r="V689" i="1"/>
  <c r="W689" i="1"/>
  <c r="X689" i="1"/>
  <c r="Y689" i="1"/>
  <c r="Z689" i="1"/>
  <c r="AA689" i="1"/>
  <c r="AB689" i="1"/>
  <c r="AC689" i="1"/>
  <c r="AD689" i="1"/>
  <c r="AE689" i="1"/>
  <c r="AF689" i="1"/>
  <c r="C690" i="1"/>
  <c r="D690" i="1"/>
  <c r="E690" i="1"/>
  <c r="F690" i="1"/>
  <c r="G690" i="1"/>
  <c r="H690" i="1"/>
  <c r="I690" i="1"/>
  <c r="J690" i="1"/>
  <c r="K690" i="1"/>
  <c r="L690" i="1"/>
  <c r="M690" i="1"/>
  <c r="N690" i="1"/>
  <c r="O690" i="1"/>
  <c r="P690" i="1"/>
  <c r="Q690" i="1"/>
  <c r="R690" i="1"/>
  <c r="S690" i="1"/>
  <c r="T690" i="1"/>
  <c r="U690" i="1"/>
  <c r="V690" i="1"/>
  <c r="W690" i="1"/>
  <c r="X690" i="1"/>
  <c r="Y690" i="1"/>
  <c r="Z690" i="1"/>
  <c r="AA690" i="1"/>
  <c r="AB690" i="1"/>
  <c r="AC690" i="1"/>
  <c r="AD690" i="1"/>
  <c r="AE690" i="1"/>
  <c r="AF690" i="1"/>
  <c r="C691" i="1"/>
  <c r="D691" i="1"/>
  <c r="E691" i="1"/>
  <c r="F691" i="1"/>
  <c r="G691" i="1"/>
  <c r="H691" i="1"/>
  <c r="I691" i="1"/>
  <c r="J691" i="1"/>
  <c r="K691" i="1"/>
  <c r="L691" i="1"/>
  <c r="M691" i="1"/>
  <c r="N691" i="1"/>
  <c r="O691" i="1"/>
  <c r="P691" i="1"/>
  <c r="Q691" i="1"/>
  <c r="R691" i="1"/>
  <c r="S691" i="1"/>
  <c r="T691" i="1"/>
  <c r="U691" i="1"/>
  <c r="V691" i="1"/>
  <c r="W691" i="1"/>
  <c r="X691" i="1"/>
  <c r="Y691" i="1"/>
  <c r="Z691" i="1"/>
  <c r="AA691" i="1"/>
  <c r="AB691" i="1"/>
  <c r="AC691" i="1"/>
  <c r="AD691" i="1"/>
  <c r="AE691" i="1"/>
  <c r="AF691" i="1"/>
  <c r="C692" i="1"/>
  <c r="D692" i="1"/>
  <c r="E692" i="1"/>
  <c r="F692" i="1"/>
  <c r="G692" i="1"/>
  <c r="H692" i="1"/>
  <c r="I692" i="1"/>
  <c r="J692" i="1"/>
  <c r="K692" i="1"/>
  <c r="L692" i="1"/>
  <c r="M692" i="1"/>
  <c r="N692" i="1"/>
  <c r="O692" i="1"/>
  <c r="P692" i="1"/>
  <c r="Q692" i="1"/>
  <c r="R692" i="1"/>
  <c r="S692" i="1"/>
  <c r="T692" i="1"/>
  <c r="U692" i="1"/>
  <c r="V692" i="1"/>
  <c r="W692" i="1"/>
  <c r="X692" i="1"/>
  <c r="Y692" i="1"/>
  <c r="Z692" i="1"/>
  <c r="AA692" i="1"/>
  <c r="AB692" i="1"/>
  <c r="AC692" i="1"/>
  <c r="AD692" i="1"/>
  <c r="AE692" i="1"/>
  <c r="AF692" i="1"/>
  <c r="C693" i="1"/>
  <c r="D693" i="1"/>
  <c r="E693" i="1"/>
  <c r="F693" i="1"/>
  <c r="G693" i="1"/>
  <c r="H693" i="1"/>
  <c r="I693" i="1"/>
  <c r="J693" i="1"/>
  <c r="K693" i="1"/>
  <c r="L693" i="1"/>
  <c r="M693" i="1"/>
  <c r="N693" i="1"/>
  <c r="O693" i="1"/>
  <c r="P693" i="1"/>
  <c r="Q693" i="1"/>
  <c r="R693" i="1"/>
  <c r="S693" i="1"/>
  <c r="T693" i="1"/>
  <c r="U693" i="1"/>
  <c r="V693" i="1"/>
  <c r="W693" i="1"/>
  <c r="X693" i="1"/>
  <c r="Y693" i="1"/>
  <c r="Z693" i="1"/>
  <c r="AA693" i="1"/>
  <c r="AB693" i="1"/>
  <c r="AC693" i="1"/>
  <c r="AD693" i="1"/>
  <c r="AE693" i="1"/>
  <c r="AF693" i="1"/>
  <c r="C694" i="1"/>
  <c r="D694" i="1"/>
  <c r="E694" i="1"/>
  <c r="F694" i="1"/>
  <c r="G694" i="1"/>
  <c r="H694" i="1"/>
  <c r="I694" i="1"/>
  <c r="J694" i="1"/>
  <c r="K694" i="1"/>
  <c r="L694" i="1"/>
  <c r="M694" i="1"/>
  <c r="N694" i="1"/>
  <c r="O694" i="1"/>
  <c r="P694" i="1"/>
  <c r="Q694" i="1"/>
  <c r="R694" i="1"/>
  <c r="S694" i="1"/>
  <c r="T694" i="1"/>
  <c r="U694" i="1"/>
  <c r="V694" i="1"/>
  <c r="W694" i="1"/>
  <c r="X694" i="1"/>
  <c r="Y694" i="1"/>
  <c r="Z694" i="1"/>
  <c r="AA694" i="1"/>
  <c r="AB694" i="1"/>
  <c r="AC694" i="1"/>
  <c r="AD694" i="1"/>
  <c r="AE694" i="1"/>
  <c r="AF694" i="1"/>
  <c r="C695" i="1"/>
  <c r="D695" i="1"/>
  <c r="E695" i="1"/>
  <c r="F695" i="1"/>
  <c r="G695" i="1"/>
  <c r="H695" i="1"/>
  <c r="I695" i="1"/>
  <c r="J695" i="1"/>
  <c r="K695" i="1"/>
  <c r="L695" i="1"/>
  <c r="M695" i="1"/>
  <c r="N695" i="1"/>
  <c r="O695" i="1"/>
  <c r="P695" i="1"/>
  <c r="Q695" i="1"/>
  <c r="R695" i="1"/>
  <c r="S695" i="1"/>
  <c r="T695" i="1"/>
  <c r="U695" i="1"/>
  <c r="V695" i="1"/>
  <c r="W695" i="1"/>
  <c r="X695" i="1"/>
  <c r="Y695" i="1"/>
  <c r="Z695" i="1"/>
  <c r="AA695" i="1"/>
  <c r="AB695" i="1"/>
  <c r="AC695" i="1"/>
  <c r="AD695" i="1"/>
  <c r="AE695" i="1"/>
  <c r="AF695" i="1"/>
  <c r="C696" i="1"/>
  <c r="D696" i="1"/>
  <c r="E696" i="1"/>
  <c r="F696" i="1"/>
  <c r="G696" i="1"/>
  <c r="H696" i="1"/>
  <c r="I696" i="1"/>
  <c r="J696" i="1"/>
  <c r="K696" i="1"/>
  <c r="L696" i="1"/>
  <c r="M696" i="1"/>
  <c r="N696" i="1"/>
  <c r="O696" i="1"/>
  <c r="P696" i="1"/>
  <c r="Q696" i="1"/>
  <c r="R696" i="1"/>
  <c r="S696" i="1"/>
  <c r="T696" i="1"/>
  <c r="U696" i="1"/>
  <c r="V696" i="1"/>
  <c r="W696" i="1"/>
  <c r="X696" i="1"/>
  <c r="Y696" i="1"/>
  <c r="Z696" i="1"/>
  <c r="AA696" i="1"/>
  <c r="AB696" i="1"/>
  <c r="AC696" i="1"/>
  <c r="AD696" i="1"/>
  <c r="AE696" i="1"/>
  <c r="AF696" i="1"/>
  <c r="C697" i="1"/>
  <c r="D697" i="1"/>
  <c r="E697" i="1"/>
  <c r="F697" i="1"/>
  <c r="G697" i="1"/>
  <c r="H697" i="1"/>
  <c r="I697" i="1"/>
  <c r="J697" i="1"/>
  <c r="K697" i="1"/>
  <c r="L697" i="1"/>
  <c r="M697" i="1"/>
  <c r="N697" i="1"/>
  <c r="O697" i="1"/>
  <c r="P697" i="1"/>
  <c r="Q697" i="1"/>
  <c r="R697" i="1"/>
  <c r="S697" i="1"/>
  <c r="T697" i="1"/>
  <c r="U697" i="1"/>
  <c r="V697" i="1"/>
  <c r="W697" i="1"/>
  <c r="X697" i="1"/>
  <c r="Y697" i="1"/>
  <c r="Z697" i="1"/>
  <c r="AA697" i="1"/>
  <c r="AB697" i="1"/>
  <c r="AC697" i="1"/>
  <c r="AD697" i="1"/>
  <c r="AE697" i="1"/>
  <c r="AF697" i="1"/>
  <c r="C698" i="1"/>
  <c r="D698" i="1"/>
  <c r="E698" i="1"/>
  <c r="F698" i="1"/>
  <c r="G698" i="1"/>
  <c r="H698" i="1"/>
  <c r="I698" i="1"/>
  <c r="J698" i="1"/>
  <c r="K698" i="1"/>
  <c r="L698" i="1"/>
  <c r="M698" i="1"/>
  <c r="N698" i="1"/>
  <c r="O698" i="1"/>
  <c r="P698" i="1"/>
  <c r="Q698" i="1"/>
  <c r="R698" i="1"/>
  <c r="S698" i="1"/>
  <c r="T698" i="1"/>
  <c r="U698" i="1"/>
  <c r="V698" i="1"/>
  <c r="W698" i="1"/>
  <c r="X698" i="1"/>
  <c r="Y698" i="1"/>
  <c r="Z698" i="1"/>
  <c r="AA698" i="1"/>
  <c r="AB698" i="1"/>
  <c r="AC698" i="1"/>
  <c r="AD698" i="1"/>
  <c r="AE698" i="1"/>
  <c r="AF698" i="1"/>
  <c r="C699" i="1"/>
  <c r="D699" i="1"/>
  <c r="E699" i="1"/>
  <c r="F699" i="1"/>
  <c r="G699" i="1"/>
  <c r="H699" i="1"/>
  <c r="I699" i="1"/>
  <c r="J699" i="1"/>
  <c r="K699" i="1"/>
  <c r="L699" i="1"/>
  <c r="M699" i="1"/>
  <c r="N699" i="1"/>
  <c r="O699" i="1"/>
  <c r="P699" i="1"/>
  <c r="Q699" i="1"/>
  <c r="R699" i="1"/>
  <c r="S699" i="1"/>
  <c r="T699" i="1"/>
  <c r="U699" i="1"/>
  <c r="V699" i="1"/>
  <c r="W699" i="1"/>
  <c r="X699" i="1"/>
  <c r="Y699" i="1"/>
  <c r="Z699" i="1"/>
  <c r="AA699" i="1"/>
  <c r="AB699" i="1"/>
  <c r="AC699" i="1"/>
  <c r="AD699" i="1"/>
  <c r="AE699" i="1"/>
  <c r="AF699" i="1"/>
  <c r="C700" i="1"/>
  <c r="D700" i="1"/>
  <c r="E700" i="1"/>
  <c r="F700" i="1"/>
  <c r="G700" i="1"/>
  <c r="H700" i="1"/>
  <c r="I700" i="1"/>
  <c r="J700" i="1"/>
  <c r="K700" i="1"/>
  <c r="L700" i="1"/>
  <c r="M700" i="1"/>
  <c r="N700" i="1"/>
  <c r="O700" i="1"/>
  <c r="P700" i="1"/>
  <c r="Q700" i="1"/>
  <c r="R700" i="1"/>
  <c r="S700" i="1"/>
  <c r="T700" i="1"/>
  <c r="U700" i="1"/>
  <c r="V700" i="1"/>
  <c r="W700" i="1"/>
  <c r="X700" i="1"/>
  <c r="Y700" i="1"/>
  <c r="Z700" i="1"/>
  <c r="AA700" i="1"/>
  <c r="AB700" i="1"/>
  <c r="AC700" i="1"/>
  <c r="AD700" i="1"/>
  <c r="AE700" i="1"/>
  <c r="AF700" i="1"/>
  <c r="C701" i="1"/>
  <c r="D701" i="1"/>
  <c r="E701" i="1"/>
  <c r="F701" i="1"/>
  <c r="G701" i="1"/>
  <c r="H701" i="1"/>
  <c r="I701" i="1"/>
  <c r="J701" i="1"/>
  <c r="K701" i="1"/>
  <c r="L701" i="1"/>
  <c r="M701" i="1"/>
  <c r="N701" i="1"/>
  <c r="O701" i="1"/>
  <c r="P701" i="1"/>
  <c r="Q701" i="1"/>
  <c r="R701" i="1"/>
  <c r="S701" i="1"/>
  <c r="T701" i="1"/>
  <c r="U701" i="1"/>
  <c r="V701" i="1"/>
  <c r="W701" i="1"/>
  <c r="X701" i="1"/>
  <c r="Y701" i="1"/>
  <c r="Z701" i="1"/>
  <c r="AA701" i="1"/>
  <c r="AB701" i="1"/>
  <c r="AC701" i="1"/>
  <c r="AD701" i="1"/>
  <c r="AE701" i="1"/>
  <c r="AF701" i="1"/>
  <c r="C702" i="1"/>
  <c r="D702" i="1"/>
  <c r="E702" i="1"/>
  <c r="F702" i="1"/>
  <c r="G702" i="1"/>
  <c r="H702" i="1"/>
  <c r="I702" i="1"/>
  <c r="J702" i="1"/>
  <c r="K702" i="1"/>
  <c r="L702" i="1"/>
  <c r="M702" i="1"/>
  <c r="N702" i="1"/>
  <c r="O702" i="1"/>
  <c r="P702" i="1"/>
  <c r="Q702" i="1"/>
  <c r="R702" i="1"/>
  <c r="S702" i="1"/>
  <c r="T702" i="1"/>
  <c r="U702" i="1"/>
  <c r="V702" i="1"/>
  <c r="W702" i="1"/>
  <c r="X702" i="1"/>
  <c r="Y702" i="1"/>
  <c r="Z702" i="1"/>
  <c r="AA702" i="1"/>
  <c r="AB702" i="1"/>
  <c r="AC702" i="1"/>
  <c r="AD702" i="1"/>
  <c r="AE702" i="1"/>
  <c r="AF702" i="1"/>
  <c r="C703" i="1"/>
  <c r="D703" i="1"/>
  <c r="E703" i="1"/>
  <c r="F703" i="1"/>
  <c r="G703" i="1"/>
  <c r="H703" i="1"/>
  <c r="I703" i="1"/>
  <c r="J703" i="1"/>
  <c r="K703" i="1"/>
  <c r="L703" i="1"/>
  <c r="M703" i="1"/>
  <c r="N703" i="1"/>
  <c r="O703" i="1"/>
  <c r="P703" i="1"/>
  <c r="Q703" i="1"/>
  <c r="R703" i="1"/>
  <c r="S703" i="1"/>
  <c r="T703" i="1"/>
  <c r="U703" i="1"/>
  <c r="V703" i="1"/>
  <c r="W703" i="1"/>
  <c r="X703" i="1"/>
  <c r="Y703" i="1"/>
  <c r="Z703" i="1"/>
  <c r="AA703" i="1"/>
  <c r="AB703" i="1"/>
  <c r="AC703" i="1"/>
  <c r="AD703" i="1"/>
  <c r="AE703" i="1"/>
  <c r="AF703" i="1"/>
  <c r="C704" i="1"/>
  <c r="D704" i="1"/>
  <c r="E704" i="1"/>
  <c r="F704" i="1"/>
  <c r="G704" i="1"/>
  <c r="H704" i="1"/>
  <c r="I704" i="1"/>
  <c r="J704" i="1"/>
  <c r="K704" i="1"/>
  <c r="L704" i="1"/>
  <c r="M704" i="1"/>
  <c r="N704" i="1"/>
  <c r="O704" i="1"/>
  <c r="P704" i="1"/>
  <c r="Q704" i="1"/>
  <c r="R704" i="1"/>
  <c r="S704" i="1"/>
  <c r="T704" i="1"/>
  <c r="U704" i="1"/>
  <c r="V704" i="1"/>
  <c r="W704" i="1"/>
  <c r="X704" i="1"/>
  <c r="Y704" i="1"/>
  <c r="Z704" i="1"/>
  <c r="AA704" i="1"/>
  <c r="AB704" i="1"/>
  <c r="AC704" i="1"/>
  <c r="AD704" i="1"/>
  <c r="AE704" i="1"/>
  <c r="AF704" i="1"/>
  <c r="C705" i="1"/>
  <c r="D705" i="1"/>
  <c r="E705" i="1"/>
  <c r="F705" i="1"/>
  <c r="G705" i="1"/>
  <c r="H705" i="1"/>
  <c r="I705" i="1"/>
  <c r="J705" i="1"/>
  <c r="K705" i="1"/>
  <c r="L705" i="1"/>
  <c r="M705" i="1"/>
  <c r="N705" i="1"/>
  <c r="O705" i="1"/>
  <c r="P705" i="1"/>
  <c r="Q705" i="1"/>
  <c r="R705" i="1"/>
  <c r="S705" i="1"/>
  <c r="T705" i="1"/>
  <c r="U705" i="1"/>
  <c r="V705" i="1"/>
  <c r="W705" i="1"/>
  <c r="X705" i="1"/>
  <c r="Y705" i="1"/>
  <c r="Z705" i="1"/>
  <c r="AA705" i="1"/>
  <c r="AB705" i="1"/>
  <c r="AC705" i="1"/>
  <c r="AD705" i="1"/>
  <c r="AE705" i="1"/>
  <c r="AF705" i="1"/>
  <c r="C706" i="1"/>
  <c r="D706" i="1"/>
  <c r="E706" i="1"/>
  <c r="F706" i="1"/>
  <c r="G706" i="1"/>
  <c r="H706" i="1"/>
  <c r="I706" i="1"/>
  <c r="J706" i="1"/>
  <c r="K706" i="1"/>
  <c r="L706" i="1"/>
  <c r="M706" i="1"/>
  <c r="N706" i="1"/>
  <c r="O706" i="1"/>
  <c r="P706" i="1"/>
  <c r="Q706" i="1"/>
  <c r="R706" i="1"/>
  <c r="S706" i="1"/>
  <c r="T706" i="1"/>
  <c r="U706" i="1"/>
  <c r="V706" i="1"/>
  <c r="W706" i="1"/>
  <c r="X706" i="1"/>
  <c r="Y706" i="1"/>
  <c r="Z706" i="1"/>
  <c r="AA706" i="1"/>
  <c r="AB706" i="1"/>
  <c r="AC706" i="1"/>
  <c r="AD706" i="1"/>
  <c r="AE706" i="1"/>
  <c r="AF706" i="1"/>
  <c r="C707" i="1"/>
  <c r="D707" i="1"/>
  <c r="E707" i="1"/>
  <c r="F707" i="1"/>
  <c r="G707" i="1"/>
  <c r="H707" i="1"/>
  <c r="I707" i="1"/>
  <c r="J707" i="1"/>
  <c r="K707" i="1"/>
  <c r="L707" i="1"/>
  <c r="M707" i="1"/>
  <c r="N707" i="1"/>
  <c r="O707" i="1"/>
  <c r="P707" i="1"/>
  <c r="Q707" i="1"/>
  <c r="R707" i="1"/>
  <c r="S707" i="1"/>
  <c r="T707" i="1"/>
  <c r="U707" i="1"/>
  <c r="V707" i="1"/>
  <c r="W707" i="1"/>
  <c r="X707" i="1"/>
  <c r="Y707" i="1"/>
  <c r="Z707" i="1"/>
  <c r="AA707" i="1"/>
  <c r="AB707" i="1"/>
  <c r="AC707" i="1"/>
  <c r="AD707" i="1"/>
  <c r="AE707" i="1"/>
  <c r="AF707" i="1"/>
  <c r="C708" i="1"/>
  <c r="D708" i="1"/>
  <c r="E708" i="1"/>
  <c r="F708" i="1"/>
  <c r="G708" i="1"/>
  <c r="H708" i="1"/>
  <c r="I708" i="1"/>
  <c r="J708" i="1"/>
  <c r="K708" i="1"/>
  <c r="L708" i="1"/>
  <c r="M708" i="1"/>
  <c r="N708" i="1"/>
  <c r="O708" i="1"/>
  <c r="P708" i="1"/>
  <c r="Q708" i="1"/>
  <c r="R708" i="1"/>
  <c r="S708" i="1"/>
  <c r="T708" i="1"/>
  <c r="U708" i="1"/>
  <c r="V708" i="1"/>
  <c r="W708" i="1"/>
  <c r="X708" i="1"/>
  <c r="Y708" i="1"/>
  <c r="Z708" i="1"/>
  <c r="AA708" i="1"/>
  <c r="AB708" i="1"/>
  <c r="AC708" i="1"/>
  <c r="AD708" i="1"/>
  <c r="AE708" i="1"/>
  <c r="AF708" i="1"/>
  <c r="C709" i="1"/>
  <c r="D709" i="1"/>
  <c r="E709" i="1"/>
  <c r="F709" i="1"/>
  <c r="G709" i="1"/>
  <c r="H709" i="1"/>
  <c r="I709" i="1"/>
  <c r="J709" i="1"/>
  <c r="K709" i="1"/>
  <c r="L709" i="1"/>
  <c r="M709" i="1"/>
  <c r="N709" i="1"/>
  <c r="O709" i="1"/>
  <c r="P709" i="1"/>
  <c r="Q709" i="1"/>
  <c r="R709" i="1"/>
  <c r="S709" i="1"/>
  <c r="T709" i="1"/>
  <c r="U709" i="1"/>
  <c r="V709" i="1"/>
  <c r="W709" i="1"/>
  <c r="X709" i="1"/>
  <c r="Y709" i="1"/>
  <c r="Z709" i="1"/>
  <c r="AA709" i="1"/>
  <c r="AB709" i="1"/>
  <c r="AC709" i="1"/>
  <c r="AD709" i="1"/>
  <c r="AE709" i="1"/>
  <c r="AF709" i="1"/>
  <c r="C710" i="1"/>
  <c r="D710" i="1"/>
  <c r="E710" i="1"/>
  <c r="F710" i="1"/>
  <c r="G710" i="1"/>
  <c r="H710" i="1"/>
  <c r="I710" i="1"/>
  <c r="J710" i="1"/>
  <c r="K710" i="1"/>
  <c r="L710" i="1"/>
  <c r="M710" i="1"/>
  <c r="N710" i="1"/>
  <c r="O710" i="1"/>
  <c r="P710" i="1"/>
  <c r="Q710" i="1"/>
  <c r="R710" i="1"/>
  <c r="S710" i="1"/>
  <c r="T710" i="1"/>
  <c r="U710" i="1"/>
  <c r="V710" i="1"/>
  <c r="W710" i="1"/>
  <c r="X710" i="1"/>
  <c r="Y710" i="1"/>
  <c r="Z710" i="1"/>
  <c r="AA710" i="1"/>
  <c r="AB710" i="1"/>
  <c r="AC710" i="1"/>
  <c r="AD710" i="1"/>
  <c r="AE710" i="1"/>
  <c r="AF710" i="1"/>
  <c r="C711" i="1"/>
  <c r="D711" i="1"/>
  <c r="E711" i="1"/>
  <c r="F711" i="1"/>
  <c r="G711" i="1"/>
  <c r="H711" i="1"/>
  <c r="I711" i="1"/>
  <c r="J711" i="1"/>
  <c r="K711" i="1"/>
  <c r="L711" i="1"/>
  <c r="M711" i="1"/>
  <c r="N711" i="1"/>
  <c r="O711" i="1"/>
  <c r="P711" i="1"/>
  <c r="Q711" i="1"/>
  <c r="R711" i="1"/>
  <c r="S711" i="1"/>
  <c r="T711" i="1"/>
  <c r="U711" i="1"/>
  <c r="V711" i="1"/>
  <c r="W711" i="1"/>
  <c r="X711" i="1"/>
  <c r="Y711" i="1"/>
  <c r="Z711" i="1"/>
  <c r="AA711" i="1"/>
  <c r="AB711" i="1"/>
  <c r="AC711" i="1"/>
  <c r="AD711" i="1"/>
  <c r="AE711" i="1"/>
  <c r="AF711" i="1"/>
  <c r="C712" i="1"/>
  <c r="D712" i="1"/>
  <c r="E712" i="1"/>
  <c r="F712" i="1"/>
  <c r="G712" i="1"/>
  <c r="H712" i="1"/>
  <c r="I712" i="1"/>
  <c r="J712" i="1"/>
  <c r="K712" i="1"/>
  <c r="L712" i="1"/>
  <c r="M712" i="1"/>
  <c r="N712" i="1"/>
  <c r="O712" i="1"/>
  <c r="P712" i="1"/>
  <c r="Q712" i="1"/>
  <c r="R712" i="1"/>
  <c r="S712" i="1"/>
  <c r="T712" i="1"/>
  <c r="U712" i="1"/>
  <c r="V712" i="1"/>
  <c r="W712" i="1"/>
  <c r="X712" i="1"/>
  <c r="Y712" i="1"/>
  <c r="Z712" i="1"/>
  <c r="AA712" i="1"/>
  <c r="AB712" i="1"/>
  <c r="AC712" i="1"/>
  <c r="AD712" i="1"/>
  <c r="AE712" i="1"/>
  <c r="AF712" i="1"/>
  <c r="C713" i="1"/>
  <c r="D713" i="1"/>
  <c r="E713" i="1"/>
  <c r="F713" i="1"/>
  <c r="G713" i="1"/>
  <c r="H713" i="1"/>
  <c r="I713" i="1"/>
  <c r="J713" i="1"/>
  <c r="K713" i="1"/>
  <c r="L713" i="1"/>
  <c r="M713" i="1"/>
  <c r="N713" i="1"/>
  <c r="O713" i="1"/>
  <c r="P713" i="1"/>
  <c r="Q713" i="1"/>
  <c r="R713" i="1"/>
  <c r="S713" i="1"/>
  <c r="T713" i="1"/>
  <c r="U713" i="1"/>
  <c r="V713" i="1"/>
  <c r="W713" i="1"/>
  <c r="X713" i="1"/>
  <c r="Y713" i="1"/>
  <c r="Z713" i="1"/>
  <c r="AA713" i="1"/>
  <c r="AB713" i="1"/>
  <c r="AC713" i="1"/>
  <c r="AD713" i="1"/>
  <c r="AE713" i="1"/>
  <c r="AF713" i="1"/>
  <c r="C714" i="1"/>
  <c r="D714" i="1"/>
  <c r="E714" i="1"/>
  <c r="F714" i="1"/>
  <c r="G714" i="1"/>
  <c r="H714" i="1"/>
  <c r="I714" i="1"/>
  <c r="J714" i="1"/>
  <c r="K714" i="1"/>
  <c r="L714" i="1"/>
  <c r="M714" i="1"/>
  <c r="N714" i="1"/>
  <c r="O714" i="1"/>
  <c r="P714" i="1"/>
  <c r="Q714" i="1"/>
  <c r="R714" i="1"/>
  <c r="S714" i="1"/>
  <c r="T714" i="1"/>
  <c r="U714" i="1"/>
  <c r="V714" i="1"/>
  <c r="W714" i="1"/>
  <c r="X714" i="1"/>
  <c r="Y714" i="1"/>
  <c r="Z714" i="1"/>
  <c r="AA714" i="1"/>
  <c r="AB714" i="1"/>
  <c r="AC714" i="1"/>
  <c r="AD714" i="1"/>
  <c r="AE714" i="1"/>
  <c r="AF714" i="1"/>
  <c r="C715" i="1"/>
  <c r="D715" i="1"/>
  <c r="E715" i="1"/>
  <c r="F715" i="1"/>
  <c r="G715" i="1"/>
  <c r="H715" i="1"/>
  <c r="I715" i="1"/>
  <c r="J715" i="1"/>
  <c r="K715" i="1"/>
  <c r="L715" i="1"/>
  <c r="M715" i="1"/>
  <c r="N715" i="1"/>
  <c r="O715" i="1"/>
  <c r="P715" i="1"/>
  <c r="Q715" i="1"/>
  <c r="R715" i="1"/>
  <c r="S715" i="1"/>
  <c r="T715" i="1"/>
  <c r="U715" i="1"/>
  <c r="V715" i="1"/>
  <c r="W715" i="1"/>
  <c r="X715" i="1"/>
  <c r="Y715" i="1"/>
  <c r="Z715" i="1"/>
  <c r="AA715" i="1"/>
  <c r="AB715" i="1"/>
  <c r="AC715" i="1"/>
  <c r="AD715" i="1"/>
  <c r="AE715" i="1"/>
  <c r="AF715" i="1"/>
  <c r="C716" i="1"/>
  <c r="D716" i="1"/>
  <c r="E716" i="1"/>
  <c r="F716" i="1"/>
  <c r="G716" i="1"/>
  <c r="H716" i="1"/>
  <c r="I716" i="1"/>
  <c r="J716" i="1"/>
  <c r="K716" i="1"/>
  <c r="L716" i="1"/>
  <c r="M716" i="1"/>
  <c r="N716" i="1"/>
  <c r="O716" i="1"/>
  <c r="P716" i="1"/>
  <c r="Q716" i="1"/>
  <c r="R716" i="1"/>
  <c r="S716" i="1"/>
  <c r="T716" i="1"/>
  <c r="U716" i="1"/>
  <c r="V716" i="1"/>
  <c r="W716" i="1"/>
  <c r="X716" i="1"/>
  <c r="Y716" i="1"/>
  <c r="Z716" i="1"/>
  <c r="AA716" i="1"/>
  <c r="AB716" i="1"/>
  <c r="AC716" i="1"/>
  <c r="AD716" i="1"/>
  <c r="AE716" i="1"/>
  <c r="AF716" i="1"/>
  <c r="C717" i="1"/>
  <c r="D717" i="1"/>
  <c r="E717" i="1"/>
  <c r="F717" i="1"/>
  <c r="G717" i="1"/>
  <c r="H717" i="1"/>
  <c r="I717" i="1"/>
  <c r="J717" i="1"/>
  <c r="K717" i="1"/>
  <c r="L717" i="1"/>
  <c r="M717" i="1"/>
  <c r="N717" i="1"/>
  <c r="O717" i="1"/>
  <c r="P717" i="1"/>
  <c r="Q717" i="1"/>
  <c r="R717" i="1"/>
  <c r="S717" i="1"/>
  <c r="T717" i="1"/>
  <c r="U717" i="1"/>
  <c r="V717" i="1"/>
  <c r="W717" i="1"/>
  <c r="X717" i="1"/>
  <c r="Y717" i="1"/>
  <c r="Z717" i="1"/>
  <c r="AA717" i="1"/>
  <c r="AB717" i="1"/>
  <c r="AC717" i="1"/>
  <c r="AD717" i="1"/>
  <c r="AE717" i="1"/>
  <c r="AF717" i="1"/>
  <c r="C718" i="1"/>
  <c r="D718" i="1"/>
  <c r="E718" i="1"/>
  <c r="F718" i="1"/>
  <c r="G718" i="1"/>
  <c r="H718" i="1"/>
  <c r="I718" i="1"/>
  <c r="J718" i="1"/>
  <c r="K718" i="1"/>
  <c r="L718" i="1"/>
  <c r="M718" i="1"/>
  <c r="N718" i="1"/>
  <c r="O718" i="1"/>
  <c r="P718" i="1"/>
  <c r="Q718" i="1"/>
  <c r="R718" i="1"/>
  <c r="S718" i="1"/>
  <c r="T718" i="1"/>
  <c r="U718" i="1"/>
  <c r="V718" i="1"/>
  <c r="W718" i="1"/>
  <c r="X718" i="1"/>
  <c r="Y718" i="1"/>
  <c r="Z718" i="1"/>
  <c r="AA718" i="1"/>
  <c r="AB718" i="1"/>
  <c r="AC718" i="1"/>
  <c r="AD718" i="1"/>
  <c r="AE718" i="1"/>
  <c r="AF718" i="1"/>
  <c r="C719" i="1"/>
  <c r="D719" i="1"/>
  <c r="E719" i="1"/>
  <c r="F719" i="1"/>
  <c r="G719" i="1"/>
  <c r="H719" i="1"/>
  <c r="I719" i="1"/>
  <c r="J719" i="1"/>
  <c r="K719" i="1"/>
  <c r="L719" i="1"/>
  <c r="M719" i="1"/>
  <c r="N719" i="1"/>
  <c r="O719" i="1"/>
  <c r="P719" i="1"/>
  <c r="Q719" i="1"/>
  <c r="R719" i="1"/>
  <c r="S719" i="1"/>
  <c r="T719" i="1"/>
  <c r="U719" i="1"/>
  <c r="V719" i="1"/>
  <c r="W719" i="1"/>
  <c r="X719" i="1"/>
  <c r="Y719" i="1"/>
  <c r="Z719" i="1"/>
  <c r="AA719" i="1"/>
  <c r="AB719" i="1"/>
  <c r="AC719" i="1"/>
  <c r="AD719" i="1"/>
  <c r="AE719" i="1"/>
  <c r="AF719" i="1"/>
  <c r="C720" i="1"/>
  <c r="D720" i="1"/>
  <c r="E720" i="1"/>
  <c r="F720" i="1"/>
  <c r="G720" i="1"/>
  <c r="H720" i="1"/>
  <c r="I720" i="1"/>
  <c r="J720" i="1"/>
  <c r="K720" i="1"/>
  <c r="L720" i="1"/>
  <c r="M720" i="1"/>
  <c r="N720" i="1"/>
  <c r="O720" i="1"/>
  <c r="P720" i="1"/>
  <c r="Q720" i="1"/>
  <c r="R720" i="1"/>
  <c r="S720" i="1"/>
  <c r="T720" i="1"/>
  <c r="U720" i="1"/>
  <c r="V720" i="1"/>
  <c r="W720" i="1"/>
  <c r="X720" i="1"/>
  <c r="Y720" i="1"/>
  <c r="Z720" i="1"/>
  <c r="AA720" i="1"/>
  <c r="AB720" i="1"/>
  <c r="AC720" i="1"/>
  <c r="AD720" i="1"/>
  <c r="AE720" i="1"/>
  <c r="AF720" i="1"/>
  <c r="C721" i="1"/>
  <c r="D721" i="1"/>
  <c r="E721" i="1"/>
  <c r="F721" i="1"/>
  <c r="G721" i="1"/>
  <c r="H721" i="1"/>
  <c r="I721" i="1"/>
  <c r="J721" i="1"/>
  <c r="K721" i="1"/>
  <c r="L721" i="1"/>
  <c r="M721" i="1"/>
  <c r="N721" i="1"/>
  <c r="O721" i="1"/>
  <c r="P721" i="1"/>
  <c r="Q721" i="1"/>
  <c r="R721" i="1"/>
  <c r="S721" i="1"/>
  <c r="T721" i="1"/>
  <c r="U721" i="1"/>
  <c r="V721" i="1"/>
  <c r="W721" i="1"/>
  <c r="X721" i="1"/>
  <c r="Y721" i="1"/>
  <c r="Z721" i="1"/>
  <c r="AA721" i="1"/>
  <c r="AB721" i="1"/>
  <c r="AC721" i="1"/>
  <c r="AD721" i="1"/>
  <c r="AE721" i="1"/>
  <c r="AF721" i="1"/>
  <c r="C722" i="1"/>
  <c r="D722" i="1"/>
  <c r="E722" i="1"/>
  <c r="F722" i="1"/>
  <c r="G722" i="1"/>
  <c r="H722" i="1"/>
  <c r="I722" i="1"/>
  <c r="J722" i="1"/>
  <c r="K722" i="1"/>
  <c r="L722" i="1"/>
  <c r="M722" i="1"/>
  <c r="N722" i="1"/>
  <c r="O722" i="1"/>
  <c r="P722" i="1"/>
  <c r="Q722" i="1"/>
  <c r="R722" i="1"/>
  <c r="S722" i="1"/>
  <c r="T722" i="1"/>
  <c r="U722" i="1"/>
  <c r="V722" i="1"/>
  <c r="W722" i="1"/>
  <c r="X722" i="1"/>
  <c r="Y722" i="1"/>
  <c r="Z722" i="1"/>
  <c r="AA722" i="1"/>
  <c r="AB722" i="1"/>
  <c r="AC722" i="1"/>
  <c r="AD722" i="1"/>
  <c r="AE722" i="1"/>
  <c r="AF722" i="1"/>
  <c r="C723" i="1"/>
  <c r="D723" i="1"/>
  <c r="E723" i="1"/>
  <c r="F723" i="1"/>
  <c r="G723" i="1"/>
  <c r="H723" i="1"/>
  <c r="I723" i="1"/>
  <c r="J723" i="1"/>
  <c r="K723" i="1"/>
  <c r="L723" i="1"/>
  <c r="M723" i="1"/>
  <c r="N723" i="1"/>
  <c r="O723" i="1"/>
  <c r="P723" i="1"/>
  <c r="Q723" i="1"/>
  <c r="R723" i="1"/>
  <c r="S723" i="1"/>
  <c r="T723" i="1"/>
  <c r="U723" i="1"/>
  <c r="V723" i="1"/>
  <c r="W723" i="1"/>
  <c r="X723" i="1"/>
  <c r="Y723" i="1"/>
  <c r="Z723" i="1"/>
  <c r="AA723" i="1"/>
  <c r="AB723" i="1"/>
  <c r="AC723" i="1"/>
  <c r="AD723" i="1"/>
  <c r="AE723" i="1"/>
  <c r="AF723" i="1"/>
  <c r="C724" i="1"/>
  <c r="D724" i="1"/>
  <c r="E724" i="1"/>
  <c r="F724" i="1"/>
  <c r="G724" i="1"/>
  <c r="H724" i="1"/>
  <c r="I724" i="1"/>
  <c r="J724" i="1"/>
  <c r="K724" i="1"/>
  <c r="L724" i="1"/>
  <c r="M724" i="1"/>
  <c r="N724" i="1"/>
  <c r="O724" i="1"/>
  <c r="P724" i="1"/>
  <c r="Q724" i="1"/>
  <c r="R724" i="1"/>
  <c r="S724" i="1"/>
  <c r="T724" i="1"/>
  <c r="U724" i="1"/>
  <c r="V724" i="1"/>
  <c r="W724" i="1"/>
  <c r="X724" i="1"/>
  <c r="Y724" i="1"/>
  <c r="Z724" i="1"/>
  <c r="AA724" i="1"/>
  <c r="AB724" i="1"/>
  <c r="AC724" i="1"/>
  <c r="AD724" i="1"/>
  <c r="AE724" i="1"/>
  <c r="AF724" i="1"/>
  <c r="C725" i="1"/>
  <c r="D725" i="1"/>
  <c r="E725" i="1"/>
  <c r="F725" i="1"/>
  <c r="G725" i="1"/>
  <c r="H725" i="1"/>
  <c r="I725" i="1"/>
  <c r="J725" i="1"/>
  <c r="K725" i="1"/>
  <c r="L725" i="1"/>
  <c r="M725" i="1"/>
  <c r="N725" i="1"/>
  <c r="O725" i="1"/>
  <c r="P725" i="1"/>
  <c r="Q725" i="1"/>
  <c r="R725" i="1"/>
  <c r="S725" i="1"/>
  <c r="T725" i="1"/>
  <c r="U725" i="1"/>
  <c r="V725" i="1"/>
  <c r="W725" i="1"/>
  <c r="X725" i="1"/>
  <c r="Y725" i="1"/>
  <c r="Z725" i="1"/>
  <c r="AA725" i="1"/>
  <c r="AB725" i="1"/>
  <c r="AC725" i="1"/>
  <c r="AD725" i="1"/>
  <c r="AE725" i="1"/>
  <c r="AF725" i="1"/>
  <c r="C726" i="1"/>
  <c r="D726" i="1"/>
  <c r="E726" i="1"/>
  <c r="F726" i="1"/>
  <c r="G726" i="1"/>
  <c r="H726" i="1"/>
  <c r="I726" i="1"/>
  <c r="J726" i="1"/>
  <c r="K726" i="1"/>
  <c r="L726" i="1"/>
  <c r="M726" i="1"/>
  <c r="N726" i="1"/>
  <c r="O726" i="1"/>
  <c r="P726" i="1"/>
  <c r="Q726" i="1"/>
  <c r="R726" i="1"/>
  <c r="S726" i="1"/>
  <c r="T726" i="1"/>
  <c r="U726" i="1"/>
  <c r="V726" i="1"/>
  <c r="W726" i="1"/>
  <c r="X726" i="1"/>
  <c r="Y726" i="1"/>
  <c r="Z726" i="1"/>
  <c r="AA726" i="1"/>
  <c r="AB726" i="1"/>
  <c r="AC726" i="1"/>
  <c r="AD726" i="1"/>
  <c r="AE726" i="1"/>
  <c r="AF726" i="1"/>
  <c r="C727" i="1"/>
  <c r="D727" i="1"/>
  <c r="E727" i="1"/>
  <c r="F727" i="1"/>
  <c r="G727" i="1"/>
  <c r="H727" i="1"/>
  <c r="I727" i="1"/>
  <c r="J727" i="1"/>
  <c r="K727" i="1"/>
  <c r="L727" i="1"/>
  <c r="M727" i="1"/>
  <c r="N727" i="1"/>
  <c r="O727" i="1"/>
  <c r="P727" i="1"/>
  <c r="Q727" i="1"/>
  <c r="R727" i="1"/>
  <c r="S727" i="1"/>
  <c r="T727" i="1"/>
  <c r="U727" i="1"/>
  <c r="V727" i="1"/>
  <c r="W727" i="1"/>
  <c r="X727" i="1"/>
  <c r="Y727" i="1"/>
  <c r="Z727" i="1"/>
  <c r="AA727" i="1"/>
  <c r="AB727" i="1"/>
  <c r="AC727" i="1"/>
  <c r="AD727" i="1"/>
  <c r="AE727" i="1"/>
  <c r="AF727" i="1"/>
  <c r="C728" i="1"/>
  <c r="D728" i="1"/>
  <c r="E728" i="1"/>
  <c r="F728" i="1"/>
  <c r="G728" i="1"/>
  <c r="H728" i="1"/>
  <c r="I728" i="1"/>
  <c r="J728" i="1"/>
  <c r="K728" i="1"/>
  <c r="L728" i="1"/>
  <c r="M728" i="1"/>
  <c r="N728" i="1"/>
  <c r="O728" i="1"/>
  <c r="P728" i="1"/>
  <c r="Q728" i="1"/>
  <c r="R728" i="1"/>
  <c r="S728" i="1"/>
  <c r="T728" i="1"/>
  <c r="U728" i="1"/>
  <c r="V728" i="1"/>
  <c r="W728" i="1"/>
  <c r="X728" i="1"/>
  <c r="Y728" i="1"/>
  <c r="Z728" i="1"/>
  <c r="AA728" i="1"/>
  <c r="AB728" i="1"/>
  <c r="AC728" i="1"/>
  <c r="AD728" i="1"/>
  <c r="AE728" i="1"/>
  <c r="AF728" i="1"/>
  <c r="C729" i="1"/>
  <c r="D729" i="1"/>
  <c r="E729" i="1"/>
  <c r="F729" i="1"/>
  <c r="G729" i="1"/>
  <c r="H729" i="1"/>
  <c r="I729" i="1"/>
  <c r="J729" i="1"/>
  <c r="K729" i="1"/>
  <c r="L729" i="1"/>
  <c r="M729" i="1"/>
  <c r="N729" i="1"/>
  <c r="O729" i="1"/>
  <c r="P729" i="1"/>
  <c r="Q729" i="1"/>
  <c r="R729" i="1"/>
  <c r="S729" i="1"/>
  <c r="T729" i="1"/>
  <c r="U729" i="1"/>
  <c r="V729" i="1"/>
  <c r="W729" i="1"/>
  <c r="X729" i="1"/>
  <c r="Y729" i="1"/>
  <c r="Z729" i="1"/>
  <c r="AA729" i="1"/>
  <c r="AB729" i="1"/>
  <c r="AC729" i="1"/>
  <c r="AD729" i="1"/>
  <c r="AE729" i="1"/>
  <c r="AF729" i="1"/>
  <c r="C730" i="1"/>
  <c r="D730" i="1"/>
  <c r="E730" i="1"/>
  <c r="F730" i="1"/>
  <c r="G730" i="1"/>
  <c r="H730" i="1"/>
  <c r="I730" i="1"/>
  <c r="J730" i="1"/>
  <c r="K730" i="1"/>
  <c r="L730" i="1"/>
  <c r="M730" i="1"/>
  <c r="N730" i="1"/>
  <c r="O730" i="1"/>
  <c r="P730" i="1"/>
  <c r="Q730" i="1"/>
  <c r="R730" i="1"/>
  <c r="S730" i="1"/>
  <c r="T730" i="1"/>
  <c r="U730" i="1"/>
  <c r="V730" i="1"/>
  <c r="W730" i="1"/>
  <c r="X730" i="1"/>
  <c r="Y730" i="1"/>
  <c r="Z730" i="1"/>
  <c r="AA730" i="1"/>
  <c r="AB730" i="1"/>
  <c r="AC730" i="1"/>
  <c r="AD730" i="1"/>
  <c r="AE730" i="1"/>
  <c r="AF730" i="1"/>
  <c r="C731" i="1"/>
  <c r="D731" i="1"/>
  <c r="E731" i="1"/>
  <c r="F731" i="1"/>
  <c r="G731" i="1"/>
  <c r="H731" i="1"/>
  <c r="I731" i="1"/>
  <c r="J731" i="1"/>
  <c r="K731" i="1"/>
  <c r="L731" i="1"/>
  <c r="M731" i="1"/>
  <c r="N731" i="1"/>
  <c r="O731" i="1"/>
  <c r="P731" i="1"/>
  <c r="Q731" i="1"/>
  <c r="R731" i="1"/>
  <c r="S731" i="1"/>
  <c r="T731" i="1"/>
  <c r="U731" i="1"/>
  <c r="V731" i="1"/>
  <c r="W731" i="1"/>
  <c r="X731" i="1"/>
  <c r="Y731" i="1"/>
  <c r="Z731" i="1"/>
  <c r="AA731" i="1"/>
  <c r="AB731" i="1"/>
  <c r="AC731" i="1"/>
  <c r="AD731" i="1"/>
  <c r="AE731" i="1"/>
  <c r="AF731" i="1"/>
  <c r="C732" i="1"/>
  <c r="D732" i="1"/>
  <c r="E732" i="1"/>
  <c r="F732" i="1"/>
  <c r="G732" i="1"/>
  <c r="H732" i="1"/>
  <c r="I732" i="1"/>
  <c r="J732" i="1"/>
  <c r="K732" i="1"/>
  <c r="L732" i="1"/>
  <c r="M732" i="1"/>
  <c r="N732" i="1"/>
  <c r="O732" i="1"/>
  <c r="P732" i="1"/>
  <c r="Q732" i="1"/>
  <c r="R732" i="1"/>
  <c r="S732" i="1"/>
  <c r="T732" i="1"/>
  <c r="U732" i="1"/>
  <c r="V732" i="1"/>
  <c r="W732" i="1"/>
  <c r="X732" i="1"/>
  <c r="Y732" i="1"/>
  <c r="Z732" i="1"/>
  <c r="AA732" i="1"/>
  <c r="AB732" i="1"/>
  <c r="AC732" i="1"/>
  <c r="AD732" i="1"/>
  <c r="AE732" i="1"/>
  <c r="AF732" i="1"/>
  <c r="C733" i="1"/>
  <c r="D733" i="1"/>
  <c r="E733" i="1"/>
  <c r="F733" i="1"/>
  <c r="G733" i="1"/>
  <c r="H733" i="1"/>
  <c r="I733" i="1"/>
  <c r="J733" i="1"/>
  <c r="K733" i="1"/>
  <c r="L733" i="1"/>
  <c r="M733" i="1"/>
  <c r="N733" i="1"/>
  <c r="O733" i="1"/>
  <c r="P733" i="1"/>
  <c r="Q733" i="1"/>
  <c r="R733" i="1"/>
  <c r="S733" i="1"/>
  <c r="T733" i="1"/>
  <c r="U733" i="1"/>
  <c r="V733" i="1"/>
  <c r="W733" i="1"/>
  <c r="X733" i="1"/>
  <c r="Y733" i="1"/>
  <c r="Z733" i="1"/>
  <c r="AA733" i="1"/>
  <c r="AB733" i="1"/>
  <c r="AC733" i="1"/>
  <c r="AD733" i="1"/>
  <c r="AE733" i="1"/>
  <c r="AF733" i="1"/>
  <c r="C734" i="1"/>
  <c r="D734" i="1"/>
  <c r="E734" i="1"/>
  <c r="F734" i="1"/>
  <c r="G734" i="1"/>
  <c r="H734" i="1"/>
  <c r="I734" i="1"/>
  <c r="J734" i="1"/>
  <c r="K734" i="1"/>
  <c r="L734" i="1"/>
  <c r="M734" i="1"/>
  <c r="N734" i="1"/>
  <c r="O734" i="1"/>
  <c r="P734" i="1"/>
  <c r="Q734" i="1"/>
  <c r="R734" i="1"/>
  <c r="S734" i="1"/>
  <c r="T734" i="1"/>
  <c r="U734" i="1"/>
  <c r="V734" i="1"/>
  <c r="W734" i="1"/>
  <c r="X734" i="1"/>
  <c r="Y734" i="1"/>
  <c r="Z734" i="1"/>
  <c r="AA734" i="1"/>
  <c r="AB734" i="1"/>
  <c r="AC734" i="1"/>
  <c r="AD734" i="1"/>
  <c r="AE734" i="1"/>
  <c r="AF734" i="1"/>
  <c r="C735" i="1"/>
  <c r="D735" i="1"/>
  <c r="E735" i="1"/>
  <c r="F735" i="1"/>
  <c r="G735" i="1"/>
  <c r="H735" i="1"/>
  <c r="I735" i="1"/>
  <c r="J735" i="1"/>
  <c r="K735" i="1"/>
  <c r="L735" i="1"/>
  <c r="M735" i="1"/>
  <c r="N735" i="1"/>
  <c r="O735" i="1"/>
  <c r="P735" i="1"/>
  <c r="Q735" i="1"/>
  <c r="R735" i="1"/>
  <c r="S735" i="1"/>
  <c r="T735" i="1"/>
  <c r="U735" i="1"/>
  <c r="V735" i="1"/>
  <c r="W735" i="1"/>
  <c r="X735" i="1"/>
  <c r="Y735" i="1"/>
  <c r="Z735" i="1"/>
  <c r="AA735" i="1"/>
  <c r="AB735" i="1"/>
  <c r="AC735" i="1"/>
  <c r="AD735" i="1"/>
  <c r="AE735" i="1"/>
  <c r="AF735" i="1"/>
  <c r="C736" i="1"/>
  <c r="D736" i="1"/>
  <c r="E736" i="1"/>
  <c r="F736" i="1"/>
  <c r="G736" i="1"/>
  <c r="H736" i="1"/>
  <c r="I736" i="1"/>
  <c r="J736" i="1"/>
  <c r="K736" i="1"/>
  <c r="L736" i="1"/>
  <c r="M736" i="1"/>
  <c r="N736" i="1"/>
  <c r="O736" i="1"/>
  <c r="P736" i="1"/>
  <c r="Q736" i="1"/>
  <c r="R736" i="1"/>
  <c r="S736" i="1"/>
  <c r="T736" i="1"/>
  <c r="U736" i="1"/>
  <c r="V736" i="1"/>
  <c r="W736" i="1"/>
  <c r="X736" i="1"/>
  <c r="Y736" i="1"/>
  <c r="Z736" i="1"/>
  <c r="AA736" i="1"/>
  <c r="AB736" i="1"/>
  <c r="AC736" i="1"/>
  <c r="AD736" i="1"/>
  <c r="AE736" i="1"/>
  <c r="AF736" i="1"/>
  <c r="C737" i="1"/>
  <c r="D737" i="1"/>
  <c r="E737" i="1"/>
  <c r="F737" i="1"/>
  <c r="G737" i="1"/>
  <c r="H737" i="1"/>
  <c r="I737" i="1"/>
  <c r="J737" i="1"/>
  <c r="K737" i="1"/>
  <c r="L737" i="1"/>
  <c r="M737" i="1"/>
  <c r="N737" i="1"/>
  <c r="O737" i="1"/>
  <c r="P737" i="1"/>
  <c r="Q737" i="1"/>
  <c r="R737" i="1"/>
  <c r="S737" i="1"/>
  <c r="T737" i="1"/>
  <c r="U737" i="1"/>
  <c r="V737" i="1"/>
  <c r="W737" i="1"/>
  <c r="X737" i="1"/>
  <c r="Y737" i="1"/>
  <c r="Z737" i="1"/>
  <c r="AA737" i="1"/>
  <c r="AB737" i="1"/>
  <c r="AC737" i="1"/>
  <c r="AD737" i="1"/>
  <c r="AE737" i="1"/>
  <c r="AF737" i="1"/>
  <c r="C738" i="1"/>
  <c r="D738" i="1"/>
  <c r="E738" i="1"/>
  <c r="F738" i="1"/>
  <c r="G738" i="1"/>
  <c r="H738" i="1"/>
  <c r="I738" i="1"/>
  <c r="J738" i="1"/>
  <c r="K738" i="1"/>
  <c r="L738" i="1"/>
  <c r="M738" i="1"/>
  <c r="N738" i="1"/>
  <c r="O738" i="1"/>
  <c r="P738" i="1"/>
  <c r="Q738" i="1"/>
  <c r="R738" i="1"/>
  <c r="S738" i="1"/>
  <c r="T738" i="1"/>
  <c r="U738" i="1"/>
  <c r="V738" i="1"/>
  <c r="W738" i="1"/>
  <c r="X738" i="1"/>
  <c r="Y738" i="1"/>
  <c r="Z738" i="1"/>
  <c r="AA738" i="1"/>
  <c r="AB738" i="1"/>
  <c r="AC738" i="1"/>
  <c r="AD738" i="1"/>
  <c r="AE738" i="1"/>
  <c r="AF738" i="1"/>
  <c r="C739" i="1"/>
  <c r="D739" i="1"/>
  <c r="E739" i="1"/>
  <c r="F739" i="1"/>
  <c r="G739" i="1"/>
  <c r="H739" i="1"/>
  <c r="I739" i="1"/>
  <c r="J739" i="1"/>
  <c r="K739" i="1"/>
  <c r="L739" i="1"/>
  <c r="M739" i="1"/>
  <c r="N739" i="1"/>
  <c r="O739" i="1"/>
  <c r="P739" i="1"/>
  <c r="Q739" i="1"/>
  <c r="R739" i="1"/>
  <c r="S739" i="1"/>
  <c r="T739" i="1"/>
  <c r="U739" i="1"/>
  <c r="V739" i="1"/>
  <c r="W739" i="1"/>
  <c r="X739" i="1"/>
  <c r="Y739" i="1"/>
  <c r="Z739" i="1"/>
  <c r="AA739" i="1"/>
  <c r="AB739" i="1"/>
  <c r="AC739" i="1"/>
  <c r="AD739" i="1"/>
  <c r="AE739" i="1"/>
  <c r="AF739" i="1"/>
  <c r="C740" i="1"/>
  <c r="D740" i="1"/>
  <c r="E740" i="1"/>
  <c r="F740" i="1"/>
  <c r="G740" i="1"/>
  <c r="H740" i="1"/>
  <c r="I740" i="1"/>
  <c r="J740" i="1"/>
  <c r="K740" i="1"/>
  <c r="L740" i="1"/>
  <c r="M740" i="1"/>
  <c r="N740" i="1"/>
  <c r="O740" i="1"/>
  <c r="P740" i="1"/>
  <c r="Q740" i="1"/>
  <c r="R740" i="1"/>
  <c r="S740" i="1"/>
  <c r="T740" i="1"/>
  <c r="U740" i="1"/>
  <c r="V740" i="1"/>
  <c r="W740" i="1"/>
  <c r="X740" i="1"/>
  <c r="Y740" i="1"/>
  <c r="Z740" i="1"/>
  <c r="AA740" i="1"/>
  <c r="AB740" i="1"/>
  <c r="AC740" i="1"/>
  <c r="AD740" i="1"/>
  <c r="AE740" i="1"/>
  <c r="AF740" i="1"/>
  <c r="C741" i="1"/>
  <c r="D741" i="1"/>
  <c r="E741" i="1"/>
  <c r="F741" i="1"/>
  <c r="G741" i="1"/>
  <c r="H741" i="1"/>
  <c r="I741" i="1"/>
  <c r="J741" i="1"/>
  <c r="K741" i="1"/>
  <c r="L741" i="1"/>
  <c r="M741" i="1"/>
  <c r="N741" i="1"/>
  <c r="O741" i="1"/>
  <c r="P741" i="1"/>
  <c r="Q741" i="1"/>
  <c r="R741" i="1"/>
  <c r="S741" i="1"/>
  <c r="T741" i="1"/>
  <c r="U741" i="1"/>
  <c r="V741" i="1"/>
  <c r="W741" i="1"/>
  <c r="X741" i="1"/>
  <c r="Y741" i="1"/>
  <c r="Z741" i="1"/>
  <c r="AA741" i="1"/>
  <c r="AB741" i="1"/>
  <c r="AC741" i="1"/>
  <c r="AD741" i="1"/>
  <c r="AE741" i="1"/>
  <c r="AF741" i="1"/>
  <c r="C742" i="1"/>
  <c r="D742" i="1"/>
  <c r="E742" i="1"/>
  <c r="F742" i="1"/>
  <c r="G742" i="1"/>
  <c r="H742" i="1"/>
  <c r="I742" i="1"/>
  <c r="J742" i="1"/>
  <c r="K742" i="1"/>
  <c r="L742" i="1"/>
  <c r="M742" i="1"/>
  <c r="N742" i="1"/>
  <c r="O742" i="1"/>
  <c r="P742" i="1"/>
  <c r="Q742" i="1"/>
  <c r="R742" i="1"/>
  <c r="S742" i="1"/>
  <c r="T742" i="1"/>
  <c r="U742" i="1"/>
  <c r="V742" i="1"/>
  <c r="W742" i="1"/>
  <c r="X742" i="1"/>
  <c r="Y742" i="1"/>
  <c r="Z742" i="1"/>
  <c r="AA742" i="1"/>
  <c r="AB742" i="1"/>
  <c r="AC742" i="1"/>
  <c r="AD742" i="1"/>
  <c r="AE742" i="1"/>
  <c r="AF742" i="1"/>
  <c r="C743" i="1"/>
  <c r="D743" i="1"/>
  <c r="E743" i="1"/>
  <c r="F743" i="1"/>
  <c r="G743" i="1"/>
  <c r="H743" i="1"/>
  <c r="I743" i="1"/>
  <c r="J743" i="1"/>
  <c r="K743" i="1"/>
  <c r="L743" i="1"/>
  <c r="M743" i="1"/>
  <c r="N743" i="1"/>
  <c r="O743" i="1"/>
  <c r="P743" i="1"/>
  <c r="Q743" i="1"/>
  <c r="R743" i="1"/>
  <c r="S743" i="1"/>
  <c r="T743" i="1"/>
  <c r="U743" i="1"/>
  <c r="V743" i="1"/>
  <c r="W743" i="1"/>
  <c r="X743" i="1"/>
  <c r="Y743" i="1"/>
  <c r="Z743" i="1"/>
  <c r="AA743" i="1"/>
  <c r="AB743" i="1"/>
  <c r="AC743" i="1"/>
  <c r="AD743" i="1"/>
  <c r="AE743" i="1"/>
  <c r="AF743" i="1"/>
  <c r="C744" i="1"/>
  <c r="D744" i="1"/>
  <c r="E744" i="1"/>
  <c r="F744" i="1"/>
  <c r="G744" i="1"/>
  <c r="H744" i="1"/>
  <c r="I744" i="1"/>
  <c r="J744" i="1"/>
  <c r="K744" i="1"/>
  <c r="L744" i="1"/>
  <c r="M744" i="1"/>
  <c r="N744" i="1"/>
  <c r="O744" i="1"/>
  <c r="P744" i="1"/>
  <c r="Q744" i="1"/>
  <c r="R744" i="1"/>
  <c r="S744" i="1"/>
  <c r="T744" i="1"/>
  <c r="U744" i="1"/>
  <c r="V744" i="1"/>
  <c r="W744" i="1"/>
  <c r="X744" i="1"/>
  <c r="Y744" i="1"/>
  <c r="Z744" i="1"/>
  <c r="AA744" i="1"/>
  <c r="AB744" i="1"/>
  <c r="AC744" i="1"/>
  <c r="AD744" i="1"/>
  <c r="AE744" i="1"/>
  <c r="AF744" i="1"/>
  <c r="C745" i="1"/>
  <c r="D745" i="1"/>
  <c r="E745" i="1"/>
  <c r="F745" i="1"/>
  <c r="G745" i="1"/>
  <c r="H745" i="1"/>
  <c r="I745" i="1"/>
  <c r="J745" i="1"/>
  <c r="K745" i="1"/>
  <c r="L745" i="1"/>
  <c r="M745" i="1"/>
  <c r="N745" i="1"/>
  <c r="O745" i="1"/>
  <c r="P745" i="1"/>
  <c r="Q745" i="1"/>
  <c r="R745" i="1"/>
  <c r="S745" i="1"/>
  <c r="T745" i="1"/>
  <c r="U745" i="1"/>
  <c r="V745" i="1"/>
  <c r="W745" i="1"/>
  <c r="X745" i="1"/>
  <c r="Y745" i="1"/>
  <c r="Z745" i="1"/>
  <c r="AA745" i="1"/>
  <c r="AB745" i="1"/>
  <c r="AC745" i="1"/>
  <c r="AD745" i="1"/>
  <c r="AE745" i="1"/>
  <c r="AF745" i="1"/>
  <c r="C746" i="1"/>
  <c r="D746" i="1"/>
  <c r="E746" i="1"/>
  <c r="F746" i="1"/>
  <c r="G746" i="1"/>
  <c r="H746" i="1"/>
  <c r="I746" i="1"/>
  <c r="J746" i="1"/>
  <c r="K746" i="1"/>
  <c r="L746" i="1"/>
  <c r="M746" i="1"/>
  <c r="N746" i="1"/>
  <c r="O746" i="1"/>
  <c r="P746" i="1"/>
  <c r="Q746" i="1"/>
  <c r="R746" i="1"/>
  <c r="S746" i="1"/>
  <c r="T746" i="1"/>
  <c r="U746" i="1"/>
  <c r="V746" i="1"/>
  <c r="W746" i="1"/>
  <c r="X746" i="1"/>
  <c r="Y746" i="1"/>
  <c r="Z746" i="1"/>
  <c r="AA746" i="1"/>
  <c r="AB746" i="1"/>
  <c r="AC746" i="1"/>
  <c r="AD746" i="1"/>
  <c r="AE746" i="1"/>
  <c r="AF746" i="1"/>
  <c r="C747" i="1"/>
  <c r="D747" i="1"/>
  <c r="E747" i="1"/>
  <c r="F747" i="1"/>
  <c r="G747" i="1"/>
  <c r="H747" i="1"/>
  <c r="I747" i="1"/>
  <c r="J747" i="1"/>
  <c r="K747" i="1"/>
  <c r="L747" i="1"/>
  <c r="M747" i="1"/>
  <c r="N747" i="1"/>
  <c r="O747" i="1"/>
  <c r="P747" i="1"/>
  <c r="Q747" i="1"/>
  <c r="R747" i="1"/>
  <c r="S747" i="1"/>
  <c r="T747" i="1"/>
  <c r="U747" i="1"/>
  <c r="V747" i="1"/>
  <c r="W747" i="1"/>
  <c r="X747" i="1"/>
  <c r="Y747" i="1"/>
  <c r="Z747" i="1"/>
  <c r="AA747" i="1"/>
  <c r="AB747" i="1"/>
  <c r="AC747" i="1"/>
  <c r="AD747" i="1"/>
  <c r="AE747" i="1"/>
  <c r="AF747" i="1"/>
  <c r="C748" i="1"/>
  <c r="D748" i="1"/>
  <c r="E748" i="1"/>
  <c r="F748" i="1"/>
  <c r="G748" i="1"/>
  <c r="H748" i="1"/>
  <c r="I748" i="1"/>
  <c r="J748" i="1"/>
  <c r="K748" i="1"/>
  <c r="L748" i="1"/>
  <c r="M748" i="1"/>
  <c r="N748" i="1"/>
  <c r="O748" i="1"/>
  <c r="P748" i="1"/>
  <c r="Q748" i="1"/>
  <c r="R748" i="1"/>
  <c r="S748" i="1"/>
  <c r="T748" i="1"/>
  <c r="U748" i="1"/>
  <c r="V748" i="1"/>
  <c r="W748" i="1"/>
  <c r="X748" i="1"/>
  <c r="Y748" i="1"/>
  <c r="Z748" i="1"/>
  <c r="AA748" i="1"/>
  <c r="AB748" i="1"/>
  <c r="AC748" i="1"/>
  <c r="AD748" i="1"/>
  <c r="AE748" i="1"/>
  <c r="AF748" i="1"/>
  <c r="C749" i="1"/>
  <c r="D749" i="1"/>
  <c r="E749" i="1"/>
  <c r="F749" i="1"/>
  <c r="G749" i="1"/>
  <c r="H749" i="1"/>
  <c r="I749" i="1"/>
  <c r="J749" i="1"/>
  <c r="K749" i="1"/>
  <c r="L749" i="1"/>
  <c r="M749" i="1"/>
  <c r="N749" i="1"/>
  <c r="O749" i="1"/>
  <c r="P749" i="1"/>
  <c r="Q749" i="1"/>
  <c r="R749" i="1"/>
  <c r="S749" i="1"/>
  <c r="T749" i="1"/>
  <c r="U749" i="1"/>
  <c r="V749" i="1"/>
  <c r="W749" i="1"/>
  <c r="X749" i="1"/>
  <c r="Y749" i="1"/>
  <c r="Z749" i="1"/>
  <c r="AA749" i="1"/>
  <c r="AB749" i="1"/>
  <c r="AC749" i="1"/>
  <c r="AD749" i="1"/>
  <c r="AE749" i="1"/>
  <c r="AF749" i="1"/>
  <c r="C750" i="1"/>
  <c r="D750" i="1"/>
  <c r="E750" i="1"/>
  <c r="F750" i="1"/>
  <c r="G750" i="1"/>
  <c r="H750" i="1"/>
  <c r="I750" i="1"/>
  <c r="J750" i="1"/>
  <c r="K750" i="1"/>
  <c r="L750" i="1"/>
  <c r="M750" i="1"/>
  <c r="N750" i="1"/>
  <c r="O750" i="1"/>
  <c r="P750" i="1"/>
  <c r="Q750" i="1"/>
  <c r="R750" i="1"/>
  <c r="S750" i="1"/>
  <c r="T750" i="1"/>
  <c r="U750" i="1"/>
  <c r="V750" i="1"/>
  <c r="W750" i="1"/>
  <c r="X750" i="1"/>
  <c r="Y750" i="1"/>
  <c r="Z750" i="1"/>
  <c r="AA750" i="1"/>
  <c r="AB750" i="1"/>
  <c r="AC750" i="1"/>
  <c r="AD750" i="1"/>
  <c r="AE750" i="1"/>
  <c r="AF750" i="1"/>
  <c r="C751" i="1"/>
  <c r="D751" i="1"/>
  <c r="E751" i="1"/>
  <c r="F751" i="1"/>
  <c r="G751" i="1"/>
  <c r="H751" i="1"/>
  <c r="I751" i="1"/>
  <c r="J751" i="1"/>
  <c r="K751" i="1"/>
  <c r="L751" i="1"/>
  <c r="M751" i="1"/>
  <c r="N751" i="1"/>
  <c r="O751" i="1"/>
  <c r="P751" i="1"/>
  <c r="Q751" i="1"/>
  <c r="R751" i="1"/>
  <c r="S751" i="1"/>
  <c r="T751" i="1"/>
  <c r="U751" i="1"/>
  <c r="V751" i="1"/>
  <c r="W751" i="1"/>
  <c r="X751" i="1"/>
  <c r="Y751" i="1"/>
  <c r="Z751" i="1"/>
  <c r="AA751" i="1"/>
  <c r="AB751" i="1"/>
  <c r="AC751" i="1"/>
  <c r="AD751" i="1"/>
  <c r="AE751" i="1"/>
  <c r="AF751" i="1"/>
  <c r="C752" i="1"/>
  <c r="D752" i="1"/>
  <c r="E752" i="1"/>
  <c r="F752" i="1"/>
  <c r="G752" i="1"/>
  <c r="H752" i="1"/>
  <c r="I752" i="1"/>
  <c r="J752" i="1"/>
  <c r="K752" i="1"/>
  <c r="L752" i="1"/>
  <c r="M752" i="1"/>
  <c r="N752" i="1"/>
  <c r="O752" i="1"/>
  <c r="P752" i="1"/>
  <c r="Q752" i="1"/>
  <c r="R752" i="1"/>
  <c r="S752" i="1"/>
  <c r="T752" i="1"/>
  <c r="U752" i="1"/>
  <c r="V752" i="1"/>
  <c r="W752" i="1"/>
  <c r="X752" i="1"/>
  <c r="Y752" i="1"/>
  <c r="Z752" i="1"/>
  <c r="AA752" i="1"/>
  <c r="AB752" i="1"/>
  <c r="AC752" i="1"/>
  <c r="AD752" i="1"/>
  <c r="AE752" i="1"/>
  <c r="AF752" i="1"/>
  <c r="C753" i="1"/>
  <c r="D753" i="1"/>
  <c r="E753" i="1"/>
  <c r="F753" i="1"/>
  <c r="G753" i="1"/>
  <c r="H753" i="1"/>
  <c r="I753" i="1"/>
  <c r="J753" i="1"/>
  <c r="K753" i="1"/>
  <c r="L753" i="1"/>
  <c r="M753" i="1"/>
  <c r="N753" i="1"/>
  <c r="O753" i="1"/>
  <c r="P753" i="1"/>
  <c r="Q753" i="1"/>
  <c r="R753" i="1"/>
  <c r="S753" i="1"/>
  <c r="T753" i="1"/>
  <c r="U753" i="1"/>
  <c r="V753" i="1"/>
  <c r="W753" i="1"/>
  <c r="X753" i="1"/>
  <c r="Y753" i="1"/>
  <c r="Z753" i="1"/>
  <c r="AA753" i="1"/>
  <c r="AB753" i="1"/>
  <c r="AC753" i="1"/>
  <c r="AD753" i="1"/>
  <c r="AE753" i="1"/>
  <c r="AF753" i="1"/>
  <c r="C754" i="1"/>
  <c r="D754" i="1"/>
  <c r="E754" i="1"/>
  <c r="F754" i="1"/>
  <c r="G754" i="1"/>
  <c r="H754" i="1"/>
  <c r="I754" i="1"/>
  <c r="J754" i="1"/>
  <c r="K754" i="1"/>
  <c r="L754" i="1"/>
  <c r="M754" i="1"/>
  <c r="N754" i="1"/>
  <c r="O754" i="1"/>
  <c r="P754" i="1"/>
  <c r="Q754" i="1"/>
  <c r="R754" i="1"/>
  <c r="S754" i="1"/>
  <c r="T754" i="1"/>
  <c r="U754" i="1"/>
  <c r="V754" i="1"/>
  <c r="W754" i="1"/>
  <c r="X754" i="1"/>
  <c r="Y754" i="1"/>
  <c r="Z754" i="1"/>
  <c r="AA754" i="1"/>
  <c r="AB754" i="1"/>
  <c r="AC754" i="1"/>
  <c r="AD754" i="1"/>
  <c r="AE754" i="1"/>
  <c r="AF754" i="1"/>
  <c r="C755" i="1"/>
  <c r="D755" i="1"/>
  <c r="E755" i="1"/>
  <c r="F755" i="1"/>
  <c r="G755" i="1"/>
  <c r="H755" i="1"/>
  <c r="I755" i="1"/>
  <c r="J755" i="1"/>
  <c r="K755" i="1"/>
  <c r="L755" i="1"/>
  <c r="M755" i="1"/>
  <c r="N755" i="1"/>
  <c r="O755" i="1"/>
  <c r="P755" i="1"/>
  <c r="Q755" i="1"/>
  <c r="R755" i="1"/>
  <c r="S755" i="1"/>
  <c r="T755" i="1"/>
  <c r="U755" i="1"/>
  <c r="V755" i="1"/>
  <c r="W755" i="1"/>
  <c r="X755" i="1"/>
  <c r="Y755" i="1"/>
  <c r="Z755" i="1"/>
  <c r="AA755" i="1"/>
  <c r="AB755" i="1"/>
  <c r="AC755" i="1"/>
  <c r="AD755" i="1"/>
  <c r="AE755" i="1"/>
  <c r="AF755" i="1"/>
  <c r="C756" i="1"/>
  <c r="D756" i="1"/>
  <c r="E756" i="1"/>
  <c r="F756" i="1"/>
  <c r="G756" i="1"/>
  <c r="H756" i="1"/>
  <c r="I756" i="1"/>
  <c r="J756" i="1"/>
  <c r="K756" i="1"/>
  <c r="L756" i="1"/>
  <c r="M756" i="1"/>
  <c r="N756" i="1"/>
  <c r="O756" i="1"/>
  <c r="P756" i="1"/>
  <c r="Q756" i="1"/>
  <c r="R756" i="1"/>
  <c r="S756" i="1"/>
  <c r="T756" i="1"/>
  <c r="U756" i="1"/>
  <c r="V756" i="1"/>
  <c r="W756" i="1"/>
  <c r="X756" i="1"/>
  <c r="Y756" i="1"/>
  <c r="Z756" i="1"/>
  <c r="AA756" i="1"/>
  <c r="AB756" i="1"/>
  <c r="AC756" i="1"/>
  <c r="AD756" i="1"/>
  <c r="AE756" i="1"/>
  <c r="AF756" i="1"/>
  <c r="C757" i="1"/>
  <c r="D757" i="1"/>
  <c r="E757" i="1"/>
  <c r="F757" i="1"/>
  <c r="G757" i="1"/>
  <c r="H757" i="1"/>
  <c r="I757" i="1"/>
  <c r="J757" i="1"/>
  <c r="K757" i="1"/>
  <c r="L757" i="1"/>
  <c r="M757" i="1"/>
  <c r="N757" i="1"/>
  <c r="O757" i="1"/>
  <c r="P757" i="1"/>
  <c r="Q757" i="1"/>
  <c r="R757" i="1"/>
  <c r="S757" i="1"/>
  <c r="T757" i="1"/>
  <c r="U757" i="1"/>
  <c r="V757" i="1"/>
  <c r="W757" i="1"/>
  <c r="X757" i="1"/>
  <c r="Y757" i="1"/>
  <c r="Z757" i="1"/>
  <c r="AA757" i="1"/>
  <c r="AB757" i="1"/>
  <c r="AC757" i="1"/>
  <c r="AD757" i="1"/>
  <c r="AE757" i="1"/>
  <c r="AF757" i="1"/>
  <c r="C758" i="1"/>
  <c r="D758" i="1"/>
  <c r="E758" i="1"/>
  <c r="F758" i="1"/>
  <c r="G758" i="1"/>
  <c r="H758" i="1"/>
  <c r="I758" i="1"/>
  <c r="J758" i="1"/>
  <c r="K758" i="1"/>
  <c r="L758" i="1"/>
  <c r="M758" i="1"/>
  <c r="N758" i="1"/>
  <c r="O758" i="1"/>
  <c r="P758" i="1"/>
  <c r="Q758" i="1"/>
  <c r="R758" i="1"/>
  <c r="S758" i="1"/>
  <c r="T758" i="1"/>
  <c r="U758" i="1"/>
  <c r="V758" i="1"/>
  <c r="W758" i="1"/>
  <c r="X758" i="1"/>
  <c r="Y758" i="1"/>
  <c r="Z758" i="1"/>
  <c r="AA758" i="1"/>
  <c r="AB758" i="1"/>
  <c r="AC758" i="1"/>
  <c r="AD758" i="1"/>
  <c r="AE758" i="1"/>
  <c r="AF758" i="1"/>
  <c r="C759" i="1"/>
  <c r="D759" i="1"/>
  <c r="E759" i="1"/>
  <c r="F759" i="1"/>
  <c r="G759" i="1"/>
  <c r="H759" i="1"/>
  <c r="I759" i="1"/>
  <c r="J759" i="1"/>
  <c r="K759" i="1"/>
  <c r="L759" i="1"/>
  <c r="M759" i="1"/>
  <c r="N759" i="1"/>
  <c r="O759" i="1"/>
  <c r="P759" i="1"/>
  <c r="Q759" i="1"/>
  <c r="R759" i="1"/>
  <c r="S759" i="1"/>
  <c r="T759" i="1"/>
  <c r="U759" i="1"/>
  <c r="V759" i="1"/>
  <c r="W759" i="1"/>
  <c r="X759" i="1"/>
  <c r="Y759" i="1"/>
  <c r="Z759" i="1"/>
  <c r="AA759" i="1"/>
  <c r="AB759" i="1"/>
  <c r="AC759" i="1"/>
  <c r="AD759" i="1"/>
  <c r="AE759" i="1"/>
  <c r="AF759" i="1"/>
  <c r="C760" i="1"/>
  <c r="D760" i="1"/>
  <c r="E760" i="1"/>
  <c r="F760" i="1"/>
  <c r="G760" i="1"/>
  <c r="H760" i="1"/>
  <c r="I760" i="1"/>
  <c r="J760" i="1"/>
  <c r="K760" i="1"/>
  <c r="L760" i="1"/>
  <c r="M760" i="1"/>
  <c r="N760" i="1"/>
  <c r="O760" i="1"/>
  <c r="P760" i="1"/>
  <c r="Q760" i="1"/>
  <c r="R760" i="1"/>
  <c r="S760" i="1"/>
  <c r="T760" i="1"/>
  <c r="U760" i="1"/>
  <c r="V760" i="1"/>
  <c r="W760" i="1"/>
  <c r="X760" i="1"/>
  <c r="Y760" i="1"/>
  <c r="Z760" i="1"/>
  <c r="AA760" i="1"/>
  <c r="AB760" i="1"/>
  <c r="AC760" i="1"/>
  <c r="AD760" i="1"/>
  <c r="AE760" i="1"/>
  <c r="AF760" i="1"/>
  <c r="C761" i="1"/>
  <c r="D761" i="1"/>
  <c r="E761" i="1"/>
  <c r="F761" i="1"/>
  <c r="G761" i="1"/>
  <c r="H761" i="1"/>
  <c r="I761" i="1"/>
  <c r="J761" i="1"/>
  <c r="K761" i="1"/>
  <c r="L761" i="1"/>
  <c r="M761" i="1"/>
  <c r="N761" i="1"/>
  <c r="O761" i="1"/>
  <c r="P761" i="1"/>
  <c r="Q761" i="1"/>
  <c r="R761" i="1"/>
  <c r="S761" i="1"/>
  <c r="T761" i="1"/>
  <c r="U761" i="1"/>
  <c r="V761" i="1"/>
  <c r="W761" i="1"/>
  <c r="X761" i="1"/>
  <c r="Y761" i="1"/>
  <c r="Z761" i="1"/>
  <c r="AA761" i="1"/>
  <c r="AB761" i="1"/>
  <c r="AC761" i="1"/>
  <c r="AD761" i="1"/>
  <c r="AE761" i="1"/>
  <c r="AF761" i="1"/>
  <c r="C762" i="1"/>
  <c r="D762" i="1"/>
  <c r="E762" i="1"/>
  <c r="F762" i="1"/>
  <c r="G762" i="1"/>
  <c r="H762" i="1"/>
  <c r="I762" i="1"/>
  <c r="J762" i="1"/>
  <c r="K762" i="1"/>
  <c r="L762" i="1"/>
  <c r="M762" i="1"/>
  <c r="N762" i="1"/>
  <c r="O762" i="1"/>
  <c r="P762" i="1"/>
  <c r="Q762" i="1"/>
  <c r="R762" i="1"/>
  <c r="S762" i="1"/>
  <c r="T762" i="1"/>
  <c r="U762" i="1"/>
  <c r="V762" i="1"/>
  <c r="W762" i="1"/>
  <c r="X762" i="1"/>
  <c r="Y762" i="1"/>
  <c r="Z762" i="1"/>
  <c r="AA762" i="1"/>
  <c r="AB762" i="1"/>
  <c r="AC762" i="1"/>
  <c r="AD762" i="1"/>
  <c r="AE762" i="1"/>
  <c r="AF762" i="1"/>
  <c r="C763" i="1"/>
  <c r="D763" i="1"/>
  <c r="E763" i="1"/>
  <c r="F763" i="1"/>
  <c r="G763" i="1"/>
  <c r="H763" i="1"/>
  <c r="I763" i="1"/>
  <c r="J763" i="1"/>
  <c r="K763" i="1"/>
  <c r="L763" i="1"/>
  <c r="M763" i="1"/>
  <c r="N763" i="1"/>
  <c r="O763" i="1"/>
  <c r="P763" i="1"/>
  <c r="Q763" i="1"/>
  <c r="R763" i="1"/>
  <c r="S763" i="1"/>
  <c r="T763" i="1"/>
  <c r="U763" i="1"/>
  <c r="V763" i="1"/>
  <c r="W763" i="1"/>
  <c r="X763" i="1"/>
  <c r="Y763" i="1"/>
  <c r="Z763" i="1"/>
  <c r="AA763" i="1"/>
  <c r="AB763" i="1"/>
  <c r="AC763" i="1"/>
  <c r="AD763" i="1"/>
  <c r="AE763" i="1"/>
  <c r="AF763" i="1"/>
  <c r="C764" i="1"/>
  <c r="D764" i="1"/>
  <c r="E764" i="1"/>
  <c r="F764" i="1"/>
  <c r="G764" i="1"/>
  <c r="H764" i="1"/>
  <c r="I764" i="1"/>
  <c r="J764" i="1"/>
  <c r="K764" i="1"/>
  <c r="L764" i="1"/>
  <c r="M764" i="1"/>
  <c r="N764" i="1"/>
  <c r="O764" i="1"/>
  <c r="P764" i="1"/>
  <c r="Q764" i="1"/>
  <c r="R764" i="1"/>
  <c r="S764" i="1"/>
  <c r="T764" i="1"/>
  <c r="U764" i="1"/>
  <c r="V764" i="1"/>
  <c r="W764" i="1"/>
  <c r="X764" i="1"/>
  <c r="Y764" i="1"/>
  <c r="Z764" i="1"/>
  <c r="AA764" i="1"/>
  <c r="AB764" i="1"/>
  <c r="AC764" i="1"/>
  <c r="AD764" i="1"/>
  <c r="AE764" i="1"/>
  <c r="AF764" i="1"/>
  <c r="C765" i="1"/>
  <c r="D765" i="1"/>
  <c r="E765" i="1"/>
  <c r="F765" i="1"/>
  <c r="G765" i="1"/>
  <c r="H765" i="1"/>
  <c r="I765" i="1"/>
  <c r="J765" i="1"/>
  <c r="K765" i="1"/>
  <c r="L765" i="1"/>
  <c r="M765" i="1"/>
  <c r="N765" i="1"/>
  <c r="O765" i="1"/>
  <c r="P765" i="1"/>
  <c r="Q765" i="1"/>
  <c r="R765" i="1"/>
  <c r="S765" i="1"/>
  <c r="T765" i="1"/>
  <c r="U765" i="1"/>
  <c r="V765" i="1"/>
  <c r="W765" i="1"/>
  <c r="X765" i="1"/>
  <c r="Y765" i="1"/>
  <c r="Z765" i="1"/>
  <c r="AA765" i="1"/>
  <c r="AB765" i="1"/>
  <c r="AC765" i="1"/>
  <c r="AD765" i="1"/>
  <c r="AE765" i="1"/>
  <c r="AF765" i="1"/>
  <c r="C766" i="1"/>
  <c r="D766" i="1"/>
  <c r="E766" i="1"/>
  <c r="F766" i="1"/>
  <c r="G766" i="1"/>
  <c r="H766" i="1"/>
  <c r="I766" i="1"/>
  <c r="J766" i="1"/>
  <c r="K766" i="1"/>
  <c r="L766" i="1"/>
  <c r="M766" i="1"/>
  <c r="N766" i="1"/>
  <c r="O766" i="1"/>
  <c r="P766" i="1"/>
  <c r="Q766" i="1"/>
  <c r="R766" i="1"/>
  <c r="S766" i="1"/>
  <c r="T766" i="1"/>
  <c r="U766" i="1"/>
  <c r="V766" i="1"/>
  <c r="W766" i="1"/>
  <c r="X766" i="1"/>
  <c r="Y766" i="1"/>
  <c r="Z766" i="1"/>
  <c r="AA766" i="1"/>
  <c r="AB766" i="1"/>
  <c r="AC766" i="1"/>
  <c r="AD766" i="1"/>
  <c r="AE766" i="1"/>
  <c r="AF766" i="1"/>
  <c r="C767" i="1"/>
  <c r="D767" i="1"/>
  <c r="E767" i="1"/>
  <c r="F767" i="1"/>
  <c r="G767" i="1"/>
  <c r="H767" i="1"/>
  <c r="I767" i="1"/>
  <c r="J767" i="1"/>
  <c r="K767" i="1"/>
  <c r="L767" i="1"/>
  <c r="M767" i="1"/>
  <c r="N767" i="1"/>
  <c r="O767" i="1"/>
  <c r="P767" i="1"/>
  <c r="Q767" i="1"/>
  <c r="R767" i="1"/>
  <c r="S767" i="1"/>
  <c r="T767" i="1"/>
  <c r="U767" i="1"/>
  <c r="V767" i="1"/>
  <c r="W767" i="1"/>
  <c r="X767" i="1"/>
  <c r="Y767" i="1"/>
  <c r="Z767" i="1"/>
  <c r="AA767" i="1"/>
  <c r="AB767" i="1"/>
  <c r="AC767" i="1"/>
  <c r="AD767" i="1"/>
  <c r="AE767" i="1"/>
  <c r="AF767" i="1"/>
  <c r="C768" i="1"/>
  <c r="D768" i="1"/>
  <c r="E768" i="1"/>
  <c r="F768" i="1"/>
  <c r="G768" i="1"/>
  <c r="H768" i="1"/>
  <c r="I768" i="1"/>
  <c r="J768" i="1"/>
  <c r="K768" i="1"/>
  <c r="L768" i="1"/>
  <c r="M768" i="1"/>
  <c r="N768" i="1"/>
  <c r="O768" i="1"/>
  <c r="P768" i="1"/>
  <c r="Q768" i="1"/>
  <c r="R768" i="1"/>
  <c r="S768" i="1"/>
  <c r="T768" i="1"/>
  <c r="U768" i="1"/>
  <c r="V768" i="1"/>
  <c r="W768" i="1"/>
  <c r="X768" i="1"/>
  <c r="Y768" i="1"/>
  <c r="Z768" i="1"/>
  <c r="AA768" i="1"/>
  <c r="AB768" i="1"/>
  <c r="AC768" i="1"/>
  <c r="AD768" i="1"/>
  <c r="AE768" i="1"/>
  <c r="AF768" i="1"/>
  <c r="C769" i="1"/>
  <c r="D769" i="1"/>
  <c r="E769" i="1"/>
  <c r="F769" i="1"/>
  <c r="G769" i="1"/>
  <c r="H769" i="1"/>
  <c r="I769" i="1"/>
  <c r="J769" i="1"/>
  <c r="K769" i="1"/>
  <c r="L769" i="1"/>
  <c r="M769" i="1"/>
  <c r="N769" i="1"/>
  <c r="O769" i="1"/>
  <c r="P769" i="1"/>
  <c r="Q769" i="1"/>
  <c r="R769" i="1"/>
  <c r="S769" i="1"/>
  <c r="T769" i="1"/>
  <c r="U769" i="1"/>
  <c r="V769" i="1"/>
  <c r="W769" i="1"/>
  <c r="X769" i="1"/>
  <c r="Y769" i="1"/>
  <c r="Z769" i="1"/>
  <c r="AA769" i="1"/>
  <c r="AB769" i="1"/>
  <c r="AC769" i="1"/>
  <c r="AD769" i="1"/>
  <c r="AE769" i="1"/>
  <c r="AF769" i="1"/>
  <c r="C770" i="1"/>
  <c r="D770" i="1"/>
  <c r="E770" i="1"/>
  <c r="F770" i="1"/>
  <c r="G770" i="1"/>
  <c r="H770" i="1"/>
  <c r="I770" i="1"/>
  <c r="J770" i="1"/>
  <c r="K770" i="1"/>
  <c r="L770" i="1"/>
  <c r="M770" i="1"/>
  <c r="N770" i="1"/>
  <c r="O770" i="1"/>
  <c r="P770" i="1"/>
  <c r="Q770" i="1"/>
  <c r="R770" i="1"/>
  <c r="S770" i="1"/>
  <c r="T770" i="1"/>
  <c r="U770" i="1"/>
  <c r="V770" i="1"/>
  <c r="W770" i="1"/>
  <c r="X770" i="1"/>
  <c r="Y770" i="1"/>
  <c r="Z770" i="1"/>
  <c r="AA770" i="1"/>
  <c r="AB770" i="1"/>
  <c r="AC770" i="1"/>
  <c r="AD770" i="1"/>
  <c r="AE770" i="1"/>
  <c r="AF770" i="1"/>
  <c r="C771" i="1"/>
  <c r="D771" i="1"/>
  <c r="E771" i="1"/>
  <c r="F771" i="1"/>
  <c r="G771" i="1"/>
  <c r="H771" i="1"/>
  <c r="I771" i="1"/>
  <c r="J771" i="1"/>
  <c r="K771" i="1"/>
  <c r="L771" i="1"/>
  <c r="M771" i="1"/>
  <c r="N771" i="1"/>
  <c r="O771" i="1"/>
  <c r="P771" i="1"/>
  <c r="Q771" i="1"/>
  <c r="R771" i="1"/>
  <c r="S771" i="1"/>
  <c r="T771" i="1"/>
  <c r="U771" i="1"/>
  <c r="V771" i="1"/>
  <c r="W771" i="1"/>
  <c r="X771" i="1"/>
  <c r="Y771" i="1"/>
  <c r="Z771" i="1"/>
  <c r="AA771" i="1"/>
  <c r="AB771" i="1"/>
  <c r="AC771" i="1"/>
  <c r="AD771" i="1"/>
  <c r="AE771" i="1"/>
  <c r="AF771" i="1"/>
  <c r="C772" i="1"/>
  <c r="D772" i="1"/>
  <c r="E772" i="1"/>
  <c r="F772" i="1"/>
  <c r="G772" i="1"/>
  <c r="H772" i="1"/>
  <c r="I772" i="1"/>
  <c r="J772" i="1"/>
  <c r="K772" i="1"/>
  <c r="L772" i="1"/>
  <c r="M772" i="1"/>
  <c r="N772" i="1"/>
  <c r="O772" i="1"/>
  <c r="P772" i="1"/>
  <c r="Q772" i="1"/>
  <c r="R772" i="1"/>
  <c r="S772" i="1"/>
  <c r="T772" i="1"/>
  <c r="U772" i="1"/>
  <c r="V772" i="1"/>
  <c r="W772" i="1"/>
  <c r="X772" i="1"/>
  <c r="Y772" i="1"/>
  <c r="Z772" i="1"/>
  <c r="AA772" i="1"/>
  <c r="AB772" i="1"/>
  <c r="AC772" i="1"/>
  <c r="AD772" i="1"/>
  <c r="AE772" i="1"/>
  <c r="AF772" i="1"/>
  <c r="C773" i="1"/>
  <c r="D773" i="1"/>
  <c r="E773" i="1"/>
  <c r="F773" i="1"/>
  <c r="G773" i="1"/>
  <c r="H773" i="1"/>
  <c r="I773" i="1"/>
  <c r="J773" i="1"/>
  <c r="K773" i="1"/>
  <c r="L773" i="1"/>
  <c r="M773" i="1"/>
  <c r="N773" i="1"/>
  <c r="O773" i="1"/>
  <c r="P773" i="1"/>
  <c r="Q773" i="1"/>
  <c r="R773" i="1"/>
  <c r="S773" i="1"/>
  <c r="T773" i="1"/>
  <c r="U773" i="1"/>
  <c r="V773" i="1"/>
  <c r="W773" i="1"/>
  <c r="X773" i="1"/>
  <c r="Y773" i="1"/>
  <c r="Z773" i="1"/>
  <c r="AA773" i="1"/>
  <c r="AB773" i="1"/>
  <c r="AC773" i="1"/>
  <c r="AD773" i="1"/>
  <c r="AE773" i="1"/>
  <c r="AF773" i="1"/>
  <c r="C774" i="1"/>
  <c r="D774" i="1"/>
  <c r="E774" i="1"/>
  <c r="F774" i="1"/>
  <c r="G774" i="1"/>
  <c r="H774" i="1"/>
  <c r="I774" i="1"/>
  <c r="J774" i="1"/>
  <c r="K774" i="1"/>
  <c r="L774" i="1"/>
  <c r="M774" i="1"/>
  <c r="N774" i="1"/>
  <c r="O774" i="1"/>
  <c r="P774" i="1"/>
  <c r="Q774" i="1"/>
  <c r="R774" i="1"/>
  <c r="S774" i="1"/>
  <c r="T774" i="1"/>
  <c r="U774" i="1"/>
  <c r="V774" i="1"/>
  <c r="W774" i="1"/>
  <c r="X774" i="1"/>
  <c r="Y774" i="1"/>
  <c r="Z774" i="1"/>
  <c r="AA774" i="1"/>
  <c r="AB774" i="1"/>
  <c r="AC774" i="1"/>
  <c r="AD774" i="1"/>
  <c r="AE774" i="1"/>
  <c r="AF774" i="1"/>
  <c r="C775" i="1"/>
  <c r="D775" i="1"/>
  <c r="E775" i="1"/>
  <c r="F775" i="1"/>
  <c r="G775" i="1"/>
  <c r="H775" i="1"/>
  <c r="I775" i="1"/>
  <c r="J775" i="1"/>
  <c r="K775" i="1"/>
  <c r="L775" i="1"/>
  <c r="M775" i="1"/>
  <c r="N775" i="1"/>
  <c r="O775" i="1"/>
  <c r="P775" i="1"/>
  <c r="Q775" i="1"/>
  <c r="R775" i="1"/>
  <c r="S775" i="1"/>
  <c r="T775" i="1"/>
  <c r="U775" i="1"/>
  <c r="V775" i="1"/>
  <c r="W775" i="1"/>
  <c r="X775" i="1"/>
  <c r="Y775" i="1"/>
  <c r="Z775" i="1"/>
  <c r="AA775" i="1"/>
  <c r="AB775" i="1"/>
  <c r="AC775" i="1"/>
  <c r="AD775" i="1"/>
  <c r="AE775" i="1"/>
  <c r="AF775" i="1"/>
  <c r="C776" i="1"/>
  <c r="D776" i="1"/>
  <c r="E776" i="1"/>
  <c r="F776" i="1"/>
  <c r="G776" i="1"/>
  <c r="H776" i="1"/>
  <c r="I776" i="1"/>
  <c r="J776" i="1"/>
  <c r="K776" i="1"/>
  <c r="L776" i="1"/>
  <c r="M776" i="1"/>
  <c r="N776" i="1"/>
  <c r="O776" i="1"/>
  <c r="P776" i="1"/>
  <c r="Q776" i="1"/>
  <c r="R776" i="1"/>
  <c r="S776" i="1"/>
  <c r="T776" i="1"/>
  <c r="U776" i="1"/>
  <c r="V776" i="1"/>
  <c r="W776" i="1"/>
  <c r="X776" i="1"/>
  <c r="Y776" i="1"/>
  <c r="Z776" i="1"/>
  <c r="AA776" i="1"/>
  <c r="AB776" i="1"/>
  <c r="AC776" i="1"/>
  <c r="AD776" i="1"/>
  <c r="AE776" i="1"/>
  <c r="AF776" i="1"/>
  <c r="C777" i="1"/>
  <c r="D777" i="1"/>
  <c r="E777" i="1"/>
  <c r="F777" i="1"/>
  <c r="G777" i="1"/>
  <c r="H777" i="1"/>
  <c r="I777" i="1"/>
  <c r="J777" i="1"/>
  <c r="K777" i="1"/>
  <c r="L777" i="1"/>
  <c r="M777" i="1"/>
  <c r="N777" i="1"/>
  <c r="O777" i="1"/>
  <c r="P777" i="1"/>
  <c r="Q777" i="1"/>
  <c r="R777" i="1"/>
  <c r="S777" i="1"/>
  <c r="T777" i="1"/>
  <c r="U777" i="1"/>
  <c r="V777" i="1"/>
  <c r="W777" i="1"/>
  <c r="X777" i="1"/>
  <c r="Y777" i="1"/>
  <c r="Z777" i="1"/>
  <c r="AA777" i="1"/>
  <c r="AB777" i="1"/>
  <c r="AC777" i="1"/>
  <c r="AD777" i="1"/>
  <c r="AE777" i="1"/>
  <c r="AF777" i="1"/>
  <c r="C778" i="1"/>
  <c r="D778" i="1"/>
  <c r="E778" i="1"/>
  <c r="F778" i="1"/>
  <c r="G778" i="1"/>
  <c r="H778" i="1"/>
  <c r="I778" i="1"/>
  <c r="J778" i="1"/>
  <c r="K778" i="1"/>
  <c r="L778" i="1"/>
  <c r="M778" i="1"/>
  <c r="N778" i="1"/>
  <c r="O778" i="1"/>
  <c r="P778" i="1"/>
  <c r="Q778" i="1"/>
  <c r="R778" i="1"/>
  <c r="S778" i="1"/>
  <c r="T778" i="1"/>
  <c r="U778" i="1"/>
  <c r="V778" i="1"/>
  <c r="W778" i="1"/>
  <c r="X778" i="1"/>
  <c r="Y778" i="1"/>
  <c r="Z778" i="1"/>
  <c r="AA778" i="1"/>
  <c r="AB778" i="1"/>
  <c r="AC778" i="1"/>
  <c r="AD778" i="1"/>
  <c r="AE778" i="1"/>
  <c r="AF778" i="1"/>
  <c r="C779" i="1"/>
  <c r="D779" i="1"/>
  <c r="E779" i="1"/>
  <c r="F779" i="1"/>
  <c r="G779" i="1"/>
  <c r="H779" i="1"/>
  <c r="I779" i="1"/>
  <c r="J779" i="1"/>
  <c r="K779" i="1"/>
  <c r="L779" i="1"/>
  <c r="M779" i="1"/>
  <c r="N779" i="1"/>
  <c r="O779" i="1"/>
  <c r="P779" i="1"/>
  <c r="Q779" i="1"/>
  <c r="R779" i="1"/>
  <c r="S779" i="1"/>
  <c r="T779" i="1"/>
  <c r="U779" i="1"/>
  <c r="V779" i="1"/>
  <c r="W779" i="1"/>
  <c r="X779" i="1"/>
  <c r="Y779" i="1"/>
  <c r="Z779" i="1"/>
  <c r="AA779" i="1"/>
  <c r="AB779" i="1"/>
  <c r="AC779" i="1"/>
  <c r="AD779" i="1"/>
  <c r="AE779" i="1"/>
  <c r="AF779" i="1"/>
  <c r="C780" i="1"/>
  <c r="D780" i="1"/>
  <c r="E780" i="1"/>
  <c r="F780" i="1"/>
  <c r="G780" i="1"/>
  <c r="H780" i="1"/>
  <c r="I780" i="1"/>
  <c r="J780" i="1"/>
  <c r="K780" i="1"/>
  <c r="L780" i="1"/>
  <c r="M780" i="1"/>
  <c r="N780" i="1"/>
  <c r="O780" i="1"/>
  <c r="P780" i="1"/>
  <c r="Q780" i="1"/>
  <c r="R780" i="1"/>
  <c r="S780" i="1"/>
  <c r="T780" i="1"/>
  <c r="U780" i="1"/>
  <c r="V780" i="1"/>
  <c r="W780" i="1"/>
  <c r="X780" i="1"/>
  <c r="Y780" i="1"/>
  <c r="Z780" i="1"/>
  <c r="AA780" i="1"/>
  <c r="AB780" i="1"/>
  <c r="AC780" i="1"/>
  <c r="AD780" i="1"/>
  <c r="AE780" i="1"/>
  <c r="AF780" i="1"/>
  <c r="C781" i="1"/>
  <c r="D781" i="1"/>
  <c r="E781" i="1"/>
  <c r="F781" i="1"/>
  <c r="G781" i="1"/>
  <c r="H781" i="1"/>
  <c r="I781" i="1"/>
  <c r="J781" i="1"/>
  <c r="K781" i="1"/>
  <c r="L781" i="1"/>
  <c r="M781" i="1"/>
  <c r="N781" i="1"/>
  <c r="O781" i="1"/>
  <c r="P781" i="1"/>
  <c r="Q781" i="1"/>
  <c r="R781" i="1"/>
  <c r="S781" i="1"/>
  <c r="T781" i="1"/>
  <c r="U781" i="1"/>
  <c r="V781" i="1"/>
  <c r="W781" i="1"/>
  <c r="X781" i="1"/>
  <c r="Y781" i="1"/>
  <c r="Z781" i="1"/>
  <c r="AA781" i="1"/>
  <c r="AB781" i="1"/>
  <c r="AC781" i="1"/>
  <c r="AD781" i="1"/>
  <c r="AE781" i="1"/>
  <c r="AF781" i="1"/>
  <c r="C782" i="1"/>
  <c r="D782" i="1"/>
  <c r="E782" i="1"/>
  <c r="F782" i="1"/>
  <c r="G782" i="1"/>
  <c r="H782" i="1"/>
  <c r="I782" i="1"/>
  <c r="J782" i="1"/>
  <c r="K782" i="1"/>
  <c r="L782" i="1"/>
  <c r="M782" i="1"/>
  <c r="N782" i="1"/>
  <c r="O782" i="1"/>
  <c r="P782" i="1"/>
  <c r="Q782" i="1"/>
  <c r="R782" i="1"/>
  <c r="S782" i="1"/>
  <c r="T782" i="1"/>
  <c r="U782" i="1"/>
  <c r="V782" i="1"/>
  <c r="W782" i="1"/>
  <c r="X782" i="1"/>
  <c r="Y782" i="1"/>
  <c r="Z782" i="1"/>
  <c r="AA782" i="1"/>
  <c r="AB782" i="1"/>
  <c r="AC782" i="1"/>
  <c r="AD782" i="1"/>
  <c r="AE782" i="1"/>
  <c r="AF782" i="1"/>
  <c r="C783" i="1"/>
  <c r="D783" i="1"/>
  <c r="E783" i="1"/>
  <c r="F783" i="1"/>
  <c r="G783" i="1"/>
  <c r="H783" i="1"/>
  <c r="I783" i="1"/>
  <c r="J783" i="1"/>
  <c r="K783" i="1"/>
  <c r="L783" i="1"/>
  <c r="M783" i="1"/>
  <c r="N783" i="1"/>
  <c r="O783" i="1"/>
  <c r="P783" i="1"/>
  <c r="Q783" i="1"/>
  <c r="R783" i="1"/>
  <c r="S783" i="1"/>
  <c r="T783" i="1"/>
  <c r="U783" i="1"/>
  <c r="V783" i="1"/>
  <c r="W783" i="1"/>
  <c r="X783" i="1"/>
  <c r="Y783" i="1"/>
  <c r="Z783" i="1"/>
  <c r="AA783" i="1"/>
  <c r="AB783" i="1"/>
  <c r="AC783" i="1"/>
  <c r="AD783" i="1"/>
  <c r="AE783" i="1"/>
  <c r="AF783" i="1"/>
  <c r="C784" i="1"/>
  <c r="D784" i="1"/>
  <c r="E784" i="1"/>
  <c r="F784" i="1"/>
  <c r="G784" i="1"/>
  <c r="H784" i="1"/>
  <c r="I784" i="1"/>
  <c r="J784" i="1"/>
  <c r="K784" i="1"/>
  <c r="L784" i="1"/>
  <c r="M784" i="1"/>
  <c r="N784" i="1"/>
  <c r="O784" i="1"/>
  <c r="P784" i="1"/>
  <c r="Q784" i="1"/>
  <c r="R784" i="1"/>
  <c r="S784" i="1"/>
  <c r="T784" i="1"/>
  <c r="U784" i="1"/>
  <c r="V784" i="1"/>
  <c r="W784" i="1"/>
  <c r="X784" i="1"/>
  <c r="Y784" i="1"/>
  <c r="Z784" i="1"/>
  <c r="AA784" i="1"/>
  <c r="AB784" i="1"/>
  <c r="AC784" i="1"/>
  <c r="AD784" i="1"/>
  <c r="AE784" i="1"/>
  <c r="AF784" i="1"/>
  <c r="C785" i="1"/>
  <c r="D785" i="1"/>
  <c r="E785" i="1"/>
  <c r="F785" i="1"/>
  <c r="G785" i="1"/>
  <c r="H785" i="1"/>
  <c r="I785" i="1"/>
  <c r="J785" i="1"/>
  <c r="K785" i="1"/>
  <c r="L785" i="1"/>
  <c r="M785" i="1"/>
  <c r="N785" i="1"/>
  <c r="O785" i="1"/>
  <c r="P785" i="1"/>
  <c r="Q785" i="1"/>
  <c r="R785" i="1"/>
  <c r="S785" i="1"/>
  <c r="T785" i="1"/>
  <c r="U785" i="1"/>
  <c r="V785" i="1"/>
  <c r="W785" i="1"/>
  <c r="X785" i="1"/>
  <c r="Y785" i="1"/>
  <c r="Z785" i="1"/>
  <c r="AA785" i="1"/>
  <c r="AB785" i="1"/>
  <c r="AC785" i="1"/>
  <c r="AD785" i="1"/>
  <c r="AE785" i="1"/>
  <c r="AF785" i="1"/>
  <c r="C786" i="1"/>
  <c r="D786" i="1"/>
  <c r="E786" i="1"/>
  <c r="F786" i="1"/>
  <c r="G786" i="1"/>
  <c r="H786" i="1"/>
  <c r="I786" i="1"/>
  <c r="J786" i="1"/>
  <c r="K786" i="1"/>
  <c r="L786" i="1"/>
  <c r="M786" i="1"/>
  <c r="N786" i="1"/>
  <c r="O786" i="1"/>
  <c r="P786" i="1"/>
  <c r="Q786" i="1"/>
  <c r="R786" i="1"/>
  <c r="S786" i="1"/>
  <c r="T786" i="1"/>
  <c r="U786" i="1"/>
  <c r="V786" i="1"/>
  <c r="W786" i="1"/>
  <c r="X786" i="1"/>
  <c r="Y786" i="1"/>
  <c r="Z786" i="1"/>
  <c r="AA786" i="1"/>
  <c r="AB786" i="1"/>
  <c r="AC786" i="1"/>
  <c r="AD786" i="1"/>
  <c r="AE786" i="1"/>
  <c r="AF786" i="1"/>
  <c r="C787" i="1"/>
  <c r="D787" i="1"/>
  <c r="E787" i="1"/>
  <c r="F787" i="1"/>
  <c r="G787" i="1"/>
  <c r="H787" i="1"/>
  <c r="I787" i="1"/>
  <c r="J787" i="1"/>
  <c r="K787" i="1"/>
  <c r="L787" i="1"/>
  <c r="M787" i="1"/>
  <c r="N787" i="1"/>
  <c r="O787" i="1"/>
  <c r="P787" i="1"/>
  <c r="Q787" i="1"/>
  <c r="R787" i="1"/>
  <c r="S787" i="1"/>
  <c r="T787" i="1"/>
  <c r="U787" i="1"/>
  <c r="V787" i="1"/>
  <c r="W787" i="1"/>
  <c r="X787" i="1"/>
  <c r="Y787" i="1"/>
  <c r="Z787" i="1"/>
  <c r="AA787" i="1"/>
  <c r="AB787" i="1"/>
  <c r="AC787" i="1"/>
  <c r="AD787" i="1"/>
  <c r="AE787" i="1"/>
  <c r="AF787" i="1"/>
  <c r="C788" i="1"/>
  <c r="D788" i="1"/>
  <c r="E788" i="1"/>
  <c r="F788" i="1"/>
  <c r="G788" i="1"/>
  <c r="H788" i="1"/>
  <c r="I788" i="1"/>
  <c r="J788" i="1"/>
  <c r="K788" i="1"/>
  <c r="L788" i="1"/>
  <c r="M788" i="1"/>
  <c r="N788" i="1"/>
  <c r="O788" i="1"/>
  <c r="P788" i="1"/>
  <c r="Q788" i="1"/>
  <c r="R788" i="1"/>
  <c r="S788" i="1"/>
  <c r="T788" i="1"/>
  <c r="U788" i="1"/>
  <c r="V788" i="1"/>
  <c r="W788" i="1"/>
  <c r="X788" i="1"/>
  <c r="Y788" i="1"/>
  <c r="Z788" i="1"/>
  <c r="AA788" i="1"/>
  <c r="AB788" i="1"/>
  <c r="AC788" i="1"/>
  <c r="AD788" i="1"/>
  <c r="AE788" i="1"/>
  <c r="AF788" i="1"/>
  <c r="C789" i="1"/>
  <c r="D789" i="1"/>
  <c r="E789" i="1"/>
  <c r="F789" i="1"/>
  <c r="G789" i="1"/>
  <c r="H789" i="1"/>
  <c r="I789" i="1"/>
  <c r="J789" i="1"/>
  <c r="K789" i="1"/>
  <c r="L789" i="1"/>
  <c r="M789" i="1"/>
  <c r="N789" i="1"/>
  <c r="O789" i="1"/>
  <c r="P789" i="1"/>
  <c r="Q789" i="1"/>
  <c r="R789" i="1"/>
  <c r="S789" i="1"/>
  <c r="T789" i="1"/>
  <c r="U789" i="1"/>
  <c r="V789" i="1"/>
  <c r="W789" i="1"/>
  <c r="X789" i="1"/>
  <c r="Y789" i="1"/>
  <c r="Z789" i="1"/>
  <c r="AA789" i="1"/>
  <c r="AB789" i="1"/>
  <c r="AC789" i="1"/>
  <c r="AD789" i="1"/>
  <c r="AE789" i="1"/>
  <c r="AF789" i="1"/>
  <c r="C790" i="1"/>
  <c r="D790" i="1"/>
  <c r="E790" i="1"/>
  <c r="F790" i="1"/>
  <c r="G790" i="1"/>
  <c r="H790" i="1"/>
  <c r="I790" i="1"/>
  <c r="J790" i="1"/>
  <c r="K790" i="1"/>
  <c r="L790" i="1"/>
  <c r="M790" i="1"/>
  <c r="N790" i="1"/>
  <c r="O790" i="1"/>
  <c r="P790" i="1"/>
  <c r="Q790" i="1"/>
  <c r="R790" i="1"/>
  <c r="S790" i="1"/>
  <c r="T790" i="1"/>
  <c r="U790" i="1"/>
  <c r="V790" i="1"/>
  <c r="W790" i="1"/>
  <c r="X790" i="1"/>
  <c r="Y790" i="1"/>
  <c r="Z790" i="1"/>
  <c r="AA790" i="1"/>
  <c r="AB790" i="1"/>
  <c r="AC790" i="1"/>
  <c r="AD790" i="1"/>
  <c r="AE790" i="1"/>
  <c r="AF790" i="1"/>
  <c r="C791" i="1"/>
  <c r="D791" i="1"/>
  <c r="E791" i="1"/>
  <c r="F791" i="1"/>
  <c r="G791" i="1"/>
  <c r="H791" i="1"/>
  <c r="I791" i="1"/>
  <c r="J791" i="1"/>
  <c r="K791" i="1"/>
  <c r="L791" i="1"/>
  <c r="M791" i="1"/>
  <c r="N791" i="1"/>
  <c r="O791" i="1"/>
  <c r="P791" i="1"/>
  <c r="Q791" i="1"/>
  <c r="R791" i="1"/>
  <c r="S791" i="1"/>
  <c r="T791" i="1"/>
  <c r="U791" i="1"/>
  <c r="V791" i="1"/>
  <c r="W791" i="1"/>
  <c r="X791" i="1"/>
  <c r="Y791" i="1"/>
  <c r="Z791" i="1"/>
  <c r="AA791" i="1"/>
  <c r="AB791" i="1"/>
  <c r="AC791" i="1"/>
  <c r="AD791" i="1"/>
  <c r="AE791" i="1"/>
  <c r="AF791" i="1"/>
  <c r="C792" i="1"/>
  <c r="D792" i="1"/>
  <c r="E792" i="1"/>
  <c r="F792" i="1"/>
  <c r="G792" i="1"/>
  <c r="H792" i="1"/>
  <c r="I792" i="1"/>
  <c r="J792" i="1"/>
  <c r="K792" i="1"/>
  <c r="L792" i="1"/>
  <c r="M792" i="1"/>
  <c r="N792" i="1"/>
  <c r="O792" i="1"/>
  <c r="P792" i="1"/>
  <c r="Q792" i="1"/>
  <c r="R792" i="1"/>
  <c r="S792" i="1"/>
  <c r="T792" i="1"/>
  <c r="U792" i="1"/>
  <c r="V792" i="1"/>
  <c r="W792" i="1"/>
  <c r="X792" i="1"/>
  <c r="Y792" i="1"/>
  <c r="Z792" i="1"/>
  <c r="AA792" i="1"/>
  <c r="AB792" i="1"/>
  <c r="AC792" i="1"/>
  <c r="AD792" i="1"/>
  <c r="AE792" i="1"/>
  <c r="AF792" i="1"/>
  <c r="C793" i="1"/>
  <c r="D793" i="1"/>
  <c r="E793" i="1"/>
  <c r="F793" i="1"/>
  <c r="G793" i="1"/>
  <c r="H793" i="1"/>
  <c r="I793" i="1"/>
  <c r="J793" i="1"/>
  <c r="K793" i="1"/>
  <c r="L793" i="1"/>
  <c r="M793" i="1"/>
  <c r="N793" i="1"/>
  <c r="O793" i="1"/>
  <c r="P793" i="1"/>
  <c r="Q793" i="1"/>
  <c r="R793" i="1"/>
  <c r="S793" i="1"/>
  <c r="T793" i="1"/>
  <c r="U793" i="1"/>
  <c r="V793" i="1"/>
  <c r="W793" i="1"/>
  <c r="X793" i="1"/>
  <c r="Y793" i="1"/>
  <c r="Z793" i="1"/>
  <c r="AA793" i="1"/>
  <c r="AB793" i="1"/>
  <c r="AC793" i="1"/>
  <c r="AD793" i="1"/>
  <c r="AE793" i="1"/>
  <c r="AF793" i="1"/>
  <c r="C794" i="1"/>
  <c r="D794" i="1"/>
  <c r="E794" i="1"/>
  <c r="F794" i="1"/>
  <c r="G794" i="1"/>
  <c r="H794" i="1"/>
  <c r="I794" i="1"/>
  <c r="J794" i="1"/>
  <c r="K794" i="1"/>
  <c r="L794" i="1"/>
  <c r="M794" i="1"/>
  <c r="N794" i="1"/>
  <c r="O794" i="1"/>
  <c r="P794" i="1"/>
  <c r="Q794" i="1"/>
  <c r="R794" i="1"/>
  <c r="S794" i="1"/>
  <c r="T794" i="1"/>
  <c r="U794" i="1"/>
  <c r="V794" i="1"/>
  <c r="W794" i="1"/>
  <c r="X794" i="1"/>
  <c r="Y794" i="1"/>
  <c r="Z794" i="1"/>
  <c r="AA794" i="1"/>
  <c r="AB794" i="1"/>
  <c r="AC794" i="1"/>
  <c r="AD794" i="1"/>
  <c r="AE794" i="1"/>
  <c r="AF794" i="1"/>
  <c r="C795" i="1"/>
  <c r="D795" i="1"/>
  <c r="E795" i="1"/>
  <c r="F795" i="1"/>
  <c r="G795" i="1"/>
  <c r="H795" i="1"/>
  <c r="I795" i="1"/>
  <c r="J795" i="1"/>
  <c r="K795" i="1"/>
  <c r="L795" i="1"/>
  <c r="M795" i="1"/>
  <c r="N795" i="1"/>
  <c r="O795" i="1"/>
  <c r="P795" i="1"/>
  <c r="Q795" i="1"/>
  <c r="R795" i="1"/>
  <c r="S795" i="1"/>
  <c r="T795" i="1"/>
  <c r="U795" i="1"/>
  <c r="V795" i="1"/>
  <c r="W795" i="1"/>
  <c r="X795" i="1"/>
  <c r="Y795" i="1"/>
  <c r="Z795" i="1"/>
  <c r="AA795" i="1"/>
  <c r="AB795" i="1"/>
  <c r="AC795" i="1"/>
  <c r="AD795" i="1"/>
  <c r="AE795" i="1"/>
  <c r="AF795" i="1"/>
  <c r="C796" i="1"/>
  <c r="D796" i="1"/>
  <c r="E796" i="1"/>
  <c r="F796" i="1"/>
  <c r="G796" i="1"/>
  <c r="H796" i="1"/>
  <c r="I796" i="1"/>
  <c r="J796" i="1"/>
  <c r="K796" i="1"/>
  <c r="L796" i="1"/>
  <c r="M796" i="1"/>
  <c r="N796" i="1"/>
  <c r="O796" i="1"/>
  <c r="P796" i="1"/>
  <c r="Q796" i="1"/>
  <c r="R796" i="1"/>
  <c r="S796" i="1"/>
  <c r="T796" i="1"/>
  <c r="U796" i="1"/>
  <c r="V796" i="1"/>
  <c r="W796" i="1"/>
  <c r="X796" i="1"/>
  <c r="Y796" i="1"/>
  <c r="Z796" i="1"/>
  <c r="AA796" i="1"/>
  <c r="AB796" i="1"/>
  <c r="AC796" i="1"/>
  <c r="AD796" i="1"/>
  <c r="AE796" i="1"/>
  <c r="AF796" i="1"/>
  <c r="C797" i="1"/>
  <c r="D797" i="1"/>
  <c r="E797" i="1"/>
  <c r="F797" i="1"/>
  <c r="G797" i="1"/>
  <c r="H797" i="1"/>
  <c r="I797" i="1"/>
  <c r="J797" i="1"/>
  <c r="K797" i="1"/>
  <c r="L797" i="1"/>
  <c r="M797" i="1"/>
  <c r="N797" i="1"/>
  <c r="O797" i="1"/>
  <c r="P797" i="1"/>
  <c r="Q797" i="1"/>
  <c r="R797" i="1"/>
  <c r="S797" i="1"/>
  <c r="T797" i="1"/>
  <c r="U797" i="1"/>
  <c r="V797" i="1"/>
  <c r="W797" i="1"/>
  <c r="X797" i="1"/>
  <c r="Y797" i="1"/>
  <c r="Z797" i="1"/>
  <c r="AA797" i="1"/>
  <c r="AB797" i="1"/>
  <c r="AC797" i="1"/>
  <c r="AD797" i="1"/>
  <c r="AE797" i="1"/>
  <c r="AF797" i="1"/>
  <c r="C798" i="1"/>
  <c r="D798" i="1"/>
  <c r="E798" i="1"/>
  <c r="F798" i="1"/>
  <c r="G798" i="1"/>
  <c r="H798" i="1"/>
  <c r="I798" i="1"/>
  <c r="J798" i="1"/>
  <c r="K798" i="1"/>
  <c r="L798" i="1"/>
  <c r="M798" i="1"/>
  <c r="N798" i="1"/>
  <c r="O798" i="1"/>
  <c r="P798" i="1"/>
  <c r="Q798" i="1"/>
  <c r="R798" i="1"/>
  <c r="S798" i="1"/>
  <c r="T798" i="1"/>
  <c r="U798" i="1"/>
  <c r="V798" i="1"/>
  <c r="W798" i="1"/>
  <c r="X798" i="1"/>
  <c r="Y798" i="1"/>
  <c r="Z798" i="1"/>
  <c r="AA798" i="1"/>
  <c r="AB798" i="1"/>
  <c r="AC798" i="1"/>
  <c r="AD798" i="1"/>
  <c r="AE798" i="1"/>
  <c r="AF798" i="1"/>
  <c r="C799" i="1"/>
  <c r="D799" i="1"/>
  <c r="E799" i="1"/>
  <c r="F799" i="1"/>
  <c r="G799" i="1"/>
  <c r="H799" i="1"/>
  <c r="I799" i="1"/>
  <c r="J799" i="1"/>
  <c r="K799" i="1"/>
  <c r="L799" i="1"/>
  <c r="M799" i="1"/>
  <c r="N799" i="1"/>
  <c r="O799" i="1"/>
  <c r="P799" i="1"/>
  <c r="Q799" i="1"/>
  <c r="R799" i="1"/>
  <c r="S799" i="1"/>
  <c r="T799" i="1"/>
  <c r="U799" i="1"/>
  <c r="V799" i="1"/>
  <c r="W799" i="1"/>
  <c r="X799" i="1"/>
  <c r="Y799" i="1"/>
  <c r="Z799" i="1"/>
  <c r="AA799" i="1"/>
  <c r="AB799" i="1"/>
  <c r="AC799" i="1"/>
  <c r="AD799" i="1"/>
  <c r="AE799" i="1"/>
  <c r="AF799" i="1"/>
  <c r="C800" i="1"/>
  <c r="D800" i="1"/>
  <c r="E800" i="1"/>
  <c r="F800" i="1"/>
  <c r="G800" i="1"/>
  <c r="H800" i="1"/>
  <c r="I800" i="1"/>
  <c r="J800" i="1"/>
  <c r="K800" i="1"/>
  <c r="L800" i="1"/>
  <c r="M800" i="1"/>
  <c r="N800" i="1"/>
  <c r="O800" i="1"/>
  <c r="P800" i="1"/>
  <c r="Q800" i="1"/>
  <c r="R800" i="1"/>
  <c r="S800" i="1"/>
  <c r="T800" i="1"/>
  <c r="U800" i="1"/>
  <c r="V800" i="1"/>
  <c r="W800" i="1"/>
  <c r="X800" i="1"/>
  <c r="Y800" i="1"/>
  <c r="Z800" i="1"/>
  <c r="AA800" i="1"/>
  <c r="AB800" i="1"/>
  <c r="AC800" i="1"/>
  <c r="AD800" i="1"/>
  <c r="AE800" i="1"/>
  <c r="AF800" i="1"/>
  <c r="C801" i="1"/>
  <c r="D801" i="1"/>
  <c r="E801" i="1"/>
  <c r="F801" i="1"/>
  <c r="G801" i="1"/>
  <c r="H801" i="1"/>
  <c r="I801" i="1"/>
  <c r="J801" i="1"/>
  <c r="K801" i="1"/>
  <c r="L801" i="1"/>
  <c r="M801" i="1"/>
  <c r="N801" i="1"/>
  <c r="O801" i="1"/>
  <c r="P801" i="1"/>
  <c r="Q801" i="1"/>
  <c r="R801" i="1"/>
  <c r="S801" i="1"/>
  <c r="T801" i="1"/>
  <c r="U801" i="1"/>
  <c r="V801" i="1"/>
  <c r="W801" i="1"/>
  <c r="X801" i="1"/>
  <c r="Y801" i="1"/>
  <c r="Z801" i="1"/>
  <c r="AA801" i="1"/>
  <c r="AB801" i="1"/>
  <c r="AC801" i="1"/>
  <c r="AD801" i="1"/>
  <c r="AE801" i="1"/>
  <c r="AF801" i="1"/>
  <c r="C802" i="1"/>
  <c r="D802" i="1"/>
  <c r="E802" i="1"/>
  <c r="F802" i="1"/>
  <c r="G802" i="1"/>
  <c r="H802" i="1"/>
  <c r="I802" i="1"/>
  <c r="J802" i="1"/>
  <c r="K802" i="1"/>
  <c r="L802" i="1"/>
  <c r="M802" i="1"/>
  <c r="N802" i="1"/>
  <c r="O802" i="1"/>
  <c r="P802" i="1"/>
  <c r="Q802" i="1"/>
  <c r="R802" i="1"/>
  <c r="S802" i="1"/>
  <c r="T802" i="1"/>
  <c r="U802" i="1"/>
  <c r="V802" i="1"/>
  <c r="W802" i="1"/>
  <c r="X802" i="1"/>
  <c r="Y802" i="1"/>
  <c r="Z802" i="1"/>
  <c r="AA802" i="1"/>
  <c r="AB802" i="1"/>
  <c r="AC802" i="1"/>
  <c r="AD802" i="1"/>
  <c r="AE802" i="1"/>
  <c r="AF802" i="1"/>
  <c r="C803" i="1"/>
  <c r="D803" i="1"/>
  <c r="E803" i="1"/>
  <c r="F803" i="1"/>
  <c r="G803" i="1"/>
  <c r="H803" i="1"/>
  <c r="I803" i="1"/>
  <c r="J803" i="1"/>
  <c r="K803" i="1"/>
  <c r="L803" i="1"/>
  <c r="M803" i="1"/>
  <c r="N803" i="1"/>
  <c r="O803" i="1"/>
  <c r="P803" i="1"/>
  <c r="Q803" i="1"/>
  <c r="R803" i="1"/>
  <c r="S803" i="1"/>
  <c r="T803" i="1"/>
  <c r="U803" i="1"/>
  <c r="V803" i="1"/>
  <c r="W803" i="1"/>
  <c r="X803" i="1"/>
  <c r="Y803" i="1"/>
  <c r="Z803" i="1"/>
  <c r="AA803" i="1"/>
  <c r="AB803" i="1"/>
  <c r="AC803" i="1"/>
  <c r="AD803" i="1"/>
  <c r="AE803" i="1"/>
  <c r="AF803" i="1"/>
  <c r="C804" i="1"/>
  <c r="D804" i="1"/>
  <c r="E804" i="1"/>
  <c r="F804" i="1"/>
  <c r="G804" i="1"/>
  <c r="H804" i="1"/>
  <c r="I804" i="1"/>
  <c r="J804" i="1"/>
  <c r="K804" i="1"/>
  <c r="L804" i="1"/>
  <c r="M804" i="1"/>
  <c r="N804" i="1"/>
  <c r="O804" i="1"/>
  <c r="P804" i="1"/>
  <c r="Q804" i="1"/>
  <c r="R804" i="1"/>
  <c r="S804" i="1"/>
  <c r="T804" i="1"/>
  <c r="U804" i="1"/>
  <c r="V804" i="1"/>
  <c r="W804" i="1"/>
  <c r="X804" i="1"/>
  <c r="Y804" i="1"/>
  <c r="Z804" i="1"/>
  <c r="AA804" i="1"/>
  <c r="AB804" i="1"/>
  <c r="AC804" i="1"/>
  <c r="AD804" i="1"/>
  <c r="AE804" i="1"/>
  <c r="AF804" i="1"/>
  <c r="C805" i="1"/>
  <c r="D805" i="1"/>
  <c r="E805" i="1"/>
  <c r="F805" i="1"/>
  <c r="G805" i="1"/>
  <c r="H805" i="1"/>
  <c r="I805" i="1"/>
  <c r="J805" i="1"/>
  <c r="K805" i="1"/>
  <c r="L805" i="1"/>
  <c r="M805" i="1"/>
  <c r="N805" i="1"/>
  <c r="O805" i="1"/>
  <c r="P805" i="1"/>
  <c r="Q805" i="1"/>
  <c r="R805" i="1"/>
  <c r="S805" i="1"/>
  <c r="T805" i="1"/>
  <c r="U805" i="1"/>
  <c r="V805" i="1"/>
  <c r="W805" i="1"/>
  <c r="X805" i="1"/>
  <c r="Y805" i="1"/>
  <c r="Z805" i="1"/>
  <c r="AA805" i="1"/>
  <c r="AB805" i="1"/>
  <c r="AC805" i="1"/>
  <c r="AD805" i="1"/>
  <c r="AE805" i="1"/>
  <c r="AF805" i="1"/>
  <c r="C806" i="1"/>
  <c r="D806" i="1"/>
  <c r="E806" i="1"/>
  <c r="F806" i="1"/>
  <c r="G806" i="1"/>
  <c r="H806" i="1"/>
  <c r="I806" i="1"/>
  <c r="J806" i="1"/>
  <c r="K806" i="1"/>
  <c r="L806" i="1"/>
  <c r="M806" i="1"/>
  <c r="N806" i="1"/>
  <c r="O806" i="1"/>
  <c r="P806" i="1"/>
  <c r="Q806" i="1"/>
  <c r="R806" i="1"/>
  <c r="S806" i="1"/>
  <c r="T806" i="1"/>
  <c r="U806" i="1"/>
  <c r="V806" i="1"/>
  <c r="W806" i="1"/>
  <c r="X806" i="1"/>
  <c r="Y806" i="1"/>
  <c r="Z806" i="1"/>
  <c r="AA806" i="1"/>
  <c r="AB806" i="1"/>
  <c r="AC806" i="1"/>
  <c r="AD806" i="1"/>
  <c r="AE806" i="1"/>
  <c r="AF806" i="1"/>
  <c r="C807" i="1"/>
  <c r="D807" i="1"/>
  <c r="E807" i="1"/>
  <c r="F807" i="1"/>
  <c r="G807" i="1"/>
  <c r="H807" i="1"/>
  <c r="I807" i="1"/>
  <c r="J807" i="1"/>
  <c r="K807" i="1"/>
  <c r="L807" i="1"/>
  <c r="M807" i="1"/>
  <c r="N807" i="1"/>
  <c r="O807" i="1"/>
  <c r="P807" i="1"/>
  <c r="Q807" i="1"/>
  <c r="R807" i="1"/>
  <c r="S807" i="1"/>
  <c r="T807" i="1"/>
  <c r="U807" i="1"/>
  <c r="V807" i="1"/>
  <c r="W807" i="1"/>
  <c r="X807" i="1"/>
  <c r="Y807" i="1"/>
  <c r="Z807" i="1"/>
  <c r="AA807" i="1"/>
  <c r="AB807" i="1"/>
  <c r="AC807" i="1"/>
  <c r="AD807" i="1"/>
  <c r="AE807" i="1"/>
  <c r="AF807" i="1"/>
  <c r="C808" i="1"/>
  <c r="D808" i="1"/>
  <c r="E808" i="1"/>
  <c r="F808" i="1"/>
  <c r="G808" i="1"/>
  <c r="H808" i="1"/>
  <c r="I808" i="1"/>
  <c r="J808" i="1"/>
  <c r="K808" i="1"/>
  <c r="L808" i="1"/>
  <c r="M808" i="1"/>
  <c r="N808" i="1"/>
  <c r="O808" i="1"/>
  <c r="P808" i="1"/>
  <c r="Q808" i="1"/>
  <c r="R808" i="1"/>
  <c r="S808" i="1"/>
  <c r="T808" i="1"/>
  <c r="U808" i="1"/>
  <c r="V808" i="1"/>
  <c r="W808" i="1"/>
  <c r="X808" i="1"/>
  <c r="Y808" i="1"/>
  <c r="Z808" i="1"/>
  <c r="AA808" i="1"/>
  <c r="AB808" i="1"/>
  <c r="AC808" i="1"/>
  <c r="AD808" i="1"/>
  <c r="AE808" i="1"/>
  <c r="AF808" i="1"/>
  <c r="C809" i="1"/>
  <c r="D809" i="1"/>
  <c r="E809" i="1"/>
  <c r="F809" i="1"/>
  <c r="G809" i="1"/>
  <c r="H809" i="1"/>
  <c r="I809" i="1"/>
  <c r="J809" i="1"/>
  <c r="K809" i="1"/>
  <c r="L809" i="1"/>
  <c r="M809" i="1"/>
  <c r="N809" i="1"/>
  <c r="O809" i="1"/>
  <c r="P809" i="1"/>
  <c r="Q809" i="1"/>
  <c r="R809" i="1"/>
  <c r="S809" i="1"/>
  <c r="T809" i="1"/>
  <c r="U809" i="1"/>
  <c r="V809" i="1"/>
  <c r="W809" i="1"/>
  <c r="X809" i="1"/>
  <c r="Y809" i="1"/>
  <c r="Z809" i="1"/>
  <c r="AA809" i="1"/>
  <c r="AB809" i="1"/>
  <c r="AC809" i="1"/>
  <c r="AD809" i="1"/>
  <c r="AE809" i="1"/>
  <c r="AF809" i="1"/>
  <c r="C810" i="1"/>
  <c r="D810" i="1"/>
  <c r="E810" i="1"/>
  <c r="F810" i="1"/>
  <c r="G810" i="1"/>
  <c r="H810" i="1"/>
  <c r="I810" i="1"/>
  <c r="J810" i="1"/>
  <c r="K810" i="1"/>
  <c r="L810" i="1"/>
  <c r="M810" i="1"/>
  <c r="N810" i="1"/>
  <c r="O810" i="1"/>
  <c r="P810" i="1"/>
  <c r="Q810" i="1"/>
  <c r="R810" i="1"/>
  <c r="S810" i="1"/>
  <c r="T810" i="1"/>
  <c r="U810" i="1"/>
  <c r="V810" i="1"/>
  <c r="W810" i="1"/>
  <c r="X810" i="1"/>
  <c r="Y810" i="1"/>
  <c r="Z810" i="1"/>
  <c r="AA810" i="1"/>
  <c r="AB810" i="1"/>
  <c r="AC810" i="1"/>
  <c r="AD810" i="1"/>
  <c r="AE810" i="1"/>
  <c r="AF810" i="1"/>
  <c r="C811" i="1"/>
  <c r="D811" i="1"/>
  <c r="E811" i="1"/>
  <c r="F811" i="1"/>
  <c r="G811" i="1"/>
  <c r="H811" i="1"/>
  <c r="I811" i="1"/>
  <c r="J811" i="1"/>
  <c r="K811" i="1"/>
  <c r="L811" i="1"/>
  <c r="M811" i="1"/>
  <c r="N811" i="1"/>
  <c r="O811" i="1"/>
  <c r="P811" i="1"/>
  <c r="Q811" i="1"/>
  <c r="R811" i="1"/>
  <c r="S811" i="1"/>
  <c r="T811" i="1"/>
  <c r="U811" i="1"/>
  <c r="V811" i="1"/>
  <c r="W811" i="1"/>
  <c r="X811" i="1"/>
  <c r="Y811" i="1"/>
  <c r="Z811" i="1"/>
  <c r="AA811" i="1"/>
  <c r="AB811" i="1"/>
  <c r="AC811" i="1"/>
  <c r="AD811" i="1"/>
  <c r="AE811" i="1"/>
  <c r="AF811" i="1"/>
  <c r="C812" i="1"/>
  <c r="D812" i="1"/>
  <c r="E812" i="1"/>
  <c r="F812" i="1"/>
  <c r="G812" i="1"/>
  <c r="H812" i="1"/>
  <c r="I812" i="1"/>
  <c r="J812" i="1"/>
  <c r="K812" i="1"/>
  <c r="L812" i="1"/>
  <c r="M812" i="1"/>
  <c r="N812" i="1"/>
  <c r="O812" i="1"/>
  <c r="P812" i="1"/>
  <c r="Q812" i="1"/>
  <c r="R812" i="1"/>
  <c r="S812" i="1"/>
  <c r="T812" i="1"/>
  <c r="U812" i="1"/>
  <c r="V812" i="1"/>
  <c r="W812" i="1"/>
  <c r="X812" i="1"/>
  <c r="Y812" i="1"/>
  <c r="Z812" i="1"/>
  <c r="AA812" i="1"/>
  <c r="AB812" i="1"/>
  <c r="AC812" i="1"/>
  <c r="AD812" i="1"/>
  <c r="AE812" i="1"/>
  <c r="AF812" i="1"/>
  <c r="C813" i="1"/>
  <c r="D813" i="1"/>
  <c r="E813" i="1"/>
  <c r="F813" i="1"/>
  <c r="G813" i="1"/>
  <c r="H813" i="1"/>
  <c r="I813" i="1"/>
  <c r="J813" i="1"/>
  <c r="K813" i="1"/>
  <c r="L813" i="1"/>
  <c r="M813" i="1"/>
  <c r="N813" i="1"/>
  <c r="O813" i="1"/>
  <c r="P813" i="1"/>
  <c r="Q813" i="1"/>
  <c r="R813" i="1"/>
  <c r="S813" i="1"/>
  <c r="T813" i="1"/>
  <c r="U813" i="1"/>
  <c r="V813" i="1"/>
  <c r="W813" i="1"/>
  <c r="X813" i="1"/>
  <c r="Y813" i="1"/>
  <c r="Z813" i="1"/>
  <c r="AA813" i="1"/>
  <c r="AB813" i="1"/>
  <c r="AC813" i="1"/>
  <c r="AD813" i="1"/>
  <c r="AE813" i="1"/>
  <c r="AF813" i="1"/>
  <c r="C814" i="1"/>
  <c r="D814" i="1"/>
  <c r="E814" i="1"/>
  <c r="F814" i="1"/>
  <c r="G814" i="1"/>
  <c r="H814" i="1"/>
  <c r="I814" i="1"/>
  <c r="J814" i="1"/>
  <c r="K814" i="1"/>
  <c r="L814" i="1"/>
  <c r="M814" i="1"/>
  <c r="N814" i="1"/>
  <c r="O814" i="1"/>
  <c r="P814" i="1"/>
  <c r="Q814" i="1"/>
  <c r="R814" i="1"/>
  <c r="S814" i="1"/>
  <c r="T814" i="1"/>
  <c r="U814" i="1"/>
  <c r="V814" i="1"/>
  <c r="W814" i="1"/>
  <c r="X814" i="1"/>
  <c r="Y814" i="1"/>
  <c r="Z814" i="1"/>
  <c r="AA814" i="1"/>
  <c r="AB814" i="1"/>
  <c r="AC814" i="1"/>
  <c r="AD814" i="1"/>
  <c r="AE814" i="1"/>
  <c r="AF814" i="1"/>
  <c r="C815" i="1"/>
  <c r="D815" i="1"/>
  <c r="E815" i="1"/>
  <c r="F815" i="1"/>
  <c r="G815" i="1"/>
  <c r="H815" i="1"/>
  <c r="I815" i="1"/>
  <c r="J815" i="1"/>
  <c r="K815" i="1"/>
  <c r="L815" i="1"/>
  <c r="M815" i="1"/>
  <c r="N815" i="1"/>
  <c r="O815" i="1"/>
  <c r="P815" i="1"/>
  <c r="Q815" i="1"/>
  <c r="R815" i="1"/>
  <c r="S815" i="1"/>
  <c r="T815" i="1"/>
  <c r="U815" i="1"/>
  <c r="V815" i="1"/>
  <c r="W815" i="1"/>
  <c r="X815" i="1"/>
  <c r="Y815" i="1"/>
  <c r="Z815" i="1"/>
  <c r="AA815" i="1"/>
  <c r="AB815" i="1"/>
  <c r="AC815" i="1"/>
  <c r="AD815" i="1"/>
  <c r="AE815" i="1"/>
  <c r="AF815" i="1"/>
  <c r="C816" i="1"/>
  <c r="D816" i="1"/>
  <c r="E816" i="1"/>
  <c r="F816" i="1"/>
  <c r="G816" i="1"/>
  <c r="H816" i="1"/>
  <c r="I816" i="1"/>
  <c r="J816" i="1"/>
  <c r="K816" i="1"/>
  <c r="L816" i="1"/>
  <c r="M816" i="1"/>
  <c r="N816" i="1"/>
  <c r="O816" i="1"/>
  <c r="P816" i="1"/>
  <c r="Q816" i="1"/>
  <c r="R816" i="1"/>
  <c r="S816" i="1"/>
  <c r="T816" i="1"/>
  <c r="U816" i="1"/>
  <c r="V816" i="1"/>
  <c r="W816" i="1"/>
  <c r="X816" i="1"/>
  <c r="Y816" i="1"/>
  <c r="Z816" i="1"/>
  <c r="AA816" i="1"/>
  <c r="AB816" i="1"/>
  <c r="AC816" i="1"/>
  <c r="AD816" i="1"/>
  <c r="AE816" i="1"/>
  <c r="AF816" i="1"/>
  <c r="C817" i="1"/>
  <c r="D817" i="1"/>
  <c r="E817" i="1"/>
  <c r="F817" i="1"/>
  <c r="G817" i="1"/>
  <c r="H817" i="1"/>
  <c r="I817" i="1"/>
  <c r="J817" i="1"/>
  <c r="K817" i="1"/>
  <c r="L817" i="1"/>
  <c r="M817" i="1"/>
  <c r="N817" i="1"/>
  <c r="O817" i="1"/>
  <c r="P817" i="1"/>
  <c r="Q817" i="1"/>
  <c r="R817" i="1"/>
  <c r="S817" i="1"/>
  <c r="T817" i="1"/>
  <c r="U817" i="1"/>
  <c r="V817" i="1"/>
  <c r="W817" i="1"/>
  <c r="X817" i="1"/>
  <c r="Y817" i="1"/>
  <c r="Z817" i="1"/>
  <c r="AA817" i="1"/>
  <c r="AB817" i="1"/>
  <c r="AC817" i="1"/>
  <c r="AD817" i="1"/>
  <c r="AE817" i="1"/>
  <c r="AF817" i="1"/>
  <c r="C818" i="1"/>
  <c r="D818" i="1"/>
  <c r="E818" i="1"/>
  <c r="F818" i="1"/>
  <c r="G818" i="1"/>
  <c r="H818" i="1"/>
  <c r="I818" i="1"/>
  <c r="J818" i="1"/>
  <c r="K818" i="1"/>
  <c r="L818" i="1"/>
  <c r="M818" i="1"/>
  <c r="N818" i="1"/>
  <c r="O818" i="1"/>
  <c r="P818" i="1"/>
  <c r="Q818" i="1"/>
  <c r="R818" i="1"/>
  <c r="S818" i="1"/>
  <c r="T818" i="1"/>
  <c r="U818" i="1"/>
  <c r="V818" i="1"/>
  <c r="W818" i="1"/>
  <c r="X818" i="1"/>
  <c r="Y818" i="1"/>
  <c r="Z818" i="1"/>
  <c r="AA818" i="1"/>
  <c r="AB818" i="1"/>
  <c r="AC818" i="1"/>
  <c r="AD818" i="1"/>
  <c r="AE818" i="1"/>
  <c r="AF818" i="1"/>
  <c r="C819" i="1"/>
  <c r="D819" i="1"/>
  <c r="E819" i="1"/>
  <c r="F819" i="1"/>
  <c r="G819" i="1"/>
  <c r="H819" i="1"/>
  <c r="I819" i="1"/>
  <c r="J819" i="1"/>
  <c r="K819" i="1"/>
  <c r="L819" i="1"/>
  <c r="M819" i="1"/>
  <c r="N819" i="1"/>
  <c r="O819" i="1"/>
  <c r="P819" i="1"/>
  <c r="Q819" i="1"/>
  <c r="R819" i="1"/>
  <c r="S819" i="1"/>
  <c r="T819" i="1"/>
  <c r="U819" i="1"/>
  <c r="V819" i="1"/>
  <c r="W819" i="1"/>
  <c r="X819" i="1"/>
  <c r="Y819" i="1"/>
  <c r="Z819" i="1"/>
  <c r="AA819" i="1"/>
  <c r="AB819" i="1"/>
  <c r="AC819" i="1"/>
  <c r="AD819" i="1"/>
  <c r="AE819" i="1"/>
  <c r="AF819" i="1"/>
  <c r="C820" i="1"/>
  <c r="D820" i="1"/>
  <c r="E820" i="1"/>
  <c r="F820" i="1"/>
  <c r="G820" i="1"/>
  <c r="H820" i="1"/>
  <c r="I820" i="1"/>
  <c r="J820" i="1"/>
  <c r="K820" i="1"/>
  <c r="L820" i="1"/>
  <c r="M820" i="1"/>
  <c r="N820" i="1"/>
  <c r="O820" i="1"/>
  <c r="P820" i="1"/>
  <c r="Q820" i="1"/>
  <c r="R820" i="1"/>
  <c r="S820" i="1"/>
  <c r="T820" i="1"/>
  <c r="U820" i="1"/>
  <c r="V820" i="1"/>
  <c r="W820" i="1"/>
  <c r="X820" i="1"/>
  <c r="Y820" i="1"/>
  <c r="Z820" i="1"/>
  <c r="AA820" i="1"/>
  <c r="AB820" i="1"/>
  <c r="AC820" i="1"/>
  <c r="AD820" i="1"/>
  <c r="AE820" i="1"/>
  <c r="AF820" i="1"/>
  <c r="C821" i="1"/>
  <c r="D821" i="1"/>
  <c r="E821" i="1"/>
  <c r="F821" i="1"/>
  <c r="G821" i="1"/>
  <c r="H821" i="1"/>
  <c r="I821" i="1"/>
  <c r="J821" i="1"/>
  <c r="K821" i="1"/>
  <c r="L821" i="1"/>
  <c r="M821" i="1"/>
  <c r="N821" i="1"/>
  <c r="O821" i="1"/>
  <c r="P821" i="1"/>
  <c r="Q821" i="1"/>
  <c r="R821" i="1"/>
  <c r="S821" i="1"/>
  <c r="T821" i="1"/>
  <c r="U821" i="1"/>
  <c r="V821" i="1"/>
  <c r="W821" i="1"/>
  <c r="X821" i="1"/>
  <c r="Y821" i="1"/>
  <c r="Z821" i="1"/>
  <c r="AA821" i="1"/>
  <c r="AB821" i="1"/>
  <c r="AC821" i="1"/>
  <c r="AD821" i="1"/>
  <c r="AE821" i="1"/>
  <c r="AF821" i="1"/>
  <c r="C822" i="1"/>
  <c r="D822" i="1"/>
  <c r="E822" i="1"/>
  <c r="F822" i="1"/>
  <c r="G822" i="1"/>
  <c r="H822" i="1"/>
  <c r="I822" i="1"/>
  <c r="J822" i="1"/>
  <c r="K822" i="1"/>
  <c r="L822" i="1"/>
  <c r="M822" i="1"/>
  <c r="N822" i="1"/>
  <c r="O822" i="1"/>
  <c r="P822" i="1"/>
  <c r="Q822" i="1"/>
  <c r="R822" i="1"/>
  <c r="S822" i="1"/>
  <c r="T822" i="1"/>
  <c r="U822" i="1"/>
  <c r="V822" i="1"/>
  <c r="W822" i="1"/>
  <c r="X822" i="1"/>
  <c r="Y822" i="1"/>
  <c r="Z822" i="1"/>
  <c r="AA822" i="1"/>
  <c r="AB822" i="1"/>
  <c r="AC822" i="1"/>
  <c r="AD822" i="1"/>
  <c r="AE822" i="1"/>
  <c r="AF822" i="1"/>
  <c r="C823" i="1"/>
  <c r="D823" i="1"/>
  <c r="E823" i="1"/>
  <c r="F823" i="1"/>
  <c r="G823" i="1"/>
  <c r="H823" i="1"/>
  <c r="I823" i="1"/>
  <c r="J823" i="1"/>
  <c r="K823" i="1"/>
  <c r="L823" i="1"/>
  <c r="M823" i="1"/>
  <c r="N823" i="1"/>
  <c r="O823" i="1"/>
  <c r="P823" i="1"/>
  <c r="Q823" i="1"/>
  <c r="R823" i="1"/>
  <c r="S823" i="1"/>
  <c r="T823" i="1"/>
  <c r="U823" i="1"/>
  <c r="V823" i="1"/>
  <c r="W823" i="1"/>
  <c r="X823" i="1"/>
  <c r="Y823" i="1"/>
  <c r="Z823" i="1"/>
  <c r="AA823" i="1"/>
  <c r="AB823" i="1"/>
  <c r="AC823" i="1"/>
  <c r="AD823" i="1"/>
  <c r="AE823" i="1"/>
  <c r="AF823" i="1"/>
  <c r="C824" i="1"/>
  <c r="D824" i="1"/>
  <c r="E824" i="1"/>
  <c r="F824" i="1"/>
  <c r="G824" i="1"/>
  <c r="H824" i="1"/>
  <c r="I824" i="1"/>
  <c r="J824" i="1"/>
  <c r="K824" i="1"/>
  <c r="L824" i="1"/>
  <c r="M824" i="1"/>
  <c r="N824" i="1"/>
  <c r="O824" i="1"/>
  <c r="P824" i="1"/>
  <c r="Q824" i="1"/>
  <c r="R824" i="1"/>
  <c r="S824" i="1"/>
  <c r="T824" i="1"/>
  <c r="U824" i="1"/>
  <c r="V824" i="1"/>
  <c r="W824" i="1"/>
  <c r="X824" i="1"/>
  <c r="Y824" i="1"/>
  <c r="Z824" i="1"/>
  <c r="AA824" i="1"/>
  <c r="AB824" i="1"/>
  <c r="AC824" i="1"/>
  <c r="AD824" i="1"/>
  <c r="AE824" i="1"/>
  <c r="AF824" i="1"/>
  <c r="C825" i="1"/>
  <c r="D825" i="1"/>
  <c r="E825" i="1"/>
  <c r="F825" i="1"/>
  <c r="G825" i="1"/>
  <c r="H825" i="1"/>
  <c r="I825" i="1"/>
  <c r="J825" i="1"/>
  <c r="K825" i="1"/>
  <c r="L825" i="1"/>
  <c r="M825" i="1"/>
  <c r="N825" i="1"/>
  <c r="O825" i="1"/>
  <c r="P825" i="1"/>
  <c r="Q825" i="1"/>
  <c r="R825" i="1"/>
  <c r="S825" i="1"/>
  <c r="T825" i="1"/>
  <c r="U825" i="1"/>
  <c r="V825" i="1"/>
  <c r="W825" i="1"/>
  <c r="X825" i="1"/>
  <c r="Y825" i="1"/>
  <c r="Z825" i="1"/>
  <c r="AA825" i="1"/>
  <c r="AB825" i="1"/>
  <c r="AC825" i="1"/>
  <c r="AD825" i="1"/>
  <c r="AE825" i="1"/>
  <c r="AF825" i="1"/>
  <c r="C826" i="1"/>
  <c r="D826" i="1"/>
  <c r="E826" i="1"/>
  <c r="F826" i="1"/>
  <c r="G826" i="1"/>
  <c r="H826" i="1"/>
  <c r="I826" i="1"/>
  <c r="J826" i="1"/>
  <c r="K826" i="1"/>
  <c r="L826" i="1"/>
  <c r="M826" i="1"/>
  <c r="N826" i="1"/>
  <c r="O826" i="1"/>
  <c r="P826" i="1"/>
  <c r="Q826" i="1"/>
  <c r="R826" i="1"/>
  <c r="S826" i="1"/>
  <c r="T826" i="1"/>
  <c r="U826" i="1"/>
  <c r="V826" i="1"/>
  <c r="W826" i="1"/>
  <c r="X826" i="1"/>
  <c r="Y826" i="1"/>
  <c r="Z826" i="1"/>
  <c r="AA826" i="1"/>
  <c r="AB826" i="1"/>
  <c r="AC826" i="1"/>
  <c r="AD826" i="1"/>
  <c r="AE826" i="1"/>
  <c r="AF826" i="1"/>
  <c r="C827" i="1"/>
  <c r="D827" i="1"/>
  <c r="E827" i="1"/>
  <c r="F827" i="1"/>
  <c r="G827" i="1"/>
  <c r="H827" i="1"/>
  <c r="I827" i="1"/>
  <c r="J827" i="1"/>
  <c r="K827" i="1"/>
  <c r="L827" i="1"/>
  <c r="M827" i="1"/>
  <c r="N827" i="1"/>
  <c r="O827" i="1"/>
  <c r="P827" i="1"/>
  <c r="Q827" i="1"/>
  <c r="R827" i="1"/>
  <c r="S827" i="1"/>
  <c r="T827" i="1"/>
  <c r="U827" i="1"/>
  <c r="V827" i="1"/>
  <c r="W827" i="1"/>
  <c r="X827" i="1"/>
  <c r="Y827" i="1"/>
  <c r="Z827" i="1"/>
  <c r="AA827" i="1"/>
  <c r="AB827" i="1"/>
  <c r="AC827" i="1"/>
  <c r="AD827" i="1"/>
  <c r="AE827" i="1"/>
  <c r="AF827" i="1"/>
  <c r="C828" i="1"/>
  <c r="D828" i="1"/>
  <c r="E828" i="1"/>
  <c r="F828" i="1"/>
  <c r="G828" i="1"/>
  <c r="H828" i="1"/>
  <c r="I828" i="1"/>
  <c r="J828" i="1"/>
  <c r="K828" i="1"/>
  <c r="L828" i="1"/>
  <c r="M828" i="1"/>
  <c r="N828" i="1"/>
  <c r="O828" i="1"/>
  <c r="P828" i="1"/>
  <c r="Q828" i="1"/>
  <c r="R828" i="1"/>
  <c r="S828" i="1"/>
  <c r="T828" i="1"/>
  <c r="U828" i="1"/>
  <c r="V828" i="1"/>
  <c r="W828" i="1"/>
  <c r="X828" i="1"/>
  <c r="Y828" i="1"/>
  <c r="Z828" i="1"/>
  <c r="AA828" i="1"/>
  <c r="AB828" i="1"/>
  <c r="AC828" i="1"/>
  <c r="AD828" i="1"/>
  <c r="AE828" i="1"/>
  <c r="AF828" i="1"/>
  <c r="C829" i="1"/>
  <c r="D829" i="1"/>
  <c r="E829" i="1"/>
  <c r="F829" i="1"/>
  <c r="G829" i="1"/>
  <c r="H829" i="1"/>
  <c r="I829" i="1"/>
  <c r="J829" i="1"/>
  <c r="K829" i="1"/>
  <c r="L829" i="1"/>
  <c r="M829" i="1"/>
  <c r="N829" i="1"/>
  <c r="O829" i="1"/>
  <c r="P829" i="1"/>
  <c r="Q829" i="1"/>
  <c r="R829" i="1"/>
  <c r="S829" i="1"/>
  <c r="T829" i="1"/>
  <c r="U829" i="1"/>
  <c r="V829" i="1"/>
  <c r="W829" i="1"/>
  <c r="X829" i="1"/>
  <c r="Y829" i="1"/>
  <c r="Z829" i="1"/>
  <c r="AA829" i="1"/>
  <c r="AB829" i="1"/>
  <c r="AC829" i="1"/>
  <c r="AD829" i="1"/>
  <c r="AE829" i="1"/>
  <c r="AF829" i="1"/>
  <c r="C830" i="1"/>
  <c r="D830" i="1"/>
  <c r="E830" i="1"/>
  <c r="F830" i="1"/>
  <c r="G830" i="1"/>
  <c r="H830" i="1"/>
  <c r="I830" i="1"/>
  <c r="J830" i="1"/>
  <c r="K830" i="1"/>
  <c r="L830" i="1"/>
  <c r="M830" i="1"/>
  <c r="N830" i="1"/>
  <c r="O830" i="1"/>
  <c r="P830" i="1"/>
  <c r="Q830" i="1"/>
  <c r="R830" i="1"/>
  <c r="S830" i="1"/>
  <c r="T830" i="1"/>
  <c r="U830" i="1"/>
  <c r="V830" i="1"/>
  <c r="W830" i="1"/>
  <c r="X830" i="1"/>
  <c r="Y830" i="1"/>
  <c r="Z830" i="1"/>
  <c r="AA830" i="1"/>
  <c r="AB830" i="1"/>
  <c r="AC830" i="1"/>
  <c r="AD830" i="1"/>
  <c r="AE830" i="1"/>
  <c r="AF830" i="1"/>
  <c r="C831" i="1"/>
  <c r="D831" i="1"/>
  <c r="E831" i="1"/>
  <c r="F831" i="1"/>
  <c r="G831" i="1"/>
  <c r="H831" i="1"/>
  <c r="I831" i="1"/>
  <c r="J831" i="1"/>
  <c r="K831" i="1"/>
  <c r="L831" i="1"/>
  <c r="M831" i="1"/>
  <c r="N831" i="1"/>
  <c r="O831" i="1"/>
  <c r="P831" i="1"/>
  <c r="Q831" i="1"/>
  <c r="R831" i="1"/>
  <c r="S831" i="1"/>
  <c r="T831" i="1"/>
  <c r="U831" i="1"/>
  <c r="V831" i="1"/>
  <c r="W831" i="1"/>
  <c r="X831" i="1"/>
  <c r="Y831" i="1"/>
  <c r="Z831" i="1"/>
  <c r="AA831" i="1"/>
  <c r="AB831" i="1"/>
  <c r="AC831" i="1"/>
  <c r="AD831" i="1"/>
  <c r="AE831" i="1"/>
  <c r="AF831" i="1"/>
  <c r="C832" i="1"/>
  <c r="D832" i="1"/>
  <c r="E832" i="1"/>
  <c r="F832" i="1"/>
  <c r="G832" i="1"/>
  <c r="H832" i="1"/>
  <c r="I832" i="1"/>
  <c r="J832" i="1"/>
  <c r="K832" i="1"/>
  <c r="L832" i="1"/>
  <c r="M832" i="1"/>
  <c r="N832" i="1"/>
  <c r="O832" i="1"/>
  <c r="P832" i="1"/>
  <c r="Q832" i="1"/>
  <c r="R832" i="1"/>
  <c r="S832" i="1"/>
  <c r="T832" i="1"/>
  <c r="U832" i="1"/>
  <c r="V832" i="1"/>
  <c r="W832" i="1"/>
  <c r="X832" i="1"/>
  <c r="Y832" i="1"/>
  <c r="Z832" i="1"/>
  <c r="AA832" i="1"/>
  <c r="AB832" i="1"/>
  <c r="AC832" i="1"/>
  <c r="AD832" i="1"/>
  <c r="AE832" i="1"/>
  <c r="AF832" i="1"/>
  <c r="C833" i="1"/>
  <c r="D833" i="1"/>
  <c r="E833" i="1"/>
  <c r="F833" i="1"/>
  <c r="G833" i="1"/>
  <c r="H833" i="1"/>
  <c r="I833" i="1"/>
  <c r="J833" i="1"/>
  <c r="K833" i="1"/>
  <c r="L833" i="1"/>
  <c r="M833" i="1"/>
  <c r="N833" i="1"/>
  <c r="O833" i="1"/>
  <c r="P833" i="1"/>
  <c r="Q833" i="1"/>
  <c r="R833" i="1"/>
  <c r="S833" i="1"/>
  <c r="T833" i="1"/>
  <c r="U833" i="1"/>
  <c r="V833" i="1"/>
  <c r="W833" i="1"/>
  <c r="X833" i="1"/>
  <c r="Y833" i="1"/>
  <c r="Z833" i="1"/>
  <c r="AA833" i="1"/>
  <c r="AB833" i="1"/>
  <c r="AC833" i="1"/>
  <c r="AD833" i="1"/>
  <c r="AE833" i="1"/>
  <c r="AF833" i="1"/>
  <c r="C834" i="1"/>
  <c r="D834" i="1"/>
  <c r="E834" i="1"/>
  <c r="F834" i="1"/>
  <c r="G834" i="1"/>
  <c r="H834" i="1"/>
  <c r="I834" i="1"/>
  <c r="J834" i="1"/>
  <c r="K834" i="1"/>
  <c r="L834" i="1"/>
  <c r="M834" i="1"/>
  <c r="N834" i="1"/>
  <c r="O834" i="1"/>
  <c r="P834" i="1"/>
  <c r="Q834" i="1"/>
  <c r="R834" i="1"/>
  <c r="S834" i="1"/>
  <c r="T834" i="1"/>
  <c r="U834" i="1"/>
  <c r="V834" i="1"/>
  <c r="W834" i="1"/>
  <c r="X834" i="1"/>
  <c r="Y834" i="1"/>
  <c r="Z834" i="1"/>
  <c r="AA834" i="1"/>
  <c r="AB834" i="1"/>
  <c r="AC834" i="1"/>
  <c r="AD834" i="1"/>
  <c r="AE834" i="1"/>
  <c r="AF834" i="1"/>
  <c r="C835" i="1"/>
  <c r="D835" i="1"/>
  <c r="E835" i="1"/>
  <c r="F835" i="1"/>
  <c r="G835" i="1"/>
  <c r="H835" i="1"/>
  <c r="I835" i="1"/>
  <c r="J835" i="1"/>
  <c r="K835" i="1"/>
  <c r="L835" i="1"/>
  <c r="M835" i="1"/>
  <c r="N835" i="1"/>
  <c r="O835" i="1"/>
  <c r="P835" i="1"/>
  <c r="Q835" i="1"/>
  <c r="R835" i="1"/>
  <c r="S835" i="1"/>
  <c r="T835" i="1"/>
  <c r="U835" i="1"/>
  <c r="V835" i="1"/>
  <c r="W835" i="1"/>
  <c r="X835" i="1"/>
  <c r="Y835" i="1"/>
  <c r="Z835" i="1"/>
  <c r="AA835" i="1"/>
  <c r="AB835" i="1"/>
  <c r="AC835" i="1"/>
  <c r="AD835" i="1"/>
  <c r="AE835" i="1"/>
  <c r="AF835" i="1"/>
  <c r="C836" i="1"/>
  <c r="D836" i="1"/>
  <c r="E836" i="1"/>
  <c r="F836" i="1"/>
  <c r="G836" i="1"/>
  <c r="H836" i="1"/>
  <c r="I836" i="1"/>
  <c r="J836" i="1"/>
  <c r="K836" i="1"/>
  <c r="L836" i="1"/>
  <c r="M836" i="1"/>
  <c r="N836" i="1"/>
  <c r="O836" i="1"/>
  <c r="P836" i="1"/>
  <c r="Q836" i="1"/>
  <c r="R836" i="1"/>
  <c r="S836" i="1"/>
  <c r="T836" i="1"/>
  <c r="U836" i="1"/>
  <c r="V836" i="1"/>
  <c r="W836" i="1"/>
  <c r="X836" i="1"/>
  <c r="Y836" i="1"/>
  <c r="Z836" i="1"/>
  <c r="AA836" i="1"/>
  <c r="AB836" i="1"/>
  <c r="AC836" i="1"/>
  <c r="AD836" i="1"/>
  <c r="AE836" i="1"/>
  <c r="AF836" i="1"/>
  <c r="C837" i="1"/>
  <c r="D837" i="1"/>
  <c r="E837" i="1"/>
  <c r="F837" i="1"/>
  <c r="G837" i="1"/>
  <c r="H837" i="1"/>
  <c r="I837" i="1"/>
  <c r="J837" i="1"/>
  <c r="K837" i="1"/>
  <c r="L837" i="1"/>
  <c r="M837" i="1"/>
  <c r="N837" i="1"/>
  <c r="O837" i="1"/>
  <c r="P837" i="1"/>
  <c r="Q837" i="1"/>
  <c r="R837" i="1"/>
  <c r="S837" i="1"/>
  <c r="T837" i="1"/>
  <c r="U837" i="1"/>
  <c r="V837" i="1"/>
  <c r="W837" i="1"/>
  <c r="X837" i="1"/>
  <c r="Y837" i="1"/>
  <c r="Z837" i="1"/>
  <c r="AA837" i="1"/>
  <c r="AB837" i="1"/>
  <c r="AC837" i="1"/>
  <c r="AD837" i="1"/>
  <c r="AE837" i="1"/>
  <c r="AF837" i="1"/>
  <c r="C838" i="1"/>
  <c r="D838" i="1"/>
  <c r="E838" i="1"/>
  <c r="F838" i="1"/>
  <c r="G838" i="1"/>
  <c r="H838" i="1"/>
  <c r="I838" i="1"/>
  <c r="J838" i="1"/>
  <c r="K838" i="1"/>
  <c r="L838" i="1"/>
  <c r="M838" i="1"/>
  <c r="N838" i="1"/>
  <c r="O838" i="1"/>
  <c r="P838" i="1"/>
  <c r="Q838" i="1"/>
  <c r="R838" i="1"/>
  <c r="S838" i="1"/>
  <c r="T838" i="1"/>
  <c r="U838" i="1"/>
  <c r="V838" i="1"/>
  <c r="W838" i="1"/>
  <c r="X838" i="1"/>
  <c r="Y838" i="1"/>
  <c r="Z838" i="1"/>
  <c r="AA838" i="1"/>
  <c r="AB838" i="1"/>
  <c r="AC838" i="1"/>
  <c r="AD838" i="1"/>
  <c r="AE838" i="1"/>
  <c r="AF838" i="1"/>
  <c r="C839" i="1"/>
  <c r="D839" i="1"/>
  <c r="E839" i="1"/>
  <c r="F839" i="1"/>
  <c r="G839" i="1"/>
  <c r="H839" i="1"/>
  <c r="I839" i="1"/>
  <c r="J839" i="1"/>
  <c r="K839" i="1"/>
  <c r="L839" i="1"/>
  <c r="M839" i="1"/>
  <c r="N839" i="1"/>
  <c r="O839" i="1"/>
  <c r="P839" i="1"/>
  <c r="Q839" i="1"/>
  <c r="R839" i="1"/>
  <c r="S839" i="1"/>
  <c r="T839" i="1"/>
  <c r="U839" i="1"/>
  <c r="V839" i="1"/>
  <c r="W839" i="1"/>
  <c r="X839" i="1"/>
  <c r="Y839" i="1"/>
  <c r="Z839" i="1"/>
  <c r="AA839" i="1"/>
  <c r="AB839" i="1"/>
  <c r="AC839" i="1"/>
  <c r="AD839" i="1"/>
  <c r="AE839" i="1"/>
  <c r="AF839" i="1"/>
  <c r="C840" i="1"/>
  <c r="D840" i="1"/>
  <c r="E840" i="1"/>
  <c r="F840" i="1"/>
  <c r="G840" i="1"/>
  <c r="H840" i="1"/>
  <c r="I840" i="1"/>
  <c r="J840" i="1"/>
  <c r="K840" i="1"/>
  <c r="L840" i="1"/>
  <c r="M840" i="1"/>
  <c r="N840" i="1"/>
  <c r="O840" i="1"/>
  <c r="P840" i="1"/>
  <c r="Q840" i="1"/>
  <c r="R840" i="1"/>
  <c r="S840" i="1"/>
  <c r="T840" i="1"/>
  <c r="U840" i="1"/>
  <c r="V840" i="1"/>
  <c r="W840" i="1"/>
  <c r="X840" i="1"/>
  <c r="Y840" i="1"/>
  <c r="Z840" i="1"/>
  <c r="AA840" i="1"/>
  <c r="AB840" i="1"/>
  <c r="AC840" i="1"/>
  <c r="AD840" i="1"/>
  <c r="AE840" i="1"/>
  <c r="AF840" i="1"/>
  <c r="C841" i="1"/>
  <c r="D841" i="1"/>
  <c r="E841" i="1"/>
  <c r="F841" i="1"/>
  <c r="G841" i="1"/>
  <c r="H841" i="1"/>
  <c r="I841" i="1"/>
  <c r="J841" i="1"/>
  <c r="K841" i="1"/>
  <c r="L841" i="1"/>
  <c r="M841" i="1"/>
  <c r="N841" i="1"/>
  <c r="O841" i="1"/>
  <c r="P841" i="1"/>
  <c r="Q841" i="1"/>
  <c r="R841" i="1"/>
  <c r="S841" i="1"/>
  <c r="T841" i="1"/>
  <c r="U841" i="1"/>
  <c r="V841" i="1"/>
  <c r="W841" i="1"/>
  <c r="X841" i="1"/>
  <c r="Y841" i="1"/>
  <c r="Z841" i="1"/>
  <c r="AA841" i="1"/>
  <c r="AB841" i="1"/>
  <c r="AC841" i="1"/>
  <c r="AD841" i="1"/>
  <c r="AE841" i="1"/>
  <c r="AF841" i="1"/>
  <c r="C842" i="1"/>
  <c r="D842" i="1"/>
  <c r="E842" i="1"/>
  <c r="F842" i="1"/>
  <c r="G842" i="1"/>
  <c r="H842" i="1"/>
  <c r="I842" i="1"/>
  <c r="J842" i="1"/>
  <c r="K842" i="1"/>
  <c r="L842" i="1"/>
  <c r="M842" i="1"/>
  <c r="N842" i="1"/>
  <c r="O842" i="1"/>
  <c r="P842" i="1"/>
  <c r="Q842" i="1"/>
  <c r="R842" i="1"/>
  <c r="S842" i="1"/>
  <c r="T842" i="1"/>
  <c r="U842" i="1"/>
  <c r="V842" i="1"/>
  <c r="W842" i="1"/>
  <c r="X842" i="1"/>
  <c r="Y842" i="1"/>
  <c r="Z842" i="1"/>
  <c r="AA842" i="1"/>
  <c r="AB842" i="1"/>
  <c r="AC842" i="1"/>
  <c r="AD842" i="1"/>
  <c r="AE842" i="1"/>
  <c r="AF842" i="1"/>
  <c r="C843" i="1"/>
  <c r="D843" i="1"/>
  <c r="E843" i="1"/>
  <c r="F843" i="1"/>
  <c r="G843" i="1"/>
  <c r="H843" i="1"/>
  <c r="I843" i="1"/>
  <c r="J843" i="1"/>
  <c r="K843" i="1"/>
  <c r="L843" i="1"/>
  <c r="M843" i="1"/>
  <c r="N843" i="1"/>
  <c r="O843" i="1"/>
  <c r="P843" i="1"/>
  <c r="Q843" i="1"/>
  <c r="R843" i="1"/>
  <c r="S843" i="1"/>
  <c r="T843" i="1"/>
  <c r="U843" i="1"/>
  <c r="V843" i="1"/>
  <c r="W843" i="1"/>
  <c r="X843" i="1"/>
  <c r="Y843" i="1"/>
  <c r="Z843" i="1"/>
  <c r="AA843" i="1"/>
  <c r="AB843" i="1"/>
  <c r="AC843" i="1"/>
  <c r="AD843" i="1"/>
  <c r="AE843" i="1"/>
  <c r="AF843" i="1"/>
  <c r="C844" i="1"/>
  <c r="D844" i="1"/>
  <c r="E844" i="1"/>
  <c r="F844" i="1"/>
  <c r="G844" i="1"/>
  <c r="H844" i="1"/>
  <c r="I844" i="1"/>
  <c r="J844" i="1"/>
  <c r="K844" i="1"/>
  <c r="L844" i="1"/>
  <c r="M844" i="1"/>
  <c r="N844" i="1"/>
  <c r="O844" i="1"/>
  <c r="P844" i="1"/>
  <c r="Q844" i="1"/>
  <c r="R844" i="1"/>
  <c r="S844" i="1"/>
  <c r="T844" i="1"/>
  <c r="U844" i="1"/>
  <c r="V844" i="1"/>
  <c r="W844" i="1"/>
  <c r="X844" i="1"/>
  <c r="Y844" i="1"/>
  <c r="Z844" i="1"/>
  <c r="AA844" i="1"/>
  <c r="AB844" i="1"/>
  <c r="AC844" i="1"/>
  <c r="AD844" i="1"/>
  <c r="AE844" i="1"/>
  <c r="AF844" i="1"/>
  <c r="C845" i="1"/>
  <c r="D845" i="1"/>
  <c r="E845" i="1"/>
  <c r="F845" i="1"/>
  <c r="G845" i="1"/>
  <c r="H845" i="1"/>
  <c r="I845" i="1"/>
  <c r="J845" i="1"/>
  <c r="K845" i="1"/>
  <c r="L845" i="1"/>
  <c r="M845" i="1"/>
  <c r="N845" i="1"/>
  <c r="O845" i="1"/>
  <c r="P845" i="1"/>
  <c r="Q845" i="1"/>
  <c r="R845" i="1"/>
  <c r="S845" i="1"/>
  <c r="T845" i="1"/>
  <c r="U845" i="1"/>
  <c r="V845" i="1"/>
  <c r="W845" i="1"/>
  <c r="X845" i="1"/>
  <c r="Y845" i="1"/>
  <c r="Z845" i="1"/>
  <c r="AA845" i="1"/>
  <c r="AB845" i="1"/>
  <c r="AC845" i="1"/>
  <c r="AD845" i="1"/>
  <c r="AE845" i="1"/>
  <c r="AF845" i="1"/>
  <c r="C846" i="1"/>
  <c r="D846" i="1"/>
  <c r="E846" i="1"/>
  <c r="F846" i="1"/>
  <c r="G846" i="1"/>
  <c r="H846" i="1"/>
  <c r="I846" i="1"/>
  <c r="J846" i="1"/>
  <c r="K846" i="1"/>
  <c r="L846" i="1"/>
  <c r="M846" i="1"/>
  <c r="N846" i="1"/>
  <c r="O846" i="1"/>
  <c r="P846" i="1"/>
  <c r="Q846" i="1"/>
  <c r="R846" i="1"/>
  <c r="S846" i="1"/>
  <c r="T846" i="1"/>
  <c r="U846" i="1"/>
  <c r="V846" i="1"/>
  <c r="W846" i="1"/>
  <c r="X846" i="1"/>
  <c r="Y846" i="1"/>
  <c r="Z846" i="1"/>
  <c r="AA846" i="1"/>
  <c r="AB846" i="1"/>
  <c r="AC846" i="1"/>
  <c r="AD846" i="1"/>
  <c r="AE846" i="1"/>
  <c r="AF846" i="1"/>
  <c r="C847" i="1"/>
  <c r="D847" i="1"/>
  <c r="E847" i="1"/>
  <c r="F847" i="1"/>
  <c r="G847" i="1"/>
  <c r="H847" i="1"/>
  <c r="I847" i="1"/>
  <c r="J847" i="1"/>
  <c r="K847" i="1"/>
  <c r="L847" i="1"/>
  <c r="M847" i="1"/>
  <c r="N847" i="1"/>
  <c r="O847" i="1"/>
  <c r="P847" i="1"/>
  <c r="Q847" i="1"/>
  <c r="R847" i="1"/>
  <c r="S847" i="1"/>
  <c r="T847" i="1"/>
  <c r="U847" i="1"/>
  <c r="V847" i="1"/>
  <c r="W847" i="1"/>
  <c r="X847" i="1"/>
  <c r="Y847" i="1"/>
  <c r="Z847" i="1"/>
  <c r="AA847" i="1"/>
  <c r="AB847" i="1"/>
  <c r="AC847" i="1"/>
  <c r="AD847" i="1"/>
  <c r="AE847" i="1"/>
  <c r="AF847" i="1"/>
  <c r="C848" i="1"/>
  <c r="D848" i="1"/>
  <c r="E848" i="1"/>
  <c r="F848" i="1"/>
  <c r="G848" i="1"/>
  <c r="H848" i="1"/>
  <c r="I848" i="1"/>
  <c r="J848" i="1"/>
  <c r="K848" i="1"/>
  <c r="L848" i="1"/>
  <c r="M848" i="1"/>
  <c r="N848" i="1"/>
  <c r="O848" i="1"/>
  <c r="P848" i="1"/>
  <c r="Q848" i="1"/>
  <c r="R848" i="1"/>
  <c r="S848" i="1"/>
  <c r="T848" i="1"/>
  <c r="U848" i="1"/>
  <c r="V848" i="1"/>
  <c r="W848" i="1"/>
  <c r="X848" i="1"/>
  <c r="Y848" i="1"/>
  <c r="Z848" i="1"/>
  <c r="AA848" i="1"/>
  <c r="AB848" i="1"/>
  <c r="AC848" i="1"/>
  <c r="AD848" i="1"/>
  <c r="AE848" i="1"/>
  <c r="AF848" i="1"/>
  <c r="C849" i="1"/>
  <c r="D849" i="1"/>
  <c r="E849" i="1"/>
  <c r="F849" i="1"/>
  <c r="G849" i="1"/>
  <c r="H849" i="1"/>
  <c r="I849" i="1"/>
  <c r="J849" i="1"/>
  <c r="K849" i="1"/>
  <c r="L849" i="1"/>
  <c r="M849" i="1"/>
  <c r="N849" i="1"/>
  <c r="O849" i="1"/>
  <c r="P849" i="1"/>
  <c r="Q849" i="1"/>
  <c r="R849" i="1"/>
  <c r="S849" i="1"/>
  <c r="T849" i="1"/>
  <c r="U849" i="1"/>
  <c r="V849" i="1"/>
  <c r="W849" i="1"/>
  <c r="X849" i="1"/>
  <c r="Y849" i="1"/>
  <c r="Z849" i="1"/>
  <c r="AA849" i="1"/>
  <c r="AB849" i="1"/>
  <c r="AC849" i="1"/>
  <c r="AD849" i="1"/>
  <c r="AE849" i="1"/>
  <c r="AF849" i="1"/>
  <c r="C850" i="1"/>
  <c r="D850" i="1"/>
  <c r="E850" i="1"/>
  <c r="F850" i="1"/>
  <c r="G850" i="1"/>
  <c r="H850" i="1"/>
  <c r="I850" i="1"/>
  <c r="J850" i="1"/>
  <c r="K850" i="1"/>
  <c r="L850" i="1"/>
  <c r="M850" i="1"/>
  <c r="N850" i="1"/>
  <c r="O850" i="1"/>
  <c r="P850" i="1"/>
  <c r="Q850" i="1"/>
  <c r="R850" i="1"/>
  <c r="S850" i="1"/>
  <c r="T850" i="1"/>
  <c r="U850" i="1"/>
  <c r="V850" i="1"/>
  <c r="W850" i="1"/>
  <c r="X850" i="1"/>
  <c r="Y850" i="1"/>
  <c r="Z850" i="1"/>
  <c r="AA850" i="1"/>
  <c r="AB850" i="1"/>
  <c r="AC850" i="1"/>
  <c r="AD850" i="1"/>
  <c r="AE850" i="1"/>
  <c r="AF850" i="1"/>
  <c r="C851" i="1"/>
  <c r="D851" i="1"/>
  <c r="E851" i="1"/>
  <c r="F851" i="1"/>
  <c r="G851" i="1"/>
  <c r="H851" i="1"/>
  <c r="I851" i="1"/>
  <c r="J851" i="1"/>
  <c r="K851" i="1"/>
  <c r="L851" i="1"/>
  <c r="M851" i="1"/>
  <c r="N851" i="1"/>
  <c r="O851" i="1"/>
  <c r="P851" i="1"/>
  <c r="Q851" i="1"/>
  <c r="R851" i="1"/>
  <c r="S851" i="1"/>
  <c r="T851" i="1"/>
  <c r="U851" i="1"/>
  <c r="V851" i="1"/>
  <c r="W851" i="1"/>
  <c r="X851" i="1"/>
  <c r="Y851" i="1"/>
  <c r="Z851" i="1"/>
  <c r="AA851" i="1"/>
  <c r="AB851" i="1"/>
  <c r="AC851" i="1"/>
  <c r="AD851" i="1"/>
  <c r="AE851" i="1"/>
  <c r="AF851" i="1"/>
  <c r="C852" i="1"/>
  <c r="D852" i="1"/>
  <c r="E852" i="1"/>
  <c r="F852" i="1"/>
  <c r="G852" i="1"/>
  <c r="H852" i="1"/>
  <c r="I852" i="1"/>
  <c r="J852" i="1"/>
  <c r="K852" i="1"/>
  <c r="L852" i="1"/>
  <c r="M852" i="1"/>
  <c r="N852" i="1"/>
  <c r="O852" i="1"/>
  <c r="P852" i="1"/>
  <c r="Q852" i="1"/>
  <c r="R852" i="1"/>
  <c r="S852" i="1"/>
  <c r="T852" i="1"/>
  <c r="U852" i="1"/>
  <c r="V852" i="1"/>
  <c r="W852" i="1"/>
  <c r="X852" i="1"/>
  <c r="Y852" i="1"/>
  <c r="Z852" i="1"/>
  <c r="AA852" i="1"/>
  <c r="AB852" i="1"/>
  <c r="AC852" i="1"/>
  <c r="AD852" i="1"/>
  <c r="AE852" i="1"/>
  <c r="AF852" i="1"/>
  <c r="C853" i="1"/>
  <c r="D853" i="1"/>
  <c r="E853" i="1"/>
  <c r="F853" i="1"/>
  <c r="G853" i="1"/>
  <c r="H853" i="1"/>
  <c r="I853" i="1"/>
  <c r="J853" i="1"/>
  <c r="K853" i="1"/>
  <c r="L853" i="1"/>
  <c r="M853" i="1"/>
  <c r="N853" i="1"/>
  <c r="O853" i="1"/>
  <c r="P853" i="1"/>
  <c r="Q853" i="1"/>
  <c r="R853" i="1"/>
  <c r="S853" i="1"/>
  <c r="T853" i="1"/>
  <c r="U853" i="1"/>
  <c r="V853" i="1"/>
  <c r="W853" i="1"/>
  <c r="X853" i="1"/>
  <c r="Y853" i="1"/>
  <c r="Z853" i="1"/>
  <c r="AA853" i="1"/>
  <c r="AB853" i="1"/>
  <c r="AC853" i="1"/>
  <c r="AD853" i="1"/>
  <c r="AE853" i="1"/>
  <c r="AF853" i="1"/>
  <c r="C854" i="1"/>
  <c r="D854" i="1"/>
  <c r="E854" i="1"/>
  <c r="F854" i="1"/>
  <c r="G854" i="1"/>
  <c r="H854" i="1"/>
  <c r="I854" i="1"/>
  <c r="J854" i="1"/>
  <c r="K854" i="1"/>
  <c r="L854" i="1"/>
  <c r="M854" i="1"/>
  <c r="N854" i="1"/>
  <c r="O854" i="1"/>
  <c r="P854" i="1"/>
  <c r="Q854" i="1"/>
  <c r="R854" i="1"/>
  <c r="S854" i="1"/>
  <c r="T854" i="1"/>
  <c r="U854" i="1"/>
  <c r="V854" i="1"/>
  <c r="W854" i="1"/>
  <c r="X854" i="1"/>
  <c r="Y854" i="1"/>
  <c r="Z854" i="1"/>
  <c r="AA854" i="1"/>
  <c r="AB854" i="1"/>
  <c r="AC854" i="1"/>
  <c r="AD854" i="1"/>
  <c r="AE854" i="1"/>
  <c r="AF854" i="1"/>
  <c r="C855" i="1"/>
  <c r="D855" i="1"/>
  <c r="E855" i="1"/>
  <c r="F855" i="1"/>
  <c r="G855" i="1"/>
  <c r="H855" i="1"/>
  <c r="I855" i="1"/>
  <c r="J855" i="1"/>
  <c r="K855" i="1"/>
  <c r="L855" i="1"/>
  <c r="M855" i="1"/>
  <c r="N855" i="1"/>
  <c r="O855" i="1"/>
  <c r="P855" i="1"/>
  <c r="Q855" i="1"/>
  <c r="R855" i="1"/>
  <c r="S855" i="1"/>
  <c r="T855" i="1"/>
  <c r="U855" i="1"/>
  <c r="V855" i="1"/>
  <c r="W855" i="1"/>
  <c r="X855" i="1"/>
  <c r="Y855" i="1"/>
  <c r="Z855" i="1"/>
  <c r="AA855" i="1"/>
  <c r="AB855" i="1"/>
  <c r="AC855" i="1"/>
  <c r="AD855" i="1"/>
  <c r="AE855" i="1"/>
  <c r="AF855" i="1"/>
  <c r="C856" i="1"/>
  <c r="D856" i="1"/>
  <c r="E856" i="1"/>
  <c r="F856" i="1"/>
  <c r="G856" i="1"/>
  <c r="H856" i="1"/>
  <c r="I856" i="1"/>
  <c r="J856" i="1"/>
  <c r="K856" i="1"/>
  <c r="L856" i="1"/>
  <c r="M856" i="1"/>
  <c r="N856" i="1"/>
  <c r="O856" i="1"/>
  <c r="P856" i="1"/>
  <c r="Q856" i="1"/>
  <c r="R856" i="1"/>
  <c r="S856" i="1"/>
  <c r="T856" i="1"/>
  <c r="U856" i="1"/>
  <c r="V856" i="1"/>
  <c r="W856" i="1"/>
  <c r="X856" i="1"/>
  <c r="Y856" i="1"/>
  <c r="Z856" i="1"/>
  <c r="AA856" i="1"/>
  <c r="AB856" i="1"/>
  <c r="AC856" i="1"/>
  <c r="AD856" i="1"/>
  <c r="AE856" i="1"/>
  <c r="AF856" i="1"/>
  <c r="C857" i="1"/>
  <c r="D857" i="1"/>
  <c r="E857" i="1"/>
  <c r="F857" i="1"/>
  <c r="G857" i="1"/>
  <c r="H857" i="1"/>
  <c r="I857" i="1"/>
  <c r="J857" i="1"/>
  <c r="K857" i="1"/>
  <c r="L857" i="1"/>
  <c r="M857" i="1"/>
  <c r="N857" i="1"/>
  <c r="O857" i="1"/>
  <c r="P857" i="1"/>
  <c r="Q857" i="1"/>
  <c r="R857" i="1"/>
  <c r="S857" i="1"/>
  <c r="T857" i="1"/>
  <c r="U857" i="1"/>
  <c r="V857" i="1"/>
  <c r="W857" i="1"/>
  <c r="X857" i="1"/>
  <c r="Y857" i="1"/>
  <c r="Z857" i="1"/>
  <c r="AA857" i="1"/>
  <c r="AB857" i="1"/>
  <c r="AC857" i="1"/>
  <c r="AD857" i="1"/>
  <c r="AE857" i="1"/>
  <c r="AF857" i="1"/>
  <c r="C858" i="1"/>
  <c r="D858" i="1"/>
  <c r="E858" i="1"/>
  <c r="F858" i="1"/>
  <c r="G858" i="1"/>
  <c r="H858" i="1"/>
  <c r="I858" i="1"/>
  <c r="J858" i="1"/>
  <c r="K858" i="1"/>
  <c r="L858" i="1"/>
  <c r="M858" i="1"/>
  <c r="N858" i="1"/>
  <c r="O858" i="1"/>
  <c r="P858" i="1"/>
  <c r="Q858" i="1"/>
  <c r="R858" i="1"/>
  <c r="S858" i="1"/>
  <c r="T858" i="1"/>
  <c r="U858" i="1"/>
  <c r="V858" i="1"/>
  <c r="W858" i="1"/>
  <c r="X858" i="1"/>
  <c r="Y858" i="1"/>
  <c r="Z858" i="1"/>
  <c r="AA858" i="1"/>
  <c r="AB858" i="1"/>
  <c r="AC858" i="1"/>
  <c r="AD858" i="1"/>
  <c r="AE858" i="1"/>
  <c r="AF858" i="1"/>
  <c r="C859" i="1"/>
  <c r="D859" i="1"/>
  <c r="E859" i="1"/>
  <c r="F859" i="1"/>
  <c r="G859" i="1"/>
  <c r="H859" i="1"/>
  <c r="I859" i="1"/>
  <c r="J859" i="1"/>
  <c r="K859" i="1"/>
  <c r="L859" i="1"/>
  <c r="M859" i="1"/>
  <c r="N859" i="1"/>
  <c r="O859" i="1"/>
  <c r="P859" i="1"/>
  <c r="Q859" i="1"/>
  <c r="R859" i="1"/>
  <c r="S859" i="1"/>
  <c r="T859" i="1"/>
  <c r="U859" i="1"/>
  <c r="V859" i="1"/>
  <c r="W859" i="1"/>
  <c r="X859" i="1"/>
  <c r="Y859" i="1"/>
  <c r="Z859" i="1"/>
  <c r="AA859" i="1"/>
  <c r="AB859" i="1"/>
  <c r="AC859" i="1"/>
  <c r="AD859" i="1"/>
  <c r="AE859" i="1"/>
  <c r="AF859" i="1"/>
  <c r="C860" i="1"/>
  <c r="D860" i="1"/>
  <c r="E860" i="1"/>
  <c r="F860" i="1"/>
  <c r="G860" i="1"/>
  <c r="H860" i="1"/>
  <c r="I860" i="1"/>
  <c r="J860" i="1"/>
  <c r="K860" i="1"/>
  <c r="L860" i="1"/>
  <c r="M860" i="1"/>
  <c r="N860" i="1"/>
  <c r="O860" i="1"/>
  <c r="P860" i="1"/>
  <c r="Q860" i="1"/>
  <c r="R860" i="1"/>
  <c r="S860" i="1"/>
  <c r="T860" i="1"/>
  <c r="U860" i="1"/>
  <c r="V860" i="1"/>
  <c r="W860" i="1"/>
  <c r="X860" i="1"/>
  <c r="Y860" i="1"/>
  <c r="Z860" i="1"/>
  <c r="AA860" i="1"/>
  <c r="AB860" i="1"/>
  <c r="AC860" i="1"/>
  <c r="AD860" i="1"/>
  <c r="AE860" i="1"/>
  <c r="AF860" i="1"/>
  <c r="C861" i="1"/>
  <c r="D861" i="1"/>
  <c r="E861" i="1"/>
  <c r="F861" i="1"/>
  <c r="G861" i="1"/>
  <c r="H861" i="1"/>
  <c r="I861" i="1"/>
  <c r="J861" i="1"/>
  <c r="K861" i="1"/>
  <c r="L861" i="1"/>
  <c r="M861" i="1"/>
  <c r="N861" i="1"/>
  <c r="O861" i="1"/>
  <c r="P861" i="1"/>
  <c r="Q861" i="1"/>
  <c r="R861" i="1"/>
  <c r="S861" i="1"/>
  <c r="T861" i="1"/>
  <c r="U861" i="1"/>
  <c r="V861" i="1"/>
  <c r="W861" i="1"/>
  <c r="X861" i="1"/>
  <c r="Y861" i="1"/>
  <c r="Z861" i="1"/>
  <c r="AA861" i="1"/>
  <c r="AB861" i="1"/>
  <c r="AC861" i="1"/>
  <c r="AD861" i="1"/>
  <c r="AE861" i="1"/>
  <c r="AF861" i="1"/>
  <c r="C862" i="1"/>
  <c r="D862" i="1"/>
  <c r="E862" i="1"/>
  <c r="F862" i="1"/>
  <c r="G862" i="1"/>
  <c r="H862" i="1"/>
  <c r="I862" i="1"/>
  <c r="J862" i="1"/>
  <c r="K862" i="1"/>
  <c r="L862" i="1"/>
  <c r="M862" i="1"/>
  <c r="N862" i="1"/>
  <c r="O862" i="1"/>
  <c r="P862" i="1"/>
  <c r="Q862" i="1"/>
  <c r="R862" i="1"/>
  <c r="S862" i="1"/>
  <c r="T862" i="1"/>
  <c r="U862" i="1"/>
  <c r="V862" i="1"/>
  <c r="W862" i="1"/>
  <c r="X862" i="1"/>
  <c r="Y862" i="1"/>
  <c r="Z862" i="1"/>
  <c r="AA862" i="1"/>
  <c r="AB862" i="1"/>
  <c r="AC862" i="1"/>
  <c r="AD862" i="1"/>
  <c r="AE862" i="1"/>
  <c r="AF862" i="1"/>
  <c r="C863" i="1"/>
  <c r="D863" i="1"/>
  <c r="E863" i="1"/>
  <c r="F863" i="1"/>
  <c r="G863" i="1"/>
  <c r="H863" i="1"/>
  <c r="I863" i="1"/>
  <c r="J863" i="1"/>
  <c r="K863" i="1"/>
  <c r="L863" i="1"/>
  <c r="M863" i="1"/>
  <c r="N863" i="1"/>
  <c r="O863" i="1"/>
  <c r="P863" i="1"/>
  <c r="Q863" i="1"/>
  <c r="R863" i="1"/>
  <c r="S863" i="1"/>
  <c r="T863" i="1"/>
  <c r="U863" i="1"/>
  <c r="V863" i="1"/>
  <c r="W863" i="1"/>
  <c r="X863" i="1"/>
  <c r="Y863" i="1"/>
  <c r="Z863" i="1"/>
  <c r="AA863" i="1"/>
  <c r="AB863" i="1"/>
  <c r="AC863" i="1"/>
  <c r="AD863" i="1"/>
  <c r="AE863" i="1"/>
  <c r="AF863" i="1"/>
  <c r="C864" i="1"/>
  <c r="D864" i="1"/>
  <c r="E864" i="1"/>
  <c r="F864" i="1"/>
  <c r="G864" i="1"/>
  <c r="H864" i="1"/>
  <c r="I864" i="1"/>
  <c r="J864" i="1"/>
  <c r="K864" i="1"/>
  <c r="L864" i="1"/>
  <c r="M864" i="1"/>
  <c r="N864" i="1"/>
  <c r="O864" i="1"/>
  <c r="P864" i="1"/>
  <c r="Q864" i="1"/>
  <c r="R864" i="1"/>
  <c r="S864" i="1"/>
  <c r="T864" i="1"/>
  <c r="U864" i="1"/>
  <c r="V864" i="1"/>
  <c r="W864" i="1"/>
  <c r="X864" i="1"/>
  <c r="Y864" i="1"/>
  <c r="Z864" i="1"/>
  <c r="AA864" i="1"/>
  <c r="AB864" i="1"/>
  <c r="AC864" i="1"/>
  <c r="AD864" i="1"/>
  <c r="AE864" i="1"/>
  <c r="AF864" i="1"/>
  <c r="C865" i="1"/>
  <c r="D865" i="1"/>
  <c r="E865" i="1"/>
  <c r="F865" i="1"/>
  <c r="G865" i="1"/>
  <c r="H865" i="1"/>
  <c r="I865" i="1"/>
  <c r="J865" i="1"/>
  <c r="K865" i="1"/>
  <c r="L865" i="1"/>
  <c r="M865" i="1"/>
  <c r="N865" i="1"/>
  <c r="O865" i="1"/>
  <c r="P865" i="1"/>
  <c r="Q865" i="1"/>
  <c r="R865" i="1"/>
  <c r="S865" i="1"/>
  <c r="T865" i="1"/>
  <c r="U865" i="1"/>
  <c r="V865" i="1"/>
  <c r="W865" i="1"/>
  <c r="X865" i="1"/>
  <c r="Y865" i="1"/>
  <c r="Z865" i="1"/>
  <c r="AA865" i="1"/>
  <c r="AB865" i="1"/>
  <c r="AC865" i="1"/>
  <c r="AD865" i="1"/>
  <c r="AE865" i="1"/>
  <c r="AF865" i="1"/>
  <c r="C866" i="1"/>
  <c r="D866" i="1"/>
  <c r="E866" i="1"/>
  <c r="F866" i="1"/>
  <c r="G866" i="1"/>
  <c r="H866" i="1"/>
  <c r="I866" i="1"/>
  <c r="J866" i="1"/>
  <c r="K866" i="1"/>
  <c r="L866" i="1"/>
  <c r="M866" i="1"/>
  <c r="N866" i="1"/>
  <c r="O866" i="1"/>
  <c r="P866" i="1"/>
  <c r="Q866" i="1"/>
  <c r="R866" i="1"/>
  <c r="S866" i="1"/>
  <c r="T866" i="1"/>
  <c r="U866" i="1"/>
  <c r="V866" i="1"/>
  <c r="W866" i="1"/>
  <c r="X866" i="1"/>
  <c r="Y866" i="1"/>
  <c r="Z866" i="1"/>
  <c r="AA866" i="1"/>
  <c r="AB866" i="1"/>
  <c r="AC866" i="1"/>
  <c r="AD866" i="1"/>
  <c r="AE866" i="1"/>
  <c r="AF866" i="1"/>
  <c r="C867" i="1"/>
  <c r="D867" i="1"/>
  <c r="E867" i="1"/>
  <c r="F867" i="1"/>
  <c r="G867" i="1"/>
  <c r="H867" i="1"/>
  <c r="I867" i="1"/>
  <c r="J867" i="1"/>
  <c r="K867" i="1"/>
  <c r="L867" i="1"/>
  <c r="M867" i="1"/>
  <c r="N867" i="1"/>
  <c r="O867" i="1"/>
  <c r="P867" i="1"/>
  <c r="Q867" i="1"/>
  <c r="R867" i="1"/>
  <c r="S867" i="1"/>
  <c r="T867" i="1"/>
  <c r="U867" i="1"/>
  <c r="V867" i="1"/>
  <c r="W867" i="1"/>
  <c r="X867" i="1"/>
  <c r="Y867" i="1"/>
  <c r="Z867" i="1"/>
  <c r="AA867" i="1"/>
  <c r="AB867" i="1"/>
  <c r="AC867" i="1"/>
  <c r="AD867" i="1"/>
  <c r="AE867" i="1"/>
  <c r="AF867" i="1"/>
  <c r="C868" i="1"/>
  <c r="D868" i="1"/>
  <c r="E868" i="1"/>
  <c r="F868" i="1"/>
  <c r="G868" i="1"/>
  <c r="H868" i="1"/>
  <c r="I868" i="1"/>
  <c r="J868" i="1"/>
  <c r="K868" i="1"/>
  <c r="L868" i="1"/>
  <c r="M868" i="1"/>
  <c r="N868" i="1"/>
  <c r="O868" i="1"/>
  <c r="P868" i="1"/>
  <c r="Q868" i="1"/>
  <c r="R868" i="1"/>
  <c r="S868" i="1"/>
  <c r="T868" i="1"/>
  <c r="U868" i="1"/>
  <c r="V868" i="1"/>
  <c r="W868" i="1"/>
  <c r="X868" i="1"/>
  <c r="Y868" i="1"/>
  <c r="Z868" i="1"/>
  <c r="AA868" i="1"/>
  <c r="AB868" i="1"/>
  <c r="AC868" i="1"/>
  <c r="AD868" i="1"/>
  <c r="AE868" i="1"/>
  <c r="AF868" i="1"/>
  <c r="C869" i="1"/>
  <c r="D869" i="1"/>
  <c r="E869" i="1"/>
  <c r="F869" i="1"/>
  <c r="G869" i="1"/>
  <c r="H869" i="1"/>
  <c r="I869" i="1"/>
  <c r="J869" i="1"/>
  <c r="K869" i="1"/>
  <c r="L869" i="1"/>
  <c r="M869" i="1"/>
  <c r="N869" i="1"/>
  <c r="O869" i="1"/>
  <c r="P869" i="1"/>
  <c r="Q869" i="1"/>
  <c r="R869" i="1"/>
  <c r="S869" i="1"/>
  <c r="T869" i="1"/>
  <c r="U869" i="1"/>
  <c r="V869" i="1"/>
  <c r="W869" i="1"/>
  <c r="X869" i="1"/>
  <c r="Y869" i="1"/>
  <c r="Z869" i="1"/>
  <c r="AA869" i="1"/>
  <c r="AB869" i="1"/>
  <c r="AC869" i="1"/>
  <c r="AD869" i="1"/>
  <c r="AE869" i="1"/>
  <c r="AF869" i="1"/>
  <c r="C870" i="1"/>
  <c r="D870" i="1"/>
  <c r="E870" i="1"/>
  <c r="F870" i="1"/>
  <c r="G870" i="1"/>
  <c r="H870" i="1"/>
  <c r="I870" i="1"/>
  <c r="J870" i="1"/>
  <c r="K870" i="1"/>
  <c r="L870" i="1"/>
  <c r="M870" i="1"/>
  <c r="N870" i="1"/>
  <c r="O870" i="1"/>
  <c r="P870" i="1"/>
  <c r="Q870" i="1"/>
  <c r="R870" i="1"/>
  <c r="S870" i="1"/>
  <c r="T870" i="1"/>
  <c r="U870" i="1"/>
  <c r="V870" i="1"/>
  <c r="W870" i="1"/>
  <c r="X870" i="1"/>
  <c r="Y870" i="1"/>
  <c r="Z870" i="1"/>
  <c r="AA870" i="1"/>
  <c r="AB870" i="1"/>
  <c r="AC870" i="1"/>
  <c r="AD870" i="1"/>
  <c r="AE870" i="1"/>
  <c r="AF870" i="1"/>
  <c r="C871" i="1"/>
  <c r="D871" i="1"/>
  <c r="E871" i="1"/>
  <c r="F871" i="1"/>
  <c r="G871" i="1"/>
  <c r="H871" i="1"/>
  <c r="I871" i="1"/>
  <c r="J871" i="1"/>
  <c r="K871" i="1"/>
  <c r="L871" i="1"/>
  <c r="M871" i="1"/>
  <c r="N871" i="1"/>
  <c r="O871" i="1"/>
  <c r="P871" i="1"/>
  <c r="Q871" i="1"/>
  <c r="R871" i="1"/>
  <c r="S871" i="1"/>
  <c r="T871" i="1"/>
  <c r="U871" i="1"/>
  <c r="V871" i="1"/>
  <c r="W871" i="1"/>
  <c r="X871" i="1"/>
  <c r="Y871" i="1"/>
  <c r="Z871" i="1"/>
  <c r="AA871" i="1"/>
  <c r="AB871" i="1"/>
  <c r="AC871" i="1"/>
  <c r="AD871" i="1"/>
  <c r="AE871" i="1"/>
  <c r="AF871" i="1"/>
  <c r="C872" i="1"/>
  <c r="D872" i="1"/>
  <c r="E872" i="1"/>
  <c r="F872" i="1"/>
  <c r="G872" i="1"/>
  <c r="H872" i="1"/>
  <c r="I872" i="1"/>
  <c r="J872" i="1"/>
  <c r="K872" i="1"/>
  <c r="L872" i="1"/>
  <c r="M872" i="1"/>
  <c r="N872" i="1"/>
  <c r="O872" i="1"/>
  <c r="P872" i="1"/>
  <c r="Q872" i="1"/>
  <c r="R872" i="1"/>
  <c r="S872" i="1"/>
  <c r="T872" i="1"/>
  <c r="U872" i="1"/>
  <c r="V872" i="1"/>
  <c r="W872" i="1"/>
  <c r="X872" i="1"/>
  <c r="Y872" i="1"/>
  <c r="Z872" i="1"/>
  <c r="AA872" i="1"/>
  <c r="AB872" i="1"/>
  <c r="AC872" i="1"/>
  <c r="AD872" i="1"/>
  <c r="AE872" i="1"/>
  <c r="AF872" i="1"/>
  <c r="C873" i="1"/>
  <c r="D873" i="1"/>
  <c r="E873" i="1"/>
  <c r="F873" i="1"/>
  <c r="G873" i="1"/>
  <c r="H873" i="1"/>
  <c r="I873" i="1"/>
  <c r="J873" i="1"/>
  <c r="K873" i="1"/>
  <c r="L873" i="1"/>
  <c r="M873" i="1"/>
  <c r="N873" i="1"/>
  <c r="O873" i="1"/>
  <c r="P873" i="1"/>
  <c r="Q873" i="1"/>
  <c r="R873" i="1"/>
  <c r="S873" i="1"/>
  <c r="T873" i="1"/>
  <c r="U873" i="1"/>
  <c r="V873" i="1"/>
  <c r="W873" i="1"/>
  <c r="X873" i="1"/>
  <c r="Y873" i="1"/>
  <c r="Z873" i="1"/>
  <c r="AA873" i="1"/>
  <c r="AB873" i="1"/>
  <c r="AC873" i="1"/>
  <c r="AD873" i="1"/>
  <c r="AE873" i="1"/>
  <c r="AF873" i="1"/>
  <c r="C874" i="1"/>
  <c r="D874" i="1"/>
  <c r="E874" i="1"/>
  <c r="F874" i="1"/>
  <c r="G874" i="1"/>
  <c r="H874" i="1"/>
  <c r="I874" i="1"/>
  <c r="J874" i="1"/>
  <c r="K874" i="1"/>
  <c r="L874" i="1"/>
  <c r="M874" i="1"/>
  <c r="N874" i="1"/>
  <c r="O874" i="1"/>
  <c r="P874" i="1"/>
  <c r="Q874" i="1"/>
  <c r="R874" i="1"/>
  <c r="S874" i="1"/>
  <c r="T874" i="1"/>
  <c r="U874" i="1"/>
  <c r="V874" i="1"/>
  <c r="W874" i="1"/>
  <c r="X874" i="1"/>
  <c r="Y874" i="1"/>
  <c r="Z874" i="1"/>
  <c r="AA874" i="1"/>
  <c r="AB874" i="1"/>
  <c r="AC874" i="1"/>
  <c r="AD874" i="1"/>
  <c r="AE874" i="1"/>
  <c r="AF874" i="1"/>
  <c r="C875" i="1"/>
  <c r="D875" i="1"/>
  <c r="E875" i="1"/>
  <c r="F875" i="1"/>
  <c r="G875" i="1"/>
  <c r="H875" i="1"/>
  <c r="I875" i="1"/>
  <c r="J875" i="1"/>
  <c r="K875" i="1"/>
  <c r="L875" i="1"/>
  <c r="M875" i="1"/>
  <c r="N875" i="1"/>
  <c r="O875" i="1"/>
  <c r="P875" i="1"/>
  <c r="Q875" i="1"/>
  <c r="R875" i="1"/>
  <c r="S875" i="1"/>
  <c r="T875" i="1"/>
  <c r="U875" i="1"/>
  <c r="V875" i="1"/>
  <c r="W875" i="1"/>
  <c r="X875" i="1"/>
  <c r="Y875" i="1"/>
  <c r="Z875" i="1"/>
  <c r="AA875" i="1"/>
  <c r="AB875" i="1"/>
  <c r="AC875" i="1"/>
  <c r="AD875" i="1"/>
  <c r="AE875" i="1"/>
  <c r="AF875" i="1"/>
  <c r="C876" i="1"/>
  <c r="D876" i="1"/>
  <c r="E876" i="1"/>
  <c r="F876" i="1"/>
  <c r="G876" i="1"/>
  <c r="H876" i="1"/>
  <c r="I876" i="1"/>
  <c r="J876" i="1"/>
  <c r="K876" i="1"/>
  <c r="L876" i="1"/>
  <c r="M876" i="1"/>
  <c r="N876" i="1"/>
  <c r="O876" i="1"/>
  <c r="P876" i="1"/>
  <c r="Q876" i="1"/>
  <c r="R876" i="1"/>
  <c r="S876" i="1"/>
  <c r="T876" i="1"/>
  <c r="U876" i="1"/>
  <c r="V876" i="1"/>
  <c r="W876" i="1"/>
  <c r="X876" i="1"/>
  <c r="Y876" i="1"/>
  <c r="Z876" i="1"/>
  <c r="AA876" i="1"/>
  <c r="AB876" i="1"/>
  <c r="AC876" i="1"/>
  <c r="AD876" i="1"/>
  <c r="AE876" i="1"/>
  <c r="AF876" i="1"/>
  <c r="C877" i="1"/>
  <c r="D877" i="1"/>
  <c r="E877" i="1"/>
  <c r="F877" i="1"/>
  <c r="G877" i="1"/>
  <c r="H877" i="1"/>
  <c r="I877" i="1"/>
  <c r="J877" i="1"/>
  <c r="K877" i="1"/>
  <c r="L877" i="1"/>
  <c r="M877" i="1"/>
  <c r="N877" i="1"/>
  <c r="O877" i="1"/>
  <c r="P877" i="1"/>
  <c r="Q877" i="1"/>
  <c r="R877" i="1"/>
  <c r="S877" i="1"/>
  <c r="T877" i="1"/>
  <c r="U877" i="1"/>
  <c r="V877" i="1"/>
  <c r="W877" i="1"/>
  <c r="X877" i="1"/>
  <c r="Y877" i="1"/>
  <c r="Z877" i="1"/>
  <c r="AA877" i="1"/>
  <c r="AB877" i="1"/>
  <c r="AC877" i="1"/>
  <c r="AD877" i="1"/>
  <c r="AE877" i="1"/>
  <c r="AF877" i="1"/>
  <c r="C878" i="1"/>
  <c r="D878" i="1"/>
  <c r="E878" i="1"/>
  <c r="F878" i="1"/>
  <c r="G878" i="1"/>
  <c r="H878" i="1"/>
  <c r="I878" i="1"/>
  <c r="J878" i="1"/>
  <c r="K878" i="1"/>
  <c r="L878" i="1"/>
  <c r="M878" i="1"/>
  <c r="N878" i="1"/>
  <c r="O878" i="1"/>
  <c r="P878" i="1"/>
  <c r="Q878" i="1"/>
  <c r="R878" i="1"/>
  <c r="S878" i="1"/>
  <c r="T878" i="1"/>
  <c r="U878" i="1"/>
  <c r="V878" i="1"/>
  <c r="W878" i="1"/>
  <c r="X878" i="1"/>
  <c r="Y878" i="1"/>
  <c r="Z878" i="1"/>
  <c r="AA878" i="1"/>
  <c r="AB878" i="1"/>
  <c r="AC878" i="1"/>
  <c r="AD878" i="1"/>
  <c r="AE878" i="1"/>
  <c r="AF878" i="1"/>
  <c r="C879" i="1"/>
  <c r="D879" i="1"/>
  <c r="E879" i="1"/>
  <c r="F879" i="1"/>
  <c r="G879" i="1"/>
  <c r="H879" i="1"/>
  <c r="I879" i="1"/>
  <c r="J879" i="1"/>
  <c r="K879" i="1"/>
  <c r="L879" i="1"/>
  <c r="M879" i="1"/>
  <c r="N879" i="1"/>
  <c r="O879" i="1"/>
  <c r="P879" i="1"/>
  <c r="Q879" i="1"/>
  <c r="R879" i="1"/>
  <c r="S879" i="1"/>
  <c r="T879" i="1"/>
  <c r="U879" i="1"/>
  <c r="V879" i="1"/>
  <c r="W879" i="1"/>
  <c r="X879" i="1"/>
  <c r="Y879" i="1"/>
  <c r="Z879" i="1"/>
  <c r="AA879" i="1"/>
  <c r="AB879" i="1"/>
  <c r="AC879" i="1"/>
  <c r="AD879" i="1"/>
  <c r="AE879" i="1"/>
  <c r="AF879" i="1"/>
  <c r="C880" i="1"/>
  <c r="D880" i="1"/>
  <c r="E880" i="1"/>
  <c r="F880" i="1"/>
  <c r="G880" i="1"/>
  <c r="H880" i="1"/>
  <c r="I880" i="1"/>
  <c r="J880" i="1"/>
  <c r="K880" i="1"/>
  <c r="L880" i="1"/>
  <c r="M880" i="1"/>
  <c r="N880" i="1"/>
  <c r="O880" i="1"/>
  <c r="P880" i="1"/>
  <c r="Q880" i="1"/>
  <c r="R880" i="1"/>
  <c r="S880" i="1"/>
  <c r="T880" i="1"/>
  <c r="U880" i="1"/>
  <c r="V880" i="1"/>
  <c r="W880" i="1"/>
  <c r="X880" i="1"/>
  <c r="Y880" i="1"/>
  <c r="Z880" i="1"/>
  <c r="AA880" i="1"/>
  <c r="AB880" i="1"/>
  <c r="AC880" i="1"/>
  <c r="AD880" i="1"/>
  <c r="AE880" i="1"/>
  <c r="AF880" i="1"/>
  <c r="C881" i="1"/>
  <c r="D881" i="1"/>
  <c r="E881" i="1"/>
  <c r="F881" i="1"/>
  <c r="G881" i="1"/>
  <c r="H881" i="1"/>
  <c r="I881" i="1"/>
  <c r="J881" i="1"/>
  <c r="K881" i="1"/>
  <c r="L881" i="1"/>
  <c r="M881" i="1"/>
  <c r="N881" i="1"/>
  <c r="O881" i="1"/>
  <c r="P881" i="1"/>
  <c r="Q881" i="1"/>
  <c r="R881" i="1"/>
  <c r="S881" i="1"/>
  <c r="T881" i="1"/>
  <c r="U881" i="1"/>
  <c r="V881" i="1"/>
  <c r="W881" i="1"/>
  <c r="X881" i="1"/>
  <c r="Y881" i="1"/>
  <c r="Z881" i="1"/>
  <c r="AA881" i="1"/>
  <c r="AB881" i="1"/>
  <c r="AC881" i="1"/>
  <c r="AD881" i="1"/>
  <c r="AE881" i="1"/>
  <c r="AF881" i="1"/>
  <c r="C882" i="1"/>
  <c r="D882" i="1"/>
  <c r="E882" i="1"/>
  <c r="F882" i="1"/>
  <c r="G882" i="1"/>
  <c r="H882" i="1"/>
  <c r="I882" i="1"/>
  <c r="J882" i="1"/>
  <c r="K882" i="1"/>
  <c r="L882" i="1"/>
  <c r="M882" i="1"/>
  <c r="N882" i="1"/>
  <c r="O882" i="1"/>
  <c r="P882" i="1"/>
  <c r="Q882" i="1"/>
  <c r="R882" i="1"/>
  <c r="S882" i="1"/>
  <c r="T882" i="1"/>
  <c r="U882" i="1"/>
  <c r="V882" i="1"/>
  <c r="W882" i="1"/>
  <c r="X882" i="1"/>
  <c r="Y882" i="1"/>
  <c r="Z882" i="1"/>
  <c r="AA882" i="1"/>
  <c r="AB882" i="1"/>
  <c r="AC882" i="1"/>
  <c r="AD882" i="1"/>
  <c r="AE882" i="1"/>
  <c r="AF882" i="1"/>
  <c r="C883" i="1"/>
  <c r="D883" i="1"/>
  <c r="E883" i="1"/>
  <c r="F883" i="1"/>
  <c r="G883" i="1"/>
  <c r="H883" i="1"/>
  <c r="I883" i="1"/>
  <c r="J883" i="1"/>
  <c r="K883" i="1"/>
  <c r="L883" i="1"/>
  <c r="M883" i="1"/>
  <c r="N883" i="1"/>
  <c r="O883" i="1"/>
  <c r="P883" i="1"/>
  <c r="Q883" i="1"/>
  <c r="R883" i="1"/>
  <c r="S883" i="1"/>
  <c r="T883" i="1"/>
  <c r="U883" i="1"/>
  <c r="V883" i="1"/>
  <c r="W883" i="1"/>
  <c r="X883" i="1"/>
  <c r="Y883" i="1"/>
  <c r="Z883" i="1"/>
  <c r="AA883" i="1"/>
  <c r="AB883" i="1"/>
  <c r="AC883" i="1"/>
  <c r="AD883" i="1"/>
  <c r="AE883" i="1"/>
  <c r="AF883" i="1"/>
  <c r="C884" i="1"/>
  <c r="D884" i="1"/>
  <c r="E884" i="1"/>
  <c r="F884" i="1"/>
  <c r="G884" i="1"/>
  <c r="H884" i="1"/>
  <c r="I884" i="1"/>
  <c r="J884" i="1"/>
  <c r="K884" i="1"/>
  <c r="L884" i="1"/>
  <c r="M884" i="1"/>
  <c r="N884" i="1"/>
  <c r="O884" i="1"/>
  <c r="P884" i="1"/>
  <c r="Q884" i="1"/>
  <c r="R884" i="1"/>
  <c r="S884" i="1"/>
  <c r="T884" i="1"/>
  <c r="U884" i="1"/>
  <c r="V884" i="1"/>
  <c r="W884" i="1"/>
  <c r="X884" i="1"/>
  <c r="Y884" i="1"/>
  <c r="Z884" i="1"/>
  <c r="AA884" i="1"/>
  <c r="AB884" i="1"/>
  <c r="AC884" i="1"/>
  <c r="AD884" i="1"/>
  <c r="AE884" i="1"/>
  <c r="AF884" i="1"/>
  <c r="C885" i="1"/>
  <c r="D885" i="1"/>
  <c r="E885" i="1"/>
  <c r="F885" i="1"/>
  <c r="G885" i="1"/>
  <c r="H885" i="1"/>
  <c r="I885" i="1"/>
  <c r="J885" i="1"/>
  <c r="K885" i="1"/>
  <c r="L885" i="1"/>
  <c r="M885" i="1"/>
  <c r="N885" i="1"/>
  <c r="O885" i="1"/>
  <c r="P885" i="1"/>
  <c r="Q885" i="1"/>
  <c r="R885" i="1"/>
  <c r="S885" i="1"/>
  <c r="T885" i="1"/>
  <c r="U885" i="1"/>
  <c r="V885" i="1"/>
  <c r="W885" i="1"/>
  <c r="X885" i="1"/>
  <c r="Y885" i="1"/>
  <c r="Z885" i="1"/>
  <c r="AA885" i="1"/>
  <c r="AB885" i="1"/>
  <c r="AC885" i="1"/>
  <c r="AD885" i="1"/>
  <c r="AE885" i="1"/>
  <c r="AF885" i="1"/>
  <c r="C886" i="1"/>
  <c r="D886" i="1"/>
  <c r="E886" i="1"/>
  <c r="F886" i="1"/>
  <c r="G886" i="1"/>
  <c r="H886" i="1"/>
  <c r="I886" i="1"/>
  <c r="J886" i="1"/>
  <c r="K886" i="1"/>
  <c r="L886" i="1"/>
  <c r="M886" i="1"/>
  <c r="N886" i="1"/>
  <c r="O886" i="1"/>
  <c r="P886" i="1"/>
  <c r="Q886" i="1"/>
  <c r="R886" i="1"/>
  <c r="S886" i="1"/>
  <c r="T886" i="1"/>
  <c r="U886" i="1"/>
  <c r="V886" i="1"/>
  <c r="W886" i="1"/>
  <c r="X886" i="1"/>
  <c r="Y886" i="1"/>
  <c r="Z886" i="1"/>
  <c r="AA886" i="1"/>
  <c r="AB886" i="1"/>
  <c r="AC886" i="1"/>
  <c r="AD886" i="1"/>
  <c r="AE886" i="1"/>
  <c r="AF886" i="1"/>
  <c r="C887" i="1"/>
  <c r="D887" i="1"/>
  <c r="E887" i="1"/>
  <c r="F887" i="1"/>
  <c r="G887" i="1"/>
  <c r="H887" i="1"/>
  <c r="I887" i="1"/>
  <c r="J887" i="1"/>
  <c r="K887" i="1"/>
  <c r="L887" i="1"/>
  <c r="M887" i="1"/>
  <c r="N887" i="1"/>
  <c r="O887" i="1"/>
  <c r="P887" i="1"/>
  <c r="Q887" i="1"/>
  <c r="R887" i="1"/>
  <c r="S887" i="1"/>
  <c r="T887" i="1"/>
  <c r="U887" i="1"/>
  <c r="V887" i="1"/>
  <c r="W887" i="1"/>
  <c r="X887" i="1"/>
  <c r="Y887" i="1"/>
  <c r="Z887" i="1"/>
  <c r="AA887" i="1"/>
  <c r="AB887" i="1"/>
  <c r="AC887" i="1"/>
  <c r="AD887" i="1"/>
  <c r="AE887" i="1"/>
  <c r="AF887" i="1"/>
  <c r="C888" i="1"/>
  <c r="D888" i="1"/>
  <c r="E888" i="1"/>
  <c r="F888" i="1"/>
  <c r="G888" i="1"/>
  <c r="H888" i="1"/>
  <c r="I888" i="1"/>
  <c r="J888" i="1"/>
  <c r="K888" i="1"/>
  <c r="L888" i="1"/>
  <c r="M888" i="1"/>
  <c r="N888" i="1"/>
  <c r="O888" i="1"/>
  <c r="P888" i="1"/>
  <c r="Q888" i="1"/>
  <c r="R888" i="1"/>
  <c r="S888" i="1"/>
  <c r="T888" i="1"/>
  <c r="U888" i="1"/>
  <c r="V888" i="1"/>
  <c r="W888" i="1"/>
  <c r="X888" i="1"/>
  <c r="Y888" i="1"/>
  <c r="Z888" i="1"/>
  <c r="AA888" i="1"/>
  <c r="AB888" i="1"/>
  <c r="AC888" i="1"/>
  <c r="AD888" i="1"/>
  <c r="AE888" i="1"/>
  <c r="AF888" i="1"/>
  <c r="C889" i="1"/>
  <c r="D889" i="1"/>
  <c r="E889" i="1"/>
  <c r="F889" i="1"/>
  <c r="G889" i="1"/>
  <c r="H889" i="1"/>
  <c r="I889" i="1"/>
  <c r="J889" i="1"/>
  <c r="K889" i="1"/>
  <c r="L889" i="1"/>
  <c r="M889" i="1"/>
  <c r="N889" i="1"/>
  <c r="O889" i="1"/>
  <c r="P889" i="1"/>
  <c r="Q889" i="1"/>
  <c r="R889" i="1"/>
  <c r="S889" i="1"/>
  <c r="T889" i="1"/>
  <c r="U889" i="1"/>
  <c r="V889" i="1"/>
  <c r="W889" i="1"/>
  <c r="X889" i="1"/>
  <c r="Y889" i="1"/>
  <c r="Z889" i="1"/>
  <c r="AA889" i="1"/>
  <c r="AB889" i="1"/>
  <c r="AC889" i="1"/>
  <c r="AD889" i="1"/>
  <c r="AE889" i="1"/>
  <c r="AF889" i="1"/>
  <c r="C890" i="1"/>
  <c r="D890" i="1"/>
  <c r="E890" i="1"/>
  <c r="F890" i="1"/>
  <c r="G890" i="1"/>
  <c r="H890" i="1"/>
  <c r="I890" i="1"/>
  <c r="J890" i="1"/>
  <c r="K890" i="1"/>
  <c r="L890" i="1"/>
  <c r="M890" i="1"/>
  <c r="N890" i="1"/>
  <c r="O890" i="1"/>
  <c r="P890" i="1"/>
  <c r="Q890" i="1"/>
  <c r="R890" i="1"/>
  <c r="S890" i="1"/>
  <c r="T890" i="1"/>
  <c r="U890" i="1"/>
  <c r="V890" i="1"/>
  <c r="W890" i="1"/>
  <c r="X890" i="1"/>
  <c r="Y890" i="1"/>
  <c r="Z890" i="1"/>
  <c r="AA890" i="1"/>
  <c r="AB890" i="1"/>
  <c r="AC890" i="1"/>
  <c r="AD890" i="1"/>
  <c r="AE890" i="1"/>
  <c r="AF890" i="1"/>
  <c r="C891" i="1"/>
  <c r="D891" i="1"/>
  <c r="E891" i="1"/>
  <c r="F891" i="1"/>
  <c r="G891" i="1"/>
  <c r="H891" i="1"/>
  <c r="I891" i="1"/>
  <c r="J891" i="1"/>
  <c r="K891" i="1"/>
  <c r="L891" i="1"/>
  <c r="M891" i="1"/>
  <c r="N891" i="1"/>
  <c r="O891" i="1"/>
  <c r="P891" i="1"/>
  <c r="Q891" i="1"/>
  <c r="R891" i="1"/>
  <c r="S891" i="1"/>
  <c r="T891" i="1"/>
  <c r="U891" i="1"/>
  <c r="V891" i="1"/>
  <c r="W891" i="1"/>
  <c r="X891" i="1"/>
  <c r="Y891" i="1"/>
  <c r="Z891" i="1"/>
  <c r="AA891" i="1"/>
  <c r="AB891" i="1"/>
  <c r="AC891" i="1"/>
  <c r="AD891" i="1"/>
  <c r="AE891" i="1"/>
  <c r="AF891" i="1"/>
  <c r="C892" i="1"/>
  <c r="D892" i="1"/>
  <c r="E892" i="1"/>
  <c r="F892" i="1"/>
  <c r="G892" i="1"/>
  <c r="H892" i="1"/>
  <c r="I892" i="1"/>
  <c r="J892" i="1"/>
  <c r="K892" i="1"/>
  <c r="L892" i="1"/>
  <c r="M892" i="1"/>
  <c r="N892" i="1"/>
  <c r="O892" i="1"/>
  <c r="P892" i="1"/>
  <c r="Q892" i="1"/>
  <c r="R892" i="1"/>
  <c r="S892" i="1"/>
  <c r="T892" i="1"/>
  <c r="U892" i="1"/>
  <c r="V892" i="1"/>
  <c r="W892" i="1"/>
  <c r="X892" i="1"/>
  <c r="Y892" i="1"/>
  <c r="Z892" i="1"/>
  <c r="AA892" i="1"/>
  <c r="AB892" i="1"/>
  <c r="AC892" i="1"/>
  <c r="AD892" i="1"/>
  <c r="AE892" i="1"/>
  <c r="AF892" i="1"/>
  <c r="C893" i="1"/>
  <c r="D893" i="1"/>
  <c r="E893" i="1"/>
  <c r="F893" i="1"/>
  <c r="G893" i="1"/>
  <c r="H893" i="1"/>
  <c r="I893" i="1"/>
  <c r="J893" i="1"/>
  <c r="K893" i="1"/>
  <c r="L893" i="1"/>
  <c r="M893" i="1"/>
  <c r="N893" i="1"/>
  <c r="O893" i="1"/>
  <c r="P893" i="1"/>
  <c r="Q893" i="1"/>
  <c r="R893" i="1"/>
  <c r="S893" i="1"/>
  <c r="T893" i="1"/>
  <c r="U893" i="1"/>
  <c r="V893" i="1"/>
  <c r="W893" i="1"/>
  <c r="X893" i="1"/>
  <c r="Y893" i="1"/>
  <c r="Z893" i="1"/>
  <c r="AA893" i="1"/>
  <c r="AB893" i="1"/>
  <c r="AC893" i="1"/>
  <c r="AD893" i="1"/>
  <c r="AE893" i="1"/>
  <c r="AF893" i="1"/>
  <c r="C894" i="1"/>
  <c r="D894" i="1"/>
  <c r="E894" i="1"/>
  <c r="F894" i="1"/>
  <c r="G894" i="1"/>
  <c r="H894" i="1"/>
  <c r="I894" i="1"/>
  <c r="J894" i="1"/>
  <c r="K894" i="1"/>
  <c r="L894" i="1"/>
  <c r="M894" i="1"/>
  <c r="N894" i="1"/>
  <c r="O894" i="1"/>
  <c r="P894" i="1"/>
  <c r="Q894" i="1"/>
  <c r="R894" i="1"/>
  <c r="S894" i="1"/>
  <c r="T894" i="1"/>
  <c r="U894" i="1"/>
  <c r="V894" i="1"/>
  <c r="W894" i="1"/>
  <c r="X894" i="1"/>
  <c r="Y894" i="1"/>
  <c r="Z894" i="1"/>
  <c r="AA894" i="1"/>
  <c r="AB894" i="1"/>
  <c r="AC894" i="1"/>
  <c r="AD894" i="1"/>
  <c r="AE894" i="1"/>
  <c r="AF894" i="1"/>
  <c r="C895" i="1"/>
  <c r="D895" i="1"/>
  <c r="E895" i="1"/>
  <c r="F895" i="1"/>
  <c r="G895" i="1"/>
  <c r="H895" i="1"/>
  <c r="I895" i="1"/>
  <c r="J895" i="1"/>
  <c r="K895" i="1"/>
  <c r="L895" i="1"/>
  <c r="M895" i="1"/>
  <c r="N895" i="1"/>
  <c r="O895" i="1"/>
  <c r="P895" i="1"/>
  <c r="Q895" i="1"/>
  <c r="R895" i="1"/>
  <c r="S895" i="1"/>
  <c r="T895" i="1"/>
  <c r="U895" i="1"/>
  <c r="V895" i="1"/>
  <c r="W895" i="1"/>
  <c r="X895" i="1"/>
  <c r="Y895" i="1"/>
  <c r="Z895" i="1"/>
  <c r="AA895" i="1"/>
  <c r="AB895" i="1"/>
  <c r="AC895" i="1"/>
  <c r="AD895" i="1"/>
  <c r="AE895" i="1"/>
  <c r="AF895" i="1"/>
  <c r="C896" i="1"/>
  <c r="D896" i="1"/>
  <c r="E896" i="1"/>
  <c r="F896" i="1"/>
  <c r="G896" i="1"/>
  <c r="H896" i="1"/>
  <c r="I896" i="1"/>
  <c r="J896" i="1"/>
  <c r="K896" i="1"/>
  <c r="L896" i="1"/>
  <c r="M896" i="1"/>
  <c r="N896" i="1"/>
  <c r="O896" i="1"/>
  <c r="P896" i="1"/>
  <c r="Q896" i="1"/>
  <c r="R896" i="1"/>
  <c r="S896" i="1"/>
  <c r="T896" i="1"/>
  <c r="U896" i="1"/>
  <c r="V896" i="1"/>
  <c r="W896" i="1"/>
  <c r="X896" i="1"/>
  <c r="Y896" i="1"/>
  <c r="Z896" i="1"/>
  <c r="AA896" i="1"/>
  <c r="AB896" i="1"/>
  <c r="AC896" i="1"/>
  <c r="AD896" i="1"/>
  <c r="AE896" i="1"/>
  <c r="AF896" i="1"/>
  <c r="C897" i="1"/>
  <c r="D897" i="1"/>
  <c r="E897" i="1"/>
  <c r="F897" i="1"/>
  <c r="G897" i="1"/>
  <c r="H897" i="1"/>
  <c r="I897" i="1"/>
  <c r="J897" i="1"/>
  <c r="K897" i="1"/>
  <c r="L897" i="1"/>
  <c r="M897" i="1"/>
  <c r="N897" i="1"/>
  <c r="O897" i="1"/>
  <c r="P897" i="1"/>
  <c r="Q897" i="1"/>
  <c r="R897" i="1"/>
  <c r="S897" i="1"/>
  <c r="T897" i="1"/>
  <c r="U897" i="1"/>
  <c r="V897" i="1"/>
  <c r="W897" i="1"/>
  <c r="X897" i="1"/>
  <c r="Y897" i="1"/>
  <c r="Z897" i="1"/>
  <c r="AA897" i="1"/>
  <c r="AB897" i="1"/>
  <c r="AC897" i="1"/>
  <c r="AD897" i="1"/>
  <c r="AE897" i="1"/>
  <c r="AF897" i="1"/>
  <c r="C898" i="1"/>
  <c r="D898" i="1"/>
  <c r="E898" i="1"/>
  <c r="F898" i="1"/>
  <c r="G898" i="1"/>
  <c r="H898" i="1"/>
  <c r="I898" i="1"/>
  <c r="J898" i="1"/>
  <c r="K898" i="1"/>
  <c r="L898" i="1"/>
  <c r="M898" i="1"/>
  <c r="N898" i="1"/>
  <c r="O898" i="1"/>
  <c r="P898" i="1"/>
  <c r="Q898" i="1"/>
  <c r="R898" i="1"/>
  <c r="S898" i="1"/>
  <c r="T898" i="1"/>
  <c r="U898" i="1"/>
  <c r="V898" i="1"/>
  <c r="W898" i="1"/>
  <c r="X898" i="1"/>
  <c r="Y898" i="1"/>
  <c r="Z898" i="1"/>
  <c r="AA898" i="1"/>
  <c r="AB898" i="1"/>
  <c r="AC898" i="1"/>
  <c r="AD898" i="1"/>
  <c r="AE898" i="1"/>
  <c r="AF898" i="1"/>
  <c r="C899" i="1"/>
  <c r="D899" i="1"/>
  <c r="E899" i="1"/>
  <c r="F899" i="1"/>
  <c r="G899" i="1"/>
  <c r="H899" i="1"/>
  <c r="I899" i="1"/>
  <c r="J899" i="1"/>
  <c r="K899" i="1"/>
  <c r="L899" i="1"/>
  <c r="M899" i="1"/>
  <c r="N899" i="1"/>
  <c r="O899" i="1"/>
  <c r="P899" i="1"/>
  <c r="Q899" i="1"/>
  <c r="R899" i="1"/>
  <c r="S899" i="1"/>
  <c r="T899" i="1"/>
  <c r="U899" i="1"/>
  <c r="V899" i="1"/>
  <c r="W899" i="1"/>
  <c r="X899" i="1"/>
  <c r="Y899" i="1"/>
  <c r="Z899" i="1"/>
  <c r="AA899" i="1"/>
  <c r="AB899" i="1"/>
  <c r="AC899" i="1"/>
  <c r="AD899" i="1"/>
  <c r="AE899" i="1"/>
  <c r="AF899" i="1"/>
  <c r="C900" i="1"/>
  <c r="D900" i="1"/>
  <c r="E900" i="1"/>
  <c r="F900" i="1"/>
  <c r="G900" i="1"/>
  <c r="H900" i="1"/>
  <c r="I900" i="1"/>
  <c r="J900" i="1"/>
  <c r="K900" i="1"/>
  <c r="L900" i="1"/>
  <c r="M900" i="1"/>
  <c r="N900" i="1"/>
  <c r="O900" i="1"/>
  <c r="P900" i="1"/>
  <c r="Q900" i="1"/>
  <c r="R900" i="1"/>
  <c r="S900" i="1"/>
  <c r="T900" i="1"/>
  <c r="U900" i="1"/>
  <c r="V900" i="1"/>
  <c r="W900" i="1"/>
  <c r="X900" i="1"/>
  <c r="Y900" i="1"/>
  <c r="Z900" i="1"/>
  <c r="AA900" i="1"/>
  <c r="AB900" i="1"/>
  <c r="AC900" i="1"/>
  <c r="AD900" i="1"/>
  <c r="AE900" i="1"/>
  <c r="AF900" i="1"/>
  <c r="C901" i="1"/>
  <c r="D901" i="1"/>
  <c r="E901" i="1"/>
  <c r="F901" i="1"/>
  <c r="G901" i="1"/>
  <c r="H901" i="1"/>
  <c r="I901" i="1"/>
  <c r="J901" i="1"/>
  <c r="K901" i="1"/>
  <c r="L901" i="1"/>
  <c r="M901" i="1"/>
  <c r="N901" i="1"/>
  <c r="O901" i="1"/>
  <c r="P901" i="1"/>
  <c r="Q901" i="1"/>
  <c r="R901" i="1"/>
  <c r="S901" i="1"/>
  <c r="T901" i="1"/>
  <c r="U901" i="1"/>
  <c r="V901" i="1"/>
  <c r="W901" i="1"/>
  <c r="X901" i="1"/>
  <c r="Y901" i="1"/>
  <c r="Z901" i="1"/>
  <c r="AA901" i="1"/>
  <c r="AB901" i="1"/>
  <c r="AC901" i="1"/>
  <c r="AD901" i="1"/>
  <c r="AE901" i="1"/>
  <c r="AF901" i="1"/>
  <c r="C902" i="1"/>
  <c r="D902" i="1"/>
  <c r="E902" i="1"/>
  <c r="F902" i="1"/>
  <c r="G902" i="1"/>
  <c r="H902" i="1"/>
  <c r="I902" i="1"/>
  <c r="J902" i="1"/>
  <c r="K902" i="1"/>
  <c r="L902" i="1"/>
  <c r="M902" i="1"/>
  <c r="N902" i="1"/>
  <c r="O902" i="1"/>
  <c r="P902" i="1"/>
  <c r="Q902" i="1"/>
  <c r="R902" i="1"/>
  <c r="S902" i="1"/>
  <c r="T902" i="1"/>
  <c r="U902" i="1"/>
  <c r="V902" i="1"/>
  <c r="W902" i="1"/>
  <c r="X902" i="1"/>
  <c r="Y902" i="1"/>
  <c r="Z902" i="1"/>
  <c r="AA902" i="1"/>
  <c r="AB902" i="1"/>
  <c r="AC902" i="1"/>
  <c r="AD902" i="1"/>
  <c r="AE902" i="1"/>
  <c r="AF902" i="1"/>
  <c r="C903" i="1"/>
  <c r="D903" i="1"/>
  <c r="E903" i="1"/>
  <c r="F903" i="1"/>
  <c r="G903" i="1"/>
  <c r="H903" i="1"/>
  <c r="I903" i="1"/>
  <c r="J903" i="1"/>
  <c r="K903" i="1"/>
  <c r="L903" i="1"/>
  <c r="M903" i="1"/>
  <c r="N903" i="1"/>
  <c r="O903" i="1"/>
  <c r="P903" i="1"/>
  <c r="Q903" i="1"/>
  <c r="R903" i="1"/>
  <c r="S903" i="1"/>
  <c r="T903" i="1"/>
  <c r="U903" i="1"/>
  <c r="V903" i="1"/>
  <c r="W903" i="1"/>
  <c r="X903" i="1"/>
  <c r="Y903" i="1"/>
  <c r="Z903" i="1"/>
  <c r="AA903" i="1"/>
  <c r="AB903" i="1"/>
  <c r="AC903" i="1"/>
  <c r="AD903" i="1"/>
  <c r="AE903" i="1"/>
  <c r="AF903" i="1"/>
  <c r="C904" i="1"/>
  <c r="D904" i="1"/>
  <c r="E904" i="1"/>
  <c r="F904" i="1"/>
  <c r="G904" i="1"/>
  <c r="H904" i="1"/>
  <c r="I904" i="1"/>
  <c r="J904" i="1"/>
  <c r="K904" i="1"/>
  <c r="L904" i="1"/>
  <c r="M904" i="1"/>
  <c r="N904" i="1"/>
  <c r="O904" i="1"/>
  <c r="P904" i="1"/>
  <c r="Q904" i="1"/>
  <c r="R904" i="1"/>
  <c r="S904" i="1"/>
  <c r="T904" i="1"/>
  <c r="U904" i="1"/>
  <c r="V904" i="1"/>
  <c r="W904" i="1"/>
  <c r="X904" i="1"/>
  <c r="Y904" i="1"/>
  <c r="Z904" i="1"/>
  <c r="AA904" i="1"/>
  <c r="AB904" i="1"/>
  <c r="AC904" i="1"/>
  <c r="AD904" i="1"/>
  <c r="AE904" i="1"/>
  <c r="AF904" i="1"/>
  <c r="C905" i="1"/>
  <c r="D905" i="1"/>
  <c r="E905" i="1"/>
  <c r="F905" i="1"/>
  <c r="G905" i="1"/>
  <c r="H905" i="1"/>
  <c r="I905" i="1"/>
  <c r="J905" i="1"/>
  <c r="K905" i="1"/>
  <c r="L905" i="1"/>
  <c r="M905" i="1"/>
  <c r="N905" i="1"/>
  <c r="O905" i="1"/>
  <c r="P905" i="1"/>
  <c r="Q905" i="1"/>
  <c r="R905" i="1"/>
  <c r="S905" i="1"/>
  <c r="T905" i="1"/>
  <c r="U905" i="1"/>
  <c r="V905" i="1"/>
  <c r="W905" i="1"/>
  <c r="X905" i="1"/>
  <c r="Y905" i="1"/>
  <c r="Z905" i="1"/>
  <c r="AA905" i="1"/>
  <c r="AB905" i="1"/>
  <c r="AC905" i="1"/>
  <c r="AD905" i="1"/>
  <c r="AE905" i="1"/>
  <c r="AF905" i="1"/>
  <c r="C906" i="1"/>
  <c r="D906" i="1"/>
  <c r="E906" i="1"/>
  <c r="F906" i="1"/>
  <c r="G906" i="1"/>
  <c r="H906" i="1"/>
  <c r="I906" i="1"/>
  <c r="J906" i="1"/>
  <c r="K906" i="1"/>
  <c r="L906" i="1"/>
  <c r="M906" i="1"/>
  <c r="N906" i="1"/>
  <c r="O906" i="1"/>
  <c r="P906" i="1"/>
  <c r="Q906" i="1"/>
  <c r="R906" i="1"/>
  <c r="S906" i="1"/>
  <c r="T906" i="1"/>
  <c r="U906" i="1"/>
  <c r="V906" i="1"/>
  <c r="W906" i="1"/>
  <c r="X906" i="1"/>
  <c r="Y906" i="1"/>
  <c r="Z906" i="1"/>
  <c r="AA906" i="1"/>
  <c r="AB906" i="1"/>
  <c r="AC906" i="1"/>
  <c r="AD906" i="1"/>
  <c r="AE906" i="1"/>
  <c r="AF906" i="1"/>
  <c r="C907" i="1"/>
  <c r="D907" i="1"/>
  <c r="E907" i="1"/>
  <c r="F907" i="1"/>
  <c r="G907" i="1"/>
  <c r="H907" i="1"/>
  <c r="I907" i="1"/>
  <c r="J907" i="1"/>
  <c r="K907" i="1"/>
  <c r="L907" i="1"/>
  <c r="M907" i="1"/>
  <c r="N907" i="1"/>
  <c r="O907" i="1"/>
  <c r="P907" i="1"/>
  <c r="Q907" i="1"/>
  <c r="R907" i="1"/>
  <c r="S907" i="1"/>
  <c r="T907" i="1"/>
  <c r="U907" i="1"/>
  <c r="V907" i="1"/>
  <c r="W907" i="1"/>
  <c r="X907" i="1"/>
  <c r="Y907" i="1"/>
  <c r="Z907" i="1"/>
  <c r="AA907" i="1"/>
  <c r="AB907" i="1"/>
  <c r="AC907" i="1"/>
  <c r="AD907" i="1"/>
  <c r="AE907" i="1"/>
  <c r="AF907" i="1"/>
  <c r="C908" i="1"/>
  <c r="D908" i="1"/>
  <c r="E908" i="1"/>
  <c r="F908" i="1"/>
  <c r="G908" i="1"/>
  <c r="H908" i="1"/>
  <c r="I908" i="1"/>
  <c r="J908" i="1"/>
  <c r="K908" i="1"/>
  <c r="L908" i="1"/>
  <c r="M908" i="1"/>
  <c r="N908" i="1"/>
  <c r="O908" i="1"/>
  <c r="P908" i="1"/>
  <c r="Q908" i="1"/>
  <c r="R908" i="1"/>
  <c r="S908" i="1"/>
  <c r="T908" i="1"/>
  <c r="U908" i="1"/>
  <c r="V908" i="1"/>
  <c r="W908" i="1"/>
  <c r="X908" i="1"/>
  <c r="Y908" i="1"/>
  <c r="Z908" i="1"/>
  <c r="AA908" i="1"/>
  <c r="AB908" i="1"/>
  <c r="AC908" i="1"/>
  <c r="AD908" i="1"/>
  <c r="AE908" i="1"/>
  <c r="AF908" i="1"/>
  <c r="C909" i="1"/>
  <c r="D909" i="1"/>
  <c r="E909" i="1"/>
  <c r="F909" i="1"/>
  <c r="G909" i="1"/>
  <c r="H909" i="1"/>
  <c r="I909" i="1"/>
  <c r="J909" i="1"/>
  <c r="K909" i="1"/>
  <c r="L909" i="1"/>
  <c r="M909" i="1"/>
  <c r="N909" i="1"/>
  <c r="O909" i="1"/>
  <c r="P909" i="1"/>
  <c r="Q909" i="1"/>
  <c r="R909" i="1"/>
  <c r="S909" i="1"/>
  <c r="T909" i="1"/>
  <c r="U909" i="1"/>
  <c r="V909" i="1"/>
  <c r="W909" i="1"/>
  <c r="X909" i="1"/>
  <c r="Y909" i="1"/>
  <c r="Z909" i="1"/>
  <c r="AA909" i="1"/>
  <c r="AB909" i="1"/>
  <c r="AC909" i="1"/>
  <c r="AD909" i="1"/>
  <c r="AE909" i="1"/>
  <c r="AF909" i="1"/>
  <c r="C910" i="1"/>
  <c r="D910" i="1"/>
  <c r="E910" i="1"/>
  <c r="F910" i="1"/>
  <c r="G910" i="1"/>
  <c r="H910" i="1"/>
  <c r="I910" i="1"/>
  <c r="J910" i="1"/>
  <c r="K910" i="1"/>
  <c r="L910" i="1"/>
  <c r="M910" i="1"/>
  <c r="N910" i="1"/>
  <c r="O910" i="1"/>
  <c r="P910" i="1"/>
  <c r="Q910" i="1"/>
  <c r="R910" i="1"/>
  <c r="S910" i="1"/>
  <c r="T910" i="1"/>
  <c r="U910" i="1"/>
  <c r="V910" i="1"/>
  <c r="W910" i="1"/>
  <c r="X910" i="1"/>
  <c r="Y910" i="1"/>
  <c r="Z910" i="1"/>
  <c r="AA910" i="1"/>
  <c r="AB910" i="1"/>
  <c r="AC910" i="1"/>
  <c r="AD910" i="1"/>
  <c r="AE910" i="1"/>
  <c r="AF910" i="1"/>
  <c r="C911" i="1"/>
  <c r="D911" i="1"/>
  <c r="E911" i="1"/>
  <c r="F911" i="1"/>
  <c r="G911" i="1"/>
  <c r="H911" i="1"/>
  <c r="I911" i="1"/>
  <c r="J911" i="1"/>
  <c r="K911" i="1"/>
  <c r="L911" i="1"/>
  <c r="M911" i="1"/>
  <c r="N911" i="1"/>
  <c r="O911" i="1"/>
  <c r="P911" i="1"/>
  <c r="Q911" i="1"/>
  <c r="R911" i="1"/>
  <c r="S911" i="1"/>
  <c r="T911" i="1"/>
  <c r="U911" i="1"/>
  <c r="V911" i="1"/>
  <c r="W911" i="1"/>
  <c r="X911" i="1"/>
  <c r="Y911" i="1"/>
  <c r="Z911" i="1"/>
  <c r="AA911" i="1"/>
  <c r="AB911" i="1"/>
  <c r="AC911" i="1"/>
  <c r="AD911" i="1"/>
  <c r="AE911" i="1"/>
  <c r="AF911" i="1"/>
  <c r="C912" i="1"/>
  <c r="D912" i="1"/>
  <c r="E912" i="1"/>
  <c r="F912" i="1"/>
  <c r="G912" i="1"/>
  <c r="H912" i="1"/>
  <c r="I912" i="1"/>
  <c r="J912" i="1"/>
  <c r="K912" i="1"/>
  <c r="L912" i="1"/>
  <c r="M912" i="1"/>
  <c r="N912" i="1"/>
  <c r="O912" i="1"/>
  <c r="P912" i="1"/>
  <c r="Q912" i="1"/>
  <c r="R912" i="1"/>
  <c r="S912" i="1"/>
  <c r="T912" i="1"/>
  <c r="U912" i="1"/>
  <c r="V912" i="1"/>
  <c r="W912" i="1"/>
  <c r="X912" i="1"/>
  <c r="Y912" i="1"/>
  <c r="Z912" i="1"/>
  <c r="AA912" i="1"/>
  <c r="AB912" i="1"/>
  <c r="AC912" i="1"/>
  <c r="AD912" i="1"/>
  <c r="AE912" i="1"/>
  <c r="AF912" i="1"/>
  <c r="C913" i="1"/>
  <c r="D913" i="1"/>
  <c r="E913" i="1"/>
  <c r="F913" i="1"/>
  <c r="G913" i="1"/>
  <c r="H913" i="1"/>
  <c r="I913" i="1"/>
  <c r="J913" i="1"/>
  <c r="K913" i="1"/>
  <c r="L913" i="1"/>
  <c r="M913" i="1"/>
  <c r="N913" i="1"/>
  <c r="O913" i="1"/>
  <c r="P913" i="1"/>
  <c r="Q913" i="1"/>
  <c r="R913" i="1"/>
  <c r="S913" i="1"/>
  <c r="T913" i="1"/>
  <c r="U913" i="1"/>
  <c r="V913" i="1"/>
  <c r="W913" i="1"/>
  <c r="X913" i="1"/>
  <c r="Y913" i="1"/>
  <c r="Z913" i="1"/>
  <c r="AA913" i="1"/>
  <c r="AB913" i="1"/>
  <c r="AC913" i="1"/>
  <c r="AD913" i="1"/>
  <c r="AE913" i="1"/>
  <c r="AF913" i="1"/>
  <c r="C914" i="1"/>
  <c r="D914" i="1"/>
  <c r="E914" i="1"/>
  <c r="F914" i="1"/>
  <c r="G914" i="1"/>
  <c r="H914" i="1"/>
  <c r="I914" i="1"/>
  <c r="J914" i="1"/>
  <c r="K914" i="1"/>
  <c r="L914" i="1"/>
  <c r="M914" i="1"/>
  <c r="N914" i="1"/>
  <c r="O914" i="1"/>
  <c r="P914" i="1"/>
  <c r="Q914" i="1"/>
  <c r="R914" i="1"/>
  <c r="S914" i="1"/>
  <c r="T914" i="1"/>
  <c r="U914" i="1"/>
  <c r="V914" i="1"/>
  <c r="W914" i="1"/>
  <c r="X914" i="1"/>
  <c r="Y914" i="1"/>
  <c r="Z914" i="1"/>
  <c r="AA914" i="1"/>
  <c r="AB914" i="1"/>
  <c r="AC914" i="1"/>
  <c r="AD914" i="1"/>
  <c r="AE914" i="1"/>
  <c r="AF914" i="1"/>
  <c r="C915" i="1"/>
  <c r="D915" i="1"/>
  <c r="E915" i="1"/>
  <c r="F915" i="1"/>
  <c r="G915" i="1"/>
  <c r="H915" i="1"/>
  <c r="I915" i="1"/>
  <c r="J915" i="1"/>
  <c r="K915" i="1"/>
  <c r="L915" i="1"/>
  <c r="M915" i="1"/>
  <c r="N915" i="1"/>
  <c r="O915" i="1"/>
  <c r="P915" i="1"/>
  <c r="Q915" i="1"/>
  <c r="R915" i="1"/>
  <c r="S915" i="1"/>
  <c r="T915" i="1"/>
  <c r="U915" i="1"/>
  <c r="V915" i="1"/>
  <c r="W915" i="1"/>
  <c r="X915" i="1"/>
  <c r="Y915" i="1"/>
  <c r="Z915" i="1"/>
  <c r="AA915" i="1"/>
  <c r="AB915" i="1"/>
  <c r="AC915" i="1"/>
  <c r="AD915" i="1"/>
  <c r="AE915" i="1"/>
  <c r="AF915" i="1"/>
  <c r="C916" i="1"/>
  <c r="D916" i="1"/>
  <c r="E916" i="1"/>
  <c r="F916" i="1"/>
  <c r="G916" i="1"/>
  <c r="H916" i="1"/>
  <c r="I916" i="1"/>
  <c r="J916" i="1"/>
  <c r="K916" i="1"/>
  <c r="L916" i="1"/>
  <c r="M916" i="1"/>
  <c r="N916" i="1"/>
  <c r="O916" i="1"/>
  <c r="P916" i="1"/>
  <c r="Q916" i="1"/>
  <c r="R916" i="1"/>
  <c r="S916" i="1"/>
  <c r="T916" i="1"/>
  <c r="U916" i="1"/>
  <c r="V916" i="1"/>
  <c r="W916" i="1"/>
  <c r="X916" i="1"/>
  <c r="Y916" i="1"/>
  <c r="Z916" i="1"/>
  <c r="AA916" i="1"/>
  <c r="AB916" i="1"/>
  <c r="AC916" i="1"/>
  <c r="AD916" i="1"/>
  <c r="AE916" i="1"/>
  <c r="AF916" i="1"/>
  <c r="C917" i="1"/>
  <c r="D917" i="1"/>
  <c r="E917" i="1"/>
  <c r="F917" i="1"/>
  <c r="G917" i="1"/>
  <c r="H917" i="1"/>
  <c r="I917" i="1"/>
  <c r="J917" i="1"/>
  <c r="K917" i="1"/>
  <c r="L917" i="1"/>
  <c r="M917" i="1"/>
  <c r="N917" i="1"/>
  <c r="O917" i="1"/>
  <c r="P917" i="1"/>
  <c r="Q917" i="1"/>
  <c r="R917" i="1"/>
  <c r="S917" i="1"/>
  <c r="T917" i="1"/>
  <c r="U917" i="1"/>
  <c r="V917" i="1"/>
  <c r="W917" i="1"/>
  <c r="X917" i="1"/>
  <c r="Y917" i="1"/>
  <c r="Z917" i="1"/>
  <c r="AA917" i="1"/>
  <c r="AB917" i="1"/>
  <c r="AC917" i="1"/>
  <c r="AD917" i="1"/>
  <c r="AE917" i="1"/>
  <c r="AF917" i="1"/>
  <c r="C918" i="1"/>
  <c r="D918" i="1"/>
  <c r="E918" i="1"/>
  <c r="F918" i="1"/>
  <c r="G918" i="1"/>
  <c r="H918" i="1"/>
  <c r="I918" i="1"/>
  <c r="J918" i="1"/>
  <c r="K918" i="1"/>
  <c r="L918" i="1"/>
  <c r="M918" i="1"/>
  <c r="N918" i="1"/>
  <c r="O918" i="1"/>
  <c r="P918" i="1"/>
  <c r="Q918" i="1"/>
  <c r="R918" i="1"/>
  <c r="S918" i="1"/>
  <c r="T918" i="1"/>
  <c r="U918" i="1"/>
  <c r="V918" i="1"/>
  <c r="W918" i="1"/>
  <c r="X918" i="1"/>
  <c r="Y918" i="1"/>
  <c r="Z918" i="1"/>
  <c r="AA918" i="1"/>
  <c r="AB918" i="1"/>
  <c r="AC918" i="1"/>
  <c r="AD918" i="1"/>
  <c r="AE918" i="1"/>
  <c r="AF918" i="1"/>
  <c r="C919" i="1"/>
  <c r="D919" i="1"/>
  <c r="E919" i="1"/>
  <c r="F919" i="1"/>
  <c r="G919" i="1"/>
  <c r="H919" i="1"/>
  <c r="I919" i="1"/>
  <c r="J919" i="1"/>
  <c r="K919" i="1"/>
  <c r="L919" i="1"/>
  <c r="M919" i="1"/>
  <c r="N919" i="1"/>
  <c r="O919" i="1"/>
  <c r="P919" i="1"/>
  <c r="Q919" i="1"/>
  <c r="R919" i="1"/>
  <c r="S919" i="1"/>
  <c r="T919" i="1"/>
  <c r="U919" i="1"/>
  <c r="V919" i="1"/>
  <c r="W919" i="1"/>
  <c r="X919" i="1"/>
  <c r="Y919" i="1"/>
  <c r="Z919" i="1"/>
  <c r="AA919" i="1"/>
  <c r="AB919" i="1"/>
  <c r="AC919" i="1"/>
  <c r="AD919" i="1"/>
  <c r="AE919" i="1"/>
  <c r="AF919" i="1"/>
  <c r="C920" i="1"/>
  <c r="D920" i="1"/>
  <c r="E920" i="1"/>
  <c r="F920" i="1"/>
  <c r="G920" i="1"/>
  <c r="H920" i="1"/>
  <c r="I920" i="1"/>
  <c r="J920" i="1"/>
  <c r="K920" i="1"/>
  <c r="L920" i="1"/>
  <c r="M920" i="1"/>
  <c r="N920" i="1"/>
  <c r="O920" i="1"/>
  <c r="P920" i="1"/>
  <c r="Q920" i="1"/>
  <c r="R920" i="1"/>
  <c r="S920" i="1"/>
  <c r="T920" i="1"/>
  <c r="U920" i="1"/>
  <c r="V920" i="1"/>
  <c r="W920" i="1"/>
  <c r="X920" i="1"/>
  <c r="Y920" i="1"/>
  <c r="Z920" i="1"/>
  <c r="AA920" i="1"/>
  <c r="AB920" i="1"/>
  <c r="AC920" i="1"/>
  <c r="AD920" i="1"/>
  <c r="AE920" i="1"/>
  <c r="AF920" i="1"/>
  <c r="C921" i="1"/>
  <c r="D921" i="1"/>
  <c r="E921" i="1"/>
  <c r="F921" i="1"/>
  <c r="G921" i="1"/>
  <c r="H921" i="1"/>
  <c r="I921" i="1"/>
  <c r="J921" i="1"/>
  <c r="K921" i="1"/>
  <c r="L921" i="1"/>
  <c r="M921" i="1"/>
  <c r="N921" i="1"/>
  <c r="O921" i="1"/>
  <c r="P921" i="1"/>
  <c r="Q921" i="1"/>
  <c r="R921" i="1"/>
  <c r="S921" i="1"/>
  <c r="T921" i="1"/>
  <c r="U921" i="1"/>
  <c r="V921" i="1"/>
  <c r="W921" i="1"/>
  <c r="X921" i="1"/>
  <c r="Y921" i="1"/>
  <c r="Z921" i="1"/>
  <c r="AA921" i="1"/>
  <c r="AB921" i="1"/>
  <c r="AC921" i="1"/>
  <c r="AD921" i="1"/>
  <c r="AE921" i="1"/>
  <c r="AF921" i="1"/>
  <c r="C922" i="1"/>
  <c r="D922" i="1"/>
  <c r="E922" i="1"/>
  <c r="F922" i="1"/>
  <c r="G922" i="1"/>
  <c r="H922" i="1"/>
  <c r="I922" i="1"/>
  <c r="J922" i="1"/>
  <c r="K922" i="1"/>
  <c r="L922" i="1"/>
  <c r="M922" i="1"/>
  <c r="N922" i="1"/>
  <c r="O922" i="1"/>
  <c r="P922" i="1"/>
  <c r="Q922" i="1"/>
  <c r="R922" i="1"/>
  <c r="S922" i="1"/>
  <c r="T922" i="1"/>
  <c r="U922" i="1"/>
  <c r="V922" i="1"/>
  <c r="W922" i="1"/>
  <c r="X922" i="1"/>
  <c r="Y922" i="1"/>
  <c r="Z922" i="1"/>
  <c r="AA922" i="1"/>
  <c r="AB922" i="1"/>
  <c r="AC922" i="1"/>
  <c r="AD922" i="1"/>
  <c r="AE922" i="1"/>
  <c r="AF922" i="1"/>
  <c r="C923" i="1"/>
  <c r="D923" i="1"/>
  <c r="E923" i="1"/>
  <c r="F923" i="1"/>
  <c r="G923" i="1"/>
  <c r="H923" i="1"/>
  <c r="I923" i="1"/>
  <c r="J923" i="1"/>
  <c r="K923" i="1"/>
  <c r="L923" i="1"/>
  <c r="M923" i="1"/>
  <c r="N923" i="1"/>
  <c r="O923" i="1"/>
  <c r="P923" i="1"/>
  <c r="Q923" i="1"/>
  <c r="R923" i="1"/>
  <c r="S923" i="1"/>
  <c r="T923" i="1"/>
  <c r="U923" i="1"/>
  <c r="V923" i="1"/>
  <c r="W923" i="1"/>
  <c r="X923" i="1"/>
  <c r="Y923" i="1"/>
  <c r="Z923" i="1"/>
  <c r="AA923" i="1"/>
  <c r="AB923" i="1"/>
  <c r="AC923" i="1"/>
  <c r="AD923" i="1"/>
  <c r="AE923" i="1"/>
  <c r="AF923" i="1"/>
  <c r="C924" i="1"/>
  <c r="D924" i="1"/>
  <c r="E924" i="1"/>
  <c r="F924" i="1"/>
  <c r="G924" i="1"/>
  <c r="H924" i="1"/>
  <c r="I924" i="1"/>
  <c r="J924" i="1"/>
  <c r="K924" i="1"/>
  <c r="L924" i="1"/>
  <c r="M924" i="1"/>
  <c r="N924" i="1"/>
  <c r="O924" i="1"/>
  <c r="P924" i="1"/>
  <c r="Q924" i="1"/>
  <c r="R924" i="1"/>
  <c r="S924" i="1"/>
  <c r="T924" i="1"/>
  <c r="U924" i="1"/>
  <c r="V924" i="1"/>
  <c r="W924" i="1"/>
  <c r="X924" i="1"/>
  <c r="Y924" i="1"/>
  <c r="Z924" i="1"/>
  <c r="AA924" i="1"/>
  <c r="AB924" i="1"/>
  <c r="AC924" i="1"/>
  <c r="AD924" i="1"/>
  <c r="AE924" i="1"/>
  <c r="AF924" i="1"/>
  <c r="C925" i="1"/>
  <c r="D925" i="1"/>
  <c r="E925" i="1"/>
  <c r="F925" i="1"/>
  <c r="G925" i="1"/>
  <c r="H925" i="1"/>
  <c r="I925" i="1"/>
  <c r="J925" i="1"/>
  <c r="K925" i="1"/>
  <c r="L925" i="1"/>
  <c r="M925" i="1"/>
  <c r="N925" i="1"/>
  <c r="O925" i="1"/>
  <c r="P925" i="1"/>
  <c r="Q925" i="1"/>
  <c r="R925" i="1"/>
  <c r="S925" i="1"/>
  <c r="T925" i="1"/>
  <c r="U925" i="1"/>
  <c r="V925" i="1"/>
  <c r="W925" i="1"/>
  <c r="X925" i="1"/>
  <c r="Y925" i="1"/>
  <c r="Z925" i="1"/>
  <c r="AA925" i="1"/>
  <c r="AB925" i="1"/>
  <c r="AC925" i="1"/>
  <c r="AD925" i="1"/>
  <c r="AE925" i="1"/>
  <c r="AF925" i="1"/>
  <c r="C926" i="1"/>
  <c r="D926" i="1"/>
  <c r="E926" i="1"/>
  <c r="F926" i="1"/>
  <c r="G926" i="1"/>
  <c r="H926" i="1"/>
  <c r="I926" i="1"/>
  <c r="J926" i="1"/>
  <c r="K926" i="1"/>
  <c r="L926" i="1"/>
  <c r="M926" i="1"/>
  <c r="N926" i="1"/>
  <c r="O926" i="1"/>
  <c r="P926" i="1"/>
  <c r="Q926" i="1"/>
  <c r="R926" i="1"/>
  <c r="S926" i="1"/>
  <c r="T926" i="1"/>
  <c r="U926" i="1"/>
  <c r="V926" i="1"/>
  <c r="W926" i="1"/>
  <c r="X926" i="1"/>
  <c r="Y926" i="1"/>
  <c r="Z926" i="1"/>
  <c r="AA926" i="1"/>
  <c r="AB926" i="1"/>
  <c r="AC926" i="1"/>
  <c r="AD926" i="1"/>
  <c r="AE926" i="1"/>
  <c r="AF926" i="1"/>
  <c r="C927" i="1"/>
  <c r="D927" i="1"/>
  <c r="E927" i="1"/>
  <c r="F927" i="1"/>
  <c r="G927" i="1"/>
  <c r="H927" i="1"/>
  <c r="I927" i="1"/>
  <c r="J927" i="1"/>
  <c r="K927" i="1"/>
  <c r="L927" i="1"/>
  <c r="M927" i="1"/>
  <c r="N927" i="1"/>
  <c r="O927" i="1"/>
  <c r="P927" i="1"/>
  <c r="Q927" i="1"/>
  <c r="R927" i="1"/>
  <c r="S927" i="1"/>
  <c r="T927" i="1"/>
  <c r="U927" i="1"/>
  <c r="V927" i="1"/>
  <c r="W927" i="1"/>
  <c r="X927" i="1"/>
  <c r="Y927" i="1"/>
  <c r="Z927" i="1"/>
  <c r="AA927" i="1"/>
  <c r="AB927" i="1"/>
  <c r="AC927" i="1"/>
  <c r="AD927" i="1"/>
  <c r="AE927" i="1"/>
  <c r="AF927" i="1"/>
  <c r="C928" i="1"/>
  <c r="D928" i="1"/>
  <c r="E928" i="1"/>
  <c r="F928" i="1"/>
  <c r="G928" i="1"/>
  <c r="H928" i="1"/>
  <c r="I928" i="1"/>
  <c r="J928" i="1"/>
  <c r="K928" i="1"/>
  <c r="L928" i="1"/>
  <c r="M928" i="1"/>
  <c r="N928" i="1"/>
  <c r="O928" i="1"/>
  <c r="P928" i="1"/>
  <c r="Q928" i="1"/>
  <c r="R928" i="1"/>
  <c r="S928" i="1"/>
  <c r="T928" i="1"/>
  <c r="U928" i="1"/>
  <c r="V928" i="1"/>
  <c r="W928" i="1"/>
  <c r="X928" i="1"/>
  <c r="Y928" i="1"/>
  <c r="Z928" i="1"/>
  <c r="AA928" i="1"/>
  <c r="AB928" i="1"/>
  <c r="AC928" i="1"/>
  <c r="AD928" i="1"/>
  <c r="AE928" i="1"/>
  <c r="AF928" i="1"/>
  <c r="C929" i="1"/>
  <c r="D929" i="1"/>
  <c r="E929" i="1"/>
  <c r="F929" i="1"/>
  <c r="G929" i="1"/>
  <c r="H929" i="1"/>
  <c r="I929" i="1"/>
  <c r="J929" i="1"/>
  <c r="K929" i="1"/>
  <c r="L929" i="1"/>
  <c r="M929" i="1"/>
  <c r="N929" i="1"/>
  <c r="O929" i="1"/>
  <c r="P929" i="1"/>
  <c r="Q929" i="1"/>
  <c r="R929" i="1"/>
  <c r="S929" i="1"/>
  <c r="T929" i="1"/>
  <c r="U929" i="1"/>
  <c r="V929" i="1"/>
  <c r="W929" i="1"/>
  <c r="X929" i="1"/>
  <c r="Y929" i="1"/>
  <c r="Z929" i="1"/>
  <c r="AA929" i="1"/>
  <c r="AB929" i="1"/>
  <c r="AC929" i="1"/>
  <c r="AD929" i="1"/>
  <c r="AE929" i="1"/>
  <c r="AF929" i="1"/>
  <c r="C930" i="1"/>
  <c r="D930" i="1"/>
  <c r="E930" i="1"/>
  <c r="F930" i="1"/>
  <c r="G930" i="1"/>
  <c r="H930" i="1"/>
  <c r="I930" i="1"/>
  <c r="J930" i="1"/>
  <c r="K930" i="1"/>
  <c r="L930" i="1"/>
  <c r="M930" i="1"/>
  <c r="N930" i="1"/>
  <c r="O930" i="1"/>
  <c r="P930" i="1"/>
  <c r="Q930" i="1"/>
  <c r="R930" i="1"/>
  <c r="S930" i="1"/>
  <c r="T930" i="1"/>
  <c r="U930" i="1"/>
  <c r="V930" i="1"/>
  <c r="W930" i="1"/>
  <c r="X930" i="1"/>
  <c r="Y930" i="1"/>
  <c r="Z930" i="1"/>
  <c r="AA930" i="1"/>
  <c r="AB930" i="1"/>
  <c r="AC930" i="1"/>
  <c r="AD930" i="1"/>
  <c r="AE930" i="1"/>
  <c r="AF930" i="1"/>
  <c r="C931" i="1"/>
  <c r="D931" i="1"/>
  <c r="E931" i="1"/>
  <c r="F931" i="1"/>
  <c r="G931" i="1"/>
  <c r="H931" i="1"/>
  <c r="I931" i="1"/>
  <c r="J931" i="1"/>
  <c r="K931" i="1"/>
  <c r="L931" i="1"/>
  <c r="M931" i="1"/>
  <c r="N931" i="1"/>
  <c r="O931" i="1"/>
  <c r="P931" i="1"/>
  <c r="Q931" i="1"/>
  <c r="R931" i="1"/>
  <c r="S931" i="1"/>
  <c r="T931" i="1"/>
  <c r="U931" i="1"/>
  <c r="V931" i="1"/>
  <c r="W931" i="1"/>
  <c r="X931" i="1"/>
  <c r="Y931" i="1"/>
  <c r="Z931" i="1"/>
  <c r="AA931" i="1"/>
  <c r="AB931" i="1"/>
  <c r="AC931" i="1"/>
  <c r="AD931" i="1"/>
  <c r="AE931" i="1"/>
  <c r="AF931" i="1"/>
  <c r="C932" i="1"/>
  <c r="D932" i="1"/>
  <c r="E932" i="1"/>
  <c r="F932" i="1"/>
  <c r="G932" i="1"/>
  <c r="H932" i="1"/>
  <c r="I932" i="1"/>
  <c r="J932" i="1"/>
  <c r="K932" i="1"/>
  <c r="L932" i="1"/>
  <c r="M932" i="1"/>
  <c r="N932" i="1"/>
  <c r="O932" i="1"/>
  <c r="P932" i="1"/>
  <c r="Q932" i="1"/>
  <c r="R932" i="1"/>
  <c r="S932" i="1"/>
  <c r="T932" i="1"/>
  <c r="U932" i="1"/>
  <c r="V932" i="1"/>
  <c r="W932" i="1"/>
  <c r="X932" i="1"/>
  <c r="Y932" i="1"/>
  <c r="Z932" i="1"/>
  <c r="AA932" i="1"/>
  <c r="AB932" i="1"/>
  <c r="AC932" i="1"/>
  <c r="AD932" i="1"/>
  <c r="AE932" i="1"/>
  <c r="AF932" i="1"/>
  <c r="C933" i="1"/>
  <c r="D933" i="1"/>
  <c r="E933" i="1"/>
  <c r="F933" i="1"/>
  <c r="G933" i="1"/>
  <c r="H933" i="1"/>
  <c r="I933" i="1"/>
  <c r="J933" i="1"/>
  <c r="K933" i="1"/>
  <c r="L933" i="1"/>
  <c r="M933" i="1"/>
  <c r="N933" i="1"/>
  <c r="O933" i="1"/>
  <c r="P933" i="1"/>
  <c r="Q933" i="1"/>
  <c r="R933" i="1"/>
  <c r="S933" i="1"/>
  <c r="T933" i="1"/>
  <c r="U933" i="1"/>
  <c r="V933" i="1"/>
  <c r="W933" i="1"/>
  <c r="X933" i="1"/>
  <c r="Y933" i="1"/>
  <c r="Z933" i="1"/>
  <c r="AA933" i="1"/>
  <c r="AB933" i="1"/>
  <c r="AC933" i="1"/>
  <c r="AD933" i="1"/>
  <c r="AE933" i="1"/>
  <c r="AF933" i="1"/>
  <c r="C934" i="1"/>
  <c r="D934" i="1"/>
  <c r="E934" i="1"/>
  <c r="F934" i="1"/>
  <c r="G934" i="1"/>
  <c r="H934" i="1"/>
  <c r="I934" i="1"/>
  <c r="J934" i="1"/>
  <c r="K934" i="1"/>
  <c r="L934" i="1"/>
  <c r="M934" i="1"/>
  <c r="N934" i="1"/>
  <c r="O934" i="1"/>
  <c r="P934" i="1"/>
  <c r="Q934" i="1"/>
  <c r="R934" i="1"/>
  <c r="S934" i="1"/>
  <c r="T934" i="1"/>
  <c r="U934" i="1"/>
  <c r="V934" i="1"/>
  <c r="W934" i="1"/>
  <c r="X934" i="1"/>
  <c r="Y934" i="1"/>
  <c r="Z934" i="1"/>
  <c r="AA934" i="1"/>
  <c r="AB934" i="1"/>
  <c r="AC934" i="1"/>
  <c r="AD934" i="1"/>
  <c r="AE934" i="1"/>
  <c r="AF934" i="1"/>
  <c r="C935" i="1"/>
  <c r="D935" i="1"/>
  <c r="E935" i="1"/>
  <c r="F935" i="1"/>
  <c r="G935" i="1"/>
  <c r="H935" i="1"/>
  <c r="I935" i="1"/>
  <c r="J935" i="1"/>
  <c r="K935" i="1"/>
  <c r="L935" i="1"/>
  <c r="M935" i="1"/>
  <c r="N935" i="1"/>
  <c r="O935" i="1"/>
  <c r="P935" i="1"/>
  <c r="Q935" i="1"/>
  <c r="R935" i="1"/>
  <c r="S935" i="1"/>
  <c r="T935" i="1"/>
  <c r="U935" i="1"/>
  <c r="V935" i="1"/>
  <c r="W935" i="1"/>
  <c r="X935" i="1"/>
  <c r="Y935" i="1"/>
  <c r="Z935" i="1"/>
  <c r="AA935" i="1"/>
  <c r="AB935" i="1"/>
  <c r="AC935" i="1"/>
  <c r="AD935" i="1"/>
  <c r="AE935" i="1"/>
  <c r="AF935" i="1"/>
  <c r="C936" i="1"/>
  <c r="D936" i="1"/>
  <c r="E936" i="1"/>
  <c r="F936" i="1"/>
  <c r="G936" i="1"/>
  <c r="H936" i="1"/>
  <c r="I936" i="1"/>
  <c r="J936" i="1"/>
  <c r="K936" i="1"/>
  <c r="L936" i="1"/>
  <c r="M936" i="1"/>
  <c r="N936" i="1"/>
  <c r="O936" i="1"/>
  <c r="P936" i="1"/>
  <c r="Q936" i="1"/>
  <c r="R936" i="1"/>
  <c r="S936" i="1"/>
  <c r="T936" i="1"/>
  <c r="U936" i="1"/>
  <c r="V936" i="1"/>
  <c r="W936" i="1"/>
  <c r="X936" i="1"/>
  <c r="Y936" i="1"/>
  <c r="Z936" i="1"/>
  <c r="AA936" i="1"/>
  <c r="AB936" i="1"/>
  <c r="AC936" i="1"/>
  <c r="AD936" i="1"/>
  <c r="AE936" i="1"/>
  <c r="AF936" i="1"/>
  <c r="C937" i="1"/>
  <c r="D937" i="1"/>
  <c r="E937" i="1"/>
  <c r="F937" i="1"/>
  <c r="G937" i="1"/>
  <c r="H937" i="1"/>
  <c r="I937" i="1"/>
  <c r="J937" i="1"/>
  <c r="K937" i="1"/>
  <c r="L937" i="1"/>
  <c r="M937" i="1"/>
  <c r="N937" i="1"/>
  <c r="O937" i="1"/>
  <c r="P937" i="1"/>
  <c r="Q937" i="1"/>
  <c r="R937" i="1"/>
  <c r="S937" i="1"/>
  <c r="T937" i="1"/>
  <c r="U937" i="1"/>
  <c r="V937" i="1"/>
  <c r="W937" i="1"/>
  <c r="X937" i="1"/>
  <c r="Y937" i="1"/>
  <c r="Z937" i="1"/>
  <c r="AA937" i="1"/>
  <c r="AB937" i="1"/>
  <c r="AC937" i="1"/>
  <c r="AD937" i="1"/>
  <c r="AE937" i="1"/>
  <c r="AF937" i="1"/>
  <c r="C938" i="1"/>
  <c r="D938" i="1"/>
  <c r="E938" i="1"/>
  <c r="F938" i="1"/>
  <c r="G938" i="1"/>
  <c r="H938" i="1"/>
  <c r="I938" i="1"/>
  <c r="J938" i="1"/>
  <c r="K938" i="1"/>
  <c r="L938" i="1"/>
  <c r="M938" i="1"/>
  <c r="N938" i="1"/>
  <c r="O938" i="1"/>
  <c r="P938" i="1"/>
  <c r="Q938" i="1"/>
  <c r="R938" i="1"/>
  <c r="S938" i="1"/>
  <c r="T938" i="1"/>
  <c r="U938" i="1"/>
  <c r="V938" i="1"/>
  <c r="W938" i="1"/>
  <c r="X938" i="1"/>
  <c r="Y938" i="1"/>
  <c r="Z938" i="1"/>
  <c r="AA938" i="1"/>
  <c r="AB938" i="1"/>
  <c r="AC938" i="1"/>
  <c r="AD938" i="1"/>
  <c r="AE938" i="1"/>
  <c r="AF938" i="1"/>
  <c r="C939" i="1"/>
  <c r="D939" i="1"/>
  <c r="E939" i="1"/>
  <c r="F939" i="1"/>
  <c r="G939" i="1"/>
  <c r="H939" i="1"/>
  <c r="I939" i="1"/>
  <c r="J939" i="1"/>
  <c r="K939" i="1"/>
  <c r="L939" i="1"/>
  <c r="M939" i="1"/>
  <c r="N939" i="1"/>
  <c r="O939" i="1"/>
  <c r="P939" i="1"/>
  <c r="Q939" i="1"/>
  <c r="R939" i="1"/>
  <c r="S939" i="1"/>
  <c r="T939" i="1"/>
  <c r="U939" i="1"/>
  <c r="V939" i="1"/>
  <c r="W939" i="1"/>
  <c r="X939" i="1"/>
  <c r="Y939" i="1"/>
  <c r="Z939" i="1"/>
  <c r="AA939" i="1"/>
  <c r="AB939" i="1"/>
  <c r="AC939" i="1"/>
  <c r="AD939" i="1"/>
  <c r="AE939" i="1"/>
  <c r="AF939" i="1"/>
  <c r="C940" i="1"/>
  <c r="D940" i="1"/>
  <c r="E940" i="1"/>
  <c r="F940" i="1"/>
  <c r="G940" i="1"/>
  <c r="H940" i="1"/>
  <c r="I940" i="1"/>
  <c r="J940" i="1"/>
  <c r="K940" i="1"/>
  <c r="L940" i="1"/>
  <c r="M940" i="1"/>
  <c r="N940" i="1"/>
  <c r="O940" i="1"/>
  <c r="P940" i="1"/>
  <c r="Q940" i="1"/>
  <c r="R940" i="1"/>
  <c r="S940" i="1"/>
  <c r="T940" i="1"/>
  <c r="U940" i="1"/>
  <c r="V940" i="1"/>
  <c r="W940" i="1"/>
  <c r="X940" i="1"/>
  <c r="Y940" i="1"/>
  <c r="Z940" i="1"/>
  <c r="AA940" i="1"/>
  <c r="AB940" i="1"/>
  <c r="AC940" i="1"/>
  <c r="AD940" i="1"/>
  <c r="AE940" i="1"/>
  <c r="AF940" i="1"/>
  <c r="C941" i="1"/>
  <c r="D941" i="1"/>
  <c r="E941" i="1"/>
  <c r="F941" i="1"/>
  <c r="G941" i="1"/>
  <c r="H941" i="1"/>
  <c r="I941" i="1"/>
  <c r="J941" i="1"/>
  <c r="K941" i="1"/>
  <c r="L941" i="1"/>
  <c r="M941" i="1"/>
  <c r="N941" i="1"/>
  <c r="O941" i="1"/>
  <c r="P941" i="1"/>
  <c r="Q941" i="1"/>
  <c r="R941" i="1"/>
  <c r="S941" i="1"/>
  <c r="T941" i="1"/>
  <c r="U941" i="1"/>
  <c r="V941" i="1"/>
  <c r="W941" i="1"/>
  <c r="X941" i="1"/>
  <c r="Y941" i="1"/>
  <c r="Z941" i="1"/>
  <c r="AA941" i="1"/>
  <c r="AB941" i="1"/>
  <c r="AC941" i="1"/>
  <c r="AD941" i="1"/>
  <c r="AE941" i="1"/>
  <c r="AF941" i="1"/>
  <c r="C942" i="1"/>
  <c r="D942" i="1"/>
  <c r="E942" i="1"/>
  <c r="F942" i="1"/>
  <c r="G942" i="1"/>
  <c r="H942" i="1"/>
  <c r="I942" i="1"/>
  <c r="J942" i="1"/>
  <c r="K942" i="1"/>
  <c r="L942" i="1"/>
  <c r="M942" i="1"/>
  <c r="N942" i="1"/>
  <c r="O942" i="1"/>
  <c r="P942" i="1"/>
  <c r="Q942" i="1"/>
  <c r="R942" i="1"/>
  <c r="S942" i="1"/>
  <c r="T942" i="1"/>
  <c r="U942" i="1"/>
  <c r="V942" i="1"/>
  <c r="W942" i="1"/>
  <c r="X942" i="1"/>
  <c r="Y942" i="1"/>
  <c r="Z942" i="1"/>
  <c r="AA942" i="1"/>
  <c r="AB942" i="1"/>
  <c r="AC942" i="1"/>
  <c r="AD942" i="1"/>
  <c r="AE942" i="1"/>
  <c r="AF942" i="1"/>
  <c r="C943" i="1"/>
  <c r="D943" i="1"/>
  <c r="E943" i="1"/>
  <c r="F943" i="1"/>
  <c r="G943" i="1"/>
  <c r="H943" i="1"/>
  <c r="I943" i="1"/>
  <c r="J943" i="1"/>
  <c r="K943" i="1"/>
  <c r="L943" i="1"/>
  <c r="M943" i="1"/>
  <c r="N943" i="1"/>
  <c r="O943" i="1"/>
  <c r="P943" i="1"/>
  <c r="Q943" i="1"/>
  <c r="R943" i="1"/>
  <c r="S943" i="1"/>
  <c r="T943" i="1"/>
  <c r="U943" i="1"/>
  <c r="V943" i="1"/>
  <c r="W943" i="1"/>
  <c r="X943" i="1"/>
  <c r="Y943" i="1"/>
  <c r="Z943" i="1"/>
  <c r="AA943" i="1"/>
  <c r="AB943" i="1"/>
  <c r="AC943" i="1"/>
  <c r="AD943" i="1"/>
  <c r="AE943" i="1"/>
  <c r="AF943" i="1"/>
  <c r="C944" i="1"/>
  <c r="D944" i="1"/>
  <c r="E944" i="1"/>
  <c r="F944" i="1"/>
  <c r="G944" i="1"/>
  <c r="H944" i="1"/>
  <c r="I944" i="1"/>
  <c r="J944" i="1"/>
  <c r="K944" i="1"/>
  <c r="L944" i="1"/>
  <c r="M944" i="1"/>
  <c r="N944" i="1"/>
  <c r="O944" i="1"/>
  <c r="P944" i="1"/>
  <c r="Q944" i="1"/>
  <c r="R944" i="1"/>
  <c r="S944" i="1"/>
  <c r="T944" i="1"/>
  <c r="U944" i="1"/>
  <c r="V944" i="1"/>
  <c r="W944" i="1"/>
  <c r="X944" i="1"/>
  <c r="Y944" i="1"/>
  <c r="Z944" i="1"/>
  <c r="AA944" i="1"/>
  <c r="AB944" i="1"/>
  <c r="AC944" i="1"/>
  <c r="AD944" i="1"/>
  <c r="AE944" i="1"/>
  <c r="AF944" i="1"/>
  <c r="C945" i="1"/>
  <c r="D945" i="1"/>
  <c r="E945" i="1"/>
  <c r="F945" i="1"/>
  <c r="G945" i="1"/>
  <c r="H945" i="1"/>
  <c r="I945" i="1"/>
  <c r="J945" i="1"/>
  <c r="K945" i="1"/>
  <c r="L945" i="1"/>
  <c r="M945" i="1"/>
  <c r="N945" i="1"/>
  <c r="O945" i="1"/>
  <c r="P945" i="1"/>
  <c r="Q945" i="1"/>
  <c r="R945" i="1"/>
  <c r="S945" i="1"/>
  <c r="T945" i="1"/>
  <c r="U945" i="1"/>
  <c r="V945" i="1"/>
  <c r="W945" i="1"/>
  <c r="X945" i="1"/>
  <c r="Y945" i="1"/>
  <c r="Z945" i="1"/>
  <c r="AA945" i="1"/>
  <c r="AB945" i="1"/>
  <c r="AC945" i="1"/>
  <c r="AD945" i="1"/>
  <c r="AE945" i="1"/>
  <c r="AF945" i="1"/>
  <c r="C946" i="1"/>
  <c r="D946" i="1"/>
  <c r="E946" i="1"/>
  <c r="F946" i="1"/>
  <c r="G946" i="1"/>
  <c r="H946" i="1"/>
  <c r="I946" i="1"/>
  <c r="J946" i="1"/>
  <c r="K946" i="1"/>
  <c r="L946" i="1"/>
  <c r="M946" i="1"/>
  <c r="N946" i="1"/>
  <c r="O946" i="1"/>
  <c r="P946" i="1"/>
  <c r="Q946" i="1"/>
  <c r="R946" i="1"/>
  <c r="S946" i="1"/>
  <c r="T946" i="1"/>
  <c r="U946" i="1"/>
  <c r="V946" i="1"/>
  <c r="W946" i="1"/>
  <c r="X946" i="1"/>
  <c r="Y946" i="1"/>
  <c r="Z946" i="1"/>
  <c r="AA946" i="1"/>
  <c r="AB946" i="1"/>
  <c r="AC946" i="1"/>
  <c r="AD946" i="1"/>
  <c r="AE946" i="1"/>
  <c r="AF946" i="1"/>
  <c r="C947" i="1"/>
  <c r="D947" i="1"/>
  <c r="E947" i="1"/>
  <c r="F947" i="1"/>
  <c r="G947" i="1"/>
  <c r="H947" i="1"/>
  <c r="I947" i="1"/>
  <c r="J947" i="1"/>
  <c r="K947" i="1"/>
  <c r="L947" i="1"/>
  <c r="M947" i="1"/>
  <c r="N947" i="1"/>
  <c r="O947" i="1"/>
  <c r="P947" i="1"/>
  <c r="Q947" i="1"/>
  <c r="R947" i="1"/>
  <c r="S947" i="1"/>
  <c r="T947" i="1"/>
  <c r="U947" i="1"/>
  <c r="V947" i="1"/>
  <c r="W947" i="1"/>
  <c r="X947" i="1"/>
  <c r="Y947" i="1"/>
  <c r="Z947" i="1"/>
  <c r="AA947" i="1"/>
  <c r="AB947" i="1"/>
  <c r="AC947" i="1"/>
  <c r="AD947" i="1"/>
  <c r="AE947" i="1"/>
  <c r="AF947" i="1"/>
  <c r="C948" i="1"/>
  <c r="D948" i="1"/>
  <c r="E948" i="1"/>
  <c r="F948" i="1"/>
  <c r="G948" i="1"/>
  <c r="H948" i="1"/>
  <c r="I948" i="1"/>
  <c r="J948" i="1"/>
  <c r="K948" i="1"/>
  <c r="L948" i="1"/>
  <c r="M948" i="1"/>
  <c r="N948" i="1"/>
  <c r="O948" i="1"/>
  <c r="P948" i="1"/>
  <c r="Q948" i="1"/>
  <c r="R948" i="1"/>
  <c r="S948" i="1"/>
  <c r="T948" i="1"/>
  <c r="U948" i="1"/>
  <c r="V948" i="1"/>
  <c r="W948" i="1"/>
  <c r="X948" i="1"/>
  <c r="Y948" i="1"/>
  <c r="Z948" i="1"/>
  <c r="AA948" i="1"/>
  <c r="AB948" i="1"/>
  <c r="AC948" i="1"/>
  <c r="AD948" i="1"/>
  <c r="AE948" i="1"/>
  <c r="AF948" i="1"/>
  <c r="C949" i="1"/>
  <c r="D949" i="1"/>
  <c r="E949" i="1"/>
  <c r="F949" i="1"/>
  <c r="G949" i="1"/>
  <c r="H949" i="1"/>
  <c r="I949" i="1"/>
  <c r="J949" i="1"/>
  <c r="K949" i="1"/>
  <c r="L949" i="1"/>
  <c r="M949" i="1"/>
  <c r="N949" i="1"/>
  <c r="O949" i="1"/>
  <c r="P949" i="1"/>
  <c r="Q949" i="1"/>
  <c r="R949" i="1"/>
  <c r="S949" i="1"/>
  <c r="T949" i="1"/>
  <c r="U949" i="1"/>
  <c r="V949" i="1"/>
  <c r="W949" i="1"/>
  <c r="X949" i="1"/>
  <c r="Y949" i="1"/>
  <c r="Z949" i="1"/>
  <c r="AA949" i="1"/>
  <c r="AB949" i="1"/>
  <c r="AC949" i="1"/>
  <c r="AD949" i="1"/>
  <c r="AE949" i="1"/>
  <c r="AF949" i="1"/>
  <c r="C950" i="1"/>
  <c r="D950" i="1"/>
  <c r="E950" i="1"/>
  <c r="F950" i="1"/>
  <c r="G950" i="1"/>
  <c r="H950" i="1"/>
  <c r="I950" i="1"/>
  <c r="J950" i="1"/>
  <c r="K950" i="1"/>
  <c r="L950" i="1"/>
  <c r="M950" i="1"/>
  <c r="N950" i="1"/>
  <c r="O950" i="1"/>
  <c r="P950" i="1"/>
  <c r="Q950" i="1"/>
  <c r="R950" i="1"/>
  <c r="S950" i="1"/>
  <c r="T950" i="1"/>
  <c r="U950" i="1"/>
  <c r="V950" i="1"/>
  <c r="W950" i="1"/>
  <c r="X950" i="1"/>
  <c r="Y950" i="1"/>
  <c r="Z950" i="1"/>
  <c r="AA950" i="1"/>
  <c r="AB950" i="1"/>
  <c r="AC950" i="1"/>
  <c r="AD950" i="1"/>
  <c r="AE950" i="1"/>
  <c r="AF950" i="1"/>
  <c r="C951" i="1"/>
  <c r="D951" i="1"/>
  <c r="E951" i="1"/>
  <c r="F951" i="1"/>
  <c r="G951" i="1"/>
  <c r="H951" i="1"/>
  <c r="I951" i="1"/>
  <c r="J951" i="1"/>
  <c r="K951" i="1"/>
  <c r="L951" i="1"/>
  <c r="M951" i="1"/>
  <c r="N951" i="1"/>
  <c r="O951" i="1"/>
  <c r="P951" i="1"/>
  <c r="Q951" i="1"/>
  <c r="R951" i="1"/>
  <c r="S951" i="1"/>
  <c r="T951" i="1"/>
  <c r="U951" i="1"/>
  <c r="V951" i="1"/>
  <c r="W951" i="1"/>
  <c r="X951" i="1"/>
  <c r="Y951" i="1"/>
  <c r="Z951" i="1"/>
  <c r="AA951" i="1"/>
  <c r="AB951" i="1"/>
  <c r="AC951" i="1"/>
  <c r="AD951" i="1"/>
  <c r="AE951" i="1"/>
  <c r="AF951" i="1"/>
  <c r="C952" i="1"/>
  <c r="D952" i="1"/>
  <c r="E952" i="1"/>
  <c r="F952" i="1"/>
  <c r="G952" i="1"/>
  <c r="H952" i="1"/>
  <c r="I952" i="1"/>
  <c r="J952" i="1"/>
  <c r="K952" i="1"/>
  <c r="L952" i="1"/>
  <c r="M952" i="1"/>
  <c r="N952" i="1"/>
  <c r="O952" i="1"/>
  <c r="P952" i="1"/>
  <c r="Q952" i="1"/>
  <c r="R952" i="1"/>
  <c r="S952" i="1"/>
  <c r="T952" i="1"/>
  <c r="U952" i="1"/>
  <c r="V952" i="1"/>
  <c r="W952" i="1"/>
  <c r="X952" i="1"/>
  <c r="Y952" i="1"/>
  <c r="Z952" i="1"/>
  <c r="AA952" i="1"/>
  <c r="AB952" i="1"/>
  <c r="AC952" i="1"/>
  <c r="AD952" i="1"/>
  <c r="AE952" i="1"/>
  <c r="AF952" i="1"/>
  <c r="C953" i="1"/>
  <c r="D953" i="1"/>
  <c r="E953" i="1"/>
  <c r="F953" i="1"/>
  <c r="G953" i="1"/>
  <c r="H953" i="1"/>
  <c r="I953" i="1"/>
  <c r="J953" i="1"/>
  <c r="K953" i="1"/>
  <c r="L953" i="1"/>
  <c r="M953" i="1"/>
  <c r="N953" i="1"/>
  <c r="O953" i="1"/>
  <c r="P953" i="1"/>
  <c r="Q953" i="1"/>
  <c r="R953" i="1"/>
  <c r="S953" i="1"/>
  <c r="T953" i="1"/>
  <c r="U953" i="1"/>
  <c r="V953" i="1"/>
  <c r="W953" i="1"/>
  <c r="X953" i="1"/>
  <c r="Y953" i="1"/>
  <c r="Z953" i="1"/>
  <c r="AA953" i="1"/>
  <c r="AB953" i="1"/>
  <c r="AC953" i="1"/>
  <c r="AD953" i="1"/>
  <c r="AE953" i="1"/>
  <c r="AF953" i="1"/>
  <c r="C954" i="1"/>
  <c r="D954" i="1"/>
  <c r="E954" i="1"/>
  <c r="F954" i="1"/>
  <c r="G954" i="1"/>
  <c r="H954" i="1"/>
  <c r="I954" i="1"/>
  <c r="J954" i="1"/>
  <c r="K954" i="1"/>
  <c r="L954" i="1"/>
  <c r="M954" i="1"/>
  <c r="N954" i="1"/>
  <c r="O954" i="1"/>
  <c r="P954" i="1"/>
  <c r="Q954" i="1"/>
  <c r="R954" i="1"/>
  <c r="S954" i="1"/>
  <c r="T954" i="1"/>
  <c r="U954" i="1"/>
  <c r="V954" i="1"/>
  <c r="W954" i="1"/>
  <c r="X954" i="1"/>
  <c r="Y954" i="1"/>
  <c r="Z954" i="1"/>
  <c r="AA954" i="1"/>
  <c r="AB954" i="1"/>
  <c r="AC954" i="1"/>
  <c r="AD954" i="1"/>
  <c r="AE954" i="1"/>
  <c r="AF954" i="1"/>
  <c r="C955" i="1"/>
  <c r="D955" i="1"/>
  <c r="E955" i="1"/>
  <c r="F955" i="1"/>
  <c r="G955" i="1"/>
  <c r="H955" i="1"/>
  <c r="I955" i="1"/>
  <c r="J955" i="1"/>
  <c r="K955" i="1"/>
  <c r="L955" i="1"/>
  <c r="M955" i="1"/>
  <c r="N955" i="1"/>
  <c r="O955" i="1"/>
  <c r="P955" i="1"/>
  <c r="Q955" i="1"/>
  <c r="R955" i="1"/>
  <c r="S955" i="1"/>
  <c r="T955" i="1"/>
  <c r="U955" i="1"/>
  <c r="V955" i="1"/>
  <c r="W955" i="1"/>
  <c r="X955" i="1"/>
  <c r="Y955" i="1"/>
  <c r="Z955" i="1"/>
  <c r="AA955" i="1"/>
  <c r="AB955" i="1"/>
  <c r="AC955" i="1"/>
  <c r="AD955" i="1"/>
  <c r="AE955" i="1"/>
  <c r="AF955" i="1"/>
  <c r="C956" i="1"/>
  <c r="D956" i="1"/>
  <c r="E956" i="1"/>
  <c r="F956" i="1"/>
  <c r="G956" i="1"/>
  <c r="H956" i="1"/>
  <c r="I956" i="1"/>
  <c r="J956" i="1"/>
  <c r="K956" i="1"/>
  <c r="L956" i="1"/>
  <c r="M956" i="1"/>
  <c r="N956" i="1"/>
  <c r="O956" i="1"/>
  <c r="P956" i="1"/>
  <c r="Q956" i="1"/>
  <c r="R956" i="1"/>
  <c r="S956" i="1"/>
  <c r="T956" i="1"/>
  <c r="U956" i="1"/>
  <c r="V956" i="1"/>
  <c r="W956" i="1"/>
  <c r="X956" i="1"/>
  <c r="Y956" i="1"/>
  <c r="Z956" i="1"/>
  <c r="AA956" i="1"/>
  <c r="AB956" i="1"/>
  <c r="AC956" i="1"/>
  <c r="AD956" i="1"/>
  <c r="AE956" i="1"/>
  <c r="AF956" i="1"/>
  <c r="C957" i="1"/>
  <c r="D957" i="1"/>
  <c r="E957" i="1"/>
  <c r="F957" i="1"/>
  <c r="G957" i="1"/>
  <c r="H957" i="1"/>
  <c r="I957" i="1"/>
  <c r="J957" i="1"/>
  <c r="K957" i="1"/>
  <c r="L957" i="1"/>
  <c r="M957" i="1"/>
  <c r="N957" i="1"/>
  <c r="O957" i="1"/>
  <c r="P957" i="1"/>
  <c r="Q957" i="1"/>
  <c r="R957" i="1"/>
  <c r="S957" i="1"/>
  <c r="T957" i="1"/>
  <c r="U957" i="1"/>
  <c r="V957" i="1"/>
  <c r="W957" i="1"/>
  <c r="X957" i="1"/>
  <c r="Y957" i="1"/>
  <c r="Z957" i="1"/>
  <c r="AA957" i="1"/>
  <c r="AB957" i="1"/>
  <c r="AC957" i="1"/>
  <c r="AD957" i="1"/>
  <c r="AE957" i="1"/>
  <c r="AF957" i="1"/>
  <c r="C958" i="1"/>
  <c r="D958" i="1"/>
  <c r="E958" i="1"/>
  <c r="F958" i="1"/>
  <c r="G958" i="1"/>
  <c r="H958" i="1"/>
  <c r="I958" i="1"/>
  <c r="J958" i="1"/>
  <c r="K958" i="1"/>
  <c r="L958" i="1"/>
  <c r="M958" i="1"/>
  <c r="N958" i="1"/>
  <c r="O958" i="1"/>
  <c r="P958" i="1"/>
  <c r="Q958" i="1"/>
  <c r="R958" i="1"/>
  <c r="S958" i="1"/>
  <c r="T958" i="1"/>
  <c r="U958" i="1"/>
  <c r="V958" i="1"/>
  <c r="W958" i="1"/>
  <c r="X958" i="1"/>
  <c r="Y958" i="1"/>
  <c r="Z958" i="1"/>
  <c r="AA958" i="1"/>
  <c r="AB958" i="1"/>
  <c r="AC958" i="1"/>
  <c r="AD958" i="1"/>
  <c r="AE958" i="1"/>
  <c r="AF958" i="1"/>
  <c r="C959" i="1"/>
  <c r="D959" i="1"/>
  <c r="E959" i="1"/>
  <c r="F959" i="1"/>
  <c r="G959" i="1"/>
  <c r="H959" i="1"/>
  <c r="I959" i="1"/>
  <c r="J959" i="1"/>
  <c r="K959" i="1"/>
  <c r="L959" i="1"/>
  <c r="M959" i="1"/>
  <c r="N959" i="1"/>
  <c r="O959" i="1"/>
  <c r="P959" i="1"/>
  <c r="Q959" i="1"/>
  <c r="R959" i="1"/>
  <c r="S959" i="1"/>
  <c r="T959" i="1"/>
  <c r="U959" i="1"/>
  <c r="V959" i="1"/>
  <c r="W959" i="1"/>
  <c r="X959" i="1"/>
  <c r="Y959" i="1"/>
  <c r="Z959" i="1"/>
  <c r="AA959" i="1"/>
  <c r="AB959" i="1"/>
  <c r="AC959" i="1"/>
  <c r="AD959" i="1"/>
  <c r="AE959" i="1"/>
  <c r="AF959" i="1"/>
  <c r="C960" i="1"/>
  <c r="D960" i="1"/>
  <c r="E960" i="1"/>
  <c r="F960" i="1"/>
  <c r="G960" i="1"/>
  <c r="H960" i="1"/>
  <c r="I960" i="1"/>
  <c r="J960" i="1"/>
  <c r="K960" i="1"/>
  <c r="L960" i="1"/>
  <c r="M960" i="1"/>
  <c r="N960" i="1"/>
  <c r="O960" i="1"/>
  <c r="P960" i="1"/>
  <c r="Q960" i="1"/>
  <c r="R960" i="1"/>
  <c r="S960" i="1"/>
  <c r="T960" i="1"/>
  <c r="U960" i="1"/>
  <c r="V960" i="1"/>
  <c r="W960" i="1"/>
  <c r="X960" i="1"/>
  <c r="Y960" i="1"/>
  <c r="Z960" i="1"/>
  <c r="AA960" i="1"/>
  <c r="AB960" i="1"/>
  <c r="AC960" i="1"/>
  <c r="AD960" i="1"/>
  <c r="AE960" i="1"/>
  <c r="AF960" i="1"/>
  <c r="C961" i="1"/>
  <c r="D961" i="1"/>
  <c r="E961" i="1"/>
  <c r="F961" i="1"/>
  <c r="G961" i="1"/>
  <c r="H961" i="1"/>
  <c r="I961" i="1"/>
  <c r="J961" i="1"/>
  <c r="K961" i="1"/>
  <c r="L961" i="1"/>
  <c r="M961" i="1"/>
  <c r="N961" i="1"/>
  <c r="O961" i="1"/>
  <c r="P961" i="1"/>
  <c r="Q961" i="1"/>
  <c r="R961" i="1"/>
  <c r="S961" i="1"/>
  <c r="T961" i="1"/>
  <c r="U961" i="1"/>
  <c r="V961" i="1"/>
  <c r="W961" i="1"/>
  <c r="X961" i="1"/>
  <c r="Y961" i="1"/>
  <c r="Z961" i="1"/>
  <c r="AA961" i="1"/>
  <c r="AB961" i="1"/>
  <c r="AC961" i="1"/>
  <c r="AD961" i="1"/>
  <c r="AE961" i="1"/>
  <c r="AF961" i="1"/>
  <c r="C962" i="1"/>
  <c r="D962" i="1"/>
  <c r="E962" i="1"/>
  <c r="F962" i="1"/>
  <c r="G962" i="1"/>
  <c r="H962" i="1"/>
  <c r="I962" i="1"/>
  <c r="J962" i="1"/>
  <c r="K962" i="1"/>
  <c r="L962" i="1"/>
  <c r="M962" i="1"/>
  <c r="N962" i="1"/>
  <c r="O962" i="1"/>
  <c r="P962" i="1"/>
  <c r="Q962" i="1"/>
  <c r="R962" i="1"/>
  <c r="S962" i="1"/>
  <c r="T962" i="1"/>
  <c r="U962" i="1"/>
  <c r="V962" i="1"/>
  <c r="W962" i="1"/>
  <c r="X962" i="1"/>
  <c r="Y962" i="1"/>
  <c r="Z962" i="1"/>
  <c r="AA962" i="1"/>
  <c r="AB962" i="1"/>
  <c r="AC962" i="1"/>
  <c r="AD962" i="1"/>
  <c r="AE962" i="1"/>
  <c r="AF962" i="1"/>
  <c r="C963" i="1"/>
  <c r="D963" i="1"/>
  <c r="E963" i="1"/>
  <c r="F963" i="1"/>
  <c r="G963" i="1"/>
  <c r="H963" i="1"/>
  <c r="I963" i="1"/>
  <c r="J963" i="1"/>
  <c r="K963" i="1"/>
  <c r="L963" i="1"/>
  <c r="M963" i="1"/>
  <c r="N963" i="1"/>
  <c r="O963" i="1"/>
  <c r="P963" i="1"/>
  <c r="Q963" i="1"/>
  <c r="R963" i="1"/>
  <c r="S963" i="1"/>
  <c r="T963" i="1"/>
  <c r="U963" i="1"/>
  <c r="V963" i="1"/>
  <c r="W963" i="1"/>
  <c r="X963" i="1"/>
  <c r="Y963" i="1"/>
  <c r="Z963" i="1"/>
  <c r="AA963" i="1"/>
  <c r="AB963" i="1"/>
  <c r="AC963" i="1"/>
  <c r="AD963" i="1"/>
  <c r="AE963" i="1"/>
  <c r="AF963" i="1"/>
  <c r="C964" i="1"/>
  <c r="D964" i="1"/>
  <c r="E964" i="1"/>
  <c r="F964" i="1"/>
  <c r="G964" i="1"/>
  <c r="H964" i="1"/>
  <c r="I964" i="1"/>
  <c r="J964" i="1"/>
  <c r="K964" i="1"/>
  <c r="L964" i="1"/>
  <c r="M964" i="1"/>
  <c r="N964" i="1"/>
  <c r="O964" i="1"/>
  <c r="P964" i="1"/>
  <c r="Q964" i="1"/>
  <c r="R964" i="1"/>
  <c r="S964" i="1"/>
  <c r="T964" i="1"/>
  <c r="U964" i="1"/>
  <c r="V964" i="1"/>
  <c r="W964" i="1"/>
  <c r="X964" i="1"/>
  <c r="Y964" i="1"/>
  <c r="Z964" i="1"/>
  <c r="AA964" i="1"/>
  <c r="AB964" i="1"/>
  <c r="AC964" i="1"/>
  <c r="AD964" i="1"/>
  <c r="AE964" i="1"/>
  <c r="AF964" i="1"/>
  <c r="C965" i="1"/>
  <c r="D965" i="1"/>
  <c r="E965" i="1"/>
  <c r="F965" i="1"/>
  <c r="G965" i="1"/>
  <c r="H965" i="1"/>
  <c r="I965" i="1"/>
  <c r="J965" i="1"/>
  <c r="K965" i="1"/>
  <c r="L965" i="1"/>
  <c r="M965" i="1"/>
  <c r="N965" i="1"/>
  <c r="O965" i="1"/>
  <c r="P965" i="1"/>
  <c r="Q965" i="1"/>
  <c r="R965" i="1"/>
  <c r="S965" i="1"/>
  <c r="T965" i="1"/>
  <c r="U965" i="1"/>
  <c r="V965" i="1"/>
  <c r="W965" i="1"/>
  <c r="X965" i="1"/>
  <c r="Y965" i="1"/>
  <c r="Z965" i="1"/>
  <c r="AA965" i="1"/>
  <c r="AB965" i="1"/>
  <c r="AC965" i="1"/>
  <c r="AD965" i="1"/>
  <c r="AE965" i="1"/>
  <c r="AF965" i="1"/>
  <c r="C966" i="1"/>
  <c r="D966" i="1"/>
  <c r="E966" i="1"/>
  <c r="F966" i="1"/>
  <c r="G966" i="1"/>
  <c r="H966" i="1"/>
  <c r="I966" i="1"/>
  <c r="J966" i="1"/>
  <c r="K966" i="1"/>
  <c r="L966" i="1"/>
  <c r="M966" i="1"/>
  <c r="N966" i="1"/>
  <c r="O966" i="1"/>
  <c r="P966" i="1"/>
  <c r="Q966" i="1"/>
  <c r="R966" i="1"/>
  <c r="S966" i="1"/>
  <c r="T966" i="1"/>
  <c r="U966" i="1"/>
  <c r="V966" i="1"/>
  <c r="W966" i="1"/>
  <c r="X966" i="1"/>
  <c r="Y966" i="1"/>
  <c r="Z966" i="1"/>
  <c r="AA966" i="1"/>
  <c r="AB966" i="1"/>
  <c r="AC966" i="1"/>
  <c r="AD966" i="1"/>
  <c r="AE966" i="1"/>
  <c r="AF966" i="1"/>
  <c r="C967" i="1"/>
  <c r="D967" i="1"/>
  <c r="E967" i="1"/>
  <c r="F967" i="1"/>
  <c r="G967" i="1"/>
  <c r="H967" i="1"/>
  <c r="I967" i="1"/>
  <c r="J967" i="1"/>
  <c r="K967" i="1"/>
  <c r="L967" i="1"/>
  <c r="M967" i="1"/>
  <c r="N967" i="1"/>
  <c r="O967" i="1"/>
  <c r="P967" i="1"/>
  <c r="Q967" i="1"/>
  <c r="R967" i="1"/>
  <c r="S967" i="1"/>
  <c r="T967" i="1"/>
  <c r="U967" i="1"/>
  <c r="V967" i="1"/>
  <c r="W967" i="1"/>
  <c r="X967" i="1"/>
  <c r="Y967" i="1"/>
  <c r="Z967" i="1"/>
  <c r="AA967" i="1"/>
  <c r="AB967" i="1"/>
  <c r="AC967" i="1"/>
  <c r="AD967" i="1"/>
  <c r="AE967" i="1"/>
  <c r="AF967" i="1"/>
  <c r="C968" i="1"/>
  <c r="D968" i="1"/>
  <c r="E968" i="1"/>
  <c r="F968" i="1"/>
  <c r="G968" i="1"/>
  <c r="H968" i="1"/>
  <c r="I968" i="1"/>
  <c r="J968" i="1"/>
  <c r="K968" i="1"/>
  <c r="L968" i="1"/>
  <c r="M968" i="1"/>
  <c r="N968" i="1"/>
  <c r="O968" i="1"/>
  <c r="P968" i="1"/>
  <c r="Q968" i="1"/>
  <c r="R968" i="1"/>
  <c r="S968" i="1"/>
  <c r="T968" i="1"/>
  <c r="U968" i="1"/>
  <c r="V968" i="1"/>
  <c r="W968" i="1"/>
  <c r="X968" i="1"/>
  <c r="Y968" i="1"/>
  <c r="Z968" i="1"/>
  <c r="AA968" i="1"/>
  <c r="AB968" i="1"/>
  <c r="AC968" i="1"/>
  <c r="AD968" i="1"/>
  <c r="AE968" i="1"/>
  <c r="AF968" i="1"/>
  <c r="C969" i="1"/>
  <c r="D969" i="1"/>
  <c r="E969" i="1"/>
  <c r="F969" i="1"/>
  <c r="G969" i="1"/>
  <c r="H969" i="1"/>
  <c r="I969" i="1"/>
  <c r="J969" i="1"/>
  <c r="K969" i="1"/>
  <c r="L969" i="1"/>
  <c r="M969" i="1"/>
  <c r="N969" i="1"/>
  <c r="O969" i="1"/>
  <c r="P969" i="1"/>
  <c r="Q969" i="1"/>
  <c r="R969" i="1"/>
  <c r="S969" i="1"/>
  <c r="T969" i="1"/>
  <c r="U969" i="1"/>
  <c r="V969" i="1"/>
  <c r="W969" i="1"/>
  <c r="X969" i="1"/>
  <c r="Y969" i="1"/>
  <c r="Z969" i="1"/>
  <c r="AA969" i="1"/>
  <c r="AB969" i="1"/>
  <c r="AC969" i="1"/>
  <c r="AD969" i="1"/>
  <c r="AE969" i="1"/>
  <c r="AF969" i="1"/>
  <c r="C970" i="1"/>
  <c r="D970" i="1"/>
  <c r="E970" i="1"/>
  <c r="F970" i="1"/>
  <c r="G970" i="1"/>
  <c r="H970" i="1"/>
  <c r="I970" i="1"/>
  <c r="J970" i="1"/>
  <c r="K970" i="1"/>
  <c r="L970" i="1"/>
  <c r="M970" i="1"/>
  <c r="N970" i="1"/>
  <c r="O970" i="1"/>
  <c r="P970" i="1"/>
  <c r="Q970" i="1"/>
  <c r="R970" i="1"/>
  <c r="S970" i="1"/>
  <c r="T970" i="1"/>
  <c r="U970" i="1"/>
  <c r="V970" i="1"/>
  <c r="W970" i="1"/>
  <c r="X970" i="1"/>
  <c r="Y970" i="1"/>
  <c r="Z970" i="1"/>
  <c r="AA970" i="1"/>
  <c r="AB970" i="1"/>
  <c r="AC970" i="1"/>
  <c r="AD970" i="1"/>
  <c r="AE970" i="1"/>
  <c r="AF970" i="1"/>
  <c r="C971" i="1"/>
  <c r="D971" i="1"/>
  <c r="E971" i="1"/>
  <c r="F971" i="1"/>
  <c r="G971" i="1"/>
  <c r="H971" i="1"/>
  <c r="I971" i="1"/>
  <c r="J971" i="1"/>
  <c r="K971" i="1"/>
  <c r="L971" i="1"/>
  <c r="M971" i="1"/>
  <c r="N971" i="1"/>
  <c r="O971" i="1"/>
  <c r="P971" i="1"/>
  <c r="Q971" i="1"/>
  <c r="R971" i="1"/>
  <c r="S971" i="1"/>
  <c r="T971" i="1"/>
  <c r="U971" i="1"/>
  <c r="V971" i="1"/>
  <c r="W971" i="1"/>
  <c r="X971" i="1"/>
  <c r="Y971" i="1"/>
  <c r="Z971" i="1"/>
  <c r="AA971" i="1"/>
  <c r="AB971" i="1"/>
  <c r="AC971" i="1"/>
  <c r="AD971" i="1"/>
  <c r="AE971" i="1"/>
  <c r="AF971" i="1"/>
  <c r="C972" i="1"/>
  <c r="D972" i="1"/>
  <c r="E972" i="1"/>
  <c r="F972" i="1"/>
  <c r="G972" i="1"/>
  <c r="H972" i="1"/>
  <c r="I972" i="1"/>
  <c r="J972" i="1"/>
  <c r="K972" i="1"/>
  <c r="L972" i="1"/>
  <c r="M972" i="1"/>
  <c r="N972" i="1"/>
  <c r="O972" i="1"/>
  <c r="P972" i="1"/>
  <c r="Q972" i="1"/>
  <c r="R972" i="1"/>
  <c r="S972" i="1"/>
  <c r="T972" i="1"/>
  <c r="U972" i="1"/>
  <c r="V972" i="1"/>
  <c r="W972" i="1"/>
  <c r="X972" i="1"/>
  <c r="Y972" i="1"/>
  <c r="Z972" i="1"/>
  <c r="AA972" i="1"/>
  <c r="AB972" i="1"/>
  <c r="AC972" i="1"/>
  <c r="AD972" i="1"/>
  <c r="AE972" i="1"/>
  <c r="AF972" i="1"/>
  <c r="C973" i="1"/>
  <c r="D973" i="1"/>
  <c r="E973" i="1"/>
  <c r="F973" i="1"/>
  <c r="G973" i="1"/>
  <c r="H973" i="1"/>
  <c r="I973" i="1"/>
  <c r="J973" i="1"/>
  <c r="K973" i="1"/>
  <c r="L973" i="1"/>
  <c r="M973" i="1"/>
  <c r="N973" i="1"/>
  <c r="O973" i="1"/>
  <c r="P973" i="1"/>
  <c r="Q973" i="1"/>
  <c r="R973" i="1"/>
  <c r="S973" i="1"/>
  <c r="T973" i="1"/>
  <c r="U973" i="1"/>
  <c r="V973" i="1"/>
  <c r="W973" i="1"/>
  <c r="X973" i="1"/>
  <c r="Y973" i="1"/>
  <c r="Z973" i="1"/>
  <c r="AA973" i="1"/>
  <c r="AB973" i="1"/>
  <c r="AC973" i="1"/>
  <c r="AD973" i="1"/>
  <c r="AE973" i="1"/>
  <c r="AF973" i="1"/>
  <c r="C974" i="1"/>
  <c r="D974" i="1"/>
  <c r="E974" i="1"/>
  <c r="F974" i="1"/>
  <c r="G974" i="1"/>
  <c r="H974" i="1"/>
  <c r="I974" i="1"/>
  <c r="J974" i="1"/>
  <c r="K974" i="1"/>
  <c r="L974" i="1"/>
  <c r="M974" i="1"/>
  <c r="N974" i="1"/>
  <c r="O974" i="1"/>
  <c r="P974" i="1"/>
  <c r="Q974" i="1"/>
  <c r="R974" i="1"/>
  <c r="S974" i="1"/>
  <c r="T974" i="1"/>
  <c r="U974" i="1"/>
  <c r="V974" i="1"/>
  <c r="W974" i="1"/>
  <c r="X974" i="1"/>
  <c r="Y974" i="1"/>
  <c r="Z974" i="1"/>
  <c r="AA974" i="1"/>
  <c r="AB974" i="1"/>
  <c r="AC974" i="1"/>
  <c r="AD974" i="1"/>
  <c r="AE974" i="1"/>
  <c r="AF974" i="1"/>
  <c r="C975" i="1"/>
  <c r="D975" i="1"/>
  <c r="E975" i="1"/>
  <c r="F975" i="1"/>
  <c r="G975" i="1"/>
  <c r="H975" i="1"/>
  <c r="I975" i="1"/>
  <c r="J975" i="1"/>
  <c r="K975" i="1"/>
  <c r="L975" i="1"/>
  <c r="M975" i="1"/>
  <c r="N975" i="1"/>
  <c r="O975" i="1"/>
  <c r="P975" i="1"/>
  <c r="Q975" i="1"/>
  <c r="R975" i="1"/>
  <c r="S975" i="1"/>
  <c r="T975" i="1"/>
  <c r="U975" i="1"/>
  <c r="V975" i="1"/>
  <c r="W975" i="1"/>
  <c r="X975" i="1"/>
  <c r="Y975" i="1"/>
  <c r="Z975" i="1"/>
  <c r="AA975" i="1"/>
  <c r="AB975" i="1"/>
  <c r="AC975" i="1"/>
  <c r="AD975" i="1"/>
  <c r="AE975" i="1"/>
  <c r="AF975" i="1"/>
  <c r="C976" i="1"/>
  <c r="D976" i="1"/>
  <c r="E976" i="1"/>
  <c r="F976" i="1"/>
  <c r="G976" i="1"/>
  <c r="H976" i="1"/>
  <c r="I976" i="1"/>
  <c r="J976" i="1"/>
  <c r="K976" i="1"/>
  <c r="L976" i="1"/>
  <c r="M976" i="1"/>
  <c r="N976" i="1"/>
  <c r="O976" i="1"/>
  <c r="P976" i="1"/>
  <c r="Q976" i="1"/>
  <c r="R976" i="1"/>
  <c r="S976" i="1"/>
  <c r="T976" i="1"/>
  <c r="U976" i="1"/>
  <c r="V976" i="1"/>
  <c r="W976" i="1"/>
  <c r="X976" i="1"/>
  <c r="Y976" i="1"/>
  <c r="Z976" i="1"/>
  <c r="AA976" i="1"/>
  <c r="AB976" i="1"/>
  <c r="AC976" i="1"/>
  <c r="AD976" i="1"/>
  <c r="AE976" i="1"/>
  <c r="AF976" i="1"/>
  <c r="C977" i="1"/>
  <c r="D977" i="1"/>
  <c r="E977" i="1"/>
  <c r="F977" i="1"/>
  <c r="G977" i="1"/>
  <c r="H977" i="1"/>
  <c r="I977" i="1"/>
  <c r="J977" i="1"/>
  <c r="K977" i="1"/>
  <c r="L977" i="1"/>
  <c r="M977" i="1"/>
  <c r="N977" i="1"/>
  <c r="O977" i="1"/>
  <c r="P977" i="1"/>
  <c r="Q977" i="1"/>
  <c r="R977" i="1"/>
  <c r="S977" i="1"/>
  <c r="T977" i="1"/>
  <c r="U977" i="1"/>
  <c r="V977" i="1"/>
  <c r="W977" i="1"/>
  <c r="X977" i="1"/>
  <c r="Y977" i="1"/>
  <c r="Z977" i="1"/>
  <c r="AA977" i="1"/>
  <c r="AB977" i="1"/>
  <c r="AC977" i="1"/>
  <c r="AD977" i="1"/>
  <c r="AE977" i="1"/>
  <c r="AF977" i="1"/>
  <c r="C978" i="1"/>
  <c r="D978" i="1"/>
  <c r="E978" i="1"/>
  <c r="F978" i="1"/>
  <c r="G978" i="1"/>
  <c r="H978" i="1"/>
  <c r="I978" i="1"/>
  <c r="J978" i="1"/>
  <c r="K978" i="1"/>
  <c r="L978" i="1"/>
  <c r="M978" i="1"/>
  <c r="N978" i="1"/>
  <c r="O978" i="1"/>
  <c r="P978" i="1"/>
  <c r="Q978" i="1"/>
  <c r="R978" i="1"/>
  <c r="S978" i="1"/>
  <c r="T978" i="1"/>
  <c r="U978" i="1"/>
  <c r="V978" i="1"/>
  <c r="W978" i="1"/>
  <c r="X978" i="1"/>
  <c r="Y978" i="1"/>
  <c r="Z978" i="1"/>
  <c r="AA978" i="1"/>
  <c r="AB978" i="1"/>
  <c r="AC978" i="1"/>
  <c r="AD978" i="1"/>
  <c r="AE978" i="1"/>
  <c r="AF978" i="1"/>
  <c r="C979" i="1"/>
  <c r="D979" i="1"/>
  <c r="E979" i="1"/>
  <c r="F979" i="1"/>
  <c r="G979" i="1"/>
  <c r="H979" i="1"/>
  <c r="I979" i="1"/>
  <c r="J979" i="1"/>
  <c r="K979" i="1"/>
  <c r="L979" i="1"/>
  <c r="M979" i="1"/>
  <c r="N979" i="1"/>
  <c r="O979" i="1"/>
  <c r="P979" i="1"/>
  <c r="Q979" i="1"/>
  <c r="R979" i="1"/>
  <c r="S979" i="1"/>
  <c r="T979" i="1"/>
  <c r="U979" i="1"/>
  <c r="V979" i="1"/>
  <c r="W979" i="1"/>
  <c r="X979" i="1"/>
  <c r="Y979" i="1"/>
  <c r="Z979" i="1"/>
  <c r="AA979" i="1"/>
  <c r="AB979" i="1"/>
  <c r="AC979" i="1"/>
  <c r="AD979" i="1"/>
  <c r="AE979" i="1"/>
  <c r="AF979" i="1"/>
  <c r="C980" i="1"/>
  <c r="D980" i="1"/>
  <c r="E980" i="1"/>
  <c r="F980" i="1"/>
  <c r="G980" i="1"/>
  <c r="H980" i="1"/>
  <c r="I980" i="1"/>
  <c r="J980" i="1"/>
  <c r="K980" i="1"/>
  <c r="L980" i="1"/>
  <c r="M980" i="1"/>
  <c r="N980" i="1"/>
  <c r="O980" i="1"/>
  <c r="P980" i="1"/>
  <c r="Q980" i="1"/>
  <c r="R980" i="1"/>
  <c r="S980" i="1"/>
  <c r="T980" i="1"/>
  <c r="U980" i="1"/>
  <c r="V980" i="1"/>
  <c r="W980" i="1"/>
  <c r="X980" i="1"/>
  <c r="Y980" i="1"/>
  <c r="Z980" i="1"/>
  <c r="AA980" i="1"/>
  <c r="AB980" i="1"/>
  <c r="AC980" i="1"/>
  <c r="AD980" i="1"/>
  <c r="AE980" i="1"/>
  <c r="AF980" i="1"/>
  <c r="C981" i="1"/>
  <c r="D981" i="1"/>
  <c r="E981" i="1"/>
  <c r="F981" i="1"/>
  <c r="G981" i="1"/>
  <c r="H981" i="1"/>
  <c r="I981" i="1"/>
  <c r="J981" i="1"/>
  <c r="K981" i="1"/>
  <c r="L981" i="1"/>
  <c r="M981" i="1"/>
  <c r="N981" i="1"/>
  <c r="O981" i="1"/>
  <c r="P981" i="1"/>
  <c r="Q981" i="1"/>
  <c r="R981" i="1"/>
  <c r="S981" i="1"/>
  <c r="T981" i="1"/>
  <c r="U981" i="1"/>
  <c r="V981" i="1"/>
  <c r="W981" i="1"/>
  <c r="X981" i="1"/>
  <c r="Y981" i="1"/>
  <c r="Z981" i="1"/>
  <c r="AA981" i="1"/>
  <c r="AB981" i="1"/>
  <c r="AC981" i="1"/>
  <c r="AD981" i="1"/>
  <c r="AE981" i="1"/>
  <c r="AF981" i="1"/>
  <c r="C982" i="1"/>
  <c r="D982" i="1"/>
  <c r="E982" i="1"/>
  <c r="F982" i="1"/>
  <c r="G982" i="1"/>
  <c r="H982" i="1"/>
  <c r="I982" i="1"/>
  <c r="J982" i="1"/>
  <c r="K982" i="1"/>
  <c r="L982" i="1"/>
  <c r="M982" i="1"/>
  <c r="N982" i="1"/>
  <c r="O982" i="1"/>
  <c r="P982" i="1"/>
  <c r="Q982" i="1"/>
  <c r="R982" i="1"/>
  <c r="S982" i="1"/>
  <c r="T982" i="1"/>
  <c r="U982" i="1"/>
  <c r="V982" i="1"/>
  <c r="W982" i="1"/>
  <c r="X982" i="1"/>
  <c r="Y982" i="1"/>
  <c r="Z982" i="1"/>
  <c r="AA982" i="1"/>
  <c r="AB982" i="1"/>
  <c r="AC982" i="1"/>
  <c r="AD982" i="1"/>
  <c r="AE982" i="1"/>
  <c r="AF982" i="1"/>
  <c r="C983" i="1"/>
  <c r="D983" i="1"/>
  <c r="E983" i="1"/>
  <c r="F983" i="1"/>
  <c r="G983" i="1"/>
  <c r="H983" i="1"/>
  <c r="I983" i="1"/>
  <c r="J983" i="1"/>
  <c r="K983" i="1"/>
  <c r="L983" i="1"/>
  <c r="M983" i="1"/>
  <c r="N983" i="1"/>
  <c r="O983" i="1"/>
  <c r="P983" i="1"/>
  <c r="Q983" i="1"/>
  <c r="R983" i="1"/>
  <c r="S983" i="1"/>
  <c r="T983" i="1"/>
  <c r="U983" i="1"/>
  <c r="V983" i="1"/>
  <c r="W983" i="1"/>
  <c r="X983" i="1"/>
  <c r="Y983" i="1"/>
  <c r="Z983" i="1"/>
  <c r="AA983" i="1"/>
  <c r="AB983" i="1"/>
  <c r="AC983" i="1"/>
  <c r="AD983" i="1"/>
  <c r="AE983" i="1"/>
  <c r="AF983" i="1"/>
  <c r="C984" i="1"/>
  <c r="D984" i="1"/>
  <c r="E984" i="1"/>
  <c r="F984" i="1"/>
  <c r="G984" i="1"/>
  <c r="H984" i="1"/>
  <c r="I984" i="1"/>
  <c r="J984" i="1"/>
  <c r="K984" i="1"/>
  <c r="L984" i="1"/>
  <c r="M984" i="1"/>
  <c r="N984" i="1"/>
  <c r="O984" i="1"/>
  <c r="P984" i="1"/>
  <c r="Q984" i="1"/>
  <c r="R984" i="1"/>
  <c r="S984" i="1"/>
  <c r="T984" i="1"/>
  <c r="U984" i="1"/>
  <c r="V984" i="1"/>
  <c r="W984" i="1"/>
  <c r="X984" i="1"/>
  <c r="Y984" i="1"/>
  <c r="Z984" i="1"/>
  <c r="AA984" i="1"/>
  <c r="AB984" i="1"/>
  <c r="AC984" i="1"/>
  <c r="AD984" i="1"/>
  <c r="AE984" i="1"/>
  <c r="AF984" i="1"/>
  <c r="C985" i="1"/>
  <c r="D985" i="1"/>
  <c r="E985" i="1"/>
  <c r="F985" i="1"/>
  <c r="G985" i="1"/>
  <c r="H985" i="1"/>
  <c r="I985" i="1"/>
  <c r="J985" i="1"/>
  <c r="K985" i="1"/>
  <c r="L985" i="1"/>
  <c r="M985" i="1"/>
  <c r="N985" i="1"/>
  <c r="O985" i="1"/>
  <c r="P985" i="1"/>
  <c r="Q985" i="1"/>
  <c r="R985" i="1"/>
  <c r="S985" i="1"/>
  <c r="T985" i="1"/>
  <c r="U985" i="1"/>
  <c r="V985" i="1"/>
  <c r="W985" i="1"/>
  <c r="X985" i="1"/>
  <c r="Y985" i="1"/>
  <c r="Z985" i="1"/>
  <c r="AA985" i="1"/>
  <c r="AB985" i="1"/>
  <c r="AC985" i="1"/>
  <c r="AD985" i="1"/>
  <c r="AE985" i="1"/>
  <c r="AF985" i="1"/>
  <c r="C986" i="1"/>
  <c r="D986" i="1"/>
  <c r="E986" i="1"/>
  <c r="F986" i="1"/>
  <c r="G986" i="1"/>
  <c r="H986" i="1"/>
  <c r="I986" i="1"/>
  <c r="J986" i="1"/>
  <c r="K986" i="1"/>
  <c r="L986" i="1"/>
  <c r="M986" i="1"/>
  <c r="N986" i="1"/>
  <c r="O986" i="1"/>
  <c r="P986" i="1"/>
  <c r="Q986" i="1"/>
  <c r="R986" i="1"/>
  <c r="S986" i="1"/>
  <c r="T986" i="1"/>
  <c r="U986" i="1"/>
  <c r="V986" i="1"/>
  <c r="W986" i="1"/>
  <c r="X986" i="1"/>
  <c r="Y986" i="1"/>
  <c r="Z986" i="1"/>
  <c r="AA986" i="1"/>
  <c r="AB986" i="1"/>
  <c r="AC986" i="1"/>
  <c r="AD986" i="1"/>
  <c r="AE986" i="1"/>
  <c r="AF986" i="1"/>
  <c r="C987" i="1"/>
  <c r="D987" i="1"/>
  <c r="E987" i="1"/>
  <c r="F987" i="1"/>
  <c r="G987" i="1"/>
  <c r="H987" i="1"/>
  <c r="I987" i="1"/>
  <c r="J987" i="1"/>
  <c r="K987" i="1"/>
  <c r="L987" i="1"/>
  <c r="M987" i="1"/>
  <c r="N987" i="1"/>
  <c r="O987" i="1"/>
  <c r="P987" i="1"/>
  <c r="Q987" i="1"/>
  <c r="R987" i="1"/>
  <c r="S987" i="1"/>
  <c r="T987" i="1"/>
  <c r="U987" i="1"/>
  <c r="V987" i="1"/>
  <c r="W987" i="1"/>
  <c r="X987" i="1"/>
  <c r="Y987" i="1"/>
  <c r="Z987" i="1"/>
  <c r="AA987" i="1"/>
  <c r="AB987" i="1"/>
  <c r="AC987" i="1"/>
  <c r="AD987" i="1"/>
  <c r="AE987" i="1"/>
  <c r="AF987" i="1"/>
  <c r="C988" i="1"/>
  <c r="D988" i="1"/>
  <c r="E988" i="1"/>
  <c r="F988" i="1"/>
  <c r="G988" i="1"/>
  <c r="H988" i="1"/>
  <c r="I988" i="1"/>
  <c r="J988" i="1"/>
  <c r="K988" i="1"/>
  <c r="L988" i="1"/>
  <c r="M988" i="1"/>
  <c r="N988" i="1"/>
  <c r="O988" i="1"/>
  <c r="P988" i="1"/>
  <c r="Q988" i="1"/>
  <c r="R988" i="1"/>
  <c r="S988" i="1"/>
  <c r="T988" i="1"/>
  <c r="U988" i="1"/>
  <c r="V988" i="1"/>
  <c r="W988" i="1"/>
  <c r="X988" i="1"/>
  <c r="Y988" i="1"/>
  <c r="Z988" i="1"/>
  <c r="AA988" i="1"/>
  <c r="AB988" i="1"/>
  <c r="AC988" i="1"/>
  <c r="AD988" i="1"/>
  <c r="AE988" i="1"/>
  <c r="AF988" i="1"/>
  <c r="C989" i="1"/>
  <c r="D989" i="1"/>
  <c r="E989" i="1"/>
  <c r="F989" i="1"/>
  <c r="G989" i="1"/>
  <c r="H989" i="1"/>
  <c r="I989" i="1"/>
  <c r="J989" i="1"/>
  <c r="K989" i="1"/>
  <c r="L989" i="1"/>
  <c r="M989" i="1"/>
  <c r="N989" i="1"/>
  <c r="O989" i="1"/>
  <c r="P989" i="1"/>
  <c r="Q989" i="1"/>
  <c r="R989" i="1"/>
  <c r="S989" i="1"/>
  <c r="T989" i="1"/>
  <c r="U989" i="1"/>
  <c r="V989" i="1"/>
  <c r="W989" i="1"/>
  <c r="X989" i="1"/>
  <c r="Y989" i="1"/>
  <c r="Z989" i="1"/>
  <c r="AA989" i="1"/>
  <c r="AB989" i="1"/>
  <c r="AC989" i="1"/>
  <c r="AD989" i="1"/>
  <c r="AE989" i="1"/>
  <c r="AF989" i="1"/>
  <c r="C990" i="1"/>
  <c r="D990" i="1"/>
  <c r="E990" i="1"/>
  <c r="F990" i="1"/>
  <c r="G990" i="1"/>
  <c r="H990" i="1"/>
  <c r="I990" i="1"/>
  <c r="J990" i="1"/>
  <c r="K990" i="1"/>
  <c r="L990" i="1"/>
  <c r="M990" i="1"/>
  <c r="N990" i="1"/>
  <c r="O990" i="1"/>
  <c r="P990" i="1"/>
  <c r="Q990" i="1"/>
  <c r="R990" i="1"/>
  <c r="S990" i="1"/>
  <c r="T990" i="1"/>
  <c r="U990" i="1"/>
  <c r="V990" i="1"/>
  <c r="W990" i="1"/>
  <c r="X990" i="1"/>
  <c r="Y990" i="1"/>
  <c r="Z990" i="1"/>
  <c r="AA990" i="1"/>
  <c r="AB990" i="1"/>
  <c r="AC990" i="1"/>
  <c r="AD990" i="1"/>
  <c r="AE990" i="1"/>
  <c r="AF990" i="1"/>
  <c r="C991" i="1"/>
  <c r="D991" i="1"/>
  <c r="E991" i="1"/>
  <c r="F991" i="1"/>
  <c r="G991" i="1"/>
  <c r="H991" i="1"/>
  <c r="I991" i="1"/>
  <c r="J991" i="1"/>
  <c r="K991" i="1"/>
  <c r="L991" i="1"/>
  <c r="M991" i="1"/>
  <c r="N991" i="1"/>
  <c r="O991" i="1"/>
  <c r="P991" i="1"/>
  <c r="Q991" i="1"/>
  <c r="R991" i="1"/>
  <c r="S991" i="1"/>
  <c r="T991" i="1"/>
  <c r="U991" i="1"/>
  <c r="V991" i="1"/>
  <c r="W991" i="1"/>
  <c r="X991" i="1"/>
  <c r="Y991" i="1"/>
  <c r="Z991" i="1"/>
  <c r="AA991" i="1"/>
  <c r="AB991" i="1"/>
  <c r="AC991" i="1"/>
  <c r="AD991" i="1"/>
  <c r="AE991" i="1"/>
  <c r="AF991" i="1"/>
  <c r="C992" i="1"/>
  <c r="D992" i="1"/>
  <c r="E992" i="1"/>
  <c r="F992" i="1"/>
  <c r="G992" i="1"/>
  <c r="H992" i="1"/>
  <c r="I992" i="1"/>
  <c r="J992" i="1"/>
  <c r="K992" i="1"/>
  <c r="L992" i="1"/>
  <c r="M992" i="1"/>
  <c r="N992" i="1"/>
  <c r="O992" i="1"/>
  <c r="P992" i="1"/>
  <c r="Q992" i="1"/>
  <c r="R992" i="1"/>
  <c r="S992" i="1"/>
  <c r="T992" i="1"/>
  <c r="U992" i="1"/>
  <c r="V992" i="1"/>
  <c r="W992" i="1"/>
  <c r="X992" i="1"/>
  <c r="Y992" i="1"/>
  <c r="Z992" i="1"/>
  <c r="AA992" i="1"/>
  <c r="AB992" i="1"/>
  <c r="AC992" i="1"/>
  <c r="AD992" i="1"/>
  <c r="AE992" i="1"/>
  <c r="AF992" i="1"/>
  <c r="C993" i="1"/>
  <c r="D993" i="1"/>
  <c r="E993" i="1"/>
  <c r="F993" i="1"/>
  <c r="G993" i="1"/>
  <c r="H993" i="1"/>
  <c r="I993" i="1"/>
  <c r="J993" i="1"/>
  <c r="K993" i="1"/>
  <c r="L993" i="1"/>
  <c r="M993" i="1"/>
  <c r="N993" i="1"/>
  <c r="O993" i="1"/>
  <c r="P993" i="1"/>
  <c r="Q993" i="1"/>
  <c r="R993" i="1"/>
  <c r="S993" i="1"/>
  <c r="T993" i="1"/>
  <c r="U993" i="1"/>
  <c r="V993" i="1"/>
  <c r="W993" i="1"/>
  <c r="X993" i="1"/>
  <c r="Y993" i="1"/>
  <c r="Z993" i="1"/>
  <c r="AA993" i="1"/>
  <c r="AB993" i="1"/>
  <c r="AC993" i="1"/>
  <c r="AD993" i="1"/>
  <c r="AE993" i="1"/>
  <c r="AF993" i="1"/>
  <c r="C994" i="1"/>
  <c r="D994" i="1"/>
  <c r="E994" i="1"/>
  <c r="F994" i="1"/>
  <c r="G994" i="1"/>
  <c r="H994" i="1"/>
  <c r="I994" i="1"/>
  <c r="J994" i="1"/>
  <c r="K994" i="1"/>
  <c r="L994" i="1"/>
  <c r="M994" i="1"/>
  <c r="N994" i="1"/>
  <c r="O994" i="1"/>
  <c r="P994" i="1"/>
  <c r="Q994" i="1"/>
  <c r="R994" i="1"/>
  <c r="S994" i="1"/>
  <c r="T994" i="1"/>
  <c r="U994" i="1"/>
  <c r="V994" i="1"/>
  <c r="W994" i="1"/>
  <c r="X994" i="1"/>
  <c r="Y994" i="1"/>
  <c r="Z994" i="1"/>
  <c r="AA994" i="1"/>
  <c r="AB994" i="1"/>
  <c r="AC994" i="1"/>
  <c r="AD994" i="1"/>
  <c r="AE994" i="1"/>
  <c r="AF994" i="1"/>
  <c r="C995" i="1"/>
  <c r="D995" i="1"/>
  <c r="E995" i="1"/>
  <c r="F995" i="1"/>
  <c r="G995" i="1"/>
  <c r="H995" i="1"/>
  <c r="I995" i="1"/>
  <c r="J995" i="1"/>
  <c r="K995" i="1"/>
  <c r="L995" i="1"/>
  <c r="M995" i="1"/>
  <c r="N995" i="1"/>
  <c r="O995" i="1"/>
  <c r="P995" i="1"/>
  <c r="Q995" i="1"/>
  <c r="R995" i="1"/>
  <c r="S995" i="1"/>
  <c r="T995" i="1"/>
  <c r="U995" i="1"/>
  <c r="V995" i="1"/>
  <c r="W995" i="1"/>
  <c r="X995" i="1"/>
  <c r="Y995" i="1"/>
  <c r="Z995" i="1"/>
  <c r="AA995" i="1"/>
  <c r="AB995" i="1"/>
  <c r="AC995" i="1"/>
  <c r="AD995" i="1"/>
  <c r="AE995" i="1"/>
  <c r="AF995" i="1"/>
  <c r="C996" i="1"/>
  <c r="D996" i="1"/>
  <c r="E996" i="1"/>
  <c r="F996" i="1"/>
  <c r="G996" i="1"/>
  <c r="H996" i="1"/>
  <c r="I996" i="1"/>
  <c r="J996" i="1"/>
  <c r="K996" i="1"/>
  <c r="L996" i="1"/>
  <c r="M996" i="1"/>
  <c r="N996" i="1"/>
  <c r="O996" i="1"/>
  <c r="P996" i="1"/>
  <c r="Q996" i="1"/>
  <c r="R996" i="1"/>
  <c r="S996" i="1"/>
  <c r="T996" i="1"/>
  <c r="U996" i="1"/>
  <c r="V996" i="1"/>
  <c r="W996" i="1"/>
  <c r="X996" i="1"/>
  <c r="Y996" i="1"/>
  <c r="Z996" i="1"/>
  <c r="AA996" i="1"/>
  <c r="AB996" i="1"/>
  <c r="AC996" i="1"/>
  <c r="AD996" i="1"/>
  <c r="AE996" i="1"/>
  <c r="AF996" i="1"/>
  <c r="C997" i="1"/>
  <c r="D997" i="1"/>
  <c r="E997" i="1"/>
  <c r="F997" i="1"/>
  <c r="G997" i="1"/>
  <c r="H997" i="1"/>
  <c r="I997" i="1"/>
  <c r="J997" i="1"/>
  <c r="K997" i="1"/>
  <c r="L997" i="1"/>
  <c r="M997" i="1"/>
  <c r="N997" i="1"/>
  <c r="O997" i="1"/>
  <c r="P997" i="1"/>
  <c r="Q997" i="1"/>
  <c r="R997" i="1"/>
  <c r="S997" i="1"/>
  <c r="T997" i="1"/>
  <c r="U997" i="1"/>
  <c r="V997" i="1"/>
  <c r="W997" i="1"/>
  <c r="X997" i="1"/>
  <c r="Y997" i="1"/>
  <c r="Z997" i="1"/>
  <c r="AA997" i="1"/>
  <c r="AB997" i="1"/>
  <c r="AC997" i="1"/>
  <c r="AD997" i="1"/>
  <c r="AE997" i="1"/>
  <c r="AF997" i="1"/>
  <c r="C998" i="1"/>
  <c r="D998" i="1"/>
  <c r="E998" i="1"/>
  <c r="F998" i="1"/>
  <c r="G998" i="1"/>
  <c r="H998" i="1"/>
  <c r="I998" i="1"/>
  <c r="J998" i="1"/>
  <c r="K998" i="1"/>
  <c r="L998" i="1"/>
  <c r="M998" i="1"/>
  <c r="N998" i="1"/>
  <c r="O998" i="1"/>
  <c r="P998" i="1"/>
  <c r="Q998" i="1"/>
  <c r="R998" i="1"/>
  <c r="S998" i="1"/>
  <c r="T998" i="1"/>
  <c r="U998" i="1"/>
  <c r="V998" i="1"/>
  <c r="W998" i="1"/>
  <c r="X998" i="1"/>
  <c r="Y998" i="1"/>
  <c r="Z998" i="1"/>
  <c r="AA998" i="1"/>
  <c r="AB998" i="1"/>
  <c r="AC998" i="1"/>
  <c r="AD998" i="1"/>
  <c r="AE998" i="1"/>
  <c r="AF998" i="1"/>
  <c r="C999" i="1"/>
  <c r="D999" i="1"/>
  <c r="E999" i="1"/>
  <c r="F999" i="1"/>
  <c r="G999" i="1"/>
  <c r="H999" i="1"/>
  <c r="I999" i="1"/>
  <c r="J999" i="1"/>
  <c r="K999" i="1"/>
  <c r="L999" i="1"/>
  <c r="M999" i="1"/>
  <c r="N999" i="1"/>
  <c r="O999" i="1"/>
  <c r="P999" i="1"/>
  <c r="Q999" i="1"/>
  <c r="R999" i="1"/>
  <c r="S999" i="1"/>
  <c r="T999" i="1"/>
  <c r="U999" i="1"/>
  <c r="V999" i="1"/>
  <c r="W999" i="1"/>
  <c r="X999" i="1"/>
  <c r="Y999" i="1"/>
  <c r="Z999" i="1"/>
  <c r="AA999" i="1"/>
  <c r="AB999" i="1"/>
  <c r="AC999" i="1"/>
  <c r="AD999" i="1"/>
  <c r="AE999" i="1"/>
  <c r="AF999" i="1"/>
  <c r="C1000" i="1"/>
  <c r="D1000" i="1"/>
  <c r="E1000" i="1"/>
  <c r="F1000" i="1"/>
  <c r="G1000" i="1"/>
  <c r="H1000" i="1"/>
  <c r="I1000" i="1"/>
  <c r="J1000" i="1"/>
  <c r="K1000" i="1"/>
  <c r="L1000" i="1"/>
  <c r="M1000" i="1"/>
  <c r="N1000" i="1"/>
  <c r="O1000" i="1"/>
  <c r="P1000" i="1"/>
  <c r="Q1000" i="1"/>
  <c r="R1000" i="1"/>
  <c r="S1000" i="1"/>
  <c r="T1000" i="1"/>
  <c r="U1000" i="1"/>
  <c r="V1000" i="1"/>
  <c r="W1000" i="1"/>
  <c r="X1000" i="1"/>
  <c r="Y1000" i="1"/>
  <c r="Z1000" i="1"/>
  <c r="AA1000" i="1"/>
  <c r="AB1000" i="1"/>
  <c r="AC1000" i="1"/>
  <c r="AD1000" i="1"/>
  <c r="AE1000" i="1"/>
  <c r="AF1000" i="1"/>
  <c r="C1001" i="1"/>
  <c r="D1001" i="1"/>
  <c r="E1001" i="1"/>
  <c r="F1001" i="1"/>
  <c r="G1001" i="1"/>
  <c r="H1001" i="1"/>
  <c r="I1001" i="1"/>
  <c r="J1001" i="1"/>
  <c r="K1001" i="1"/>
  <c r="L1001" i="1"/>
  <c r="M1001" i="1"/>
  <c r="N1001" i="1"/>
  <c r="O1001" i="1"/>
  <c r="P1001" i="1"/>
  <c r="Q1001" i="1"/>
  <c r="R1001" i="1"/>
  <c r="S1001" i="1"/>
  <c r="T1001" i="1"/>
  <c r="U1001" i="1"/>
  <c r="V1001" i="1"/>
  <c r="W1001" i="1"/>
  <c r="X1001" i="1"/>
  <c r="Y1001" i="1"/>
  <c r="Z1001" i="1"/>
  <c r="AA1001" i="1"/>
  <c r="AB1001" i="1"/>
  <c r="AC1001" i="1"/>
  <c r="AD1001" i="1"/>
  <c r="AE1001" i="1"/>
  <c r="AF1001" i="1"/>
  <c r="C1002" i="1"/>
  <c r="D1002" i="1"/>
  <c r="E1002" i="1"/>
  <c r="F1002" i="1"/>
  <c r="G1002" i="1"/>
  <c r="H1002" i="1"/>
  <c r="I1002" i="1"/>
  <c r="J1002" i="1"/>
  <c r="K1002" i="1"/>
  <c r="L1002" i="1"/>
  <c r="M1002" i="1"/>
  <c r="N1002" i="1"/>
  <c r="O1002" i="1"/>
  <c r="P1002" i="1"/>
  <c r="Q1002" i="1"/>
  <c r="R1002" i="1"/>
  <c r="S1002" i="1"/>
  <c r="T1002" i="1"/>
  <c r="U1002" i="1"/>
  <c r="V1002" i="1"/>
  <c r="W1002" i="1"/>
  <c r="X1002" i="1"/>
  <c r="Y1002" i="1"/>
  <c r="Z1002" i="1"/>
  <c r="AA1002" i="1"/>
  <c r="AB1002" i="1"/>
  <c r="AC1002" i="1"/>
  <c r="AD1002" i="1"/>
  <c r="AE1002" i="1"/>
  <c r="AF1002" i="1"/>
  <c r="C1003" i="1"/>
  <c r="D1003" i="1"/>
  <c r="E1003" i="1"/>
  <c r="F1003" i="1"/>
  <c r="G1003" i="1"/>
  <c r="H1003" i="1"/>
  <c r="I1003" i="1"/>
  <c r="J1003" i="1"/>
  <c r="K1003" i="1"/>
  <c r="L1003" i="1"/>
  <c r="M1003" i="1"/>
  <c r="N1003" i="1"/>
  <c r="O1003" i="1"/>
  <c r="P1003" i="1"/>
  <c r="Q1003" i="1"/>
  <c r="R1003" i="1"/>
  <c r="S1003" i="1"/>
  <c r="T1003" i="1"/>
  <c r="U1003" i="1"/>
  <c r="V1003" i="1"/>
  <c r="W1003" i="1"/>
  <c r="X1003" i="1"/>
  <c r="Y1003" i="1"/>
  <c r="Z1003" i="1"/>
  <c r="AA1003" i="1"/>
  <c r="AB1003" i="1"/>
  <c r="AC1003" i="1"/>
  <c r="AD1003" i="1"/>
  <c r="AE1003" i="1"/>
  <c r="AF1003" i="1"/>
  <c r="C1004" i="1"/>
  <c r="D1004" i="1"/>
  <c r="E1004" i="1"/>
  <c r="F1004" i="1"/>
  <c r="G1004" i="1"/>
  <c r="H1004" i="1"/>
  <c r="I1004" i="1"/>
  <c r="J1004" i="1"/>
  <c r="K1004" i="1"/>
  <c r="L1004" i="1"/>
  <c r="M1004" i="1"/>
  <c r="N1004" i="1"/>
  <c r="O1004" i="1"/>
  <c r="P1004" i="1"/>
  <c r="Q1004" i="1"/>
  <c r="R1004" i="1"/>
  <c r="S1004" i="1"/>
  <c r="T1004" i="1"/>
  <c r="U1004" i="1"/>
  <c r="V1004" i="1"/>
  <c r="W1004" i="1"/>
  <c r="X1004" i="1"/>
  <c r="Y1004" i="1"/>
  <c r="Z1004" i="1"/>
  <c r="AA1004" i="1"/>
  <c r="AB1004" i="1"/>
  <c r="AC1004" i="1"/>
  <c r="AD1004" i="1"/>
  <c r="AE1004" i="1"/>
  <c r="AF1004" i="1"/>
  <c r="C1005" i="1"/>
  <c r="D1005" i="1"/>
  <c r="E1005" i="1"/>
  <c r="F1005" i="1"/>
  <c r="G1005" i="1"/>
  <c r="H1005" i="1"/>
  <c r="I1005" i="1"/>
  <c r="J1005" i="1"/>
  <c r="K1005" i="1"/>
  <c r="L1005" i="1"/>
  <c r="M1005" i="1"/>
  <c r="N1005" i="1"/>
  <c r="O1005" i="1"/>
  <c r="P1005" i="1"/>
  <c r="Q1005" i="1"/>
  <c r="R1005" i="1"/>
  <c r="S1005" i="1"/>
  <c r="T1005" i="1"/>
  <c r="U1005" i="1"/>
  <c r="V1005" i="1"/>
  <c r="W1005" i="1"/>
  <c r="X1005" i="1"/>
  <c r="Y1005" i="1"/>
  <c r="Z1005" i="1"/>
  <c r="AA1005" i="1"/>
  <c r="AB1005" i="1"/>
  <c r="AC1005" i="1"/>
  <c r="AD1005" i="1"/>
  <c r="AE1005" i="1"/>
  <c r="AF1005" i="1"/>
  <c r="C1006" i="1"/>
  <c r="D1006" i="1"/>
  <c r="E1006" i="1"/>
  <c r="F1006" i="1"/>
  <c r="G1006" i="1"/>
  <c r="H1006" i="1"/>
  <c r="I1006" i="1"/>
  <c r="J1006" i="1"/>
  <c r="K1006" i="1"/>
  <c r="L1006" i="1"/>
  <c r="M1006" i="1"/>
  <c r="N1006" i="1"/>
  <c r="O1006" i="1"/>
  <c r="P1006" i="1"/>
  <c r="Q1006" i="1"/>
  <c r="R1006" i="1"/>
  <c r="S1006" i="1"/>
  <c r="T1006" i="1"/>
  <c r="U1006" i="1"/>
  <c r="V1006" i="1"/>
  <c r="W1006" i="1"/>
  <c r="X1006" i="1"/>
  <c r="Y1006" i="1"/>
  <c r="Z1006" i="1"/>
  <c r="AA1006" i="1"/>
  <c r="AB1006" i="1"/>
  <c r="AC1006" i="1"/>
  <c r="AD1006" i="1"/>
  <c r="AE1006" i="1"/>
  <c r="AF1006" i="1"/>
  <c r="C1007" i="1"/>
  <c r="D1007" i="1"/>
  <c r="E1007" i="1"/>
  <c r="F1007" i="1"/>
  <c r="G1007" i="1"/>
  <c r="H1007" i="1"/>
  <c r="I1007" i="1"/>
  <c r="J1007" i="1"/>
  <c r="K1007" i="1"/>
  <c r="L1007" i="1"/>
  <c r="M1007" i="1"/>
  <c r="N1007" i="1"/>
  <c r="O1007" i="1"/>
  <c r="P1007" i="1"/>
  <c r="Q1007" i="1"/>
  <c r="R1007" i="1"/>
  <c r="S1007" i="1"/>
  <c r="T1007" i="1"/>
  <c r="U1007" i="1"/>
  <c r="V1007" i="1"/>
  <c r="W1007" i="1"/>
  <c r="X1007" i="1"/>
  <c r="Y1007" i="1"/>
  <c r="Z1007" i="1"/>
  <c r="AA1007" i="1"/>
  <c r="AB1007" i="1"/>
  <c r="AC1007" i="1"/>
  <c r="AD1007" i="1"/>
  <c r="AE1007" i="1"/>
  <c r="AF1007" i="1"/>
  <c r="C1008" i="1"/>
  <c r="D1008" i="1"/>
  <c r="E1008" i="1"/>
  <c r="F1008" i="1"/>
  <c r="G1008" i="1"/>
  <c r="H1008" i="1"/>
  <c r="I1008" i="1"/>
  <c r="J1008" i="1"/>
  <c r="K1008" i="1"/>
  <c r="L1008" i="1"/>
  <c r="M1008" i="1"/>
  <c r="N1008" i="1"/>
  <c r="O1008" i="1"/>
  <c r="P1008" i="1"/>
  <c r="Q1008" i="1"/>
  <c r="R1008" i="1"/>
  <c r="S1008" i="1"/>
  <c r="T1008" i="1"/>
  <c r="U1008" i="1"/>
  <c r="V1008" i="1"/>
  <c r="W1008" i="1"/>
  <c r="X1008" i="1"/>
  <c r="Y1008" i="1"/>
  <c r="Z1008" i="1"/>
  <c r="AA1008" i="1"/>
  <c r="AB1008" i="1"/>
  <c r="AC1008" i="1"/>
  <c r="AD1008" i="1"/>
  <c r="AE1008" i="1"/>
  <c r="AF1008" i="1"/>
  <c r="C1009" i="1"/>
  <c r="D1009" i="1"/>
  <c r="E1009" i="1"/>
  <c r="F1009" i="1"/>
  <c r="G1009" i="1"/>
  <c r="H1009" i="1"/>
  <c r="I1009" i="1"/>
  <c r="J1009" i="1"/>
  <c r="K1009" i="1"/>
  <c r="L1009" i="1"/>
  <c r="M1009" i="1"/>
  <c r="N1009" i="1"/>
  <c r="O1009" i="1"/>
  <c r="P1009" i="1"/>
  <c r="Q1009" i="1"/>
  <c r="R1009" i="1"/>
  <c r="S1009" i="1"/>
  <c r="T1009" i="1"/>
  <c r="U1009" i="1"/>
  <c r="V1009" i="1"/>
  <c r="W1009" i="1"/>
  <c r="X1009" i="1"/>
  <c r="Y1009" i="1"/>
  <c r="Z1009" i="1"/>
  <c r="AA1009" i="1"/>
  <c r="AB1009" i="1"/>
  <c r="AC1009" i="1"/>
  <c r="AD1009" i="1"/>
  <c r="AE1009" i="1"/>
  <c r="AF1009" i="1"/>
  <c r="C1010" i="1"/>
  <c r="D1010" i="1"/>
  <c r="E1010" i="1"/>
  <c r="F1010" i="1"/>
  <c r="G1010" i="1"/>
  <c r="H1010" i="1"/>
  <c r="I1010" i="1"/>
  <c r="J1010" i="1"/>
  <c r="K1010" i="1"/>
  <c r="L1010" i="1"/>
  <c r="M1010" i="1"/>
  <c r="N1010" i="1"/>
  <c r="O1010" i="1"/>
  <c r="P1010" i="1"/>
  <c r="Q1010" i="1"/>
  <c r="R1010" i="1"/>
  <c r="S1010" i="1"/>
  <c r="T1010" i="1"/>
  <c r="U1010" i="1"/>
  <c r="V1010" i="1"/>
  <c r="W1010" i="1"/>
  <c r="X1010" i="1"/>
  <c r="Y1010" i="1"/>
  <c r="Z1010" i="1"/>
  <c r="AA1010" i="1"/>
  <c r="AB1010" i="1"/>
  <c r="AC1010" i="1"/>
  <c r="AD1010" i="1"/>
  <c r="AE1010" i="1"/>
  <c r="AF1010" i="1"/>
  <c r="C1011" i="1"/>
  <c r="D1011" i="1"/>
  <c r="E1011" i="1"/>
  <c r="F1011" i="1"/>
  <c r="G1011" i="1"/>
  <c r="H1011" i="1"/>
  <c r="I1011" i="1"/>
  <c r="J1011" i="1"/>
  <c r="K1011" i="1"/>
  <c r="L1011" i="1"/>
  <c r="M1011" i="1"/>
  <c r="N1011" i="1"/>
  <c r="O1011" i="1"/>
  <c r="P1011" i="1"/>
  <c r="Q1011" i="1"/>
  <c r="R1011" i="1"/>
  <c r="S1011" i="1"/>
  <c r="T1011" i="1"/>
  <c r="U1011" i="1"/>
  <c r="V1011" i="1"/>
  <c r="W1011" i="1"/>
  <c r="X1011" i="1"/>
  <c r="Y1011" i="1"/>
  <c r="Z1011" i="1"/>
  <c r="AA1011" i="1"/>
  <c r="AB1011" i="1"/>
  <c r="AC1011" i="1"/>
  <c r="AD1011" i="1"/>
  <c r="AE1011" i="1"/>
  <c r="AF1011" i="1"/>
  <c r="C1012" i="1"/>
  <c r="D1012" i="1"/>
  <c r="E1012" i="1"/>
  <c r="F1012" i="1"/>
  <c r="G1012" i="1"/>
  <c r="H1012" i="1"/>
  <c r="I1012" i="1"/>
  <c r="J1012" i="1"/>
  <c r="K1012" i="1"/>
  <c r="L1012" i="1"/>
  <c r="M1012" i="1"/>
  <c r="N1012" i="1"/>
  <c r="O1012" i="1"/>
  <c r="P1012" i="1"/>
  <c r="Q1012" i="1"/>
  <c r="R1012" i="1"/>
  <c r="S1012" i="1"/>
  <c r="T1012" i="1"/>
  <c r="U1012" i="1"/>
  <c r="V1012" i="1"/>
  <c r="W1012" i="1"/>
  <c r="X1012" i="1"/>
  <c r="Y1012" i="1"/>
  <c r="Z1012" i="1"/>
  <c r="AA1012" i="1"/>
  <c r="AB1012" i="1"/>
  <c r="AC1012" i="1"/>
  <c r="AD1012" i="1"/>
  <c r="AE1012" i="1"/>
  <c r="AF1012" i="1"/>
  <c r="C1013" i="1"/>
  <c r="D1013" i="1"/>
  <c r="E1013" i="1"/>
  <c r="F1013" i="1"/>
  <c r="G1013" i="1"/>
  <c r="H1013" i="1"/>
  <c r="I1013" i="1"/>
  <c r="J1013" i="1"/>
  <c r="K1013" i="1"/>
  <c r="L1013" i="1"/>
  <c r="M1013" i="1"/>
  <c r="N1013" i="1"/>
  <c r="O1013" i="1"/>
  <c r="P1013" i="1"/>
  <c r="Q1013" i="1"/>
  <c r="R1013" i="1"/>
  <c r="S1013" i="1"/>
  <c r="T1013" i="1"/>
  <c r="U1013" i="1"/>
  <c r="V1013" i="1"/>
  <c r="W1013" i="1"/>
  <c r="X1013" i="1"/>
  <c r="Y1013" i="1"/>
  <c r="Z1013" i="1"/>
  <c r="AA1013" i="1"/>
  <c r="AB1013" i="1"/>
  <c r="AC1013" i="1"/>
  <c r="AD1013" i="1"/>
  <c r="AE1013" i="1"/>
  <c r="AF1013" i="1"/>
  <c r="C1014" i="1"/>
  <c r="D1014" i="1"/>
  <c r="E1014" i="1"/>
  <c r="F1014" i="1"/>
  <c r="G1014" i="1"/>
  <c r="H1014" i="1"/>
  <c r="I1014" i="1"/>
  <c r="J1014" i="1"/>
  <c r="K1014" i="1"/>
  <c r="L1014" i="1"/>
  <c r="M1014" i="1"/>
  <c r="N1014" i="1"/>
  <c r="O1014" i="1"/>
  <c r="P1014" i="1"/>
  <c r="Q1014" i="1"/>
  <c r="R1014" i="1"/>
  <c r="S1014" i="1"/>
  <c r="T1014" i="1"/>
  <c r="U1014" i="1"/>
  <c r="V1014" i="1"/>
  <c r="W1014" i="1"/>
  <c r="X1014" i="1"/>
  <c r="Y1014" i="1"/>
  <c r="Z1014" i="1"/>
  <c r="AA1014" i="1"/>
  <c r="AB1014" i="1"/>
  <c r="AC1014" i="1"/>
  <c r="AD1014" i="1"/>
  <c r="AE1014" i="1"/>
  <c r="AF1014" i="1"/>
  <c r="C1015" i="1"/>
  <c r="D1015" i="1"/>
  <c r="E1015" i="1"/>
  <c r="F1015" i="1"/>
  <c r="G1015" i="1"/>
  <c r="H1015" i="1"/>
  <c r="I1015" i="1"/>
  <c r="J1015" i="1"/>
  <c r="K1015" i="1"/>
  <c r="L1015" i="1"/>
  <c r="M1015" i="1"/>
  <c r="N1015" i="1"/>
  <c r="O1015" i="1"/>
  <c r="P1015" i="1"/>
  <c r="Q1015" i="1"/>
  <c r="R1015" i="1"/>
  <c r="S1015" i="1"/>
  <c r="T1015" i="1"/>
  <c r="U1015" i="1"/>
  <c r="V1015" i="1"/>
  <c r="W1015" i="1"/>
  <c r="X1015" i="1"/>
  <c r="Y1015" i="1"/>
  <c r="Z1015" i="1"/>
  <c r="AA1015" i="1"/>
  <c r="AB1015" i="1"/>
  <c r="AC1015" i="1"/>
  <c r="AD1015" i="1"/>
  <c r="AE1015" i="1"/>
  <c r="AF1015" i="1"/>
  <c r="C1016" i="1"/>
  <c r="D1016" i="1"/>
  <c r="E1016" i="1"/>
  <c r="F1016" i="1"/>
  <c r="G1016" i="1"/>
  <c r="H1016" i="1"/>
  <c r="I1016" i="1"/>
  <c r="J1016" i="1"/>
  <c r="K1016" i="1"/>
  <c r="L1016" i="1"/>
  <c r="M1016" i="1"/>
  <c r="N1016" i="1"/>
  <c r="O1016" i="1"/>
  <c r="P1016" i="1"/>
  <c r="Q1016" i="1"/>
  <c r="R1016" i="1"/>
  <c r="S1016" i="1"/>
  <c r="T1016" i="1"/>
  <c r="U1016" i="1"/>
  <c r="V1016" i="1"/>
  <c r="W1016" i="1"/>
  <c r="X1016" i="1"/>
  <c r="Y1016" i="1"/>
  <c r="Z1016" i="1"/>
  <c r="AA1016" i="1"/>
  <c r="AB1016" i="1"/>
  <c r="AC1016" i="1"/>
  <c r="AD1016" i="1"/>
  <c r="AE1016" i="1"/>
  <c r="AF1016" i="1"/>
  <c r="C1017" i="1"/>
  <c r="D1017" i="1"/>
  <c r="E1017" i="1"/>
  <c r="F1017" i="1"/>
  <c r="G1017" i="1"/>
  <c r="H1017" i="1"/>
  <c r="I1017" i="1"/>
  <c r="J1017" i="1"/>
  <c r="K1017" i="1"/>
  <c r="L1017" i="1"/>
  <c r="M1017" i="1"/>
  <c r="N1017" i="1"/>
  <c r="O1017" i="1"/>
  <c r="P1017" i="1"/>
  <c r="Q1017" i="1"/>
  <c r="R1017" i="1"/>
  <c r="S1017" i="1"/>
  <c r="T1017" i="1"/>
  <c r="U1017" i="1"/>
  <c r="V1017" i="1"/>
  <c r="W1017" i="1"/>
  <c r="X1017" i="1"/>
  <c r="Y1017" i="1"/>
  <c r="Z1017" i="1"/>
  <c r="AA1017" i="1"/>
  <c r="AB1017" i="1"/>
  <c r="AC1017" i="1"/>
  <c r="AD1017" i="1"/>
  <c r="AE1017" i="1"/>
  <c r="AF1017" i="1"/>
  <c r="C1018" i="1"/>
  <c r="D1018" i="1"/>
  <c r="E1018" i="1"/>
  <c r="F1018" i="1"/>
  <c r="G1018" i="1"/>
  <c r="H1018" i="1"/>
  <c r="I1018" i="1"/>
  <c r="J1018" i="1"/>
  <c r="K1018" i="1"/>
  <c r="L1018" i="1"/>
  <c r="M1018" i="1"/>
  <c r="N1018" i="1"/>
  <c r="O1018" i="1"/>
  <c r="P1018" i="1"/>
  <c r="Q1018" i="1"/>
  <c r="R1018" i="1"/>
  <c r="S1018" i="1"/>
  <c r="T1018" i="1"/>
  <c r="U1018" i="1"/>
  <c r="V1018" i="1"/>
  <c r="W1018" i="1"/>
  <c r="X1018" i="1"/>
  <c r="Y1018" i="1"/>
  <c r="Z1018" i="1"/>
  <c r="AA1018" i="1"/>
  <c r="AB1018" i="1"/>
  <c r="AC1018" i="1"/>
  <c r="AD1018" i="1"/>
  <c r="AE1018" i="1"/>
  <c r="AF1018" i="1"/>
  <c r="C1019" i="1"/>
  <c r="D1019" i="1"/>
  <c r="E1019" i="1"/>
  <c r="F1019" i="1"/>
  <c r="G1019" i="1"/>
  <c r="H1019" i="1"/>
  <c r="I1019" i="1"/>
  <c r="J1019" i="1"/>
  <c r="K1019" i="1"/>
  <c r="L1019" i="1"/>
  <c r="M1019" i="1"/>
  <c r="N1019" i="1"/>
  <c r="O1019" i="1"/>
  <c r="P1019" i="1"/>
  <c r="Q1019" i="1"/>
  <c r="R1019" i="1"/>
  <c r="S1019" i="1"/>
  <c r="T1019" i="1"/>
  <c r="U1019" i="1"/>
  <c r="V1019" i="1"/>
  <c r="W1019" i="1"/>
  <c r="X1019" i="1"/>
  <c r="Y1019" i="1"/>
  <c r="Z1019" i="1"/>
  <c r="AA1019" i="1"/>
  <c r="AB1019" i="1"/>
  <c r="AC1019" i="1"/>
  <c r="AD1019" i="1"/>
  <c r="AE1019" i="1"/>
  <c r="AF1019" i="1"/>
  <c r="C1020" i="1"/>
  <c r="D1020" i="1"/>
  <c r="E1020" i="1"/>
  <c r="F1020" i="1"/>
  <c r="G1020" i="1"/>
  <c r="H1020" i="1"/>
  <c r="I1020" i="1"/>
  <c r="J1020" i="1"/>
  <c r="K1020" i="1"/>
  <c r="L1020" i="1"/>
  <c r="M1020" i="1"/>
  <c r="N1020" i="1"/>
  <c r="O1020" i="1"/>
  <c r="P1020" i="1"/>
  <c r="Q1020" i="1"/>
  <c r="R1020" i="1"/>
  <c r="S1020" i="1"/>
  <c r="T1020" i="1"/>
  <c r="U1020" i="1"/>
  <c r="V1020" i="1"/>
  <c r="W1020" i="1"/>
  <c r="X1020" i="1"/>
  <c r="Y1020" i="1"/>
  <c r="Z1020" i="1"/>
  <c r="AA1020" i="1"/>
  <c r="AB1020" i="1"/>
  <c r="AC1020" i="1"/>
  <c r="AD1020" i="1"/>
  <c r="AE1020" i="1"/>
  <c r="AF1020" i="1"/>
  <c r="C1021" i="1"/>
  <c r="D1021" i="1"/>
  <c r="E1021" i="1"/>
  <c r="F1021" i="1"/>
  <c r="G1021" i="1"/>
  <c r="H1021" i="1"/>
  <c r="I1021" i="1"/>
  <c r="J1021" i="1"/>
  <c r="K1021" i="1"/>
  <c r="L1021" i="1"/>
  <c r="M1021" i="1"/>
  <c r="N1021" i="1"/>
  <c r="O1021" i="1"/>
  <c r="P1021" i="1"/>
  <c r="Q1021" i="1"/>
  <c r="R1021" i="1"/>
  <c r="S1021" i="1"/>
  <c r="T1021" i="1"/>
  <c r="U1021" i="1"/>
  <c r="V1021" i="1"/>
  <c r="W1021" i="1"/>
  <c r="X1021" i="1"/>
  <c r="Y1021" i="1"/>
  <c r="Z1021" i="1"/>
  <c r="AA1021" i="1"/>
  <c r="AB1021" i="1"/>
  <c r="AC1021" i="1"/>
  <c r="AD1021" i="1"/>
  <c r="AE1021" i="1"/>
  <c r="AF1021" i="1"/>
  <c r="C1022" i="1"/>
  <c r="D1022" i="1"/>
  <c r="E1022" i="1"/>
  <c r="F1022" i="1"/>
  <c r="G1022" i="1"/>
  <c r="H1022" i="1"/>
  <c r="I1022" i="1"/>
  <c r="J1022" i="1"/>
  <c r="K1022" i="1"/>
  <c r="L1022" i="1"/>
  <c r="M1022" i="1"/>
  <c r="N1022" i="1"/>
  <c r="O1022" i="1"/>
  <c r="P1022" i="1"/>
  <c r="Q1022" i="1"/>
  <c r="R1022" i="1"/>
  <c r="S1022" i="1"/>
  <c r="T1022" i="1"/>
  <c r="U1022" i="1"/>
  <c r="V1022" i="1"/>
  <c r="W1022" i="1"/>
  <c r="X1022" i="1"/>
  <c r="Y1022" i="1"/>
  <c r="Z1022" i="1"/>
  <c r="AA1022" i="1"/>
  <c r="AB1022" i="1"/>
  <c r="AC1022" i="1"/>
  <c r="AD1022" i="1"/>
  <c r="AE1022" i="1"/>
  <c r="AF1022" i="1"/>
  <c r="C1023" i="1"/>
  <c r="D1023" i="1"/>
  <c r="E1023" i="1"/>
  <c r="F1023" i="1"/>
  <c r="G1023" i="1"/>
  <c r="H1023" i="1"/>
  <c r="I1023" i="1"/>
  <c r="J1023" i="1"/>
  <c r="K1023" i="1"/>
  <c r="L1023" i="1"/>
  <c r="M1023" i="1"/>
  <c r="N1023" i="1"/>
  <c r="O1023" i="1"/>
  <c r="P1023" i="1"/>
  <c r="Q1023" i="1"/>
  <c r="R1023" i="1"/>
  <c r="S1023" i="1"/>
  <c r="T1023" i="1"/>
  <c r="U1023" i="1"/>
  <c r="V1023" i="1"/>
  <c r="W1023" i="1"/>
  <c r="X1023" i="1"/>
  <c r="Y1023" i="1"/>
  <c r="Z1023" i="1"/>
  <c r="AA1023" i="1"/>
  <c r="AB1023" i="1"/>
  <c r="AC1023" i="1"/>
  <c r="AD1023" i="1"/>
  <c r="AE1023" i="1"/>
  <c r="AF1023" i="1"/>
  <c r="C1024" i="1"/>
  <c r="D1024" i="1"/>
  <c r="E1024" i="1"/>
  <c r="F1024" i="1"/>
  <c r="G1024" i="1"/>
  <c r="H1024" i="1"/>
  <c r="I1024" i="1"/>
  <c r="J1024" i="1"/>
  <c r="K1024" i="1"/>
  <c r="L1024" i="1"/>
  <c r="M1024" i="1"/>
  <c r="N1024" i="1"/>
  <c r="O1024" i="1"/>
  <c r="P1024" i="1"/>
  <c r="Q1024" i="1"/>
  <c r="R1024" i="1"/>
  <c r="S1024" i="1"/>
  <c r="T1024" i="1"/>
  <c r="U1024" i="1"/>
  <c r="V1024" i="1"/>
  <c r="W1024" i="1"/>
  <c r="X1024" i="1"/>
  <c r="Y1024" i="1"/>
  <c r="Z1024" i="1"/>
  <c r="AA1024" i="1"/>
  <c r="AB1024" i="1"/>
  <c r="AC1024" i="1"/>
  <c r="AD1024" i="1"/>
  <c r="AE1024" i="1"/>
  <c r="AF1024" i="1"/>
  <c r="C1025" i="1"/>
  <c r="D1025" i="1"/>
  <c r="E1025" i="1"/>
  <c r="F1025" i="1"/>
  <c r="G1025" i="1"/>
  <c r="H1025" i="1"/>
  <c r="I1025" i="1"/>
  <c r="J1025" i="1"/>
  <c r="K1025" i="1"/>
  <c r="L1025" i="1"/>
  <c r="M1025" i="1"/>
  <c r="N1025" i="1"/>
  <c r="O1025" i="1"/>
  <c r="P1025" i="1"/>
  <c r="Q1025" i="1"/>
  <c r="R1025" i="1"/>
  <c r="S1025" i="1"/>
  <c r="T1025" i="1"/>
  <c r="U1025" i="1"/>
  <c r="V1025" i="1"/>
  <c r="W1025" i="1"/>
  <c r="X1025" i="1"/>
  <c r="Y1025" i="1"/>
  <c r="Z1025" i="1"/>
  <c r="AA1025" i="1"/>
  <c r="AB1025" i="1"/>
  <c r="AC1025" i="1"/>
  <c r="AD1025" i="1"/>
  <c r="AE1025" i="1"/>
  <c r="AF1025" i="1"/>
  <c r="C1026" i="1"/>
  <c r="D1026" i="1"/>
  <c r="E1026" i="1"/>
  <c r="F1026" i="1"/>
  <c r="G1026" i="1"/>
  <c r="H1026" i="1"/>
  <c r="I1026" i="1"/>
  <c r="J1026" i="1"/>
  <c r="K1026" i="1"/>
  <c r="L1026" i="1"/>
  <c r="M1026" i="1"/>
  <c r="N1026" i="1"/>
  <c r="O1026" i="1"/>
  <c r="P1026" i="1"/>
  <c r="Q1026" i="1"/>
  <c r="R1026" i="1"/>
  <c r="S1026" i="1"/>
  <c r="T1026" i="1"/>
  <c r="U1026" i="1"/>
  <c r="V1026" i="1"/>
  <c r="W1026" i="1"/>
  <c r="X1026" i="1"/>
  <c r="Y1026" i="1"/>
  <c r="Z1026" i="1"/>
  <c r="AA1026" i="1"/>
  <c r="AB1026" i="1"/>
  <c r="AC1026" i="1"/>
  <c r="AD1026" i="1"/>
  <c r="AE1026" i="1"/>
  <c r="AF1026" i="1"/>
  <c r="C1027" i="1"/>
  <c r="D1027" i="1"/>
  <c r="E1027" i="1"/>
  <c r="F1027" i="1"/>
  <c r="G1027" i="1"/>
  <c r="H1027" i="1"/>
  <c r="I1027" i="1"/>
  <c r="J1027" i="1"/>
  <c r="K1027" i="1"/>
  <c r="L1027" i="1"/>
  <c r="M1027" i="1"/>
  <c r="N1027" i="1"/>
  <c r="O1027" i="1"/>
  <c r="P1027" i="1"/>
  <c r="Q1027" i="1"/>
  <c r="R1027" i="1"/>
  <c r="S1027" i="1"/>
  <c r="T1027" i="1"/>
  <c r="U1027" i="1"/>
  <c r="V1027" i="1"/>
  <c r="W1027" i="1"/>
  <c r="X1027" i="1"/>
  <c r="Y1027" i="1"/>
  <c r="Z1027" i="1"/>
  <c r="AA1027" i="1"/>
  <c r="AB1027" i="1"/>
  <c r="AC1027" i="1"/>
  <c r="AD1027" i="1"/>
  <c r="AE1027" i="1"/>
  <c r="AF1027" i="1"/>
  <c r="C1028" i="1"/>
  <c r="D1028" i="1"/>
  <c r="E1028" i="1"/>
  <c r="F1028" i="1"/>
  <c r="G1028" i="1"/>
  <c r="H1028" i="1"/>
  <c r="I1028" i="1"/>
  <c r="J1028" i="1"/>
  <c r="K1028" i="1"/>
  <c r="L1028" i="1"/>
  <c r="M1028" i="1"/>
  <c r="N1028" i="1"/>
  <c r="O1028" i="1"/>
  <c r="P1028" i="1"/>
  <c r="Q1028" i="1"/>
  <c r="R1028" i="1"/>
  <c r="S1028" i="1"/>
  <c r="T1028" i="1"/>
  <c r="U1028" i="1"/>
  <c r="V1028" i="1"/>
  <c r="W1028" i="1"/>
  <c r="X1028" i="1"/>
  <c r="Y1028" i="1"/>
  <c r="Z1028" i="1"/>
  <c r="AA1028" i="1"/>
  <c r="AB1028" i="1"/>
  <c r="AC1028" i="1"/>
  <c r="AD1028" i="1"/>
  <c r="AE1028" i="1"/>
  <c r="AF1028" i="1"/>
  <c r="C1029" i="1"/>
  <c r="D1029" i="1"/>
  <c r="E1029" i="1"/>
  <c r="F1029" i="1"/>
  <c r="G1029" i="1"/>
  <c r="H1029" i="1"/>
  <c r="I1029" i="1"/>
  <c r="J1029" i="1"/>
  <c r="K1029" i="1"/>
  <c r="L1029" i="1"/>
  <c r="M1029" i="1"/>
  <c r="N1029" i="1"/>
  <c r="O1029" i="1"/>
  <c r="P1029" i="1"/>
  <c r="Q1029" i="1"/>
  <c r="R1029" i="1"/>
  <c r="S1029" i="1"/>
  <c r="T1029" i="1"/>
  <c r="U1029" i="1"/>
  <c r="V1029" i="1"/>
  <c r="W1029" i="1"/>
  <c r="X1029" i="1"/>
  <c r="Y1029" i="1"/>
  <c r="Z1029" i="1"/>
  <c r="AA1029" i="1"/>
  <c r="AB1029" i="1"/>
  <c r="AC1029" i="1"/>
  <c r="AD1029" i="1"/>
  <c r="AE1029" i="1"/>
  <c r="AF1029" i="1"/>
  <c r="C1030" i="1"/>
  <c r="D1030" i="1"/>
  <c r="E1030" i="1"/>
  <c r="F1030" i="1"/>
  <c r="G1030" i="1"/>
  <c r="H1030" i="1"/>
  <c r="I1030" i="1"/>
  <c r="J1030" i="1"/>
  <c r="K1030" i="1"/>
  <c r="L1030" i="1"/>
  <c r="M1030" i="1"/>
  <c r="N1030" i="1"/>
  <c r="O1030" i="1"/>
  <c r="P1030" i="1"/>
  <c r="Q1030" i="1"/>
  <c r="R1030" i="1"/>
  <c r="S1030" i="1"/>
  <c r="T1030" i="1"/>
  <c r="U1030" i="1"/>
  <c r="V1030" i="1"/>
  <c r="W1030" i="1"/>
  <c r="X1030" i="1"/>
  <c r="Y1030" i="1"/>
  <c r="Z1030" i="1"/>
  <c r="AA1030" i="1"/>
  <c r="AB1030" i="1"/>
  <c r="AC1030" i="1"/>
  <c r="AD1030" i="1"/>
  <c r="AE1030" i="1"/>
  <c r="AF1030" i="1"/>
  <c r="C1031" i="1"/>
  <c r="D1031" i="1"/>
  <c r="E1031" i="1"/>
  <c r="F1031" i="1"/>
  <c r="G1031" i="1"/>
  <c r="H1031" i="1"/>
  <c r="I1031" i="1"/>
  <c r="J1031" i="1"/>
  <c r="K1031" i="1"/>
  <c r="L1031" i="1"/>
  <c r="M1031" i="1"/>
  <c r="N1031" i="1"/>
  <c r="O1031" i="1"/>
  <c r="P1031" i="1"/>
  <c r="Q1031" i="1"/>
  <c r="R1031" i="1"/>
  <c r="S1031" i="1"/>
  <c r="T1031" i="1"/>
  <c r="U1031" i="1"/>
  <c r="V1031" i="1"/>
  <c r="W1031" i="1"/>
  <c r="X1031" i="1"/>
  <c r="Y1031" i="1"/>
  <c r="Z1031" i="1"/>
  <c r="AA1031" i="1"/>
  <c r="AB1031" i="1"/>
  <c r="AC1031" i="1"/>
  <c r="AD1031" i="1"/>
  <c r="AE1031" i="1"/>
  <c r="AF1031" i="1"/>
  <c r="C1032" i="1"/>
  <c r="D1032" i="1"/>
  <c r="E1032" i="1"/>
  <c r="F1032" i="1"/>
  <c r="G1032" i="1"/>
  <c r="H1032" i="1"/>
  <c r="I1032" i="1"/>
  <c r="J1032" i="1"/>
  <c r="K1032" i="1"/>
  <c r="L1032" i="1"/>
  <c r="M1032" i="1"/>
  <c r="N1032" i="1"/>
  <c r="O1032" i="1"/>
  <c r="P1032" i="1"/>
  <c r="Q1032" i="1"/>
  <c r="R1032" i="1"/>
  <c r="S1032" i="1"/>
  <c r="T1032" i="1"/>
  <c r="U1032" i="1"/>
  <c r="V1032" i="1"/>
  <c r="W1032" i="1"/>
  <c r="X1032" i="1"/>
  <c r="Y1032" i="1"/>
  <c r="Z1032" i="1"/>
  <c r="AA1032" i="1"/>
  <c r="AB1032" i="1"/>
  <c r="AC1032" i="1"/>
  <c r="AD1032" i="1"/>
  <c r="AE1032" i="1"/>
  <c r="AF1032" i="1"/>
  <c r="C1033" i="1"/>
  <c r="D1033" i="1"/>
  <c r="E1033" i="1"/>
  <c r="F1033" i="1"/>
  <c r="G1033" i="1"/>
  <c r="H1033" i="1"/>
  <c r="I1033" i="1"/>
  <c r="J1033" i="1"/>
  <c r="K1033" i="1"/>
  <c r="L1033" i="1"/>
  <c r="M1033" i="1"/>
  <c r="N1033" i="1"/>
  <c r="O1033" i="1"/>
  <c r="P1033" i="1"/>
  <c r="Q1033" i="1"/>
  <c r="R1033" i="1"/>
  <c r="S1033" i="1"/>
  <c r="T1033" i="1"/>
  <c r="U1033" i="1"/>
  <c r="V1033" i="1"/>
  <c r="W1033" i="1"/>
  <c r="X1033" i="1"/>
  <c r="Y1033" i="1"/>
  <c r="Z1033" i="1"/>
  <c r="AA1033" i="1"/>
  <c r="AB1033" i="1"/>
  <c r="AC1033" i="1"/>
  <c r="AD1033" i="1"/>
  <c r="AE1033" i="1"/>
  <c r="AF1033" i="1"/>
  <c r="C1034" i="1"/>
  <c r="D1034" i="1"/>
  <c r="E1034" i="1"/>
  <c r="F1034" i="1"/>
  <c r="G1034" i="1"/>
  <c r="H1034" i="1"/>
  <c r="I1034" i="1"/>
  <c r="J1034" i="1"/>
  <c r="K1034" i="1"/>
  <c r="L1034" i="1"/>
  <c r="M1034" i="1"/>
  <c r="N1034" i="1"/>
  <c r="O1034" i="1"/>
  <c r="P1034" i="1"/>
  <c r="Q1034" i="1"/>
  <c r="R1034" i="1"/>
  <c r="S1034" i="1"/>
  <c r="T1034" i="1"/>
  <c r="U1034" i="1"/>
  <c r="V1034" i="1"/>
  <c r="W1034" i="1"/>
  <c r="X1034" i="1"/>
  <c r="Y1034" i="1"/>
  <c r="Z1034" i="1"/>
  <c r="AA1034" i="1"/>
  <c r="AB1034" i="1"/>
  <c r="AC1034" i="1"/>
  <c r="AD1034" i="1"/>
  <c r="AE1034" i="1"/>
  <c r="AF1034" i="1"/>
  <c r="C1035" i="1"/>
  <c r="D1035" i="1"/>
  <c r="E1035" i="1"/>
  <c r="F1035" i="1"/>
  <c r="G1035" i="1"/>
  <c r="H1035" i="1"/>
  <c r="I1035" i="1"/>
  <c r="J1035" i="1"/>
  <c r="K1035" i="1"/>
  <c r="L1035" i="1"/>
  <c r="M1035" i="1"/>
  <c r="N1035" i="1"/>
  <c r="O1035" i="1"/>
  <c r="P1035" i="1"/>
  <c r="Q1035" i="1"/>
  <c r="R1035" i="1"/>
  <c r="S1035" i="1"/>
  <c r="T1035" i="1"/>
  <c r="U1035" i="1"/>
  <c r="V1035" i="1"/>
  <c r="W1035" i="1"/>
  <c r="X1035" i="1"/>
  <c r="Y1035" i="1"/>
  <c r="Z1035" i="1"/>
  <c r="AA1035" i="1"/>
  <c r="AB1035" i="1"/>
  <c r="AC1035" i="1"/>
  <c r="AD1035" i="1"/>
  <c r="AE1035" i="1"/>
  <c r="AF1035" i="1"/>
  <c r="C1036" i="1"/>
  <c r="D1036" i="1"/>
  <c r="E1036" i="1"/>
  <c r="F1036" i="1"/>
  <c r="G1036" i="1"/>
  <c r="H1036" i="1"/>
  <c r="I1036" i="1"/>
  <c r="J1036" i="1"/>
  <c r="K1036" i="1"/>
  <c r="L1036" i="1"/>
  <c r="M1036" i="1"/>
  <c r="N1036" i="1"/>
  <c r="O1036" i="1"/>
  <c r="P1036" i="1"/>
  <c r="Q1036" i="1"/>
  <c r="R1036" i="1"/>
  <c r="S1036" i="1"/>
  <c r="T1036" i="1"/>
  <c r="U1036" i="1"/>
  <c r="V1036" i="1"/>
  <c r="W1036" i="1"/>
  <c r="X1036" i="1"/>
  <c r="Y1036" i="1"/>
  <c r="Z1036" i="1"/>
  <c r="AA1036" i="1"/>
  <c r="AB1036" i="1"/>
  <c r="AC1036" i="1"/>
  <c r="AD1036" i="1"/>
  <c r="AE1036" i="1"/>
  <c r="AF1036" i="1"/>
  <c r="C1037" i="1"/>
  <c r="D1037" i="1"/>
  <c r="E1037" i="1"/>
  <c r="F1037" i="1"/>
  <c r="G1037" i="1"/>
  <c r="H1037" i="1"/>
  <c r="I1037" i="1"/>
  <c r="J1037" i="1"/>
  <c r="K1037" i="1"/>
  <c r="L1037" i="1"/>
  <c r="M1037" i="1"/>
  <c r="N1037" i="1"/>
  <c r="O1037" i="1"/>
  <c r="P1037" i="1"/>
  <c r="Q1037" i="1"/>
  <c r="R1037" i="1"/>
  <c r="S1037" i="1"/>
  <c r="T1037" i="1"/>
  <c r="U1037" i="1"/>
  <c r="V1037" i="1"/>
  <c r="W1037" i="1"/>
  <c r="X1037" i="1"/>
  <c r="Y1037" i="1"/>
  <c r="Z1037" i="1"/>
  <c r="AA1037" i="1"/>
  <c r="AB1037" i="1"/>
  <c r="AC1037" i="1"/>
  <c r="AD1037" i="1"/>
  <c r="AE1037" i="1"/>
  <c r="AF1037" i="1"/>
  <c r="C1038" i="1"/>
  <c r="D1038" i="1"/>
  <c r="E1038" i="1"/>
  <c r="F1038" i="1"/>
  <c r="G1038" i="1"/>
  <c r="H1038" i="1"/>
  <c r="I1038" i="1"/>
  <c r="J1038" i="1"/>
  <c r="K1038" i="1"/>
  <c r="L1038" i="1"/>
  <c r="M1038" i="1"/>
  <c r="N1038" i="1"/>
  <c r="O1038" i="1"/>
  <c r="P1038" i="1"/>
  <c r="Q1038" i="1"/>
  <c r="R1038" i="1"/>
  <c r="S1038" i="1"/>
  <c r="T1038" i="1"/>
  <c r="U1038" i="1"/>
  <c r="V1038" i="1"/>
  <c r="W1038" i="1"/>
  <c r="X1038" i="1"/>
  <c r="Y1038" i="1"/>
  <c r="Z1038" i="1"/>
  <c r="AA1038" i="1"/>
  <c r="AB1038" i="1"/>
  <c r="AC1038" i="1"/>
  <c r="AD1038" i="1"/>
  <c r="AE1038" i="1"/>
  <c r="AF1038" i="1"/>
  <c r="C1039" i="1"/>
  <c r="D1039" i="1"/>
  <c r="E1039" i="1"/>
  <c r="F1039" i="1"/>
  <c r="G1039" i="1"/>
  <c r="H1039" i="1"/>
  <c r="I1039" i="1"/>
  <c r="J1039" i="1"/>
  <c r="K1039" i="1"/>
  <c r="L1039" i="1"/>
  <c r="M1039" i="1"/>
  <c r="N1039" i="1"/>
  <c r="O1039" i="1"/>
  <c r="P1039" i="1"/>
  <c r="Q1039" i="1"/>
  <c r="R1039" i="1"/>
  <c r="S1039" i="1"/>
  <c r="T1039" i="1"/>
  <c r="U1039" i="1"/>
  <c r="V1039" i="1"/>
  <c r="W1039" i="1"/>
  <c r="X1039" i="1"/>
  <c r="Y1039" i="1"/>
  <c r="Z1039" i="1"/>
  <c r="AA1039" i="1"/>
  <c r="AB1039" i="1"/>
  <c r="AC1039" i="1"/>
  <c r="AD1039" i="1"/>
  <c r="AE1039" i="1"/>
  <c r="AF1039" i="1"/>
  <c r="C1040" i="1"/>
  <c r="D1040" i="1"/>
  <c r="E1040" i="1"/>
  <c r="F1040" i="1"/>
  <c r="G1040" i="1"/>
  <c r="H1040" i="1"/>
  <c r="I1040" i="1"/>
  <c r="J1040" i="1"/>
  <c r="K1040" i="1"/>
  <c r="L1040" i="1"/>
  <c r="M1040" i="1"/>
  <c r="N1040" i="1"/>
  <c r="O1040" i="1"/>
  <c r="P1040" i="1"/>
  <c r="Q1040" i="1"/>
  <c r="R1040" i="1"/>
  <c r="S1040" i="1"/>
  <c r="T1040" i="1"/>
  <c r="U1040" i="1"/>
  <c r="V1040" i="1"/>
  <c r="W1040" i="1"/>
  <c r="X1040" i="1"/>
  <c r="Y1040" i="1"/>
  <c r="Z1040" i="1"/>
  <c r="AA1040" i="1"/>
  <c r="AB1040" i="1"/>
  <c r="AC1040" i="1"/>
  <c r="AD1040" i="1"/>
  <c r="AE1040" i="1"/>
  <c r="AF1040" i="1"/>
  <c r="C1041" i="1"/>
  <c r="D1041" i="1"/>
  <c r="E1041" i="1"/>
  <c r="F1041" i="1"/>
  <c r="G1041" i="1"/>
  <c r="H1041" i="1"/>
  <c r="I1041" i="1"/>
  <c r="J1041" i="1"/>
  <c r="K1041" i="1"/>
  <c r="L1041" i="1"/>
  <c r="M1041" i="1"/>
  <c r="N1041" i="1"/>
  <c r="O1041" i="1"/>
  <c r="P1041" i="1"/>
  <c r="Q1041" i="1"/>
  <c r="R1041" i="1"/>
  <c r="S1041" i="1"/>
  <c r="T1041" i="1"/>
  <c r="U1041" i="1"/>
  <c r="V1041" i="1"/>
  <c r="W1041" i="1"/>
  <c r="X1041" i="1"/>
  <c r="Y1041" i="1"/>
  <c r="Z1041" i="1"/>
  <c r="AA1041" i="1"/>
  <c r="AB1041" i="1"/>
  <c r="AC1041" i="1"/>
  <c r="AD1041" i="1"/>
  <c r="AE1041" i="1"/>
  <c r="AF1041" i="1"/>
  <c r="C1042" i="1"/>
  <c r="D1042" i="1"/>
  <c r="E1042" i="1"/>
  <c r="F1042" i="1"/>
  <c r="G1042" i="1"/>
  <c r="H1042" i="1"/>
  <c r="I1042" i="1"/>
  <c r="J1042" i="1"/>
  <c r="K1042" i="1"/>
  <c r="L1042" i="1"/>
  <c r="M1042" i="1"/>
  <c r="N1042" i="1"/>
  <c r="O1042" i="1"/>
  <c r="P1042" i="1"/>
  <c r="Q1042" i="1"/>
  <c r="R1042" i="1"/>
  <c r="S1042" i="1"/>
  <c r="T1042" i="1"/>
  <c r="U1042" i="1"/>
  <c r="V1042" i="1"/>
  <c r="W1042" i="1"/>
  <c r="X1042" i="1"/>
  <c r="Y1042" i="1"/>
  <c r="Z1042" i="1"/>
  <c r="AA1042" i="1"/>
  <c r="AB1042" i="1"/>
  <c r="AC1042" i="1"/>
  <c r="AD1042" i="1"/>
  <c r="AE1042" i="1"/>
  <c r="AF1042" i="1"/>
  <c r="C1043" i="1"/>
  <c r="D1043" i="1"/>
  <c r="E1043" i="1"/>
  <c r="F1043" i="1"/>
  <c r="G1043" i="1"/>
  <c r="H1043" i="1"/>
  <c r="I1043" i="1"/>
  <c r="J1043" i="1"/>
  <c r="K1043" i="1"/>
  <c r="L1043" i="1"/>
  <c r="M1043" i="1"/>
  <c r="N1043" i="1"/>
  <c r="O1043" i="1"/>
  <c r="P1043" i="1"/>
  <c r="Q1043" i="1"/>
  <c r="R1043" i="1"/>
  <c r="S1043" i="1"/>
  <c r="T1043" i="1"/>
  <c r="U1043" i="1"/>
  <c r="V1043" i="1"/>
  <c r="W1043" i="1"/>
  <c r="X1043" i="1"/>
  <c r="Y1043" i="1"/>
  <c r="Z1043" i="1"/>
  <c r="AA1043" i="1"/>
  <c r="AB1043" i="1"/>
  <c r="AC1043" i="1"/>
  <c r="AD1043" i="1"/>
  <c r="AE1043" i="1"/>
  <c r="AF1043" i="1"/>
  <c r="C1044" i="1"/>
  <c r="D1044" i="1"/>
  <c r="E1044" i="1"/>
  <c r="F1044" i="1"/>
  <c r="G1044" i="1"/>
  <c r="H1044" i="1"/>
  <c r="I1044" i="1"/>
  <c r="J1044" i="1"/>
  <c r="K1044" i="1"/>
  <c r="L1044" i="1"/>
  <c r="M1044" i="1"/>
  <c r="N1044" i="1"/>
  <c r="O1044" i="1"/>
  <c r="P1044" i="1"/>
  <c r="Q1044" i="1"/>
  <c r="R1044" i="1"/>
  <c r="S1044" i="1"/>
  <c r="T1044" i="1"/>
  <c r="U1044" i="1"/>
  <c r="V1044" i="1"/>
  <c r="W1044" i="1"/>
  <c r="X1044" i="1"/>
  <c r="Y1044" i="1"/>
  <c r="Z1044" i="1"/>
  <c r="AA1044" i="1"/>
  <c r="AB1044" i="1"/>
  <c r="AC1044" i="1"/>
  <c r="AD1044" i="1"/>
  <c r="AE1044" i="1"/>
  <c r="AF1044" i="1"/>
  <c r="C1045" i="1"/>
  <c r="D1045" i="1"/>
  <c r="E1045" i="1"/>
  <c r="F1045" i="1"/>
  <c r="G1045" i="1"/>
  <c r="H1045" i="1"/>
  <c r="I1045" i="1"/>
  <c r="J1045" i="1"/>
  <c r="K1045" i="1"/>
  <c r="L1045" i="1"/>
  <c r="M1045" i="1"/>
  <c r="N1045" i="1"/>
  <c r="O1045" i="1"/>
  <c r="P1045" i="1"/>
  <c r="Q1045" i="1"/>
  <c r="R1045" i="1"/>
  <c r="S1045" i="1"/>
  <c r="T1045" i="1"/>
  <c r="U1045" i="1"/>
  <c r="V1045" i="1"/>
  <c r="W1045" i="1"/>
  <c r="X1045" i="1"/>
  <c r="Y1045" i="1"/>
  <c r="Z1045" i="1"/>
  <c r="AA1045" i="1"/>
  <c r="AB1045" i="1"/>
  <c r="AC1045" i="1"/>
  <c r="AD1045" i="1"/>
  <c r="AE1045" i="1"/>
  <c r="AF1045" i="1"/>
  <c r="C1046" i="1"/>
  <c r="D1046" i="1"/>
  <c r="E1046" i="1"/>
  <c r="F1046" i="1"/>
  <c r="G1046" i="1"/>
  <c r="H1046" i="1"/>
  <c r="I1046" i="1"/>
  <c r="J1046" i="1"/>
  <c r="K1046" i="1"/>
  <c r="L1046" i="1"/>
  <c r="M1046" i="1"/>
  <c r="N1046" i="1"/>
  <c r="O1046" i="1"/>
  <c r="P1046" i="1"/>
  <c r="Q1046" i="1"/>
  <c r="R1046" i="1"/>
  <c r="S1046" i="1"/>
  <c r="T1046" i="1"/>
  <c r="U1046" i="1"/>
  <c r="V1046" i="1"/>
  <c r="W1046" i="1"/>
  <c r="X1046" i="1"/>
  <c r="Y1046" i="1"/>
  <c r="Z1046" i="1"/>
  <c r="AA1046" i="1"/>
  <c r="AB1046" i="1"/>
  <c r="AC1046" i="1"/>
  <c r="AD1046" i="1"/>
  <c r="AE1046" i="1"/>
  <c r="AF1046" i="1"/>
  <c r="C1047" i="1"/>
  <c r="D1047" i="1"/>
  <c r="E1047" i="1"/>
  <c r="F1047" i="1"/>
  <c r="G1047" i="1"/>
  <c r="H1047" i="1"/>
  <c r="I1047" i="1"/>
  <c r="J1047" i="1"/>
  <c r="K1047" i="1"/>
  <c r="L1047" i="1"/>
  <c r="M1047" i="1"/>
  <c r="N1047" i="1"/>
  <c r="O1047" i="1"/>
  <c r="P1047" i="1"/>
  <c r="Q1047" i="1"/>
  <c r="R1047" i="1"/>
  <c r="S1047" i="1"/>
  <c r="T1047" i="1"/>
  <c r="U1047" i="1"/>
  <c r="V1047" i="1"/>
  <c r="W1047" i="1"/>
  <c r="X1047" i="1"/>
  <c r="Y1047" i="1"/>
  <c r="Z1047" i="1"/>
  <c r="AA1047" i="1"/>
  <c r="AB1047" i="1"/>
  <c r="AC1047" i="1"/>
  <c r="AD1047" i="1"/>
  <c r="AE1047" i="1"/>
  <c r="AF1047" i="1"/>
  <c r="C1048" i="1"/>
  <c r="D1048" i="1"/>
  <c r="E1048" i="1"/>
  <c r="F1048" i="1"/>
  <c r="G1048" i="1"/>
  <c r="H1048" i="1"/>
  <c r="I1048" i="1"/>
  <c r="J1048" i="1"/>
  <c r="K1048" i="1"/>
  <c r="L1048" i="1"/>
  <c r="M1048" i="1"/>
  <c r="N1048" i="1"/>
  <c r="O1048" i="1"/>
  <c r="P1048" i="1"/>
  <c r="Q1048" i="1"/>
  <c r="R1048" i="1"/>
  <c r="S1048" i="1"/>
  <c r="T1048" i="1"/>
  <c r="U1048" i="1"/>
  <c r="V1048" i="1"/>
  <c r="W1048" i="1"/>
  <c r="X1048" i="1"/>
  <c r="Y1048" i="1"/>
  <c r="Z1048" i="1"/>
  <c r="AA1048" i="1"/>
  <c r="AB1048" i="1"/>
  <c r="AC1048" i="1"/>
  <c r="AD1048" i="1"/>
  <c r="AE1048" i="1"/>
  <c r="AF1048" i="1"/>
  <c r="C1049" i="1"/>
  <c r="D1049" i="1"/>
  <c r="E1049" i="1"/>
  <c r="F1049" i="1"/>
  <c r="G1049" i="1"/>
  <c r="H1049" i="1"/>
  <c r="I1049" i="1"/>
  <c r="J1049" i="1"/>
  <c r="K1049" i="1"/>
  <c r="L1049" i="1"/>
  <c r="M1049" i="1"/>
  <c r="N1049" i="1"/>
  <c r="O1049" i="1"/>
  <c r="P1049" i="1"/>
  <c r="Q1049" i="1"/>
  <c r="R1049" i="1"/>
  <c r="S1049" i="1"/>
  <c r="T1049" i="1"/>
  <c r="U1049" i="1"/>
  <c r="V1049" i="1"/>
  <c r="W1049" i="1"/>
  <c r="X1049" i="1"/>
  <c r="Y1049" i="1"/>
  <c r="Z1049" i="1"/>
  <c r="AA1049" i="1"/>
  <c r="AB1049" i="1"/>
  <c r="AC1049" i="1"/>
  <c r="AD1049" i="1"/>
  <c r="AE1049" i="1"/>
  <c r="AF1049" i="1"/>
  <c r="C1050" i="1"/>
  <c r="D1050" i="1"/>
  <c r="E1050" i="1"/>
  <c r="F1050" i="1"/>
  <c r="G1050" i="1"/>
  <c r="H1050" i="1"/>
  <c r="I1050" i="1"/>
  <c r="J1050" i="1"/>
  <c r="K1050" i="1"/>
  <c r="L1050" i="1"/>
  <c r="M1050" i="1"/>
  <c r="N1050" i="1"/>
  <c r="O1050" i="1"/>
  <c r="P1050" i="1"/>
  <c r="Q1050" i="1"/>
  <c r="R1050" i="1"/>
  <c r="S1050" i="1"/>
  <c r="T1050" i="1"/>
  <c r="U1050" i="1"/>
  <c r="V1050" i="1"/>
  <c r="W1050" i="1"/>
  <c r="X1050" i="1"/>
  <c r="Y1050" i="1"/>
  <c r="Z1050" i="1"/>
  <c r="AA1050" i="1"/>
  <c r="AB1050" i="1"/>
  <c r="AC1050" i="1"/>
  <c r="AD1050" i="1"/>
  <c r="AE1050" i="1"/>
  <c r="AF1050" i="1"/>
  <c r="C1051" i="1"/>
  <c r="D1051" i="1"/>
  <c r="E1051" i="1"/>
  <c r="F1051" i="1"/>
  <c r="G1051" i="1"/>
  <c r="H1051" i="1"/>
  <c r="I1051" i="1"/>
  <c r="J1051" i="1"/>
  <c r="K1051" i="1"/>
  <c r="L1051" i="1"/>
  <c r="M1051" i="1"/>
  <c r="N1051" i="1"/>
  <c r="O1051" i="1"/>
  <c r="P1051" i="1"/>
  <c r="Q1051" i="1"/>
  <c r="R1051" i="1"/>
  <c r="S1051" i="1"/>
  <c r="T1051" i="1"/>
  <c r="U1051" i="1"/>
  <c r="V1051" i="1"/>
  <c r="W1051" i="1"/>
  <c r="X1051" i="1"/>
  <c r="Y1051" i="1"/>
  <c r="Z1051" i="1"/>
  <c r="AA1051" i="1"/>
  <c r="AB1051" i="1"/>
  <c r="AC1051" i="1"/>
  <c r="AD1051" i="1"/>
  <c r="AE1051" i="1"/>
  <c r="AF1051" i="1"/>
  <c r="C1052" i="1"/>
  <c r="D1052" i="1"/>
  <c r="E1052" i="1"/>
  <c r="F1052" i="1"/>
  <c r="G1052" i="1"/>
  <c r="H1052" i="1"/>
  <c r="I1052" i="1"/>
  <c r="J1052" i="1"/>
  <c r="K1052" i="1"/>
  <c r="L1052" i="1"/>
  <c r="M1052" i="1"/>
  <c r="N1052" i="1"/>
  <c r="O1052" i="1"/>
  <c r="P1052" i="1"/>
  <c r="Q1052" i="1"/>
  <c r="R1052" i="1"/>
  <c r="S1052" i="1"/>
  <c r="T1052" i="1"/>
  <c r="U1052" i="1"/>
  <c r="V1052" i="1"/>
  <c r="W1052" i="1"/>
  <c r="X1052" i="1"/>
  <c r="Y1052" i="1"/>
  <c r="Z1052" i="1"/>
  <c r="AA1052" i="1"/>
  <c r="AB1052" i="1"/>
  <c r="AC1052" i="1"/>
  <c r="AD1052" i="1"/>
  <c r="AE1052" i="1"/>
  <c r="AF1052" i="1"/>
  <c r="C1053" i="1"/>
  <c r="D1053" i="1"/>
  <c r="E1053" i="1"/>
  <c r="F1053" i="1"/>
  <c r="G1053" i="1"/>
  <c r="H1053" i="1"/>
  <c r="I1053" i="1"/>
  <c r="J1053" i="1"/>
  <c r="K1053" i="1"/>
  <c r="L1053" i="1"/>
  <c r="M1053" i="1"/>
  <c r="N1053" i="1"/>
  <c r="O1053" i="1"/>
  <c r="P1053" i="1"/>
  <c r="Q1053" i="1"/>
  <c r="R1053" i="1"/>
  <c r="S1053" i="1"/>
  <c r="T1053" i="1"/>
  <c r="U1053" i="1"/>
  <c r="V1053" i="1"/>
  <c r="W1053" i="1"/>
  <c r="X1053" i="1"/>
  <c r="Y1053" i="1"/>
  <c r="Z1053" i="1"/>
  <c r="AA1053" i="1"/>
  <c r="AB1053" i="1"/>
  <c r="AC1053" i="1"/>
  <c r="AD1053" i="1"/>
  <c r="AE1053" i="1"/>
  <c r="AF1053" i="1"/>
  <c r="C1054" i="1"/>
  <c r="D1054" i="1"/>
  <c r="E1054" i="1"/>
  <c r="F1054" i="1"/>
  <c r="G1054" i="1"/>
  <c r="H1054" i="1"/>
  <c r="I1054" i="1"/>
  <c r="J1054" i="1"/>
  <c r="K1054" i="1"/>
  <c r="L1054" i="1"/>
  <c r="M1054" i="1"/>
  <c r="N1054" i="1"/>
  <c r="O1054" i="1"/>
  <c r="P1054" i="1"/>
  <c r="Q1054" i="1"/>
  <c r="R1054" i="1"/>
  <c r="S1054" i="1"/>
  <c r="T1054" i="1"/>
  <c r="U1054" i="1"/>
  <c r="V1054" i="1"/>
  <c r="W1054" i="1"/>
  <c r="X1054" i="1"/>
  <c r="Y1054" i="1"/>
  <c r="Z1054" i="1"/>
  <c r="AA1054" i="1"/>
  <c r="AB1054" i="1"/>
  <c r="AC1054" i="1"/>
  <c r="AD1054" i="1"/>
  <c r="AE1054" i="1"/>
  <c r="AF1054" i="1"/>
  <c r="C1055" i="1"/>
  <c r="D1055" i="1"/>
  <c r="E1055" i="1"/>
  <c r="F1055" i="1"/>
  <c r="G1055" i="1"/>
  <c r="H1055" i="1"/>
  <c r="I1055" i="1"/>
  <c r="J1055" i="1"/>
  <c r="K1055" i="1"/>
  <c r="L1055" i="1"/>
  <c r="M1055" i="1"/>
  <c r="N1055" i="1"/>
  <c r="O1055" i="1"/>
  <c r="P1055" i="1"/>
  <c r="Q1055" i="1"/>
  <c r="R1055" i="1"/>
  <c r="S1055" i="1"/>
  <c r="T1055" i="1"/>
  <c r="U1055" i="1"/>
  <c r="V1055" i="1"/>
  <c r="W1055" i="1"/>
  <c r="X1055" i="1"/>
  <c r="Y1055" i="1"/>
  <c r="Z1055" i="1"/>
  <c r="AA1055" i="1"/>
  <c r="AB1055" i="1"/>
  <c r="AC1055" i="1"/>
  <c r="AD1055" i="1"/>
  <c r="AE1055" i="1"/>
  <c r="AF1055" i="1"/>
  <c r="C1056" i="1"/>
  <c r="D1056" i="1"/>
  <c r="E1056" i="1"/>
  <c r="F1056" i="1"/>
  <c r="G1056" i="1"/>
  <c r="H1056" i="1"/>
  <c r="I1056" i="1"/>
  <c r="J1056" i="1"/>
  <c r="K1056" i="1"/>
  <c r="L1056" i="1"/>
  <c r="M1056" i="1"/>
  <c r="N1056" i="1"/>
  <c r="O1056" i="1"/>
  <c r="P1056" i="1"/>
  <c r="Q1056" i="1"/>
  <c r="R1056" i="1"/>
  <c r="S1056" i="1"/>
  <c r="T1056" i="1"/>
  <c r="U1056" i="1"/>
  <c r="V1056" i="1"/>
  <c r="W1056" i="1"/>
  <c r="X1056" i="1"/>
  <c r="Y1056" i="1"/>
  <c r="Z1056" i="1"/>
  <c r="AA1056" i="1"/>
  <c r="AB1056" i="1"/>
  <c r="AC1056" i="1"/>
  <c r="AD1056" i="1"/>
  <c r="AE1056" i="1"/>
  <c r="AF1056" i="1"/>
  <c r="C1057" i="1"/>
  <c r="D1057" i="1"/>
  <c r="E1057" i="1"/>
  <c r="F1057" i="1"/>
  <c r="G1057" i="1"/>
  <c r="H1057" i="1"/>
  <c r="I1057" i="1"/>
  <c r="J1057" i="1"/>
  <c r="K1057" i="1"/>
  <c r="L1057" i="1"/>
  <c r="M1057" i="1"/>
  <c r="N1057" i="1"/>
  <c r="O1057" i="1"/>
  <c r="P1057" i="1"/>
  <c r="Q1057" i="1"/>
  <c r="R1057" i="1"/>
  <c r="S1057" i="1"/>
  <c r="T1057" i="1"/>
  <c r="U1057" i="1"/>
  <c r="V1057" i="1"/>
  <c r="W1057" i="1"/>
  <c r="X1057" i="1"/>
  <c r="Y1057" i="1"/>
  <c r="Z1057" i="1"/>
  <c r="AA1057" i="1"/>
  <c r="AB1057" i="1"/>
  <c r="AC1057" i="1"/>
  <c r="AD1057" i="1"/>
  <c r="AE1057" i="1"/>
  <c r="AF1057" i="1"/>
  <c r="C1058" i="1"/>
  <c r="D1058" i="1"/>
  <c r="E1058" i="1"/>
  <c r="F1058" i="1"/>
  <c r="G1058" i="1"/>
  <c r="H1058" i="1"/>
  <c r="I1058" i="1"/>
  <c r="J1058" i="1"/>
  <c r="K1058" i="1"/>
  <c r="L1058" i="1"/>
  <c r="M1058" i="1"/>
  <c r="N1058" i="1"/>
  <c r="O1058" i="1"/>
  <c r="P1058" i="1"/>
  <c r="Q1058" i="1"/>
  <c r="R1058" i="1"/>
  <c r="S1058" i="1"/>
  <c r="T1058" i="1"/>
  <c r="U1058" i="1"/>
  <c r="V1058" i="1"/>
  <c r="W1058" i="1"/>
  <c r="X1058" i="1"/>
  <c r="Y1058" i="1"/>
  <c r="Z1058" i="1"/>
  <c r="AA1058" i="1"/>
  <c r="AB1058" i="1"/>
  <c r="AC1058" i="1"/>
  <c r="AD1058" i="1"/>
  <c r="AE1058" i="1"/>
  <c r="AF1058" i="1"/>
  <c r="C1059" i="1"/>
  <c r="D1059" i="1"/>
  <c r="E1059" i="1"/>
  <c r="F1059" i="1"/>
  <c r="G1059" i="1"/>
  <c r="H1059" i="1"/>
  <c r="I1059" i="1"/>
  <c r="J1059" i="1"/>
  <c r="K1059" i="1"/>
  <c r="L1059" i="1"/>
  <c r="M1059" i="1"/>
  <c r="N1059" i="1"/>
  <c r="O1059" i="1"/>
  <c r="P1059" i="1"/>
  <c r="Q1059" i="1"/>
  <c r="R1059" i="1"/>
  <c r="S1059" i="1"/>
  <c r="T1059" i="1"/>
  <c r="U1059" i="1"/>
  <c r="V1059" i="1"/>
  <c r="W1059" i="1"/>
  <c r="X1059" i="1"/>
  <c r="Y1059" i="1"/>
  <c r="Z1059" i="1"/>
  <c r="AA1059" i="1"/>
  <c r="AB1059" i="1"/>
  <c r="AC1059" i="1"/>
  <c r="AD1059" i="1"/>
  <c r="AE1059" i="1"/>
  <c r="AF1059" i="1"/>
  <c r="C1060" i="1"/>
  <c r="D1060" i="1"/>
  <c r="E1060" i="1"/>
  <c r="F1060" i="1"/>
  <c r="G1060" i="1"/>
  <c r="H1060" i="1"/>
  <c r="I1060" i="1"/>
  <c r="J1060" i="1"/>
  <c r="K1060" i="1"/>
  <c r="L1060" i="1"/>
  <c r="M1060" i="1"/>
  <c r="N1060" i="1"/>
  <c r="O1060" i="1"/>
  <c r="P1060" i="1"/>
  <c r="Q1060" i="1"/>
  <c r="R1060" i="1"/>
  <c r="S1060" i="1"/>
  <c r="T1060" i="1"/>
  <c r="U1060" i="1"/>
  <c r="V1060" i="1"/>
  <c r="W1060" i="1"/>
  <c r="X1060" i="1"/>
  <c r="Y1060" i="1"/>
  <c r="Z1060" i="1"/>
  <c r="AA1060" i="1"/>
  <c r="AB1060" i="1"/>
  <c r="AC1060" i="1"/>
  <c r="AD1060" i="1"/>
  <c r="AE1060" i="1"/>
  <c r="AF1060" i="1"/>
  <c r="C1061" i="1"/>
  <c r="D1061" i="1"/>
  <c r="E1061" i="1"/>
  <c r="F1061" i="1"/>
  <c r="G1061" i="1"/>
  <c r="H1061" i="1"/>
  <c r="I1061" i="1"/>
  <c r="J1061" i="1"/>
  <c r="K1061" i="1"/>
  <c r="L1061" i="1"/>
  <c r="M1061" i="1"/>
  <c r="N1061" i="1"/>
  <c r="O1061" i="1"/>
  <c r="P1061" i="1"/>
  <c r="Q1061" i="1"/>
  <c r="R1061" i="1"/>
  <c r="S1061" i="1"/>
  <c r="T1061" i="1"/>
  <c r="U1061" i="1"/>
  <c r="V1061" i="1"/>
  <c r="W1061" i="1"/>
  <c r="X1061" i="1"/>
  <c r="Y1061" i="1"/>
  <c r="Z1061" i="1"/>
  <c r="AA1061" i="1"/>
  <c r="AB1061" i="1"/>
  <c r="AC1061" i="1"/>
  <c r="AD1061" i="1"/>
  <c r="AE1061" i="1"/>
  <c r="AF1061" i="1"/>
  <c r="C1062" i="1"/>
  <c r="D1062" i="1"/>
  <c r="E1062" i="1"/>
  <c r="F1062" i="1"/>
  <c r="G1062" i="1"/>
  <c r="H1062" i="1"/>
  <c r="I1062" i="1"/>
  <c r="J1062" i="1"/>
  <c r="K1062" i="1"/>
  <c r="L1062" i="1"/>
  <c r="M1062" i="1"/>
  <c r="N1062" i="1"/>
  <c r="O1062" i="1"/>
  <c r="P1062" i="1"/>
  <c r="Q1062" i="1"/>
  <c r="R1062" i="1"/>
  <c r="S1062" i="1"/>
  <c r="T1062" i="1"/>
  <c r="U1062" i="1"/>
  <c r="V1062" i="1"/>
  <c r="W1062" i="1"/>
  <c r="X1062" i="1"/>
  <c r="Y1062" i="1"/>
  <c r="Z1062" i="1"/>
  <c r="AA1062" i="1"/>
  <c r="AB1062" i="1"/>
  <c r="AC1062" i="1"/>
  <c r="AD1062" i="1"/>
  <c r="AE1062" i="1"/>
  <c r="AF1062" i="1"/>
  <c r="C1063" i="1"/>
  <c r="D1063" i="1"/>
  <c r="E1063" i="1"/>
  <c r="F1063" i="1"/>
  <c r="G1063" i="1"/>
  <c r="H1063" i="1"/>
  <c r="I1063" i="1"/>
  <c r="J1063" i="1"/>
  <c r="K1063" i="1"/>
  <c r="L1063" i="1"/>
  <c r="M1063" i="1"/>
  <c r="N1063" i="1"/>
  <c r="O1063" i="1"/>
  <c r="P1063" i="1"/>
  <c r="Q1063" i="1"/>
  <c r="R1063" i="1"/>
  <c r="S1063" i="1"/>
  <c r="T1063" i="1"/>
  <c r="U1063" i="1"/>
  <c r="V1063" i="1"/>
  <c r="W1063" i="1"/>
  <c r="X1063" i="1"/>
  <c r="Y1063" i="1"/>
  <c r="Z1063" i="1"/>
  <c r="AA1063" i="1"/>
  <c r="AB1063" i="1"/>
  <c r="AC1063" i="1"/>
  <c r="AD1063" i="1"/>
  <c r="AE1063" i="1"/>
  <c r="AF1063" i="1"/>
  <c r="C1064" i="1"/>
  <c r="D1064" i="1"/>
  <c r="E1064" i="1"/>
  <c r="F1064" i="1"/>
  <c r="G1064" i="1"/>
  <c r="H1064" i="1"/>
  <c r="I1064" i="1"/>
  <c r="J1064" i="1"/>
  <c r="K1064" i="1"/>
  <c r="L1064" i="1"/>
  <c r="M1064" i="1"/>
  <c r="N1064" i="1"/>
  <c r="O1064" i="1"/>
  <c r="P1064" i="1"/>
  <c r="Q1064" i="1"/>
  <c r="R1064" i="1"/>
  <c r="S1064" i="1"/>
  <c r="T1064" i="1"/>
  <c r="U1064" i="1"/>
  <c r="V1064" i="1"/>
  <c r="W1064" i="1"/>
  <c r="X1064" i="1"/>
  <c r="Y1064" i="1"/>
  <c r="Z1064" i="1"/>
  <c r="AA1064" i="1"/>
  <c r="AB1064" i="1"/>
  <c r="AC1064" i="1"/>
  <c r="AD1064" i="1"/>
  <c r="AE1064" i="1"/>
  <c r="AF1064" i="1"/>
  <c r="C1065" i="1"/>
  <c r="D1065" i="1"/>
  <c r="E1065" i="1"/>
  <c r="F1065" i="1"/>
  <c r="G1065" i="1"/>
  <c r="H1065" i="1"/>
  <c r="I1065" i="1"/>
  <c r="J1065" i="1"/>
  <c r="K1065" i="1"/>
  <c r="L1065" i="1"/>
  <c r="M1065" i="1"/>
  <c r="N1065" i="1"/>
  <c r="O1065" i="1"/>
  <c r="P1065" i="1"/>
  <c r="Q1065" i="1"/>
  <c r="R1065" i="1"/>
  <c r="S1065" i="1"/>
  <c r="T1065" i="1"/>
  <c r="U1065" i="1"/>
  <c r="V1065" i="1"/>
  <c r="W1065" i="1"/>
  <c r="X1065" i="1"/>
  <c r="Y1065" i="1"/>
  <c r="Z1065" i="1"/>
  <c r="AA1065" i="1"/>
  <c r="AB1065" i="1"/>
  <c r="AC1065" i="1"/>
  <c r="AD1065" i="1"/>
  <c r="AE1065" i="1"/>
  <c r="AF1065" i="1"/>
  <c r="C1066" i="1"/>
  <c r="D1066" i="1"/>
  <c r="E1066" i="1"/>
  <c r="F1066" i="1"/>
  <c r="G1066" i="1"/>
  <c r="H1066" i="1"/>
  <c r="I1066" i="1"/>
  <c r="J1066" i="1"/>
  <c r="K1066" i="1"/>
  <c r="L1066" i="1"/>
  <c r="M1066" i="1"/>
  <c r="N1066" i="1"/>
  <c r="O1066" i="1"/>
  <c r="P1066" i="1"/>
  <c r="Q1066" i="1"/>
  <c r="R1066" i="1"/>
  <c r="S1066" i="1"/>
  <c r="T1066" i="1"/>
  <c r="U1066" i="1"/>
  <c r="V1066" i="1"/>
  <c r="W1066" i="1"/>
  <c r="X1066" i="1"/>
  <c r="Y1066" i="1"/>
  <c r="Z1066" i="1"/>
  <c r="AA1066" i="1"/>
  <c r="AB1066" i="1"/>
  <c r="AC1066" i="1"/>
  <c r="AD1066" i="1"/>
  <c r="AE1066" i="1"/>
  <c r="AF1066" i="1"/>
  <c r="C1067" i="1"/>
  <c r="D1067" i="1"/>
  <c r="E1067" i="1"/>
  <c r="F1067" i="1"/>
  <c r="G1067" i="1"/>
  <c r="H1067" i="1"/>
  <c r="I1067" i="1"/>
  <c r="J1067" i="1"/>
  <c r="K1067" i="1"/>
  <c r="L1067" i="1"/>
  <c r="M1067" i="1"/>
  <c r="N1067" i="1"/>
  <c r="O1067" i="1"/>
  <c r="P1067" i="1"/>
  <c r="Q1067" i="1"/>
  <c r="R1067" i="1"/>
  <c r="S1067" i="1"/>
  <c r="T1067" i="1"/>
  <c r="U1067" i="1"/>
  <c r="V1067" i="1"/>
  <c r="W1067" i="1"/>
  <c r="X1067" i="1"/>
  <c r="Y1067" i="1"/>
  <c r="Z1067" i="1"/>
  <c r="AA1067" i="1"/>
  <c r="AB1067" i="1"/>
  <c r="AC1067" i="1"/>
  <c r="AD1067" i="1"/>
  <c r="AE1067" i="1"/>
  <c r="AF1067" i="1"/>
  <c r="C1068" i="1"/>
  <c r="D1068" i="1"/>
  <c r="E1068" i="1"/>
  <c r="F1068" i="1"/>
  <c r="G1068" i="1"/>
  <c r="H1068" i="1"/>
  <c r="I1068" i="1"/>
  <c r="J1068" i="1"/>
  <c r="K1068" i="1"/>
  <c r="L1068" i="1"/>
  <c r="M1068" i="1"/>
  <c r="N1068" i="1"/>
  <c r="O1068" i="1"/>
  <c r="P1068" i="1"/>
  <c r="Q1068" i="1"/>
  <c r="R1068" i="1"/>
  <c r="S1068" i="1"/>
  <c r="T1068" i="1"/>
  <c r="U1068" i="1"/>
  <c r="V1068" i="1"/>
  <c r="W1068" i="1"/>
  <c r="X1068" i="1"/>
  <c r="Y1068" i="1"/>
  <c r="Z1068" i="1"/>
  <c r="AA1068" i="1"/>
  <c r="AB1068" i="1"/>
  <c r="AC1068" i="1"/>
  <c r="AD1068" i="1"/>
  <c r="AE1068" i="1"/>
  <c r="AF1068" i="1"/>
  <c r="C1069" i="1"/>
  <c r="D1069" i="1"/>
  <c r="E1069" i="1"/>
  <c r="F1069" i="1"/>
  <c r="G1069" i="1"/>
  <c r="H1069" i="1"/>
  <c r="I1069" i="1"/>
  <c r="J1069" i="1"/>
  <c r="K1069" i="1"/>
  <c r="L1069" i="1"/>
  <c r="M1069" i="1"/>
  <c r="N1069" i="1"/>
  <c r="O1069" i="1"/>
  <c r="P1069" i="1"/>
  <c r="Q1069" i="1"/>
  <c r="R1069" i="1"/>
  <c r="S1069" i="1"/>
  <c r="T1069" i="1"/>
  <c r="U1069" i="1"/>
  <c r="V1069" i="1"/>
  <c r="W1069" i="1"/>
  <c r="X1069" i="1"/>
  <c r="Y1069" i="1"/>
  <c r="Z1069" i="1"/>
  <c r="AA1069" i="1"/>
  <c r="AB1069" i="1"/>
  <c r="AC1069" i="1"/>
  <c r="AD1069" i="1"/>
  <c r="AE1069" i="1"/>
  <c r="AF1069" i="1"/>
  <c r="C1070" i="1"/>
  <c r="D1070" i="1"/>
  <c r="E1070" i="1"/>
  <c r="F1070" i="1"/>
  <c r="G1070" i="1"/>
  <c r="H1070" i="1"/>
  <c r="I1070" i="1"/>
  <c r="J1070" i="1"/>
  <c r="K1070" i="1"/>
  <c r="L1070" i="1"/>
  <c r="M1070" i="1"/>
  <c r="N1070" i="1"/>
  <c r="O1070" i="1"/>
  <c r="P1070" i="1"/>
  <c r="Q1070" i="1"/>
  <c r="R1070" i="1"/>
  <c r="S1070" i="1"/>
  <c r="T1070" i="1"/>
  <c r="U1070" i="1"/>
  <c r="V1070" i="1"/>
  <c r="W1070" i="1"/>
  <c r="X1070" i="1"/>
  <c r="Y1070" i="1"/>
  <c r="Z1070" i="1"/>
  <c r="AA1070" i="1"/>
  <c r="AB1070" i="1"/>
  <c r="AC1070" i="1"/>
  <c r="AD1070" i="1"/>
  <c r="AE1070" i="1"/>
  <c r="AF1070" i="1"/>
  <c r="C1071" i="1"/>
  <c r="D1071" i="1"/>
  <c r="E1071" i="1"/>
  <c r="F1071" i="1"/>
  <c r="G1071" i="1"/>
  <c r="H1071" i="1"/>
  <c r="I1071" i="1"/>
  <c r="J1071" i="1"/>
  <c r="K1071" i="1"/>
  <c r="L1071" i="1"/>
  <c r="M1071" i="1"/>
  <c r="N1071" i="1"/>
  <c r="O1071" i="1"/>
  <c r="P1071" i="1"/>
  <c r="Q1071" i="1"/>
  <c r="R1071" i="1"/>
  <c r="S1071" i="1"/>
  <c r="T1071" i="1"/>
  <c r="U1071" i="1"/>
  <c r="V1071" i="1"/>
  <c r="W1071" i="1"/>
  <c r="X1071" i="1"/>
  <c r="Y1071" i="1"/>
  <c r="Z1071" i="1"/>
  <c r="AA1071" i="1"/>
  <c r="AB1071" i="1"/>
  <c r="AC1071" i="1"/>
  <c r="AD1071" i="1"/>
  <c r="AE1071" i="1"/>
  <c r="AF1071" i="1"/>
  <c r="C1072" i="1"/>
  <c r="D1072" i="1"/>
  <c r="E1072" i="1"/>
  <c r="F1072" i="1"/>
  <c r="G1072" i="1"/>
  <c r="H1072" i="1"/>
  <c r="I1072" i="1"/>
  <c r="J1072" i="1"/>
  <c r="K1072" i="1"/>
  <c r="L1072" i="1"/>
  <c r="M1072" i="1"/>
  <c r="N1072" i="1"/>
  <c r="O1072" i="1"/>
  <c r="P1072" i="1"/>
  <c r="Q1072" i="1"/>
  <c r="R1072" i="1"/>
  <c r="S1072" i="1"/>
  <c r="T1072" i="1"/>
  <c r="U1072" i="1"/>
  <c r="V1072" i="1"/>
  <c r="W1072" i="1"/>
  <c r="X1072" i="1"/>
  <c r="Y1072" i="1"/>
  <c r="Z1072" i="1"/>
  <c r="AA1072" i="1"/>
  <c r="AB1072" i="1"/>
  <c r="AC1072" i="1"/>
  <c r="AD1072" i="1"/>
  <c r="AE1072" i="1"/>
  <c r="AF1072" i="1"/>
  <c r="C1073" i="1"/>
  <c r="D1073" i="1"/>
  <c r="E1073" i="1"/>
  <c r="F1073" i="1"/>
  <c r="G1073" i="1"/>
  <c r="H1073" i="1"/>
  <c r="I1073" i="1"/>
  <c r="J1073" i="1"/>
  <c r="K1073" i="1"/>
  <c r="L1073" i="1"/>
  <c r="M1073" i="1"/>
  <c r="N1073" i="1"/>
  <c r="O1073" i="1"/>
  <c r="P1073" i="1"/>
  <c r="Q1073" i="1"/>
  <c r="R1073" i="1"/>
  <c r="S1073" i="1"/>
  <c r="T1073" i="1"/>
  <c r="U1073" i="1"/>
  <c r="V1073" i="1"/>
  <c r="W1073" i="1"/>
  <c r="X1073" i="1"/>
  <c r="Y1073" i="1"/>
  <c r="Z1073" i="1"/>
  <c r="AA1073" i="1"/>
  <c r="AB1073" i="1"/>
  <c r="AC1073" i="1"/>
  <c r="AD1073" i="1"/>
  <c r="AE1073" i="1"/>
  <c r="AF1073" i="1"/>
  <c r="C1074" i="1"/>
  <c r="D1074" i="1"/>
  <c r="E1074" i="1"/>
  <c r="F1074" i="1"/>
  <c r="G1074" i="1"/>
  <c r="H1074" i="1"/>
  <c r="I1074" i="1"/>
  <c r="J1074" i="1"/>
  <c r="K1074" i="1"/>
  <c r="L1074" i="1"/>
  <c r="M1074" i="1"/>
  <c r="N1074" i="1"/>
  <c r="O1074" i="1"/>
  <c r="P1074" i="1"/>
  <c r="Q1074" i="1"/>
  <c r="R1074" i="1"/>
  <c r="S1074" i="1"/>
  <c r="T1074" i="1"/>
  <c r="U1074" i="1"/>
  <c r="V1074" i="1"/>
  <c r="W1074" i="1"/>
  <c r="X1074" i="1"/>
  <c r="Y1074" i="1"/>
  <c r="Z1074" i="1"/>
  <c r="AA1074" i="1"/>
  <c r="AB1074" i="1"/>
  <c r="AC1074" i="1"/>
  <c r="AD1074" i="1"/>
  <c r="AE1074" i="1"/>
  <c r="AF1074" i="1"/>
  <c r="C1075" i="1"/>
  <c r="D1075" i="1"/>
  <c r="E1075" i="1"/>
  <c r="F1075" i="1"/>
  <c r="G1075" i="1"/>
  <c r="H1075" i="1"/>
  <c r="I1075" i="1"/>
  <c r="J1075" i="1"/>
  <c r="K1075" i="1"/>
  <c r="L1075" i="1"/>
  <c r="M1075" i="1"/>
  <c r="N1075" i="1"/>
  <c r="O1075" i="1"/>
  <c r="P1075" i="1"/>
  <c r="Q1075" i="1"/>
  <c r="R1075" i="1"/>
  <c r="S1075" i="1"/>
  <c r="T1075" i="1"/>
  <c r="U1075" i="1"/>
  <c r="V1075" i="1"/>
  <c r="W1075" i="1"/>
  <c r="X1075" i="1"/>
  <c r="Y1075" i="1"/>
  <c r="Z1075" i="1"/>
  <c r="AA1075" i="1"/>
  <c r="AB1075" i="1"/>
  <c r="AC1075" i="1"/>
  <c r="AD1075" i="1"/>
  <c r="AE1075" i="1"/>
  <c r="AF1075" i="1"/>
  <c r="C1076" i="1"/>
  <c r="D1076" i="1"/>
  <c r="E1076" i="1"/>
  <c r="F1076" i="1"/>
  <c r="G1076" i="1"/>
  <c r="H1076" i="1"/>
  <c r="I1076" i="1"/>
  <c r="J1076" i="1"/>
  <c r="K1076" i="1"/>
  <c r="L1076" i="1"/>
  <c r="M1076" i="1"/>
  <c r="N1076" i="1"/>
  <c r="O1076" i="1"/>
  <c r="P1076" i="1"/>
  <c r="Q1076" i="1"/>
  <c r="R1076" i="1"/>
  <c r="S1076" i="1"/>
  <c r="T1076" i="1"/>
  <c r="U1076" i="1"/>
  <c r="V1076" i="1"/>
  <c r="W1076" i="1"/>
  <c r="X1076" i="1"/>
  <c r="Y1076" i="1"/>
  <c r="Z1076" i="1"/>
  <c r="AA1076" i="1"/>
  <c r="AB1076" i="1"/>
  <c r="AC1076" i="1"/>
  <c r="AD1076" i="1"/>
  <c r="AE1076" i="1"/>
  <c r="AF1076" i="1"/>
  <c r="C1077" i="1"/>
  <c r="D1077" i="1"/>
  <c r="E1077" i="1"/>
  <c r="F1077" i="1"/>
  <c r="G1077" i="1"/>
  <c r="H1077" i="1"/>
  <c r="I1077" i="1"/>
  <c r="J1077" i="1"/>
  <c r="K1077" i="1"/>
  <c r="L1077" i="1"/>
  <c r="M1077" i="1"/>
  <c r="N1077" i="1"/>
  <c r="O1077" i="1"/>
  <c r="P1077" i="1"/>
  <c r="Q1077" i="1"/>
  <c r="R1077" i="1"/>
  <c r="S1077" i="1"/>
  <c r="T1077" i="1"/>
  <c r="U1077" i="1"/>
  <c r="V1077" i="1"/>
  <c r="W1077" i="1"/>
  <c r="X1077" i="1"/>
  <c r="Y1077" i="1"/>
  <c r="Z1077" i="1"/>
  <c r="AA1077" i="1"/>
  <c r="AB1077" i="1"/>
  <c r="AC1077" i="1"/>
  <c r="AD1077" i="1"/>
  <c r="AE1077" i="1"/>
  <c r="AF1077" i="1"/>
  <c r="C1078" i="1"/>
  <c r="D1078" i="1"/>
  <c r="E1078" i="1"/>
  <c r="F1078" i="1"/>
  <c r="G1078" i="1"/>
  <c r="H1078" i="1"/>
  <c r="I1078" i="1"/>
  <c r="J1078" i="1"/>
  <c r="K1078" i="1"/>
  <c r="L1078" i="1"/>
  <c r="M1078" i="1"/>
  <c r="N1078" i="1"/>
  <c r="O1078" i="1"/>
  <c r="P1078" i="1"/>
  <c r="Q1078" i="1"/>
  <c r="R1078" i="1"/>
  <c r="S1078" i="1"/>
  <c r="T1078" i="1"/>
  <c r="U1078" i="1"/>
  <c r="V1078" i="1"/>
  <c r="W1078" i="1"/>
  <c r="X1078" i="1"/>
  <c r="Y1078" i="1"/>
  <c r="Z1078" i="1"/>
  <c r="AA1078" i="1"/>
  <c r="AB1078" i="1"/>
  <c r="AC1078" i="1"/>
  <c r="AD1078" i="1"/>
  <c r="AE1078" i="1"/>
  <c r="AF1078" i="1"/>
  <c r="C1079" i="1"/>
  <c r="D1079" i="1"/>
  <c r="E1079" i="1"/>
  <c r="F1079" i="1"/>
  <c r="G1079" i="1"/>
  <c r="H1079" i="1"/>
  <c r="I1079" i="1"/>
  <c r="J1079" i="1"/>
  <c r="K1079" i="1"/>
  <c r="L1079" i="1"/>
  <c r="M1079" i="1"/>
  <c r="N1079" i="1"/>
  <c r="O1079" i="1"/>
  <c r="P1079" i="1"/>
  <c r="Q1079" i="1"/>
  <c r="R1079" i="1"/>
  <c r="S1079" i="1"/>
  <c r="T1079" i="1"/>
  <c r="U1079" i="1"/>
  <c r="V1079" i="1"/>
  <c r="W1079" i="1"/>
  <c r="X1079" i="1"/>
  <c r="Y1079" i="1"/>
  <c r="Z1079" i="1"/>
  <c r="AA1079" i="1"/>
  <c r="AB1079" i="1"/>
  <c r="AC1079" i="1"/>
  <c r="AD1079" i="1"/>
  <c r="AE1079" i="1"/>
  <c r="AF1079" i="1"/>
  <c r="C1080" i="1"/>
  <c r="D1080" i="1"/>
  <c r="E1080" i="1"/>
  <c r="F1080" i="1"/>
  <c r="G1080" i="1"/>
  <c r="H1080" i="1"/>
  <c r="I1080" i="1"/>
  <c r="J1080" i="1"/>
  <c r="K1080" i="1"/>
  <c r="L1080" i="1"/>
  <c r="M1080" i="1"/>
  <c r="N1080" i="1"/>
  <c r="O1080" i="1"/>
  <c r="P1080" i="1"/>
  <c r="Q1080" i="1"/>
  <c r="R1080" i="1"/>
  <c r="S1080" i="1"/>
  <c r="T1080" i="1"/>
  <c r="U1080" i="1"/>
  <c r="V1080" i="1"/>
  <c r="W1080" i="1"/>
  <c r="X1080" i="1"/>
  <c r="Y1080" i="1"/>
  <c r="Z1080" i="1"/>
  <c r="AA1080" i="1"/>
  <c r="AB1080" i="1"/>
  <c r="AC1080" i="1"/>
  <c r="AD1080" i="1"/>
  <c r="AE1080" i="1"/>
  <c r="AF1080" i="1"/>
  <c r="C1081" i="1"/>
  <c r="D1081" i="1"/>
  <c r="E1081" i="1"/>
  <c r="F1081" i="1"/>
  <c r="G1081" i="1"/>
  <c r="H1081" i="1"/>
  <c r="I1081" i="1"/>
  <c r="J1081" i="1"/>
  <c r="K1081" i="1"/>
  <c r="L1081" i="1"/>
  <c r="M1081" i="1"/>
  <c r="N1081" i="1"/>
  <c r="O1081" i="1"/>
  <c r="P1081" i="1"/>
  <c r="Q1081" i="1"/>
  <c r="R1081" i="1"/>
  <c r="S1081" i="1"/>
  <c r="T1081" i="1"/>
  <c r="U1081" i="1"/>
  <c r="V1081" i="1"/>
  <c r="W1081" i="1"/>
  <c r="X1081" i="1"/>
  <c r="Y1081" i="1"/>
  <c r="Z1081" i="1"/>
  <c r="AA1081" i="1"/>
  <c r="AB1081" i="1"/>
  <c r="AC1081" i="1"/>
  <c r="AD1081" i="1"/>
  <c r="AE1081" i="1"/>
  <c r="AF1081" i="1"/>
  <c r="C1082" i="1"/>
  <c r="D1082" i="1"/>
  <c r="E1082" i="1"/>
  <c r="F1082" i="1"/>
  <c r="G1082" i="1"/>
  <c r="H1082" i="1"/>
  <c r="I1082" i="1"/>
  <c r="J1082" i="1"/>
  <c r="K1082" i="1"/>
  <c r="L1082" i="1"/>
  <c r="M1082" i="1"/>
  <c r="N1082" i="1"/>
  <c r="O1082" i="1"/>
  <c r="P1082" i="1"/>
  <c r="Q1082" i="1"/>
  <c r="R1082" i="1"/>
  <c r="S1082" i="1"/>
  <c r="T1082" i="1"/>
  <c r="U1082" i="1"/>
  <c r="V1082" i="1"/>
  <c r="W1082" i="1"/>
  <c r="X1082" i="1"/>
  <c r="Y1082" i="1"/>
  <c r="Z1082" i="1"/>
  <c r="AA1082" i="1"/>
  <c r="AB1082" i="1"/>
  <c r="AC1082" i="1"/>
  <c r="AD1082" i="1"/>
  <c r="AE1082" i="1"/>
  <c r="AF1082" i="1"/>
  <c r="C1083" i="1"/>
  <c r="D1083" i="1"/>
  <c r="E1083" i="1"/>
  <c r="F1083" i="1"/>
  <c r="G1083" i="1"/>
  <c r="H1083" i="1"/>
  <c r="I1083" i="1"/>
  <c r="J1083" i="1"/>
  <c r="K1083" i="1"/>
  <c r="L1083" i="1"/>
  <c r="M1083" i="1"/>
  <c r="N1083" i="1"/>
  <c r="O1083" i="1"/>
  <c r="P1083" i="1"/>
  <c r="Q1083" i="1"/>
  <c r="R1083" i="1"/>
  <c r="S1083" i="1"/>
  <c r="T1083" i="1"/>
  <c r="U1083" i="1"/>
  <c r="V1083" i="1"/>
  <c r="W1083" i="1"/>
  <c r="X1083" i="1"/>
  <c r="Y1083" i="1"/>
  <c r="Z1083" i="1"/>
  <c r="AA1083" i="1"/>
  <c r="AB1083" i="1"/>
  <c r="AC1083" i="1"/>
  <c r="AD1083" i="1"/>
  <c r="AE1083" i="1"/>
  <c r="AF1083" i="1"/>
  <c r="C1084" i="1"/>
  <c r="D1084" i="1"/>
  <c r="E1084" i="1"/>
  <c r="F1084" i="1"/>
  <c r="G1084" i="1"/>
  <c r="H1084" i="1"/>
  <c r="I1084" i="1"/>
  <c r="J1084" i="1"/>
  <c r="K1084" i="1"/>
  <c r="L1084" i="1"/>
  <c r="M1084" i="1"/>
  <c r="N1084" i="1"/>
  <c r="O1084" i="1"/>
  <c r="P1084" i="1"/>
  <c r="Q1084" i="1"/>
  <c r="R1084" i="1"/>
  <c r="S1084" i="1"/>
  <c r="T1084" i="1"/>
  <c r="U1084" i="1"/>
  <c r="V1084" i="1"/>
  <c r="W1084" i="1"/>
  <c r="X1084" i="1"/>
  <c r="Y1084" i="1"/>
  <c r="Z1084" i="1"/>
  <c r="AA1084" i="1"/>
  <c r="AB1084" i="1"/>
  <c r="AC1084" i="1"/>
  <c r="AD1084" i="1"/>
  <c r="AE1084" i="1"/>
  <c r="AF1084" i="1"/>
  <c r="C1085" i="1"/>
  <c r="D1085" i="1"/>
  <c r="E1085" i="1"/>
  <c r="F1085" i="1"/>
  <c r="G1085" i="1"/>
  <c r="H1085" i="1"/>
  <c r="I1085" i="1"/>
  <c r="J1085" i="1"/>
  <c r="K1085" i="1"/>
  <c r="L1085" i="1"/>
  <c r="M1085" i="1"/>
  <c r="N1085" i="1"/>
  <c r="O1085" i="1"/>
  <c r="P1085" i="1"/>
  <c r="Q1085" i="1"/>
  <c r="R1085" i="1"/>
  <c r="S1085" i="1"/>
  <c r="T1085" i="1"/>
  <c r="U1085" i="1"/>
  <c r="V1085" i="1"/>
  <c r="W1085" i="1"/>
  <c r="X1085" i="1"/>
  <c r="Y1085" i="1"/>
  <c r="Z1085" i="1"/>
  <c r="AA1085" i="1"/>
  <c r="AB1085" i="1"/>
  <c r="AC1085" i="1"/>
  <c r="AD1085" i="1"/>
  <c r="AE1085" i="1"/>
  <c r="AF1085" i="1"/>
  <c r="C1086" i="1"/>
  <c r="D1086" i="1"/>
  <c r="E1086" i="1"/>
  <c r="F1086" i="1"/>
  <c r="G1086" i="1"/>
  <c r="H1086" i="1"/>
  <c r="I1086" i="1"/>
  <c r="J1086" i="1"/>
  <c r="K1086" i="1"/>
  <c r="L1086" i="1"/>
  <c r="M1086" i="1"/>
  <c r="N1086" i="1"/>
  <c r="O1086" i="1"/>
  <c r="P1086" i="1"/>
  <c r="Q1086" i="1"/>
  <c r="R1086" i="1"/>
  <c r="S1086" i="1"/>
  <c r="T1086" i="1"/>
  <c r="U1086" i="1"/>
  <c r="V1086" i="1"/>
  <c r="W1086" i="1"/>
  <c r="X1086" i="1"/>
  <c r="Y1086" i="1"/>
  <c r="Z1086" i="1"/>
  <c r="AA1086" i="1"/>
  <c r="AB1086" i="1"/>
  <c r="AC1086" i="1"/>
  <c r="AD1086" i="1"/>
  <c r="AE1086" i="1"/>
  <c r="AF1086" i="1"/>
  <c r="C1087" i="1"/>
  <c r="D1087" i="1"/>
  <c r="E1087" i="1"/>
  <c r="F1087" i="1"/>
  <c r="G1087" i="1"/>
  <c r="H1087" i="1"/>
  <c r="I1087" i="1"/>
  <c r="J1087" i="1"/>
  <c r="K1087" i="1"/>
  <c r="L1087" i="1"/>
  <c r="M1087" i="1"/>
  <c r="N1087" i="1"/>
  <c r="O1087" i="1"/>
  <c r="P1087" i="1"/>
  <c r="Q1087" i="1"/>
  <c r="R1087" i="1"/>
  <c r="S1087" i="1"/>
  <c r="T1087" i="1"/>
  <c r="U1087" i="1"/>
  <c r="V1087" i="1"/>
  <c r="W1087" i="1"/>
  <c r="X1087" i="1"/>
  <c r="Y1087" i="1"/>
  <c r="Z1087" i="1"/>
  <c r="AA1087" i="1"/>
  <c r="AB1087" i="1"/>
  <c r="AC1087" i="1"/>
  <c r="AD1087" i="1"/>
  <c r="AE1087" i="1"/>
  <c r="AF1087" i="1"/>
  <c r="C1088" i="1"/>
  <c r="D1088" i="1"/>
  <c r="E1088" i="1"/>
  <c r="F1088" i="1"/>
  <c r="G1088" i="1"/>
  <c r="H1088" i="1"/>
  <c r="I1088" i="1"/>
  <c r="J1088" i="1"/>
  <c r="K1088" i="1"/>
  <c r="L1088" i="1"/>
  <c r="M1088" i="1"/>
  <c r="N1088" i="1"/>
  <c r="O1088" i="1"/>
  <c r="P1088" i="1"/>
  <c r="Q1088" i="1"/>
  <c r="R1088" i="1"/>
  <c r="S1088" i="1"/>
  <c r="T1088" i="1"/>
  <c r="U1088" i="1"/>
  <c r="V1088" i="1"/>
  <c r="W1088" i="1"/>
  <c r="X1088" i="1"/>
  <c r="Y1088" i="1"/>
  <c r="Z1088" i="1"/>
  <c r="AA1088" i="1"/>
  <c r="AB1088" i="1"/>
  <c r="AC1088" i="1"/>
  <c r="AD1088" i="1"/>
  <c r="AE1088" i="1"/>
  <c r="AF1088" i="1"/>
  <c r="C1089" i="1"/>
  <c r="D1089" i="1"/>
  <c r="E1089" i="1"/>
  <c r="F1089" i="1"/>
  <c r="G1089" i="1"/>
  <c r="H1089" i="1"/>
  <c r="I1089" i="1"/>
  <c r="J1089" i="1"/>
  <c r="K1089" i="1"/>
  <c r="L1089" i="1"/>
  <c r="M1089" i="1"/>
  <c r="N1089" i="1"/>
  <c r="O1089" i="1"/>
  <c r="P1089" i="1"/>
  <c r="Q1089" i="1"/>
  <c r="R1089" i="1"/>
  <c r="S1089" i="1"/>
  <c r="T1089" i="1"/>
  <c r="U1089" i="1"/>
  <c r="V1089" i="1"/>
  <c r="W1089" i="1"/>
  <c r="X1089" i="1"/>
  <c r="Y1089" i="1"/>
  <c r="Z1089" i="1"/>
  <c r="AA1089" i="1"/>
  <c r="AB1089" i="1"/>
  <c r="AC1089" i="1"/>
  <c r="AD1089" i="1"/>
  <c r="AE1089" i="1"/>
  <c r="AF1089" i="1"/>
  <c r="C1090" i="1"/>
  <c r="D1090" i="1"/>
  <c r="E1090" i="1"/>
  <c r="F1090" i="1"/>
  <c r="G1090" i="1"/>
  <c r="H1090" i="1"/>
  <c r="I1090" i="1"/>
  <c r="J1090" i="1"/>
  <c r="K1090" i="1"/>
  <c r="L1090" i="1"/>
  <c r="M1090" i="1"/>
  <c r="N1090" i="1"/>
  <c r="O1090" i="1"/>
  <c r="P1090" i="1"/>
  <c r="Q1090" i="1"/>
  <c r="R1090" i="1"/>
  <c r="S1090" i="1"/>
  <c r="T1090" i="1"/>
  <c r="U1090" i="1"/>
  <c r="V1090" i="1"/>
  <c r="W1090" i="1"/>
  <c r="X1090" i="1"/>
  <c r="Y1090" i="1"/>
  <c r="Z1090" i="1"/>
  <c r="AA1090" i="1"/>
  <c r="AB1090" i="1"/>
  <c r="AC1090" i="1"/>
  <c r="AD1090" i="1"/>
  <c r="AE1090" i="1"/>
  <c r="AF1090" i="1"/>
  <c r="C1091" i="1"/>
  <c r="D1091" i="1"/>
  <c r="E1091" i="1"/>
  <c r="F1091" i="1"/>
  <c r="G1091" i="1"/>
  <c r="H1091" i="1"/>
  <c r="I1091" i="1"/>
  <c r="J1091" i="1"/>
  <c r="K1091" i="1"/>
  <c r="L1091" i="1"/>
  <c r="M1091" i="1"/>
  <c r="N1091" i="1"/>
  <c r="O1091" i="1"/>
  <c r="P1091" i="1"/>
  <c r="Q1091" i="1"/>
  <c r="R1091" i="1"/>
  <c r="S1091" i="1"/>
  <c r="T1091" i="1"/>
  <c r="U1091" i="1"/>
  <c r="V1091" i="1"/>
  <c r="W1091" i="1"/>
  <c r="X1091" i="1"/>
  <c r="Y1091" i="1"/>
  <c r="Z1091" i="1"/>
  <c r="AA1091" i="1"/>
  <c r="AB1091" i="1"/>
  <c r="AC1091" i="1"/>
  <c r="AD1091" i="1"/>
  <c r="AE1091" i="1"/>
  <c r="AF1091" i="1"/>
  <c r="C1092" i="1"/>
  <c r="D1092" i="1"/>
  <c r="E1092" i="1"/>
  <c r="F1092" i="1"/>
  <c r="G1092" i="1"/>
  <c r="H1092" i="1"/>
  <c r="I1092" i="1"/>
  <c r="J1092" i="1"/>
  <c r="K1092" i="1"/>
  <c r="L1092" i="1"/>
  <c r="M1092" i="1"/>
  <c r="N1092" i="1"/>
  <c r="O1092" i="1"/>
  <c r="P1092" i="1"/>
  <c r="Q1092" i="1"/>
  <c r="R1092" i="1"/>
  <c r="S1092" i="1"/>
  <c r="T1092" i="1"/>
  <c r="U1092" i="1"/>
  <c r="V1092" i="1"/>
  <c r="W1092" i="1"/>
  <c r="X1092" i="1"/>
  <c r="Y1092" i="1"/>
  <c r="Z1092" i="1"/>
  <c r="AA1092" i="1"/>
  <c r="AB1092" i="1"/>
  <c r="AC1092" i="1"/>
  <c r="AD1092" i="1"/>
  <c r="AE1092" i="1"/>
  <c r="AF1092" i="1"/>
  <c r="C1093" i="1"/>
  <c r="D1093" i="1"/>
  <c r="E1093" i="1"/>
  <c r="F1093" i="1"/>
  <c r="G1093" i="1"/>
  <c r="H1093" i="1"/>
  <c r="I1093" i="1"/>
  <c r="J1093" i="1"/>
  <c r="K1093" i="1"/>
  <c r="L1093" i="1"/>
  <c r="M1093" i="1"/>
  <c r="N1093" i="1"/>
  <c r="O1093" i="1"/>
  <c r="P1093" i="1"/>
  <c r="Q1093" i="1"/>
  <c r="R1093" i="1"/>
  <c r="S1093" i="1"/>
  <c r="T1093" i="1"/>
  <c r="U1093" i="1"/>
  <c r="V1093" i="1"/>
  <c r="W1093" i="1"/>
  <c r="X1093" i="1"/>
  <c r="Y1093" i="1"/>
  <c r="Z1093" i="1"/>
  <c r="AA1093" i="1"/>
  <c r="AB1093" i="1"/>
  <c r="AC1093" i="1"/>
  <c r="AD1093" i="1"/>
  <c r="AE1093" i="1"/>
  <c r="AF1093" i="1"/>
  <c r="C1094" i="1"/>
  <c r="D1094" i="1"/>
  <c r="E1094" i="1"/>
  <c r="F1094" i="1"/>
  <c r="G1094" i="1"/>
  <c r="H1094" i="1"/>
  <c r="I1094" i="1"/>
  <c r="J1094" i="1"/>
  <c r="K1094" i="1"/>
  <c r="L1094" i="1"/>
  <c r="M1094" i="1"/>
  <c r="N1094" i="1"/>
  <c r="O1094" i="1"/>
  <c r="P1094" i="1"/>
  <c r="Q1094" i="1"/>
  <c r="R1094" i="1"/>
  <c r="S1094" i="1"/>
  <c r="T1094" i="1"/>
  <c r="U1094" i="1"/>
  <c r="V1094" i="1"/>
  <c r="W1094" i="1"/>
  <c r="X1094" i="1"/>
  <c r="Y1094" i="1"/>
  <c r="Z1094" i="1"/>
  <c r="AA1094" i="1"/>
  <c r="AB1094" i="1"/>
  <c r="AC1094" i="1"/>
  <c r="AD1094" i="1"/>
  <c r="AE1094" i="1"/>
  <c r="AF1094" i="1"/>
  <c r="C1095" i="1"/>
  <c r="D1095" i="1"/>
  <c r="E1095" i="1"/>
  <c r="F1095" i="1"/>
  <c r="G1095" i="1"/>
  <c r="H1095" i="1"/>
  <c r="I1095" i="1"/>
  <c r="J1095" i="1"/>
  <c r="K1095" i="1"/>
  <c r="L1095" i="1"/>
  <c r="M1095" i="1"/>
  <c r="N1095" i="1"/>
  <c r="O1095" i="1"/>
  <c r="P1095" i="1"/>
  <c r="Q1095" i="1"/>
  <c r="R1095" i="1"/>
  <c r="S1095" i="1"/>
  <c r="T1095" i="1"/>
  <c r="U1095" i="1"/>
  <c r="V1095" i="1"/>
  <c r="W1095" i="1"/>
  <c r="X1095" i="1"/>
  <c r="Y1095" i="1"/>
  <c r="Z1095" i="1"/>
  <c r="AA1095" i="1"/>
  <c r="AB1095" i="1"/>
  <c r="AC1095" i="1"/>
  <c r="AD1095" i="1"/>
  <c r="AE1095" i="1"/>
  <c r="AF1095" i="1"/>
  <c r="C1096" i="1"/>
  <c r="D1096" i="1"/>
  <c r="E1096" i="1"/>
  <c r="F1096" i="1"/>
  <c r="G1096" i="1"/>
  <c r="H1096" i="1"/>
  <c r="I1096" i="1"/>
  <c r="J1096" i="1"/>
  <c r="K1096" i="1"/>
  <c r="L1096" i="1"/>
  <c r="M1096" i="1"/>
  <c r="N1096" i="1"/>
  <c r="O1096" i="1"/>
  <c r="P1096" i="1"/>
  <c r="Q1096" i="1"/>
  <c r="R1096" i="1"/>
  <c r="S1096" i="1"/>
  <c r="T1096" i="1"/>
  <c r="U1096" i="1"/>
  <c r="V1096" i="1"/>
  <c r="W1096" i="1"/>
  <c r="X1096" i="1"/>
  <c r="Y1096" i="1"/>
  <c r="Z1096" i="1"/>
  <c r="AA1096" i="1"/>
  <c r="AB1096" i="1"/>
  <c r="AC1096" i="1"/>
  <c r="AD1096" i="1"/>
  <c r="AE1096" i="1"/>
  <c r="AF1096" i="1"/>
  <c r="C1097" i="1"/>
  <c r="D1097" i="1"/>
  <c r="E1097" i="1"/>
  <c r="F1097" i="1"/>
  <c r="G1097" i="1"/>
  <c r="H1097" i="1"/>
  <c r="I1097" i="1"/>
  <c r="J1097" i="1"/>
  <c r="K1097" i="1"/>
  <c r="L1097" i="1"/>
  <c r="M1097" i="1"/>
  <c r="N1097" i="1"/>
  <c r="O1097" i="1"/>
  <c r="P1097" i="1"/>
  <c r="Q1097" i="1"/>
  <c r="R1097" i="1"/>
  <c r="S1097" i="1"/>
  <c r="T1097" i="1"/>
  <c r="U1097" i="1"/>
  <c r="V1097" i="1"/>
  <c r="W1097" i="1"/>
  <c r="X1097" i="1"/>
  <c r="Y1097" i="1"/>
  <c r="Z1097" i="1"/>
  <c r="AA1097" i="1"/>
  <c r="AB1097" i="1"/>
  <c r="AC1097" i="1"/>
  <c r="AD1097" i="1"/>
  <c r="AE1097" i="1"/>
  <c r="AF1097" i="1"/>
  <c r="C1098" i="1"/>
  <c r="D1098" i="1"/>
  <c r="E1098" i="1"/>
  <c r="F1098" i="1"/>
  <c r="G1098" i="1"/>
  <c r="H1098" i="1"/>
  <c r="I1098" i="1"/>
  <c r="J1098" i="1"/>
  <c r="K1098" i="1"/>
  <c r="L1098" i="1"/>
  <c r="M1098" i="1"/>
  <c r="N1098" i="1"/>
  <c r="O1098" i="1"/>
  <c r="P1098" i="1"/>
  <c r="Q1098" i="1"/>
  <c r="R1098" i="1"/>
  <c r="S1098" i="1"/>
  <c r="T1098" i="1"/>
  <c r="U1098" i="1"/>
  <c r="V1098" i="1"/>
  <c r="W1098" i="1"/>
  <c r="X1098" i="1"/>
  <c r="Y1098" i="1"/>
  <c r="Z1098" i="1"/>
  <c r="AA1098" i="1"/>
  <c r="AB1098" i="1"/>
  <c r="AC1098" i="1"/>
  <c r="AD1098" i="1"/>
  <c r="AE1098" i="1"/>
  <c r="AF1098" i="1"/>
  <c r="C1099" i="1"/>
  <c r="D1099" i="1"/>
  <c r="E1099" i="1"/>
  <c r="F1099" i="1"/>
  <c r="G1099" i="1"/>
  <c r="H1099" i="1"/>
  <c r="I1099" i="1"/>
  <c r="J1099" i="1"/>
  <c r="K1099" i="1"/>
  <c r="L1099" i="1"/>
  <c r="M1099" i="1"/>
  <c r="N1099" i="1"/>
  <c r="O1099" i="1"/>
  <c r="P1099" i="1"/>
  <c r="Q1099" i="1"/>
  <c r="R1099" i="1"/>
  <c r="S1099" i="1"/>
  <c r="T1099" i="1"/>
  <c r="U1099" i="1"/>
  <c r="V1099" i="1"/>
  <c r="W1099" i="1"/>
  <c r="X1099" i="1"/>
  <c r="Y1099" i="1"/>
  <c r="Z1099" i="1"/>
  <c r="AA1099" i="1"/>
  <c r="AB1099" i="1"/>
  <c r="AC1099" i="1"/>
  <c r="AD1099" i="1"/>
  <c r="AE1099" i="1"/>
  <c r="AF1099" i="1"/>
  <c r="C1100" i="1"/>
  <c r="D1100" i="1"/>
  <c r="E1100" i="1"/>
  <c r="F1100" i="1"/>
  <c r="G1100" i="1"/>
  <c r="H1100" i="1"/>
  <c r="I1100" i="1"/>
  <c r="J1100" i="1"/>
  <c r="K1100" i="1"/>
  <c r="L1100" i="1"/>
  <c r="M1100" i="1"/>
  <c r="N1100" i="1"/>
  <c r="O1100" i="1"/>
  <c r="P1100" i="1"/>
  <c r="Q1100" i="1"/>
  <c r="R1100" i="1"/>
  <c r="S1100" i="1"/>
  <c r="T1100" i="1"/>
  <c r="U1100" i="1"/>
  <c r="V1100" i="1"/>
  <c r="W1100" i="1"/>
  <c r="X1100" i="1"/>
  <c r="Y1100" i="1"/>
  <c r="Z1100" i="1"/>
  <c r="AA1100" i="1"/>
  <c r="AB1100" i="1"/>
  <c r="AC1100" i="1"/>
  <c r="AD1100" i="1"/>
  <c r="AE1100" i="1"/>
  <c r="AF1100" i="1"/>
  <c r="C1101" i="1"/>
  <c r="D1101" i="1"/>
  <c r="E1101" i="1"/>
  <c r="F1101" i="1"/>
  <c r="G1101" i="1"/>
  <c r="H1101" i="1"/>
  <c r="I1101" i="1"/>
  <c r="J1101" i="1"/>
  <c r="K1101" i="1"/>
  <c r="L1101" i="1"/>
  <c r="M1101" i="1"/>
  <c r="N1101" i="1"/>
  <c r="O1101" i="1"/>
  <c r="P1101" i="1"/>
  <c r="Q1101" i="1"/>
  <c r="R1101" i="1"/>
  <c r="S1101" i="1"/>
  <c r="T1101" i="1"/>
  <c r="U1101" i="1"/>
  <c r="V1101" i="1"/>
  <c r="W1101" i="1"/>
  <c r="X1101" i="1"/>
  <c r="Y1101" i="1"/>
  <c r="Z1101" i="1"/>
  <c r="AA1101" i="1"/>
  <c r="AB1101" i="1"/>
  <c r="AC1101" i="1"/>
  <c r="AD1101" i="1"/>
  <c r="AE1101" i="1"/>
  <c r="AF1101" i="1"/>
  <c r="C1102" i="1"/>
  <c r="D1102" i="1"/>
  <c r="E1102" i="1"/>
  <c r="F1102" i="1"/>
  <c r="G1102" i="1"/>
  <c r="H1102" i="1"/>
  <c r="I1102" i="1"/>
  <c r="J1102" i="1"/>
  <c r="K1102" i="1"/>
  <c r="L1102" i="1"/>
  <c r="M1102" i="1"/>
  <c r="N1102" i="1"/>
  <c r="O1102" i="1"/>
  <c r="P1102" i="1"/>
  <c r="Q1102" i="1"/>
  <c r="R1102" i="1"/>
  <c r="S1102" i="1"/>
  <c r="T1102" i="1"/>
  <c r="U1102" i="1"/>
  <c r="V1102" i="1"/>
  <c r="W1102" i="1"/>
  <c r="X1102" i="1"/>
  <c r="Y1102" i="1"/>
  <c r="Z1102" i="1"/>
  <c r="AA1102" i="1"/>
  <c r="AB1102" i="1"/>
  <c r="AC1102" i="1"/>
  <c r="AD1102" i="1"/>
  <c r="AE1102" i="1"/>
  <c r="AF1102" i="1"/>
  <c r="C1103" i="1"/>
  <c r="D1103" i="1"/>
  <c r="E1103" i="1"/>
  <c r="F1103" i="1"/>
  <c r="G1103" i="1"/>
  <c r="H1103" i="1"/>
  <c r="I1103" i="1"/>
  <c r="J1103" i="1"/>
  <c r="K1103" i="1"/>
  <c r="L1103" i="1"/>
  <c r="M1103" i="1"/>
  <c r="N1103" i="1"/>
  <c r="O1103" i="1"/>
  <c r="P1103" i="1"/>
  <c r="Q1103" i="1"/>
  <c r="R1103" i="1"/>
  <c r="S1103" i="1"/>
  <c r="T1103" i="1"/>
  <c r="U1103" i="1"/>
  <c r="V1103" i="1"/>
  <c r="W1103" i="1"/>
  <c r="X1103" i="1"/>
  <c r="Y1103" i="1"/>
  <c r="Z1103" i="1"/>
  <c r="AA1103" i="1"/>
  <c r="AB1103" i="1"/>
  <c r="AC1103" i="1"/>
  <c r="AD1103" i="1"/>
  <c r="AE1103" i="1"/>
  <c r="AF1103" i="1"/>
  <c r="C1104" i="1"/>
  <c r="D1104" i="1"/>
  <c r="E1104" i="1"/>
  <c r="F1104" i="1"/>
  <c r="G1104" i="1"/>
  <c r="H1104" i="1"/>
  <c r="I1104" i="1"/>
  <c r="J1104" i="1"/>
  <c r="K1104" i="1"/>
  <c r="L1104" i="1"/>
  <c r="M1104" i="1"/>
  <c r="N1104" i="1"/>
  <c r="O1104" i="1"/>
  <c r="P1104" i="1"/>
  <c r="Q1104" i="1"/>
  <c r="R1104" i="1"/>
  <c r="S1104" i="1"/>
  <c r="T1104" i="1"/>
  <c r="U1104" i="1"/>
  <c r="V1104" i="1"/>
  <c r="W1104" i="1"/>
  <c r="X1104" i="1"/>
  <c r="Y1104" i="1"/>
  <c r="Z1104" i="1"/>
  <c r="AA1104" i="1"/>
  <c r="AB1104" i="1"/>
  <c r="AC1104" i="1"/>
  <c r="AD1104" i="1"/>
  <c r="AE1104" i="1"/>
  <c r="AF1104" i="1"/>
  <c r="C1105" i="1"/>
  <c r="D1105" i="1"/>
  <c r="E1105" i="1"/>
  <c r="F1105" i="1"/>
  <c r="G1105" i="1"/>
  <c r="H1105" i="1"/>
  <c r="I1105" i="1"/>
  <c r="J1105" i="1"/>
  <c r="K1105" i="1"/>
  <c r="L1105" i="1"/>
  <c r="M1105" i="1"/>
  <c r="N1105" i="1"/>
  <c r="O1105" i="1"/>
  <c r="P1105" i="1"/>
  <c r="Q1105" i="1"/>
  <c r="R1105" i="1"/>
  <c r="S1105" i="1"/>
  <c r="T1105" i="1"/>
  <c r="U1105" i="1"/>
  <c r="V1105" i="1"/>
  <c r="W1105" i="1"/>
  <c r="X1105" i="1"/>
  <c r="Y1105" i="1"/>
  <c r="Z1105" i="1"/>
  <c r="AA1105" i="1"/>
  <c r="AB1105" i="1"/>
  <c r="AC1105" i="1"/>
  <c r="AD1105" i="1"/>
  <c r="AE1105" i="1"/>
  <c r="AF1105" i="1"/>
  <c r="C1106" i="1"/>
  <c r="D1106" i="1"/>
  <c r="E1106" i="1"/>
  <c r="F1106" i="1"/>
  <c r="G1106" i="1"/>
  <c r="H1106" i="1"/>
  <c r="I1106" i="1"/>
  <c r="J1106" i="1"/>
  <c r="K1106" i="1"/>
  <c r="L1106" i="1"/>
  <c r="M1106" i="1"/>
  <c r="N1106" i="1"/>
  <c r="O1106" i="1"/>
  <c r="P1106" i="1"/>
  <c r="Q1106" i="1"/>
  <c r="R1106" i="1"/>
  <c r="S1106" i="1"/>
  <c r="T1106" i="1"/>
  <c r="U1106" i="1"/>
  <c r="V1106" i="1"/>
  <c r="W1106" i="1"/>
  <c r="X1106" i="1"/>
  <c r="Y1106" i="1"/>
  <c r="Z1106" i="1"/>
  <c r="AA1106" i="1"/>
  <c r="AB1106" i="1"/>
  <c r="AC1106" i="1"/>
  <c r="AD1106" i="1"/>
  <c r="AE1106" i="1"/>
  <c r="AF1106" i="1"/>
  <c r="C1107" i="1"/>
  <c r="D1107" i="1"/>
  <c r="E1107" i="1"/>
  <c r="F1107" i="1"/>
  <c r="G1107" i="1"/>
  <c r="H1107" i="1"/>
  <c r="I1107" i="1"/>
  <c r="J1107" i="1"/>
  <c r="K1107" i="1"/>
  <c r="L1107" i="1"/>
  <c r="M1107" i="1"/>
  <c r="N1107" i="1"/>
  <c r="O1107" i="1"/>
  <c r="P1107" i="1"/>
  <c r="Q1107" i="1"/>
  <c r="R1107" i="1"/>
  <c r="S1107" i="1"/>
  <c r="T1107" i="1"/>
  <c r="U1107" i="1"/>
  <c r="V1107" i="1"/>
  <c r="W1107" i="1"/>
  <c r="X1107" i="1"/>
  <c r="Y1107" i="1"/>
  <c r="Z1107" i="1"/>
  <c r="AA1107" i="1"/>
  <c r="AB1107" i="1"/>
  <c r="AC1107" i="1"/>
  <c r="AD1107" i="1"/>
  <c r="AE1107" i="1"/>
  <c r="AF1107" i="1"/>
  <c r="C1108" i="1"/>
  <c r="D1108" i="1"/>
  <c r="E1108" i="1"/>
  <c r="F1108" i="1"/>
  <c r="G1108" i="1"/>
  <c r="H1108" i="1"/>
  <c r="I1108" i="1"/>
  <c r="J1108" i="1"/>
  <c r="K1108" i="1"/>
  <c r="L1108" i="1"/>
  <c r="M1108" i="1"/>
  <c r="N1108" i="1"/>
  <c r="O1108" i="1"/>
  <c r="P1108" i="1"/>
  <c r="Q1108" i="1"/>
  <c r="R1108" i="1"/>
  <c r="S1108" i="1"/>
  <c r="T1108" i="1"/>
  <c r="U1108" i="1"/>
  <c r="V1108" i="1"/>
  <c r="W1108" i="1"/>
  <c r="X1108" i="1"/>
  <c r="Y1108" i="1"/>
  <c r="Z1108" i="1"/>
  <c r="AA1108" i="1"/>
  <c r="AB1108" i="1"/>
  <c r="AC1108" i="1"/>
  <c r="AD1108" i="1"/>
  <c r="AE1108" i="1"/>
  <c r="AF1108" i="1"/>
  <c r="C1109" i="1"/>
  <c r="D1109" i="1"/>
  <c r="E1109" i="1"/>
  <c r="F1109" i="1"/>
  <c r="G1109" i="1"/>
  <c r="H1109" i="1"/>
  <c r="I1109" i="1"/>
  <c r="J1109" i="1"/>
  <c r="K1109" i="1"/>
  <c r="L1109" i="1"/>
  <c r="M1109" i="1"/>
  <c r="N1109" i="1"/>
  <c r="O1109" i="1"/>
  <c r="P1109" i="1"/>
  <c r="Q1109" i="1"/>
  <c r="R1109" i="1"/>
  <c r="S1109" i="1"/>
  <c r="T1109" i="1"/>
  <c r="U1109" i="1"/>
  <c r="V1109" i="1"/>
  <c r="W1109" i="1"/>
  <c r="X1109" i="1"/>
  <c r="Y1109" i="1"/>
  <c r="Z1109" i="1"/>
  <c r="AA1109" i="1"/>
  <c r="AB1109" i="1"/>
  <c r="AC1109" i="1"/>
  <c r="AD1109" i="1"/>
  <c r="AE1109" i="1"/>
  <c r="AF1109" i="1"/>
  <c r="C1110" i="1"/>
  <c r="D1110" i="1"/>
  <c r="E1110" i="1"/>
  <c r="F1110" i="1"/>
  <c r="G1110" i="1"/>
  <c r="H1110" i="1"/>
  <c r="I1110" i="1"/>
  <c r="J1110" i="1"/>
  <c r="K1110" i="1"/>
  <c r="L1110" i="1"/>
  <c r="M1110" i="1"/>
  <c r="N1110" i="1"/>
  <c r="O1110" i="1"/>
  <c r="P1110" i="1"/>
  <c r="Q1110" i="1"/>
  <c r="R1110" i="1"/>
  <c r="S1110" i="1"/>
  <c r="T1110" i="1"/>
  <c r="U1110" i="1"/>
  <c r="V1110" i="1"/>
  <c r="W1110" i="1"/>
  <c r="X1110" i="1"/>
  <c r="Y1110" i="1"/>
  <c r="Z1110" i="1"/>
  <c r="AA1110" i="1"/>
  <c r="AB1110" i="1"/>
  <c r="AC1110" i="1"/>
  <c r="AD1110" i="1"/>
  <c r="AE1110" i="1"/>
  <c r="AF1110" i="1"/>
  <c r="C1111" i="1"/>
  <c r="D1111" i="1"/>
  <c r="E1111" i="1"/>
  <c r="F1111" i="1"/>
  <c r="G1111" i="1"/>
  <c r="H1111" i="1"/>
  <c r="I1111" i="1"/>
  <c r="J1111" i="1"/>
  <c r="K1111" i="1"/>
  <c r="L1111" i="1"/>
  <c r="M1111" i="1"/>
  <c r="N1111" i="1"/>
  <c r="O1111" i="1"/>
  <c r="P1111" i="1"/>
  <c r="Q1111" i="1"/>
  <c r="R1111" i="1"/>
  <c r="S1111" i="1"/>
  <c r="T1111" i="1"/>
  <c r="U1111" i="1"/>
  <c r="V1111" i="1"/>
  <c r="W1111" i="1"/>
  <c r="X1111" i="1"/>
  <c r="Y1111" i="1"/>
  <c r="Z1111" i="1"/>
  <c r="AA1111" i="1"/>
  <c r="AB1111" i="1"/>
  <c r="AC1111" i="1"/>
  <c r="AD1111" i="1"/>
  <c r="AE1111" i="1"/>
  <c r="AF1111" i="1"/>
  <c r="C1112" i="1"/>
  <c r="D1112" i="1"/>
  <c r="E1112" i="1"/>
  <c r="F1112" i="1"/>
  <c r="G1112" i="1"/>
  <c r="H1112" i="1"/>
  <c r="I1112" i="1"/>
  <c r="J1112" i="1"/>
  <c r="K1112" i="1"/>
  <c r="L1112" i="1"/>
  <c r="M1112" i="1"/>
  <c r="N1112" i="1"/>
  <c r="O1112" i="1"/>
  <c r="P1112" i="1"/>
  <c r="Q1112" i="1"/>
  <c r="R1112" i="1"/>
  <c r="S1112" i="1"/>
  <c r="T1112" i="1"/>
  <c r="U1112" i="1"/>
  <c r="V1112" i="1"/>
  <c r="W1112" i="1"/>
  <c r="X1112" i="1"/>
  <c r="Y1112" i="1"/>
  <c r="Z1112" i="1"/>
  <c r="AA1112" i="1"/>
  <c r="AB1112" i="1"/>
  <c r="AC1112" i="1"/>
  <c r="AD1112" i="1"/>
  <c r="AE1112" i="1"/>
  <c r="AF1112" i="1"/>
  <c r="C1113" i="1"/>
  <c r="D1113" i="1"/>
  <c r="E1113" i="1"/>
  <c r="F1113" i="1"/>
  <c r="G1113" i="1"/>
  <c r="H1113" i="1"/>
  <c r="I1113" i="1"/>
  <c r="J1113" i="1"/>
  <c r="K1113" i="1"/>
  <c r="L1113" i="1"/>
  <c r="M1113" i="1"/>
  <c r="N1113" i="1"/>
  <c r="O1113" i="1"/>
  <c r="P1113" i="1"/>
  <c r="Q1113" i="1"/>
  <c r="R1113" i="1"/>
  <c r="S1113" i="1"/>
  <c r="T1113" i="1"/>
  <c r="U1113" i="1"/>
  <c r="V1113" i="1"/>
  <c r="W1113" i="1"/>
  <c r="X1113" i="1"/>
  <c r="Y1113" i="1"/>
  <c r="Z1113" i="1"/>
  <c r="AA1113" i="1"/>
  <c r="AB1113" i="1"/>
  <c r="AC1113" i="1"/>
  <c r="AD1113" i="1"/>
  <c r="AE1113" i="1"/>
  <c r="AF1113" i="1"/>
  <c r="C1114" i="1"/>
  <c r="D1114" i="1"/>
  <c r="E1114" i="1"/>
  <c r="F1114" i="1"/>
  <c r="G1114" i="1"/>
  <c r="H1114" i="1"/>
  <c r="I1114" i="1"/>
  <c r="J1114" i="1"/>
  <c r="K1114" i="1"/>
  <c r="L1114" i="1"/>
  <c r="M1114" i="1"/>
  <c r="N1114" i="1"/>
  <c r="O1114" i="1"/>
  <c r="P1114" i="1"/>
  <c r="Q1114" i="1"/>
  <c r="R1114" i="1"/>
  <c r="S1114" i="1"/>
  <c r="T1114" i="1"/>
  <c r="U1114" i="1"/>
  <c r="V1114" i="1"/>
  <c r="W1114" i="1"/>
  <c r="X1114" i="1"/>
  <c r="Y1114" i="1"/>
  <c r="Z1114" i="1"/>
  <c r="AA1114" i="1"/>
  <c r="AB1114" i="1"/>
  <c r="AC1114" i="1"/>
  <c r="AD1114" i="1"/>
  <c r="AE1114" i="1"/>
  <c r="AF1114" i="1"/>
  <c r="C1115" i="1"/>
  <c r="D1115" i="1"/>
  <c r="E1115" i="1"/>
  <c r="F1115" i="1"/>
  <c r="G1115" i="1"/>
  <c r="H1115" i="1"/>
  <c r="I1115" i="1"/>
  <c r="J1115" i="1"/>
  <c r="K1115" i="1"/>
  <c r="L1115" i="1"/>
  <c r="M1115" i="1"/>
  <c r="N1115" i="1"/>
  <c r="O1115" i="1"/>
  <c r="P1115" i="1"/>
  <c r="Q1115" i="1"/>
  <c r="R1115" i="1"/>
  <c r="S1115" i="1"/>
  <c r="T1115" i="1"/>
  <c r="U1115" i="1"/>
  <c r="V1115" i="1"/>
  <c r="W1115" i="1"/>
  <c r="X1115" i="1"/>
  <c r="Y1115" i="1"/>
  <c r="Z1115" i="1"/>
  <c r="AA1115" i="1"/>
  <c r="AB1115" i="1"/>
  <c r="AC1115" i="1"/>
  <c r="AD1115" i="1"/>
  <c r="AE1115" i="1"/>
  <c r="AF1115" i="1"/>
  <c r="C1116" i="1"/>
  <c r="D1116" i="1"/>
  <c r="E1116" i="1"/>
  <c r="F1116" i="1"/>
  <c r="G1116" i="1"/>
  <c r="H1116" i="1"/>
  <c r="I1116" i="1"/>
  <c r="J1116" i="1"/>
  <c r="K1116" i="1"/>
  <c r="L1116" i="1"/>
  <c r="M1116" i="1"/>
  <c r="N1116" i="1"/>
  <c r="O1116" i="1"/>
  <c r="P1116" i="1"/>
  <c r="Q1116" i="1"/>
  <c r="R1116" i="1"/>
  <c r="S1116" i="1"/>
  <c r="T1116" i="1"/>
  <c r="U1116" i="1"/>
  <c r="V1116" i="1"/>
  <c r="W1116" i="1"/>
  <c r="X1116" i="1"/>
  <c r="Y1116" i="1"/>
  <c r="Z1116" i="1"/>
  <c r="AA1116" i="1"/>
  <c r="AB1116" i="1"/>
  <c r="AC1116" i="1"/>
  <c r="AD1116" i="1"/>
  <c r="AE1116" i="1"/>
  <c r="AF1116" i="1"/>
  <c r="C1117" i="1"/>
  <c r="D1117" i="1"/>
  <c r="E1117" i="1"/>
  <c r="F1117" i="1"/>
  <c r="G1117" i="1"/>
  <c r="H1117" i="1"/>
  <c r="I1117" i="1"/>
  <c r="J1117" i="1"/>
  <c r="K1117" i="1"/>
  <c r="L1117" i="1"/>
  <c r="M1117" i="1"/>
  <c r="N1117" i="1"/>
  <c r="O1117" i="1"/>
  <c r="P1117" i="1"/>
  <c r="Q1117" i="1"/>
  <c r="R1117" i="1"/>
  <c r="S1117" i="1"/>
  <c r="T1117" i="1"/>
  <c r="U1117" i="1"/>
  <c r="V1117" i="1"/>
  <c r="W1117" i="1"/>
  <c r="X1117" i="1"/>
  <c r="Y1117" i="1"/>
  <c r="Z1117" i="1"/>
  <c r="AA1117" i="1"/>
  <c r="AB1117" i="1"/>
  <c r="AC1117" i="1"/>
  <c r="AD1117" i="1"/>
  <c r="AE1117" i="1"/>
  <c r="AF1117" i="1"/>
  <c r="C1118" i="1"/>
  <c r="D1118" i="1"/>
  <c r="E1118" i="1"/>
  <c r="F1118" i="1"/>
  <c r="G1118" i="1"/>
  <c r="H1118" i="1"/>
  <c r="I1118" i="1"/>
  <c r="J1118" i="1"/>
  <c r="K1118" i="1"/>
  <c r="L1118" i="1"/>
  <c r="M1118" i="1"/>
  <c r="N1118" i="1"/>
  <c r="O1118" i="1"/>
  <c r="P1118" i="1"/>
  <c r="Q1118" i="1"/>
  <c r="R1118" i="1"/>
  <c r="S1118" i="1"/>
  <c r="T1118" i="1"/>
  <c r="U1118" i="1"/>
  <c r="V1118" i="1"/>
  <c r="W1118" i="1"/>
  <c r="X1118" i="1"/>
  <c r="Y1118" i="1"/>
  <c r="Z1118" i="1"/>
  <c r="AA1118" i="1"/>
  <c r="AB1118" i="1"/>
  <c r="AC1118" i="1"/>
  <c r="AD1118" i="1"/>
  <c r="AE1118" i="1"/>
  <c r="AF1118" i="1"/>
  <c r="C1119" i="1"/>
  <c r="D1119" i="1"/>
  <c r="E1119" i="1"/>
  <c r="F1119" i="1"/>
  <c r="G1119" i="1"/>
  <c r="H1119" i="1"/>
  <c r="I1119" i="1"/>
  <c r="J1119" i="1"/>
  <c r="K1119" i="1"/>
  <c r="L1119" i="1"/>
  <c r="M1119" i="1"/>
  <c r="N1119" i="1"/>
  <c r="O1119" i="1"/>
  <c r="P1119" i="1"/>
  <c r="Q1119" i="1"/>
  <c r="R1119" i="1"/>
  <c r="S1119" i="1"/>
  <c r="T1119" i="1"/>
  <c r="U1119" i="1"/>
  <c r="V1119" i="1"/>
  <c r="W1119" i="1"/>
  <c r="X1119" i="1"/>
  <c r="Y1119" i="1"/>
  <c r="Z1119" i="1"/>
  <c r="AA1119" i="1"/>
  <c r="AB1119" i="1"/>
  <c r="AC1119" i="1"/>
  <c r="AD1119" i="1"/>
  <c r="AE1119" i="1"/>
  <c r="AF1119" i="1"/>
  <c r="C1120" i="1"/>
  <c r="D1120" i="1"/>
  <c r="E1120" i="1"/>
  <c r="F1120" i="1"/>
  <c r="G1120" i="1"/>
  <c r="H1120" i="1"/>
  <c r="I1120" i="1"/>
  <c r="J1120" i="1"/>
  <c r="K1120" i="1"/>
  <c r="L1120" i="1"/>
  <c r="M1120" i="1"/>
  <c r="N1120" i="1"/>
  <c r="O1120" i="1"/>
  <c r="P1120" i="1"/>
  <c r="Q1120" i="1"/>
  <c r="R1120" i="1"/>
  <c r="S1120" i="1"/>
  <c r="T1120" i="1"/>
  <c r="U1120" i="1"/>
  <c r="V1120" i="1"/>
  <c r="W1120" i="1"/>
  <c r="X1120" i="1"/>
  <c r="Y1120" i="1"/>
  <c r="Z1120" i="1"/>
  <c r="AA1120" i="1"/>
  <c r="AB1120" i="1"/>
  <c r="AC1120" i="1"/>
  <c r="AD1120" i="1"/>
  <c r="AE1120" i="1"/>
  <c r="AF1120" i="1"/>
  <c r="C1121" i="1"/>
  <c r="D1121" i="1"/>
  <c r="E1121" i="1"/>
  <c r="F1121" i="1"/>
  <c r="G1121" i="1"/>
  <c r="H1121" i="1"/>
  <c r="I1121" i="1"/>
  <c r="J1121" i="1"/>
  <c r="K1121" i="1"/>
  <c r="L1121" i="1"/>
  <c r="M1121" i="1"/>
  <c r="N1121" i="1"/>
  <c r="O1121" i="1"/>
  <c r="P1121" i="1"/>
  <c r="Q1121" i="1"/>
  <c r="R1121" i="1"/>
  <c r="S1121" i="1"/>
  <c r="T1121" i="1"/>
  <c r="U1121" i="1"/>
  <c r="V1121" i="1"/>
  <c r="W1121" i="1"/>
  <c r="X1121" i="1"/>
  <c r="Y1121" i="1"/>
  <c r="Z1121" i="1"/>
  <c r="AA1121" i="1"/>
  <c r="AB1121" i="1"/>
  <c r="AC1121" i="1"/>
  <c r="AD1121" i="1"/>
  <c r="AE1121" i="1"/>
  <c r="AF1121" i="1"/>
  <c r="C1122" i="1"/>
  <c r="D1122" i="1"/>
  <c r="E1122" i="1"/>
  <c r="F1122" i="1"/>
  <c r="G1122" i="1"/>
  <c r="H1122" i="1"/>
  <c r="I1122" i="1"/>
  <c r="J1122" i="1"/>
  <c r="K1122" i="1"/>
  <c r="L1122" i="1"/>
  <c r="M1122" i="1"/>
  <c r="N1122" i="1"/>
  <c r="O1122" i="1"/>
  <c r="P1122" i="1"/>
  <c r="Q1122" i="1"/>
  <c r="R1122" i="1"/>
  <c r="S1122" i="1"/>
  <c r="T1122" i="1"/>
  <c r="U1122" i="1"/>
  <c r="V1122" i="1"/>
  <c r="W1122" i="1"/>
  <c r="X1122" i="1"/>
  <c r="Y1122" i="1"/>
  <c r="Z1122" i="1"/>
  <c r="AA1122" i="1"/>
  <c r="AB1122" i="1"/>
  <c r="AC1122" i="1"/>
  <c r="AD1122" i="1"/>
  <c r="AE1122" i="1"/>
  <c r="AF1122" i="1"/>
  <c r="C1123" i="1"/>
  <c r="D1123" i="1"/>
  <c r="E1123" i="1"/>
  <c r="F1123" i="1"/>
  <c r="G1123" i="1"/>
  <c r="H1123" i="1"/>
  <c r="I1123" i="1"/>
  <c r="J1123" i="1"/>
  <c r="K1123" i="1"/>
  <c r="L1123" i="1"/>
  <c r="M1123" i="1"/>
  <c r="N1123" i="1"/>
  <c r="O1123" i="1"/>
  <c r="P1123" i="1"/>
  <c r="Q1123" i="1"/>
  <c r="R1123" i="1"/>
  <c r="S1123" i="1"/>
  <c r="T1123" i="1"/>
  <c r="U1123" i="1"/>
  <c r="V1123" i="1"/>
  <c r="W1123" i="1"/>
  <c r="X1123" i="1"/>
  <c r="Y1123" i="1"/>
  <c r="Z1123" i="1"/>
  <c r="AA1123" i="1"/>
  <c r="AB1123" i="1"/>
  <c r="AC1123" i="1"/>
  <c r="AD1123" i="1"/>
  <c r="AE1123" i="1"/>
  <c r="AF1123" i="1"/>
  <c r="C1124" i="1"/>
  <c r="D1124" i="1"/>
  <c r="E1124" i="1"/>
  <c r="F1124" i="1"/>
  <c r="G1124" i="1"/>
  <c r="H1124" i="1"/>
  <c r="I1124" i="1"/>
  <c r="J1124" i="1"/>
  <c r="K1124" i="1"/>
  <c r="L1124" i="1"/>
  <c r="M1124" i="1"/>
  <c r="N1124" i="1"/>
  <c r="O1124" i="1"/>
  <c r="P1124" i="1"/>
  <c r="Q1124" i="1"/>
  <c r="R1124" i="1"/>
  <c r="S1124" i="1"/>
  <c r="T1124" i="1"/>
  <c r="U1124" i="1"/>
  <c r="V1124" i="1"/>
  <c r="W1124" i="1"/>
  <c r="X1124" i="1"/>
  <c r="Y1124" i="1"/>
  <c r="Z1124" i="1"/>
  <c r="AA1124" i="1"/>
  <c r="AB1124" i="1"/>
  <c r="AC1124" i="1"/>
  <c r="AD1124" i="1"/>
  <c r="AE1124" i="1"/>
  <c r="AF1124" i="1"/>
  <c r="C1125" i="1"/>
  <c r="D1125" i="1"/>
  <c r="E1125" i="1"/>
  <c r="F1125" i="1"/>
  <c r="G1125" i="1"/>
  <c r="H1125" i="1"/>
  <c r="I1125" i="1"/>
  <c r="J1125" i="1"/>
  <c r="K1125" i="1"/>
  <c r="L1125" i="1"/>
  <c r="M1125" i="1"/>
  <c r="N1125" i="1"/>
  <c r="O1125" i="1"/>
  <c r="P1125" i="1"/>
  <c r="Q1125" i="1"/>
  <c r="R1125" i="1"/>
  <c r="S1125" i="1"/>
  <c r="T1125" i="1"/>
  <c r="U1125" i="1"/>
  <c r="V1125" i="1"/>
  <c r="W1125" i="1"/>
  <c r="X1125" i="1"/>
  <c r="Y1125" i="1"/>
  <c r="Z1125" i="1"/>
  <c r="AA1125" i="1"/>
  <c r="AB1125" i="1"/>
  <c r="AC1125" i="1"/>
  <c r="AD1125" i="1"/>
  <c r="AE1125" i="1"/>
  <c r="AF1125" i="1"/>
  <c r="C1126" i="1"/>
  <c r="D1126" i="1"/>
  <c r="E1126" i="1"/>
  <c r="F1126" i="1"/>
  <c r="G1126" i="1"/>
  <c r="H1126" i="1"/>
  <c r="I1126" i="1"/>
  <c r="J1126" i="1"/>
  <c r="K1126" i="1"/>
  <c r="L1126" i="1"/>
  <c r="M1126" i="1"/>
  <c r="N1126" i="1"/>
  <c r="O1126" i="1"/>
  <c r="P1126" i="1"/>
  <c r="Q1126" i="1"/>
  <c r="R1126" i="1"/>
  <c r="S1126" i="1"/>
  <c r="T1126" i="1"/>
  <c r="U1126" i="1"/>
  <c r="V1126" i="1"/>
  <c r="W1126" i="1"/>
  <c r="X1126" i="1"/>
  <c r="Y1126" i="1"/>
  <c r="Z1126" i="1"/>
  <c r="AA1126" i="1"/>
  <c r="AB1126" i="1"/>
  <c r="AC1126" i="1"/>
  <c r="AD1126" i="1"/>
  <c r="AE1126" i="1"/>
  <c r="AF1126" i="1"/>
  <c r="C1127" i="1"/>
  <c r="D1127" i="1"/>
  <c r="E1127" i="1"/>
  <c r="F1127" i="1"/>
  <c r="G1127" i="1"/>
  <c r="H1127" i="1"/>
  <c r="I1127" i="1"/>
  <c r="J1127" i="1"/>
  <c r="K1127" i="1"/>
  <c r="L1127" i="1"/>
  <c r="M1127" i="1"/>
  <c r="N1127" i="1"/>
  <c r="O1127" i="1"/>
  <c r="P1127" i="1"/>
  <c r="Q1127" i="1"/>
  <c r="R1127" i="1"/>
  <c r="S1127" i="1"/>
  <c r="T1127" i="1"/>
  <c r="U1127" i="1"/>
  <c r="V1127" i="1"/>
  <c r="W1127" i="1"/>
  <c r="X1127" i="1"/>
  <c r="Y1127" i="1"/>
  <c r="Z1127" i="1"/>
  <c r="AA1127" i="1"/>
  <c r="AB1127" i="1"/>
  <c r="AC1127" i="1"/>
  <c r="AD1127" i="1"/>
  <c r="AE1127" i="1"/>
  <c r="AF1127" i="1"/>
  <c r="C1128" i="1"/>
  <c r="D1128" i="1"/>
  <c r="E1128" i="1"/>
  <c r="F1128" i="1"/>
  <c r="G1128" i="1"/>
  <c r="H1128" i="1"/>
  <c r="I1128" i="1"/>
  <c r="J1128" i="1"/>
  <c r="K1128" i="1"/>
  <c r="L1128" i="1"/>
  <c r="M1128" i="1"/>
  <c r="N1128" i="1"/>
  <c r="O1128" i="1"/>
  <c r="P1128" i="1"/>
  <c r="Q1128" i="1"/>
  <c r="R1128" i="1"/>
  <c r="S1128" i="1"/>
  <c r="T1128" i="1"/>
  <c r="U1128" i="1"/>
  <c r="V1128" i="1"/>
  <c r="W1128" i="1"/>
  <c r="X1128" i="1"/>
  <c r="Y1128" i="1"/>
  <c r="Z1128" i="1"/>
  <c r="AA1128" i="1"/>
  <c r="AB1128" i="1"/>
  <c r="AC1128" i="1"/>
  <c r="AD1128" i="1"/>
  <c r="AE1128" i="1"/>
  <c r="AF1128" i="1"/>
  <c r="C1129" i="1"/>
  <c r="D1129" i="1"/>
  <c r="E1129" i="1"/>
  <c r="F1129" i="1"/>
  <c r="G1129" i="1"/>
  <c r="H1129" i="1"/>
  <c r="I1129" i="1"/>
  <c r="J1129" i="1"/>
  <c r="K1129" i="1"/>
  <c r="L1129" i="1"/>
  <c r="M1129" i="1"/>
  <c r="N1129" i="1"/>
  <c r="O1129" i="1"/>
  <c r="P1129" i="1"/>
  <c r="Q1129" i="1"/>
  <c r="R1129" i="1"/>
  <c r="S1129" i="1"/>
  <c r="T1129" i="1"/>
  <c r="U1129" i="1"/>
  <c r="V1129" i="1"/>
  <c r="W1129" i="1"/>
  <c r="X1129" i="1"/>
  <c r="Y1129" i="1"/>
  <c r="Z1129" i="1"/>
  <c r="AA1129" i="1"/>
  <c r="AB1129" i="1"/>
  <c r="AC1129" i="1"/>
  <c r="AD1129" i="1"/>
  <c r="AE1129" i="1"/>
  <c r="AF1129" i="1"/>
  <c r="C1130" i="1"/>
  <c r="D1130" i="1"/>
  <c r="E1130" i="1"/>
  <c r="F1130" i="1"/>
  <c r="G1130" i="1"/>
  <c r="H1130" i="1"/>
  <c r="I1130" i="1"/>
  <c r="J1130" i="1"/>
  <c r="K1130" i="1"/>
  <c r="L1130" i="1"/>
  <c r="M1130" i="1"/>
  <c r="N1130" i="1"/>
  <c r="O1130" i="1"/>
  <c r="P1130" i="1"/>
  <c r="Q1130" i="1"/>
  <c r="R1130" i="1"/>
  <c r="S1130" i="1"/>
  <c r="T1130" i="1"/>
  <c r="U1130" i="1"/>
  <c r="V1130" i="1"/>
  <c r="W1130" i="1"/>
  <c r="X1130" i="1"/>
  <c r="Y1130" i="1"/>
  <c r="Z1130" i="1"/>
  <c r="AA1130" i="1"/>
  <c r="AB1130" i="1"/>
  <c r="AC1130" i="1"/>
  <c r="AD1130" i="1"/>
  <c r="AE1130" i="1"/>
  <c r="AF1130" i="1"/>
  <c r="C1131" i="1"/>
  <c r="D1131" i="1"/>
  <c r="E1131" i="1"/>
  <c r="F1131" i="1"/>
  <c r="G1131" i="1"/>
  <c r="H1131" i="1"/>
  <c r="I1131" i="1"/>
  <c r="J1131" i="1"/>
  <c r="K1131" i="1"/>
  <c r="L1131" i="1"/>
  <c r="M1131" i="1"/>
  <c r="N1131" i="1"/>
  <c r="O1131" i="1"/>
  <c r="P1131" i="1"/>
  <c r="Q1131" i="1"/>
  <c r="R1131" i="1"/>
  <c r="S1131" i="1"/>
  <c r="T1131" i="1"/>
  <c r="U1131" i="1"/>
  <c r="V1131" i="1"/>
  <c r="W1131" i="1"/>
  <c r="X1131" i="1"/>
  <c r="Y1131" i="1"/>
  <c r="Z1131" i="1"/>
  <c r="AA1131" i="1"/>
  <c r="AB1131" i="1"/>
  <c r="AC1131" i="1"/>
  <c r="AD1131" i="1"/>
  <c r="AE1131" i="1"/>
  <c r="AF1131" i="1"/>
  <c r="C1132" i="1"/>
  <c r="D1132" i="1"/>
  <c r="E1132" i="1"/>
  <c r="F1132" i="1"/>
  <c r="G1132" i="1"/>
  <c r="H1132" i="1"/>
  <c r="I1132" i="1"/>
  <c r="J1132" i="1"/>
  <c r="K1132" i="1"/>
  <c r="L1132" i="1"/>
  <c r="M1132" i="1"/>
  <c r="N1132" i="1"/>
  <c r="O1132" i="1"/>
  <c r="P1132" i="1"/>
  <c r="Q1132" i="1"/>
  <c r="R1132" i="1"/>
  <c r="S1132" i="1"/>
  <c r="T1132" i="1"/>
  <c r="U1132" i="1"/>
  <c r="V1132" i="1"/>
  <c r="W1132" i="1"/>
  <c r="X1132" i="1"/>
  <c r="Y1132" i="1"/>
  <c r="Z1132" i="1"/>
  <c r="AA1132" i="1"/>
  <c r="AB1132" i="1"/>
  <c r="AC1132" i="1"/>
  <c r="AD1132" i="1"/>
  <c r="AE1132" i="1"/>
  <c r="AF1132" i="1"/>
  <c r="C1133" i="1"/>
  <c r="D1133" i="1"/>
  <c r="E1133" i="1"/>
  <c r="F1133" i="1"/>
  <c r="G1133" i="1"/>
  <c r="H1133" i="1"/>
  <c r="I1133" i="1"/>
  <c r="J1133" i="1"/>
  <c r="K1133" i="1"/>
  <c r="L1133" i="1"/>
  <c r="M1133" i="1"/>
  <c r="N1133" i="1"/>
  <c r="O1133" i="1"/>
  <c r="P1133" i="1"/>
  <c r="Q1133" i="1"/>
  <c r="R1133" i="1"/>
  <c r="S1133" i="1"/>
  <c r="T1133" i="1"/>
  <c r="U1133" i="1"/>
  <c r="V1133" i="1"/>
  <c r="W1133" i="1"/>
  <c r="X1133" i="1"/>
  <c r="Y1133" i="1"/>
  <c r="Z1133" i="1"/>
  <c r="AA1133" i="1"/>
  <c r="AB1133" i="1"/>
  <c r="AC1133" i="1"/>
  <c r="AD1133" i="1"/>
  <c r="AE1133" i="1"/>
  <c r="AF1133" i="1"/>
  <c r="C1134" i="1"/>
  <c r="D1134" i="1"/>
  <c r="E1134" i="1"/>
  <c r="F1134" i="1"/>
  <c r="G1134" i="1"/>
  <c r="H1134" i="1"/>
  <c r="I1134" i="1"/>
  <c r="J1134" i="1"/>
  <c r="K1134" i="1"/>
  <c r="L1134" i="1"/>
  <c r="M1134" i="1"/>
  <c r="N1134" i="1"/>
  <c r="O1134" i="1"/>
  <c r="P1134" i="1"/>
  <c r="Q1134" i="1"/>
  <c r="R1134" i="1"/>
  <c r="S1134" i="1"/>
  <c r="T1134" i="1"/>
  <c r="U1134" i="1"/>
  <c r="V1134" i="1"/>
  <c r="W1134" i="1"/>
  <c r="X1134" i="1"/>
  <c r="Y1134" i="1"/>
  <c r="Z1134" i="1"/>
  <c r="AA1134" i="1"/>
  <c r="AB1134" i="1"/>
  <c r="AC1134" i="1"/>
  <c r="AD1134" i="1"/>
  <c r="AE1134" i="1"/>
  <c r="AF1134" i="1"/>
  <c r="C1135" i="1"/>
  <c r="D1135" i="1"/>
  <c r="E1135" i="1"/>
  <c r="F1135" i="1"/>
  <c r="G1135" i="1"/>
  <c r="H1135" i="1"/>
  <c r="I1135" i="1"/>
  <c r="J1135" i="1"/>
  <c r="K1135" i="1"/>
  <c r="L1135" i="1"/>
  <c r="M1135" i="1"/>
  <c r="N1135" i="1"/>
  <c r="O1135" i="1"/>
  <c r="P1135" i="1"/>
  <c r="Q1135" i="1"/>
  <c r="R1135" i="1"/>
  <c r="S1135" i="1"/>
  <c r="T1135" i="1"/>
  <c r="U1135" i="1"/>
  <c r="V1135" i="1"/>
  <c r="W1135" i="1"/>
  <c r="X1135" i="1"/>
  <c r="Y1135" i="1"/>
  <c r="Z1135" i="1"/>
  <c r="AA1135" i="1"/>
  <c r="AB1135" i="1"/>
  <c r="AC1135" i="1"/>
  <c r="AD1135" i="1"/>
  <c r="AE1135" i="1"/>
  <c r="AF1135" i="1"/>
  <c r="C1136" i="1"/>
  <c r="D1136" i="1"/>
  <c r="E1136" i="1"/>
  <c r="F1136" i="1"/>
  <c r="G1136" i="1"/>
  <c r="H1136" i="1"/>
  <c r="I1136" i="1"/>
  <c r="J1136" i="1"/>
  <c r="K1136" i="1"/>
  <c r="L1136" i="1"/>
  <c r="M1136" i="1"/>
  <c r="N1136" i="1"/>
  <c r="O1136" i="1"/>
  <c r="P1136" i="1"/>
  <c r="Q1136" i="1"/>
  <c r="R1136" i="1"/>
  <c r="S1136" i="1"/>
  <c r="T1136" i="1"/>
  <c r="U1136" i="1"/>
  <c r="V1136" i="1"/>
  <c r="W1136" i="1"/>
  <c r="X1136" i="1"/>
  <c r="Y1136" i="1"/>
  <c r="Z1136" i="1"/>
  <c r="AA1136" i="1"/>
  <c r="AB1136" i="1"/>
  <c r="AC1136" i="1"/>
  <c r="AD1136" i="1"/>
  <c r="AE1136" i="1"/>
  <c r="AF1136" i="1"/>
  <c r="C1137" i="1"/>
  <c r="D1137" i="1"/>
  <c r="E1137" i="1"/>
  <c r="F1137" i="1"/>
  <c r="G1137" i="1"/>
  <c r="H1137" i="1"/>
  <c r="I1137" i="1"/>
  <c r="J1137" i="1"/>
  <c r="K1137" i="1"/>
  <c r="L1137" i="1"/>
  <c r="M1137" i="1"/>
  <c r="N1137" i="1"/>
  <c r="O1137" i="1"/>
  <c r="P1137" i="1"/>
  <c r="Q1137" i="1"/>
  <c r="R1137" i="1"/>
  <c r="S1137" i="1"/>
  <c r="T1137" i="1"/>
  <c r="U1137" i="1"/>
  <c r="V1137" i="1"/>
  <c r="W1137" i="1"/>
  <c r="X1137" i="1"/>
  <c r="Y1137" i="1"/>
  <c r="Z1137" i="1"/>
  <c r="AA1137" i="1"/>
  <c r="AB1137" i="1"/>
  <c r="AC1137" i="1"/>
  <c r="AD1137" i="1"/>
  <c r="AE1137" i="1"/>
  <c r="AF1137" i="1"/>
  <c r="C1138" i="1"/>
  <c r="D1138" i="1"/>
  <c r="E1138" i="1"/>
  <c r="F1138" i="1"/>
  <c r="G1138" i="1"/>
  <c r="H1138" i="1"/>
  <c r="I1138" i="1"/>
  <c r="J1138" i="1"/>
  <c r="K1138" i="1"/>
  <c r="L1138" i="1"/>
  <c r="M1138" i="1"/>
  <c r="N1138" i="1"/>
  <c r="O1138" i="1"/>
  <c r="P1138" i="1"/>
  <c r="Q1138" i="1"/>
  <c r="R1138" i="1"/>
  <c r="S1138" i="1"/>
  <c r="T1138" i="1"/>
  <c r="U1138" i="1"/>
  <c r="V1138" i="1"/>
  <c r="W1138" i="1"/>
  <c r="X1138" i="1"/>
  <c r="Y1138" i="1"/>
  <c r="Z1138" i="1"/>
  <c r="AA1138" i="1"/>
  <c r="AB1138" i="1"/>
  <c r="AC1138" i="1"/>
  <c r="AD1138" i="1"/>
  <c r="AE1138" i="1"/>
  <c r="AF1138" i="1"/>
  <c r="C1139" i="1"/>
  <c r="D1139" i="1"/>
  <c r="E1139" i="1"/>
  <c r="F1139" i="1"/>
  <c r="G1139" i="1"/>
  <c r="H1139" i="1"/>
  <c r="I1139" i="1"/>
  <c r="J1139" i="1"/>
  <c r="K1139" i="1"/>
  <c r="L1139" i="1"/>
  <c r="M1139" i="1"/>
  <c r="N1139" i="1"/>
  <c r="O1139" i="1"/>
  <c r="P1139" i="1"/>
  <c r="Q1139" i="1"/>
  <c r="R1139" i="1"/>
  <c r="S1139" i="1"/>
  <c r="T1139" i="1"/>
  <c r="U1139" i="1"/>
  <c r="V1139" i="1"/>
  <c r="W1139" i="1"/>
  <c r="X1139" i="1"/>
  <c r="Y1139" i="1"/>
  <c r="Z1139" i="1"/>
  <c r="AA1139" i="1"/>
  <c r="AB1139" i="1"/>
  <c r="AC1139" i="1"/>
  <c r="AD1139" i="1"/>
  <c r="AE1139" i="1"/>
  <c r="AF1139" i="1"/>
  <c r="C1140" i="1"/>
  <c r="D1140" i="1"/>
  <c r="E1140" i="1"/>
  <c r="F1140" i="1"/>
  <c r="G1140" i="1"/>
  <c r="H1140" i="1"/>
  <c r="I1140" i="1"/>
  <c r="J1140" i="1"/>
  <c r="K1140" i="1"/>
  <c r="L1140" i="1"/>
  <c r="M1140" i="1"/>
  <c r="N1140" i="1"/>
  <c r="O1140" i="1"/>
  <c r="P1140" i="1"/>
  <c r="Q1140" i="1"/>
  <c r="R1140" i="1"/>
  <c r="S1140" i="1"/>
  <c r="T1140" i="1"/>
  <c r="U1140" i="1"/>
  <c r="V1140" i="1"/>
  <c r="W1140" i="1"/>
  <c r="X1140" i="1"/>
  <c r="Y1140" i="1"/>
  <c r="Z1140" i="1"/>
  <c r="AA1140" i="1"/>
  <c r="AB1140" i="1"/>
  <c r="AC1140" i="1"/>
  <c r="AD1140" i="1"/>
  <c r="AE1140" i="1"/>
  <c r="AF1140" i="1"/>
  <c r="C1141" i="1"/>
  <c r="D1141" i="1"/>
  <c r="E1141" i="1"/>
  <c r="F1141" i="1"/>
  <c r="G1141" i="1"/>
  <c r="H1141" i="1"/>
  <c r="I1141" i="1"/>
  <c r="J1141" i="1"/>
  <c r="K1141" i="1"/>
  <c r="L1141" i="1"/>
  <c r="M1141" i="1"/>
  <c r="N1141" i="1"/>
  <c r="O1141" i="1"/>
  <c r="P1141" i="1"/>
  <c r="Q1141" i="1"/>
  <c r="R1141" i="1"/>
  <c r="S1141" i="1"/>
  <c r="T1141" i="1"/>
  <c r="U1141" i="1"/>
  <c r="V1141" i="1"/>
  <c r="W1141" i="1"/>
  <c r="X1141" i="1"/>
  <c r="Y1141" i="1"/>
  <c r="Z1141" i="1"/>
  <c r="AA1141" i="1"/>
  <c r="AB1141" i="1"/>
  <c r="AC1141" i="1"/>
  <c r="AD1141" i="1"/>
  <c r="AE1141" i="1"/>
  <c r="AF1141" i="1"/>
  <c r="C1142" i="1"/>
  <c r="D1142" i="1"/>
  <c r="E1142" i="1"/>
  <c r="F1142" i="1"/>
  <c r="G1142" i="1"/>
  <c r="H1142" i="1"/>
  <c r="I1142" i="1"/>
  <c r="J1142" i="1"/>
  <c r="K1142" i="1"/>
  <c r="L1142" i="1"/>
  <c r="M1142" i="1"/>
  <c r="N1142" i="1"/>
  <c r="O1142" i="1"/>
  <c r="P1142" i="1"/>
  <c r="Q1142" i="1"/>
  <c r="R1142" i="1"/>
  <c r="S1142" i="1"/>
  <c r="T1142" i="1"/>
  <c r="U1142" i="1"/>
  <c r="V1142" i="1"/>
  <c r="W1142" i="1"/>
  <c r="X1142" i="1"/>
  <c r="Y1142" i="1"/>
  <c r="Z1142" i="1"/>
  <c r="AA1142" i="1"/>
  <c r="AB1142" i="1"/>
  <c r="AC1142" i="1"/>
  <c r="AD1142" i="1"/>
  <c r="AE1142" i="1"/>
  <c r="AF1142" i="1"/>
  <c r="C1143" i="1"/>
  <c r="D1143" i="1"/>
  <c r="E1143" i="1"/>
  <c r="F1143" i="1"/>
  <c r="G1143" i="1"/>
  <c r="H1143" i="1"/>
  <c r="I1143" i="1"/>
  <c r="J1143" i="1"/>
  <c r="K1143" i="1"/>
  <c r="L1143" i="1"/>
  <c r="M1143" i="1"/>
  <c r="N1143" i="1"/>
  <c r="O1143" i="1"/>
  <c r="P1143" i="1"/>
  <c r="Q1143" i="1"/>
  <c r="R1143" i="1"/>
  <c r="S1143" i="1"/>
  <c r="T1143" i="1"/>
  <c r="U1143" i="1"/>
  <c r="V1143" i="1"/>
  <c r="W1143" i="1"/>
  <c r="X1143" i="1"/>
  <c r="Y1143" i="1"/>
  <c r="Z1143" i="1"/>
  <c r="AA1143" i="1"/>
  <c r="AB1143" i="1"/>
  <c r="AC1143" i="1"/>
  <c r="AD1143" i="1"/>
  <c r="AE1143" i="1"/>
  <c r="AF1143" i="1"/>
  <c r="C1144" i="1"/>
  <c r="D1144" i="1"/>
  <c r="E1144" i="1"/>
  <c r="F1144" i="1"/>
  <c r="G1144" i="1"/>
  <c r="H1144" i="1"/>
  <c r="I1144" i="1"/>
  <c r="J1144" i="1"/>
  <c r="K1144" i="1"/>
  <c r="L1144" i="1"/>
  <c r="M1144" i="1"/>
  <c r="N1144" i="1"/>
  <c r="O1144" i="1"/>
  <c r="P1144" i="1"/>
  <c r="Q1144" i="1"/>
  <c r="R1144" i="1"/>
  <c r="S1144" i="1"/>
  <c r="T1144" i="1"/>
  <c r="U1144" i="1"/>
  <c r="V1144" i="1"/>
  <c r="W1144" i="1"/>
  <c r="X1144" i="1"/>
  <c r="Y1144" i="1"/>
  <c r="Z1144" i="1"/>
  <c r="AA1144" i="1"/>
  <c r="AB1144" i="1"/>
  <c r="AC1144" i="1"/>
  <c r="AD1144" i="1"/>
  <c r="AE1144" i="1"/>
  <c r="AF1144" i="1"/>
  <c r="C1145" i="1"/>
  <c r="D1145" i="1"/>
  <c r="E1145" i="1"/>
  <c r="F1145" i="1"/>
  <c r="G1145" i="1"/>
  <c r="H1145" i="1"/>
  <c r="I1145" i="1"/>
  <c r="J1145" i="1"/>
  <c r="K1145" i="1"/>
  <c r="L1145" i="1"/>
  <c r="M1145" i="1"/>
  <c r="N1145" i="1"/>
  <c r="O1145" i="1"/>
  <c r="P1145" i="1"/>
  <c r="Q1145" i="1"/>
  <c r="R1145" i="1"/>
  <c r="S1145" i="1"/>
  <c r="T1145" i="1"/>
  <c r="U1145" i="1"/>
  <c r="V1145" i="1"/>
  <c r="W1145" i="1"/>
  <c r="X1145" i="1"/>
  <c r="Y1145" i="1"/>
  <c r="Z1145" i="1"/>
  <c r="AA1145" i="1"/>
  <c r="AB1145" i="1"/>
  <c r="AC1145" i="1"/>
  <c r="AD1145" i="1"/>
  <c r="AE1145" i="1"/>
  <c r="AF1145" i="1"/>
  <c r="C1146" i="1"/>
  <c r="D1146" i="1"/>
  <c r="E1146" i="1"/>
  <c r="F1146" i="1"/>
  <c r="G1146" i="1"/>
  <c r="H1146" i="1"/>
  <c r="I1146" i="1"/>
  <c r="J1146" i="1"/>
  <c r="K1146" i="1"/>
  <c r="L1146" i="1"/>
  <c r="M1146" i="1"/>
  <c r="N1146" i="1"/>
  <c r="O1146" i="1"/>
  <c r="P1146" i="1"/>
  <c r="Q1146" i="1"/>
  <c r="R1146" i="1"/>
  <c r="S1146" i="1"/>
  <c r="T1146" i="1"/>
  <c r="U1146" i="1"/>
  <c r="V1146" i="1"/>
  <c r="W1146" i="1"/>
  <c r="X1146" i="1"/>
  <c r="Y1146" i="1"/>
  <c r="Z1146" i="1"/>
  <c r="AA1146" i="1"/>
  <c r="AB1146" i="1"/>
  <c r="AC1146" i="1"/>
  <c r="AD1146" i="1"/>
  <c r="AE1146" i="1"/>
  <c r="AF1146" i="1"/>
  <c r="C1147" i="1"/>
  <c r="D1147" i="1"/>
  <c r="E1147" i="1"/>
  <c r="F1147" i="1"/>
  <c r="G1147" i="1"/>
  <c r="H1147" i="1"/>
  <c r="I1147" i="1"/>
  <c r="J1147" i="1"/>
  <c r="K1147" i="1"/>
  <c r="L1147" i="1"/>
  <c r="M1147" i="1"/>
  <c r="N1147" i="1"/>
  <c r="O1147" i="1"/>
  <c r="P1147" i="1"/>
  <c r="Q1147" i="1"/>
  <c r="R1147" i="1"/>
  <c r="S1147" i="1"/>
  <c r="T1147" i="1"/>
  <c r="U1147" i="1"/>
  <c r="V1147" i="1"/>
  <c r="W1147" i="1"/>
  <c r="X1147" i="1"/>
  <c r="Y1147" i="1"/>
  <c r="Z1147" i="1"/>
  <c r="AA1147" i="1"/>
  <c r="AB1147" i="1"/>
  <c r="AC1147" i="1"/>
  <c r="AD1147" i="1"/>
  <c r="AE1147" i="1"/>
  <c r="AF1147" i="1"/>
  <c r="C1148" i="1"/>
  <c r="D1148" i="1"/>
  <c r="E1148" i="1"/>
  <c r="F1148" i="1"/>
  <c r="G1148" i="1"/>
  <c r="H1148" i="1"/>
  <c r="I1148" i="1"/>
  <c r="J1148" i="1"/>
  <c r="K1148" i="1"/>
  <c r="L1148" i="1"/>
  <c r="M1148" i="1"/>
  <c r="N1148" i="1"/>
  <c r="O1148" i="1"/>
  <c r="P1148" i="1"/>
  <c r="Q1148" i="1"/>
  <c r="R1148" i="1"/>
  <c r="S1148" i="1"/>
  <c r="T1148" i="1"/>
  <c r="U1148" i="1"/>
  <c r="V1148" i="1"/>
  <c r="W1148" i="1"/>
  <c r="X1148" i="1"/>
  <c r="Y1148" i="1"/>
  <c r="Z1148" i="1"/>
  <c r="AA1148" i="1"/>
  <c r="AB1148" i="1"/>
  <c r="AC1148" i="1"/>
  <c r="AD1148" i="1"/>
  <c r="AE1148" i="1"/>
  <c r="AF1148" i="1"/>
  <c r="C1149" i="1"/>
  <c r="D1149" i="1"/>
  <c r="E1149" i="1"/>
  <c r="F1149" i="1"/>
  <c r="G1149" i="1"/>
  <c r="H1149" i="1"/>
  <c r="I1149" i="1"/>
  <c r="J1149" i="1"/>
  <c r="K1149" i="1"/>
  <c r="L1149" i="1"/>
  <c r="M1149" i="1"/>
  <c r="N1149" i="1"/>
  <c r="O1149" i="1"/>
  <c r="P1149" i="1"/>
  <c r="Q1149" i="1"/>
  <c r="R1149" i="1"/>
  <c r="S1149" i="1"/>
  <c r="T1149" i="1"/>
  <c r="U1149" i="1"/>
  <c r="V1149" i="1"/>
  <c r="W1149" i="1"/>
  <c r="X1149" i="1"/>
  <c r="Y1149" i="1"/>
  <c r="Z1149" i="1"/>
  <c r="AA1149" i="1"/>
  <c r="AB1149" i="1"/>
  <c r="AC1149" i="1"/>
  <c r="AD1149" i="1"/>
  <c r="AE1149" i="1"/>
  <c r="AF1149" i="1"/>
  <c r="C1150" i="1"/>
  <c r="D1150" i="1"/>
  <c r="E1150" i="1"/>
  <c r="F1150" i="1"/>
  <c r="G1150" i="1"/>
  <c r="H1150" i="1"/>
  <c r="I1150" i="1"/>
  <c r="J1150" i="1"/>
  <c r="K1150" i="1"/>
  <c r="L1150" i="1"/>
  <c r="M1150" i="1"/>
  <c r="N1150" i="1"/>
  <c r="O1150" i="1"/>
  <c r="P1150" i="1"/>
  <c r="Q1150" i="1"/>
  <c r="R1150" i="1"/>
  <c r="S1150" i="1"/>
  <c r="T1150" i="1"/>
  <c r="U1150" i="1"/>
  <c r="V1150" i="1"/>
  <c r="W1150" i="1"/>
  <c r="X1150" i="1"/>
  <c r="Y1150" i="1"/>
  <c r="Z1150" i="1"/>
  <c r="AA1150" i="1"/>
  <c r="AB1150" i="1"/>
  <c r="AC1150" i="1"/>
  <c r="AD1150" i="1"/>
  <c r="AE1150" i="1"/>
  <c r="AF1150" i="1"/>
  <c r="C1151" i="1"/>
  <c r="D1151" i="1"/>
  <c r="E1151" i="1"/>
  <c r="F1151" i="1"/>
  <c r="G1151" i="1"/>
  <c r="H1151" i="1"/>
  <c r="I1151" i="1"/>
  <c r="J1151" i="1"/>
  <c r="K1151" i="1"/>
  <c r="L1151" i="1"/>
  <c r="M1151" i="1"/>
  <c r="N1151" i="1"/>
  <c r="O1151" i="1"/>
  <c r="P1151" i="1"/>
  <c r="Q1151" i="1"/>
  <c r="R1151" i="1"/>
  <c r="S1151" i="1"/>
  <c r="T1151" i="1"/>
  <c r="U1151" i="1"/>
  <c r="V1151" i="1"/>
  <c r="W1151" i="1"/>
  <c r="X1151" i="1"/>
  <c r="Y1151" i="1"/>
  <c r="Z1151" i="1"/>
  <c r="AA1151" i="1"/>
  <c r="AB1151" i="1"/>
  <c r="AC1151" i="1"/>
  <c r="AD1151" i="1"/>
  <c r="AE1151" i="1"/>
  <c r="AF1151" i="1"/>
  <c r="C1152" i="1"/>
  <c r="D1152" i="1"/>
  <c r="E1152" i="1"/>
  <c r="F1152" i="1"/>
  <c r="G1152" i="1"/>
  <c r="H1152" i="1"/>
  <c r="I1152" i="1"/>
  <c r="J1152" i="1"/>
  <c r="K1152" i="1"/>
  <c r="L1152" i="1"/>
  <c r="M1152" i="1"/>
  <c r="N1152" i="1"/>
  <c r="O1152" i="1"/>
  <c r="P1152" i="1"/>
  <c r="Q1152" i="1"/>
  <c r="R1152" i="1"/>
  <c r="S1152" i="1"/>
  <c r="T1152" i="1"/>
  <c r="U1152" i="1"/>
  <c r="V1152" i="1"/>
  <c r="W1152" i="1"/>
  <c r="X1152" i="1"/>
  <c r="Y1152" i="1"/>
  <c r="Z1152" i="1"/>
  <c r="AA1152" i="1"/>
  <c r="AB1152" i="1"/>
  <c r="AC1152" i="1"/>
  <c r="AD1152" i="1"/>
  <c r="AE1152" i="1"/>
  <c r="AF1152" i="1"/>
  <c r="C1153" i="1"/>
  <c r="D1153" i="1"/>
  <c r="E1153" i="1"/>
  <c r="F1153" i="1"/>
  <c r="G1153" i="1"/>
  <c r="H1153" i="1"/>
  <c r="I1153" i="1"/>
  <c r="J1153" i="1"/>
  <c r="K1153" i="1"/>
  <c r="L1153" i="1"/>
  <c r="M1153" i="1"/>
  <c r="N1153" i="1"/>
  <c r="O1153" i="1"/>
  <c r="P1153" i="1"/>
  <c r="Q1153" i="1"/>
  <c r="R1153" i="1"/>
  <c r="S1153" i="1"/>
  <c r="T1153" i="1"/>
  <c r="U1153" i="1"/>
  <c r="V1153" i="1"/>
  <c r="W1153" i="1"/>
  <c r="X1153" i="1"/>
  <c r="Y1153" i="1"/>
  <c r="Z1153" i="1"/>
  <c r="AA1153" i="1"/>
  <c r="AB1153" i="1"/>
  <c r="AC1153" i="1"/>
  <c r="AD1153" i="1"/>
  <c r="AE1153" i="1"/>
  <c r="AF1153" i="1"/>
  <c r="C1154" i="1"/>
  <c r="D1154" i="1"/>
  <c r="E1154" i="1"/>
  <c r="F1154" i="1"/>
  <c r="G1154" i="1"/>
  <c r="H1154" i="1"/>
  <c r="I1154" i="1"/>
  <c r="J1154" i="1"/>
  <c r="K1154" i="1"/>
  <c r="L1154" i="1"/>
  <c r="M1154" i="1"/>
  <c r="N1154" i="1"/>
  <c r="O1154" i="1"/>
  <c r="P1154" i="1"/>
  <c r="Q1154" i="1"/>
  <c r="R1154" i="1"/>
  <c r="S1154" i="1"/>
  <c r="T1154" i="1"/>
  <c r="U1154" i="1"/>
  <c r="V1154" i="1"/>
  <c r="W1154" i="1"/>
  <c r="X1154" i="1"/>
  <c r="Y1154" i="1"/>
  <c r="Z1154" i="1"/>
  <c r="AA1154" i="1"/>
  <c r="AB1154" i="1"/>
  <c r="AC1154" i="1"/>
  <c r="AD1154" i="1"/>
  <c r="AE1154" i="1"/>
  <c r="AF1154" i="1"/>
  <c r="C1155" i="1"/>
  <c r="D1155" i="1"/>
  <c r="E1155" i="1"/>
  <c r="F1155" i="1"/>
  <c r="G1155" i="1"/>
  <c r="H1155" i="1"/>
  <c r="I1155" i="1"/>
  <c r="J1155" i="1"/>
  <c r="K1155" i="1"/>
  <c r="L1155" i="1"/>
  <c r="M1155" i="1"/>
  <c r="N1155" i="1"/>
  <c r="O1155" i="1"/>
  <c r="P1155" i="1"/>
  <c r="Q1155" i="1"/>
  <c r="R1155" i="1"/>
  <c r="S1155" i="1"/>
  <c r="T1155" i="1"/>
  <c r="U1155" i="1"/>
  <c r="V1155" i="1"/>
  <c r="W1155" i="1"/>
  <c r="X1155" i="1"/>
  <c r="Y1155" i="1"/>
  <c r="Z1155" i="1"/>
  <c r="AA1155" i="1"/>
  <c r="AB1155" i="1"/>
  <c r="AC1155" i="1"/>
  <c r="AD1155" i="1"/>
  <c r="AE1155" i="1"/>
  <c r="AF1155" i="1"/>
  <c r="C1156" i="1"/>
  <c r="D1156" i="1"/>
  <c r="E1156" i="1"/>
  <c r="F1156" i="1"/>
  <c r="G1156" i="1"/>
  <c r="H1156" i="1"/>
  <c r="I1156" i="1"/>
  <c r="J1156" i="1"/>
  <c r="K1156" i="1"/>
  <c r="L1156" i="1"/>
  <c r="M1156" i="1"/>
  <c r="N1156" i="1"/>
  <c r="O1156" i="1"/>
  <c r="P1156" i="1"/>
  <c r="Q1156" i="1"/>
  <c r="R1156" i="1"/>
  <c r="S1156" i="1"/>
  <c r="T1156" i="1"/>
  <c r="U1156" i="1"/>
  <c r="V1156" i="1"/>
  <c r="W1156" i="1"/>
  <c r="X1156" i="1"/>
  <c r="Y1156" i="1"/>
  <c r="Z1156" i="1"/>
  <c r="AA1156" i="1"/>
  <c r="AB1156" i="1"/>
  <c r="AC1156" i="1"/>
  <c r="AD1156" i="1"/>
  <c r="AE1156" i="1"/>
  <c r="AF1156" i="1"/>
  <c r="C1157" i="1"/>
  <c r="D1157" i="1"/>
  <c r="E1157" i="1"/>
  <c r="F1157" i="1"/>
  <c r="G1157" i="1"/>
  <c r="H1157" i="1"/>
  <c r="I1157" i="1"/>
  <c r="J1157" i="1"/>
  <c r="K1157" i="1"/>
  <c r="L1157" i="1"/>
  <c r="M1157" i="1"/>
  <c r="N1157" i="1"/>
  <c r="O1157" i="1"/>
  <c r="P1157" i="1"/>
  <c r="Q1157" i="1"/>
  <c r="R1157" i="1"/>
  <c r="S1157" i="1"/>
  <c r="T1157" i="1"/>
  <c r="U1157" i="1"/>
  <c r="V1157" i="1"/>
  <c r="W1157" i="1"/>
  <c r="X1157" i="1"/>
  <c r="Y1157" i="1"/>
  <c r="Z1157" i="1"/>
  <c r="AA1157" i="1"/>
  <c r="AB1157" i="1"/>
  <c r="AC1157" i="1"/>
  <c r="AD1157" i="1"/>
  <c r="AE1157" i="1"/>
  <c r="AF1157" i="1"/>
  <c r="C1158" i="1"/>
  <c r="D1158" i="1"/>
  <c r="E1158" i="1"/>
  <c r="F1158" i="1"/>
  <c r="G1158" i="1"/>
  <c r="H1158" i="1"/>
  <c r="I1158" i="1"/>
  <c r="J1158" i="1"/>
  <c r="K1158" i="1"/>
  <c r="L1158" i="1"/>
  <c r="M1158" i="1"/>
  <c r="N1158" i="1"/>
  <c r="O1158" i="1"/>
  <c r="P1158" i="1"/>
  <c r="Q1158" i="1"/>
  <c r="R1158" i="1"/>
  <c r="S1158" i="1"/>
  <c r="T1158" i="1"/>
  <c r="U1158" i="1"/>
  <c r="V1158" i="1"/>
  <c r="W1158" i="1"/>
  <c r="X1158" i="1"/>
  <c r="Y1158" i="1"/>
  <c r="Z1158" i="1"/>
  <c r="AA1158" i="1"/>
  <c r="AB1158" i="1"/>
  <c r="AC1158" i="1"/>
  <c r="AD1158" i="1"/>
  <c r="AE1158" i="1"/>
  <c r="AF1158" i="1"/>
  <c r="C1159" i="1"/>
  <c r="D1159" i="1"/>
  <c r="E1159" i="1"/>
  <c r="F1159" i="1"/>
  <c r="G1159" i="1"/>
  <c r="H1159" i="1"/>
  <c r="I1159" i="1"/>
  <c r="J1159" i="1"/>
  <c r="K1159" i="1"/>
  <c r="L1159" i="1"/>
  <c r="M1159" i="1"/>
  <c r="N1159" i="1"/>
  <c r="O1159" i="1"/>
  <c r="P1159" i="1"/>
  <c r="Q1159" i="1"/>
  <c r="R1159" i="1"/>
  <c r="S1159" i="1"/>
  <c r="T1159" i="1"/>
  <c r="U1159" i="1"/>
  <c r="V1159" i="1"/>
  <c r="W1159" i="1"/>
  <c r="X1159" i="1"/>
  <c r="Y1159" i="1"/>
  <c r="Z1159" i="1"/>
  <c r="AA1159" i="1"/>
  <c r="AB1159" i="1"/>
  <c r="AC1159" i="1"/>
  <c r="AD1159" i="1"/>
  <c r="AE1159" i="1"/>
  <c r="AF1159" i="1"/>
  <c r="C1160" i="1"/>
  <c r="D1160" i="1"/>
  <c r="E1160" i="1"/>
  <c r="F1160" i="1"/>
  <c r="G1160" i="1"/>
  <c r="H1160" i="1"/>
  <c r="I1160" i="1"/>
  <c r="J1160" i="1"/>
  <c r="K1160" i="1"/>
  <c r="L1160" i="1"/>
  <c r="M1160" i="1"/>
  <c r="N1160" i="1"/>
  <c r="O1160" i="1"/>
  <c r="P1160" i="1"/>
  <c r="Q1160" i="1"/>
  <c r="R1160" i="1"/>
  <c r="S1160" i="1"/>
  <c r="T1160" i="1"/>
  <c r="U1160" i="1"/>
  <c r="V1160" i="1"/>
  <c r="W1160" i="1"/>
  <c r="X1160" i="1"/>
  <c r="Y1160" i="1"/>
  <c r="Z1160" i="1"/>
  <c r="AA1160" i="1"/>
  <c r="AB1160" i="1"/>
  <c r="AC1160" i="1"/>
  <c r="AD1160" i="1"/>
  <c r="AE1160" i="1"/>
  <c r="AF1160" i="1"/>
  <c r="C1161" i="1"/>
  <c r="D1161" i="1"/>
  <c r="E1161" i="1"/>
  <c r="F1161" i="1"/>
  <c r="G1161" i="1"/>
  <c r="H1161" i="1"/>
  <c r="I1161" i="1"/>
  <c r="J1161" i="1"/>
  <c r="K1161" i="1"/>
  <c r="L1161" i="1"/>
  <c r="M1161" i="1"/>
  <c r="N1161" i="1"/>
  <c r="O1161" i="1"/>
  <c r="P1161" i="1"/>
  <c r="Q1161" i="1"/>
  <c r="R1161" i="1"/>
  <c r="S1161" i="1"/>
  <c r="T1161" i="1"/>
  <c r="U1161" i="1"/>
  <c r="V1161" i="1"/>
  <c r="W1161" i="1"/>
  <c r="X1161" i="1"/>
  <c r="Y1161" i="1"/>
  <c r="Z1161" i="1"/>
  <c r="AA1161" i="1"/>
  <c r="AB1161" i="1"/>
  <c r="AC1161" i="1"/>
  <c r="AD1161" i="1"/>
  <c r="AE1161" i="1"/>
  <c r="AF1161" i="1"/>
  <c r="C1162" i="1"/>
  <c r="D1162" i="1"/>
  <c r="E1162" i="1"/>
  <c r="F1162" i="1"/>
  <c r="G1162" i="1"/>
  <c r="H1162" i="1"/>
  <c r="I1162" i="1"/>
  <c r="J1162" i="1"/>
  <c r="K1162" i="1"/>
  <c r="L1162" i="1"/>
  <c r="M1162" i="1"/>
  <c r="N1162" i="1"/>
  <c r="O1162" i="1"/>
  <c r="P1162" i="1"/>
  <c r="Q1162" i="1"/>
  <c r="R1162" i="1"/>
  <c r="S1162" i="1"/>
  <c r="T1162" i="1"/>
  <c r="U1162" i="1"/>
  <c r="V1162" i="1"/>
  <c r="W1162" i="1"/>
  <c r="X1162" i="1"/>
  <c r="Y1162" i="1"/>
  <c r="Z1162" i="1"/>
  <c r="AA1162" i="1"/>
  <c r="AB1162" i="1"/>
  <c r="AC1162" i="1"/>
  <c r="AD1162" i="1"/>
  <c r="AE1162" i="1"/>
  <c r="AF1162" i="1"/>
  <c r="C1163" i="1"/>
  <c r="D1163" i="1"/>
  <c r="E1163" i="1"/>
  <c r="F1163" i="1"/>
  <c r="G1163" i="1"/>
  <c r="H1163" i="1"/>
  <c r="I1163" i="1"/>
  <c r="J1163" i="1"/>
  <c r="K1163" i="1"/>
  <c r="L1163" i="1"/>
  <c r="M1163" i="1"/>
  <c r="N1163" i="1"/>
  <c r="O1163" i="1"/>
  <c r="P1163" i="1"/>
  <c r="Q1163" i="1"/>
  <c r="R1163" i="1"/>
  <c r="S1163" i="1"/>
  <c r="T1163" i="1"/>
  <c r="U1163" i="1"/>
  <c r="V1163" i="1"/>
  <c r="W1163" i="1"/>
  <c r="X1163" i="1"/>
  <c r="Y1163" i="1"/>
  <c r="Z1163" i="1"/>
  <c r="AA1163" i="1"/>
  <c r="AB1163" i="1"/>
  <c r="AC1163" i="1"/>
  <c r="AD1163" i="1"/>
  <c r="AE1163" i="1"/>
  <c r="AF1163" i="1"/>
  <c r="C1164" i="1"/>
  <c r="D1164" i="1"/>
  <c r="E1164" i="1"/>
  <c r="F1164" i="1"/>
  <c r="G1164" i="1"/>
  <c r="H1164" i="1"/>
  <c r="I1164" i="1"/>
  <c r="J1164" i="1"/>
  <c r="K1164" i="1"/>
  <c r="L1164" i="1"/>
  <c r="M1164" i="1"/>
  <c r="N1164" i="1"/>
  <c r="O1164" i="1"/>
  <c r="P1164" i="1"/>
  <c r="Q1164" i="1"/>
  <c r="R1164" i="1"/>
  <c r="S1164" i="1"/>
  <c r="T1164" i="1"/>
  <c r="U1164" i="1"/>
  <c r="V1164" i="1"/>
  <c r="W1164" i="1"/>
  <c r="X1164" i="1"/>
  <c r="Y1164" i="1"/>
  <c r="Z1164" i="1"/>
  <c r="AA1164" i="1"/>
  <c r="AB1164" i="1"/>
  <c r="AC1164" i="1"/>
  <c r="AD1164" i="1"/>
  <c r="AE1164" i="1"/>
  <c r="AF1164" i="1"/>
  <c r="C1165" i="1"/>
  <c r="D1165" i="1"/>
  <c r="E1165" i="1"/>
  <c r="F1165" i="1"/>
  <c r="G1165" i="1"/>
  <c r="H1165" i="1"/>
  <c r="I1165" i="1"/>
  <c r="J1165" i="1"/>
  <c r="K1165" i="1"/>
  <c r="L1165" i="1"/>
  <c r="M1165" i="1"/>
  <c r="N1165" i="1"/>
  <c r="O1165" i="1"/>
  <c r="P1165" i="1"/>
  <c r="Q1165" i="1"/>
  <c r="R1165" i="1"/>
  <c r="S1165" i="1"/>
  <c r="T1165" i="1"/>
  <c r="U1165" i="1"/>
  <c r="V1165" i="1"/>
  <c r="W1165" i="1"/>
  <c r="X1165" i="1"/>
  <c r="Y1165" i="1"/>
  <c r="Z1165" i="1"/>
  <c r="AA1165" i="1"/>
  <c r="AB1165" i="1"/>
  <c r="AC1165" i="1"/>
  <c r="AD1165" i="1"/>
  <c r="AE1165" i="1"/>
  <c r="AF1165" i="1"/>
  <c r="C1166" i="1"/>
  <c r="D1166" i="1"/>
  <c r="E1166" i="1"/>
  <c r="F1166" i="1"/>
  <c r="G1166" i="1"/>
  <c r="H1166" i="1"/>
  <c r="I1166" i="1"/>
  <c r="J1166" i="1"/>
  <c r="K1166" i="1"/>
  <c r="L1166" i="1"/>
  <c r="M1166" i="1"/>
  <c r="N1166" i="1"/>
  <c r="O1166" i="1"/>
  <c r="P1166" i="1"/>
  <c r="Q1166" i="1"/>
  <c r="R1166" i="1"/>
  <c r="S1166" i="1"/>
  <c r="T1166" i="1"/>
  <c r="U1166" i="1"/>
  <c r="V1166" i="1"/>
  <c r="W1166" i="1"/>
  <c r="X1166" i="1"/>
  <c r="Y1166" i="1"/>
  <c r="Z1166" i="1"/>
  <c r="AA1166" i="1"/>
  <c r="AB1166" i="1"/>
  <c r="AC1166" i="1"/>
  <c r="AD1166" i="1"/>
  <c r="AE1166" i="1"/>
  <c r="AF1166" i="1"/>
  <c r="C1167" i="1"/>
  <c r="D1167" i="1"/>
  <c r="E1167" i="1"/>
  <c r="F1167" i="1"/>
  <c r="G1167" i="1"/>
  <c r="H1167" i="1"/>
  <c r="I1167" i="1"/>
  <c r="J1167" i="1"/>
  <c r="K1167" i="1"/>
  <c r="L1167" i="1"/>
  <c r="M1167" i="1"/>
  <c r="N1167" i="1"/>
  <c r="O1167" i="1"/>
  <c r="P1167" i="1"/>
  <c r="Q1167" i="1"/>
  <c r="R1167" i="1"/>
  <c r="S1167" i="1"/>
  <c r="T1167" i="1"/>
  <c r="U1167" i="1"/>
  <c r="V1167" i="1"/>
  <c r="W1167" i="1"/>
  <c r="X1167" i="1"/>
  <c r="Y1167" i="1"/>
  <c r="Z1167" i="1"/>
  <c r="AA1167" i="1"/>
  <c r="AB1167" i="1"/>
  <c r="AC1167" i="1"/>
  <c r="AD1167" i="1"/>
  <c r="AE1167" i="1"/>
  <c r="AF1167" i="1"/>
  <c r="C1168" i="1"/>
  <c r="D1168" i="1"/>
  <c r="E1168" i="1"/>
  <c r="F1168" i="1"/>
  <c r="G1168" i="1"/>
  <c r="H1168" i="1"/>
  <c r="I1168" i="1"/>
  <c r="J1168" i="1"/>
  <c r="K1168" i="1"/>
  <c r="L1168" i="1"/>
  <c r="M1168" i="1"/>
  <c r="N1168" i="1"/>
  <c r="O1168" i="1"/>
  <c r="P1168" i="1"/>
  <c r="Q1168" i="1"/>
  <c r="R1168" i="1"/>
  <c r="S1168" i="1"/>
  <c r="T1168" i="1"/>
  <c r="U1168" i="1"/>
  <c r="V1168" i="1"/>
  <c r="W1168" i="1"/>
  <c r="X1168" i="1"/>
  <c r="Y1168" i="1"/>
  <c r="Z1168" i="1"/>
  <c r="AA1168" i="1"/>
  <c r="AB1168" i="1"/>
  <c r="AC1168" i="1"/>
  <c r="AD1168" i="1"/>
  <c r="AE1168" i="1"/>
  <c r="AF1168" i="1"/>
  <c r="C1169" i="1"/>
  <c r="D1169" i="1"/>
  <c r="E1169" i="1"/>
  <c r="F1169" i="1"/>
  <c r="G1169" i="1"/>
  <c r="H1169" i="1"/>
  <c r="I1169" i="1"/>
  <c r="J1169" i="1"/>
  <c r="K1169" i="1"/>
  <c r="L1169" i="1"/>
  <c r="M1169" i="1"/>
  <c r="N1169" i="1"/>
  <c r="O1169" i="1"/>
  <c r="P1169" i="1"/>
  <c r="Q1169" i="1"/>
  <c r="R1169" i="1"/>
  <c r="S1169" i="1"/>
  <c r="T1169" i="1"/>
  <c r="U1169" i="1"/>
  <c r="V1169" i="1"/>
  <c r="W1169" i="1"/>
  <c r="X1169" i="1"/>
  <c r="Y1169" i="1"/>
  <c r="Z1169" i="1"/>
  <c r="AA1169" i="1"/>
  <c r="AB1169" i="1"/>
  <c r="AC1169" i="1"/>
  <c r="AD1169" i="1"/>
  <c r="AE1169" i="1"/>
  <c r="AF1169" i="1"/>
  <c r="C1170" i="1"/>
  <c r="D1170" i="1"/>
  <c r="E1170" i="1"/>
  <c r="F1170" i="1"/>
  <c r="G1170" i="1"/>
  <c r="H1170" i="1"/>
  <c r="I1170" i="1"/>
  <c r="J1170" i="1"/>
  <c r="K1170" i="1"/>
  <c r="L1170" i="1"/>
  <c r="M1170" i="1"/>
  <c r="N1170" i="1"/>
  <c r="O1170" i="1"/>
  <c r="P1170" i="1"/>
  <c r="Q1170" i="1"/>
  <c r="R1170" i="1"/>
  <c r="S1170" i="1"/>
  <c r="T1170" i="1"/>
  <c r="U1170" i="1"/>
  <c r="V1170" i="1"/>
  <c r="W1170" i="1"/>
  <c r="X1170" i="1"/>
  <c r="Y1170" i="1"/>
  <c r="Z1170" i="1"/>
  <c r="AA1170" i="1"/>
  <c r="AB1170" i="1"/>
  <c r="AC1170" i="1"/>
  <c r="AD1170" i="1"/>
  <c r="AE1170" i="1"/>
  <c r="AF1170" i="1"/>
  <c r="C1171" i="1"/>
  <c r="D1171" i="1"/>
  <c r="E1171" i="1"/>
  <c r="F1171" i="1"/>
  <c r="G1171" i="1"/>
  <c r="H1171" i="1"/>
  <c r="I1171" i="1"/>
  <c r="J1171" i="1"/>
  <c r="K1171" i="1"/>
  <c r="L1171" i="1"/>
  <c r="M1171" i="1"/>
  <c r="N1171" i="1"/>
  <c r="O1171" i="1"/>
  <c r="P1171" i="1"/>
  <c r="Q1171" i="1"/>
  <c r="R1171" i="1"/>
  <c r="S1171" i="1"/>
  <c r="T1171" i="1"/>
  <c r="U1171" i="1"/>
  <c r="V1171" i="1"/>
  <c r="W1171" i="1"/>
  <c r="X1171" i="1"/>
  <c r="Y1171" i="1"/>
  <c r="Z1171" i="1"/>
  <c r="AA1171" i="1"/>
  <c r="AB1171" i="1"/>
  <c r="AC1171" i="1"/>
  <c r="AD1171" i="1"/>
  <c r="AE1171" i="1"/>
  <c r="AF1171" i="1"/>
  <c r="C1172" i="1"/>
  <c r="D1172" i="1"/>
  <c r="E1172" i="1"/>
  <c r="F1172" i="1"/>
  <c r="G1172" i="1"/>
  <c r="H1172" i="1"/>
  <c r="I1172" i="1"/>
  <c r="J1172" i="1"/>
  <c r="K1172" i="1"/>
  <c r="L1172" i="1"/>
  <c r="M1172" i="1"/>
  <c r="N1172" i="1"/>
  <c r="O1172" i="1"/>
  <c r="P1172" i="1"/>
  <c r="Q1172" i="1"/>
  <c r="R1172" i="1"/>
  <c r="S1172" i="1"/>
  <c r="T1172" i="1"/>
  <c r="U1172" i="1"/>
  <c r="V1172" i="1"/>
  <c r="W1172" i="1"/>
  <c r="X1172" i="1"/>
  <c r="Y1172" i="1"/>
  <c r="Z1172" i="1"/>
  <c r="AA1172" i="1"/>
  <c r="AB1172" i="1"/>
  <c r="AC1172" i="1"/>
  <c r="AD1172" i="1"/>
  <c r="AE1172" i="1"/>
  <c r="AF1172" i="1"/>
  <c r="C1173" i="1"/>
  <c r="D1173" i="1"/>
  <c r="E1173" i="1"/>
  <c r="F1173" i="1"/>
  <c r="G1173" i="1"/>
  <c r="H1173" i="1"/>
  <c r="I1173" i="1"/>
  <c r="J1173" i="1"/>
  <c r="K1173" i="1"/>
  <c r="L1173" i="1"/>
  <c r="M1173" i="1"/>
  <c r="N1173" i="1"/>
  <c r="O1173" i="1"/>
  <c r="P1173" i="1"/>
  <c r="Q1173" i="1"/>
  <c r="R1173" i="1"/>
  <c r="S1173" i="1"/>
  <c r="T1173" i="1"/>
  <c r="U1173" i="1"/>
  <c r="V1173" i="1"/>
  <c r="W1173" i="1"/>
  <c r="X1173" i="1"/>
  <c r="Y1173" i="1"/>
  <c r="Z1173" i="1"/>
  <c r="AA1173" i="1"/>
  <c r="AB1173" i="1"/>
  <c r="AC1173" i="1"/>
  <c r="AD1173" i="1"/>
  <c r="AE1173" i="1"/>
  <c r="AF1173" i="1"/>
  <c r="C1174" i="1"/>
  <c r="D1174" i="1"/>
  <c r="E1174" i="1"/>
  <c r="F1174" i="1"/>
  <c r="G1174" i="1"/>
  <c r="H1174" i="1"/>
  <c r="I1174" i="1"/>
  <c r="J1174" i="1"/>
  <c r="K1174" i="1"/>
  <c r="L1174" i="1"/>
  <c r="M1174" i="1"/>
  <c r="N1174" i="1"/>
  <c r="O1174" i="1"/>
  <c r="P1174" i="1"/>
  <c r="Q1174" i="1"/>
  <c r="R1174" i="1"/>
  <c r="S1174" i="1"/>
  <c r="T1174" i="1"/>
  <c r="U1174" i="1"/>
  <c r="V1174" i="1"/>
  <c r="W1174" i="1"/>
  <c r="X1174" i="1"/>
  <c r="Y1174" i="1"/>
  <c r="Z1174" i="1"/>
  <c r="AA1174" i="1"/>
  <c r="AB1174" i="1"/>
  <c r="AC1174" i="1"/>
  <c r="AD1174" i="1"/>
  <c r="AE1174" i="1"/>
  <c r="AF1174" i="1"/>
  <c r="C1175" i="1"/>
  <c r="D1175" i="1"/>
  <c r="E1175" i="1"/>
  <c r="F1175" i="1"/>
  <c r="G1175" i="1"/>
  <c r="H1175" i="1"/>
  <c r="I1175" i="1"/>
  <c r="J1175" i="1"/>
  <c r="K1175" i="1"/>
  <c r="L1175" i="1"/>
  <c r="M1175" i="1"/>
  <c r="N1175" i="1"/>
  <c r="O1175" i="1"/>
  <c r="P1175" i="1"/>
  <c r="Q1175" i="1"/>
  <c r="R1175" i="1"/>
  <c r="S1175" i="1"/>
  <c r="T1175" i="1"/>
  <c r="U1175" i="1"/>
  <c r="V1175" i="1"/>
  <c r="W1175" i="1"/>
  <c r="X1175" i="1"/>
  <c r="Y1175" i="1"/>
  <c r="Z1175" i="1"/>
  <c r="AA1175" i="1"/>
  <c r="AB1175" i="1"/>
  <c r="AC1175" i="1"/>
  <c r="AD1175" i="1"/>
  <c r="AE1175" i="1"/>
  <c r="AF1175" i="1"/>
  <c r="C1176" i="1"/>
  <c r="D1176" i="1"/>
  <c r="E1176" i="1"/>
  <c r="F1176" i="1"/>
  <c r="G1176" i="1"/>
  <c r="H1176" i="1"/>
  <c r="I1176" i="1"/>
  <c r="J1176" i="1"/>
  <c r="K1176" i="1"/>
  <c r="L1176" i="1"/>
  <c r="M1176" i="1"/>
  <c r="N1176" i="1"/>
  <c r="O1176" i="1"/>
  <c r="P1176" i="1"/>
  <c r="Q1176" i="1"/>
  <c r="R1176" i="1"/>
  <c r="S1176" i="1"/>
  <c r="T1176" i="1"/>
  <c r="U1176" i="1"/>
  <c r="V1176" i="1"/>
  <c r="W1176" i="1"/>
  <c r="X1176" i="1"/>
  <c r="Y1176" i="1"/>
  <c r="Z1176" i="1"/>
  <c r="AA1176" i="1"/>
  <c r="AB1176" i="1"/>
  <c r="AC1176" i="1"/>
  <c r="AD1176" i="1"/>
  <c r="AE1176" i="1"/>
  <c r="AF1176" i="1"/>
  <c r="C1177" i="1"/>
  <c r="D1177" i="1"/>
  <c r="E1177" i="1"/>
  <c r="F1177" i="1"/>
  <c r="G1177" i="1"/>
  <c r="H1177" i="1"/>
  <c r="I1177" i="1"/>
  <c r="J1177" i="1"/>
  <c r="K1177" i="1"/>
  <c r="L1177" i="1"/>
  <c r="M1177" i="1"/>
  <c r="N1177" i="1"/>
  <c r="O1177" i="1"/>
  <c r="P1177" i="1"/>
  <c r="Q1177" i="1"/>
  <c r="R1177" i="1"/>
  <c r="S1177" i="1"/>
  <c r="T1177" i="1"/>
  <c r="U1177" i="1"/>
  <c r="V1177" i="1"/>
  <c r="W1177" i="1"/>
  <c r="X1177" i="1"/>
  <c r="Y1177" i="1"/>
  <c r="Z1177" i="1"/>
  <c r="AA1177" i="1"/>
  <c r="AB1177" i="1"/>
  <c r="AC1177" i="1"/>
  <c r="AD1177" i="1"/>
  <c r="AE1177" i="1"/>
  <c r="AF1177" i="1"/>
  <c r="C1178" i="1"/>
  <c r="D1178" i="1"/>
  <c r="E1178" i="1"/>
  <c r="F1178" i="1"/>
  <c r="G1178" i="1"/>
  <c r="H1178" i="1"/>
  <c r="I1178" i="1"/>
  <c r="J1178" i="1"/>
  <c r="K1178" i="1"/>
  <c r="L1178" i="1"/>
  <c r="M1178" i="1"/>
  <c r="N1178" i="1"/>
  <c r="O1178" i="1"/>
  <c r="P1178" i="1"/>
  <c r="Q1178" i="1"/>
  <c r="R1178" i="1"/>
  <c r="S1178" i="1"/>
  <c r="T1178" i="1"/>
  <c r="U1178" i="1"/>
  <c r="V1178" i="1"/>
  <c r="W1178" i="1"/>
  <c r="X1178" i="1"/>
  <c r="Y1178" i="1"/>
  <c r="Z1178" i="1"/>
  <c r="AA1178" i="1"/>
  <c r="AB1178" i="1"/>
  <c r="AC1178" i="1"/>
  <c r="AD1178" i="1"/>
  <c r="AE1178" i="1"/>
  <c r="AF1178" i="1"/>
  <c r="C1179" i="1"/>
  <c r="D1179" i="1"/>
  <c r="E1179" i="1"/>
  <c r="F1179" i="1"/>
  <c r="G1179" i="1"/>
  <c r="H1179" i="1"/>
  <c r="I1179" i="1"/>
  <c r="J1179" i="1"/>
  <c r="K1179" i="1"/>
  <c r="L1179" i="1"/>
  <c r="M1179" i="1"/>
  <c r="N1179" i="1"/>
  <c r="O1179" i="1"/>
  <c r="P1179" i="1"/>
  <c r="Q1179" i="1"/>
  <c r="R1179" i="1"/>
  <c r="S1179" i="1"/>
  <c r="T1179" i="1"/>
  <c r="U1179" i="1"/>
  <c r="V1179" i="1"/>
  <c r="W1179" i="1"/>
  <c r="X1179" i="1"/>
  <c r="Y1179" i="1"/>
  <c r="Z1179" i="1"/>
  <c r="AA1179" i="1"/>
  <c r="AB1179" i="1"/>
  <c r="AC1179" i="1"/>
  <c r="AD1179" i="1"/>
  <c r="AE1179" i="1"/>
  <c r="AF1179" i="1"/>
  <c r="C1180" i="1"/>
  <c r="D1180" i="1"/>
  <c r="E1180" i="1"/>
  <c r="F1180" i="1"/>
  <c r="G1180" i="1"/>
  <c r="H1180" i="1"/>
  <c r="I1180" i="1"/>
  <c r="J1180" i="1"/>
  <c r="K1180" i="1"/>
  <c r="L1180" i="1"/>
  <c r="M1180" i="1"/>
  <c r="N1180" i="1"/>
  <c r="O1180" i="1"/>
  <c r="P1180" i="1"/>
  <c r="Q1180" i="1"/>
  <c r="R1180" i="1"/>
  <c r="S1180" i="1"/>
  <c r="T1180" i="1"/>
  <c r="U1180" i="1"/>
  <c r="V1180" i="1"/>
  <c r="W1180" i="1"/>
  <c r="X1180" i="1"/>
  <c r="Y1180" i="1"/>
  <c r="Z1180" i="1"/>
  <c r="AA1180" i="1"/>
  <c r="AB1180" i="1"/>
  <c r="AC1180" i="1"/>
  <c r="AD1180" i="1"/>
  <c r="AE1180" i="1"/>
  <c r="AF1180" i="1"/>
  <c r="C1181" i="1"/>
  <c r="D1181" i="1"/>
  <c r="E1181" i="1"/>
  <c r="F1181" i="1"/>
  <c r="G1181" i="1"/>
  <c r="H1181" i="1"/>
  <c r="I1181" i="1"/>
  <c r="J1181" i="1"/>
  <c r="K1181" i="1"/>
  <c r="L1181" i="1"/>
  <c r="M1181" i="1"/>
  <c r="N1181" i="1"/>
  <c r="O1181" i="1"/>
  <c r="P1181" i="1"/>
  <c r="Q1181" i="1"/>
  <c r="R1181" i="1"/>
  <c r="S1181" i="1"/>
  <c r="T1181" i="1"/>
  <c r="U1181" i="1"/>
  <c r="V1181" i="1"/>
  <c r="W1181" i="1"/>
  <c r="X1181" i="1"/>
  <c r="Y1181" i="1"/>
  <c r="Z1181" i="1"/>
  <c r="AA1181" i="1"/>
  <c r="AB1181" i="1"/>
  <c r="AC1181" i="1"/>
  <c r="AD1181" i="1"/>
  <c r="AE1181" i="1"/>
  <c r="AF1181" i="1"/>
  <c r="C1182" i="1"/>
  <c r="D1182" i="1"/>
  <c r="E1182" i="1"/>
  <c r="F1182" i="1"/>
  <c r="G1182" i="1"/>
  <c r="H1182" i="1"/>
  <c r="I1182" i="1"/>
  <c r="J1182" i="1"/>
  <c r="K1182" i="1"/>
  <c r="L1182" i="1"/>
  <c r="M1182" i="1"/>
  <c r="N1182" i="1"/>
  <c r="O1182" i="1"/>
  <c r="P1182" i="1"/>
  <c r="Q1182" i="1"/>
  <c r="R1182" i="1"/>
  <c r="S1182" i="1"/>
  <c r="T1182" i="1"/>
  <c r="U1182" i="1"/>
  <c r="V1182" i="1"/>
  <c r="W1182" i="1"/>
  <c r="X1182" i="1"/>
  <c r="Y1182" i="1"/>
  <c r="Z1182" i="1"/>
  <c r="AA1182" i="1"/>
  <c r="AB1182" i="1"/>
  <c r="AC1182" i="1"/>
  <c r="AD1182" i="1"/>
  <c r="AE1182" i="1"/>
  <c r="AF1182" i="1"/>
  <c r="C1183" i="1"/>
  <c r="D1183" i="1"/>
  <c r="E1183" i="1"/>
  <c r="F1183" i="1"/>
  <c r="G1183" i="1"/>
  <c r="H1183" i="1"/>
  <c r="I1183" i="1"/>
  <c r="J1183" i="1"/>
  <c r="K1183" i="1"/>
  <c r="L1183" i="1"/>
  <c r="M1183" i="1"/>
  <c r="N1183" i="1"/>
  <c r="O1183" i="1"/>
  <c r="P1183" i="1"/>
  <c r="Q1183" i="1"/>
  <c r="R1183" i="1"/>
  <c r="S1183" i="1"/>
  <c r="T1183" i="1"/>
  <c r="U1183" i="1"/>
  <c r="V1183" i="1"/>
  <c r="W1183" i="1"/>
  <c r="X1183" i="1"/>
  <c r="Y1183" i="1"/>
  <c r="Z1183" i="1"/>
  <c r="AA1183" i="1"/>
  <c r="AB1183" i="1"/>
  <c r="AC1183" i="1"/>
  <c r="AD1183" i="1"/>
  <c r="AE1183" i="1"/>
  <c r="AF1183" i="1"/>
  <c r="C1184" i="1"/>
  <c r="D1184" i="1"/>
  <c r="E1184" i="1"/>
  <c r="F1184" i="1"/>
  <c r="G1184" i="1"/>
  <c r="H1184" i="1"/>
  <c r="I1184" i="1"/>
  <c r="J1184" i="1"/>
  <c r="K1184" i="1"/>
  <c r="L1184" i="1"/>
  <c r="M1184" i="1"/>
  <c r="N1184" i="1"/>
  <c r="O1184" i="1"/>
  <c r="P1184" i="1"/>
  <c r="Q1184" i="1"/>
  <c r="R1184" i="1"/>
  <c r="S1184" i="1"/>
  <c r="T1184" i="1"/>
  <c r="U1184" i="1"/>
  <c r="V1184" i="1"/>
  <c r="W1184" i="1"/>
  <c r="X1184" i="1"/>
  <c r="Y1184" i="1"/>
  <c r="Z1184" i="1"/>
  <c r="AA1184" i="1"/>
  <c r="AB1184" i="1"/>
  <c r="AC1184" i="1"/>
  <c r="AD1184" i="1"/>
  <c r="AE1184" i="1"/>
  <c r="AF1184" i="1"/>
  <c r="C1185" i="1"/>
  <c r="D1185" i="1"/>
  <c r="E1185" i="1"/>
  <c r="F1185" i="1"/>
  <c r="G1185" i="1"/>
  <c r="H1185" i="1"/>
  <c r="I1185" i="1"/>
  <c r="J1185" i="1"/>
  <c r="K1185" i="1"/>
  <c r="L1185" i="1"/>
  <c r="M1185" i="1"/>
  <c r="N1185" i="1"/>
  <c r="O1185" i="1"/>
  <c r="P1185" i="1"/>
  <c r="Q1185" i="1"/>
  <c r="R1185" i="1"/>
  <c r="S1185" i="1"/>
  <c r="T1185" i="1"/>
  <c r="U1185" i="1"/>
  <c r="V1185" i="1"/>
  <c r="W1185" i="1"/>
  <c r="X1185" i="1"/>
  <c r="Y1185" i="1"/>
  <c r="Z1185" i="1"/>
  <c r="AA1185" i="1"/>
  <c r="AB1185" i="1"/>
  <c r="AC1185" i="1"/>
  <c r="AD1185" i="1"/>
  <c r="AE1185" i="1"/>
  <c r="AF1185" i="1"/>
  <c r="C1186" i="1"/>
  <c r="D1186" i="1"/>
  <c r="E1186" i="1"/>
  <c r="F1186" i="1"/>
  <c r="G1186" i="1"/>
  <c r="H1186" i="1"/>
  <c r="I1186" i="1"/>
  <c r="J1186" i="1"/>
  <c r="K1186" i="1"/>
  <c r="L1186" i="1"/>
  <c r="M1186" i="1"/>
  <c r="N1186" i="1"/>
  <c r="O1186" i="1"/>
  <c r="P1186" i="1"/>
  <c r="Q1186" i="1"/>
  <c r="R1186" i="1"/>
  <c r="S1186" i="1"/>
  <c r="T1186" i="1"/>
  <c r="U1186" i="1"/>
  <c r="V1186" i="1"/>
  <c r="W1186" i="1"/>
  <c r="X1186" i="1"/>
  <c r="Y1186" i="1"/>
  <c r="Z1186" i="1"/>
  <c r="AA1186" i="1"/>
  <c r="AB1186" i="1"/>
  <c r="AC1186" i="1"/>
  <c r="AD1186" i="1"/>
  <c r="AE1186" i="1"/>
  <c r="AF1186" i="1"/>
  <c r="C1187" i="1"/>
  <c r="D1187" i="1"/>
  <c r="E1187" i="1"/>
  <c r="F1187" i="1"/>
  <c r="G1187" i="1"/>
  <c r="H1187" i="1"/>
  <c r="I1187" i="1"/>
  <c r="J1187" i="1"/>
  <c r="K1187" i="1"/>
  <c r="L1187" i="1"/>
  <c r="M1187" i="1"/>
  <c r="N1187" i="1"/>
  <c r="O1187" i="1"/>
  <c r="P1187" i="1"/>
  <c r="Q1187" i="1"/>
  <c r="R1187" i="1"/>
  <c r="S1187" i="1"/>
  <c r="T1187" i="1"/>
  <c r="U1187" i="1"/>
  <c r="V1187" i="1"/>
  <c r="W1187" i="1"/>
  <c r="X1187" i="1"/>
  <c r="Y1187" i="1"/>
  <c r="Z1187" i="1"/>
  <c r="AA1187" i="1"/>
  <c r="AB1187" i="1"/>
  <c r="AC1187" i="1"/>
  <c r="AD1187" i="1"/>
  <c r="AE1187" i="1"/>
  <c r="AF1187" i="1"/>
  <c r="C1188" i="1"/>
  <c r="D1188" i="1"/>
  <c r="E1188" i="1"/>
  <c r="F1188" i="1"/>
  <c r="G1188" i="1"/>
  <c r="H1188" i="1"/>
  <c r="I1188" i="1"/>
  <c r="J1188" i="1"/>
  <c r="K1188" i="1"/>
  <c r="L1188" i="1"/>
  <c r="M1188" i="1"/>
  <c r="N1188" i="1"/>
  <c r="O1188" i="1"/>
  <c r="P1188" i="1"/>
  <c r="Q1188" i="1"/>
  <c r="R1188" i="1"/>
  <c r="S1188" i="1"/>
  <c r="T1188" i="1"/>
  <c r="U1188" i="1"/>
  <c r="V1188" i="1"/>
  <c r="W1188" i="1"/>
  <c r="X1188" i="1"/>
  <c r="Y1188" i="1"/>
  <c r="Z1188" i="1"/>
  <c r="AA1188" i="1"/>
  <c r="AB1188" i="1"/>
  <c r="AC1188" i="1"/>
  <c r="AD1188" i="1"/>
  <c r="AE1188" i="1"/>
  <c r="AF1188" i="1"/>
  <c r="C1189" i="1"/>
  <c r="D1189" i="1"/>
  <c r="E1189" i="1"/>
  <c r="F1189" i="1"/>
  <c r="G1189" i="1"/>
  <c r="H1189" i="1"/>
  <c r="I1189" i="1"/>
  <c r="J1189" i="1"/>
  <c r="K1189" i="1"/>
  <c r="L1189" i="1"/>
  <c r="M1189" i="1"/>
  <c r="N1189" i="1"/>
  <c r="O1189" i="1"/>
  <c r="P1189" i="1"/>
  <c r="Q1189" i="1"/>
  <c r="R1189" i="1"/>
  <c r="S1189" i="1"/>
  <c r="T1189" i="1"/>
  <c r="U1189" i="1"/>
  <c r="V1189" i="1"/>
  <c r="W1189" i="1"/>
  <c r="X1189" i="1"/>
  <c r="Y1189" i="1"/>
  <c r="Z1189" i="1"/>
  <c r="AA1189" i="1"/>
  <c r="AB1189" i="1"/>
  <c r="AC1189" i="1"/>
  <c r="AD1189" i="1"/>
  <c r="AE1189" i="1"/>
  <c r="AF1189" i="1"/>
  <c r="C1190" i="1"/>
  <c r="D1190" i="1"/>
  <c r="E1190" i="1"/>
  <c r="F1190" i="1"/>
  <c r="G1190" i="1"/>
  <c r="H1190" i="1"/>
  <c r="I1190" i="1"/>
  <c r="J1190" i="1"/>
  <c r="K1190" i="1"/>
  <c r="L1190" i="1"/>
  <c r="M1190" i="1"/>
  <c r="N1190" i="1"/>
  <c r="O1190" i="1"/>
  <c r="P1190" i="1"/>
  <c r="Q1190" i="1"/>
  <c r="R1190" i="1"/>
  <c r="S1190" i="1"/>
  <c r="T1190" i="1"/>
  <c r="U1190" i="1"/>
  <c r="V1190" i="1"/>
  <c r="W1190" i="1"/>
  <c r="X1190" i="1"/>
  <c r="Y1190" i="1"/>
  <c r="Z1190" i="1"/>
  <c r="AA1190" i="1"/>
  <c r="AB1190" i="1"/>
  <c r="AC1190" i="1"/>
  <c r="AD1190" i="1"/>
  <c r="AE1190" i="1"/>
  <c r="AF1190" i="1"/>
  <c r="C1191" i="1"/>
  <c r="D1191" i="1"/>
  <c r="E1191" i="1"/>
  <c r="F1191" i="1"/>
  <c r="G1191" i="1"/>
  <c r="H1191" i="1"/>
  <c r="I1191" i="1"/>
  <c r="J1191" i="1"/>
  <c r="K1191" i="1"/>
  <c r="L1191" i="1"/>
  <c r="M1191" i="1"/>
  <c r="N1191" i="1"/>
  <c r="O1191" i="1"/>
  <c r="P1191" i="1"/>
  <c r="Q1191" i="1"/>
  <c r="R1191" i="1"/>
  <c r="S1191" i="1"/>
  <c r="T1191" i="1"/>
  <c r="U1191" i="1"/>
  <c r="V1191" i="1"/>
  <c r="W1191" i="1"/>
  <c r="X1191" i="1"/>
  <c r="Y1191" i="1"/>
  <c r="Z1191" i="1"/>
  <c r="AA1191" i="1"/>
  <c r="AB1191" i="1"/>
  <c r="AC1191" i="1"/>
  <c r="AD1191" i="1"/>
  <c r="AE1191" i="1"/>
  <c r="AF1191" i="1"/>
  <c r="C1192" i="1"/>
  <c r="D1192" i="1"/>
  <c r="E1192" i="1"/>
  <c r="F1192" i="1"/>
  <c r="G1192" i="1"/>
  <c r="H1192" i="1"/>
  <c r="I1192" i="1"/>
  <c r="J1192" i="1"/>
  <c r="K1192" i="1"/>
  <c r="L1192" i="1"/>
  <c r="M1192" i="1"/>
  <c r="N1192" i="1"/>
  <c r="O1192" i="1"/>
  <c r="P1192" i="1"/>
  <c r="Q1192" i="1"/>
  <c r="R1192" i="1"/>
  <c r="S1192" i="1"/>
  <c r="T1192" i="1"/>
  <c r="U1192" i="1"/>
  <c r="V1192" i="1"/>
  <c r="W1192" i="1"/>
  <c r="X1192" i="1"/>
  <c r="Y1192" i="1"/>
  <c r="Z1192" i="1"/>
  <c r="AA1192" i="1"/>
  <c r="AB1192" i="1"/>
  <c r="AC1192" i="1"/>
  <c r="AD1192" i="1"/>
  <c r="AE1192" i="1"/>
  <c r="AF1192" i="1"/>
  <c r="C1193" i="1"/>
  <c r="D1193" i="1"/>
  <c r="E1193" i="1"/>
  <c r="F1193" i="1"/>
  <c r="G1193" i="1"/>
  <c r="H1193" i="1"/>
  <c r="I1193" i="1"/>
  <c r="J1193" i="1"/>
  <c r="K1193" i="1"/>
  <c r="L1193" i="1"/>
  <c r="M1193" i="1"/>
  <c r="N1193" i="1"/>
  <c r="O1193" i="1"/>
  <c r="P1193" i="1"/>
  <c r="Q1193" i="1"/>
  <c r="R1193" i="1"/>
  <c r="S1193" i="1"/>
  <c r="T1193" i="1"/>
  <c r="U1193" i="1"/>
  <c r="V1193" i="1"/>
  <c r="W1193" i="1"/>
  <c r="X1193" i="1"/>
  <c r="Y1193" i="1"/>
  <c r="Z1193" i="1"/>
  <c r="AA1193" i="1"/>
  <c r="AB1193" i="1"/>
  <c r="AC1193" i="1"/>
  <c r="AD1193" i="1"/>
  <c r="AE1193" i="1"/>
  <c r="AF1193" i="1"/>
  <c r="C1194" i="1"/>
  <c r="D1194" i="1"/>
  <c r="E1194" i="1"/>
  <c r="F1194" i="1"/>
  <c r="G1194" i="1"/>
  <c r="H1194" i="1"/>
  <c r="I1194" i="1"/>
  <c r="J1194" i="1"/>
  <c r="K1194" i="1"/>
  <c r="L1194" i="1"/>
  <c r="M1194" i="1"/>
  <c r="N1194" i="1"/>
  <c r="O1194" i="1"/>
  <c r="P1194" i="1"/>
  <c r="Q1194" i="1"/>
  <c r="R1194" i="1"/>
  <c r="S1194" i="1"/>
  <c r="T1194" i="1"/>
  <c r="U1194" i="1"/>
  <c r="V1194" i="1"/>
  <c r="W1194" i="1"/>
  <c r="X1194" i="1"/>
  <c r="Y1194" i="1"/>
  <c r="Z1194" i="1"/>
  <c r="AA1194" i="1"/>
  <c r="AB1194" i="1"/>
  <c r="AC1194" i="1"/>
  <c r="AD1194" i="1"/>
  <c r="AE1194" i="1"/>
  <c r="AF1194" i="1"/>
  <c r="C1195" i="1"/>
  <c r="D1195" i="1"/>
  <c r="E1195" i="1"/>
  <c r="F1195" i="1"/>
  <c r="G1195" i="1"/>
  <c r="H1195" i="1"/>
  <c r="I1195" i="1"/>
  <c r="J1195" i="1"/>
  <c r="K1195" i="1"/>
  <c r="L1195" i="1"/>
  <c r="M1195" i="1"/>
  <c r="N1195" i="1"/>
  <c r="O1195" i="1"/>
  <c r="P1195" i="1"/>
  <c r="Q1195" i="1"/>
  <c r="R1195" i="1"/>
  <c r="S1195" i="1"/>
  <c r="T1195" i="1"/>
  <c r="U1195" i="1"/>
  <c r="V1195" i="1"/>
  <c r="W1195" i="1"/>
  <c r="X1195" i="1"/>
  <c r="Y1195" i="1"/>
  <c r="Z1195" i="1"/>
  <c r="AA1195" i="1"/>
  <c r="AB1195" i="1"/>
  <c r="AC1195" i="1"/>
  <c r="AD1195" i="1"/>
  <c r="AE1195" i="1"/>
  <c r="AF1195" i="1"/>
  <c r="C1196" i="1"/>
  <c r="D1196" i="1"/>
  <c r="E1196" i="1"/>
  <c r="F1196" i="1"/>
  <c r="G1196" i="1"/>
  <c r="H1196" i="1"/>
  <c r="I1196" i="1"/>
  <c r="J1196" i="1"/>
  <c r="K1196" i="1"/>
  <c r="L1196" i="1"/>
  <c r="M1196" i="1"/>
  <c r="N1196" i="1"/>
  <c r="O1196" i="1"/>
  <c r="P1196" i="1"/>
  <c r="Q1196" i="1"/>
  <c r="R1196" i="1"/>
  <c r="S1196" i="1"/>
  <c r="T1196" i="1"/>
  <c r="U1196" i="1"/>
  <c r="V1196" i="1"/>
  <c r="W1196" i="1"/>
  <c r="X1196" i="1"/>
  <c r="Y1196" i="1"/>
  <c r="Z1196" i="1"/>
  <c r="AA1196" i="1"/>
  <c r="AB1196" i="1"/>
  <c r="AC1196" i="1"/>
  <c r="AD1196" i="1"/>
  <c r="AE1196" i="1"/>
  <c r="AF1196" i="1"/>
  <c r="C1197" i="1"/>
  <c r="D1197" i="1"/>
  <c r="E1197" i="1"/>
  <c r="F1197" i="1"/>
  <c r="G1197" i="1"/>
  <c r="H1197" i="1"/>
  <c r="I1197" i="1"/>
  <c r="J1197" i="1"/>
  <c r="K1197" i="1"/>
  <c r="L1197" i="1"/>
  <c r="M1197" i="1"/>
  <c r="N1197" i="1"/>
  <c r="O1197" i="1"/>
  <c r="P1197" i="1"/>
  <c r="Q1197" i="1"/>
  <c r="R1197" i="1"/>
  <c r="S1197" i="1"/>
  <c r="T1197" i="1"/>
  <c r="U1197" i="1"/>
  <c r="V1197" i="1"/>
  <c r="W1197" i="1"/>
  <c r="X1197" i="1"/>
  <c r="Y1197" i="1"/>
  <c r="Z1197" i="1"/>
  <c r="AA1197" i="1"/>
  <c r="AB1197" i="1"/>
  <c r="AC1197" i="1"/>
  <c r="AD1197" i="1"/>
  <c r="AE1197" i="1"/>
  <c r="AF1197" i="1"/>
  <c r="C1198" i="1"/>
  <c r="D1198" i="1"/>
  <c r="E1198" i="1"/>
  <c r="F1198" i="1"/>
  <c r="G1198" i="1"/>
  <c r="H1198" i="1"/>
  <c r="I1198" i="1"/>
  <c r="J1198" i="1"/>
  <c r="K1198" i="1"/>
  <c r="L1198" i="1"/>
  <c r="M1198" i="1"/>
  <c r="N1198" i="1"/>
  <c r="O1198" i="1"/>
  <c r="P1198" i="1"/>
  <c r="Q1198" i="1"/>
  <c r="R1198" i="1"/>
  <c r="S1198" i="1"/>
  <c r="T1198" i="1"/>
  <c r="U1198" i="1"/>
  <c r="V1198" i="1"/>
  <c r="W1198" i="1"/>
  <c r="X1198" i="1"/>
  <c r="Y1198" i="1"/>
  <c r="Z1198" i="1"/>
  <c r="AA1198" i="1"/>
  <c r="AB1198" i="1"/>
  <c r="AC1198" i="1"/>
  <c r="AD1198" i="1"/>
  <c r="AE1198" i="1"/>
  <c r="AF1198" i="1"/>
  <c r="C1199" i="1"/>
  <c r="D1199" i="1"/>
  <c r="E1199" i="1"/>
  <c r="F1199" i="1"/>
  <c r="G1199" i="1"/>
  <c r="H1199" i="1"/>
  <c r="I1199" i="1"/>
  <c r="J1199" i="1"/>
  <c r="K1199" i="1"/>
  <c r="L1199" i="1"/>
  <c r="M1199" i="1"/>
  <c r="N1199" i="1"/>
  <c r="O1199" i="1"/>
  <c r="P1199" i="1"/>
  <c r="Q1199" i="1"/>
  <c r="R1199" i="1"/>
  <c r="S1199" i="1"/>
  <c r="T1199" i="1"/>
  <c r="U1199" i="1"/>
  <c r="V1199" i="1"/>
  <c r="W1199" i="1"/>
  <c r="X1199" i="1"/>
  <c r="Y1199" i="1"/>
  <c r="Z1199" i="1"/>
  <c r="AA1199" i="1"/>
  <c r="AB1199" i="1"/>
  <c r="AC1199" i="1"/>
  <c r="AD1199" i="1"/>
  <c r="AE1199" i="1"/>
  <c r="AF1199" i="1"/>
  <c r="C1200" i="1"/>
  <c r="D1200" i="1"/>
  <c r="E1200" i="1"/>
  <c r="F1200" i="1"/>
  <c r="G1200" i="1"/>
  <c r="H1200" i="1"/>
  <c r="I1200" i="1"/>
  <c r="J1200" i="1"/>
  <c r="K1200" i="1"/>
  <c r="L1200" i="1"/>
  <c r="M1200" i="1"/>
  <c r="N1200" i="1"/>
  <c r="O1200" i="1"/>
  <c r="P1200" i="1"/>
  <c r="Q1200" i="1"/>
  <c r="R1200" i="1"/>
  <c r="S1200" i="1"/>
  <c r="T1200" i="1"/>
  <c r="U1200" i="1"/>
  <c r="V1200" i="1"/>
  <c r="W1200" i="1"/>
  <c r="X1200" i="1"/>
  <c r="Y1200" i="1"/>
  <c r="Z1200" i="1"/>
  <c r="AA1200" i="1"/>
  <c r="AB1200" i="1"/>
  <c r="AC1200" i="1"/>
  <c r="AD1200" i="1"/>
  <c r="AE1200" i="1"/>
  <c r="AF1200" i="1"/>
  <c r="C1201" i="1"/>
  <c r="D1201" i="1"/>
  <c r="E1201" i="1"/>
  <c r="F1201" i="1"/>
  <c r="G1201" i="1"/>
  <c r="H1201" i="1"/>
  <c r="I1201" i="1"/>
  <c r="J1201" i="1"/>
  <c r="K1201" i="1"/>
  <c r="L1201" i="1"/>
  <c r="M1201" i="1"/>
  <c r="N1201" i="1"/>
  <c r="O1201" i="1"/>
  <c r="P1201" i="1"/>
  <c r="Q1201" i="1"/>
  <c r="R1201" i="1"/>
  <c r="S1201" i="1"/>
  <c r="T1201" i="1"/>
  <c r="U1201" i="1"/>
  <c r="V1201" i="1"/>
  <c r="W1201" i="1"/>
  <c r="X1201" i="1"/>
  <c r="Y1201" i="1"/>
  <c r="Z1201" i="1"/>
  <c r="AA1201" i="1"/>
  <c r="AB1201" i="1"/>
  <c r="AC1201" i="1"/>
  <c r="AD1201" i="1"/>
  <c r="AE1201" i="1"/>
  <c r="AF1201" i="1"/>
  <c r="C1202" i="1"/>
  <c r="D1202" i="1"/>
  <c r="E1202" i="1"/>
  <c r="F1202" i="1"/>
  <c r="G1202" i="1"/>
  <c r="H1202" i="1"/>
  <c r="I1202" i="1"/>
  <c r="J1202" i="1"/>
  <c r="K1202" i="1"/>
  <c r="L1202" i="1"/>
  <c r="M1202" i="1"/>
  <c r="N1202" i="1"/>
  <c r="O1202" i="1"/>
  <c r="P1202" i="1"/>
  <c r="Q1202" i="1"/>
  <c r="R1202" i="1"/>
  <c r="S1202" i="1"/>
  <c r="T1202" i="1"/>
  <c r="U1202" i="1"/>
  <c r="V1202" i="1"/>
  <c r="W1202" i="1"/>
  <c r="X1202" i="1"/>
  <c r="Y1202" i="1"/>
  <c r="Z1202" i="1"/>
  <c r="AA1202" i="1"/>
  <c r="AB1202" i="1"/>
  <c r="AC1202" i="1"/>
  <c r="AD1202" i="1"/>
  <c r="AE1202" i="1"/>
  <c r="AF1202" i="1"/>
  <c r="C1203" i="1"/>
  <c r="D1203" i="1"/>
  <c r="E1203" i="1"/>
  <c r="F1203" i="1"/>
  <c r="G1203" i="1"/>
  <c r="H1203" i="1"/>
  <c r="I1203" i="1"/>
  <c r="J1203" i="1"/>
  <c r="K1203" i="1"/>
  <c r="L1203" i="1"/>
  <c r="M1203" i="1"/>
  <c r="N1203" i="1"/>
  <c r="O1203" i="1"/>
  <c r="P1203" i="1"/>
  <c r="Q1203" i="1"/>
  <c r="R1203" i="1"/>
  <c r="S1203" i="1"/>
  <c r="T1203" i="1"/>
  <c r="U1203" i="1"/>
  <c r="V1203" i="1"/>
  <c r="W1203" i="1"/>
  <c r="X1203" i="1"/>
  <c r="Y1203" i="1"/>
  <c r="Z1203" i="1"/>
  <c r="AA1203" i="1"/>
  <c r="AB1203" i="1"/>
  <c r="AC1203" i="1"/>
  <c r="AD1203" i="1"/>
  <c r="AE1203" i="1"/>
  <c r="AF1203" i="1"/>
  <c r="C1204" i="1"/>
  <c r="D1204" i="1"/>
  <c r="E1204" i="1"/>
  <c r="F1204" i="1"/>
  <c r="G1204" i="1"/>
  <c r="H1204" i="1"/>
  <c r="I1204" i="1"/>
  <c r="J1204" i="1"/>
  <c r="K1204" i="1"/>
  <c r="L1204" i="1"/>
  <c r="M1204" i="1"/>
  <c r="N1204" i="1"/>
  <c r="O1204" i="1"/>
  <c r="P1204" i="1"/>
  <c r="Q1204" i="1"/>
  <c r="R1204" i="1"/>
  <c r="S1204" i="1"/>
  <c r="T1204" i="1"/>
  <c r="U1204" i="1"/>
  <c r="V1204" i="1"/>
  <c r="W1204" i="1"/>
  <c r="X1204" i="1"/>
  <c r="Y1204" i="1"/>
  <c r="Z1204" i="1"/>
  <c r="AA1204" i="1"/>
  <c r="AB1204" i="1"/>
  <c r="AC1204" i="1"/>
  <c r="AD1204" i="1"/>
  <c r="AE1204" i="1"/>
  <c r="AF1204" i="1"/>
  <c r="C1205" i="1"/>
  <c r="D1205" i="1"/>
  <c r="E1205" i="1"/>
  <c r="F1205" i="1"/>
  <c r="G1205" i="1"/>
  <c r="H1205" i="1"/>
  <c r="I1205" i="1"/>
  <c r="J1205" i="1"/>
  <c r="K1205" i="1"/>
  <c r="L1205" i="1"/>
  <c r="M1205" i="1"/>
  <c r="N1205" i="1"/>
  <c r="O1205" i="1"/>
  <c r="P1205" i="1"/>
  <c r="Q1205" i="1"/>
  <c r="R1205" i="1"/>
  <c r="S1205" i="1"/>
  <c r="T1205" i="1"/>
  <c r="U1205" i="1"/>
  <c r="V1205" i="1"/>
  <c r="W1205" i="1"/>
  <c r="X1205" i="1"/>
  <c r="Y1205" i="1"/>
  <c r="Z1205" i="1"/>
  <c r="AA1205" i="1"/>
  <c r="AB1205" i="1"/>
  <c r="AC1205" i="1"/>
  <c r="AD1205" i="1"/>
  <c r="AE1205" i="1"/>
  <c r="AF1205" i="1"/>
  <c r="C1206" i="1"/>
  <c r="D1206" i="1"/>
  <c r="E1206" i="1"/>
  <c r="F1206" i="1"/>
  <c r="G1206" i="1"/>
  <c r="H1206" i="1"/>
  <c r="I1206" i="1"/>
  <c r="J1206" i="1"/>
  <c r="K1206" i="1"/>
  <c r="L1206" i="1"/>
  <c r="M1206" i="1"/>
  <c r="N1206" i="1"/>
  <c r="O1206" i="1"/>
  <c r="P1206" i="1"/>
  <c r="Q1206" i="1"/>
  <c r="R1206" i="1"/>
  <c r="S1206" i="1"/>
  <c r="T1206" i="1"/>
  <c r="U1206" i="1"/>
  <c r="V1206" i="1"/>
  <c r="W1206" i="1"/>
  <c r="X1206" i="1"/>
  <c r="Y1206" i="1"/>
  <c r="Z1206" i="1"/>
  <c r="AA1206" i="1"/>
  <c r="AB1206" i="1"/>
  <c r="AC1206" i="1"/>
  <c r="AD1206" i="1"/>
  <c r="AE1206" i="1"/>
  <c r="AF1206" i="1"/>
  <c r="C1207" i="1"/>
  <c r="D1207" i="1"/>
  <c r="E1207" i="1"/>
  <c r="F1207" i="1"/>
  <c r="G1207" i="1"/>
  <c r="H1207" i="1"/>
  <c r="I1207" i="1"/>
  <c r="J1207" i="1"/>
  <c r="K1207" i="1"/>
  <c r="L1207" i="1"/>
  <c r="M1207" i="1"/>
  <c r="N1207" i="1"/>
  <c r="O1207" i="1"/>
  <c r="P1207" i="1"/>
  <c r="Q1207" i="1"/>
  <c r="R1207" i="1"/>
  <c r="S1207" i="1"/>
  <c r="T1207" i="1"/>
  <c r="U1207" i="1"/>
  <c r="V1207" i="1"/>
  <c r="W1207" i="1"/>
  <c r="X1207" i="1"/>
  <c r="Y1207" i="1"/>
  <c r="Z1207" i="1"/>
  <c r="AA1207" i="1"/>
  <c r="AB1207" i="1"/>
  <c r="AC1207" i="1"/>
  <c r="AD1207" i="1"/>
  <c r="AE1207" i="1"/>
  <c r="AF1207" i="1"/>
  <c r="C1208" i="1"/>
  <c r="D1208" i="1"/>
  <c r="E1208" i="1"/>
  <c r="F1208" i="1"/>
  <c r="G1208" i="1"/>
  <c r="H1208" i="1"/>
  <c r="I1208" i="1"/>
  <c r="J1208" i="1"/>
  <c r="K1208" i="1"/>
  <c r="L1208" i="1"/>
  <c r="M1208" i="1"/>
  <c r="N1208" i="1"/>
  <c r="O1208" i="1"/>
  <c r="P1208" i="1"/>
  <c r="Q1208" i="1"/>
  <c r="R1208" i="1"/>
  <c r="S1208" i="1"/>
  <c r="T1208" i="1"/>
  <c r="U1208" i="1"/>
  <c r="V1208" i="1"/>
  <c r="W1208" i="1"/>
  <c r="X1208" i="1"/>
  <c r="Y1208" i="1"/>
  <c r="Z1208" i="1"/>
  <c r="AA1208" i="1"/>
  <c r="AB1208" i="1"/>
  <c r="AC1208" i="1"/>
  <c r="AD1208" i="1"/>
  <c r="AE1208" i="1"/>
  <c r="AF1208" i="1"/>
  <c r="C1209" i="1"/>
  <c r="D1209" i="1"/>
  <c r="E1209" i="1"/>
  <c r="F1209" i="1"/>
  <c r="G1209" i="1"/>
  <c r="H1209" i="1"/>
  <c r="I1209" i="1"/>
  <c r="J1209" i="1"/>
  <c r="K1209" i="1"/>
  <c r="L1209" i="1"/>
  <c r="M1209" i="1"/>
  <c r="N1209" i="1"/>
  <c r="O1209" i="1"/>
  <c r="P1209" i="1"/>
  <c r="Q1209" i="1"/>
  <c r="R1209" i="1"/>
  <c r="S1209" i="1"/>
  <c r="T1209" i="1"/>
  <c r="U1209" i="1"/>
  <c r="V1209" i="1"/>
  <c r="W1209" i="1"/>
  <c r="X1209" i="1"/>
  <c r="Y1209" i="1"/>
  <c r="Z1209" i="1"/>
  <c r="AA1209" i="1"/>
  <c r="AB1209" i="1"/>
  <c r="AC1209" i="1"/>
  <c r="AD1209" i="1"/>
  <c r="AE1209" i="1"/>
  <c r="AF1209" i="1"/>
  <c r="C1210" i="1"/>
  <c r="D1210" i="1"/>
  <c r="E1210" i="1"/>
  <c r="F1210" i="1"/>
  <c r="G1210" i="1"/>
  <c r="H1210" i="1"/>
  <c r="I1210" i="1"/>
  <c r="J1210" i="1"/>
  <c r="K1210" i="1"/>
  <c r="L1210" i="1"/>
  <c r="M1210" i="1"/>
  <c r="N1210" i="1"/>
  <c r="O1210" i="1"/>
  <c r="P1210" i="1"/>
  <c r="Q1210" i="1"/>
  <c r="R1210" i="1"/>
  <c r="S1210" i="1"/>
  <c r="T1210" i="1"/>
  <c r="U1210" i="1"/>
  <c r="V1210" i="1"/>
  <c r="W1210" i="1"/>
  <c r="X1210" i="1"/>
  <c r="Y1210" i="1"/>
  <c r="Z1210" i="1"/>
  <c r="AA1210" i="1"/>
  <c r="AB1210" i="1"/>
  <c r="AC1210" i="1"/>
  <c r="AD1210" i="1"/>
  <c r="AE1210" i="1"/>
  <c r="AF1210" i="1"/>
  <c r="C1211" i="1"/>
  <c r="D1211" i="1"/>
  <c r="E1211" i="1"/>
  <c r="F1211" i="1"/>
  <c r="G1211" i="1"/>
  <c r="H1211" i="1"/>
  <c r="I1211" i="1"/>
  <c r="J1211" i="1"/>
  <c r="K1211" i="1"/>
  <c r="L1211" i="1"/>
  <c r="M1211" i="1"/>
  <c r="N1211" i="1"/>
  <c r="O1211" i="1"/>
  <c r="P1211" i="1"/>
  <c r="Q1211" i="1"/>
  <c r="R1211" i="1"/>
  <c r="S1211" i="1"/>
  <c r="T1211" i="1"/>
  <c r="U1211" i="1"/>
  <c r="V1211" i="1"/>
  <c r="W1211" i="1"/>
  <c r="X1211" i="1"/>
  <c r="Y1211" i="1"/>
  <c r="Z1211" i="1"/>
  <c r="AA1211" i="1"/>
  <c r="AB1211" i="1"/>
  <c r="AC1211" i="1"/>
  <c r="AD1211" i="1"/>
  <c r="AE1211" i="1"/>
  <c r="AF1211" i="1"/>
  <c r="C1212" i="1"/>
  <c r="D1212" i="1"/>
  <c r="E1212" i="1"/>
  <c r="F1212" i="1"/>
  <c r="G1212" i="1"/>
  <c r="H1212" i="1"/>
  <c r="I1212" i="1"/>
  <c r="J1212" i="1"/>
  <c r="K1212" i="1"/>
  <c r="L1212" i="1"/>
  <c r="M1212" i="1"/>
  <c r="N1212" i="1"/>
  <c r="O1212" i="1"/>
  <c r="P1212" i="1"/>
  <c r="Q1212" i="1"/>
  <c r="R1212" i="1"/>
  <c r="S1212" i="1"/>
  <c r="T1212" i="1"/>
  <c r="U1212" i="1"/>
  <c r="V1212" i="1"/>
  <c r="W1212" i="1"/>
  <c r="X1212" i="1"/>
  <c r="Y1212" i="1"/>
  <c r="Z1212" i="1"/>
  <c r="AA1212" i="1"/>
  <c r="AB1212" i="1"/>
  <c r="AC1212" i="1"/>
  <c r="AD1212" i="1"/>
  <c r="AE1212" i="1"/>
  <c r="AF1212" i="1"/>
  <c r="C1213" i="1"/>
  <c r="D1213" i="1"/>
  <c r="E1213" i="1"/>
  <c r="F1213" i="1"/>
  <c r="G1213" i="1"/>
  <c r="H1213" i="1"/>
  <c r="I1213" i="1"/>
  <c r="J1213" i="1"/>
  <c r="K1213" i="1"/>
  <c r="L1213" i="1"/>
  <c r="M1213" i="1"/>
  <c r="N1213" i="1"/>
  <c r="O1213" i="1"/>
  <c r="P1213" i="1"/>
  <c r="Q1213" i="1"/>
  <c r="R1213" i="1"/>
  <c r="S1213" i="1"/>
  <c r="T1213" i="1"/>
  <c r="U1213" i="1"/>
  <c r="V1213" i="1"/>
  <c r="W1213" i="1"/>
  <c r="X1213" i="1"/>
  <c r="Y1213" i="1"/>
  <c r="Z1213" i="1"/>
  <c r="AA1213" i="1"/>
  <c r="AB1213" i="1"/>
  <c r="AC1213" i="1"/>
  <c r="AD1213" i="1"/>
  <c r="AE1213" i="1"/>
  <c r="AF1213" i="1"/>
  <c r="C1214" i="1"/>
  <c r="D1214" i="1"/>
  <c r="E1214" i="1"/>
  <c r="F1214" i="1"/>
  <c r="G1214" i="1"/>
  <c r="H1214" i="1"/>
  <c r="I1214" i="1"/>
  <c r="J1214" i="1"/>
  <c r="K1214" i="1"/>
  <c r="L1214" i="1"/>
  <c r="M1214" i="1"/>
  <c r="N1214" i="1"/>
  <c r="O1214" i="1"/>
  <c r="P1214" i="1"/>
  <c r="Q1214" i="1"/>
  <c r="R1214" i="1"/>
  <c r="S1214" i="1"/>
  <c r="T1214" i="1"/>
  <c r="U1214" i="1"/>
  <c r="V1214" i="1"/>
  <c r="W1214" i="1"/>
  <c r="X1214" i="1"/>
  <c r="Y1214" i="1"/>
  <c r="Z1214" i="1"/>
  <c r="AA1214" i="1"/>
  <c r="AB1214" i="1"/>
  <c r="AC1214" i="1"/>
  <c r="AD1214" i="1"/>
  <c r="AE1214" i="1"/>
  <c r="AF1214" i="1"/>
  <c r="C1215" i="1"/>
  <c r="D1215" i="1"/>
  <c r="E1215" i="1"/>
  <c r="F1215" i="1"/>
  <c r="G1215" i="1"/>
  <c r="H1215" i="1"/>
  <c r="I1215" i="1"/>
  <c r="J1215" i="1"/>
  <c r="K1215" i="1"/>
  <c r="L1215" i="1"/>
  <c r="M1215" i="1"/>
  <c r="N1215" i="1"/>
  <c r="O1215" i="1"/>
  <c r="P1215" i="1"/>
  <c r="Q1215" i="1"/>
  <c r="R1215" i="1"/>
  <c r="S1215" i="1"/>
  <c r="T1215" i="1"/>
  <c r="U1215" i="1"/>
  <c r="V1215" i="1"/>
  <c r="W1215" i="1"/>
  <c r="X1215" i="1"/>
  <c r="Y1215" i="1"/>
  <c r="Z1215" i="1"/>
  <c r="AA1215" i="1"/>
  <c r="AB1215" i="1"/>
  <c r="AC1215" i="1"/>
  <c r="AD1215" i="1"/>
  <c r="AE1215" i="1"/>
  <c r="AF1215" i="1"/>
  <c r="C1216" i="1"/>
  <c r="D1216" i="1"/>
  <c r="E1216" i="1"/>
  <c r="F1216" i="1"/>
  <c r="G1216" i="1"/>
  <c r="H1216" i="1"/>
  <c r="I1216" i="1"/>
  <c r="J1216" i="1"/>
  <c r="K1216" i="1"/>
  <c r="L1216" i="1"/>
  <c r="M1216" i="1"/>
  <c r="N1216" i="1"/>
  <c r="O1216" i="1"/>
  <c r="P1216" i="1"/>
  <c r="Q1216" i="1"/>
  <c r="R1216" i="1"/>
  <c r="S1216" i="1"/>
  <c r="T1216" i="1"/>
  <c r="U1216" i="1"/>
  <c r="V1216" i="1"/>
  <c r="W1216" i="1"/>
  <c r="X1216" i="1"/>
  <c r="Y1216" i="1"/>
  <c r="Z1216" i="1"/>
  <c r="AA1216" i="1"/>
  <c r="AB1216" i="1"/>
  <c r="AC1216" i="1"/>
  <c r="AD1216" i="1"/>
  <c r="AE1216" i="1"/>
  <c r="AF1216" i="1"/>
  <c r="C1217" i="1"/>
  <c r="D1217" i="1"/>
  <c r="E1217" i="1"/>
  <c r="F1217" i="1"/>
  <c r="G1217" i="1"/>
  <c r="H1217" i="1"/>
  <c r="I1217" i="1"/>
  <c r="J1217" i="1"/>
  <c r="K1217" i="1"/>
  <c r="L1217" i="1"/>
  <c r="M1217" i="1"/>
  <c r="N1217" i="1"/>
  <c r="O1217" i="1"/>
  <c r="P1217" i="1"/>
  <c r="Q1217" i="1"/>
  <c r="R1217" i="1"/>
  <c r="S1217" i="1"/>
  <c r="T1217" i="1"/>
  <c r="U1217" i="1"/>
  <c r="V1217" i="1"/>
  <c r="W1217" i="1"/>
  <c r="X1217" i="1"/>
  <c r="Y1217" i="1"/>
  <c r="Z1217" i="1"/>
  <c r="AA1217" i="1"/>
  <c r="AB1217" i="1"/>
  <c r="AC1217" i="1"/>
  <c r="AD1217" i="1"/>
  <c r="AE1217" i="1"/>
  <c r="AF1217" i="1"/>
  <c r="C1218" i="1"/>
  <c r="D1218" i="1"/>
  <c r="E1218" i="1"/>
  <c r="F1218" i="1"/>
  <c r="G1218" i="1"/>
  <c r="H1218" i="1"/>
  <c r="I1218" i="1"/>
  <c r="J1218" i="1"/>
  <c r="K1218" i="1"/>
  <c r="L1218" i="1"/>
  <c r="M1218" i="1"/>
  <c r="N1218" i="1"/>
  <c r="O1218" i="1"/>
  <c r="P1218" i="1"/>
  <c r="Q1218" i="1"/>
  <c r="R1218" i="1"/>
  <c r="S1218" i="1"/>
  <c r="T1218" i="1"/>
  <c r="U1218" i="1"/>
  <c r="V1218" i="1"/>
  <c r="W1218" i="1"/>
  <c r="X1218" i="1"/>
  <c r="Y1218" i="1"/>
  <c r="Z1218" i="1"/>
  <c r="AA1218" i="1"/>
  <c r="AB1218" i="1"/>
  <c r="AC1218" i="1"/>
  <c r="AD1218" i="1"/>
  <c r="AE1218" i="1"/>
  <c r="AF1218" i="1"/>
  <c r="C1219" i="1"/>
  <c r="D1219" i="1"/>
  <c r="E1219" i="1"/>
  <c r="F1219" i="1"/>
  <c r="G1219" i="1"/>
  <c r="H1219" i="1"/>
  <c r="I1219" i="1"/>
  <c r="J1219" i="1"/>
  <c r="K1219" i="1"/>
  <c r="L1219" i="1"/>
  <c r="M1219" i="1"/>
  <c r="N1219" i="1"/>
  <c r="O1219" i="1"/>
  <c r="P1219" i="1"/>
  <c r="Q1219" i="1"/>
  <c r="R1219" i="1"/>
  <c r="S1219" i="1"/>
  <c r="T1219" i="1"/>
  <c r="U1219" i="1"/>
  <c r="V1219" i="1"/>
  <c r="W1219" i="1"/>
  <c r="X1219" i="1"/>
  <c r="Y1219" i="1"/>
  <c r="Z1219" i="1"/>
  <c r="AA1219" i="1"/>
  <c r="AB1219" i="1"/>
  <c r="AC1219" i="1"/>
  <c r="AD1219" i="1"/>
  <c r="AE1219" i="1"/>
  <c r="AF1219" i="1"/>
  <c r="C1220" i="1"/>
  <c r="D1220" i="1"/>
  <c r="E1220" i="1"/>
  <c r="F1220" i="1"/>
  <c r="G1220" i="1"/>
  <c r="H1220" i="1"/>
  <c r="I1220" i="1"/>
  <c r="J1220" i="1"/>
  <c r="K1220" i="1"/>
  <c r="L1220" i="1"/>
  <c r="M1220" i="1"/>
  <c r="N1220" i="1"/>
  <c r="O1220" i="1"/>
  <c r="P1220" i="1"/>
  <c r="Q1220" i="1"/>
  <c r="R1220" i="1"/>
  <c r="S1220" i="1"/>
  <c r="T1220" i="1"/>
  <c r="U1220" i="1"/>
  <c r="V1220" i="1"/>
  <c r="W1220" i="1"/>
  <c r="X1220" i="1"/>
  <c r="Y1220" i="1"/>
  <c r="Z1220" i="1"/>
  <c r="AA1220" i="1"/>
  <c r="AB1220" i="1"/>
  <c r="AC1220" i="1"/>
  <c r="AD1220" i="1"/>
  <c r="AE1220" i="1"/>
  <c r="AF1220" i="1"/>
  <c r="C1221" i="1"/>
  <c r="D1221" i="1"/>
  <c r="E1221" i="1"/>
  <c r="F1221" i="1"/>
  <c r="G1221" i="1"/>
  <c r="H1221" i="1"/>
  <c r="I1221" i="1"/>
  <c r="J1221" i="1"/>
  <c r="K1221" i="1"/>
  <c r="L1221" i="1"/>
  <c r="M1221" i="1"/>
  <c r="N1221" i="1"/>
  <c r="O1221" i="1"/>
  <c r="P1221" i="1"/>
  <c r="Q1221" i="1"/>
  <c r="R1221" i="1"/>
  <c r="S1221" i="1"/>
  <c r="T1221" i="1"/>
  <c r="U1221" i="1"/>
  <c r="V1221" i="1"/>
  <c r="W1221" i="1"/>
  <c r="X1221" i="1"/>
  <c r="Y1221" i="1"/>
  <c r="Z1221" i="1"/>
  <c r="AA1221" i="1"/>
  <c r="AB1221" i="1"/>
  <c r="AC1221" i="1"/>
  <c r="AD1221" i="1"/>
  <c r="AE1221" i="1"/>
  <c r="AF1221" i="1"/>
  <c r="C1222" i="1"/>
  <c r="D1222" i="1"/>
  <c r="E1222" i="1"/>
  <c r="F1222" i="1"/>
  <c r="G1222" i="1"/>
  <c r="H1222" i="1"/>
  <c r="I1222" i="1"/>
  <c r="J1222" i="1"/>
  <c r="K1222" i="1"/>
  <c r="L1222" i="1"/>
  <c r="M1222" i="1"/>
  <c r="N1222" i="1"/>
  <c r="O1222" i="1"/>
  <c r="P1222" i="1"/>
  <c r="Q1222" i="1"/>
  <c r="R1222" i="1"/>
  <c r="S1222" i="1"/>
  <c r="T1222" i="1"/>
  <c r="U1222" i="1"/>
  <c r="V1222" i="1"/>
  <c r="W1222" i="1"/>
  <c r="X1222" i="1"/>
  <c r="Y1222" i="1"/>
  <c r="Z1222" i="1"/>
  <c r="AA1222" i="1"/>
  <c r="AB1222" i="1"/>
  <c r="AC1222" i="1"/>
  <c r="AD1222" i="1"/>
  <c r="AE1222" i="1"/>
  <c r="AF1222" i="1"/>
  <c r="C1223" i="1"/>
  <c r="D1223" i="1"/>
  <c r="E1223" i="1"/>
  <c r="F1223" i="1"/>
  <c r="G1223" i="1"/>
  <c r="H1223" i="1"/>
  <c r="I1223" i="1"/>
  <c r="J1223" i="1"/>
  <c r="K1223" i="1"/>
  <c r="L1223" i="1"/>
  <c r="M1223" i="1"/>
  <c r="N1223" i="1"/>
  <c r="O1223" i="1"/>
  <c r="P1223" i="1"/>
  <c r="Q1223" i="1"/>
  <c r="R1223" i="1"/>
  <c r="S1223" i="1"/>
  <c r="T1223" i="1"/>
  <c r="U1223" i="1"/>
  <c r="V1223" i="1"/>
  <c r="W1223" i="1"/>
  <c r="X1223" i="1"/>
  <c r="Y1223" i="1"/>
  <c r="Z1223" i="1"/>
  <c r="AA1223" i="1"/>
  <c r="AB1223" i="1"/>
  <c r="AC1223" i="1"/>
  <c r="AD1223" i="1"/>
  <c r="AE1223" i="1"/>
  <c r="AF1223" i="1"/>
  <c r="C1224" i="1"/>
  <c r="D1224" i="1"/>
  <c r="E1224" i="1"/>
  <c r="F1224" i="1"/>
  <c r="G1224" i="1"/>
  <c r="H1224" i="1"/>
  <c r="I1224" i="1"/>
  <c r="J1224" i="1"/>
  <c r="K1224" i="1"/>
  <c r="L1224" i="1"/>
  <c r="M1224" i="1"/>
  <c r="N1224" i="1"/>
  <c r="O1224" i="1"/>
  <c r="P1224" i="1"/>
  <c r="Q1224" i="1"/>
  <c r="R1224" i="1"/>
  <c r="S1224" i="1"/>
  <c r="T1224" i="1"/>
  <c r="U1224" i="1"/>
  <c r="V1224" i="1"/>
  <c r="W1224" i="1"/>
  <c r="X1224" i="1"/>
  <c r="Y1224" i="1"/>
  <c r="Z1224" i="1"/>
  <c r="AA1224" i="1"/>
  <c r="AB1224" i="1"/>
  <c r="AC1224" i="1"/>
  <c r="AD1224" i="1"/>
  <c r="AE1224" i="1"/>
  <c r="AF1224" i="1"/>
  <c r="C1225" i="1"/>
  <c r="D1225" i="1"/>
  <c r="E1225" i="1"/>
  <c r="F1225" i="1"/>
  <c r="G1225" i="1"/>
  <c r="H1225" i="1"/>
  <c r="I1225" i="1"/>
  <c r="J1225" i="1"/>
  <c r="K1225" i="1"/>
  <c r="L1225" i="1"/>
  <c r="M1225" i="1"/>
  <c r="N1225" i="1"/>
  <c r="O1225" i="1"/>
  <c r="P1225" i="1"/>
  <c r="Q1225" i="1"/>
  <c r="R1225" i="1"/>
  <c r="S1225" i="1"/>
  <c r="T1225" i="1"/>
  <c r="U1225" i="1"/>
  <c r="V1225" i="1"/>
  <c r="W1225" i="1"/>
  <c r="X1225" i="1"/>
  <c r="Y1225" i="1"/>
  <c r="Z1225" i="1"/>
  <c r="AA1225" i="1"/>
  <c r="AB1225" i="1"/>
  <c r="AC1225" i="1"/>
  <c r="AD1225" i="1"/>
  <c r="AE1225" i="1"/>
  <c r="AF1225" i="1"/>
  <c r="C1226" i="1"/>
  <c r="D1226" i="1"/>
  <c r="E1226" i="1"/>
  <c r="F1226" i="1"/>
  <c r="G1226" i="1"/>
  <c r="H1226" i="1"/>
  <c r="I1226" i="1"/>
  <c r="J1226" i="1"/>
  <c r="K1226" i="1"/>
  <c r="L1226" i="1"/>
  <c r="M1226" i="1"/>
  <c r="N1226" i="1"/>
  <c r="O1226" i="1"/>
  <c r="P1226" i="1"/>
  <c r="Q1226" i="1"/>
  <c r="R1226" i="1"/>
  <c r="S1226" i="1"/>
  <c r="T1226" i="1"/>
  <c r="U1226" i="1"/>
  <c r="V1226" i="1"/>
  <c r="W1226" i="1"/>
  <c r="X1226" i="1"/>
  <c r="Y1226" i="1"/>
  <c r="Z1226" i="1"/>
  <c r="AA1226" i="1"/>
  <c r="AB1226" i="1"/>
  <c r="AC1226" i="1"/>
  <c r="AD1226" i="1"/>
  <c r="AE1226" i="1"/>
  <c r="AF1226" i="1"/>
  <c r="C1227" i="1"/>
  <c r="D1227" i="1"/>
  <c r="E1227" i="1"/>
  <c r="F1227" i="1"/>
  <c r="G1227" i="1"/>
  <c r="H1227" i="1"/>
  <c r="I1227" i="1"/>
  <c r="J1227" i="1"/>
  <c r="K1227" i="1"/>
  <c r="L1227" i="1"/>
  <c r="M1227" i="1"/>
  <c r="N1227" i="1"/>
  <c r="O1227" i="1"/>
  <c r="P1227" i="1"/>
  <c r="Q1227" i="1"/>
  <c r="R1227" i="1"/>
  <c r="S1227" i="1"/>
  <c r="T1227" i="1"/>
  <c r="U1227" i="1"/>
  <c r="V1227" i="1"/>
  <c r="W1227" i="1"/>
  <c r="X1227" i="1"/>
  <c r="Y1227" i="1"/>
  <c r="Z1227" i="1"/>
  <c r="AA1227" i="1"/>
  <c r="AB1227" i="1"/>
  <c r="AC1227" i="1"/>
  <c r="AD1227" i="1"/>
  <c r="AE1227" i="1"/>
  <c r="AF1227" i="1"/>
  <c r="C1228" i="1"/>
  <c r="D1228" i="1"/>
  <c r="E1228" i="1"/>
  <c r="F1228" i="1"/>
  <c r="G1228" i="1"/>
  <c r="H1228" i="1"/>
  <c r="I1228" i="1"/>
  <c r="J1228" i="1"/>
  <c r="K1228" i="1"/>
  <c r="L1228" i="1"/>
  <c r="M1228" i="1"/>
  <c r="N1228" i="1"/>
  <c r="O1228" i="1"/>
  <c r="P1228" i="1"/>
  <c r="Q1228" i="1"/>
  <c r="R1228" i="1"/>
  <c r="S1228" i="1"/>
  <c r="T1228" i="1"/>
  <c r="U1228" i="1"/>
  <c r="V1228" i="1"/>
  <c r="W1228" i="1"/>
  <c r="X1228" i="1"/>
  <c r="Y1228" i="1"/>
  <c r="Z1228" i="1"/>
  <c r="AA1228" i="1"/>
  <c r="AB1228" i="1"/>
  <c r="AC1228" i="1"/>
  <c r="AD1228" i="1"/>
  <c r="AE1228" i="1"/>
  <c r="AF1228" i="1"/>
  <c r="C1229" i="1"/>
  <c r="D1229" i="1"/>
  <c r="E1229" i="1"/>
  <c r="F1229" i="1"/>
  <c r="G1229" i="1"/>
  <c r="H1229" i="1"/>
  <c r="I1229" i="1"/>
  <c r="J1229" i="1"/>
  <c r="K1229" i="1"/>
  <c r="L1229" i="1"/>
  <c r="M1229" i="1"/>
  <c r="N1229" i="1"/>
  <c r="O1229" i="1"/>
  <c r="P1229" i="1"/>
  <c r="Q1229" i="1"/>
  <c r="R1229" i="1"/>
  <c r="S1229" i="1"/>
  <c r="T1229" i="1"/>
  <c r="U1229" i="1"/>
  <c r="V1229" i="1"/>
  <c r="W1229" i="1"/>
  <c r="X1229" i="1"/>
  <c r="Y1229" i="1"/>
  <c r="Z1229" i="1"/>
  <c r="AA1229" i="1"/>
  <c r="AB1229" i="1"/>
  <c r="AC1229" i="1"/>
  <c r="AD1229" i="1"/>
  <c r="AE1229" i="1"/>
  <c r="AF1229" i="1"/>
  <c r="C1230" i="1"/>
  <c r="D1230" i="1"/>
  <c r="E1230" i="1"/>
  <c r="F1230" i="1"/>
  <c r="G1230" i="1"/>
  <c r="H1230" i="1"/>
  <c r="I1230" i="1"/>
  <c r="J1230" i="1"/>
  <c r="K1230" i="1"/>
  <c r="L1230" i="1"/>
  <c r="M1230" i="1"/>
  <c r="N1230" i="1"/>
  <c r="O1230" i="1"/>
  <c r="P1230" i="1"/>
  <c r="Q1230" i="1"/>
  <c r="R1230" i="1"/>
  <c r="S1230" i="1"/>
  <c r="T1230" i="1"/>
  <c r="U1230" i="1"/>
  <c r="V1230" i="1"/>
  <c r="W1230" i="1"/>
  <c r="X1230" i="1"/>
  <c r="Y1230" i="1"/>
  <c r="Z1230" i="1"/>
  <c r="AA1230" i="1"/>
  <c r="AB1230" i="1"/>
  <c r="AC1230" i="1"/>
  <c r="AD1230" i="1"/>
  <c r="AE1230" i="1"/>
  <c r="AF1230" i="1"/>
  <c r="C1231" i="1"/>
  <c r="D1231" i="1"/>
  <c r="E1231" i="1"/>
  <c r="F1231" i="1"/>
  <c r="G1231" i="1"/>
  <c r="H1231" i="1"/>
  <c r="I1231" i="1"/>
  <c r="J1231" i="1"/>
  <c r="K1231" i="1"/>
  <c r="L1231" i="1"/>
  <c r="M1231" i="1"/>
  <c r="N1231" i="1"/>
  <c r="O1231" i="1"/>
  <c r="P1231" i="1"/>
  <c r="Q1231" i="1"/>
  <c r="R1231" i="1"/>
  <c r="S1231" i="1"/>
  <c r="T1231" i="1"/>
  <c r="U1231" i="1"/>
  <c r="V1231" i="1"/>
  <c r="W1231" i="1"/>
  <c r="X1231" i="1"/>
  <c r="Y1231" i="1"/>
  <c r="Z1231" i="1"/>
  <c r="AA1231" i="1"/>
  <c r="AB1231" i="1"/>
  <c r="AC1231" i="1"/>
  <c r="AD1231" i="1"/>
  <c r="AE1231" i="1"/>
  <c r="AF1231" i="1"/>
  <c r="C1232" i="1"/>
  <c r="D1232" i="1"/>
  <c r="E1232" i="1"/>
  <c r="F1232" i="1"/>
  <c r="G1232" i="1"/>
  <c r="H1232" i="1"/>
  <c r="I1232" i="1"/>
  <c r="J1232" i="1"/>
  <c r="K1232" i="1"/>
  <c r="L1232" i="1"/>
  <c r="M1232" i="1"/>
  <c r="N1232" i="1"/>
  <c r="O1232" i="1"/>
  <c r="P1232" i="1"/>
  <c r="Q1232" i="1"/>
  <c r="R1232" i="1"/>
  <c r="S1232" i="1"/>
  <c r="T1232" i="1"/>
  <c r="U1232" i="1"/>
  <c r="V1232" i="1"/>
  <c r="W1232" i="1"/>
  <c r="X1232" i="1"/>
  <c r="Y1232" i="1"/>
  <c r="Z1232" i="1"/>
  <c r="AA1232" i="1"/>
  <c r="AB1232" i="1"/>
  <c r="AC1232" i="1"/>
  <c r="AD1232" i="1"/>
  <c r="AE1232" i="1"/>
  <c r="AF1232" i="1"/>
  <c r="C1233" i="1"/>
  <c r="D1233" i="1"/>
  <c r="E1233" i="1"/>
  <c r="F1233" i="1"/>
  <c r="G1233" i="1"/>
  <c r="H1233" i="1"/>
  <c r="I1233" i="1"/>
  <c r="J1233" i="1"/>
  <c r="K1233" i="1"/>
  <c r="L1233" i="1"/>
  <c r="M1233" i="1"/>
  <c r="N1233" i="1"/>
  <c r="O1233" i="1"/>
  <c r="P1233" i="1"/>
  <c r="Q1233" i="1"/>
  <c r="R1233" i="1"/>
  <c r="S1233" i="1"/>
  <c r="T1233" i="1"/>
  <c r="U1233" i="1"/>
  <c r="V1233" i="1"/>
  <c r="W1233" i="1"/>
  <c r="X1233" i="1"/>
  <c r="Y1233" i="1"/>
  <c r="Z1233" i="1"/>
  <c r="AA1233" i="1"/>
  <c r="AB1233" i="1"/>
  <c r="AC1233" i="1"/>
  <c r="AD1233" i="1"/>
  <c r="AE1233" i="1"/>
  <c r="AF1233" i="1"/>
  <c r="C1234" i="1"/>
  <c r="D1234" i="1"/>
  <c r="E1234" i="1"/>
  <c r="F1234" i="1"/>
  <c r="G1234" i="1"/>
  <c r="H1234" i="1"/>
  <c r="I1234" i="1"/>
  <c r="J1234" i="1"/>
  <c r="K1234" i="1"/>
  <c r="L1234" i="1"/>
  <c r="M1234" i="1"/>
  <c r="N1234" i="1"/>
  <c r="O1234" i="1"/>
  <c r="P1234" i="1"/>
  <c r="Q1234" i="1"/>
  <c r="R1234" i="1"/>
  <c r="S1234" i="1"/>
  <c r="T1234" i="1"/>
  <c r="U1234" i="1"/>
  <c r="V1234" i="1"/>
  <c r="W1234" i="1"/>
  <c r="X1234" i="1"/>
  <c r="Y1234" i="1"/>
  <c r="Z1234" i="1"/>
  <c r="AA1234" i="1"/>
  <c r="AB1234" i="1"/>
  <c r="AC1234" i="1"/>
  <c r="AD1234" i="1"/>
  <c r="AE1234" i="1"/>
  <c r="AF1234" i="1"/>
  <c r="C1235" i="1"/>
  <c r="D1235" i="1"/>
  <c r="E1235" i="1"/>
  <c r="F1235" i="1"/>
  <c r="G1235" i="1"/>
  <c r="H1235" i="1"/>
  <c r="I1235" i="1"/>
  <c r="J1235" i="1"/>
  <c r="K1235" i="1"/>
  <c r="L1235" i="1"/>
  <c r="M1235" i="1"/>
  <c r="N1235" i="1"/>
  <c r="O1235" i="1"/>
  <c r="P1235" i="1"/>
  <c r="Q1235" i="1"/>
  <c r="R1235" i="1"/>
  <c r="S1235" i="1"/>
  <c r="T1235" i="1"/>
  <c r="U1235" i="1"/>
  <c r="V1235" i="1"/>
  <c r="W1235" i="1"/>
  <c r="X1235" i="1"/>
  <c r="Y1235" i="1"/>
  <c r="Z1235" i="1"/>
  <c r="AA1235" i="1"/>
  <c r="AB1235" i="1"/>
  <c r="AC1235" i="1"/>
  <c r="AD1235" i="1"/>
  <c r="AE1235" i="1"/>
  <c r="AF1235" i="1"/>
  <c r="C1236" i="1"/>
  <c r="D1236" i="1"/>
  <c r="E1236" i="1"/>
  <c r="F1236" i="1"/>
  <c r="G1236" i="1"/>
  <c r="H1236" i="1"/>
  <c r="I1236" i="1"/>
  <c r="J1236" i="1"/>
  <c r="K1236" i="1"/>
  <c r="L1236" i="1"/>
  <c r="M1236" i="1"/>
  <c r="N1236" i="1"/>
  <c r="O1236" i="1"/>
  <c r="P1236" i="1"/>
  <c r="Q1236" i="1"/>
  <c r="R1236" i="1"/>
  <c r="S1236" i="1"/>
  <c r="T1236" i="1"/>
  <c r="U1236" i="1"/>
  <c r="V1236" i="1"/>
  <c r="W1236" i="1"/>
  <c r="X1236" i="1"/>
  <c r="Y1236" i="1"/>
  <c r="Z1236" i="1"/>
  <c r="AA1236" i="1"/>
  <c r="AB1236" i="1"/>
  <c r="AC1236" i="1"/>
  <c r="AD1236" i="1"/>
  <c r="AE1236" i="1"/>
  <c r="AF1236" i="1"/>
  <c r="C1237" i="1"/>
  <c r="D1237" i="1"/>
  <c r="E1237" i="1"/>
  <c r="F1237" i="1"/>
  <c r="G1237" i="1"/>
  <c r="H1237" i="1"/>
  <c r="I1237" i="1"/>
  <c r="J1237" i="1"/>
  <c r="K1237" i="1"/>
  <c r="L1237" i="1"/>
  <c r="M1237" i="1"/>
  <c r="N1237" i="1"/>
  <c r="O1237" i="1"/>
  <c r="P1237" i="1"/>
  <c r="Q1237" i="1"/>
  <c r="R1237" i="1"/>
  <c r="S1237" i="1"/>
  <c r="T1237" i="1"/>
  <c r="U1237" i="1"/>
  <c r="V1237" i="1"/>
  <c r="W1237" i="1"/>
  <c r="X1237" i="1"/>
  <c r="Y1237" i="1"/>
  <c r="Z1237" i="1"/>
  <c r="AA1237" i="1"/>
  <c r="AB1237" i="1"/>
  <c r="AC1237" i="1"/>
  <c r="AD1237" i="1"/>
  <c r="AE1237" i="1"/>
  <c r="AF1237" i="1"/>
  <c r="C1238" i="1"/>
  <c r="D1238" i="1"/>
  <c r="E1238" i="1"/>
  <c r="F1238" i="1"/>
  <c r="G1238" i="1"/>
  <c r="H1238" i="1"/>
  <c r="I1238" i="1"/>
  <c r="J1238" i="1"/>
  <c r="K1238" i="1"/>
  <c r="L1238" i="1"/>
  <c r="M1238" i="1"/>
  <c r="N1238" i="1"/>
  <c r="O1238" i="1"/>
  <c r="P1238" i="1"/>
  <c r="Q1238" i="1"/>
  <c r="R1238" i="1"/>
  <c r="S1238" i="1"/>
  <c r="T1238" i="1"/>
  <c r="U1238" i="1"/>
  <c r="V1238" i="1"/>
  <c r="W1238" i="1"/>
  <c r="X1238" i="1"/>
  <c r="Y1238" i="1"/>
  <c r="Z1238" i="1"/>
  <c r="AA1238" i="1"/>
  <c r="AB1238" i="1"/>
  <c r="AC1238" i="1"/>
  <c r="AD1238" i="1"/>
  <c r="AE1238" i="1"/>
  <c r="AF1238" i="1"/>
  <c r="C1239" i="1"/>
  <c r="D1239" i="1"/>
  <c r="E1239" i="1"/>
  <c r="F1239" i="1"/>
  <c r="G1239" i="1"/>
  <c r="H1239" i="1"/>
  <c r="I1239" i="1"/>
  <c r="J1239" i="1"/>
  <c r="K1239" i="1"/>
  <c r="L1239" i="1"/>
  <c r="M1239" i="1"/>
  <c r="N1239" i="1"/>
  <c r="O1239" i="1"/>
  <c r="P1239" i="1"/>
  <c r="Q1239" i="1"/>
  <c r="R1239" i="1"/>
  <c r="S1239" i="1"/>
  <c r="T1239" i="1"/>
  <c r="U1239" i="1"/>
  <c r="V1239" i="1"/>
  <c r="W1239" i="1"/>
  <c r="X1239" i="1"/>
  <c r="Y1239" i="1"/>
  <c r="Z1239" i="1"/>
  <c r="AA1239" i="1"/>
  <c r="AB1239" i="1"/>
  <c r="AC1239" i="1"/>
  <c r="AD1239" i="1"/>
  <c r="AE1239" i="1"/>
  <c r="AF1239" i="1"/>
  <c r="C1240" i="1"/>
  <c r="D1240" i="1"/>
  <c r="E1240" i="1"/>
  <c r="F1240" i="1"/>
  <c r="G1240" i="1"/>
  <c r="H1240" i="1"/>
  <c r="I1240" i="1"/>
  <c r="J1240" i="1"/>
  <c r="K1240" i="1"/>
  <c r="L1240" i="1"/>
  <c r="M1240" i="1"/>
  <c r="N1240" i="1"/>
  <c r="O1240" i="1"/>
  <c r="P1240" i="1"/>
  <c r="Q1240" i="1"/>
  <c r="R1240" i="1"/>
  <c r="S1240" i="1"/>
  <c r="T1240" i="1"/>
  <c r="U1240" i="1"/>
  <c r="V1240" i="1"/>
  <c r="W1240" i="1"/>
  <c r="X1240" i="1"/>
  <c r="Y1240" i="1"/>
  <c r="Z1240" i="1"/>
  <c r="AA1240" i="1"/>
  <c r="AB1240" i="1"/>
  <c r="AC1240" i="1"/>
  <c r="AD1240" i="1"/>
  <c r="AE1240" i="1"/>
  <c r="AF1240" i="1"/>
  <c r="C1241" i="1"/>
  <c r="D1241" i="1"/>
  <c r="E1241" i="1"/>
  <c r="F1241" i="1"/>
  <c r="G1241" i="1"/>
  <c r="H1241" i="1"/>
  <c r="I1241" i="1"/>
  <c r="J1241" i="1"/>
  <c r="K1241" i="1"/>
  <c r="L1241" i="1"/>
  <c r="M1241" i="1"/>
  <c r="N1241" i="1"/>
  <c r="O1241" i="1"/>
  <c r="P1241" i="1"/>
  <c r="Q1241" i="1"/>
  <c r="R1241" i="1"/>
  <c r="S1241" i="1"/>
  <c r="T1241" i="1"/>
  <c r="U1241" i="1"/>
  <c r="V1241" i="1"/>
  <c r="W1241" i="1"/>
  <c r="X1241" i="1"/>
  <c r="Y1241" i="1"/>
  <c r="Z1241" i="1"/>
  <c r="AA1241" i="1"/>
  <c r="AB1241" i="1"/>
  <c r="AC1241" i="1"/>
  <c r="AD1241" i="1"/>
  <c r="AE1241" i="1"/>
  <c r="AF1241" i="1"/>
  <c r="C1242" i="1"/>
  <c r="D1242" i="1"/>
  <c r="E1242" i="1"/>
  <c r="F1242" i="1"/>
  <c r="G1242" i="1"/>
  <c r="H1242" i="1"/>
  <c r="I1242" i="1"/>
  <c r="J1242" i="1"/>
  <c r="K1242" i="1"/>
  <c r="L1242" i="1"/>
  <c r="M1242" i="1"/>
  <c r="N1242" i="1"/>
  <c r="O1242" i="1"/>
  <c r="P1242" i="1"/>
  <c r="Q1242" i="1"/>
  <c r="R1242" i="1"/>
  <c r="S1242" i="1"/>
  <c r="T1242" i="1"/>
  <c r="U1242" i="1"/>
  <c r="V1242" i="1"/>
  <c r="W1242" i="1"/>
  <c r="X1242" i="1"/>
  <c r="Y1242" i="1"/>
  <c r="Z1242" i="1"/>
  <c r="AA1242" i="1"/>
  <c r="AB1242" i="1"/>
  <c r="AC1242" i="1"/>
  <c r="AD1242" i="1"/>
  <c r="AE1242" i="1"/>
  <c r="AF1242" i="1"/>
  <c r="C1243" i="1"/>
  <c r="D1243" i="1"/>
  <c r="E1243" i="1"/>
  <c r="F1243" i="1"/>
  <c r="G1243" i="1"/>
  <c r="H1243" i="1"/>
  <c r="I1243" i="1"/>
  <c r="J1243" i="1"/>
  <c r="K1243" i="1"/>
  <c r="L1243" i="1"/>
  <c r="M1243" i="1"/>
  <c r="N1243" i="1"/>
  <c r="O1243" i="1"/>
  <c r="P1243" i="1"/>
  <c r="Q1243" i="1"/>
  <c r="R1243" i="1"/>
  <c r="S1243" i="1"/>
  <c r="T1243" i="1"/>
  <c r="U1243" i="1"/>
  <c r="V1243" i="1"/>
  <c r="W1243" i="1"/>
  <c r="X1243" i="1"/>
  <c r="Y1243" i="1"/>
  <c r="Z1243" i="1"/>
  <c r="AA1243" i="1"/>
  <c r="AB1243" i="1"/>
  <c r="AC1243" i="1"/>
  <c r="AD1243" i="1"/>
  <c r="AE1243" i="1"/>
  <c r="AF1243" i="1"/>
  <c r="C1244" i="1"/>
  <c r="D1244" i="1"/>
  <c r="E1244" i="1"/>
  <c r="F1244" i="1"/>
  <c r="G1244" i="1"/>
  <c r="H1244" i="1"/>
  <c r="I1244" i="1"/>
  <c r="J1244" i="1"/>
  <c r="K1244" i="1"/>
  <c r="L1244" i="1"/>
  <c r="M1244" i="1"/>
  <c r="N1244" i="1"/>
  <c r="O1244" i="1"/>
  <c r="P1244" i="1"/>
  <c r="Q1244" i="1"/>
  <c r="R1244" i="1"/>
  <c r="S1244" i="1"/>
  <c r="T1244" i="1"/>
  <c r="U1244" i="1"/>
  <c r="V1244" i="1"/>
  <c r="W1244" i="1"/>
  <c r="X1244" i="1"/>
  <c r="Y1244" i="1"/>
  <c r="Z1244" i="1"/>
  <c r="AA1244" i="1"/>
  <c r="AB1244" i="1"/>
  <c r="AC1244" i="1"/>
  <c r="AD1244" i="1"/>
  <c r="AE1244" i="1"/>
  <c r="AF1244" i="1"/>
  <c r="C1245" i="1"/>
  <c r="D1245" i="1"/>
  <c r="E1245" i="1"/>
  <c r="F1245" i="1"/>
  <c r="G1245" i="1"/>
  <c r="H1245" i="1"/>
  <c r="I1245" i="1"/>
  <c r="J1245" i="1"/>
  <c r="K1245" i="1"/>
  <c r="L1245" i="1"/>
  <c r="M1245" i="1"/>
  <c r="N1245" i="1"/>
  <c r="O1245" i="1"/>
  <c r="P1245" i="1"/>
  <c r="Q1245" i="1"/>
  <c r="R1245" i="1"/>
  <c r="S1245" i="1"/>
  <c r="T1245" i="1"/>
  <c r="U1245" i="1"/>
  <c r="V1245" i="1"/>
  <c r="W1245" i="1"/>
  <c r="X1245" i="1"/>
  <c r="Y1245" i="1"/>
  <c r="Z1245" i="1"/>
  <c r="AA1245" i="1"/>
  <c r="AB1245" i="1"/>
  <c r="AC1245" i="1"/>
  <c r="AD1245" i="1"/>
  <c r="AE1245" i="1"/>
  <c r="AF1245" i="1"/>
  <c r="C1246" i="1"/>
  <c r="D1246" i="1"/>
  <c r="E1246" i="1"/>
  <c r="F1246" i="1"/>
  <c r="G1246" i="1"/>
  <c r="H1246" i="1"/>
  <c r="I1246" i="1"/>
  <c r="J1246" i="1"/>
  <c r="K1246" i="1"/>
  <c r="L1246" i="1"/>
  <c r="M1246" i="1"/>
  <c r="N1246" i="1"/>
  <c r="O1246" i="1"/>
  <c r="P1246" i="1"/>
  <c r="Q1246" i="1"/>
  <c r="R1246" i="1"/>
  <c r="S1246" i="1"/>
  <c r="T1246" i="1"/>
  <c r="U1246" i="1"/>
  <c r="V1246" i="1"/>
  <c r="W1246" i="1"/>
  <c r="X1246" i="1"/>
  <c r="Y1246" i="1"/>
  <c r="Z1246" i="1"/>
  <c r="AA1246" i="1"/>
  <c r="AB1246" i="1"/>
  <c r="AC1246" i="1"/>
  <c r="AD1246" i="1"/>
  <c r="AE1246" i="1"/>
  <c r="AF1246" i="1"/>
  <c r="C1247" i="1"/>
  <c r="D1247" i="1"/>
  <c r="E1247" i="1"/>
  <c r="F1247" i="1"/>
  <c r="G1247" i="1"/>
  <c r="H1247" i="1"/>
  <c r="I1247" i="1"/>
  <c r="J1247" i="1"/>
  <c r="K1247" i="1"/>
  <c r="L1247" i="1"/>
  <c r="M1247" i="1"/>
  <c r="N1247" i="1"/>
  <c r="O1247" i="1"/>
  <c r="P1247" i="1"/>
  <c r="Q1247" i="1"/>
  <c r="R1247" i="1"/>
  <c r="S1247" i="1"/>
  <c r="T1247" i="1"/>
  <c r="U1247" i="1"/>
  <c r="V1247" i="1"/>
  <c r="W1247" i="1"/>
  <c r="X1247" i="1"/>
  <c r="Y1247" i="1"/>
  <c r="Z1247" i="1"/>
  <c r="AA1247" i="1"/>
  <c r="AB1247" i="1"/>
  <c r="AC1247" i="1"/>
  <c r="AD1247" i="1"/>
  <c r="AE1247" i="1"/>
  <c r="AF1247" i="1"/>
  <c r="C1248" i="1"/>
  <c r="D1248" i="1"/>
  <c r="E1248" i="1"/>
  <c r="F1248" i="1"/>
  <c r="G1248" i="1"/>
  <c r="H1248" i="1"/>
  <c r="I1248" i="1"/>
  <c r="J1248" i="1"/>
  <c r="K1248" i="1"/>
  <c r="L1248" i="1"/>
  <c r="M1248" i="1"/>
  <c r="N1248" i="1"/>
  <c r="O1248" i="1"/>
  <c r="P1248" i="1"/>
  <c r="Q1248" i="1"/>
  <c r="R1248" i="1"/>
  <c r="S1248" i="1"/>
  <c r="T1248" i="1"/>
  <c r="U1248" i="1"/>
  <c r="V1248" i="1"/>
  <c r="W1248" i="1"/>
  <c r="X1248" i="1"/>
  <c r="Y1248" i="1"/>
  <c r="Z1248" i="1"/>
  <c r="AA1248" i="1"/>
  <c r="AB1248" i="1"/>
  <c r="AC1248" i="1"/>
  <c r="AD1248" i="1"/>
  <c r="AE1248" i="1"/>
  <c r="AF1248" i="1"/>
  <c r="C1249" i="1"/>
  <c r="D1249" i="1"/>
  <c r="E1249" i="1"/>
  <c r="F1249" i="1"/>
  <c r="G1249" i="1"/>
  <c r="H1249" i="1"/>
  <c r="I1249" i="1"/>
  <c r="J1249" i="1"/>
  <c r="K1249" i="1"/>
  <c r="L1249" i="1"/>
  <c r="M1249" i="1"/>
  <c r="N1249" i="1"/>
  <c r="O1249" i="1"/>
  <c r="P1249" i="1"/>
  <c r="Q1249" i="1"/>
  <c r="R1249" i="1"/>
  <c r="S1249" i="1"/>
  <c r="T1249" i="1"/>
  <c r="U1249" i="1"/>
  <c r="V1249" i="1"/>
  <c r="W1249" i="1"/>
  <c r="X1249" i="1"/>
  <c r="Y1249" i="1"/>
  <c r="Z1249" i="1"/>
  <c r="AA1249" i="1"/>
  <c r="AB1249" i="1"/>
  <c r="AC1249" i="1"/>
  <c r="AD1249" i="1"/>
  <c r="AE1249" i="1"/>
  <c r="AF1249" i="1"/>
  <c r="C1250" i="1"/>
  <c r="D1250" i="1"/>
  <c r="E1250" i="1"/>
  <c r="F1250" i="1"/>
  <c r="G1250" i="1"/>
  <c r="H1250" i="1"/>
  <c r="I1250" i="1"/>
  <c r="J1250" i="1"/>
  <c r="K1250" i="1"/>
  <c r="L1250" i="1"/>
  <c r="M1250" i="1"/>
  <c r="N1250" i="1"/>
  <c r="O1250" i="1"/>
  <c r="P1250" i="1"/>
  <c r="Q1250" i="1"/>
  <c r="R1250" i="1"/>
  <c r="S1250" i="1"/>
  <c r="T1250" i="1"/>
  <c r="U1250" i="1"/>
  <c r="V1250" i="1"/>
  <c r="W1250" i="1"/>
  <c r="X1250" i="1"/>
  <c r="Y1250" i="1"/>
  <c r="Z1250" i="1"/>
  <c r="AA1250" i="1"/>
  <c r="AB1250" i="1"/>
  <c r="AC1250" i="1"/>
  <c r="AD1250" i="1"/>
  <c r="AE1250" i="1"/>
  <c r="AF1250" i="1"/>
  <c r="C1251" i="1"/>
  <c r="D1251" i="1"/>
  <c r="E1251" i="1"/>
  <c r="F1251" i="1"/>
  <c r="G1251" i="1"/>
  <c r="H1251" i="1"/>
  <c r="I1251" i="1"/>
  <c r="J1251" i="1"/>
  <c r="K1251" i="1"/>
  <c r="L1251" i="1"/>
  <c r="M1251" i="1"/>
  <c r="N1251" i="1"/>
  <c r="O1251" i="1"/>
  <c r="P1251" i="1"/>
  <c r="Q1251" i="1"/>
  <c r="R1251" i="1"/>
  <c r="S1251" i="1"/>
  <c r="T1251" i="1"/>
  <c r="U1251" i="1"/>
  <c r="V1251" i="1"/>
  <c r="W1251" i="1"/>
  <c r="X1251" i="1"/>
  <c r="Y1251" i="1"/>
  <c r="Z1251" i="1"/>
  <c r="AA1251" i="1"/>
  <c r="AB1251" i="1"/>
  <c r="AC1251" i="1"/>
  <c r="AD1251" i="1"/>
  <c r="AE1251" i="1"/>
  <c r="AF1251" i="1"/>
  <c r="C1252" i="1"/>
  <c r="D1252" i="1"/>
  <c r="E1252" i="1"/>
  <c r="F1252" i="1"/>
  <c r="G1252" i="1"/>
  <c r="H1252" i="1"/>
  <c r="I1252" i="1"/>
  <c r="J1252" i="1"/>
  <c r="K1252" i="1"/>
  <c r="L1252" i="1"/>
  <c r="M1252" i="1"/>
  <c r="N1252" i="1"/>
  <c r="O1252" i="1"/>
  <c r="P1252" i="1"/>
  <c r="Q1252" i="1"/>
  <c r="R1252" i="1"/>
  <c r="S1252" i="1"/>
  <c r="T1252" i="1"/>
  <c r="U1252" i="1"/>
  <c r="V1252" i="1"/>
  <c r="W1252" i="1"/>
  <c r="X1252" i="1"/>
  <c r="Y1252" i="1"/>
  <c r="Z1252" i="1"/>
  <c r="AA1252" i="1"/>
  <c r="AB1252" i="1"/>
  <c r="AC1252" i="1"/>
  <c r="AD1252" i="1"/>
  <c r="AE1252" i="1"/>
  <c r="AF1252" i="1"/>
  <c r="C1253" i="1"/>
  <c r="D1253" i="1"/>
  <c r="E1253" i="1"/>
  <c r="F1253" i="1"/>
  <c r="G1253" i="1"/>
  <c r="H1253" i="1"/>
  <c r="I1253" i="1"/>
  <c r="J1253" i="1"/>
  <c r="K1253" i="1"/>
  <c r="L1253" i="1"/>
  <c r="M1253" i="1"/>
  <c r="N1253" i="1"/>
  <c r="O1253" i="1"/>
  <c r="P1253" i="1"/>
  <c r="Q1253" i="1"/>
  <c r="R1253" i="1"/>
  <c r="S1253" i="1"/>
  <c r="T1253" i="1"/>
  <c r="U1253" i="1"/>
  <c r="V1253" i="1"/>
  <c r="W1253" i="1"/>
  <c r="X1253" i="1"/>
  <c r="Y1253" i="1"/>
  <c r="Z1253" i="1"/>
  <c r="AA1253" i="1"/>
  <c r="AB1253" i="1"/>
  <c r="AC1253" i="1"/>
  <c r="AD1253" i="1"/>
  <c r="AE1253" i="1"/>
  <c r="AF1253" i="1"/>
  <c r="C1254" i="1"/>
  <c r="D1254" i="1"/>
  <c r="E1254" i="1"/>
  <c r="F1254" i="1"/>
  <c r="G1254" i="1"/>
  <c r="H1254" i="1"/>
  <c r="I1254" i="1"/>
  <c r="J1254" i="1"/>
  <c r="K1254" i="1"/>
  <c r="L1254" i="1"/>
  <c r="M1254" i="1"/>
  <c r="N1254" i="1"/>
  <c r="O1254" i="1"/>
  <c r="P1254" i="1"/>
  <c r="Q1254" i="1"/>
  <c r="R1254" i="1"/>
  <c r="S1254" i="1"/>
  <c r="T1254" i="1"/>
  <c r="U1254" i="1"/>
  <c r="V1254" i="1"/>
  <c r="W1254" i="1"/>
  <c r="X1254" i="1"/>
  <c r="Y1254" i="1"/>
  <c r="Z1254" i="1"/>
  <c r="AA1254" i="1"/>
  <c r="AB1254" i="1"/>
  <c r="AC1254" i="1"/>
  <c r="AD1254" i="1"/>
  <c r="AE1254" i="1"/>
  <c r="AF1254" i="1"/>
  <c r="C1255" i="1"/>
  <c r="D1255" i="1"/>
  <c r="E1255" i="1"/>
  <c r="F1255" i="1"/>
  <c r="G1255" i="1"/>
  <c r="H1255" i="1"/>
  <c r="I1255" i="1"/>
  <c r="J1255" i="1"/>
  <c r="K1255" i="1"/>
  <c r="L1255" i="1"/>
  <c r="M1255" i="1"/>
  <c r="N1255" i="1"/>
  <c r="O1255" i="1"/>
  <c r="P1255" i="1"/>
  <c r="Q1255" i="1"/>
  <c r="R1255" i="1"/>
  <c r="S1255" i="1"/>
  <c r="T1255" i="1"/>
  <c r="U1255" i="1"/>
  <c r="V1255" i="1"/>
  <c r="W1255" i="1"/>
  <c r="X1255" i="1"/>
  <c r="Y1255" i="1"/>
  <c r="Z1255" i="1"/>
  <c r="AA1255" i="1"/>
  <c r="AB1255" i="1"/>
  <c r="AC1255" i="1"/>
  <c r="AD1255" i="1"/>
  <c r="AE1255" i="1"/>
  <c r="AF1255" i="1"/>
  <c r="C1256" i="1"/>
  <c r="D1256" i="1"/>
  <c r="E1256" i="1"/>
  <c r="F1256" i="1"/>
  <c r="G1256" i="1"/>
  <c r="H1256" i="1"/>
  <c r="I1256" i="1"/>
  <c r="J1256" i="1"/>
  <c r="K1256" i="1"/>
  <c r="L1256" i="1"/>
  <c r="M1256" i="1"/>
  <c r="N1256" i="1"/>
  <c r="O1256" i="1"/>
  <c r="P1256" i="1"/>
  <c r="Q1256" i="1"/>
  <c r="R1256" i="1"/>
  <c r="S1256" i="1"/>
  <c r="T1256" i="1"/>
  <c r="U1256" i="1"/>
  <c r="V1256" i="1"/>
  <c r="W1256" i="1"/>
  <c r="X1256" i="1"/>
  <c r="Y1256" i="1"/>
  <c r="Z1256" i="1"/>
  <c r="AA1256" i="1"/>
  <c r="AB1256" i="1"/>
  <c r="AC1256" i="1"/>
  <c r="AD1256" i="1"/>
  <c r="AE1256" i="1"/>
  <c r="AF1256" i="1"/>
  <c r="C1257" i="1"/>
  <c r="D1257" i="1"/>
  <c r="E1257" i="1"/>
  <c r="F1257" i="1"/>
  <c r="G1257" i="1"/>
  <c r="H1257" i="1"/>
  <c r="I1257" i="1"/>
  <c r="J1257" i="1"/>
  <c r="K1257" i="1"/>
  <c r="L1257" i="1"/>
  <c r="M1257" i="1"/>
  <c r="N1257" i="1"/>
  <c r="O1257" i="1"/>
  <c r="P1257" i="1"/>
  <c r="Q1257" i="1"/>
  <c r="R1257" i="1"/>
  <c r="S1257" i="1"/>
  <c r="T1257" i="1"/>
  <c r="U1257" i="1"/>
  <c r="V1257" i="1"/>
  <c r="W1257" i="1"/>
  <c r="X1257" i="1"/>
  <c r="Y1257" i="1"/>
  <c r="Z1257" i="1"/>
  <c r="AA1257" i="1"/>
  <c r="AB1257" i="1"/>
  <c r="AC1257" i="1"/>
  <c r="AD1257" i="1"/>
  <c r="AE1257" i="1"/>
  <c r="AF1257" i="1"/>
  <c r="C1258" i="1"/>
  <c r="D1258" i="1"/>
  <c r="E1258" i="1"/>
  <c r="F1258" i="1"/>
  <c r="G1258" i="1"/>
  <c r="H1258" i="1"/>
  <c r="I1258" i="1"/>
  <c r="J1258" i="1"/>
  <c r="K1258" i="1"/>
  <c r="L1258" i="1"/>
  <c r="M1258" i="1"/>
  <c r="N1258" i="1"/>
  <c r="O1258" i="1"/>
  <c r="P1258" i="1"/>
  <c r="Q1258" i="1"/>
  <c r="R1258" i="1"/>
  <c r="S1258" i="1"/>
  <c r="T1258" i="1"/>
  <c r="U1258" i="1"/>
  <c r="V1258" i="1"/>
  <c r="W1258" i="1"/>
  <c r="X1258" i="1"/>
  <c r="Y1258" i="1"/>
  <c r="Z1258" i="1"/>
  <c r="AA1258" i="1"/>
  <c r="AB1258" i="1"/>
  <c r="AC1258" i="1"/>
  <c r="AD1258" i="1"/>
  <c r="AE1258" i="1"/>
  <c r="AF1258" i="1"/>
  <c r="C1259" i="1"/>
  <c r="D1259" i="1"/>
  <c r="E1259" i="1"/>
  <c r="F1259" i="1"/>
  <c r="G1259" i="1"/>
  <c r="H1259" i="1"/>
  <c r="I1259" i="1"/>
  <c r="J1259" i="1"/>
  <c r="K1259" i="1"/>
  <c r="L1259" i="1"/>
  <c r="M1259" i="1"/>
  <c r="N1259" i="1"/>
  <c r="O1259" i="1"/>
  <c r="P1259" i="1"/>
  <c r="Q1259" i="1"/>
  <c r="R1259" i="1"/>
  <c r="S1259" i="1"/>
  <c r="T1259" i="1"/>
  <c r="U1259" i="1"/>
  <c r="V1259" i="1"/>
  <c r="W1259" i="1"/>
  <c r="X1259" i="1"/>
  <c r="Y1259" i="1"/>
  <c r="Z1259" i="1"/>
  <c r="AA1259" i="1"/>
  <c r="AB1259" i="1"/>
  <c r="AC1259" i="1"/>
  <c r="AD1259" i="1"/>
  <c r="AE1259" i="1"/>
  <c r="AF1259" i="1"/>
  <c r="C1260" i="1"/>
  <c r="D1260" i="1"/>
  <c r="E1260" i="1"/>
  <c r="F1260" i="1"/>
  <c r="G1260" i="1"/>
  <c r="H1260" i="1"/>
  <c r="I1260" i="1"/>
  <c r="J1260" i="1"/>
  <c r="K1260" i="1"/>
  <c r="L1260" i="1"/>
  <c r="M1260" i="1"/>
  <c r="N1260" i="1"/>
  <c r="O1260" i="1"/>
  <c r="P1260" i="1"/>
  <c r="Q1260" i="1"/>
  <c r="R1260" i="1"/>
  <c r="S1260" i="1"/>
  <c r="T1260" i="1"/>
  <c r="U1260" i="1"/>
  <c r="V1260" i="1"/>
  <c r="W1260" i="1"/>
  <c r="X1260" i="1"/>
  <c r="Y1260" i="1"/>
  <c r="Z1260" i="1"/>
  <c r="AA1260" i="1"/>
  <c r="AB1260" i="1"/>
  <c r="AC1260" i="1"/>
  <c r="AD1260" i="1"/>
  <c r="AE1260" i="1"/>
  <c r="AF1260" i="1"/>
  <c r="C1261" i="1"/>
  <c r="D1261" i="1"/>
  <c r="E1261" i="1"/>
  <c r="F1261" i="1"/>
  <c r="G1261" i="1"/>
  <c r="H1261" i="1"/>
  <c r="I1261" i="1"/>
  <c r="J1261" i="1"/>
  <c r="K1261" i="1"/>
  <c r="L1261" i="1"/>
  <c r="M1261" i="1"/>
  <c r="N1261" i="1"/>
  <c r="O1261" i="1"/>
  <c r="P1261" i="1"/>
  <c r="Q1261" i="1"/>
  <c r="R1261" i="1"/>
  <c r="S1261" i="1"/>
  <c r="T1261" i="1"/>
  <c r="U1261" i="1"/>
  <c r="V1261" i="1"/>
  <c r="W1261" i="1"/>
  <c r="X1261" i="1"/>
  <c r="Y1261" i="1"/>
  <c r="Z1261" i="1"/>
  <c r="AA1261" i="1"/>
  <c r="AB1261" i="1"/>
  <c r="AC1261" i="1"/>
  <c r="AD1261" i="1"/>
  <c r="AE1261" i="1"/>
  <c r="AF1261" i="1"/>
  <c r="C1262" i="1"/>
  <c r="D1262" i="1"/>
  <c r="E1262" i="1"/>
  <c r="F1262" i="1"/>
  <c r="G1262" i="1"/>
  <c r="H1262" i="1"/>
  <c r="I1262" i="1"/>
  <c r="J1262" i="1"/>
  <c r="K1262" i="1"/>
  <c r="L1262" i="1"/>
  <c r="M1262" i="1"/>
  <c r="N1262" i="1"/>
  <c r="O1262" i="1"/>
  <c r="P1262" i="1"/>
  <c r="Q1262" i="1"/>
  <c r="R1262" i="1"/>
  <c r="S1262" i="1"/>
  <c r="T1262" i="1"/>
  <c r="U1262" i="1"/>
  <c r="V1262" i="1"/>
  <c r="W1262" i="1"/>
  <c r="X1262" i="1"/>
  <c r="Y1262" i="1"/>
  <c r="Z1262" i="1"/>
  <c r="AA1262" i="1"/>
  <c r="AB1262" i="1"/>
  <c r="AC1262" i="1"/>
  <c r="AD1262" i="1"/>
  <c r="AE1262" i="1"/>
  <c r="AF1262" i="1"/>
  <c r="C1263" i="1"/>
  <c r="D1263" i="1"/>
  <c r="E1263" i="1"/>
  <c r="F1263" i="1"/>
  <c r="G1263" i="1"/>
  <c r="H1263" i="1"/>
  <c r="I1263" i="1"/>
  <c r="J1263" i="1"/>
  <c r="K1263" i="1"/>
  <c r="L1263" i="1"/>
  <c r="M1263" i="1"/>
  <c r="N1263" i="1"/>
  <c r="O1263" i="1"/>
  <c r="P1263" i="1"/>
  <c r="Q1263" i="1"/>
  <c r="R1263" i="1"/>
  <c r="S1263" i="1"/>
  <c r="T1263" i="1"/>
  <c r="U1263" i="1"/>
  <c r="V1263" i="1"/>
  <c r="W1263" i="1"/>
  <c r="X1263" i="1"/>
  <c r="Y1263" i="1"/>
  <c r="Z1263" i="1"/>
  <c r="AA1263" i="1"/>
  <c r="AB1263" i="1"/>
  <c r="AC1263" i="1"/>
  <c r="AD1263" i="1"/>
  <c r="AE1263" i="1"/>
  <c r="AF1263" i="1"/>
  <c r="C1264" i="1"/>
  <c r="D1264" i="1"/>
  <c r="E1264" i="1"/>
  <c r="F1264" i="1"/>
  <c r="G1264" i="1"/>
  <c r="H1264" i="1"/>
  <c r="I1264" i="1"/>
  <c r="J1264" i="1"/>
  <c r="K1264" i="1"/>
  <c r="L1264" i="1"/>
  <c r="M1264" i="1"/>
  <c r="N1264" i="1"/>
  <c r="O1264" i="1"/>
  <c r="P1264" i="1"/>
  <c r="Q1264" i="1"/>
  <c r="R1264" i="1"/>
  <c r="S1264" i="1"/>
  <c r="T1264" i="1"/>
  <c r="U1264" i="1"/>
  <c r="V1264" i="1"/>
  <c r="W1264" i="1"/>
  <c r="X1264" i="1"/>
  <c r="Y1264" i="1"/>
  <c r="Z1264" i="1"/>
  <c r="AA1264" i="1"/>
  <c r="AB1264" i="1"/>
  <c r="AC1264" i="1"/>
  <c r="AD1264" i="1"/>
  <c r="AE1264" i="1"/>
  <c r="AF1264" i="1"/>
  <c r="C1265" i="1"/>
  <c r="D1265" i="1"/>
  <c r="E1265" i="1"/>
  <c r="F1265" i="1"/>
  <c r="G1265" i="1"/>
  <c r="H1265" i="1"/>
  <c r="I1265" i="1"/>
  <c r="J1265" i="1"/>
  <c r="K1265" i="1"/>
  <c r="L1265" i="1"/>
  <c r="M1265" i="1"/>
  <c r="N1265" i="1"/>
  <c r="O1265" i="1"/>
  <c r="P1265" i="1"/>
  <c r="Q1265" i="1"/>
  <c r="R1265" i="1"/>
  <c r="S1265" i="1"/>
  <c r="T1265" i="1"/>
  <c r="U1265" i="1"/>
  <c r="V1265" i="1"/>
  <c r="W1265" i="1"/>
  <c r="X1265" i="1"/>
  <c r="Y1265" i="1"/>
  <c r="Z1265" i="1"/>
  <c r="AA1265" i="1"/>
  <c r="AB1265" i="1"/>
  <c r="AC1265" i="1"/>
  <c r="AD1265" i="1"/>
  <c r="AE1265" i="1"/>
  <c r="AF1265" i="1"/>
  <c r="C1266" i="1"/>
  <c r="D1266" i="1"/>
  <c r="E1266" i="1"/>
  <c r="F1266" i="1"/>
  <c r="G1266" i="1"/>
  <c r="H1266" i="1"/>
  <c r="I1266" i="1"/>
  <c r="J1266" i="1"/>
  <c r="K1266" i="1"/>
  <c r="L1266" i="1"/>
  <c r="M1266" i="1"/>
  <c r="N1266" i="1"/>
  <c r="O1266" i="1"/>
  <c r="P1266" i="1"/>
  <c r="Q1266" i="1"/>
  <c r="R1266" i="1"/>
  <c r="S1266" i="1"/>
  <c r="T1266" i="1"/>
  <c r="U1266" i="1"/>
  <c r="V1266" i="1"/>
  <c r="W1266" i="1"/>
  <c r="X1266" i="1"/>
  <c r="Y1266" i="1"/>
  <c r="Z1266" i="1"/>
  <c r="AA1266" i="1"/>
  <c r="AB1266" i="1"/>
  <c r="AC1266" i="1"/>
  <c r="AD1266" i="1"/>
  <c r="AE1266" i="1"/>
  <c r="AF1266" i="1"/>
  <c r="C1267" i="1"/>
  <c r="D1267" i="1"/>
  <c r="E1267" i="1"/>
  <c r="F1267" i="1"/>
  <c r="G1267" i="1"/>
  <c r="H1267" i="1"/>
  <c r="I1267" i="1"/>
  <c r="J1267" i="1"/>
  <c r="K1267" i="1"/>
  <c r="L1267" i="1"/>
  <c r="M1267" i="1"/>
  <c r="N1267" i="1"/>
  <c r="O1267" i="1"/>
  <c r="P1267" i="1"/>
  <c r="Q1267" i="1"/>
  <c r="R1267" i="1"/>
  <c r="S1267" i="1"/>
  <c r="T1267" i="1"/>
  <c r="U1267" i="1"/>
  <c r="V1267" i="1"/>
  <c r="W1267" i="1"/>
  <c r="X1267" i="1"/>
  <c r="Y1267" i="1"/>
  <c r="Z1267" i="1"/>
  <c r="AA1267" i="1"/>
  <c r="AB1267" i="1"/>
  <c r="AC1267" i="1"/>
  <c r="AD1267" i="1"/>
  <c r="AE1267" i="1"/>
  <c r="AF1267" i="1"/>
  <c r="C1268" i="1"/>
  <c r="D1268" i="1"/>
  <c r="E1268" i="1"/>
  <c r="F1268" i="1"/>
  <c r="G1268" i="1"/>
  <c r="H1268" i="1"/>
  <c r="I1268" i="1"/>
  <c r="J1268" i="1"/>
  <c r="K1268" i="1"/>
  <c r="L1268" i="1"/>
  <c r="M1268" i="1"/>
  <c r="N1268" i="1"/>
  <c r="O1268" i="1"/>
  <c r="P1268" i="1"/>
  <c r="Q1268" i="1"/>
  <c r="R1268" i="1"/>
  <c r="S1268" i="1"/>
  <c r="T1268" i="1"/>
  <c r="U1268" i="1"/>
  <c r="V1268" i="1"/>
  <c r="W1268" i="1"/>
  <c r="X1268" i="1"/>
  <c r="Y1268" i="1"/>
  <c r="Z1268" i="1"/>
  <c r="AA1268" i="1"/>
  <c r="AB1268" i="1"/>
  <c r="AC1268" i="1"/>
  <c r="AD1268" i="1"/>
  <c r="AE1268" i="1"/>
  <c r="AF1268" i="1"/>
  <c r="C1269" i="1"/>
  <c r="D1269" i="1"/>
  <c r="E1269" i="1"/>
  <c r="F1269" i="1"/>
  <c r="G1269" i="1"/>
  <c r="H1269" i="1"/>
  <c r="I1269" i="1"/>
  <c r="J1269" i="1"/>
  <c r="K1269" i="1"/>
  <c r="L1269" i="1"/>
  <c r="M1269" i="1"/>
  <c r="N1269" i="1"/>
  <c r="O1269" i="1"/>
  <c r="P1269" i="1"/>
  <c r="Q1269" i="1"/>
  <c r="R1269" i="1"/>
  <c r="S1269" i="1"/>
  <c r="T1269" i="1"/>
  <c r="U1269" i="1"/>
  <c r="V1269" i="1"/>
  <c r="W1269" i="1"/>
  <c r="X1269" i="1"/>
  <c r="Y1269" i="1"/>
  <c r="Z1269" i="1"/>
  <c r="AA1269" i="1"/>
  <c r="AB1269" i="1"/>
  <c r="AC1269" i="1"/>
  <c r="AD1269" i="1"/>
  <c r="AE1269" i="1"/>
  <c r="AF1269" i="1"/>
  <c r="C1270" i="1"/>
  <c r="D1270" i="1"/>
  <c r="E1270" i="1"/>
  <c r="F1270" i="1"/>
  <c r="G1270" i="1"/>
  <c r="H1270" i="1"/>
  <c r="I1270" i="1"/>
  <c r="J1270" i="1"/>
  <c r="K1270" i="1"/>
  <c r="L1270" i="1"/>
  <c r="M1270" i="1"/>
  <c r="N1270" i="1"/>
  <c r="O1270" i="1"/>
  <c r="P1270" i="1"/>
  <c r="Q1270" i="1"/>
  <c r="R1270" i="1"/>
  <c r="S1270" i="1"/>
  <c r="T1270" i="1"/>
  <c r="U1270" i="1"/>
  <c r="V1270" i="1"/>
  <c r="W1270" i="1"/>
  <c r="X1270" i="1"/>
  <c r="Y1270" i="1"/>
  <c r="Z1270" i="1"/>
  <c r="AA1270" i="1"/>
  <c r="AB1270" i="1"/>
  <c r="AC1270" i="1"/>
  <c r="AD1270" i="1"/>
  <c r="AE1270" i="1"/>
  <c r="AF1270" i="1"/>
  <c r="C1271" i="1"/>
  <c r="D1271" i="1"/>
  <c r="E1271" i="1"/>
  <c r="F1271" i="1"/>
  <c r="G1271" i="1"/>
  <c r="H1271" i="1"/>
  <c r="I1271" i="1"/>
  <c r="J1271" i="1"/>
  <c r="K1271" i="1"/>
  <c r="L1271" i="1"/>
  <c r="M1271" i="1"/>
  <c r="N1271" i="1"/>
  <c r="O1271" i="1"/>
  <c r="P1271" i="1"/>
  <c r="Q1271" i="1"/>
  <c r="R1271" i="1"/>
  <c r="S1271" i="1"/>
  <c r="T1271" i="1"/>
  <c r="U1271" i="1"/>
  <c r="V1271" i="1"/>
  <c r="W1271" i="1"/>
  <c r="X1271" i="1"/>
  <c r="Y1271" i="1"/>
  <c r="Z1271" i="1"/>
  <c r="AA1271" i="1"/>
  <c r="AB1271" i="1"/>
  <c r="AC1271" i="1"/>
  <c r="AD1271" i="1"/>
  <c r="AE1271" i="1"/>
  <c r="AF1271" i="1"/>
  <c r="C1272" i="1"/>
  <c r="D1272" i="1"/>
  <c r="E1272" i="1"/>
  <c r="F1272" i="1"/>
  <c r="G1272" i="1"/>
  <c r="H1272" i="1"/>
  <c r="I1272" i="1"/>
  <c r="J1272" i="1"/>
  <c r="K1272" i="1"/>
  <c r="L1272" i="1"/>
  <c r="M1272" i="1"/>
  <c r="N1272" i="1"/>
  <c r="O1272" i="1"/>
  <c r="P1272" i="1"/>
  <c r="Q1272" i="1"/>
  <c r="R1272" i="1"/>
  <c r="S1272" i="1"/>
  <c r="T1272" i="1"/>
  <c r="U1272" i="1"/>
  <c r="V1272" i="1"/>
  <c r="W1272" i="1"/>
  <c r="X1272" i="1"/>
  <c r="Y1272" i="1"/>
  <c r="Z1272" i="1"/>
  <c r="AA1272" i="1"/>
  <c r="AB1272" i="1"/>
  <c r="AC1272" i="1"/>
  <c r="AD1272" i="1"/>
  <c r="AE1272" i="1"/>
  <c r="AF1272" i="1"/>
  <c r="C1273" i="1"/>
  <c r="D1273" i="1"/>
  <c r="E1273" i="1"/>
  <c r="F1273" i="1"/>
  <c r="G1273" i="1"/>
  <c r="H1273" i="1"/>
  <c r="I1273" i="1"/>
  <c r="J1273" i="1"/>
  <c r="K1273" i="1"/>
  <c r="L1273" i="1"/>
  <c r="M1273" i="1"/>
  <c r="N1273" i="1"/>
  <c r="O1273" i="1"/>
  <c r="P1273" i="1"/>
  <c r="Q1273" i="1"/>
  <c r="R1273" i="1"/>
  <c r="S1273" i="1"/>
  <c r="T1273" i="1"/>
  <c r="U1273" i="1"/>
  <c r="V1273" i="1"/>
  <c r="W1273" i="1"/>
  <c r="X1273" i="1"/>
  <c r="Y1273" i="1"/>
  <c r="Z1273" i="1"/>
  <c r="AA1273" i="1"/>
  <c r="AB1273" i="1"/>
  <c r="AC1273" i="1"/>
  <c r="AD1273" i="1"/>
  <c r="AE1273" i="1"/>
  <c r="AF1273" i="1"/>
  <c r="C1274" i="1"/>
  <c r="D1274" i="1"/>
  <c r="E1274" i="1"/>
  <c r="F1274" i="1"/>
  <c r="G1274" i="1"/>
  <c r="H1274" i="1"/>
  <c r="I1274" i="1"/>
  <c r="J1274" i="1"/>
  <c r="K1274" i="1"/>
  <c r="L1274" i="1"/>
  <c r="M1274" i="1"/>
  <c r="N1274" i="1"/>
  <c r="O1274" i="1"/>
  <c r="P1274" i="1"/>
  <c r="Q1274" i="1"/>
  <c r="R1274" i="1"/>
  <c r="S1274" i="1"/>
  <c r="T1274" i="1"/>
  <c r="U1274" i="1"/>
  <c r="V1274" i="1"/>
  <c r="W1274" i="1"/>
  <c r="X1274" i="1"/>
  <c r="Y1274" i="1"/>
  <c r="Z1274" i="1"/>
  <c r="AA1274" i="1"/>
  <c r="AB1274" i="1"/>
  <c r="AC1274" i="1"/>
  <c r="AD1274" i="1"/>
  <c r="AE1274" i="1"/>
  <c r="AF1274" i="1"/>
  <c r="C1275" i="1"/>
  <c r="D1275" i="1"/>
  <c r="E1275" i="1"/>
  <c r="F1275" i="1"/>
  <c r="G1275" i="1"/>
  <c r="H1275" i="1"/>
  <c r="I1275" i="1"/>
  <c r="J1275" i="1"/>
  <c r="K1275" i="1"/>
  <c r="L1275" i="1"/>
  <c r="M1275" i="1"/>
  <c r="N1275" i="1"/>
  <c r="O1275" i="1"/>
  <c r="P1275" i="1"/>
  <c r="Q1275" i="1"/>
  <c r="R1275" i="1"/>
  <c r="S1275" i="1"/>
  <c r="T1275" i="1"/>
  <c r="U1275" i="1"/>
  <c r="V1275" i="1"/>
  <c r="W1275" i="1"/>
  <c r="X1275" i="1"/>
  <c r="Y1275" i="1"/>
  <c r="Z1275" i="1"/>
  <c r="AA1275" i="1"/>
  <c r="AB1275" i="1"/>
  <c r="AC1275" i="1"/>
  <c r="AD1275" i="1"/>
  <c r="AE1275" i="1"/>
  <c r="AF1275" i="1"/>
  <c r="C1276" i="1"/>
  <c r="D1276" i="1"/>
  <c r="E1276" i="1"/>
  <c r="F1276" i="1"/>
  <c r="G1276" i="1"/>
  <c r="H1276" i="1"/>
  <c r="I1276" i="1"/>
  <c r="J1276" i="1"/>
  <c r="K1276" i="1"/>
  <c r="L1276" i="1"/>
  <c r="M1276" i="1"/>
  <c r="N1276" i="1"/>
  <c r="O1276" i="1"/>
  <c r="P1276" i="1"/>
  <c r="Q1276" i="1"/>
  <c r="R1276" i="1"/>
  <c r="S1276" i="1"/>
  <c r="T1276" i="1"/>
  <c r="U1276" i="1"/>
  <c r="V1276" i="1"/>
  <c r="W1276" i="1"/>
  <c r="X1276" i="1"/>
  <c r="Y1276" i="1"/>
  <c r="Z1276" i="1"/>
  <c r="AA1276" i="1"/>
  <c r="AB1276" i="1"/>
  <c r="AC1276" i="1"/>
  <c r="AD1276" i="1"/>
  <c r="AE1276" i="1"/>
  <c r="AF1276" i="1"/>
  <c r="C1277" i="1"/>
  <c r="D1277" i="1"/>
  <c r="E1277" i="1"/>
  <c r="F1277" i="1"/>
  <c r="G1277" i="1"/>
  <c r="H1277" i="1"/>
  <c r="I1277" i="1"/>
  <c r="J1277" i="1"/>
  <c r="K1277" i="1"/>
  <c r="L1277" i="1"/>
  <c r="M1277" i="1"/>
  <c r="N1277" i="1"/>
  <c r="O1277" i="1"/>
  <c r="P1277" i="1"/>
  <c r="Q1277" i="1"/>
  <c r="R1277" i="1"/>
  <c r="S1277" i="1"/>
  <c r="T1277" i="1"/>
  <c r="U1277" i="1"/>
  <c r="V1277" i="1"/>
  <c r="W1277" i="1"/>
  <c r="X1277" i="1"/>
  <c r="Y1277" i="1"/>
  <c r="Z1277" i="1"/>
  <c r="AA1277" i="1"/>
  <c r="AB1277" i="1"/>
  <c r="AC1277" i="1"/>
  <c r="AD1277" i="1"/>
  <c r="AE1277" i="1"/>
  <c r="AF1277" i="1"/>
  <c r="C1278" i="1"/>
  <c r="D1278" i="1"/>
  <c r="E1278" i="1"/>
  <c r="F1278" i="1"/>
  <c r="G1278" i="1"/>
  <c r="H1278" i="1"/>
  <c r="I1278" i="1"/>
  <c r="J1278" i="1"/>
  <c r="K1278" i="1"/>
  <c r="L1278" i="1"/>
  <c r="M1278" i="1"/>
  <c r="N1278" i="1"/>
  <c r="O1278" i="1"/>
  <c r="P1278" i="1"/>
  <c r="Q1278" i="1"/>
  <c r="R1278" i="1"/>
  <c r="S1278" i="1"/>
  <c r="T1278" i="1"/>
  <c r="U1278" i="1"/>
  <c r="V1278" i="1"/>
  <c r="W1278" i="1"/>
  <c r="X1278" i="1"/>
  <c r="Y1278" i="1"/>
  <c r="Z1278" i="1"/>
  <c r="AA1278" i="1"/>
  <c r="AB1278" i="1"/>
  <c r="AC1278" i="1"/>
  <c r="AD1278" i="1"/>
  <c r="AE1278" i="1"/>
  <c r="AF1278" i="1"/>
  <c r="C1279" i="1"/>
  <c r="D1279" i="1"/>
  <c r="E1279" i="1"/>
  <c r="F1279" i="1"/>
  <c r="G1279" i="1"/>
  <c r="H1279" i="1"/>
  <c r="I1279" i="1"/>
  <c r="J1279" i="1"/>
  <c r="K1279" i="1"/>
  <c r="L1279" i="1"/>
  <c r="M1279" i="1"/>
  <c r="N1279" i="1"/>
  <c r="O1279" i="1"/>
  <c r="P1279" i="1"/>
  <c r="Q1279" i="1"/>
  <c r="R1279" i="1"/>
  <c r="S1279" i="1"/>
  <c r="T1279" i="1"/>
  <c r="U1279" i="1"/>
  <c r="V1279" i="1"/>
  <c r="W1279" i="1"/>
  <c r="X1279" i="1"/>
  <c r="Y1279" i="1"/>
  <c r="Z1279" i="1"/>
  <c r="AA1279" i="1"/>
  <c r="AB1279" i="1"/>
  <c r="AC1279" i="1"/>
  <c r="AD1279" i="1"/>
  <c r="AE1279" i="1"/>
  <c r="AF1279" i="1"/>
  <c r="C1280" i="1"/>
  <c r="D1280" i="1"/>
  <c r="E1280" i="1"/>
  <c r="F1280" i="1"/>
  <c r="G1280" i="1"/>
  <c r="H1280" i="1"/>
  <c r="I1280" i="1"/>
  <c r="J1280" i="1"/>
  <c r="K1280" i="1"/>
  <c r="L1280" i="1"/>
  <c r="M1280" i="1"/>
  <c r="N1280" i="1"/>
  <c r="O1280" i="1"/>
  <c r="P1280" i="1"/>
  <c r="Q1280" i="1"/>
  <c r="R1280" i="1"/>
  <c r="S1280" i="1"/>
  <c r="T1280" i="1"/>
  <c r="U1280" i="1"/>
  <c r="V1280" i="1"/>
  <c r="W1280" i="1"/>
  <c r="X1280" i="1"/>
  <c r="Y1280" i="1"/>
  <c r="Z1280" i="1"/>
  <c r="AA1280" i="1"/>
  <c r="AB1280" i="1"/>
  <c r="AC1280" i="1"/>
  <c r="AD1280" i="1"/>
  <c r="AE1280" i="1"/>
  <c r="AF1280" i="1"/>
  <c r="C1281" i="1"/>
  <c r="D1281" i="1"/>
  <c r="E1281" i="1"/>
  <c r="F1281" i="1"/>
  <c r="G1281" i="1"/>
  <c r="H1281" i="1"/>
  <c r="I1281" i="1"/>
  <c r="J1281" i="1"/>
  <c r="K1281" i="1"/>
  <c r="L1281" i="1"/>
  <c r="M1281" i="1"/>
  <c r="N1281" i="1"/>
  <c r="O1281" i="1"/>
  <c r="P1281" i="1"/>
  <c r="Q1281" i="1"/>
  <c r="R1281" i="1"/>
  <c r="S1281" i="1"/>
  <c r="T1281" i="1"/>
  <c r="U1281" i="1"/>
  <c r="V1281" i="1"/>
  <c r="W1281" i="1"/>
  <c r="X1281" i="1"/>
  <c r="Y1281" i="1"/>
  <c r="Z1281" i="1"/>
  <c r="AA1281" i="1"/>
  <c r="AB1281" i="1"/>
  <c r="AC1281" i="1"/>
  <c r="AD1281" i="1"/>
  <c r="AE1281" i="1"/>
  <c r="AF1281" i="1"/>
  <c r="C1282" i="1"/>
  <c r="D1282" i="1"/>
  <c r="E1282" i="1"/>
  <c r="F1282" i="1"/>
  <c r="G1282" i="1"/>
  <c r="H1282" i="1"/>
  <c r="I1282" i="1"/>
  <c r="J1282" i="1"/>
  <c r="K1282" i="1"/>
  <c r="L1282" i="1"/>
  <c r="M1282" i="1"/>
  <c r="N1282" i="1"/>
  <c r="O1282" i="1"/>
  <c r="P1282" i="1"/>
  <c r="Q1282" i="1"/>
  <c r="R1282" i="1"/>
  <c r="S1282" i="1"/>
  <c r="T1282" i="1"/>
  <c r="U1282" i="1"/>
  <c r="V1282" i="1"/>
  <c r="W1282" i="1"/>
  <c r="X1282" i="1"/>
  <c r="Y1282" i="1"/>
  <c r="Z1282" i="1"/>
  <c r="AA1282" i="1"/>
  <c r="AB1282" i="1"/>
  <c r="AC1282" i="1"/>
  <c r="AD1282" i="1"/>
  <c r="AE1282" i="1"/>
  <c r="AF1282" i="1"/>
  <c r="C1283" i="1"/>
  <c r="D1283" i="1"/>
  <c r="E1283" i="1"/>
  <c r="F1283" i="1"/>
  <c r="G1283" i="1"/>
  <c r="H1283" i="1"/>
  <c r="I1283" i="1"/>
  <c r="J1283" i="1"/>
  <c r="K1283" i="1"/>
  <c r="L1283" i="1"/>
  <c r="M1283" i="1"/>
  <c r="N1283" i="1"/>
  <c r="O1283" i="1"/>
  <c r="P1283" i="1"/>
  <c r="Q1283" i="1"/>
  <c r="R1283" i="1"/>
  <c r="S1283" i="1"/>
  <c r="T1283" i="1"/>
  <c r="U1283" i="1"/>
  <c r="V1283" i="1"/>
  <c r="W1283" i="1"/>
  <c r="X1283" i="1"/>
  <c r="Y1283" i="1"/>
  <c r="Z1283" i="1"/>
  <c r="AA1283" i="1"/>
  <c r="AB1283" i="1"/>
  <c r="AC1283" i="1"/>
  <c r="AD1283" i="1"/>
  <c r="AE1283" i="1"/>
  <c r="AF1283" i="1"/>
  <c r="C1284" i="1"/>
  <c r="D1284" i="1"/>
  <c r="E1284" i="1"/>
  <c r="F1284" i="1"/>
  <c r="G1284" i="1"/>
  <c r="H1284" i="1"/>
  <c r="I1284" i="1"/>
  <c r="J1284" i="1"/>
  <c r="K1284" i="1"/>
  <c r="L1284" i="1"/>
  <c r="M1284" i="1"/>
  <c r="N1284" i="1"/>
  <c r="O1284" i="1"/>
  <c r="P1284" i="1"/>
  <c r="Q1284" i="1"/>
  <c r="R1284" i="1"/>
  <c r="S1284" i="1"/>
  <c r="T1284" i="1"/>
  <c r="U1284" i="1"/>
  <c r="V1284" i="1"/>
  <c r="W1284" i="1"/>
  <c r="X1284" i="1"/>
  <c r="Y1284" i="1"/>
  <c r="Z1284" i="1"/>
  <c r="AA1284" i="1"/>
  <c r="AB1284" i="1"/>
  <c r="AC1284" i="1"/>
  <c r="AD1284" i="1"/>
  <c r="AE1284" i="1"/>
  <c r="AF1284" i="1"/>
  <c r="C1285" i="1"/>
  <c r="D1285" i="1"/>
  <c r="E1285" i="1"/>
  <c r="F1285" i="1"/>
  <c r="G1285" i="1"/>
  <c r="H1285" i="1"/>
  <c r="I1285" i="1"/>
  <c r="J1285" i="1"/>
  <c r="K1285" i="1"/>
  <c r="L1285" i="1"/>
  <c r="M1285" i="1"/>
  <c r="N1285" i="1"/>
  <c r="O1285" i="1"/>
  <c r="P1285" i="1"/>
  <c r="Q1285" i="1"/>
  <c r="R1285" i="1"/>
  <c r="S1285" i="1"/>
  <c r="T1285" i="1"/>
  <c r="U1285" i="1"/>
  <c r="V1285" i="1"/>
  <c r="W1285" i="1"/>
  <c r="X1285" i="1"/>
  <c r="Y1285" i="1"/>
  <c r="Z1285" i="1"/>
  <c r="AA1285" i="1"/>
  <c r="AB1285" i="1"/>
  <c r="AC1285" i="1"/>
  <c r="AD1285" i="1"/>
  <c r="AE1285" i="1"/>
  <c r="AF1285" i="1"/>
  <c r="C1286" i="1"/>
  <c r="D1286" i="1"/>
  <c r="E1286" i="1"/>
  <c r="F1286" i="1"/>
  <c r="G1286" i="1"/>
  <c r="H1286" i="1"/>
  <c r="I1286" i="1"/>
  <c r="J1286" i="1"/>
  <c r="K1286" i="1"/>
  <c r="L1286" i="1"/>
  <c r="M1286" i="1"/>
  <c r="N1286" i="1"/>
  <c r="O1286" i="1"/>
  <c r="P1286" i="1"/>
  <c r="Q1286" i="1"/>
  <c r="R1286" i="1"/>
  <c r="S1286" i="1"/>
  <c r="T1286" i="1"/>
  <c r="U1286" i="1"/>
  <c r="V1286" i="1"/>
  <c r="W1286" i="1"/>
  <c r="X1286" i="1"/>
  <c r="Y1286" i="1"/>
  <c r="Z1286" i="1"/>
  <c r="AA1286" i="1"/>
  <c r="AB1286" i="1"/>
  <c r="AC1286" i="1"/>
  <c r="AD1286" i="1"/>
  <c r="AE1286" i="1"/>
  <c r="AF1286" i="1"/>
  <c r="C1287" i="1"/>
  <c r="D1287" i="1"/>
  <c r="E1287" i="1"/>
  <c r="F1287" i="1"/>
  <c r="G1287" i="1"/>
  <c r="H1287" i="1"/>
  <c r="I1287" i="1"/>
  <c r="J1287" i="1"/>
  <c r="K1287" i="1"/>
  <c r="L1287" i="1"/>
  <c r="M1287" i="1"/>
  <c r="N1287" i="1"/>
  <c r="O1287" i="1"/>
  <c r="P1287" i="1"/>
  <c r="Q1287" i="1"/>
  <c r="R1287" i="1"/>
  <c r="S1287" i="1"/>
  <c r="T1287" i="1"/>
  <c r="U1287" i="1"/>
  <c r="V1287" i="1"/>
  <c r="W1287" i="1"/>
  <c r="X1287" i="1"/>
  <c r="Y1287" i="1"/>
  <c r="Z1287" i="1"/>
  <c r="AA1287" i="1"/>
  <c r="AB1287" i="1"/>
  <c r="AC1287" i="1"/>
  <c r="AD1287" i="1"/>
  <c r="AE1287" i="1"/>
  <c r="AF1287" i="1"/>
  <c r="C1288" i="1"/>
  <c r="D1288" i="1"/>
  <c r="E1288" i="1"/>
  <c r="F1288" i="1"/>
  <c r="G1288" i="1"/>
  <c r="H1288" i="1"/>
  <c r="I1288" i="1"/>
  <c r="J1288" i="1"/>
  <c r="K1288" i="1"/>
  <c r="L1288" i="1"/>
  <c r="M1288" i="1"/>
  <c r="N1288" i="1"/>
  <c r="O1288" i="1"/>
  <c r="P1288" i="1"/>
  <c r="Q1288" i="1"/>
  <c r="R1288" i="1"/>
  <c r="S1288" i="1"/>
  <c r="T1288" i="1"/>
  <c r="U1288" i="1"/>
  <c r="V1288" i="1"/>
  <c r="W1288" i="1"/>
  <c r="X1288" i="1"/>
  <c r="Y1288" i="1"/>
  <c r="Z1288" i="1"/>
  <c r="AA1288" i="1"/>
  <c r="AB1288" i="1"/>
  <c r="AC1288" i="1"/>
  <c r="AD1288" i="1"/>
  <c r="AE1288" i="1"/>
  <c r="AF1288" i="1"/>
  <c r="C1289" i="1"/>
  <c r="D1289" i="1"/>
  <c r="E1289" i="1"/>
  <c r="F1289" i="1"/>
  <c r="G1289" i="1"/>
  <c r="H1289" i="1"/>
  <c r="I1289" i="1"/>
  <c r="J1289" i="1"/>
  <c r="K1289" i="1"/>
  <c r="L1289" i="1"/>
  <c r="M1289" i="1"/>
  <c r="N1289" i="1"/>
  <c r="O1289" i="1"/>
  <c r="P1289" i="1"/>
  <c r="Q1289" i="1"/>
  <c r="R1289" i="1"/>
  <c r="S1289" i="1"/>
  <c r="T1289" i="1"/>
  <c r="U1289" i="1"/>
  <c r="V1289" i="1"/>
  <c r="W1289" i="1"/>
  <c r="X1289" i="1"/>
  <c r="Y1289" i="1"/>
  <c r="Z1289" i="1"/>
  <c r="AA1289" i="1"/>
  <c r="AB1289" i="1"/>
  <c r="AC1289" i="1"/>
  <c r="AD1289" i="1"/>
  <c r="AE1289" i="1"/>
  <c r="AF1289" i="1"/>
  <c r="C1290" i="1"/>
  <c r="D1290" i="1"/>
  <c r="E1290" i="1"/>
  <c r="F1290" i="1"/>
  <c r="G1290" i="1"/>
  <c r="H1290" i="1"/>
  <c r="I1290" i="1"/>
  <c r="J1290" i="1"/>
  <c r="K1290" i="1"/>
  <c r="L1290" i="1"/>
  <c r="M1290" i="1"/>
  <c r="N1290" i="1"/>
  <c r="O1290" i="1"/>
  <c r="P1290" i="1"/>
  <c r="Q1290" i="1"/>
  <c r="R1290" i="1"/>
  <c r="S1290" i="1"/>
  <c r="T1290" i="1"/>
  <c r="U1290" i="1"/>
  <c r="V1290" i="1"/>
  <c r="W1290" i="1"/>
  <c r="X1290" i="1"/>
  <c r="Y1290" i="1"/>
  <c r="Z1290" i="1"/>
  <c r="AA1290" i="1"/>
  <c r="AB1290" i="1"/>
  <c r="AC1290" i="1"/>
  <c r="AD1290" i="1"/>
  <c r="AE1290" i="1"/>
  <c r="AF1290" i="1"/>
  <c r="C1291" i="1"/>
  <c r="D1291" i="1"/>
  <c r="E1291" i="1"/>
  <c r="F1291" i="1"/>
  <c r="G1291" i="1"/>
  <c r="H1291" i="1"/>
  <c r="I1291" i="1"/>
  <c r="J1291" i="1"/>
  <c r="K1291" i="1"/>
  <c r="L1291" i="1"/>
  <c r="M1291" i="1"/>
  <c r="N1291" i="1"/>
  <c r="O1291" i="1"/>
  <c r="P1291" i="1"/>
  <c r="Q1291" i="1"/>
  <c r="R1291" i="1"/>
  <c r="S1291" i="1"/>
  <c r="T1291" i="1"/>
  <c r="U1291" i="1"/>
  <c r="V1291" i="1"/>
  <c r="W1291" i="1"/>
  <c r="X1291" i="1"/>
  <c r="Y1291" i="1"/>
  <c r="Z1291" i="1"/>
  <c r="AA1291" i="1"/>
  <c r="AB1291" i="1"/>
  <c r="AC1291" i="1"/>
  <c r="AD1291" i="1"/>
  <c r="AE1291" i="1"/>
  <c r="AF1291" i="1"/>
  <c r="C1292" i="1"/>
  <c r="D1292" i="1"/>
  <c r="E1292" i="1"/>
  <c r="F1292" i="1"/>
  <c r="G1292" i="1"/>
  <c r="H1292" i="1"/>
  <c r="I1292" i="1"/>
  <c r="J1292" i="1"/>
  <c r="K1292" i="1"/>
  <c r="L1292" i="1"/>
  <c r="M1292" i="1"/>
  <c r="N1292" i="1"/>
  <c r="O1292" i="1"/>
  <c r="P1292" i="1"/>
  <c r="Q1292" i="1"/>
  <c r="R1292" i="1"/>
  <c r="S1292" i="1"/>
  <c r="T1292" i="1"/>
  <c r="U1292" i="1"/>
  <c r="V1292" i="1"/>
  <c r="W1292" i="1"/>
  <c r="X1292" i="1"/>
  <c r="Y1292" i="1"/>
  <c r="Z1292" i="1"/>
  <c r="AA1292" i="1"/>
  <c r="AB1292" i="1"/>
  <c r="AC1292" i="1"/>
  <c r="AD1292" i="1"/>
  <c r="AE1292" i="1"/>
  <c r="AF1292" i="1"/>
  <c r="C1293" i="1"/>
  <c r="D1293" i="1"/>
  <c r="E1293" i="1"/>
  <c r="F1293" i="1"/>
  <c r="G1293" i="1"/>
  <c r="H1293" i="1"/>
  <c r="I1293" i="1"/>
  <c r="J1293" i="1"/>
  <c r="K1293" i="1"/>
  <c r="L1293" i="1"/>
  <c r="M1293" i="1"/>
  <c r="N1293" i="1"/>
  <c r="O1293" i="1"/>
  <c r="P1293" i="1"/>
  <c r="Q1293" i="1"/>
  <c r="R1293" i="1"/>
  <c r="S1293" i="1"/>
  <c r="T1293" i="1"/>
  <c r="U1293" i="1"/>
  <c r="V1293" i="1"/>
  <c r="W1293" i="1"/>
  <c r="X1293" i="1"/>
  <c r="Y1293" i="1"/>
  <c r="Z1293" i="1"/>
  <c r="AA1293" i="1"/>
  <c r="AB1293" i="1"/>
  <c r="AC1293" i="1"/>
  <c r="AD1293" i="1"/>
  <c r="AE1293" i="1"/>
  <c r="AF1293" i="1"/>
  <c r="C1294" i="1"/>
  <c r="D1294" i="1"/>
  <c r="E1294" i="1"/>
  <c r="F1294" i="1"/>
  <c r="G1294" i="1"/>
  <c r="H1294" i="1"/>
  <c r="I1294" i="1"/>
  <c r="J1294" i="1"/>
  <c r="K1294" i="1"/>
  <c r="L1294" i="1"/>
  <c r="M1294" i="1"/>
  <c r="N1294" i="1"/>
  <c r="O1294" i="1"/>
  <c r="P1294" i="1"/>
  <c r="Q1294" i="1"/>
  <c r="R1294" i="1"/>
  <c r="S1294" i="1"/>
  <c r="T1294" i="1"/>
  <c r="U1294" i="1"/>
  <c r="V1294" i="1"/>
  <c r="W1294" i="1"/>
  <c r="X1294" i="1"/>
  <c r="Y1294" i="1"/>
  <c r="Z1294" i="1"/>
  <c r="AA1294" i="1"/>
  <c r="AB1294" i="1"/>
  <c r="AC1294" i="1"/>
  <c r="AD1294" i="1"/>
  <c r="AE1294" i="1"/>
  <c r="AF1294" i="1"/>
  <c r="C1295" i="1"/>
  <c r="D1295" i="1"/>
  <c r="E1295" i="1"/>
  <c r="F1295" i="1"/>
  <c r="G1295" i="1"/>
  <c r="H1295" i="1"/>
  <c r="I1295" i="1"/>
  <c r="J1295" i="1"/>
  <c r="K1295" i="1"/>
  <c r="L1295" i="1"/>
  <c r="M1295" i="1"/>
  <c r="N1295" i="1"/>
  <c r="O1295" i="1"/>
  <c r="P1295" i="1"/>
  <c r="Q1295" i="1"/>
  <c r="R1295" i="1"/>
  <c r="S1295" i="1"/>
  <c r="T1295" i="1"/>
  <c r="U1295" i="1"/>
  <c r="V1295" i="1"/>
  <c r="W1295" i="1"/>
  <c r="X1295" i="1"/>
  <c r="Y1295" i="1"/>
  <c r="Z1295" i="1"/>
  <c r="AA1295" i="1"/>
  <c r="AB1295" i="1"/>
  <c r="AC1295" i="1"/>
  <c r="AD1295" i="1"/>
  <c r="AE1295" i="1"/>
  <c r="AF1295" i="1"/>
  <c r="C1296" i="1"/>
  <c r="D1296" i="1"/>
  <c r="E1296" i="1"/>
  <c r="F1296" i="1"/>
  <c r="G1296" i="1"/>
  <c r="H1296" i="1"/>
  <c r="I1296" i="1"/>
  <c r="J1296" i="1"/>
  <c r="K1296" i="1"/>
  <c r="L1296" i="1"/>
  <c r="M1296" i="1"/>
  <c r="N1296" i="1"/>
  <c r="O1296" i="1"/>
  <c r="P1296" i="1"/>
  <c r="Q1296" i="1"/>
  <c r="R1296" i="1"/>
  <c r="S1296" i="1"/>
  <c r="T1296" i="1"/>
  <c r="U1296" i="1"/>
  <c r="V1296" i="1"/>
  <c r="W1296" i="1"/>
  <c r="X1296" i="1"/>
  <c r="Y1296" i="1"/>
  <c r="Z1296" i="1"/>
  <c r="AA1296" i="1"/>
  <c r="AB1296" i="1"/>
  <c r="AC1296" i="1"/>
  <c r="AD1296" i="1"/>
  <c r="AE1296" i="1"/>
  <c r="AF1296" i="1"/>
  <c r="C1297" i="1"/>
  <c r="D1297" i="1"/>
  <c r="E1297" i="1"/>
  <c r="F1297" i="1"/>
  <c r="G1297" i="1"/>
  <c r="H1297" i="1"/>
  <c r="I1297" i="1"/>
  <c r="J1297" i="1"/>
  <c r="K1297" i="1"/>
  <c r="L1297" i="1"/>
  <c r="M1297" i="1"/>
  <c r="N1297" i="1"/>
  <c r="O1297" i="1"/>
  <c r="P1297" i="1"/>
  <c r="Q1297" i="1"/>
  <c r="R1297" i="1"/>
  <c r="S1297" i="1"/>
  <c r="T1297" i="1"/>
  <c r="U1297" i="1"/>
  <c r="V1297" i="1"/>
  <c r="W1297" i="1"/>
  <c r="X1297" i="1"/>
  <c r="Y1297" i="1"/>
  <c r="Z1297" i="1"/>
  <c r="AA1297" i="1"/>
  <c r="AB1297" i="1"/>
  <c r="AC1297" i="1"/>
  <c r="AD1297" i="1"/>
  <c r="AE1297" i="1"/>
  <c r="AF1297" i="1"/>
  <c r="C1298" i="1"/>
  <c r="D1298" i="1"/>
  <c r="E1298" i="1"/>
  <c r="F1298" i="1"/>
  <c r="G1298" i="1"/>
  <c r="H1298" i="1"/>
  <c r="I1298" i="1"/>
  <c r="J1298" i="1"/>
  <c r="K1298" i="1"/>
  <c r="L1298" i="1"/>
  <c r="M1298" i="1"/>
  <c r="N1298" i="1"/>
  <c r="O1298" i="1"/>
  <c r="P1298" i="1"/>
  <c r="Q1298" i="1"/>
  <c r="R1298" i="1"/>
  <c r="S1298" i="1"/>
  <c r="T1298" i="1"/>
  <c r="U1298" i="1"/>
  <c r="V1298" i="1"/>
  <c r="W1298" i="1"/>
  <c r="X1298" i="1"/>
  <c r="Y1298" i="1"/>
  <c r="Z1298" i="1"/>
  <c r="AA1298" i="1"/>
  <c r="AB1298" i="1"/>
  <c r="AC1298" i="1"/>
  <c r="AD1298" i="1"/>
  <c r="AE1298" i="1"/>
  <c r="AF1298" i="1"/>
  <c r="C1299" i="1"/>
  <c r="D1299" i="1"/>
  <c r="E1299" i="1"/>
  <c r="F1299" i="1"/>
  <c r="G1299" i="1"/>
  <c r="H1299" i="1"/>
  <c r="I1299" i="1"/>
  <c r="J1299" i="1"/>
  <c r="K1299" i="1"/>
  <c r="L1299" i="1"/>
  <c r="M1299" i="1"/>
  <c r="N1299" i="1"/>
  <c r="O1299" i="1"/>
  <c r="P1299" i="1"/>
  <c r="Q1299" i="1"/>
  <c r="R1299" i="1"/>
  <c r="S1299" i="1"/>
  <c r="T1299" i="1"/>
  <c r="U1299" i="1"/>
  <c r="V1299" i="1"/>
  <c r="W1299" i="1"/>
  <c r="X1299" i="1"/>
  <c r="Y1299" i="1"/>
  <c r="Z1299" i="1"/>
  <c r="AA1299" i="1"/>
  <c r="AB1299" i="1"/>
  <c r="AC1299" i="1"/>
  <c r="AD1299" i="1"/>
  <c r="AE1299" i="1"/>
  <c r="AF1299" i="1"/>
  <c r="C1300" i="1"/>
  <c r="D1300" i="1"/>
  <c r="E1300" i="1"/>
  <c r="F1300" i="1"/>
  <c r="G1300" i="1"/>
  <c r="H1300" i="1"/>
  <c r="I1300" i="1"/>
  <c r="J1300" i="1"/>
  <c r="K1300" i="1"/>
  <c r="L1300" i="1"/>
  <c r="M1300" i="1"/>
  <c r="N1300" i="1"/>
  <c r="O1300" i="1"/>
  <c r="P1300" i="1"/>
  <c r="Q1300" i="1"/>
  <c r="R1300" i="1"/>
  <c r="S1300" i="1"/>
  <c r="T1300" i="1"/>
  <c r="U1300" i="1"/>
  <c r="V1300" i="1"/>
  <c r="W1300" i="1"/>
  <c r="X1300" i="1"/>
  <c r="Y1300" i="1"/>
  <c r="Z1300" i="1"/>
  <c r="AA1300" i="1"/>
  <c r="AB1300" i="1"/>
  <c r="AC1300" i="1"/>
  <c r="AD1300" i="1"/>
  <c r="AE1300" i="1"/>
  <c r="AF1300" i="1"/>
  <c r="C1301" i="1"/>
  <c r="D1301" i="1"/>
  <c r="E1301" i="1"/>
  <c r="F1301" i="1"/>
  <c r="G1301" i="1"/>
  <c r="H1301" i="1"/>
  <c r="I1301" i="1"/>
  <c r="J1301" i="1"/>
  <c r="K1301" i="1"/>
  <c r="L1301" i="1"/>
  <c r="M1301" i="1"/>
  <c r="N1301" i="1"/>
  <c r="O1301" i="1"/>
  <c r="P1301" i="1"/>
  <c r="Q1301" i="1"/>
  <c r="R1301" i="1"/>
  <c r="S1301" i="1"/>
  <c r="T1301" i="1"/>
  <c r="U1301" i="1"/>
  <c r="V1301" i="1"/>
  <c r="W1301" i="1"/>
  <c r="X1301" i="1"/>
  <c r="Y1301" i="1"/>
  <c r="Z1301" i="1"/>
  <c r="AA1301" i="1"/>
  <c r="AB1301" i="1"/>
  <c r="AC1301" i="1"/>
  <c r="AD1301" i="1"/>
  <c r="AE1301" i="1"/>
  <c r="AF1301" i="1"/>
  <c r="C1302" i="1"/>
  <c r="D1302" i="1"/>
  <c r="E1302" i="1"/>
  <c r="F1302" i="1"/>
  <c r="G1302" i="1"/>
  <c r="H1302" i="1"/>
  <c r="I1302" i="1"/>
  <c r="J1302" i="1"/>
  <c r="K1302" i="1"/>
  <c r="L1302" i="1"/>
  <c r="M1302" i="1"/>
  <c r="N1302" i="1"/>
  <c r="O1302" i="1"/>
  <c r="P1302" i="1"/>
  <c r="Q1302" i="1"/>
  <c r="R1302" i="1"/>
  <c r="S1302" i="1"/>
  <c r="T1302" i="1"/>
  <c r="U1302" i="1"/>
  <c r="V1302" i="1"/>
  <c r="W1302" i="1"/>
  <c r="X1302" i="1"/>
  <c r="Y1302" i="1"/>
  <c r="Z1302" i="1"/>
  <c r="AA1302" i="1"/>
  <c r="AB1302" i="1"/>
  <c r="AC1302" i="1"/>
  <c r="AD1302" i="1"/>
  <c r="AE1302" i="1"/>
  <c r="AF1302" i="1"/>
  <c r="C1303" i="1"/>
  <c r="D1303" i="1"/>
  <c r="E1303" i="1"/>
  <c r="F1303" i="1"/>
  <c r="G1303" i="1"/>
  <c r="H1303" i="1"/>
  <c r="I1303" i="1"/>
  <c r="J1303" i="1"/>
  <c r="K1303" i="1"/>
  <c r="L1303" i="1"/>
  <c r="M1303" i="1"/>
  <c r="N1303" i="1"/>
  <c r="O1303" i="1"/>
  <c r="P1303" i="1"/>
  <c r="Q1303" i="1"/>
  <c r="R1303" i="1"/>
  <c r="S1303" i="1"/>
  <c r="T1303" i="1"/>
  <c r="U1303" i="1"/>
  <c r="V1303" i="1"/>
  <c r="W1303" i="1"/>
  <c r="X1303" i="1"/>
  <c r="Y1303" i="1"/>
  <c r="Z1303" i="1"/>
  <c r="AA1303" i="1"/>
  <c r="AB1303" i="1"/>
  <c r="AC1303" i="1"/>
  <c r="AD1303" i="1"/>
  <c r="AE1303" i="1"/>
  <c r="AF1303" i="1"/>
  <c r="C1304" i="1"/>
  <c r="D1304" i="1"/>
  <c r="E1304" i="1"/>
  <c r="F1304" i="1"/>
  <c r="G1304" i="1"/>
  <c r="H1304" i="1"/>
  <c r="I1304" i="1"/>
  <c r="J1304" i="1"/>
  <c r="K1304" i="1"/>
  <c r="L1304" i="1"/>
  <c r="M1304" i="1"/>
  <c r="N1304" i="1"/>
  <c r="O1304" i="1"/>
  <c r="P1304" i="1"/>
  <c r="Q1304" i="1"/>
  <c r="R1304" i="1"/>
  <c r="S1304" i="1"/>
  <c r="T1304" i="1"/>
  <c r="U1304" i="1"/>
  <c r="V1304" i="1"/>
  <c r="W1304" i="1"/>
  <c r="X1304" i="1"/>
  <c r="Y1304" i="1"/>
  <c r="Z1304" i="1"/>
  <c r="AA1304" i="1"/>
  <c r="AB1304" i="1"/>
  <c r="AC1304" i="1"/>
  <c r="AD1304" i="1"/>
  <c r="AE1304" i="1"/>
  <c r="AF1304" i="1"/>
  <c r="C1305" i="1"/>
  <c r="D1305" i="1"/>
  <c r="E1305" i="1"/>
  <c r="F1305" i="1"/>
  <c r="G1305" i="1"/>
  <c r="H1305" i="1"/>
  <c r="I1305" i="1"/>
  <c r="J1305" i="1"/>
  <c r="K1305" i="1"/>
  <c r="L1305" i="1"/>
  <c r="M1305" i="1"/>
  <c r="N1305" i="1"/>
  <c r="O1305" i="1"/>
  <c r="P1305" i="1"/>
  <c r="Q1305" i="1"/>
  <c r="R1305" i="1"/>
  <c r="S1305" i="1"/>
  <c r="T1305" i="1"/>
  <c r="U1305" i="1"/>
  <c r="V1305" i="1"/>
  <c r="W1305" i="1"/>
  <c r="X1305" i="1"/>
  <c r="Y1305" i="1"/>
  <c r="Z1305" i="1"/>
  <c r="AA1305" i="1"/>
  <c r="AB1305" i="1"/>
  <c r="AC1305" i="1"/>
  <c r="AD1305" i="1"/>
  <c r="AE1305" i="1"/>
  <c r="AF1305" i="1"/>
  <c r="C1306" i="1"/>
  <c r="D1306" i="1"/>
  <c r="E1306" i="1"/>
  <c r="F1306" i="1"/>
  <c r="G1306" i="1"/>
  <c r="H1306" i="1"/>
  <c r="I1306" i="1"/>
  <c r="J1306" i="1"/>
  <c r="K1306" i="1"/>
  <c r="L1306" i="1"/>
  <c r="M1306" i="1"/>
  <c r="N1306" i="1"/>
  <c r="O1306" i="1"/>
  <c r="P1306" i="1"/>
  <c r="Q1306" i="1"/>
  <c r="R1306" i="1"/>
  <c r="S1306" i="1"/>
  <c r="T1306" i="1"/>
  <c r="U1306" i="1"/>
  <c r="V1306" i="1"/>
  <c r="W1306" i="1"/>
  <c r="X1306" i="1"/>
  <c r="Y1306" i="1"/>
  <c r="Z1306" i="1"/>
  <c r="AA1306" i="1"/>
  <c r="AB1306" i="1"/>
  <c r="AC1306" i="1"/>
  <c r="AD1306" i="1"/>
  <c r="AE1306" i="1"/>
  <c r="AF1306" i="1"/>
  <c r="C1307" i="1"/>
  <c r="D1307" i="1"/>
  <c r="E1307" i="1"/>
  <c r="F1307" i="1"/>
  <c r="G1307" i="1"/>
  <c r="H1307" i="1"/>
  <c r="I1307" i="1"/>
  <c r="J1307" i="1"/>
  <c r="K1307" i="1"/>
  <c r="L1307" i="1"/>
  <c r="M1307" i="1"/>
  <c r="N1307" i="1"/>
  <c r="O1307" i="1"/>
  <c r="P1307" i="1"/>
  <c r="Q1307" i="1"/>
  <c r="R1307" i="1"/>
  <c r="S1307" i="1"/>
  <c r="T1307" i="1"/>
  <c r="U1307" i="1"/>
  <c r="V1307" i="1"/>
  <c r="W1307" i="1"/>
  <c r="X1307" i="1"/>
  <c r="Y1307" i="1"/>
  <c r="Z1307" i="1"/>
  <c r="AA1307" i="1"/>
  <c r="AB1307" i="1"/>
  <c r="AC1307" i="1"/>
  <c r="AD1307" i="1"/>
  <c r="AE1307" i="1"/>
  <c r="AF1307" i="1"/>
  <c r="C1308" i="1"/>
  <c r="D1308" i="1"/>
  <c r="E1308" i="1"/>
  <c r="F1308" i="1"/>
  <c r="G1308" i="1"/>
  <c r="H1308" i="1"/>
  <c r="I1308" i="1"/>
  <c r="J1308" i="1"/>
  <c r="K1308" i="1"/>
  <c r="L1308" i="1"/>
  <c r="M1308" i="1"/>
  <c r="N1308" i="1"/>
  <c r="O1308" i="1"/>
  <c r="P1308" i="1"/>
  <c r="Q1308" i="1"/>
  <c r="R1308" i="1"/>
  <c r="S1308" i="1"/>
  <c r="T1308" i="1"/>
  <c r="U1308" i="1"/>
  <c r="V1308" i="1"/>
  <c r="W1308" i="1"/>
  <c r="X1308" i="1"/>
  <c r="Y1308" i="1"/>
  <c r="Z1308" i="1"/>
  <c r="AA1308" i="1"/>
  <c r="AB1308" i="1"/>
  <c r="AC1308" i="1"/>
  <c r="AD1308" i="1"/>
  <c r="AE1308" i="1"/>
  <c r="AF1308" i="1"/>
  <c r="C1309" i="1"/>
  <c r="D1309" i="1"/>
  <c r="E1309" i="1"/>
  <c r="F1309" i="1"/>
  <c r="G1309" i="1"/>
  <c r="H1309" i="1"/>
  <c r="I1309" i="1"/>
  <c r="J1309" i="1"/>
  <c r="K1309" i="1"/>
  <c r="L1309" i="1"/>
  <c r="M1309" i="1"/>
  <c r="N1309" i="1"/>
  <c r="O1309" i="1"/>
  <c r="P1309" i="1"/>
  <c r="Q1309" i="1"/>
  <c r="R1309" i="1"/>
  <c r="S1309" i="1"/>
  <c r="T1309" i="1"/>
  <c r="U1309" i="1"/>
  <c r="V1309" i="1"/>
  <c r="W1309" i="1"/>
  <c r="X1309" i="1"/>
  <c r="Y1309" i="1"/>
  <c r="Z1309" i="1"/>
  <c r="AA1309" i="1"/>
  <c r="AB1309" i="1"/>
  <c r="AC1309" i="1"/>
  <c r="AD1309" i="1"/>
  <c r="AE1309" i="1"/>
  <c r="AF1309" i="1"/>
  <c r="C1310" i="1"/>
  <c r="D1310" i="1"/>
  <c r="E1310" i="1"/>
  <c r="F1310" i="1"/>
  <c r="G1310" i="1"/>
  <c r="H1310" i="1"/>
  <c r="I1310" i="1"/>
  <c r="J1310" i="1"/>
  <c r="K1310" i="1"/>
  <c r="L1310" i="1"/>
  <c r="M1310" i="1"/>
  <c r="N1310" i="1"/>
  <c r="O1310" i="1"/>
  <c r="P1310" i="1"/>
  <c r="Q1310" i="1"/>
  <c r="R1310" i="1"/>
  <c r="S1310" i="1"/>
  <c r="T1310" i="1"/>
  <c r="U1310" i="1"/>
  <c r="V1310" i="1"/>
  <c r="W1310" i="1"/>
  <c r="X1310" i="1"/>
  <c r="Y1310" i="1"/>
  <c r="Z1310" i="1"/>
  <c r="AA1310" i="1"/>
  <c r="AB1310" i="1"/>
  <c r="AC1310" i="1"/>
  <c r="AD1310" i="1"/>
  <c r="AE1310" i="1"/>
  <c r="AF1310" i="1"/>
  <c r="C1311" i="1"/>
  <c r="D1311" i="1"/>
  <c r="E1311" i="1"/>
  <c r="F1311" i="1"/>
  <c r="G1311" i="1"/>
  <c r="H1311" i="1"/>
  <c r="I1311" i="1"/>
  <c r="J1311" i="1"/>
  <c r="K1311" i="1"/>
  <c r="L1311" i="1"/>
  <c r="M1311" i="1"/>
  <c r="N1311" i="1"/>
  <c r="O1311" i="1"/>
  <c r="P1311" i="1"/>
  <c r="Q1311" i="1"/>
  <c r="R1311" i="1"/>
  <c r="S1311" i="1"/>
  <c r="T1311" i="1"/>
  <c r="U1311" i="1"/>
  <c r="V1311" i="1"/>
  <c r="W1311" i="1"/>
  <c r="X1311" i="1"/>
  <c r="Y1311" i="1"/>
  <c r="Z1311" i="1"/>
  <c r="AA1311" i="1"/>
  <c r="AB1311" i="1"/>
  <c r="AC1311" i="1"/>
  <c r="AD1311" i="1"/>
  <c r="AE1311" i="1"/>
  <c r="AF1311" i="1"/>
  <c r="C1312" i="1"/>
  <c r="D1312" i="1"/>
  <c r="E1312" i="1"/>
  <c r="F1312" i="1"/>
  <c r="G1312" i="1"/>
  <c r="H1312" i="1"/>
  <c r="I1312" i="1"/>
  <c r="J1312" i="1"/>
  <c r="K1312" i="1"/>
  <c r="L1312" i="1"/>
  <c r="M1312" i="1"/>
  <c r="N1312" i="1"/>
  <c r="O1312" i="1"/>
  <c r="P1312" i="1"/>
  <c r="Q1312" i="1"/>
  <c r="R1312" i="1"/>
  <c r="S1312" i="1"/>
  <c r="T1312" i="1"/>
  <c r="U1312" i="1"/>
  <c r="V1312" i="1"/>
  <c r="W1312" i="1"/>
  <c r="X1312" i="1"/>
  <c r="Y1312" i="1"/>
  <c r="Z1312" i="1"/>
  <c r="AA1312" i="1"/>
  <c r="AB1312" i="1"/>
  <c r="AC1312" i="1"/>
  <c r="AD1312" i="1"/>
  <c r="AE1312" i="1"/>
  <c r="AF1312" i="1"/>
  <c r="C1313" i="1"/>
  <c r="D1313" i="1"/>
  <c r="E1313" i="1"/>
  <c r="F1313" i="1"/>
  <c r="G1313" i="1"/>
  <c r="H1313" i="1"/>
  <c r="I1313" i="1"/>
  <c r="J1313" i="1"/>
  <c r="K1313" i="1"/>
  <c r="L1313" i="1"/>
  <c r="M1313" i="1"/>
  <c r="N1313" i="1"/>
  <c r="O1313" i="1"/>
  <c r="P1313" i="1"/>
  <c r="Q1313" i="1"/>
  <c r="R1313" i="1"/>
  <c r="S1313" i="1"/>
  <c r="T1313" i="1"/>
  <c r="U1313" i="1"/>
  <c r="V1313" i="1"/>
  <c r="W1313" i="1"/>
  <c r="X1313" i="1"/>
  <c r="Y1313" i="1"/>
  <c r="Z1313" i="1"/>
  <c r="AA1313" i="1"/>
  <c r="AB1313" i="1"/>
  <c r="AC1313" i="1"/>
  <c r="AD1313" i="1"/>
  <c r="AE1313" i="1"/>
  <c r="AF1313" i="1"/>
  <c r="C1314" i="1"/>
  <c r="D1314" i="1"/>
  <c r="E1314" i="1"/>
  <c r="F1314" i="1"/>
  <c r="G1314" i="1"/>
  <c r="H1314" i="1"/>
  <c r="I1314" i="1"/>
  <c r="J1314" i="1"/>
  <c r="K1314" i="1"/>
  <c r="L1314" i="1"/>
  <c r="M1314" i="1"/>
  <c r="N1314" i="1"/>
  <c r="O1314" i="1"/>
  <c r="P1314" i="1"/>
  <c r="Q1314" i="1"/>
  <c r="R1314" i="1"/>
  <c r="S1314" i="1"/>
  <c r="T1314" i="1"/>
  <c r="U1314" i="1"/>
  <c r="V1314" i="1"/>
  <c r="W1314" i="1"/>
  <c r="X1314" i="1"/>
  <c r="Y1314" i="1"/>
  <c r="Z1314" i="1"/>
  <c r="AA1314" i="1"/>
  <c r="AB1314" i="1"/>
  <c r="AC1314" i="1"/>
  <c r="AD1314" i="1"/>
  <c r="AE1314" i="1"/>
  <c r="AF1314" i="1"/>
  <c r="C1315" i="1"/>
  <c r="D1315" i="1"/>
  <c r="E1315" i="1"/>
  <c r="F1315" i="1"/>
  <c r="G1315" i="1"/>
  <c r="H1315" i="1"/>
  <c r="I1315" i="1"/>
  <c r="J1315" i="1"/>
  <c r="K1315" i="1"/>
  <c r="L1315" i="1"/>
  <c r="M1315" i="1"/>
  <c r="N1315" i="1"/>
  <c r="O1315" i="1"/>
  <c r="P1315" i="1"/>
  <c r="Q1315" i="1"/>
  <c r="R1315" i="1"/>
  <c r="S1315" i="1"/>
  <c r="T1315" i="1"/>
  <c r="U1315" i="1"/>
  <c r="V1315" i="1"/>
  <c r="W1315" i="1"/>
  <c r="X1315" i="1"/>
  <c r="Y1315" i="1"/>
  <c r="Z1315" i="1"/>
  <c r="AA1315" i="1"/>
  <c r="AB1315" i="1"/>
  <c r="AC1315" i="1"/>
  <c r="AD1315" i="1"/>
  <c r="AE1315" i="1"/>
  <c r="AF1315" i="1"/>
  <c r="C1316" i="1"/>
  <c r="D1316" i="1"/>
  <c r="E1316" i="1"/>
  <c r="F1316" i="1"/>
  <c r="G1316" i="1"/>
  <c r="H1316" i="1"/>
  <c r="I1316" i="1"/>
  <c r="J1316" i="1"/>
  <c r="K1316" i="1"/>
  <c r="L1316" i="1"/>
  <c r="M1316" i="1"/>
  <c r="N1316" i="1"/>
  <c r="O1316" i="1"/>
  <c r="P1316" i="1"/>
  <c r="Q1316" i="1"/>
  <c r="R1316" i="1"/>
  <c r="S1316" i="1"/>
  <c r="T1316" i="1"/>
  <c r="U1316" i="1"/>
  <c r="V1316" i="1"/>
  <c r="W1316" i="1"/>
  <c r="X1316" i="1"/>
  <c r="Y1316" i="1"/>
  <c r="Z1316" i="1"/>
  <c r="AA1316" i="1"/>
  <c r="AB1316" i="1"/>
  <c r="AC1316" i="1"/>
  <c r="AD1316" i="1"/>
  <c r="AE1316" i="1"/>
  <c r="AF1316" i="1"/>
  <c r="C1317" i="1"/>
  <c r="D1317" i="1"/>
  <c r="E1317" i="1"/>
  <c r="F1317" i="1"/>
  <c r="G1317" i="1"/>
  <c r="H1317" i="1"/>
  <c r="I1317" i="1"/>
  <c r="J1317" i="1"/>
  <c r="K1317" i="1"/>
  <c r="L1317" i="1"/>
  <c r="M1317" i="1"/>
  <c r="N1317" i="1"/>
  <c r="O1317" i="1"/>
  <c r="P1317" i="1"/>
  <c r="Q1317" i="1"/>
  <c r="R1317" i="1"/>
  <c r="S1317" i="1"/>
  <c r="T1317" i="1"/>
  <c r="U1317" i="1"/>
  <c r="V1317" i="1"/>
  <c r="W1317" i="1"/>
  <c r="X1317" i="1"/>
  <c r="Y1317" i="1"/>
  <c r="Z1317" i="1"/>
  <c r="AA1317" i="1"/>
  <c r="AB1317" i="1"/>
  <c r="AC1317" i="1"/>
  <c r="AD1317" i="1"/>
  <c r="AE1317" i="1"/>
  <c r="AF1317" i="1"/>
  <c r="C1318" i="1"/>
  <c r="D1318" i="1"/>
  <c r="E1318" i="1"/>
  <c r="F1318" i="1"/>
  <c r="G1318" i="1"/>
  <c r="H1318" i="1"/>
  <c r="I1318" i="1"/>
  <c r="J1318" i="1"/>
  <c r="K1318" i="1"/>
  <c r="L1318" i="1"/>
  <c r="M1318" i="1"/>
  <c r="N1318" i="1"/>
  <c r="O1318" i="1"/>
  <c r="P1318" i="1"/>
  <c r="Q1318" i="1"/>
  <c r="R1318" i="1"/>
  <c r="S1318" i="1"/>
  <c r="T1318" i="1"/>
  <c r="U1318" i="1"/>
  <c r="V1318" i="1"/>
  <c r="W1318" i="1"/>
  <c r="X1318" i="1"/>
  <c r="Y1318" i="1"/>
  <c r="Z1318" i="1"/>
  <c r="AA1318" i="1"/>
  <c r="AB1318" i="1"/>
  <c r="AC1318" i="1"/>
  <c r="AD1318" i="1"/>
  <c r="AE1318" i="1"/>
  <c r="AF1318" i="1"/>
  <c r="C1319" i="1"/>
  <c r="D1319" i="1"/>
  <c r="E1319" i="1"/>
  <c r="F1319" i="1"/>
  <c r="G1319" i="1"/>
  <c r="H1319" i="1"/>
  <c r="I1319" i="1"/>
  <c r="J1319" i="1"/>
  <c r="K1319" i="1"/>
  <c r="L1319" i="1"/>
  <c r="M1319" i="1"/>
  <c r="N1319" i="1"/>
  <c r="O1319" i="1"/>
  <c r="P1319" i="1"/>
  <c r="Q1319" i="1"/>
  <c r="R1319" i="1"/>
  <c r="S1319" i="1"/>
  <c r="T1319" i="1"/>
  <c r="U1319" i="1"/>
  <c r="V1319" i="1"/>
  <c r="W1319" i="1"/>
  <c r="X1319" i="1"/>
  <c r="Y1319" i="1"/>
  <c r="Z1319" i="1"/>
  <c r="AA1319" i="1"/>
  <c r="AB1319" i="1"/>
  <c r="AC1319" i="1"/>
  <c r="AD1319" i="1"/>
  <c r="AE1319" i="1"/>
  <c r="AF1319" i="1"/>
  <c r="C1320" i="1"/>
  <c r="D1320" i="1"/>
  <c r="E1320" i="1"/>
  <c r="F1320" i="1"/>
  <c r="G1320" i="1"/>
  <c r="H1320" i="1"/>
  <c r="I1320" i="1"/>
  <c r="J1320" i="1"/>
  <c r="K1320" i="1"/>
  <c r="L1320" i="1"/>
  <c r="M1320" i="1"/>
  <c r="N1320" i="1"/>
  <c r="O1320" i="1"/>
  <c r="P1320" i="1"/>
  <c r="Q1320" i="1"/>
  <c r="R1320" i="1"/>
  <c r="S1320" i="1"/>
  <c r="T1320" i="1"/>
  <c r="U1320" i="1"/>
  <c r="V1320" i="1"/>
  <c r="W1320" i="1"/>
  <c r="X1320" i="1"/>
  <c r="Y1320" i="1"/>
  <c r="Z1320" i="1"/>
  <c r="AA1320" i="1"/>
  <c r="AB1320" i="1"/>
  <c r="AC1320" i="1"/>
  <c r="AD1320" i="1"/>
  <c r="AE1320" i="1"/>
  <c r="AF1320" i="1"/>
  <c r="C1321" i="1"/>
  <c r="D1321" i="1"/>
  <c r="E1321" i="1"/>
  <c r="F1321" i="1"/>
  <c r="G1321" i="1"/>
  <c r="H1321" i="1"/>
  <c r="I1321" i="1"/>
  <c r="J1321" i="1"/>
  <c r="K1321" i="1"/>
  <c r="L1321" i="1"/>
  <c r="M1321" i="1"/>
  <c r="N1321" i="1"/>
  <c r="O1321" i="1"/>
  <c r="P1321" i="1"/>
  <c r="Q1321" i="1"/>
  <c r="R1321" i="1"/>
  <c r="S1321" i="1"/>
  <c r="T1321" i="1"/>
  <c r="U1321" i="1"/>
  <c r="V1321" i="1"/>
  <c r="W1321" i="1"/>
  <c r="X1321" i="1"/>
  <c r="Y1321" i="1"/>
  <c r="Z1321" i="1"/>
  <c r="AA1321" i="1"/>
  <c r="AB1321" i="1"/>
  <c r="AC1321" i="1"/>
  <c r="AD1321" i="1"/>
  <c r="AE1321" i="1"/>
  <c r="AF1321" i="1"/>
  <c r="C1322" i="1"/>
  <c r="D1322" i="1"/>
  <c r="E1322" i="1"/>
  <c r="F1322" i="1"/>
  <c r="G1322" i="1"/>
  <c r="H1322" i="1"/>
  <c r="I1322" i="1"/>
  <c r="J1322" i="1"/>
  <c r="K1322" i="1"/>
  <c r="L1322" i="1"/>
  <c r="M1322" i="1"/>
  <c r="N1322" i="1"/>
  <c r="O1322" i="1"/>
  <c r="P1322" i="1"/>
  <c r="Q1322" i="1"/>
  <c r="R1322" i="1"/>
  <c r="S1322" i="1"/>
  <c r="T1322" i="1"/>
  <c r="U1322" i="1"/>
  <c r="V1322" i="1"/>
  <c r="W1322" i="1"/>
  <c r="X1322" i="1"/>
  <c r="Y1322" i="1"/>
  <c r="Z1322" i="1"/>
  <c r="AA1322" i="1"/>
  <c r="AB1322" i="1"/>
  <c r="AC1322" i="1"/>
  <c r="AD1322" i="1"/>
  <c r="AE1322" i="1"/>
  <c r="AF1322" i="1"/>
  <c r="C1323" i="1"/>
  <c r="D1323" i="1"/>
  <c r="E1323" i="1"/>
  <c r="F1323" i="1"/>
  <c r="G1323" i="1"/>
  <c r="H1323" i="1"/>
  <c r="I1323" i="1"/>
  <c r="J1323" i="1"/>
  <c r="K1323" i="1"/>
  <c r="L1323" i="1"/>
  <c r="M1323" i="1"/>
  <c r="N1323" i="1"/>
  <c r="O1323" i="1"/>
  <c r="P1323" i="1"/>
  <c r="Q1323" i="1"/>
  <c r="R1323" i="1"/>
  <c r="S1323" i="1"/>
  <c r="T1323" i="1"/>
  <c r="U1323" i="1"/>
  <c r="V1323" i="1"/>
  <c r="W1323" i="1"/>
  <c r="X1323" i="1"/>
  <c r="Y1323" i="1"/>
  <c r="Z1323" i="1"/>
  <c r="AA1323" i="1"/>
  <c r="AB1323" i="1"/>
  <c r="AC1323" i="1"/>
  <c r="AD1323" i="1"/>
  <c r="AE1323" i="1"/>
  <c r="AF1323" i="1"/>
  <c r="C1324" i="1"/>
  <c r="D1324" i="1"/>
  <c r="E1324" i="1"/>
  <c r="F1324" i="1"/>
  <c r="G1324" i="1"/>
  <c r="H1324" i="1"/>
  <c r="I1324" i="1"/>
  <c r="J1324" i="1"/>
  <c r="K1324" i="1"/>
  <c r="L1324" i="1"/>
  <c r="M1324" i="1"/>
  <c r="N1324" i="1"/>
  <c r="O1324" i="1"/>
  <c r="P1324" i="1"/>
  <c r="Q1324" i="1"/>
  <c r="R1324" i="1"/>
  <c r="S1324" i="1"/>
  <c r="T1324" i="1"/>
  <c r="U1324" i="1"/>
  <c r="V1324" i="1"/>
  <c r="W1324" i="1"/>
  <c r="X1324" i="1"/>
  <c r="Y1324" i="1"/>
  <c r="Z1324" i="1"/>
  <c r="AA1324" i="1"/>
  <c r="AB1324" i="1"/>
  <c r="AC1324" i="1"/>
  <c r="AD1324" i="1"/>
  <c r="AE1324" i="1"/>
  <c r="AF1324" i="1"/>
  <c r="C1325" i="1"/>
  <c r="D1325" i="1"/>
  <c r="E1325" i="1"/>
  <c r="F1325" i="1"/>
  <c r="G1325" i="1"/>
  <c r="H1325" i="1"/>
  <c r="I1325" i="1"/>
  <c r="J1325" i="1"/>
  <c r="K1325" i="1"/>
  <c r="L1325" i="1"/>
  <c r="M1325" i="1"/>
  <c r="N1325" i="1"/>
  <c r="O1325" i="1"/>
  <c r="P1325" i="1"/>
  <c r="Q1325" i="1"/>
  <c r="R1325" i="1"/>
  <c r="S1325" i="1"/>
  <c r="T1325" i="1"/>
  <c r="U1325" i="1"/>
  <c r="V1325" i="1"/>
  <c r="W1325" i="1"/>
  <c r="X1325" i="1"/>
  <c r="Y1325" i="1"/>
  <c r="Z1325" i="1"/>
  <c r="AA1325" i="1"/>
  <c r="AB1325" i="1"/>
  <c r="AC1325" i="1"/>
  <c r="AD1325" i="1"/>
  <c r="AE1325" i="1"/>
  <c r="AF1325" i="1"/>
  <c r="C1326" i="1"/>
  <c r="D1326" i="1"/>
  <c r="E1326" i="1"/>
  <c r="F1326" i="1"/>
  <c r="G1326" i="1"/>
  <c r="H1326" i="1"/>
  <c r="I1326" i="1"/>
  <c r="J1326" i="1"/>
  <c r="K1326" i="1"/>
  <c r="L1326" i="1"/>
  <c r="M1326" i="1"/>
  <c r="N1326" i="1"/>
  <c r="O1326" i="1"/>
  <c r="P1326" i="1"/>
  <c r="Q1326" i="1"/>
  <c r="R1326" i="1"/>
  <c r="S1326" i="1"/>
  <c r="T1326" i="1"/>
  <c r="U1326" i="1"/>
  <c r="V1326" i="1"/>
  <c r="W1326" i="1"/>
  <c r="X1326" i="1"/>
  <c r="Y1326" i="1"/>
  <c r="Z1326" i="1"/>
  <c r="AA1326" i="1"/>
  <c r="AB1326" i="1"/>
  <c r="AC1326" i="1"/>
  <c r="AD1326" i="1"/>
  <c r="AE1326" i="1"/>
  <c r="AF1326" i="1"/>
  <c r="C1327" i="1"/>
  <c r="D1327" i="1"/>
  <c r="E1327" i="1"/>
  <c r="F1327" i="1"/>
  <c r="G1327" i="1"/>
  <c r="H1327" i="1"/>
  <c r="I1327" i="1"/>
  <c r="J1327" i="1"/>
  <c r="K1327" i="1"/>
  <c r="L1327" i="1"/>
  <c r="M1327" i="1"/>
  <c r="N1327" i="1"/>
  <c r="O1327" i="1"/>
  <c r="P1327" i="1"/>
  <c r="Q1327" i="1"/>
  <c r="R1327" i="1"/>
  <c r="S1327" i="1"/>
  <c r="T1327" i="1"/>
  <c r="U1327" i="1"/>
  <c r="V1327" i="1"/>
  <c r="W1327" i="1"/>
  <c r="X1327" i="1"/>
  <c r="Y1327" i="1"/>
  <c r="Z1327" i="1"/>
  <c r="AA1327" i="1"/>
  <c r="AB1327" i="1"/>
  <c r="AC1327" i="1"/>
  <c r="AD1327" i="1"/>
  <c r="AE1327" i="1"/>
  <c r="AF1327" i="1"/>
  <c r="C1328" i="1"/>
  <c r="D1328" i="1"/>
  <c r="E1328" i="1"/>
  <c r="F1328" i="1"/>
  <c r="G1328" i="1"/>
  <c r="H1328" i="1"/>
  <c r="I1328" i="1"/>
  <c r="J1328" i="1"/>
  <c r="K1328" i="1"/>
  <c r="L1328" i="1"/>
  <c r="M1328" i="1"/>
  <c r="N1328" i="1"/>
  <c r="O1328" i="1"/>
  <c r="P1328" i="1"/>
  <c r="Q1328" i="1"/>
  <c r="R1328" i="1"/>
  <c r="S1328" i="1"/>
  <c r="T1328" i="1"/>
  <c r="U1328" i="1"/>
  <c r="V1328" i="1"/>
  <c r="W1328" i="1"/>
  <c r="X1328" i="1"/>
  <c r="Y1328" i="1"/>
  <c r="Z1328" i="1"/>
  <c r="AA1328" i="1"/>
  <c r="AB1328" i="1"/>
  <c r="AC1328" i="1"/>
  <c r="AD1328" i="1"/>
  <c r="AE1328" i="1"/>
  <c r="AF1328" i="1"/>
  <c r="C1329" i="1"/>
  <c r="D1329" i="1"/>
  <c r="E1329" i="1"/>
  <c r="F1329" i="1"/>
  <c r="G1329" i="1"/>
  <c r="H1329" i="1"/>
  <c r="I1329" i="1"/>
  <c r="J1329" i="1"/>
  <c r="K1329" i="1"/>
  <c r="L1329" i="1"/>
  <c r="M1329" i="1"/>
  <c r="N1329" i="1"/>
  <c r="O1329" i="1"/>
  <c r="P1329" i="1"/>
  <c r="Q1329" i="1"/>
  <c r="R1329" i="1"/>
  <c r="S1329" i="1"/>
  <c r="T1329" i="1"/>
  <c r="U1329" i="1"/>
  <c r="V1329" i="1"/>
  <c r="W1329" i="1"/>
  <c r="X1329" i="1"/>
  <c r="Y1329" i="1"/>
  <c r="Z1329" i="1"/>
  <c r="AA1329" i="1"/>
  <c r="AB1329" i="1"/>
  <c r="AC1329" i="1"/>
  <c r="AD1329" i="1"/>
  <c r="AE1329" i="1"/>
  <c r="AF1329" i="1"/>
  <c r="C1330" i="1"/>
  <c r="D1330" i="1"/>
  <c r="E1330" i="1"/>
  <c r="F1330" i="1"/>
  <c r="G1330" i="1"/>
  <c r="H1330" i="1"/>
  <c r="I1330" i="1"/>
  <c r="J1330" i="1"/>
  <c r="K1330" i="1"/>
  <c r="L1330" i="1"/>
  <c r="M1330" i="1"/>
  <c r="N1330" i="1"/>
  <c r="O1330" i="1"/>
  <c r="P1330" i="1"/>
  <c r="Q1330" i="1"/>
  <c r="R1330" i="1"/>
  <c r="S1330" i="1"/>
  <c r="T1330" i="1"/>
  <c r="U1330" i="1"/>
  <c r="V1330" i="1"/>
  <c r="W1330" i="1"/>
  <c r="X1330" i="1"/>
  <c r="Y1330" i="1"/>
  <c r="Z1330" i="1"/>
  <c r="AA1330" i="1"/>
  <c r="AB1330" i="1"/>
  <c r="AC1330" i="1"/>
  <c r="AD1330" i="1"/>
  <c r="AE1330" i="1"/>
  <c r="AF1330" i="1"/>
  <c r="C1331" i="1"/>
  <c r="D1331" i="1"/>
  <c r="E1331" i="1"/>
  <c r="F1331" i="1"/>
  <c r="G1331" i="1"/>
  <c r="H1331" i="1"/>
  <c r="I1331" i="1"/>
  <c r="J1331" i="1"/>
  <c r="K1331" i="1"/>
  <c r="L1331" i="1"/>
  <c r="M1331" i="1"/>
  <c r="N1331" i="1"/>
  <c r="O1331" i="1"/>
  <c r="P1331" i="1"/>
  <c r="Q1331" i="1"/>
  <c r="R1331" i="1"/>
  <c r="S1331" i="1"/>
  <c r="T1331" i="1"/>
  <c r="U1331" i="1"/>
  <c r="V1331" i="1"/>
  <c r="W1331" i="1"/>
  <c r="X1331" i="1"/>
  <c r="Y1331" i="1"/>
  <c r="Z1331" i="1"/>
  <c r="AA1331" i="1"/>
  <c r="AB1331" i="1"/>
  <c r="AC1331" i="1"/>
  <c r="AD1331" i="1"/>
  <c r="AE1331" i="1"/>
  <c r="AF1331" i="1"/>
  <c r="C1332" i="1"/>
  <c r="D1332" i="1"/>
  <c r="E1332" i="1"/>
  <c r="F1332" i="1"/>
  <c r="G1332" i="1"/>
  <c r="H1332" i="1"/>
  <c r="I1332" i="1"/>
  <c r="J1332" i="1"/>
  <c r="K1332" i="1"/>
  <c r="L1332" i="1"/>
  <c r="M1332" i="1"/>
  <c r="N1332" i="1"/>
  <c r="O1332" i="1"/>
  <c r="P1332" i="1"/>
  <c r="Q1332" i="1"/>
  <c r="R1332" i="1"/>
  <c r="S1332" i="1"/>
  <c r="T1332" i="1"/>
  <c r="U1332" i="1"/>
  <c r="V1332" i="1"/>
  <c r="W1332" i="1"/>
  <c r="X1332" i="1"/>
  <c r="Y1332" i="1"/>
  <c r="Z1332" i="1"/>
  <c r="AA1332" i="1"/>
  <c r="AB1332" i="1"/>
  <c r="AC1332" i="1"/>
  <c r="AD1332" i="1"/>
  <c r="AE1332" i="1"/>
  <c r="AF1332" i="1"/>
  <c r="C1333" i="1"/>
  <c r="D1333" i="1"/>
  <c r="E1333" i="1"/>
  <c r="F1333" i="1"/>
  <c r="G1333" i="1"/>
  <c r="H1333" i="1"/>
  <c r="I1333" i="1"/>
  <c r="J1333" i="1"/>
  <c r="K1333" i="1"/>
  <c r="L1333" i="1"/>
  <c r="M1333" i="1"/>
  <c r="N1333" i="1"/>
  <c r="O1333" i="1"/>
  <c r="P1333" i="1"/>
  <c r="Q1333" i="1"/>
  <c r="R1333" i="1"/>
  <c r="S1333" i="1"/>
  <c r="T1333" i="1"/>
  <c r="U1333" i="1"/>
  <c r="V1333" i="1"/>
  <c r="W1333" i="1"/>
  <c r="X1333" i="1"/>
  <c r="Y1333" i="1"/>
  <c r="Z1333" i="1"/>
  <c r="AA1333" i="1"/>
  <c r="AB1333" i="1"/>
  <c r="AC1333" i="1"/>
  <c r="AD1333" i="1"/>
  <c r="AE1333" i="1"/>
  <c r="AF1333" i="1"/>
  <c r="C1334" i="1"/>
  <c r="D1334" i="1"/>
  <c r="E1334" i="1"/>
  <c r="F1334" i="1"/>
  <c r="G1334" i="1"/>
  <c r="H1334" i="1"/>
  <c r="I1334" i="1"/>
  <c r="J1334" i="1"/>
  <c r="K1334" i="1"/>
  <c r="L1334" i="1"/>
  <c r="M1334" i="1"/>
  <c r="N1334" i="1"/>
  <c r="O1334" i="1"/>
  <c r="P1334" i="1"/>
  <c r="Q1334" i="1"/>
  <c r="R1334" i="1"/>
  <c r="S1334" i="1"/>
  <c r="T1334" i="1"/>
  <c r="U1334" i="1"/>
  <c r="V1334" i="1"/>
  <c r="W1334" i="1"/>
  <c r="X1334" i="1"/>
  <c r="Y1334" i="1"/>
  <c r="Z1334" i="1"/>
  <c r="AA1334" i="1"/>
  <c r="AB1334" i="1"/>
  <c r="AC1334" i="1"/>
  <c r="AD1334" i="1"/>
  <c r="AE1334" i="1"/>
  <c r="AF1334" i="1"/>
  <c r="C1335" i="1"/>
  <c r="D1335" i="1"/>
  <c r="E1335" i="1"/>
  <c r="F1335" i="1"/>
  <c r="G1335" i="1"/>
  <c r="H1335" i="1"/>
  <c r="I1335" i="1"/>
  <c r="J1335" i="1"/>
  <c r="K1335" i="1"/>
  <c r="L1335" i="1"/>
  <c r="M1335" i="1"/>
  <c r="N1335" i="1"/>
  <c r="O1335" i="1"/>
  <c r="P1335" i="1"/>
  <c r="Q1335" i="1"/>
  <c r="R1335" i="1"/>
  <c r="S1335" i="1"/>
  <c r="T1335" i="1"/>
  <c r="U1335" i="1"/>
  <c r="V1335" i="1"/>
  <c r="W1335" i="1"/>
  <c r="X1335" i="1"/>
  <c r="Y1335" i="1"/>
  <c r="Z1335" i="1"/>
  <c r="AA1335" i="1"/>
  <c r="AB1335" i="1"/>
  <c r="AC1335" i="1"/>
  <c r="AD1335" i="1"/>
  <c r="AE1335" i="1"/>
  <c r="AF1335" i="1"/>
  <c r="C1336" i="1"/>
  <c r="D1336" i="1"/>
  <c r="E1336" i="1"/>
  <c r="F1336" i="1"/>
  <c r="G1336" i="1"/>
  <c r="H1336" i="1"/>
  <c r="I1336" i="1"/>
  <c r="J1336" i="1"/>
  <c r="K1336" i="1"/>
  <c r="L1336" i="1"/>
  <c r="M1336" i="1"/>
  <c r="N1336" i="1"/>
  <c r="O1336" i="1"/>
  <c r="P1336" i="1"/>
  <c r="Q1336" i="1"/>
  <c r="R1336" i="1"/>
  <c r="S1336" i="1"/>
  <c r="T1336" i="1"/>
  <c r="U1336" i="1"/>
  <c r="V1336" i="1"/>
  <c r="W1336" i="1"/>
  <c r="X1336" i="1"/>
  <c r="Y1336" i="1"/>
  <c r="Z1336" i="1"/>
  <c r="AA1336" i="1"/>
  <c r="AB1336" i="1"/>
  <c r="AC1336" i="1"/>
  <c r="AD1336" i="1"/>
  <c r="AE1336" i="1"/>
  <c r="AF1336" i="1"/>
  <c r="C1337" i="1"/>
  <c r="D1337" i="1"/>
  <c r="E1337" i="1"/>
  <c r="F1337" i="1"/>
  <c r="G1337" i="1"/>
  <c r="H1337" i="1"/>
  <c r="I1337" i="1"/>
  <c r="J1337" i="1"/>
  <c r="K1337" i="1"/>
  <c r="L1337" i="1"/>
  <c r="M1337" i="1"/>
  <c r="N1337" i="1"/>
  <c r="O1337" i="1"/>
  <c r="P1337" i="1"/>
  <c r="Q1337" i="1"/>
  <c r="R1337" i="1"/>
  <c r="S1337" i="1"/>
  <c r="T1337" i="1"/>
  <c r="U1337" i="1"/>
  <c r="V1337" i="1"/>
  <c r="W1337" i="1"/>
  <c r="X1337" i="1"/>
  <c r="Y1337" i="1"/>
  <c r="Z1337" i="1"/>
  <c r="AA1337" i="1"/>
  <c r="AB1337" i="1"/>
  <c r="AC1337" i="1"/>
  <c r="AD1337" i="1"/>
  <c r="AE1337" i="1"/>
  <c r="AF1337" i="1"/>
  <c r="C1338" i="1"/>
  <c r="D1338" i="1"/>
  <c r="E1338" i="1"/>
  <c r="F1338" i="1"/>
  <c r="G1338" i="1"/>
  <c r="H1338" i="1"/>
  <c r="I1338" i="1"/>
  <c r="J1338" i="1"/>
  <c r="K1338" i="1"/>
  <c r="L1338" i="1"/>
  <c r="M1338" i="1"/>
  <c r="N1338" i="1"/>
  <c r="O1338" i="1"/>
  <c r="P1338" i="1"/>
  <c r="Q1338" i="1"/>
  <c r="R1338" i="1"/>
  <c r="S1338" i="1"/>
  <c r="T1338" i="1"/>
  <c r="U1338" i="1"/>
  <c r="V1338" i="1"/>
  <c r="W1338" i="1"/>
  <c r="X1338" i="1"/>
  <c r="Y1338" i="1"/>
  <c r="Z1338" i="1"/>
  <c r="AA1338" i="1"/>
  <c r="AB1338" i="1"/>
  <c r="AC1338" i="1"/>
  <c r="AD1338" i="1"/>
  <c r="AE1338" i="1"/>
  <c r="AF1338" i="1"/>
  <c r="C1339" i="1"/>
  <c r="D1339" i="1"/>
  <c r="E1339" i="1"/>
  <c r="F1339" i="1"/>
  <c r="G1339" i="1"/>
  <c r="H1339" i="1"/>
  <c r="I1339" i="1"/>
  <c r="J1339" i="1"/>
  <c r="K1339" i="1"/>
  <c r="L1339" i="1"/>
  <c r="M1339" i="1"/>
  <c r="N1339" i="1"/>
  <c r="O1339" i="1"/>
  <c r="P1339" i="1"/>
  <c r="Q1339" i="1"/>
  <c r="R1339" i="1"/>
  <c r="S1339" i="1"/>
  <c r="T1339" i="1"/>
  <c r="U1339" i="1"/>
  <c r="V1339" i="1"/>
  <c r="W1339" i="1"/>
  <c r="X1339" i="1"/>
  <c r="Y1339" i="1"/>
  <c r="Z1339" i="1"/>
  <c r="AA1339" i="1"/>
  <c r="AB1339" i="1"/>
  <c r="AC1339" i="1"/>
  <c r="AD1339" i="1"/>
  <c r="AE1339" i="1"/>
  <c r="AF1339" i="1"/>
  <c r="C1340" i="1"/>
  <c r="D1340" i="1"/>
  <c r="E1340" i="1"/>
  <c r="F1340" i="1"/>
  <c r="G1340" i="1"/>
  <c r="H1340" i="1"/>
  <c r="I1340" i="1"/>
  <c r="J1340" i="1"/>
  <c r="K1340" i="1"/>
  <c r="L1340" i="1"/>
  <c r="M1340" i="1"/>
  <c r="N1340" i="1"/>
  <c r="O1340" i="1"/>
  <c r="P1340" i="1"/>
  <c r="Q1340" i="1"/>
  <c r="R1340" i="1"/>
  <c r="S1340" i="1"/>
  <c r="T1340" i="1"/>
  <c r="U1340" i="1"/>
  <c r="V1340" i="1"/>
  <c r="W1340" i="1"/>
  <c r="X1340" i="1"/>
  <c r="Y1340" i="1"/>
  <c r="Z1340" i="1"/>
  <c r="AA1340" i="1"/>
  <c r="AB1340" i="1"/>
  <c r="AC1340" i="1"/>
  <c r="AD1340" i="1"/>
  <c r="AE1340" i="1"/>
  <c r="AF1340" i="1"/>
  <c r="C1341" i="1"/>
  <c r="D1341" i="1"/>
  <c r="E1341" i="1"/>
  <c r="F1341" i="1"/>
  <c r="G1341" i="1"/>
  <c r="H1341" i="1"/>
  <c r="I1341" i="1"/>
  <c r="J1341" i="1"/>
  <c r="K1341" i="1"/>
  <c r="L1341" i="1"/>
  <c r="M1341" i="1"/>
  <c r="N1341" i="1"/>
  <c r="O1341" i="1"/>
  <c r="P1341" i="1"/>
  <c r="Q1341" i="1"/>
  <c r="R1341" i="1"/>
  <c r="S1341" i="1"/>
  <c r="T1341" i="1"/>
  <c r="U1341" i="1"/>
  <c r="V1341" i="1"/>
  <c r="W1341" i="1"/>
  <c r="X1341" i="1"/>
  <c r="Y1341" i="1"/>
  <c r="Z1341" i="1"/>
  <c r="AA1341" i="1"/>
  <c r="AB1341" i="1"/>
  <c r="AC1341" i="1"/>
  <c r="AD1341" i="1"/>
  <c r="AE1341" i="1"/>
  <c r="AF1341" i="1"/>
  <c r="C1342" i="1"/>
  <c r="D1342" i="1"/>
  <c r="E1342" i="1"/>
  <c r="F1342" i="1"/>
  <c r="G1342" i="1"/>
  <c r="H1342" i="1"/>
  <c r="I1342" i="1"/>
  <c r="J1342" i="1"/>
  <c r="K1342" i="1"/>
  <c r="L1342" i="1"/>
  <c r="M1342" i="1"/>
  <c r="N1342" i="1"/>
  <c r="O1342" i="1"/>
  <c r="P1342" i="1"/>
  <c r="Q1342" i="1"/>
  <c r="R1342" i="1"/>
  <c r="S1342" i="1"/>
  <c r="T1342" i="1"/>
  <c r="U1342" i="1"/>
  <c r="V1342" i="1"/>
  <c r="W1342" i="1"/>
  <c r="X1342" i="1"/>
  <c r="Y1342" i="1"/>
  <c r="Z1342" i="1"/>
  <c r="AA1342" i="1"/>
  <c r="AB1342" i="1"/>
  <c r="AC1342" i="1"/>
  <c r="AD1342" i="1"/>
  <c r="AE1342" i="1"/>
  <c r="AF1342" i="1"/>
  <c r="C1343" i="1"/>
  <c r="D1343" i="1"/>
  <c r="E1343" i="1"/>
  <c r="F1343" i="1"/>
  <c r="G1343" i="1"/>
  <c r="H1343" i="1"/>
  <c r="I1343" i="1"/>
  <c r="J1343" i="1"/>
  <c r="K1343" i="1"/>
  <c r="L1343" i="1"/>
  <c r="M1343" i="1"/>
  <c r="N1343" i="1"/>
  <c r="O1343" i="1"/>
  <c r="P1343" i="1"/>
  <c r="Q1343" i="1"/>
  <c r="R1343" i="1"/>
  <c r="S1343" i="1"/>
  <c r="T1343" i="1"/>
  <c r="U1343" i="1"/>
  <c r="V1343" i="1"/>
  <c r="W1343" i="1"/>
  <c r="X1343" i="1"/>
  <c r="Y1343" i="1"/>
  <c r="Z1343" i="1"/>
  <c r="AA1343" i="1"/>
  <c r="AB1343" i="1"/>
  <c r="AC1343" i="1"/>
  <c r="AD1343" i="1"/>
  <c r="AE1343" i="1"/>
  <c r="AF1343" i="1"/>
  <c r="C1344" i="1"/>
  <c r="D1344" i="1"/>
  <c r="E1344" i="1"/>
  <c r="F1344" i="1"/>
  <c r="G1344" i="1"/>
  <c r="H1344" i="1"/>
  <c r="I1344" i="1"/>
  <c r="J1344" i="1"/>
  <c r="K1344" i="1"/>
  <c r="L1344" i="1"/>
  <c r="M1344" i="1"/>
  <c r="N1344" i="1"/>
  <c r="O1344" i="1"/>
  <c r="P1344" i="1"/>
  <c r="Q1344" i="1"/>
  <c r="R1344" i="1"/>
  <c r="S1344" i="1"/>
  <c r="T1344" i="1"/>
  <c r="U1344" i="1"/>
  <c r="V1344" i="1"/>
  <c r="W1344" i="1"/>
  <c r="X1344" i="1"/>
  <c r="Y1344" i="1"/>
  <c r="Z1344" i="1"/>
  <c r="AA1344" i="1"/>
  <c r="AB1344" i="1"/>
  <c r="AC1344" i="1"/>
  <c r="AD1344" i="1"/>
  <c r="AE1344" i="1"/>
  <c r="AF1344" i="1"/>
  <c r="C1345" i="1"/>
  <c r="D1345" i="1"/>
  <c r="E1345" i="1"/>
  <c r="F1345" i="1"/>
  <c r="G1345" i="1"/>
  <c r="H1345" i="1"/>
  <c r="I1345" i="1"/>
  <c r="J1345" i="1"/>
  <c r="K1345" i="1"/>
  <c r="L1345" i="1"/>
  <c r="M1345" i="1"/>
  <c r="N1345" i="1"/>
  <c r="O1345" i="1"/>
  <c r="P1345" i="1"/>
  <c r="Q1345" i="1"/>
  <c r="R1345" i="1"/>
  <c r="S1345" i="1"/>
  <c r="T1345" i="1"/>
  <c r="U1345" i="1"/>
  <c r="V1345" i="1"/>
  <c r="W1345" i="1"/>
  <c r="X1345" i="1"/>
  <c r="Y1345" i="1"/>
  <c r="Z1345" i="1"/>
  <c r="AA1345" i="1"/>
  <c r="AB1345" i="1"/>
  <c r="AC1345" i="1"/>
  <c r="AD1345" i="1"/>
  <c r="AE1345" i="1"/>
  <c r="AF1345" i="1"/>
  <c r="C1346" i="1"/>
  <c r="D1346" i="1"/>
  <c r="E1346" i="1"/>
  <c r="F1346" i="1"/>
  <c r="G1346" i="1"/>
  <c r="H1346" i="1"/>
  <c r="I1346" i="1"/>
  <c r="J1346" i="1"/>
  <c r="K1346" i="1"/>
  <c r="L1346" i="1"/>
  <c r="M1346" i="1"/>
  <c r="N1346" i="1"/>
  <c r="O1346" i="1"/>
  <c r="P1346" i="1"/>
  <c r="Q1346" i="1"/>
  <c r="R1346" i="1"/>
  <c r="S1346" i="1"/>
  <c r="T1346" i="1"/>
  <c r="U1346" i="1"/>
  <c r="V1346" i="1"/>
  <c r="W1346" i="1"/>
  <c r="X1346" i="1"/>
  <c r="Y1346" i="1"/>
  <c r="Z1346" i="1"/>
  <c r="AA1346" i="1"/>
  <c r="AB1346" i="1"/>
  <c r="AC1346" i="1"/>
  <c r="AD1346" i="1"/>
  <c r="AE1346" i="1"/>
  <c r="AF1346" i="1"/>
  <c r="C1347" i="1"/>
  <c r="D1347" i="1"/>
  <c r="E1347" i="1"/>
  <c r="F1347" i="1"/>
  <c r="G1347" i="1"/>
  <c r="H1347" i="1"/>
  <c r="I1347" i="1"/>
  <c r="J1347" i="1"/>
  <c r="K1347" i="1"/>
  <c r="L1347" i="1"/>
  <c r="M1347" i="1"/>
  <c r="N1347" i="1"/>
  <c r="O1347" i="1"/>
  <c r="P1347" i="1"/>
  <c r="Q1347" i="1"/>
  <c r="R1347" i="1"/>
  <c r="S1347" i="1"/>
  <c r="T1347" i="1"/>
  <c r="U1347" i="1"/>
  <c r="V1347" i="1"/>
  <c r="W1347" i="1"/>
  <c r="X1347" i="1"/>
  <c r="Y1347" i="1"/>
  <c r="Z1347" i="1"/>
  <c r="AA1347" i="1"/>
  <c r="AB1347" i="1"/>
  <c r="AC1347" i="1"/>
  <c r="AD1347" i="1"/>
  <c r="AE1347" i="1"/>
  <c r="AF1347" i="1"/>
  <c r="C1348" i="1"/>
  <c r="D1348" i="1"/>
  <c r="E1348" i="1"/>
  <c r="F1348" i="1"/>
  <c r="G1348" i="1"/>
  <c r="H1348" i="1"/>
  <c r="I1348" i="1"/>
  <c r="J1348" i="1"/>
  <c r="K1348" i="1"/>
  <c r="L1348" i="1"/>
  <c r="M1348" i="1"/>
  <c r="N1348" i="1"/>
  <c r="O1348" i="1"/>
  <c r="P1348" i="1"/>
  <c r="Q1348" i="1"/>
  <c r="R1348" i="1"/>
  <c r="S1348" i="1"/>
  <c r="T1348" i="1"/>
  <c r="U1348" i="1"/>
  <c r="V1348" i="1"/>
  <c r="W1348" i="1"/>
  <c r="X1348" i="1"/>
  <c r="Y1348" i="1"/>
  <c r="Z1348" i="1"/>
  <c r="AA1348" i="1"/>
  <c r="AB1348" i="1"/>
  <c r="AC1348" i="1"/>
  <c r="AD1348" i="1"/>
  <c r="AE1348" i="1"/>
  <c r="AF1348" i="1"/>
  <c r="C1349" i="1"/>
  <c r="D1349" i="1"/>
  <c r="E1349" i="1"/>
  <c r="F1349" i="1"/>
  <c r="G1349" i="1"/>
  <c r="H1349" i="1"/>
  <c r="I1349" i="1"/>
  <c r="J1349" i="1"/>
  <c r="K1349" i="1"/>
  <c r="L1349" i="1"/>
  <c r="M1349" i="1"/>
  <c r="N1349" i="1"/>
  <c r="O1349" i="1"/>
  <c r="P1349" i="1"/>
  <c r="Q1349" i="1"/>
  <c r="R1349" i="1"/>
  <c r="S1349" i="1"/>
  <c r="T1349" i="1"/>
  <c r="U1349" i="1"/>
  <c r="V1349" i="1"/>
  <c r="W1349" i="1"/>
  <c r="X1349" i="1"/>
  <c r="Y1349" i="1"/>
  <c r="Z1349" i="1"/>
  <c r="AA1349" i="1"/>
  <c r="AB1349" i="1"/>
  <c r="AC1349" i="1"/>
  <c r="AD1349" i="1"/>
  <c r="AE1349" i="1"/>
  <c r="AF1349" i="1"/>
  <c r="C1350" i="1"/>
  <c r="D1350" i="1"/>
  <c r="E1350" i="1"/>
  <c r="F1350" i="1"/>
  <c r="G1350" i="1"/>
  <c r="H1350" i="1"/>
  <c r="I1350" i="1"/>
  <c r="J1350" i="1"/>
  <c r="K1350" i="1"/>
  <c r="L1350" i="1"/>
  <c r="M1350" i="1"/>
  <c r="N1350" i="1"/>
  <c r="O1350" i="1"/>
  <c r="P1350" i="1"/>
  <c r="Q1350" i="1"/>
  <c r="R1350" i="1"/>
  <c r="S1350" i="1"/>
  <c r="T1350" i="1"/>
  <c r="U1350" i="1"/>
  <c r="V1350" i="1"/>
  <c r="W1350" i="1"/>
  <c r="X1350" i="1"/>
  <c r="Y1350" i="1"/>
  <c r="Z1350" i="1"/>
  <c r="AA1350" i="1"/>
  <c r="AB1350" i="1"/>
  <c r="AC1350" i="1"/>
  <c r="AD1350" i="1"/>
  <c r="AE1350" i="1"/>
  <c r="AF1350" i="1"/>
  <c r="C1351" i="1"/>
  <c r="D1351" i="1"/>
  <c r="E1351" i="1"/>
  <c r="F1351" i="1"/>
  <c r="G1351" i="1"/>
  <c r="H1351" i="1"/>
  <c r="I1351" i="1"/>
  <c r="J1351" i="1"/>
  <c r="K1351" i="1"/>
  <c r="L1351" i="1"/>
  <c r="M1351" i="1"/>
  <c r="N1351" i="1"/>
  <c r="O1351" i="1"/>
  <c r="P1351" i="1"/>
  <c r="Q1351" i="1"/>
  <c r="R1351" i="1"/>
  <c r="S1351" i="1"/>
  <c r="T1351" i="1"/>
  <c r="U1351" i="1"/>
  <c r="V1351" i="1"/>
  <c r="W1351" i="1"/>
  <c r="X1351" i="1"/>
  <c r="Y1351" i="1"/>
  <c r="Z1351" i="1"/>
  <c r="AA1351" i="1"/>
  <c r="AB1351" i="1"/>
  <c r="AC1351" i="1"/>
  <c r="AD1351" i="1"/>
  <c r="AE1351" i="1"/>
  <c r="AF1351" i="1"/>
  <c r="C1352" i="1"/>
  <c r="D1352" i="1"/>
  <c r="E1352" i="1"/>
  <c r="F1352" i="1"/>
  <c r="G1352" i="1"/>
  <c r="H1352" i="1"/>
  <c r="I1352" i="1"/>
  <c r="J1352" i="1"/>
  <c r="K1352" i="1"/>
  <c r="L1352" i="1"/>
  <c r="M1352" i="1"/>
  <c r="N1352" i="1"/>
  <c r="O1352" i="1"/>
  <c r="P1352" i="1"/>
  <c r="Q1352" i="1"/>
  <c r="R1352" i="1"/>
  <c r="S1352" i="1"/>
  <c r="T1352" i="1"/>
  <c r="U1352" i="1"/>
  <c r="V1352" i="1"/>
  <c r="W1352" i="1"/>
  <c r="X1352" i="1"/>
  <c r="Y1352" i="1"/>
  <c r="Z1352" i="1"/>
  <c r="AA1352" i="1"/>
  <c r="AB1352" i="1"/>
  <c r="AC1352" i="1"/>
  <c r="AD1352" i="1"/>
  <c r="AE1352" i="1"/>
  <c r="AF1352" i="1"/>
  <c r="C1353" i="1"/>
  <c r="D1353" i="1"/>
  <c r="E1353" i="1"/>
  <c r="F1353" i="1"/>
  <c r="G1353" i="1"/>
  <c r="H1353" i="1"/>
  <c r="I1353" i="1"/>
  <c r="J1353" i="1"/>
  <c r="K1353" i="1"/>
  <c r="L1353" i="1"/>
  <c r="M1353" i="1"/>
  <c r="N1353" i="1"/>
  <c r="O1353" i="1"/>
  <c r="P1353" i="1"/>
  <c r="Q1353" i="1"/>
  <c r="R1353" i="1"/>
  <c r="S1353" i="1"/>
  <c r="T1353" i="1"/>
  <c r="U1353" i="1"/>
  <c r="V1353" i="1"/>
  <c r="W1353" i="1"/>
  <c r="X1353" i="1"/>
  <c r="Y1353" i="1"/>
  <c r="Z1353" i="1"/>
  <c r="AA1353" i="1"/>
  <c r="AB1353" i="1"/>
  <c r="AC1353" i="1"/>
  <c r="AD1353" i="1"/>
  <c r="AE1353" i="1"/>
  <c r="AF1353" i="1"/>
  <c r="C1354" i="1"/>
  <c r="D1354" i="1"/>
  <c r="E1354" i="1"/>
  <c r="F1354" i="1"/>
  <c r="G1354" i="1"/>
  <c r="H1354" i="1"/>
  <c r="I1354" i="1"/>
  <c r="J1354" i="1"/>
  <c r="K1354" i="1"/>
  <c r="L1354" i="1"/>
  <c r="M1354" i="1"/>
  <c r="N1354" i="1"/>
  <c r="O1354" i="1"/>
  <c r="P1354" i="1"/>
  <c r="Q1354" i="1"/>
  <c r="R1354" i="1"/>
  <c r="S1354" i="1"/>
  <c r="T1354" i="1"/>
  <c r="U1354" i="1"/>
  <c r="V1354" i="1"/>
  <c r="W1354" i="1"/>
  <c r="X1354" i="1"/>
  <c r="Y1354" i="1"/>
  <c r="Z1354" i="1"/>
  <c r="AA1354" i="1"/>
  <c r="AB1354" i="1"/>
  <c r="AC1354" i="1"/>
  <c r="AD1354" i="1"/>
  <c r="AE1354" i="1"/>
  <c r="AF1354" i="1"/>
  <c r="C1355" i="1"/>
  <c r="D1355" i="1"/>
  <c r="E1355" i="1"/>
  <c r="F1355" i="1"/>
  <c r="G1355" i="1"/>
  <c r="H1355" i="1"/>
  <c r="I1355" i="1"/>
  <c r="J1355" i="1"/>
  <c r="K1355" i="1"/>
  <c r="L1355" i="1"/>
  <c r="M1355" i="1"/>
  <c r="N1355" i="1"/>
  <c r="O1355" i="1"/>
  <c r="P1355" i="1"/>
  <c r="Q1355" i="1"/>
  <c r="R1355" i="1"/>
  <c r="S1355" i="1"/>
  <c r="T1355" i="1"/>
  <c r="U1355" i="1"/>
  <c r="V1355" i="1"/>
  <c r="W1355" i="1"/>
  <c r="X1355" i="1"/>
  <c r="Y1355" i="1"/>
  <c r="Z1355" i="1"/>
  <c r="AA1355" i="1"/>
  <c r="AB1355" i="1"/>
  <c r="AC1355" i="1"/>
  <c r="AD1355" i="1"/>
  <c r="AE1355" i="1"/>
  <c r="AF1355" i="1"/>
  <c r="C1356" i="1"/>
  <c r="D1356" i="1"/>
  <c r="E1356" i="1"/>
  <c r="F1356" i="1"/>
  <c r="G1356" i="1"/>
  <c r="H1356" i="1"/>
  <c r="I1356" i="1"/>
  <c r="J1356" i="1"/>
  <c r="K1356" i="1"/>
  <c r="L1356" i="1"/>
  <c r="M1356" i="1"/>
  <c r="N1356" i="1"/>
  <c r="O1356" i="1"/>
  <c r="P1356" i="1"/>
  <c r="Q1356" i="1"/>
  <c r="R1356" i="1"/>
  <c r="S1356" i="1"/>
  <c r="T1356" i="1"/>
  <c r="U1356" i="1"/>
  <c r="V1356" i="1"/>
  <c r="W1356" i="1"/>
  <c r="X1356" i="1"/>
  <c r="Y1356" i="1"/>
  <c r="Z1356" i="1"/>
  <c r="AA1356" i="1"/>
  <c r="AB1356" i="1"/>
  <c r="AC1356" i="1"/>
  <c r="AD1356" i="1"/>
  <c r="AE1356" i="1"/>
  <c r="AF1356" i="1"/>
  <c r="C1357" i="1"/>
  <c r="D1357" i="1"/>
  <c r="E1357" i="1"/>
  <c r="F1357" i="1"/>
  <c r="G1357" i="1"/>
  <c r="H1357" i="1"/>
  <c r="I1357" i="1"/>
  <c r="J1357" i="1"/>
  <c r="K1357" i="1"/>
  <c r="L1357" i="1"/>
  <c r="M1357" i="1"/>
  <c r="N1357" i="1"/>
  <c r="O1357" i="1"/>
  <c r="P1357" i="1"/>
  <c r="Q1357" i="1"/>
  <c r="R1357" i="1"/>
  <c r="S1357" i="1"/>
  <c r="T1357" i="1"/>
  <c r="U1357" i="1"/>
  <c r="V1357" i="1"/>
  <c r="W1357" i="1"/>
  <c r="X1357" i="1"/>
  <c r="Y1357" i="1"/>
  <c r="Z1357" i="1"/>
  <c r="AA1357" i="1"/>
  <c r="AB1357" i="1"/>
  <c r="AC1357" i="1"/>
  <c r="AD1357" i="1"/>
  <c r="AE1357" i="1"/>
  <c r="AF1357" i="1"/>
  <c r="C1358" i="1"/>
  <c r="D1358" i="1"/>
  <c r="E1358" i="1"/>
  <c r="F1358" i="1"/>
  <c r="G1358" i="1"/>
  <c r="H1358" i="1"/>
  <c r="I1358" i="1"/>
  <c r="J1358" i="1"/>
  <c r="K1358" i="1"/>
  <c r="L1358" i="1"/>
  <c r="M1358" i="1"/>
  <c r="N1358" i="1"/>
  <c r="O1358" i="1"/>
  <c r="P1358" i="1"/>
  <c r="Q1358" i="1"/>
  <c r="R1358" i="1"/>
  <c r="S1358" i="1"/>
  <c r="T1358" i="1"/>
  <c r="U1358" i="1"/>
  <c r="V1358" i="1"/>
  <c r="W1358" i="1"/>
  <c r="X1358" i="1"/>
  <c r="Y1358" i="1"/>
  <c r="Z1358" i="1"/>
  <c r="AA1358" i="1"/>
  <c r="AB1358" i="1"/>
  <c r="AC1358" i="1"/>
  <c r="AD1358" i="1"/>
  <c r="AE1358" i="1"/>
  <c r="AF1358" i="1"/>
  <c r="C1359" i="1"/>
  <c r="D1359" i="1"/>
  <c r="E1359" i="1"/>
  <c r="F1359" i="1"/>
  <c r="G1359" i="1"/>
  <c r="H1359" i="1"/>
  <c r="I1359" i="1"/>
  <c r="J1359" i="1"/>
  <c r="K1359" i="1"/>
  <c r="L1359" i="1"/>
  <c r="M1359" i="1"/>
  <c r="N1359" i="1"/>
  <c r="O1359" i="1"/>
  <c r="P1359" i="1"/>
  <c r="Q1359" i="1"/>
  <c r="R1359" i="1"/>
  <c r="S1359" i="1"/>
  <c r="T1359" i="1"/>
  <c r="U1359" i="1"/>
  <c r="V1359" i="1"/>
  <c r="W1359" i="1"/>
  <c r="X1359" i="1"/>
  <c r="Y1359" i="1"/>
  <c r="Z1359" i="1"/>
  <c r="AA1359" i="1"/>
  <c r="AB1359" i="1"/>
  <c r="AC1359" i="1"/>
  <c r="AD1359" i="1"/>
  <c r="AE1359" i="1"/>
  <c r="AF1359" i="1"/>
  <c r="C1360" i="1"/>
  <c r="D1360" i="1"/>
  <c r="E1360" i="1"/>
  <c r="F1360" i="1"/>
  <c r="G1360" i="1"/>
  <c r="H1360" i="1"/>
  <c r="I1360" i="1"/>
  <c r="J1360" i="1"/>
  <c r="K1360" i="1"/>
  <c r="L1360" i="1"/>
  <c r="M1360" i="1"/>
  <c r="N1360" i="1"/>
  <c r="O1360" i="1"/>
  <c r="P1360" i="1"/>
  <c r="Q1360" i="1"/>
  <c r="R1360" i="1"/>
  <c r="S1360" i="1"/>
  <c r="T1360" i="1"/>
  <c r="U1360" i="1"/>
  <c r="V1360" i="1"/>
  <c r="W1360" i="1"/>
  <c r="X1360" i="1"/>
  <c r="Y1360" i="1"/>
  <c r="Z1360" i="1"/>
  <c r="AA1360" i="1"/>
  <c r="AB1360" i="1"/>
  <c r="AC1360" i="1"/>
  <c r="AD1360" i="1"/>
  <c r="AE1360" i="1"/>
  <c r="AF1360" i="1"/>
  <c r="C1361" i="1"/>
  <c r="D1361" i="1"/>
  <c r="E1361" i="1"/>
  <c r="F1361" i="1"/>
  <c r="G1361" i="1"/>
  <c r="H1361" i="1"/>
  <c r="I1361" i="1"/>
  <c r="J1361" i="1"/>
  <c r="K1361" i="1"/>
  <c r="L1361" i="1"/>
  <c r="M1361" i="1"/>
  <c r="N1361" i="1"/>
  <c r="O1361" i="1"/>
  <c r="P1361" i="1"/>
  <c r="Q1361" i="1"/>
  <c r="R1361" i="1"/>
  <c r="S1361" i="1"/>
  <c r="T1361" i="1"/>
  <c r="U1361" i="1"/>
  <c r="V1361" i="1"/>
  <c r="W1361" i="1"/>
  <c r="X1361" i="1"/>
  <c r="Y1361" i="1"/>
  <c r="Z1361" i="1"/>
  <c r="AA1361" i="1"/>
  <c r="AB1361" i="1"/>
  <c r="AC1361" i="1"/>
  <c r="AD1361" i="1"/>
  <c r="AE1361" i="1"/>
  <c r="AF1361" i="1"/>
  <c r="C1362" i="1"/>
  <c r="D1362" i="1"/>
  <c r="E1362" i="1"/>
  <c r="F1362" i="1"/>
  <c r="G1362" i="1"/>
  <c r="H1362" i="1"/>
  <c r="I1362" i="1"/>
  <c r="J1362" i="1"/>
  <c r="K1362" i="1"/>
  <c r="L1362" i="1"/>
  <c r="M1362" i="1"/>
  <c r="N1362" i="1"/>
  <c r="O1362" i="1"/>
  <c r="P1362" i="1"/>
  <c r="Q1362" i="1"/>
  <c r="R1362" i="1"/>
  <c r="S1362" i="1"/>
  <c r="T1362" i="1"/>
  <c r="U1362" i="1"/>
  <c r="V1362" i="1"/>
  <c r="W1362" i="1"/>
  <c r="X1362" i="1"/>
  <c r="Y1362" i="1"/>
  <c r="Z1362" i="1"/>
  <c r="AA1362" i="1"/>
  <c r="AB1362" i="1"/>
  <c r="AC1362" i="1"/>
  <c r="AD1362" i="1"/>
  <c r="AE1362" i="1"/>
  <c r="AF1362" i="1"/>
  <c r="C1363" i="1"/>
  <c r="D1363" i="1"/>
  <c r="E1363" i="1"/>
  <c r="F1363" i="1"/>
  <c r="G1363" i="1"/>
  <c r="H1363" i="1"/>
  <c r="I1363" i="1"/>
  <c r="J1363" i="1"/>
  <c r="K1363" i="1"/>
  <c r="L1363" i="1"/>
  <c r="M1363" i="1"/>
  <c r="N1363" i="1"/>
  <c r="O1363" i="1"/>
  <c r="P1363" i="1"/>
  <c r="Q1363" i="1"/>
  <c r="R1363" i="1"/>
  <c r="S1363" i="1"/>
  <c r="T1363" i="1"/>
  <c r="U1363" i="1"/>
  <c r="V1363" i="1"/>
  <c r="W1363" i="1"/>
  <c r="X1363" i="1"/>
  <c r="Y1363" i="1"/>
  <c r="Z1363" i="1"/>
  <c r="AA1363" i="1"/>
  <c r="AB1363" i="1"/>
  <c r="AC1363" i="1"/>
  <c r="AD1363" i="1"/>
  <c r="AE1363" i="1"/>
  <c r="AF1363" i="1"/>
  <c r="C1364" i="1"/>
  <c r="D1364" i="1"/>
  <c r="E1364" i="1"/>
  <c r="F1364" i="1"/>
  <c r="G1364" i="1"/>
  <c r="H1364" i="1"/>
  <c r="I1364" i="1"/>
  <c r="J1364" i="1"/>
  <c r="K1364" i="1"/>
  <c r="L1364" i="1"/>
  <c r="M1364" i="1"/>
  <c r="N1364" i="1"/>
  <c r="O1364" i="1"/>
  <c r="P1364" i="1"/>
  <c r="Q1364" i="1"/>
  <c r="R1364" i="1"/>
  <c r="S1364" i="1"/>
  <c r="T1364" i="1"/>
  <c r="U1364" i="1"/>
  <c r="V1364" i="1"/>
  <c r="W1364" i="1"/>
  <c r="X1364" i="1"/>
  <c r="Y1364" i="1"/>
  <c r="Z1364" i="1"/>
  <c r="AA1364" i="1"/>
  <c r="AB1364" i="1"/>
  <c r="AC1364" i="1"/>
  <c r="AD1364" i="1"/>
  <c r="AE1364" i="1"/>
  <c r="AF1364" i="1"/>
  <c r="C1365" i="1"/>
  <c r="D1365" i="1"/>
  <c r="E1365" i="1"/>
  <c r="F1365" i="1"/>
  <c r="G1365" i="1"/>
  <c r="H1365" i="1"/>
  <c r="I1365" i="1"/>
  <c r="J1365" i="1"/>
  <c r="K1365" i="1"/>
  <c r="L1365" i="1"/>
  <c r="M1365" i="1"/>
  <c r="N1365" i="1"/>
  <c r="O1365" i="1"/>
  <c r="P1365" i="1"/>
  <c r="Q1365" i="1"/>
  <c r="R1365" i="1"/>
  <c r="S1365" i="1"/>
  <c r="T1365" i="1"/>
  <c r="U1365" i="1"/>
  <c r="V1365" i="1"/>
  <c r="W1365" i="1"/>
  <c r="X1365" i="1"/>
  <c r="Y1365" i="1"/>
  <c r="Z1365" i="1"/>
  <c r="AA1365" i="1"/>
  <c r="AB1365" i="1"/>
  <c r="AC1365" i="1"/>
  <c r="AD1365" i="1"/>
  <c r="AE1365" i="1"/>
  <c r="AF1365" i="1"/>
  <c r="C1366" i="1"/>
  <c r="D1366" i="1"/>
  <c r="E1366" i="1"/>
  <c r="F1366" i="1"/>
  <c r="G1366" i="1"/>
  <c r="H1366" i="1"/>
  <c r="I1366" i="1"/>
  <c r="J1366" i="1"/>
  <c r="K1366" i="1"/>
  <c r="L1366" i="1"/>
  <c r="M1366" i="1"/>
  <c r="N1366" i="1"/>
  <c r="O1366" i="1"/>
  <c r="P1366" i="1"/>
  <c r="Q1366" i="1"/>
  <c r="R1366" i="1"/>
  <c r="S1366" i="1"/>
  <c r="T1366" i="1"/>
  <c r="U1366" i="1"/>
  <c r="V1366" i="1"/>
  <c r="W1366" i="1"/>
  <c r="X1366" i="1"/>
  <c r="Y1366" i="1"/>
  <c r="Z1366" i="1"/>
  <c r="AA1366" i="1"/>
  <c r="AB1366" i="1"/>
  <c r="AC1366" i="1"/>
  <c r="AD1366" i="1"/>
  <c r="AE1366" i="1"/>
  <c r="AF1366" i="1"/>
  <c r="C1367" i="1"/>
  <c r="D1367" i="1"/>
  <c r="E1367" i="1"/>
  <c r="F1367" i="1"/>
  <c r="G1367" i="1"/>
  <c r="H1367" i="1"/>
  <c r="I1367" i="1"/>
  <c r="J1367" i="1"/>
  <c r="K1367" i="1"/>
  <c r="L1367" i="1"/>
  <c r="M1367" i="1"/>
  <c r="N1367" i="1"/>
  <c r="O1367" i="1"/>
  <c r="P1367" i="1"/>
  <c r="Q1367" i="1"/>
  <c r="R1367" i="1"/>
  <c r="S1367" i="1"/>
  <c r="T1367" i="1"/>
  <c r="U1367" i="1"/>
  <c r="V1367" i="1"/>
  <c r="W1367" i="1"/>
  <c r="X1367" i="1"/>
  <c r="Y1367" i="1"/>
  <c r="Z1367" i="1"/>
  <c r="AA1367" i="1"/>
  <c r="AB1367" i="1"/>
  <c r="AC1367" i="1"/>
  <c r="AD1367" i="1"/>
  <c r="AE1367" i="1"/>
  <c r="AF1367" i="1"/>
  <c r="C1368" i="1"/>
  <c r="D1368" i="1"/>
  <c r="E1368" i="1"/>
  <c r="F1368" i="1"/>
  <c r="G1368" i="1"/>
  <c r="H1368" i="1"/>
  <c r="I1368" i="1"/>
  <c r="J1368" i="1"/>
  <c r="K1368" i="1"/>
  <c r="L1368" i="1"/>
  <c r="M1368" i="1"/>
  <c r="N1368" i="1"/>
  <c r="O1368" i="1"/>
  <c r="P1368" i="1"/>
  <c r="Q1368" i="1"/>
  <c r="R1368" i="1"/>
  <c r="S1368" i="1"/>
  <c r="T1368" i="1"/>
  <c r="U1368" i="1"/>
  <c r="V1368" i="1"/>
  <c r="W1368" i="1"/>
  <c r="X1368" i="1"/>
  <c r="Y1368" i="1"/>
  <c r="Z1368" i="1"/>
  <c r="AA1368" i="1"/>
  <c r="AB1368" i="1"/>
  <c r="AC1368" i="1"/>
  <c r="AD1368" i="1"/>
  <c r="AE1368" i="1"/>
  <c r="AF1368" i="1"/>
  <c r="C1369" i="1"/>
  <c r="D1369" i="1"/>
  <c r="E1369" i="1"/>
  <c r="F1369" i="1"/>
  <c r="G1369" i="1"/>
  <c r="H1369" i="1"/>
  <c r="I1369" i="1"/>
  <c r="J1369" i="1"/>
  <c r="K1369" i="1"/>
  <c r="L1369" i="1"/>
  <c r="M1369" i="1"/>
  <c r="N1369" i="1"/>
  <c r="O1369" i="1"/>
  <c r="P1369" i="1"/>
  <c r="Q1369" i="1"/>
  <c r="R1369" i="1"/>
  <c r="S1369" i="1"/>
  <c r="T1369" i="1"/>
  <c r="U1369" i="1"/>
  <c r="V1369" i="1"/>
  <c r="W1369" i="1"/>
  <c r="X1369" i="1"/>
  <c r="Y1369" i="1"/>
  <c r="Z1369" i="1"/>
  <c r="AA1369" i="1"/>
  <c r="AB1369" i="1"/>
  <c r="AC1369" i="1"/>
  <c r="AD1369" i="1"/>
  <c r="AE1369" i="1"/>
  <c r="AF1369" i="1"/>
  <c r="C1370" i="1"/>
  <c r="D1370" i="1"/>
  <c r="E1370" i="1"/>
  <c r="F1370" i="1"/>
  <c r="G1370" i="1"/>
  <c r="H1370" i="1"/>
  <c r="I1370" i="1"/>
  <c r="J1370" i="1"/>
  <c r="K1370" i="1"/>
  <c r="L1370" i="1"/>
  <c r="M1370" i="1"/>
  <c r="N1370" i="1"/>
  <c r="O1370" i="1"/>
  <c r="P1370" i="1"/>
  <c r="Q1370" i="1"/>
  <c r="R1370" i="1"/>
  <c r="S1370" i="1"/>
  <c r="T1370" i="1"/>
  <c r="U1370" i="1"/>
  <c r="V1370" i="1"/>
  <c r="W1370" i="1"/>
  <c r="X1370" i="1"/>
  <c r="Y1370" i="1"/>
  <c r="Z1370" i="1"/>
  <c r="AA1370" i="1"/>
  <c r="AB1370" i="1"/>
  <c r="AC1370" i="1"/>
  <c r="AD1370" i="1"/>
  <c r="AE1370" i="1"/>
  <c r="AF1370" i="1"/>
  <c r="C1371" i="1"/>
  <c r="D1371" i="1"/>
  <c r="E1371" i="1"/>
  <c r="F1371" i="1"/>
  <c r="G1371" i="1"/>
  <c r="H1371" i="1"/>
  <c r="I1371" i="1"/>
  <c r="J1371" i="1"/>
  <c r="K1371" i="1"/>
  <c r="L1371" i="1"/>
  <c r="M1371" i="1"/>
  <c r="N1371" i="1"/>
  <c r="O1371" i="1"/>
  <c r="P1371" i="1"/>
  <c r="Q1371" i="1"/>
  <c r="R1371" i="1"/>
  <c r="S1371" i="1"/>
  <c r="T1371" i="1"/>
  <c r="U1371" i="1"/>
  <c r="V1371" i="1"/>
  <c r="W1371" i="1"/>
  <c r="X1371" i="1"/>
  <c r="Y1371" i="1"/>
  <c r="Z1371" i="1"/>
  <c r="AA1371" i="1"/>
  <c r="AB1371" i="1"/>
  <c r="AC1371" i="1"/>
  <c r="AD1371" i="1"/>
  <c r="AE1371" i="1"/>
  <c r="AF1371" i="1"/>
  <c r="C1372" i="1"/>
  <c r="D1372" i="1"/>
  <c r="E1372" i="1"/>
  <c r="F1372" i="1"/>
  <c r="G1372" i="1"/>
  <c r="H1372" i="1"/>
  <c r="I1372" i="1"/>
  <c r="J1372" i="1"/>
  <c r="K1372" i="1"/>
  <c r="L1372" i="1"/>
  <c r="M1372" i="1"/>
  <c r="N1372" i="1"/>
  <c r="O1372" i="1"/>
  <c r="P1372" i="1"/>
  <c r="Q1372" i="1"/>
  <c r="R1372" i="1"/>
  <c r="S1372" i="1"/>
  <c r="T1372" i="1"/>
  <c r="U1372" i="1"/>
  <c r="V1372" i="1"/>
  <c r="W1372" i="1"/>
  <c r="X1372" i="1"/>
  <c r="Y1372" i="1"/>
  <c r="Z1372" i="1"/>
  <c r="AA1372" i="1"/>
  <c r="AB1372" i="1"/>
  <c r="AC1372" i="1"/>
  <c r="AD1372" i="1"/>
  <c r="AE1372" i="1"/>
  <c r="AF1372" i="1"/>
  <c r="C1373" i="1"/>
  <c r="D1373" i="1"/>
  <c r="E1373" i="1"/>
  <c r="F1373" i="1"/>
  <c r="G1373" i="1"/>
  <c r="H1373" i="1"/>
  <c r="I1373" i="1"/>
  <c r="J1373" i="1"/>
  <c r="K1373" i="1"/>
  <c r="L1373" i="1"/>
  <c r="M1373" i="1"/>
  <c r="N1373" i="1"/>
  <c r="O1373" i="1"/>
  <c r="P1373" i="1"/>
  <c r="Q1373" i="1"/>
  <c r="R1373" i="1"/>
  <c r="S1373" i="1"/>
  <c r="T1373" i="1"/>
  <c r="U1373" i="1"/>
  <c r="V1373" i="1"/>
  <c r="W1373" i="1"/>
  <c r="X1373" i="1"/>
  <c r="Y1373" i="1"/>
  <c r="Z1373" i="1"/>
  <c r="AA1373" i="1"/>
  <c r="AB1373" i="1"/>
  <c r="AC1373" i="1"/>
  <c r="AD1373" i="1"/>
  <c r="AE1373" i="1"/>
  <c r="AF1373" i="1"/>
  <c r="C1374" i="1"/>
  <c r="D1374" i="1"/>
  <c r="E1374" i="1"/>
  <c r="F1374" i="1"/>
  <c r="G1374" i="1"/>
  <c r="H1374" i="1"/>
  <c r="I1374" i="1"/>
  <c r="J1374" i="1"/>
  <c r="K1374" i="1"/>
  <c r="L1374" i="1"/>
  <c r="M1374" i="1"/>
  <c r="N1374" i="1"/>
  <c r="O1374" i="1"/>
  <c r="P1374" i="1"/>
  <c r="Q1374" i="1"/>
  <c r="R1374" i="1"/>
  <c r="S1374" i="1"/>
  <c r="T1374" i="1"/>
  <c r="U1374" i="1"/>
  <c r="V1374" i="1"/>
  <c r="W1374" i="1"/>
  <c r="X1374" i="1"/>
  <c r="Y1374" i="1"/>
  <c r="Z1374" i="1"/>
  <c r="AA1374" i="1"/>
  <c r="AB1374" i="1"/>
  <c r="AC1374" i="1"/>
  <c r="AD1374" i="1"/>
  <c r="AE1374" i="1"/>
  <c r="AF1374" i="1"/>
  <c r="C1375" i="1"/>
  <c r="D1375" i="1"/>
  <c r="E1375" i="1"/>
  <c r="F1375" i="1"/>
  <c r="G1375" i="1"/>
  <c r="H1375" i="1"/>
  <c r="I1375" i="1"/>
  <c r="J1375" i="1"/>
  <c r="K1375" i="1"/>
  <c r="L1375" i="1"/>
  <c r="M1375" i="1"/>
  <c r="N1375" i="1"/>
  <c r="O1375" i="1"/>
  <c r="P1375" i="1"/>
  <c r="Q1375" i="1"/>
  <c r="R1375" i="1"/>
  <c r="S1375" i="1"/>
  <c r="T1375" i="1"/>
  <c r="U1375" i="1"/>
  <c r="V1375" i="1"/>
  <c r="W1375" i="1"/>
  <c r="X1375" i="1"/>
  <c r="Y1375" i="1"/>
  <c r="Z1375" i="1"/>
  <c r="AA1375" i="1"/>
  <c r="AB1375" i="1"/>
  <c r="AC1375" i="1"/>
  <c r="AD1375" i="1"/>
  <c r="AE1375" i="1"/>
  <c r="AF1375" i="1"/>
  <c r="C1376" i="1"/>
  <c r="D1376" i="1"/>
  <c r="E1376" i="1"/>
  <c r="F1376" i="1"/>
  <c r="G1376" i="1"/>
  <c r="H1376" i="1"/>
  <c r="I1376" i="1"/>
  <c r="J1376" i="1"/>
  <c r="K1376" i="1"/>
  <c r="L1376" i="1"/>
  <c r="M1376" i="1"/>
  <c r="N1376" i="1"/>
  <c r="O1376" i="1"/>
  <c r="P1376" i="1"/>
  <c r="Q1376" i="1"/>
  <c r="R1376" i="1"/>
  <c r="S1376" i="1"/>
  <c r="T1376" i="1"/>
  <c r="U1376" i="1"/>
  <c r="V1376" i="1"/>
  <c r="W1376" i="1"/>
  <c r="X1376" i="1"/>
  <c r="Y1376" i="1"/>
  <c r="Z1376" i="1"/>
  <c r="AA1376" i="1"/>
  <c r="AB1376" i="1"/>
  <c r="AC1376" i="1"/>
  <c r="AD1376" i="1"/>
  <c r="AE1376" i="1"/>
  <c r="AF1376" i="1"/>
  <c r="C1377" i="1"/>
  <c r="D1377" i="1"/>
  <c r="E1377" i="1"/>
  <c r="F1377" i="1"/>
  <c r="G1377" i="1"/>
  <c r="H1377" i="1"/>
  <c r="I1377" i="1"/>
  <c r="J1377" i="1"/>
  <c r="K1377" i="1"/>
  <c r="L1377" i="1"/>
  <c r="M1377" i="1"/>
  <c r="N1377" i="1"/>
  <c r="O1377" i="1"/>
  <c r="P1377" i="1"/>
  <c r="Q1377" i="1"/>
  <c r="R1377" i="1"/>
  <c r="S1377" i="1"/>
  <c r="T1377" i="1"/>
  <c r="U1377" i="1"/>
  <c r="V1377" i="1"/>
  <c r="W1377" i="1"/>
  <c r="X1377" i="1"/>
  <c r="Y1377" i="1"/>
  <c r="Z1377" i="1"/>
  <c r="AA1377" i="1"/>
  <c r="AB1377" i="1"/>
  <c r="AC1377" i="1"/>
  <c r="AD1377" i="1"/>
  <c r="AE1377" i="1"/>
  <c r="AF1377" i="1"/>
  <c r="C1378" i="1"/>
  <c r="D1378" i="1"/>
  <c r="E1378" i="1"/>
  <c r="F1378" i="1"/>
  <c r="G1378" i="1"/>
  <c r="H1378" i="1"/>
  <c r="I1378" i="1"/>
  <c r="J1378" i="1"/>
  <c r="K1378" i="1"/>
  <c r="L1378" i="1"/>
  <c r="M1378" i="1"/>
  <c r="N1378" i="1"/>
  <c r="O1378" i="1"/>
  <c r="P1378" i="1"/>
  <c r="Q1378" i="1"/>
  <c r="R1378" i="1"/>
  <c r="S1378" i="1"/>
  <c r="T1378" i="1"/>
  <c r="U1378" i="1"/>
  <c r="V1378" i="1"/>
  <c r="W1378" i="1"/>
  <c r="X1378" i="1"/>
  <c r="Y1378" i="1"/>
  <c r="Z1378" i="1"/>
  <c r="AA1378" i="1"/>
  <c r="AB1378" i="1"/>
  <c r="AC1378" i="1"/>
  <c r="AD1378" i="1"/>
  <c r="AE1378" i="1"/>
  <c r="AF1378" i="1"/>
  <c r="C1379" i="1"/>
  <c r="D1379" i="1"/>
  <c r="E1379" i="1"/>
  <c r="F1379" i="1"/>
  <c r="G1379" i="1"/>
  <c r="H1379" i="1"/>
  <c r="I1379" i="1"/>
  <c r="J1379" i="1"/>
  <c r="K1379" i="1"/>
  <c r="L1379" i="1"/>
  <c r="M1379" i="1"/>
  <c r="N1379" i="1"/>
  <c r="O1379" i="1"/>
  <c r="P1379" i="1"/>
  <c r="Q1379" i="1"/>
  <c r="R1379" i="1"/>
  <c r="S1379" i="1"/>
  <c r="T1379" i="1"/>
  <c r="U1379" i="1"/>
  <c r="V1379" i="1"/>
  <c r="W1379" i="1"/>
  <c r="X1379" i="1"/>
  <c r="Y1379" i="1"/>
  <c r="Z1379" i="1"/>
  <c r="AA1379" i="1"/>
  <c r="AB1379" i="1"/>
  <c r="AC1379" i="1"/>
  <c r="AD1379" i="1"/>
  <c r="AE1379" i="1"/>
  <c r="AF1379" i="1"/>
  <c r="C1380" i="1"/>
  <c r="D1380" i="1"/>
  <c r="E1380" i="1"/>
  <c r="F1380" i="1"/>
  <c r="G1380" i="1"/>
  <c r="H1380" i="1"/>
  <c r="I1380" i="1"/>
  <c r="J1380" i="1"/>
  <c r="K1380" i="1"/>
  <c r="L1380" i="1"/>
  <c r="M1380" i="1"/>
  <c r="N1380" i="1"/>
  <c r="O1380" i="1"/>
  <c r="P1380" i="1"/>
  <c r="Q1380" i="1"/>
  <c r="R1380" i="1"/>
  <c r="S1380" i="1"/>
  <c r="T1380" i="1"/>
  <c r="U1380" i="1"/>
  <c r="V1380" i="1"/>
  <c r="W1380" i="1"/>
  <c r="X1380" i="1"/>
  <c r="Y1380" i="1"/>
  <c r="Z1380" i="1"/>
  <c r="AA1380" i="1"/>
  <c r="AB1380" i="1"/>
  <c r="AC1380" i="1"/>
  <c r="AD1380" i="1"/>
  <c r="AE1380" i="1"/>
  <c r="AF1380" i="1"/>
  <c r="C1381" i="1"/>
  <c r="D1381" i="1"/>
  <c r="E1381" i="1"/>
  <c r="F1381" i="1"/>
  <c r="G1381" i="1"/>
  <c r="H1381" i="1"/>
  <c r="I1381" i="1"/>
  <c r="J1381" i="1"/>
  <c r="K1381" i="1"/>
  <c r="L1381" i="1"/>
  <c r="M1381" i="1"/>
  <c r="N1381" i="1"/>
  <c r="O1381" i="1"/>
  <c r="P1381" i="1"/>
  <c r="Q1381" i="1"/>
  <c r="R1381" i="1"/>
  <c r="S1381" i="1"/>
  <c r="T1381" i="1"/>
  <c r="U1381" i="1"/>
  <c r="V1381" i="1"/>
  <c r="W1381" i="1"/>
  <c r="X1381" i="1"/>
  <c r="Y1381" i="1"/>
  <c r="Z1381" i="1"/>
  <c r="AA1381" i="1"/>
  <c r="AB1381" i="1"/>
  <c r="AC1381" i="1"/>
  <c r="AD1381" i="1"/>
  <c r="AE1381" i="1"/>
  <c r="AF1381" i="1"/>
  <c r="C1382" i="1"/>
  <c r="D1382" i="1"/>
  <c r="E1382" i="1"/>
  <c r="F1382" i="1"/>
  <c r="G1382" i="1"/>
  <c r="H1382" i="1"/>
  <c r="I1382" i="1"/>
  <c r="J1382" i="1"/>
  <c r="K1382" i="1"/>
  <c r="L1382" i="1"/>
  <c r="M1382" i="1"/>
  <c r="N1382" i="1"/>
  <c r="O1382" i="1"/>
  <c r="P1382" i="1"/>
  <c r="Q1382" i="1"/>
  <c r="R1382" i="1"/>
  <c r="S1382" i="1"/>
  <c r="T1382" i="1"/>
  <c r="U1382" i="1"/>
  <c r="V1382" i="1"/>
  <c r="W1382" i="1"/>
  <c r="X1382" i="1"/>
  <c r="Y1382" i="1"/>
  <c r="Z1382" i="1"/>
  <c r="AA1382" i="1"/>
  <c r="AB1382" i="1"/>
  <c r="AC1382" i="1"/>
  <c r="AD1382" i="1"/>
  <c r="AE1382" i="1"/>
  <c r="AF1382" i="1"/>
  <c r="C1383" i="1"/>
  <c r="D1383" i="1"/>
  <c r="E1383" i="1"/>
  <c r="F1383" i="1"/>
  <c r="G1383" i="1"/>
  <c r="H1383" i="1"/>
  <c r="I1383" i="1"/>
  <c r="J1383" i="1"/>
  <c r="K1383" i="1"/>
  <c r="L1383" i="1"/>
  <c r="M1383" i="1"/>
  <c r="N1383" i="1"/>
  <c r="O1383" i="1"/>
  <c r="P1383" i="1"/>
  <c r="Q1383" i="1"/>
  <c r="R1383" i="1"/>
  <c r="S1383" i="1"/>
  <c r="T1383" i="1"/>
  <c r="U1383" i="1"/>
  <c r="V1383" i="1"/>
  <c r="W1383" i="1"/>
  <c r="X1383" i="1"/>
  <c r="Y1383" i="1"/>
  <c r="Z1383" i="1"/>
  <c r="AA1383" i="1"/>
  <c r="AB1383" i="1"/>
  <c r="AC1383" i="1"/>
  <c r="AD1383" i="1"/>
  <c r="AE1383" i="1"/>
  <c r="AF1383" i="1"/>
  <c r="C1384" i="1"/>
  <c r="D1384" i="1"/>
  <c r="E1384" i="1"/>
  <c r="F1384" i="1"/>
  <c r="G1384" i="1"/>
  <c r="H1384" i="1"/>
  <c r="I1384" i="1"/>
  <c r="J1384" i="1"/>
  <c r="K1384" i="1"/>
  <c r="L1384" i="1"/>
  <c r="M1384" i="1"/>
  <c r="N1384" i="1"/>
  <c r="O1384" i="1"/>
  <c r="P1384" i="1"/>
  <c r="Q1384" i="1"/>
  <c r="R1384" i="1"/>
  <c r="S1384" i="1"/>
  <c r="T1384" i="1"/>
  <c r="U1384" i="1"/>
  <c r="V1384" i="1"/>
  <c r="W1384" i="1"/>
  <c r="X1384" i="1"/>
  <c r="Y1384" i="1"/>
  <c r="Z1384" i="1"/>
  <c r="AA1384" i="1"/>
  <c r="AB1384" i="1"/>
  <c r="AC1384" i="1"/>
  <c r="AD1384" i="1"/>
  <c r="AE1384" i="1"/>
  <c r="AF1384" i="1"/>
  <c r="C1385" i="1"/>
  <c r="D1385" i="1"/>
  <c r="E1385" i="1"/>
  <c r="F1385" i="1"/>
  <c r="G1385" i="1"/>
  <c r="H1385" i="1"/>
  <c r="I1385" i="1"/>
  <c r="J1385" i="1"/>
  <c r="K1385" i="1"/>
  <c r="L1385" i="1"/>
  <c r="M1385" i="1"/>
  <c r="N1385" i="1"/>
  <c r="O1385" i="1"/>
  <c r="P1385" i="1"/>
  <c r="Q1385" i="1"/>
  <c r="R1385" i="1"/>
  <c r="S1385" i="1"/>
  <c r="T1385" i="1"/>
  <c r="U1385" i="1"/>
  <c r="V1385" i="1"/>
  <c r="W1385" i="1"/>
  <c r="X1385" i="1"/>
  <c r="Y1385" i="1"/>
  <c r="Z1385" i="1"/>
  <c r="AA1385" i="1"/>
  <c r="AB1385" i="1"/>
  <c r="AC1385" i="1"/>
  <c r="AD1385" i="1"/>
  <c r="AE1385" i="1"/>
  <c r="AF1385" i="1"/>
  <c r="C1386" i="1"/>
  <c r="D1386" i="1"/>
  <c r="E1386" i="1"/>
  <c r="F1386" i="1"/>
  <c r="G1386" i="1"/>
  <c r="H1386" i="1"/>
  <c r="I1386" i="1"/>
  <c r="J1386" i="1"/>
  <c r="K1386" i="1"/>
  <c r="L1386" i="1"/>
  <c r="M1386" i="1"/>
  <c r="N1386" i="1"/>
  <c r="O1386" i="1"/>
  <c r="P1386" i="1"/>
  <c r="Q1386" i="1"/>
  <c r="R1386" i="1"/>
  <c r="S1386" i="1"/>
  <c r="T1386" i="1"/>
  <c r="U1386" i="1"/>
  <c r="V1386" i="1"/>
  <c r="W1386" i="1"/>
  <c r="X1386" i="1"/>
  <c r="Y1386" i="1"/>
  <c r="Z1386" i="1"/>
  <c r="AA1386" i="1"/>
  <c r="AB1386" i="1"/>
  <c r="AC1386" i="1"/>
  <c r="AD1386" i="1"/>
  <c r="AE1386" i="1"/>
  <c r="AF1386" i="1"/>
  <c r="C1387" i="1"/>
  <c r="D1387" i="1"/>
  <c r="E1387" i="1"/>
  <c r="F1387" i="1"/>
  <c r="G1387" i="1"/>
  <c r="H1387" i="1"/>
  <c r="I1387" i="1"/>
  <c r="J1387" i="1"/>
  <c r="K1387" i="1"/>
  <c r="L1387" i="1"/>
  <c r="M1387" i="1"/>
  <c r="N1387" i="1"/>
  <c r="O1387" i="1"/>
  <c r="P1387" i="1"/>
  <c r="Q1387" i="1"/>
  <c r="R1387" i="1"/>
  <c r="S1387" i="1"/>
  <c r="T1387" i="1"/>
  <c r="U1387" i="1"/>
  <c r="V1387" i="1"/>
  <c r="W1387" i="1"/>
  <c r="X1387" i="1"/>
  <c r="Y1387" i="1"/>
  <c r="Z1387" i="1"/>
  <c r="AA1387" i="1"/>
  <c r="AB1387" i="1"/>
  <c r="AC1387" i="1"/>
  <c r="AD1387" i="1"/>
  <c r="AE1387" i="1"/>
  <c r="AF1387" i="1"/>
  <c r="C1388" i="1"/>
  <c r="D1388" i="1"/>
  <c r="E1388" i="1"/>
  <c r="F1388" i="1"/>
  <c r="G1388" i="1"/>
  <c r="H1388" i="1"/>
  <c r="I1388" i="1"/>
  <c r="J1388" i="1"/>
  <c r="K1388" i="1"/>
  <c r="L1388" i="1"/>
  <c r="M1388" i="1"/>
  <c r="N1388" i="1"/>
  <c r="O1388" i="1"/>
  <c r="P1388" i="1"/>
  <c r="Q1388" i="1"/>
  <c r="R1388" i="1"/>
  <c r="S1388" i="1"/>
  <c r="T1388" i="1"/>
  <c r="U1388" i="1"/>
  <c r="V1388" i="1"/>
  <c r="W1388" i="1"/>
  <c r="X1388" i="1"/>
  <c r="Y1388" i="1"/>
  <c r="Z1388" i="1"/>
  <c r="AA1388" i="1"/>
  <c r="AB1388" i="1"/>
  <c r="AC1388" i="1"/>
  <c r="AD1388" i="1"/>
  <c r="AE1388" i="1"/>
  <c r="AF1388" i="1"/>
  <c r="C1389" i="1"/>
  <c r="D1389" i="1"/>
  <c r="E1389" i="1"/>
  <c r="F1389" i="1"/>
  <c r="G1389" i="1"/>
  <c r="H1389" i="1"/>
  <c r="I1389" i="1"/>
  <c r="J1389" i="1"/>
  <c r="K1389" i="1"/>
  <c r="L1389" i="1"/>
  <c r="M1389" i="1"/>
  <c r="N1389" i="1"/>
  <c r="O1389" i="1"/>
  <c r="P1389" i="1"/>
  <c r="Q1389" i="1"/>
  <c r="R1389" i="1"/>
  <c r="S1389" i="1"/>
  <c r="T1389" i="1"/>
  <c r="U1389" i="1"/>
  <c r="V1389" i="1"/>
  <c r="W1389" i="1"/>
  <c r="X1389" i="1"/>
  <c r="Y1389" i="1"/>
  <c r="Z1389" i="1"/>
  <c r="AA1389" i="1"/>
  <c r="AB1389" i="1"/>
  <c r="AC1389" i="1"/>
  <c r="AD1389" i="1"/>
  <c r="AE1389" i="1"/>
  <c r="AF1389" i="1"/>
  <c r="C1390" i="1"/>
  <c r="D1390" i="1"/>
  <c r="E1390" i="1"/>
  <c r="F1390" i="1"/>
  <c r="G1390" i="1"/>
  <c r="H1390" i="1"/>
  <c r="I1390" i="1"/>
  <c r="J1390" i="1"/>
  <c r="K1390" i="1"/>
  <c r="L1390" i="1"/>
  <c r="M1390" i="1"/>
  <c r="N1390" i="1"/>
  <c r="O1390" i="1"/>
  <c r="P1390" i="1"/>
  <c r="Q1390" i="1"/>
  <c r="R1390" i="1"/>
  <c r="S1390" i="1"/>
  <c r="T1390" i="1"/>
  <c r="U1390" i="1"/>
  <c r="V1390" i="1"/>
  <c r="W1390" i="1"/>
  <c r="X1390" i="1"/>
  <c r="Y1390" i="1"/>
  <c r="Z1390" i="1"/>
  <c r="AA1390" i="1"/>
  <c r="AB1390" i="1"/>
  <c r="AC1390" i="1"/>
  <c r="AD1390" i="1"/>
  <c r="AE1390" i="1"/>
  <c r="AF1390" i="1"/>
  <c r="C1391" i="1"/>
  <c r="D1391" i="1"/>
  <c r="E1391" i="1"/>
  <c r="F1391" i="1"/>
  <c r="G1391" i="1"/>
  <c r="H1391" i="1"/>
  <c r="I1391" i="1"/>
  <c r="J1391" i="1"/>
  <c r="K1391" i="1"/>
  <c r="L1391" i="1"/>
  <c r="M1391" i="1"/>
  <c r="N1391" i="1"/>
  <c r="O1391" i="1"/>
  <c r="P1391" i="1"/>
  <c r="Q1391" i="1"/>
  <c r="R1391" i="1"/>
  <c r="S1391" i="1"/>
  <c r="T1391" i="1"/>
  <c r="U1391" i="1"/>
  <c r="V1391" i="1"/>
  <c r="W1391" i="1"/>
  <c r="X1391" i="1"/>
  <c r="Y1391" i="1"/>
  <c r="Z1391" i="1"/>
  <c r="AA1391" i="1"/>
  <c r="AB1391" i="1"/>
  <c r="AC1391" i="1"/>
  <c r="AD1391" i="1"/>
  <c r="AE1391" i="1"/>
  <c r="AF1391" i="1"/>
  <c r="C1392" i="1"/>
  <c r="D1392" i="1"/>
  <c r="E1392" i="1"/>
  <c r="F1392" i="1"/>
  <c r="G1392" i="1"/>
  <c r="H1392" i="1"/>
  <c r="I1392" i="1"/>
  <c r="J1392" i="1"/>
  <c r="K1392" i="1"/>
  <c r="L1392" i="1"/>
  <c r="M1392" i="1"/>
  <c r="N1392" i="1"/>
  <c r="O1392" i="1"/>
  <c r="P1392" i="1"/>
  <c r="Q1392" i="1"/>
  <c r="R1392" i="1"/>
  <c r="S1392" i="1"/>
  <c r="T1392" i="1"/>
  <c r="U1392" i="1"/>
  <c r="V1392" i="1"/>
  <c r="W1392" i="1"/>
  <c r="X1392" i="1"/>
  <c r="Y1392" i="1"/>
  <c r="Z1392" i="1"/>
  <c r="AA1392" i="1"/>
  <c r="AB1392" i="1"/>
  <c r="AC1392" i="1"/>
  <c r="AD1392" i="1"/>
  <c r="AE1392" i="1"/>
  <c r="AF1392" i="1"/>
  <c r="C1393" i="1"/>
  <c r="D1393" i="1"/>
  <c r="E1393" i="1"/>
  <c r="F1393" i="1"/>
  <c r="G1393" i="1"/>
  <c r="H1393" i="1"/>
  <c r="I1393" i="1"/>
  <c r="J1393" i="1"/>
  <c r="K1393" i="1"/>
  <c r="L1393" i="1"/>
  <c r="M1393" i="1"/>
  <c r="N1393" i="1"/>
  <c r="O1393" i="1"/>
  <c r="P1393" i="1"/>
  <c r="Q1393" i="1"/>
  <c r="R1393" i="1"/>
  <c r="S1393" i="1"/>
  <c r="T1393" i="1"/>
  <c r="U1393" i="1"/>
  <c r="V1393" i="1"/>
  <c r="W1393" i="1"/>
  <c r="X1393" i="1"/>
  <c r="Y1393" i="1"/>
  <c r="Z1393" i="1"/>
  <c r="AA1393" i="1"/>
  <c r="AB1393" i="1"/>
  <c r="AC1393" i="1"/>
  <c r="AD1393" i="1"/>
  <c r="AE1393" i="1"/>
  <c r="AF1393" i="1"/>
  <c r="C1394" i="1"/>
  <c r="D1394" i="1"/>
  <c r="E1394" i="1"/>
  <c r="F1394" i="1"/>
  <c r="G1394" i="1"/>
  <c r="H1394" i="1"/>
  <c r="I1394" i="1"/>
  <c r="J1394" i="1"/>
  <c r="K1394" i="1"/>
  <c r="L1394" i="1"/>
  <c r="M1394" i="1"/>
  <c r="N1394" i="1"/>
  <c r="O1394" i="1"/>
  <c r="P1394" i="1"/>
  <c r="Q1394" i="1"/>
  <c r="R1394" i="1"/>
  <c r="S1394" i="1"/>
  <c r="T1394" i="1"/>
  <c r="U1394" i="1"/>
  <c r="V1394" i="1"/>
  <c r="W1394" i="1"/>
  <c r="X1394" i="1"/>
  <c r="Y1394" i="1"/>
  <c r="Z1394" i="1"/>
  <c r="AA1394" i="1"/>
  <c r="AB1394" i="1"/>
  <c r="AC1394" i="1"/>
  <c r="AD1394" i="1"/>
  <c r="AE1394" i="1"/>
  <c r="AF1394" i="1"/>
  <c r="C1395" i="1"/>
  <c r="D1395" i="1"/>
  <c r="E1395" i="1"/>
  <c r="F1395" i="1"/>
  <c r="G1395" i="1"/>
  <c r="H1395" i="1"/>
  <c r="I1395" i="1"/>
  <c r="J1395" i="1"/>
  <c r="K1395" i="1"/>
  <c r="L1395" i="1"/>
  <c r="M1395" i="1"/>
  <c r="N1395" i="1"/>
  <c r="O1395" i="1"/>
  <c r="P1395" i="1"/>
  <c r="Q1395" i="1"/>
  <c r="R1395" i="1"/>
  <c r="S1395" i="1"/>
  <c r="T1395" i="1"/>
  <c r="U1395" i="1"/>
  <c r="V1395" i="1"/>
  <c r="W1395" i="1"/>
  <c r="X1395" i="1"/>
  <c r="Y1395" i="1"/>
  <c r="Z1395" i="1"/>
  <c r="AA1395" i="1"/>
  <c r="AB1395" i="1"/>
  <c r="AC1395" i="1"/>
  <c r="AD1395" i="1"/>
  <c r="AE1395" i="1"/>
  <c r="AF1395" i="1"/>
  <c r="C1396" i="1"/>
  <c r="D1396" i="1"/>
  <c r="E1396" i="1"/>
  <c r="F1396" i="1"/>
  <c r="G1396" i="1"/>
  <c r="H1396" i="1"/>
  <c r="I1396" i="1"/>
  <c r="J1396" i="1"/>
  <c r="K1396" i="1"/>
  <c r="L1396" i="1"/>
  <c r="M1396" i="1"/>
  <c r="N1396" i="1"/>
  <c r="O1396" i="1"/>
  <c r="P1396" i="1"/>
  <c r="Q1396" i="1"/>
  <c r="R1396" i="1"/>
  <c r="S1396" i="1"/>
  <c r="T1396" i="1"/>
  <c r="U1396" i="1"/>
  <c r="V1396" i="1"/>
  <c r="W1396" i="1"/>
  <c r="X1396" i="1"/>
  <c r="Y1396" i="1"/>
  <c r="Z1396" i="1"/>
  <c r="AA1396" i="1"/>
  <c r="AB1396" i="1"/>
  <c r="AC1396" i="1"/>
  <c r="AD1396" i="1"/>
  <c r="AE1396" i="1"/>
  <c r="AF1396" i="1"/>
  <c r="C1397" i="1"/>
  <c r="D1397" i="1"/>
  <c r="E1397" i="1"/>
  <c r="F1397" i="1"/>
  <c r="G1397" i="1"/>
  <c r="H1397" i="1"/>
  <c r="I1397" i="1"/>
  <c r="J1397" i="1"/>
  <c r="K1397" i="1"/>
  <c r="L1397" i="1"/>
  <c r="M1397" i="1"/>
  <c r="N1397" i="1"/>
  <c r="O1397" i="1"/>
  <c r="P1397" i="1"/>
  <c r="Q1397" i="1"/>
  <c r="R1397" i="1"/>
  <c r="S1397" i="1"/>
  <c r="T1397" i="1"/>
  <c r="U1397" i="1"/>
  <c r="V1397" i="1"/>
  <c r="W1397" i="1"/>
  <c r="X1397" i="1"/>
  <c r="Y1397" i="1"/>
  <c r="Z1397" i="1"/>
  <c r="AA1397" i="1"/>
  <c r="AB1397" i="1"/>
  <c r="AC1397" i="1"/>
  <c r="AD1397" i="1"/>
  <c r="AE1397" i="1"/>
  <c r="AF1397" i="1"/>
  <c r="C1398" i="1"/>
  <c r="D1398" i="1"/>
  <c r="E1398" i="1"/>
  <c r="F1398" i="1"/>
  <c r="G1398" i="1"/>
  <c r="H1398" i="1"/>
  <c r="I1398" i="1"/>
  <c r="J1398" i="1"/>
  <c r="K1398" i="1"/>
  <c r="L1398" i="1"/>
  <c r="M1398" i="1"/>
  <c r="N1398" i="1"/>
  <c r="O1398" i="1"/>
  <c r="P1398" i="1"/>
  <c r="Q1398" i="1"/>
  <c r="R1398" i="1"/>
  <c r="S1398" i="1"/>
  <c r="T1398" i="1"/>
  <c r="U1398" i="1"/>
  <c r="V1398" i="1"/>
  <c r="W1398" i="1"/>
  <c r="X1398" i="1"/>
  <c r="Y1398" i="1"/>
  <c r="Z1398" i="1"/>
  <c r="AA1398" i="1"/>
  <c r="AB1398" i="1"/>
  <c r="AC1398" i="1"/>
  <c r="AD1398" i="1"/>
  <c r="AE1398" i="1"/>
  <c r="AF1398" i="1"/>
  <c r="C1399" i="1"/>
  <c r="D1399" i="1"/>
  <c r="E1399" i="1"/>
  <c r="F1399" i="1"/>
  <c r="G1399" i="1"/>
  <c r="H1399" i="1"/>
  <c r="I1399" i="1"/>
  <c r="J1399" i="1"/>
  <c r="K1399" i="1"/>
  <c r="L1399" i="1"/>
  <c r="M1399" i="1"/>
  <c r="N1399" i="1"/>
  <c r="O1399" i="1"/>
  <c r="P1399" i="1"/>
  <c r="Q1399" i="1"/>
  <c r="R1399" i="1"/>
  <c r="S1399" i="1"/>
  <c r="T1399" i="1"/>
  <c r="U1399" i="1"/>
  <c r="V1399" i="1"/>
  <c r="W1399" i="1"/>
  <c r="X1399" i="1"/>
  <c r="Y1399" i="1"/>
  <c r="Z1399" i="1"/>
  <c r="AA1399" i="1"/>
  <c r="AB1399" i="1"/>
  <c r="AC1399" i="1"/>
  <c r="AD1399" i="1"/>
  <c r="AE1399" i="1"/>
  <c r="AF1399" i="1"/>
  <c r="C1400" i="1"/>
  <c r="D1400" i="1"/>
  <c r="E1400" i="1"/>
  <c r="F1400" i="1"/>
  <c r="G1400" i="1"/>
  <c r="H1400" i="1"/>
  <c r="I1400" i="1"/>
  <c r="J1400" i="1"/>
  <c r="K1400" i="1"/>
  <c r="L1400" i="1"/>
  <c r="M1400" i="1"/>
  <c r="N1400" i="1"/>
  <c r="O1400" i="1"/>
  <c r="P1400" i="1"/>
  <c r="Q1400" i="1"/>
  <c r="R1400" i="1"/>
  <c r="S1400" i="1"/>
  <c r="T1400" i="1"/>
  <c r="U1400" i="1"/>
  <c r="V1400" i="1"/>
  <c r="W1400" i="1"/>
  <c r="X1400" i="1"/>
  <c r="Y1400" i="1"/>
  <c r="Z1400" i="1"/>
  <c r="AA1400" i="1"/>
  <c r="AB1400" i="1"/>
  <c r="AC1400" i="1"/>
  <c r="AD1400" i="1"/>
  <c r="AE1400" i="1"/>
  <c r="AF1400" i="1"/>
  <c r="C1401" i="1"/>
  <c r="D1401" i="1"/>
  <c r="E1401" i="1"/>
  <c r="F1401" i="1"/>
  <c r="G1401" i="1"/>
  <c r="H1401" i="1"/>
  <c r="I1401" i="1"/>
  <c r="J1401" i="1"/>
  <c r="K1401" i="1"/>
  <c r="L1401" i="1"/>
  <c r="M1401" i="1"/>
  <c r="N1401" i="1"/>
  <c r="O1401" i="1"/>
  <c r="P1401" i="1"/>
  <c r="Q1401" i="1"/>
  <c r="R1401" i="1"/>
  <c r="S1401" i="1"/>
  <c r="T1401" i="1"/>
  <c r="U1401" i="1"/>
  <c r="V1401" i="1"/>
  <c r="W1401" i="1"/>
  <c r="X1401" i="1"/>
  <c r="Y1401" i="1"/>
  <c r="Z1401" i="1"/>
  <c r="AA1401" i="1"/>
  <c r="AB1401" i="1"/>
  <c r="AC1401" i="1"/>
  <c r="AD1401" i="1"/>
  <c r="AE1401" i="1"/>
  <c r="AF1401" i="1"/>
  <c r="C1402" i="1"/>
  <c r="D1402" i="1"/>
  <c r="E1402" i="1"/>
  <c r="F1402" i="1"/>
  <c r="G1402" i="1"/>
  <c r="H1402" i="1"/>
  <c r="I1402" i="1"/>
  <c r="J1402" i="1"/>
  <c r="K1402" i="1"/>
  <c r="L1402" i="1"/>
  <c r="M1402" i="1"/>
  <c r="N1402" i="1"/>
  <c r="O1402" i="1"/>
  <c r="P1402" i="1"/>
  <c r="Q1402" i="1"/>
  <c r="R1402" i="1"/>
  <c r="S1402" i="1"/>
  <c r="T1402" i="1"/>
  <c r="U1402" i="1"/>
  <c r="V1402" i="1"/>
  <c r="W1402" i="1"/>
  <c r="X1402" i="1"/>
  <c r="Y1402" i="1"/>
  <c r="Z1402" i="1"/>
  <c r="AA1402" i="1"/>
  <c r="AB1402" i="1"/>
  <c r="AC1402" i="1"/>
  <c r="AD1402" i="1"/>
  <c r="AE1402" i="1"/>
  <c r="AF1402" i="1"/>
  <c r="C1403" i="1"/>
  <c r="D1403" i="1"/>
  <c r="E1403" i="1"/>
  <c r="F1403" i="1"/>
  <c r="G1403" i="1"/>
  <c r="H1403" i="1"/>
  <c r="I1403" i="1"/>
  <c r="J1403" i="1"/>
  <c r="K1403" i="1"/>
  <c r="L1403" i="1"/>
  <c r="M1403" i="1"/>
  <c r="N1403" i="1"/>
  <c r="O1403" i="1"/>
  <c r="P1403" i="1"/>
  <c r="Q1403" i="1"/>
  <c r="R1403" i="1"/>
  <c r="S1403" i="1"/>
  <c r="T1403" i="1"/>
  <c r="U1403" i="1"/>
  <c r="V1403" i="1"/>
  <c r="W1403" i="1"/>
  <c r="X1403" i="1"/>
  <c r="Y1403" i="1"/>
  <c r="Z1403" i="1"/>
  <c r="AA1403" i="1"/>
  <c r="AB1403" i="1"/>
  <c r="AC1403" i="1"/>
  <c r="AD1403" i="1"/>
  <c r="AE1403" i="1"/>
  <c r="AF1403" i="1"/>
  <c r="C1404" i="1"/>
  <c r="D1404" i="1"/>
  <c r="E1404" i="1"/>
  <c r="F1404" i="1"/>
  <c r="G1404" i="1"/>
  <c r="H1404" i="1"/>
  <c r="I1404" i="1"/>
  <c r="J1404" i="1"/>
  <c r="K1404" i="1"/>
  <c r="L1404" i="1"/>
  <c r="M1404" i="1"/>
  <c r="N1404" i="1"/>
  <c r="O1404" i="1"/>
  <c r="P1404" i="1"/>
  <c r="Q1404" i="1"/>
  <c r="R1404" i="1"/>
  <c r="S1404" i="1"/>
  <c r="T1404" i="1"/>
  <c r="U1404" i="1"/>
  <c r="V1404" i="1"/>
  <c r="W1404" i="1"/>
  <c r="X1404" i="1"/>
  <c r="Y1404" i="1"/>
  <c r="Z1404" i="1"/>
  <c r="AA1404" i="1"/>
  <c r="AB1404" i="1"/>
  <c r="AC1404" i="1"/>
  <c r="AD1404" i="1"/>
  <c r="AE1404" i="1"/>
  <c r="AF1404" i="1"/>
  <c r="C1405" i="1"/>
  <c r="D1405" i="1"/>
  <c r="E1405" i="1"/>
  <c r="F1405" i="1"/>
  <c r="G1405" i="1"/>
  <c r="H1405" i="1"/>
  <c r="I1405" i="1"/>
  <c r="J1405" i="1"/>
  <c r="K1405" i="1"/>
  <c r="L1405" i="1"/>
  <c r="M1405" i="1"/>
  <c r="N1405" i="1"/>
  <c r="O1405" i="1"/>
  <c r="P1405" i="1"/>
  <c r="Q1405" i="1"/>
  <c r="R1405" i="1"/>
  <c r="S1405" i="1"/>
  <c r="T1405" i="1"/>
  <c r="U1405" i="1"/>
  <c r="V1405" i="1"/>
  <c r="W1405" i="1"/>
  <c r="X1405" i="1"/>
  <c r="Y1405" i="1"/>
  <c r="Z1405" i="1"/>
  <c r="AA1405" i="1"/>
  <c r="AB1405" i="1"/>
  <c r="AC1405" i="1"/>
  <c r="AD1405" i="1"/>
  <c r="AE1405" i="1"/>
  <c r="AF1405" i="1"/>
  <c r="C1406" i="1"/>
  <c r="D1406" i="1"/>
  <c r="E1406" i="1"/>
  <c r="F1406" i="1"/>
  <c r="G1406" i="1"/>
  <c r="H1406" i="1"/>
  <c r="I1406" i="1"/>
  <c r="J1406" i="1"/>
  <c r="K1406" i="1"/>
  <c r="L1406" i="1"/>
  <c r="M1406" i="1"/>
  <c r="N1406" i="1"/>
  <c r="O1406" i="1"/>
  <c r="P1406" i="1"/>
  <c r="Q1406" i="1"/>
  <c r="R1406" i="1"/>
  <c r="S1406" i="1"/>
  <c r="T1406" i="1"/>
  <c r="U1406" i="1"/>
  <c r="V1406" i="1"/>
  <c r="W1406" i="1"/>
  <c r="X1406" i="1"/>
  <c r="Y1406" i="1"/>
  <c r="Z1406" i="1"/>
  <c r="AA1406" i="1"/>
  <c r="AB1406" i="1"/>
  <c r="AC1406" i="1"/>
  <c r="AD1406" i="1"/>
  <c r="AE1406" i="1"/>
  <c r="AF1406" i="1"/>
  <c r="C1407" i="1"/>
  <c r="D1407" i="1"/>
  <c r="E1407" i="1"/>
  <c r="F1407" i="1"/>
  <c r="G1407" i="1"/>
  <c r="H1407" i="1"/>
  <c r="I1407" i="1"/>
  <c r="J1407" i="1"/>
  <c r="K1407" i="1"/>
  <c r="L1407" i="1"/>
  <c r="M1407" i="1"/>
  <c r="N1407" i="1"/>
  <c r="O1407" i="1"/>
  <c r="P1407" i="1"/>
  <c r="Q1407" i="1"/>
  <c r="R1407" i="1"/>
  <c r="S1407" i="1"/>
  <c r="T1407" i="1"/>
  <c r="U1407" i="1"/>
  <c r="V1407" i="1"/>
  <c r="W1407" i="1"/>
  <c r="X1407" i="1"/>
  <c r="Y1407" i="1"/>
  <c r="Z1407" i="1"/>
  <c r="AA1407" i="1"/>
  <c r="AB1407" i="1"/>
  <c r="AC1407" i="1"/>
  <c r="AD1407" i="1"/>
  <c r="AE1407" i="1"/>
  <c r="AF1407" i="1"/>
  <c r="C1408" i="1"/>
  <c r="D1408" i="1"/>
  <c r="E1408" i="1"/>
  <c r="F1408" i="1"/>
  <c r="G1408" i="1"/>
  <c r="H1408" i="1"/>
  <c r="I1408" i="1"/>
  <c r="J1408" i="1"/>
  <c r="K1408" i="1"/>
  <c r="L1408" i="1"/>
  <c r="M1408" i="1"/>
  <c r="N1408" i="1"/>
  <c r="O1408" i="1"/>
  <c r="P1408" i="1"/>
  <c r="Q1408" i="1"/>
  <c r="R1408" i="1"/>
  <c r="S1408" i="1"/>
  <c r="T1408" i="1"/>
  <c r="U1408" i="1"/>
  <c r="V1408" i="1"/>
  <c r="W1408" i="1"/>
  <c r="X1408" i="1"/>
  <c r="Y1408" i="1"/>
  <c r="Z1408" i="1"/>
  <c r="AA1408" i="1"/>
  <c r="AB1408" i="1"/>
  <c r="AC1408" i="1"/>
  <c r="AD1408" i="1"/>
  <c r="AE1408" i="1"/>
  <c r="AF1408" i="1"/>
  <c r="C1409" i="1"/>
  <c r="D1409" i="1"/>
  <c r="E1409" i="1"/>
  <c r="F1409" i="1"/>
  <c r="G1409" i="1"/>
  <c r="H1409" i="1"/>
  <c r="I1409" i="1"/>
  <c r="J1409" i="1"/>
  <c r="K1409" i="1"/>
  <c r="L1409" i="1"/>
  <c r="M1409" i="1"/>
  <c r="N1409" i="1"/>
  <c r="O1409" i="1"/>
  <c r="P1409" i="1"/>
  <c r="Q1409" i="1"/>
  <c r="R1409" i="1"/>
  <c r="S1409" i="1"/>
  <c r="T1409" i="1"/>
  <c r="U1409" i="1"/>
  <c r="V1409" i="1"/>
  <c r="W1409" i="1"/>
  <c r="X1409" i="1"/>
  <c r="Y1409" i="1"/>
  <c r="Z1409" i="1"/>
  <c r="AA1409" i="1"/>
  <c r="AB1409" i="1"/>
  <c r="AC1409" i="1"/>
  <c r="AD1409" i="1"/>
  <c r="AE1409" i="1"/>
  <c r="AF1409" i="1"/>
  <c r="C1410" i="1"/>
  <c r="D1410" i="1"/>
  <c r="E1410" i="1"/>
  <c r="F1410" i="1"/>
  <c r="G1410" i="1"/>
  <c r="H1410" i="1"/>
  <c r="I1410" i="1"/>
  <c r="J1410" i="1"/>
  <c r="K1410" i="1"/>
  <c r="L1410" i="1"/>
  <c r="M1410" i="1"/>
  <c r="N1410" i="1"/>
  <c r="O1410" i="1"/>
  <c r="P1410" i="1"/>
  <c r="Q1410" i="1"/>
  <c r="R1410" i="1"/>
  <c r="S1410" i="1"/>
  <c r="T1410" i="1"/>
  <c r="U1410" i="1"/>
  <c r="V1410" i="1"/>
  <c r="W1410" i="1"/>
  <c r="X1410" i="1"/>
  <c r="Y1410" i="1"/>
  <c r="Z1410" i="1"/>
  <c r="AA1410" i="1"/>
  <c r="AB1410" i="1"/>
  <c r="AC1410" i="1"/>
  <c r="AD1410" i="1"/>
  <c r="AE1410" i="1"/>
  <c r="AF1410" i="1"/>
  <c r="C1411" i="1"/>
  <c r="D1411" i="1"/>
  <c r="E1411" i="1"/>
  <c r="F1411" i="1"/>
  <c r="G1411" i="1"/>
  <c r="H1411" i="1"/>
  <c r="I1411" i="1"/>
  <c r="J1411" i="1"/>
  <c r="K1411" i="1"/>
  <c r="L1411" i="1"/>
  <c r="M1411" i="1"/>
  <c r="N1411" i="1"/>
  <c r="O1411" i="1"/>
  <c r="P1411" i="1"/>
  <c r="Q1411" i="1"/>
  <c r="R1411" i="1"/>
  <c r="S1411" i="1"/>
  <c r="T1411" i="1"/>
  <c r="U1411" i="1"/>
  <c r="V1411" i="1"/>
  <c r="W1411" i="1"/>
  <c r="X1411" i="1"/>
  <c r="Y1411" i="1"/>
  <c r="Z1411" i="1"/>
  <c r="AA1411" i="1"/>
  <c r="AB1411" i="1"/>
  <c r="AC1411" i="1"/>
  <c r="AD1411" i="1"/>
  <c r="AE1411" i="1"/>
  <c r="AF1411" i="1"/>
  <c r="C1412" i="1"/>
  <c r="D1412" i="1"/>
  <c r="E1412" i="1"/>
  <c r="F1412" i="1"/>
  <c r="G1412" i="1"/>
  <c r="H1412" i="1"/>
  <c r="I1412" i="1"/>
  <c r="J1412" i="1"/>
  <c r="K1412" i="1"/>
  <c r="L1412" i="1"/>
  <c r="M1412" i="1"/>
  <c r="N1412" i="1"/>
  <c r="O1412" i="1"/>
  <c r="P1412" i="1"/>
  <c r="Q1412" i="1"/>
  <c r="R1412" i="1"/>
  <c r="S1412" i="1"/>
  <c r="T1412" i="1"/>
  <c r="U1412" i="1"/>
  <c r="V1412" i="1"/>
  <c r="W1412" i="1"/>
  <c r="X1412" i="1"/>
  <c r="Y1412" i="1"/>
  <c r="Z1412" i="1"/>
  <c r="AA1412" i="1"/>
  <c r="AB1412" i="1"/>
  <c r="AC1412" i="1"/>
  <c r="AD1412" i="1"/>
  <c r="AE1412" i="1"/>
  <c r="AF1412" i="1"/>
  <c r="C1413" i="1"/>
  <c r="D1413" i="1"/>
  <c r="E1413" i="1"/>
  <c r="F1413" i="1"/>
  <c r="G1413" i="1"/>
  <c r="H1413" i="1"/>
  <c r="I1413" i="1"/>
  <c r="J1413" i="1"/>
  <c r="K1413" i="1"/>
  <c r="L1413" i="1"/>
  <c r="M1413" i="1"/>
  <c r="N1413" i="1"/>
  <c r="O1413" i="1"/>
  <c r="P1413" i="1"/>
  <c r="Q1413" i="1"/>
  <c r="R1413" i="1"/>
  <c r="S1413" i="1"/>
  <c r="T1413" i="1"/>
  <c r="U1413" i="1"/>
  <c r="V1413" i="1"/>
  <c r="W1413" i="1"/>
  <c r="X1413" i="1"/>
  <c r="Y1413" i="1"/>
  <c r="Z1413" i="1"/>
  <c r="AA1413" i="1"/>
  <c r="AB1413" i="1"/>
  <c r="AC1413" i="1"/>
  <c r="AD1413" i="1"/>
  <c r="AE1413" i="1"/>
  <c r="AF1413" i="1"/>
  <c r="C1414" i="1"/>
  <c r="D1414" i="1"/>
  <c r="E1414" i="1"/>
  <c r="F1414" i="1"/>
  <c r="G1414" i="1"/>
  <c r="H1414" i="1"/>
  <c r="I1414" i="1"/>
  <c r="J1414" i="1"/>
  <c r="K1414" i="1"/>
  <c r="L1414" i="1"/>
  <c r="M1414" i="1"/>
  <c r="N1414" i="1"/>
  <c r="O1414" i="1"/>
  <c r="P1414" i="1"/>
  <c r="Q1414" i="1"/>
  <c r="R1414" i="1"/>
  <c r="S1414" i="1"/>
  <c r="T1414" i="1"/>
  <c r="U1414" i="1"/>
  <c r="V1414" i="1"/>
  <c r="W1414" i="1"/>
  <c r="X1414" i="1"/>
  <c r="Y1414" i="1"/>
  <c r="Z1414" i="1"/>
  <c r="AA1414" i="1"/>
  <c r="AB1414" i="1"/>
  <c r="AC1414" i="1"/>
  <c r="AD1414" i="1"/>
  <c r="AE1414" i="1"/>
  <c r="AF1414" i="1"/>
  <c r="C1415" i="1"/>
  <c r="D1415" i="1"/>
  <c r="E1415" i="1"/>
  <c r="F1415" i="1"/>
  <c r="G1415" i="1"/>
  <c r="H1415" i="1"/>
  <c r="I1415" i="1"/>
  <c r="J1415" i="1"/>
  <c r="K1415" i="1"/>
  <c r="L1415" i="1"/>
  <c r="M1415" i="1"/>
  <c r="N1415" i="1"/>
  <c r="O1415" i="1"/>
  <c r="P1415" i="1"/>
  <c r="Q1415" i="1"/>
  <c r="R1415" i="1"/>
  <c r="S1415" i="1"/>
  <c r="T1415" i="1"/>
  <c r="U1415" i="1"/>
  <c r="V1415" i="1"/>
  <c r="W1415" i="1"/>
  <c r="X1415" i="1"/>
  <c r="Y1415" i="1"/>
  <c r="Z1415" i="1"/>
  <c r="AA1415" i="1"/>
  <c r="AB1415" i="1"/>
  <c r="AC1415" i="1"/>
  <c r="AD1415" i="1"/>
  <c r="AE1415" i="1"/>
  <c r="AF1415" i="1"/>
  <c r="C1416" i="1"/>
  <c r="D1416" i="1"/>
  <c r="E1416" i="1"/>
  <c r="F1416" i="1"/>
  <c r="G1416" i="1"/>
  <c r="H1416" i="1"/>
  <c r="I1416" i="1"/>
  <c r="J1416" i="1"/>
  <c r="K1416" i="1"/>
  <c r="L1416" i="1"/>
  <c r="M1416" i="1"/>
  <c r="N1416" i="1"/>
  <c r="O1416" i="1"/>
  <c r="P1416" i="1"/>
  <c r="Q1416" i="1"/>
  <c r="R1416" i="1"/>
  <c r="S1416" i="1"/>
  <c r="T1416" i="1"/>
  <c r="U1416" i="1"/>
  <c r="V1416" i="1"/>
  <c r="W1416" i="1"/>
  <c r="X1416" i="1"/>
  <c r="Y1416" i="1"/>
  <c r="Z1416" i="1"/>
  <c r="AA1416" i="1"/>
  <c r="AB1416" i="1"/>
  <c r="AC1416" i="1"/>
  <c r="AD1416" i="1"/>
  <c r="AE1416" i="1"/>
  <c r="AF1416" i="1"/>
  <c r="C1417" i="1"/>
  <c r="D1417" i="1"/>
  <c r="E1417" i="1"/>
  <c r="F1417" i="1"/>
  <c r="G1417" i="1"/>
  <c r="H1417" i="1"/>
  <c r="I1417" i="1"/>
  <c r="J1417" i="1"/>
  <c r="K1417" i="1"/>
  <c r="L1417" i="1"/>
  <c r="M1417" i="1"/>
  <c r="N1417" i="1"/>
  <c r="O1417" i="1"/>
  <c r="P1417" i="1"/>
  <c r="Q1417" i="1"/>
  <c r="R1417" i="1"/>
  <c r="S1417" i="1"/>
  <c r="T1417" i="1"/>
  <c r="U1417" i="1"/>
  <c r="V1417" i="1"/>
  <c r="W1417" i="1"/>
  <c r="X1417" i="1"/>
  <c r="Y1417" i="1"/>
  <c r="Z1417" i="1"/>
  <c r="AA1417" i="1"/>
  <c r="AB1417" i="1"/>
  <c r="AC1417" i="1"/>
  <c r="AD1417" i="1"/>
  <c r="AE1417" i="1"/>
  <c r="AF1417" i="1"/>
  <c r="C1418" i="1"/>
  <c r="D1418" i="1"/>
  <c r="E1418" i="1"/>
  <c r="F1418" i="1"/>
  <c r="G1418" i="1"/>
  <c r="H1418" i="1"/>
  <c r="I1418" i="1"/>
  <c r="J1418" i="1"/>
  <c r="K1418" i="1"/>
  <c r="L1418" i="1"/>
  <c r="M1418" i="1"/>
  <c r="N1418" i="1"/>
  <c r="O1418" i="1"/>
  <c r="P1418" i="1"/>
  <c r="Q1418" i="1"/>
  <c r="R1418" i="1"/>
  <c r="S1418" i="1"/>
  <c r="T1418" i="1"/>
  <c r="U1418" i="1"/>
  <c r="V1418" i="1"/>
  <c r="W1418" i="1"/>
  <c r="X1418" i="1"/>
  <c r="Y1418" i="1"/>
  <c r="Z1418" i="1"/>
  <c r="AA1418" i="1"/>
  <c r="AB1418" i="1"/>
  <c r="AC1418" i="1"/>
  <c r="AD1418" i="1"/>
  <c r="AE1418" i="1"/>
  <c r="AF1418" i="1"/>
  <c r="C1419" i="1"/>
  <c r="D1419" i="1"/>
  <c r="E1419" i="1"/>
  <c r="F1419" i="1"/>
  <c r="G1419" i="1"/>
  <c r="H1419" i="1"/>
  <c r="I1419" i="1"/>
  <c r="J1419" i="1"/>
  <c r="K1419" i="1"/>
  <c r="L1419" i="1"/>
  <c r="M1419" i="1"/>
  <c r="N1419" i="1"/>
  <c r="O1419" i="1"/>
  <c r="P1419" i="1"/>
  <c r="Q1419" i="1"/>
  <c r="R1419" i="1"/>
  <c r="S1419" i="1"/>
  <c r="T1419" i="1"/>
  <c r="U1419" i="1"/>
  <c r="V1419" i="1"/>
  <c r="W1419" i="1"/>
  <c r="X1419" i="1"/>
  <c r="Y1419" i="1"/>
  <c r="Z1419" i="1"/>
  <c r="AA1419" i="1"/>
  <c r="AB1419" i="1"/>
  <c r="AC1419" i="1"/>
  <c r="AD1419" i="1"/>
  <c r="AE1419" i="1"/>
  <c r="AF1419" i="1"/>
  <c r="C1420" i="1"/>
  <c r="D1420" i="1"/>
  <c r="E1420" i="1"/>
  <c r="F1420" i="1"/>
  <c r="G1420" i="1"/>
  <c r="H1420" i="1"/>
  <c r="I1420" i="1"/>
  <c r="J1420" i="1"/>
  <c r="K1420" i="1"/>
  <c r="L1420" i="1"/>
  <c r="M1420" i="1"/>
  <c r="N1420" i="1"/>
  <c r="O1420" i="1"/>
  <c r="P1420" i="1"/>
  <c r="Q1420" i="1"/>
  <c r="R1420" i="1"/>
  <c r="S1420" i="1"/>
  <c r="T1420" i="1"/>
  <c r="U1420" i="1"/>
  <c r="V1420" i="1"/>
  <c r="W1420" i="1"/>
  <c r="X1420" i="1"/>
  <c r="Y1420" i="1"/>
  <c r="Z1420" i="1"/>
  <c r="AA1420" i="1"/>
  <c r="AB1420" i="1"/>
  <c r="AC1420" i="1"/>
  <c r="AD1420" i="1"/>
  <c r="AE1420" i="1"/>
  <c r="AF1420" i="1"/>
  <c r="C1421" i="1"/>
  <c r="D1421" i="1"/>
  <c r="E1421" i="1"/>
  <c r="F1421" i="1"/>
  <c r="G1421" i="1"/>
  <c r="H1421" i="1"/>
  <c r="I1421" i="1"/>
  <c r="J1421" i="1"/>
  <c r="K1421" i="1"/>
  <c r="L1421" i="1"/>
  <c r="M1421" i="1"/>
  <c r="N1421" i="1"/>
  <c r="O1421" i="1"/>
  <c r="P1421" i="1"/>
  <c r="Q1421" i="1"/>
  <c r="R1421" i="1"/>
  <c r="S1421" i="1"/>
  <c r="T1421" i="1"/>
  <c r="U1421" i="1"/>
  <c r="V1421" i="1"/>
  <c r="W1421" i="1"/>
  <c r="X1421" i="1"/>
  <c r="Y1421" i="1"/>
  <c r="Z1421" i="1"/>
  <c r="AA1421" i="1"/>
  <c r="AB1421" i="1"/>
  <c r="AC1421" i="1"/>
  <c r="AD1421" i="1"/>
  <c r="AE1421" i="1"/>
  <c r="AF1421" i="1"/>
  <c r="C1422" i="1"/>
  <c r="D1422" i="1"/>
  <c r="E1422" i="1"/>
  <c r="F1422" i="1"/>
  <c r="G1422" i="1"/>
  <c r="H1422" i="1"/>
  <c r="I1422" i="1"/>
  <c r="J1422" i="1"/>
  <c r="K1422" i="1"/>
  <c r="L1422" i="1"/>
  <c r="M1422" i="1"/>
  <c r="N1422" i="1"/>
  <c r="O1422" i="1"/>
  <c r="P1422" i="1"/>
  <c r="Q1422" i="1"/>
  <c r="R1422" i="1"/>
  <c r="S1422" i="1"/>
  <c r="T1422" i="1"/>
  <c r="U1422" i="1"/>
  <c r="V1422" i="1"/>
  <c r="W1422" i="1"/>
  <c r="X1422" i="1"/>
  <c r="Y1422" i="1"/>
  <c r="Z1422" i="1"/>
  <c r="AA1422" i="1"/>
  <c r="AB1422" i="1"/>
  <c r="AC1422" i="1"/>
  <c r="AD1422" i="1"/>
  <c r="AE1422" i="1"/>
  <c r="AF1422" i="1"/>
  <c r="C1423" i="1"/>
  <c r="D1423" i="1"/>
  <c r="E1423" i="1"/>
  <c r="F1423" i="1"/>
  <c r="G1423" i="1"/>
  <c r="H1423" i="1"/>
  <c r="I1423" i="1"/>
  <c r="J1423" i="1"/>
  <c r="K1423" i="1"/>
  <c r="L1423" i="1"/>
  <c r="M1423" i="1"/>
  <c r="N1423" i="1"/>
  <c r="O1423" i="1"/>
  <c r="P1423" i="1"/>
  <c r="Q1423" i="1"/>
  <c r="R1423" i="1"/>
  <c r="S1423" i="1"/>
  <c r="T1423" i="1"/>
  <c r="U1423" i="1"/>
  <c r="V1423" i="1"/>
  <c r="W1423" i="1"/>
  <c r="X1423" i="1"/>
  <c r="Y1423" i="1"/>
  <c r="Z1423" i="1"/>
  <c r="AA1423" i="1"/>
  <c r="AB1423" i="1"/>
  <c r="AC1423" i="1"/>
  <c r="AD1423" i="1"/>
  <c r="AE1423" i="1"/>
  <c r="AF1423" i="1"/>
  <c r="C1424" i="1"/>
  <c r="D1424" i="1"/>
  <c r="E1424" i="1"/>
  <c r="F1424" i="1"/>
  <c r="G1424" i="1"/>
  <c r="H1424" i="1"/>
  <c r="I1424" i="1"/>
  <c r="J1424" i="1"/>
  <c r="K1424" i="1"/>
  <c r="L1424" i="1"/>
  <c r="M1424" i="1"/>
  <c r="N1424" i="1"/>
  <c r="O1424" i="1"/>
  <c r="P1424" i="1"/>
  <c r="Q1424" i="1"/>
  <c r="R1424" i="1"/>
  <c r="S1424" i="1"/>
  <c r="T1424" i="1"/>
  <c r="U1424" i="1"/>
  <c r="V1424" i="1"/>
  <c r="W1424" i="1"/>
  <c r="X1424" i="1"/>
  <c r="Y1424" i="1"/>
  <c r="Z1424" i="1"/>
  <c r="AA1424" i="1"/>
  <c r="AB1424" i="1"/>
  <c r="AC1424" i="1"/>
  <c r="AD1424" i="1"/>
  <c r="AE1424" i="1"/>
  <c r="AF1424" i="1"/>
  <c r="C1425" i="1"/>
  <c r="D1425" i="1"/>
  <c r="E1425" i="1"/>
  <c r="F1425" i="1"/>
  <c r="G1425" i="1"/>
  <c r="H1425" i="1"/>
  <c r="I1425" i="1"/>
  <c r="J1425" i="1"/>
  <c r="K1425" i="1"/>
  <c r="L1425" i="1"/>
  <c r="M1425" i="1"/>
  <c r="N1425" i="1"/>
  <c r="O1425" i="1"/>
  <c r="P1425" i="1"/>
  <c r="Q1425" i="1"/>
  <c r="R1425" i="1"/>
  <c r="S1425" i="1"/>
  <c r="T1425" i="1"/>
  <c r="U1425" i="1"/>
  <c r="V1425" i="1"/>
  <c r="W1425" i="1"/>
  <c r="X1425" i="1"/>
  <c r="Y1425" i="1"/>
  <c r="Z1425" i="1"/>
  <c r="AA1425" i="1"/>
  <c r="AB1425" i="1"/>
  <c r="AC1425" i="1"/>
  <c r="AD1425" i="1"/>
  <c r="AE1425" i="1"/>
  <c r="AF1425" i="1"/>
  <c r="C1426" i="1"/>
  <c r="D1426" i="1"/>
  <c r="E1426" i="1"/>
  <c r="F1426" i="1"/>
  <c r="G1426" i="1"/>
  <c r="H1426" i="1"/>
  <c r="I1426" i="1"/>
  <c r="J1426" i="1"/>
  <c r="K1426" i="1"/>
  <c r="L1426" i="1"/>
  <c r="M1426" i="1"/>
  <c r="N1426" i="1"/>
  <c r="O1426" i="1"/>
  <c r="P1426" i="1"/>
  <c r="Q1426" i="1"/>
  <c r="R1426" i="1"/>
  <c r="S1426" i="1"/>
  <c r="T1426" i="1"/>
  <c r="U1426" i="1"/>
  <c r="V1426" i="1"/>
  <c r="W1426" i="1"/>
  <c r="X1426" i="1"/>
  <c r="Y1426" i="1"/>
  <c r="Z1426" i="1"/>
  <c r="AA1426" i="1"/>
  <c r="AB1426" i="1"/>
  <c r="AC1426" i="1"/>
  <c r="AD1426" i="1"/>
  <c r="AE1426" i="1"/>
  <c r="AF1426" i="1"/>
  <c r="C1427" i="1"/>
  <c r="D1427" i="1"/>
  <c r="E1427" i="1"/>
  <c r="F1427" i="1"/>
  <c r="G1427" i="1"/>
  <c r="H1427" i="1"/>
  <c r="I1427" i="1"/>
  <c r="J1427" i="1"/>
  <c r="K1427" i="1"/>
  <c r="L1427" i="1"/>
  <c r="M1427" i="1"/>
  <c r="N1427" i="1"/>
  <c r="O1427" i="1"/>
  <c r="P1427" i="1"/>
  <c r="Q1427" i="1"/>
  <c r="R1427" i="1"/>
  <c r="S1427" i="1"/>
  <c r="T1427" i="1"/>
  <c r="U1427" i="1"/>
  <c r="V1427" i="1"/>
  <c r="W1427" i="1"/>
  <c r="X1427" i="1"/>
  <c r="Y1427" i="1"/>
  <c r="Z1427" i="1"/>
  <c r="AA1427" i="1"/>
  <c r="AB1427" i="1"/>
  <c r="AC1427" i="1"/>
  <c r="AD1427" i="1"/>
  <c r="AE1427" i="1"/>
  <c r="AF1427" i="1"/>
  <c r="C1428" i="1"/>
  <c r="D1428" i="1"/>
  <c r="E1428" i="1"/>
  <c r="F1428" i="1"/>
  <c r="G1428" i="1"/>
  <c r="H1428" i="1"/>
  <c r="I1428" i="1"/>
  <c r="J1428" i="1"/>
  <c r="K1428" i="1"/>
  <c r="L1428" i="1"/>
  <c r="M1428" i="1"/>
  <c r="N1428" i="1"/>
  <c r="O1428" i="1"/>
  <c r="P1428" i="1"/>
  <c r="Q1428" i="1"/>
  <c r="R1428" i="1"/>
  <c r="S1428" i="1"/>
  <c r="T1428" i="1"/>
  <c r="U1428" i="1"/>
  <c r="V1428" i="1"/>
  <c r="W1428" i="1"/>
  <c r="X1428" i="1"/>
  <c r="Y1428" i="1"/>
  <c r="Z1428" i="1"/>
  <c r="AA1428" i="1"/>
  <c r="AB1428" i="1"/>
  <c r="AC1428" i="1"/>
  <c r="AD1428" i="1"/>
  <c r="AE1428" i="1"/>
  <c r="AF1428" i="1"/>
  <c r="C1429" i="1"/>
  <c r="D1429" i="1"/>
  <c r="E1429" i="1"/>
  <c r="F1429" i="1"/>
  <c r="G1429" i="1"/>
  <c r="H1429" i="1"/>
  <c r="I1429" i="1"/>
  <c r="J1429" i="1"/>
  <c r="K1429" i="1"/>
  <c r="L1429" i="1"/>
  <c r="M1429" i="1"/>
  <c r="N1429" i="1"/>
  <c r="O1429" i="1"/>
  <c r="P1429" i="1"/>
  <c r="Q1429" i="1"/>
  <c r="R1429" i="1"/>
  <c r="S1429" i="1"/>
  <c r="T1429" i="1"/>
  <c r="U1429" i="1"/>
  <c r="V1429" i="1"/>
  <c r="W1429" i="1"/>
  <c r="X1429" i="1"/>
  <c r="Y1429" i="1"/>
  <c r="Z1429" i="1"/>
  <c r="AA1429" i="1"/>
  <c r="AB1429" i="1"/>
  <c r="AC1429" i="1"/>
  <c r="AD1429" i="1"/>
  <c r="AE1429" i="1"/>
  <c r="AF1429" i="1"/>
  <c r="C1430" i="1"/>
  <c r="D1430" i="1"/>
  <c r="E1430" i="1"/>
  <c r="F1430" i="1"/>
  <c r="G1430" i="1"/>
  <c r="H1430" i="1"/>
  <c r="I1430" i="1"/>
  <c r="J1430" i="1"/>
  <c r="K1430" i="1"/>
  <c r="L1430" i="1"/>
  <c r="M1430" i="1"/>
  <c r="N1430" i="1"/>
  <c r="O1430" i="1"/>
  <c r="P1430" i="1"/>
  <c r="Q1430" i="1"/>
  <c r="R1430" i="1"/>
  <c r="S1430" i="1"/>
  <c r="T1430" i="1"/>
  <c r="U1430" i="1"/>
  <c r="V1430" i="1"/>
  <c r="W1430" i="1"/>
  <c r="X1430" i="1"/>
  <c r="Y1430" i="1"/>
  <c r="Z1430" i="1"/>
  <c r="AA1430" i="1"/>
  <c r="AB1430" i="1"/>
  <c r="AC1430" i="1"/>
  <c r="AD1430" i="1"/>
  <c r="AE1430" i="1"/>
  <c r="AF1430" i="1"/>
  <c r="C1431" i="1"/>
  <c r="D1431" i="1"/>
  <c r="E1431" i="1"/>
  <c r="F1431" i="1"/>
  <c r="G1431" i="1"/>
  <c r="H1431" i="1"/>
  <c r="I1431" i="1"/>
  <c r="J1431" i="1"/>
  <c r="K1431" i="1"/>
  <c r="L1431" i="1"/>
  <c r="M1431" i="1"/>
  <c r="N1431" i="1"/>
  <c r="O1431" i="1"/>
  <c r="P1431" i="1"/>
  <c r="Q1431" i="1"/>
  <c r="R1431" i="1"/>
  <c r="S1431" i="1"/>
  <c r="T1431" i="1"/>
  <c r="U1431" i="1"/>
  <c r="V1431" i="1"/>
  <c r="W1431" i="1"/>
  <c r="X1431" i="1"/>
  <c r="Y1431" i="1"/>
  <c r="Z1431" i="1"/>
  <c r="AA1431" i="1"/>
  <c r="AB1431" i="1"/>
  <c r="AC1431" i="1"/>
  <c r="AD1431" i="1"/>
  <c r="AE1431" i="1"/>
  <c r="AF1431" i="1"/>
  <c r="C1432" i="1"/>
  <c r="D1432" i="1"/>
  <c r="E1432" i="1"/>
  <c r="F1432" i="1"/>
  <c r="G1432" i="1"/>
  <c r="H1432" i="1"/>
  <c r="I1432" i="1"/>
  <c r="J1432" i="1"/>
  <c r="K1432" i="1"/>
  <c r="L1432" i="1"/>
  <c r="M1432" i="1"/>
  <c r="N1432" i="1"/>
  <c r="O1432" i="1"/>
  <c r="P1432" i="1"/>
  <c r="Q1432" i="1"/>
  <c r="R1432" i="1"/>
  <c r="S1432" i="1"/>
  <c r="T1432" i="1"/>
  <c r="U1432" i="1"/>
  <c r="V1432" i="1"/>
  <c r="W1432" i="1"/>
  <c r="X1432" i="1"/>
  <c r="Y1432" i="1"/>
  <c r="Z1432" i="1"/>
  <c r="AA1432" i="1"/>
  <c r="AB1432" i="1"/>
  <c r="AC1432" i="1"/>
  <c r="AD1432" i="1"/>
  <c r="AE1432" i="1"/>
  <c r="AF1432" i="1"/>
  <c r="C1433" i="1"/>
  <c r="D1433" i="1"/>
  <c r="E1433" i="1"/>
  <c r="F1433" i="1"/>
  <c r="G1433" i="1"/>
  <c r="H1433" i="1"/>
  <c r="I1433" i="1"/>
  <c r="J1433" i="1"/>
  <c r="K1433" i="1"/>
  <c r="L1433" i="1"/>
  <c r="M1433" i="1"/>
  <c r="N1433" i="1"/>
  <c r="O1433" i="1"/>
  <c r="P1433" i="1"/>
  <c r="Q1433" i="1"/>
  <c r="R1433" i="1"/>
  <c r="S1433" i="1"/>
  <c r="T1433" i="1"/>
  <c r="U1433" i="1"/>
  <c r="V1433" i="1"/>
  <c r="W1433" i="1"/>
  <c r="X1433" i="1"/>
  <c r="Y1433" i="1"/>
  <c r="Z1433" i="1"/>
  <c r="AA1433" i="1"/>
  <c r="AB1433" i="1"/>
  <c r="AC1433" i="1"/>
  <c r="AD1433" i="1"/>
  <c r="AE1433" i="1"/>
  <c r="AF1433" i="1"/>
  <c r="C1434" i="1"/>
  <c r="D1434" i="1"/>
  <c r="E1434" i="1"/>
  <c r="F1434" i="1"/>
  <c r="G1434" i="1"/>
  <c r="H1434" i="1"/>
  <c r="I1434" i="1"/>
  <c r="J1434" i="1"/>
  <c r="K1434" i="1"/>
  <c r="L1434" i="1"/>
  <c r="M1434" i="1"/>
  <c r="N1434" i="1"/>
  <c r="O1434" i="1"/>
  <c r="P1434" i="1"/>
  <c r="Q1434" i="1"/>
  <c r="R1434" i="1"/>
  <c r="S1434" i="1"/>
  <c r="T1434" i="1"/>
  <c r="U1434" i="1"/>
  <c r="V1434" i="1"/>
  <c r="W1434" i="1"/>
  <c r="X1434" i="1"/>
  <c r="Y1434" i="1"/>
  <c r="Z1434" i="1"/>
  <c r="AA1434" i="1"/>
  <c r="AB1434" i="1"/>
  <c r="AC1434" i="1"/>
  <c r="AD1434" i="1"/>
  <c r="AE1434" i="1"/>
  <c r="AF1434" i="1"/>
  <c r="C1435" i="1"/>
  <c r="D1435" i="1"/>
  <c r="E1435" i="1"/>
  <c r="F1435" i="1"/>
  <c r="G1435" i="1"/>
  <c r="H1435" i="1"/>
  <c r="I1435" i="1"/>
  <c r="J1435" i="1"/>
  <c r="K1435" i="1"/>
  <c r="L1435" i="1"/>
  <c r="M1435" i="1"/>
  <c r="N1435" i="1"/>
  <c r="O1435" i="1"/>
  <c r="P1435" i="1"/>
  <c r="Q1435" i="1"/>
  <c r="R1435" i="1"/>
  <c r="S1435" i="1"/>
  <c r="T1435" i="1"/>
  <c r="U1435" i="1"/>
  <c r="V1435" i="1"/>
  <c r="W1435" i="1"/>
  <c r="X1435" i="1"/>
  <c r="Y1435" i="1"/>
  <c r="Z1435" i="1"/>
  <c r="AA1435" i="1"/>
  <c r="AB1435" i="1"/>
  <c r="AC1435" i="1"/>
  <c r="AD1435" i="1"/>
  <c r="AE1435" i="1"/>
  <c r="AF1435" i="1"/>
  <c r="C1436" i="1"/>
  <c r="D1436" i="1"/>
  <c r="E1436" i="1"/>
  <c r="F1436" i="1"/>
  <c r="G1436" i="1"/>
  <c r="H1436" i="1"/>
  <c r="I1436" i="1"/>
  <c r="J1436" i="1"/>
  <c r="K1436" i="1"/>
  <c r="L1436" i="1"/>
  <c r="M1436" i="1"/>
  <c r="N1436" i="1"/>
  <c r="O1436" i="1"/>
  <c r="P1436" i="1"/>
  <c r="Q1436" i="1"/>
  <c r="R1436" i="1"/>
  <c r="S1436" i="1"/>
  <c r="T1436" i="1"/>
  <c r="U1436" i="1"/>
  <c r="V1436" i="1"/>
  <c r="W1436" i="1"/>
  <c r="X1436" i="1"/>
  <c r="Y1436" i="1"/>
  <c r="Z1436" i="1"/>
  <c r="AA1436" i="1"/>
  <c r="AB1436" i="1"/>
  <c r="AC1436" i="1"/>
  <c r="AD1436" i="1"/>
  <c r="AE1436" i="1"/>
  <c r="AF1436" i="1"/>
  <c r="C1437" i="1"/>
  <c r="D1437" i="1"/>
  <c r="E1437" i="1"/>
  <c r="F1437" i="1"/>
  <c r="G1437" i="1"/>
  <c r="H1437" i="1"/>
  <c r="I1437" i="1"/>
  <c r="J1437" i="1"/>
  <c r="K1437" i="1"/>
  <c r="L1437" i="1"/>
  <c r="M1437" i="1"/>
  <c r="N1437" i="1"/>
  <c r="O1437" i="1"/>
  <c r="P1437" i="1"/>
  <c r="Q1437" i="1"/>
  <c r="R1437" i="1"/>
  <c r="S1437" i="1"/>
  <c r="T1437" i="1"/>
  <c r="U1437" i="1"/>
  <c r="V1437" i="1"/>
  <c r="W1437" i="1"/>
  <c r="X1437" i="1"/>
  <c r="Y1437" i="1"/>
  <c r="Z1437" i="1"/>
  <c r="AA1437" i="1"/>
  <c r="AB1437" i="1"/>
  <c r="AC1437" i="1"/>
  <c r="AD1437" i="1"/>
  <c r="AE1437" i="1"/>
  <c r="AF1437" i="1"/>
  <c r="C1438" i="1"/>
  <c r="D1438" i="1"/>
  <c r="E1438" i="1"/>
  <c r="F1438" i="1"/>
  <c r="G1438" i="1"/>
  <c r="H1438" i="1"/>
  <c r="I1438" i="1"/>
  <c r="J1438" i="1"/>
  <c r="K1438" i="1"/>
  <c r="L1438" i="1"/>
  <c r="M1438" i="1"/>
  <c r="N1438" i="1"/>
  <c r="O1438" i="1"/>
  <c r="P1438" i="1"/>
  <c r="Q1438" i="1"/>
  <c r="R1438" i="1"/>
  <c r="S1438" i="1"/>
  <c r="T1438" i="1"/>
  <c r="U1438" i="1"/>
  <c r="V1438" i="1"/>
  <c r="W1438" i="1"/>
  <c r="X1438" i="1"/>
  <c r="Y1438" i="1"/>
  <c r="Z1438" i="1"/>
  <c r="AA1438" i="1"/>
  <c r="AB1438" i="1"/>
  <c r="AC1438" i="1"/>
  <c r="AD1438" i="1"/>
  <c r="AE1438" i="1"/>
  <c r="AF1438" i="1"/>
  <c r="C1439" i="1"/>
  <c r="D1439" i="1"/>
  <c r="E1439" i="1"/>
  <c r="F1439" i="1"/>
  <c r="G1439" i="1"/>
  <c r="H1439" i="1"/>
  <c r="I1439" i="1"/>
  <c r="J1439" i="1"/>
  <c r="K1439" i="1"/>
  <c r="L1439" i="1"/>
  <c r="M1439" i="1"/>
  <c r="N1439" i="1"/>
  <c r="O1439" i="1"/>
  <c r="P1439" i="1"/>
  <c r="Q1439" i="1"/>
  <c r="R1439" i="1"/>
  <c r="S1439" i="1"/>
  <c r="T1439" i="1"/>
  <c r="U1439" i="1"/>
  <c r="V1439" i="1"/>
  <c r="W1439" i="1"/>
  <c r="X1439" i="1"/>
  <c r="Y1439" i="1"/>
  <c r="Z1439" i="1"/>
  <c r="AA1439" i="1"/>
  <c r="AB1439" i="1"/>
  <c r="AC1439" i="1"/>
  <c r="AD1439" i="1"/>
  <c r="AE1439" i="1"/>
  <c r="AF1439" i="1"/>
  <c r="C1440" i="1"/>
  <c r="D1440" i="1"/>
  <c r="E1440" i="1"/>
  <c r="F1440" i="1"/>
  <c r="G1440" i="1"/>
  <c r="H1440" i="1"/>
  <c r="I1440" i="1"/>
  <c r="J1440" i="1"/>
  <c r="K1440" i="1"/>
  <c r="L1440" i="1"/>
  <c r="M1440" i="1"/>
  <c r="N1440" i="1"/>
  <c r="O1440" i="1"/>
  <c r="P1440" i="1"/>
  <c r="Q1440" i="1"/>
  <c r="R1440" i="1"/>
  <c r="S1440" i="1"/>
  <c r="T1440" i="1"/>
  <c r="U1440" i="1"/>
  <c r="V1440" i="1"/>
  <c r="W1440" i="1"/>
  <c r="X1440" i="1"/>
  <c r="Y1440" i="1"/>
  <c r="Z1440" i="1"/>
  <c r="AA1440" i="1"/>
  <c r="AB1440" i="1"/>
  <c r="AC1440" i="1"/>
  <c r="AD1440" i="1"/>
  <c r="AE1440" i="1"/>
  <c r="AF1440" i="1"/>
  <c r="C1441" i="1"/>
  <c r="D1441" i="1"/>
  <c r="E1441" i="1"/>
  <c r="F1441" i="1"/>
  <c r="G1441" i="1"/>
  <c r="H1441" i="1"/>
  <c r="I1441" i="1"/>
  <c r="J1441" i="1"/>
  <c r="K1441" i="1"/>
  <c r="L1441" i="1"/>
  <c r="M1441" i="1"/>
  <c r="N1441" i="1"/>
  <c r="O1441" i="1"/>
  <c r="P1441" i="1"/>
  <c r="Q1441" i="1"/>
  <c r="R1441" i="1"/>
  <c r="S1441" i="1"/>
  <c r="T1441" i="1"/>
  <c r="U1441" i="1"/>
  <c r="V1441" i="1"/>
  <c r="W1441" i="1"/>
  <c r="X1441" i="1"/>
  <c r="Y1441" i="1"/>
  <c r="Z1441" i="1"/>
  <c r="AA1441" i="1"/>
  <c r="AB1441" i="1"/>
  <c r="AC1441" i="1"/>
  <c r="AD1441" i="1"/>
  <c r="AE1441" i="1"/>
  <c r="AF1441" i="1"/>
  <c r="C1442" i="1"/>
  <c r="D1442" i="1"/>
  <c r="E1442" i="1"/>
  <c r="F1442" i="1"/>
  <c r="G1442" i="1"/>
  <c r="H1442" i="1"/>
  <c r="I1442" i="1"/>
  <c r="J1442" i="1"/>
  <c r="K1442" i="1"/>
  <c r="L1442" i="1"/>
  <c r="M1442" i="1"/>
  <c r="N1442" i="1"/>
  <c r="O1442" i="1"/>
  <c r="P1442" i="1"/>
  <c r="Q1442" i="1"/>
  <c r="R1442" i="1"/>
  <c r="S1442" i="1"/>
  <c r="T1442" i="1"/>
  <c r="U1442" i="1"/>
  <c r="V1442" i="1"/>
  <c r="W1442" i="1"/>
  <c r="X1442" i="1"/>
  <c r="Y1442" i="1"/>
  <c r="Z1442" i="1"/>
  <c r="AA1442" i="1"/>
  <c r="AB1442" i="1"/>
  <c r="AC1442" i="1"/>
  <c r="AD1442" i="1"/>
  <c r="AE1442" i="1"/>
  <c r="AF1442" i="1"/>
  <c r="C1443" i="1"/>
  <c r="D1443" i="1"/>
  <c r="E1443" i="1"/>
  <c r="F1443" i="1"/>
  <c r="G1443" i="1"/>
  <c r="H1443" i="1"/>
  <c r="I1443" i="1"/>
  <c r="J1443" i="1"/>
  <c r="K1443" i="1"/>
  <c r="L1443" i="1"/>
  <c r="M1443" i="1"/>
  <c r="N1443" i="1"/>
  <c r="O1443" i="1"/>
  <c r="P1443" i="1"/>
  <c r="Q1443" i="1"/>
  <c r="R1443" i="1"/>
  <c r="S1443" i="1"/>
  <c r="T1443" i="1"/>
  <c r="U1443" i="1"/>
  <c r="V1443" i="1"/>
  <c r="W1443" i="1"/>
  <c r="X1443" i="1"/>
  <c r="Y1443" i="1"/>
  <c r="Z1443" i="1"/>
  <c r="AA1443" i="1"/>
  <c r="AB1443" i="1"/>
  <c r="AC1443" i="1"/>
  <c r="AD1443" i="1"/>
  <c r="AE1443" i="1"/>
  <c r="AF1443" i="1"/>
  <c r="C1444" i="1"/>
  <c r="D1444" i="1"/>
  <c r="E1444" i="1"/>
  <c r="F1444" i="1"/>
  <c r="G1444" i="1"/>
  <c r="H1444" i="1"/>
  <c r="I1444" i="1"/>
  <c r="J1444" i="1"/>
  <c r="K1444" i="1"/>
  <c r="L1444" i="1"/>
  <c r="M1444" i="1"/>
  <c r="N1444" i="1"/>
  <c r="O1444" i="1"/>
  <c r="P1444" i="1"/>
  <c r="Q1444" i="1"/>
  <c r="R1444" i="1"/>
  <c r="S1444" i="1"/>
  <c r="T1444" i="1"/>
  <c r="U1444" i="1"/>
  <c r="V1444" i="1"/>
  <c r="W1444" i="1"/>
  <c r="X1444" i="1"/>
  <c r="Y1444" i="1"/>
  <c r="Z1444" i="1"/>
  <c r="AA1444" i="1"/>
  <c r="AB1444" i="1"/>
  <c r="AC1444" i="1"/>
  <c r="AD1444" i="1"/>
  <c r="AE1444" i="1"/>
  <c r="AF1444" i="1"/>
  <c r="C1445" i="1"/>
  <c r="D1445" i="1"/>
  <c r="E1445" i="1"/>
  <c r="F1445" i="1"/>
  <c r="G1445" i="1"/>
  <c r="H1445" i="1"/>
  <c r="I1445" i="1"/>
  <c r="J1445" i="1"/>
  <c r="K1445" i="1"/>
  <c r="L1445" i="1"/>
  <c r="M1445" i="1"/>
  <c r="N1445" i="1"/>
  <c r="O1445" i="1"/>
  <c r="P1445" i="1"/>
  <c r="Q1445" i="1"/>
  <c r="R1445" i="1"/>
  <c r="S1445" i="1"/>
  <c r="T1445" i="1"/>
  <c r="U1445" i="1"/>
  <c r="V1445" i="1"/>
  <c r="W1445" i="1"/>
  <c r="X1445" i="1"/>
  <c r="Y1445" i="1"/>
  <c r="Z1445" i="1"/>
  <c r="AA1445" i="1"/>
  <c r="AB1445" i="1"/>
  <c r="AC1445" i="1"/>
  <c r="AD1445" i="1"/>
  <c r="AE1445" i="1"/>
  <c r="AF1445" i="1"/>
  <c r="C1446" i="1"/>
  <c r="D1446" i="1"/>
  <c r="E1446" i="1"/>
  <c r="F1446" i="1"/>
  <c r="G1446" i="1"/>
  <c r="H1446" i="1"/>
  <c r="I1446" i="1"/>
  <c r="J1446" i="1"/>
  <c r="K1446" i="1"/>
  <c r="L1446" i="1"/>
  <c r="M1446" i="1"/>
  <c r="N1446" i="1"/>
  <c r="O1446" i="1"/>
  <c r="P1446" i="1"/>
  <c r="Q1446" i="1"/>
  <c r="R1446" i="1"/>
  <c r="S1446" i="1"/>
  <c r="T1446" i="1"/>
  <c r="U1446" i="1"/>
  <c r="V1446" i="1"/>
  <c r="W1446" i="1"/>
  <c r="X1446" i="1"/>
  <c r="Y1446" i="1"/>
  <c r="Z1446" i="1"/>
  <c r="AA1446" i="1"/>
  <c r="AB1446" i="1"/>
  <c r="AC1446" i="1"/>
  <c r="AD1446" i="1"/>
  <c r="AE1446" i="1"/>
  <c r="AF1446" i="1"/>
  <c r="C1447" i="1"/>
  <c r="D1447" i="1"/>
  <c r="E1447" i="1"/>
  <c r="F1447" i="1"/>
  <c r="G1447" i="1"/>
  <c r="H1447" i="1"/>
  <c r="I1447" i="1"/>
  <c r="J1447" i="1"/>
  <c r="K1447" i="1"/>
  <c r="L1447" i="1"/>
  <c r="M1447" i="1"/>
  <c r="N1447" i="1"/>
  <c r="O1447" i="1"/>
  <c r="P1447" i="1"/>
  <c r="Q1447" i="1"/>
  <c r="R1447" i="1"/>
  <c r="S1447" i="1"/>
  <c r="T1447" i="1"/>
  <c r="U1447" i="1"/>
  <c r="V1447" i="1"/>
  <c r="W1447" i="1"/>
  <c r="X1447" i="1"/>
  <c r="Y1447" i="1"/>
  <c r="Z1447" i="1"/>
  <c r="AA1447" i="1"/>
  <c r="AB1447" i="1"/>
  <c r="AC1447" i="1"/>
  <c r="AD1447" i="1"/>
  <c r="AE1447" i="1"/>
  <c r="AF1447" i="1"/>
  <c r="C1448" i="1"/>
  <c r="D1448" i="1"/>
  <c r="E1448" i="1"/>
  <c r="F1448" i="1"/>
  <c r="G1448" i="1"/>
  <c r="H1448" i="1"/>
  <c r="I1448" i="1"/>
  <c r="J1448" i="1"/>
  <c r="K1448" i="1"/>
  <c r="L1448" i="1"/>
  <c r="M1448" i="1"/>
  <c r="N1448" i="1"/>
  <c r="O1448" i="1"/>
  <c r="P1448" i="1"/>
  <c r="Q1448" i="1"/>
  <c r="R1448" i="1"/>
  <c r="S1448" i="1"/>
  <c r="T1448" i="1"/>
  <c r="U1448" i="1"/>
  <c r="V1448" i="1"/>
  <c r="W1448" i="1"/>
  <c r="X1448" i="1"/>
  <c r="Y1448" i="1"/>
  <c r="Z1448" i="1"/>
  <c r="AA1448" i="1"/>
  <c r="AB1448" i="1"/>
  <c r="AC1448" i="1"/>
  <c r="AD1448" i="1"/>
  <c r="AE1448" i="1"/>
  <c r="AF1448" i="1"/>
  <c r="C1449" i="1"/>
  <c r="D1449" i="1"/>
  <c r="E1449" i="1"/>
  <c r="F1449" i="1"/>
  <c r="G1449" i="1"/>
  <c r="H1449" i="1"/>
  <c r="I1449" i="1"/>
  <c r="J1449" i="1"/>
  <c r="K1449" i="1"/>
  <c r="L1449" i="1"/>
  <c r="M1449" i="1"/>
  <c r="N1449" i="1"/>
  <c r="O1449" i="1"/>
  <c r="P1449" i="1"/>
  <c r="Q1449" i="1"/>
  <c r="R1449" i="1"/>
  <c r="S1449" i="1"/>
  <c r="T1449" i="1"/>
  <c r="U1449" i="1"/>
  <c r="V1449" i="1"/>
  <c r="W1449" i="1"/>
  <c r="X1449" i="1"/>
  <c r="Y1449" i="1"/>
  <c r="Z1449" i="1"/>
  <c r="AA1449" i="1"/>
  <c r="AB1449" i="1"/>
  <c r="AC1449" i="1"/>
  <c r="AD1449" i="1"/>
  <c r="AE1449" i="1"/>
  <c r="AF1449" i="1"/>
  <c r="C1450" i="1"/>
  <c r="D1450" i="1"/>
  <c r="E1450" i="1"/>
  <c r="F1450" i="1"/>
  <c r="G1450" i="1"/>
  <c r="H1450" i="1"/>
  <c r="I1450" i="1"/>
  <c r="J1450" i="1"/>
  <c r="K1450" i="1"/>
  <c r="L1450" i="1"/>
  <c r="M1450" i="1"/>
  <c r="N1450" i="1"/>
  <c r="O1450" i="1"/>
  <c r="P1450" i="1"/>
  <c r="Q1450" i="1"/>
  <c r="R1450" i="1"/>
  <c r="S1450" i="1"/>
  <c r="T1450" i="1"/>
  <c r="U1450" i="1"/>
  <c r="V1450" i="1"/>
  <c r="W1450" i="1"/>
  <c r="X1450" i="1"/>
  <c r="Y1450" i="1"/>
  <c r="Z1450" i="1"/>
  <c r="AA1450" i="1"/>
  <c r="AB1450" i="1"/>
  <c r="AC1450" i="1"/>
  <c r="AD1450" i="1"/>
  <c r="AE1450" i="1"/>
  <c r="AF1450" i="1"/>
  <c r="C1451" i="1"/>
  <c r="D1451" i="1"/>
  <c r="E1451" i="1"/>
  <c r="F1451" i="1"/>
  <c r="G1451" i="1"/>
  <c r="H1451" i="1"/>
  <c r="I1451" i="1"/>
  <c r="J1451" i="1"/>
  <c r="K1451" i="1"/>
  <c r="L1451" i="1"/>
  <c r="M1451" i="1"/>
  <c r="N1451" i="1"/>
  <c r="O1451" i="1"/>
  <c r="P1451" i="1"/>
  <c r="Q1451" i="1"/>
  <c r="R1451" i="1"/>
  <c r="S1451" i="1"/>
  <c r="T1451" i="1"/>
  <c r="U1451" i="1"/>
  <c r="V1451" i="1"/>
  <c r="W1451" i="1"/>
  <c r="X1451" i="1"/>
  <c r="Y1451" i="1"/>
  <c r="Z1451" i="1"/>
  <c r="AA1451" i="1"/>
  <c r="AB1451" i="1"/>
  <c r="AC1451" i="1"/>
  <c r="AD1451" i="1"/>
  <c r="AE1451" i="1"/>
  <c r="AF1451" i="1"/>
  <c r="C1452" i="1"/>
  <c r="D1452" i="1"/>
  <c r="E1452" i="1"/>
  <c r="F1452" i="1"/>
  <c r="G1452" i="1"/>
  <c r="H1452" i="1"/>
  <c r="I1452" i="1"/>
  <c r="J1452" i="1"/>
  <c r="K1452" i="1"/>
  <c r="L1452" i="1"/>
  <c r="M1452" i="1"/>
  <c r="N1452" i="1"/>
  <c r="O1452" i="1"/>
  <c r="P1452" i="1"/>
  <c r="Q1452" i="1"/>
  <c r="R1452" i="1"/>
  <c r="S1452" i="1"/>
  <c r="T1452" i="1"/>
  <c r="U1452" i="1"/>
  <c r="V1452" i="1"/>
  <c r="W1452" i="1"/>
  <c r="X1452" i="1"/>
  <c r="Y1452" i="1"/>
  <c r="Z1452" i="1"/>
  <c r="AA1452" i="1"/>
  <c r="AB1452" i="1"/>
  <c r="AC1452" i="1"/>
  <c r="AD1452" i="1"/>
  <c r="AE1452" i="1"/>
  <c r="AF1452" i="1"/>
  <c r="C1453" i="1"/>
  <c r="D1453" i="1"/>
  <c r="E1453" i="1"/>
  <c r="F1453" i="1"/>
  <c r="G1453" i="1"/>
  <c r="H1453" i="1"/>
  <c r="I1453" i="1"/>
  <c r="J1453" i="1"/>
  <c r="K1453" i="1"/>
  <c r="L1453" i="1"/>
  <c r="M1453" i="1"/>
  <c r="N1453" i="1"/>
  <c r="O1453" i="1"/>
  <c r="P1453" i="1"/>
  <c r="Q1453" i="1"/>
  <c r="R1453" i="1"/>
  <c r="S1453" i="1"/>
  <c r="T1453" i="1"/>
  <c r="U1453" i="1"/>
  <c r="V1453" i="1"/>
  <c r="W1453" i="1"/>
  <c r="X1453" i="1"/>
  <c r="Y1453" i="1"/>
  <c r="Z1453" i="1"/>
  <c r="AA1453" i="1"/>
  <c r="AB1453" i="1"/>
  <c r="AC1453" i="1"/>
  <c r="AD1453" i="1"/>
  <c r="AE1453" i="1"/>
  <c r="AF1453" i="1"/>
  <c r="C1454" i="1"/>
  <c r="D1454" i="1"/>
  <c r="E1454" i="1"/>
  <c r="F1454" i="1"/>
  <c r="G1454" i="1"/>
  <c r="H1454" i="1"/>
  <c r="I1454" i="1"/>
  <c r="J1454" i="1"/>
  <c r="K1454" i="1"/>
  <c r="L1454" i="1"/>
  <c r="M1454" i="1"/>
  <c r="N1454" i="1"/>
  <c r="O1454" i="1"/>
  <c r="P1454" i="1"/>
  <c r="Q1454" i="1"/>
  <c r="R1454" i="1"/>
  <c r="S1454" i="1"/>
  <c r="T1454" i="1"/>
  <c r="U1454" i="1"/>
  <c r="V1454" i="1"/>
  <c r="W1454" i="1"/>
  <c r="X1454" i="1"/>
  <c r="Y1454" i="1"/>
  <c r="Z1454" i="1"/>
  <c r="AA1454" i="1"/>
  <c r="AB1454" i="1"/>
  <c r="AC1454" i="1"/>
  <c r="AD1454" i="1"/>
  <c r="AE1454" i="1"/>
  <c r="AF1454" i="1"/>
  <c r="C1455" i="1"/>
  <c r="D1455" i="1"/>
  <c r="E1455" i="1"/>
  <c r="F1455" i="1"/>
  <c r="G1455" i="1"/>
  <c r="H1455" i="1"/>
  <c r="I1455" i="1"/>
  <c r="J1455" i="1"/>
  <c r="K1455" i="1"/>
  <c r="L1455" i="1"/>
  <c r="M1455" i="1"/>
  <c r="N1455" i="1"/>
  <c r="O1455" i="1"/>
  <c r="P1455" i="1"/>
  <c r="Q1455" i="1"/>
  <c r="R1455" i="1"/>
  <c r="S1455" i="1"/>
  <c r="T1455" i="1"/>
  <c r="U1455" i="1"/>
  <c r="V1455" i="1"/>
  <c r="W1455" i="1"/>
  <c r="X1455" i="1"/>
  <c r="Y1455" i="1"/>
  <c r="Z1455" i="1"/>
  <c r="AA1455" i="1"/>
  <c r="AB1455" i="1"/>
  <c r="AC1455" i="1"/>
  <c r="AD1455" i="1"/>
  <c r="AE1455" i="1"/>
  <c r="AF1455" i="1"/>
  <c r="C1456" i="1"/>
  <c r="D1456" i="1"/>
  <c r="E1456" i="1"/>
  <c r="F1456" i="1"/>
  <c r="G1456" i="1"/>
  <c r="H1456" i="1"/>
  <c r="I1456" i="1"/>
  <c r="J1456" i="1"/>
  <c r="K1456" i="1"/>
  <c r="L1456" i="1"/>
  <c r="M1456" i="1"/>
  <c r="N1456" i="1"/>
  <c r="O1456" i="1"/>
  <c r="P1456" i="1"/>
  <c r="Q1456" i="1"/>
  <c r="R1456" i="1"/>
  <c r="S1456" i="1"/>
  <c r="T1456" i="1"/>
  <c r="U1456" i="1"/>
  <c r="V1456" i="1"/>
  <c r="W1456" i="1"/>
  <c r="X1456" i="1"/>
  <c r="Y1456" i="1"/>
  <c r="Z1456" i="1"/>
  <c r="AA1456" i="1"/>
  <c r="AB1456" i="1"/>
  <c r="AC1456" i="1"/>
  <c r="AD1456" i="1"/>
  <c r="AE1456" i="1"/>
  <c r="AF1456" i="1"/>
  <c r="C1457" i="1"/>
  <c r="D1457" i="1"/>
  <c r="E1457" i="1"/>
  <c r="F1457" i="1"/>
  <c r="G1457" i="1"/>
  <c r="H1457" i="1"/>
  <c r="I1457" i="1"/>
  <c r="J1457" i="1"/>
  <c r="K1457" i="1"/>
  <c r="L1457" i="1"/>
  <c r="M1457" i="1"/>
  <c r="N1457" i="1"/>
  <c r="O1457" i="1"/>
  <c r="P1457" i="1"/>
  <c r="Q1457" i="1"/>
  <c r="R1457" i="1"/>
  <c r="S1457" i="1"/>
  <c r="T1457" i="1"/>
  <c r="U1457" i="1"/>
  <c r="V1457" i="1"/>
  <c r="W1457" i="1"/>
  <c r="X1457" i="1"/>
  <c r="Y1457" i="1"/>
  <c r="Z1457" i="1"/>
  <c r="AA1457" i="1"/>
  <c r="AB1457" i="1"/>
  <c r="AC1457" i="1"/>
  <c r="AD1457" i="1"/>
  <c r="AE1457" i="1"/>
  <c r="AF1457" i="1"/>
  <c r="C1458" i="1"/>
  <c r="D1458" i="1"/>
  <c r="E1458" i="1"/>
  <c r="F1458" i="1"/>
  <c r="G1458" i="1"/>
  <c r="H1458" i="1"/>
  <c r="I1458" i="1"/>
  <c r="J1458" i="1"/>
  <c r="K1458" i="1"/>
  <c r="L1458" i="1"/>
  <c r="M1458" i="1"/>
  <c r="N1458" i="1"/>
  <c r="O1458" i="1"/>
  <c r="P1458" i="1"/>
  <c r="Q1458" i="1"/>
  <c r="R1458" i="1"/>
  <c r="S1458" i="1"/>
  <c r="T1458" i="1"/>
  <c r="U1458" i="1"/>
  <c r="V1458" i="1"/>
  <c r="W1458" i="1"/>
  <c r="X1458" i="1"/>
  <c r="Y1458" i="1"/>
  <c r="Z1458" i="1"/>
  <c r="AA1458" i="1"/>
  <c r="AB1458" i="1"/>
  <c r="AC1458" i="1"/>
  <c r="AD1458" i="1"/>
  <c r="AE1458" i="1"/>
  <c r="AF1458" i="1"/>
  <c r="C1459" i="1"/>
  <c r="D1459" i="1"/>
  <c r="E1459" i="1"/>
  <c r="F1459" i="1"/>
  <c r="G1459" i="1"/>
  <c r="H1459" i="1"/>
  <c r="I1459" i="1"/>
  <c r="J1459" i="1"/>
  <c r="K1459" i="1"/>
  <c r="L1459" i="1"/>
  <c r="M1459" i="1"/>
  <c r="N1459" i="1"/>
  <c r="O1459" i="1"/>
  <c r="P1459" i="1"/>
  <c r="Q1459" i="1"/>
  <c r="R1459" i="1"/>
  <c r="S1459" i="1"/>
  <c r="T1459" i="1"/>
  <c r="U1459" i="1"/>
  <c r="V1459" i="1"/>
  <c r="W1459" i="1"/>
  <c r="X1459" i="1"/>
  <c r="Y1459" i="1"/>
  <c r="Z1459" i="1"/>
  <c r="AA1459" i="1"/>
  <c r="AB1459" i="1"/>
  <c r="AC1459" i="1"/>
  <c r="AD1459" i="1"/>
  <c r="AE1459" i="1"/>
  <c r="AF1459" i="1"/>
  <c r="C1460" i="1"/>
  <c r="D1460" i="1"/>
  <c r="E1460" i="1"/>
  <c r="F1460" i="1"/>
  <c r="G1460" i="1"/>
  <c r="H1460" i="1"/>
  <c r="I1460" i="1"/>
  <c r="J1460" i="1"/>
  <c r="K1460" i="1"/>
  <c r="L1460" i="1"/>
  <c r="M1460" i="1"/>
  <c r="N1460" i="1"/>
  <c r="O1460" i="1"/>
  <c r="P1460" i="1"/>
  <c r="Q1460" i="1"/>
  <c r="R1460" i="1"/>
  <c r="S1460" i="1"/>
  <c r="T1460" i="1"/>
  <c r="U1460" i="1"/>
  <c r="V1460" i="1"/>
  <c r="W1460" i="1"/>
  <c r="X1460" i="1"/>
  <c r="Y1460" i="1"/>
  <c r="Z1460" i="1"/>
  <c r="AA1460" i="1"/>
  <c r="AB1460" i="1"/>
  <c r="AC1460" i="1"/>
  <c r="AD1460" i="1"/>
  <c r="AE1460" i="1"/>
  <c r="AF1460" i="1"/>
  <c r="C1461" i="1"/>
  <c r="D1461" i="1"/>
  <c r="E1461" i="1"/>
  <c r="F1461" i="1"/>
  <c r="G1461" i="1"/>
  <c r="H1461" i="1"/>
  <c r="I1461" i="1"/>
  <c r="J1461" i="1"/>
  <c r="K1461" i="1"/>
  <c r="L1461" i="1"/>
  <c r="M1461" i="1"/>
  <c r="N1461" i="1"/>
  <c r="O1461" i="1"/>
  <c r="P1461" i="1"/>
  <c r="Q1461" i="1"/>
  <c r="R1461" i="1"/>
  <c r="S1461" i="1"/>
  <c r="T1461" i="1"/>
  <c r="U1461" i="1"/>
  <c r="V1461" i="1"/>
  <c r="W1461" i="1"/>
  <c r="X1461" i="1"/>
  <c r="Y1461" i="1"/>
  <c r="Z1461" i="1"/>
  <c r="AA1461" i="1"/>
  <c r="AB1461" i="1"/>
  <c r="AC1461" i="1"/>
  <c r="AD1461" i="1"/>
  <c r="AE1461" i="1"/>
  <c r="AF1461" i="1"/>
  <c r="C1462" i="1"/>
  <c r="D1462" i="1"/>
  <c r="E1462" i="1"/>
  <c r="F1462" i="1"/>
  <c r="G1462" i="1"/>
  <c r="H1462" i="1"/>
  <c r="I1462" i="1"/>
  <c r="J1462" i="1"/>
  <c r="K1462" i="1"/>
  <c r="L1462" i="1"/>
  <c r="M1462" i="1"/>
  <c r="N1462" i="1"/>
  <c r="O1462" i="1"/>
  <c r="P1462" i="1"/>
  <c r="Q1462" i="1"/>
  <c r="R1462" i="1"/>
  <c r="S1462" i="1"/>
  <c r="T1462" i="1"/>
  <c r="U1462" i="1"/>
  <c r="V1462" i="1"/>
  <c r="W1462" i="1"/>
  <c r="X1462" i="1"/>
  <c r="Y1462" i="1"/>
  <c r="Z1462" i="1"/>
  <c r="AA1462" i="1"/>
  <c r="AB1462" i="1"/>
  <c r="AC1462" i="1"/>
  <c r="AD1462" i="1"/>
  <c r="AE1462" i="1"/>
  <c r="AF1462" i="1"/>
  <c r="C1463" i="1"/>
  <c r="D1463" i="1"/>
  <c r="E1463" i="1"/>
  <c r="F1463" i="1"/>
  <c r="G1463" i="1"/>
  <c r="H1463" i="1"/>
  <c r="I1463" i="1"/>
  <c r="J1463" i="1"/>
  <c r="K1463" i="1"/>
  <c r="L1463" i="1"/>
  <c r="M1463" i="1"/>
  <c r="N1463" i="1"/>
  <c r="O1463" i="1"/>
  <c r="P1463" i="1"/>
  <c r="Q1463" i="1"/>
  <c r="R1463" i="1"/>
  <c r="S1463" i="1"/>
  <c r="T1463" i="1"/>
  <c r="U1463" i="1"/>
  <c r="V1463" i="1"/>
  <c r="W1463" i="1"/>
  <c r="X1463" i="1"/>
  <c r="Y1463" i="1"/>
  <c r="Z1463" i="1"/>
  <c r="AA1463" i="1"/>
  <c r="AB1463" i="1"/>
  <c r="AC1463" i="1"/>
  <c r="AD1463" i="1"/>
  <c r="AE1463" i="1"/>
  <c r="AF1463" i="1"/>
  <c r="C1464" i="1"/>
  <c r="D1464" i="1"/>
  <c r="E1464" i="1"/>
  <c r="F1464" i="1"/>
  <c r="G1464" i="1"/>
  <c r="H1464" i="1"/>
  <c r="I1464" i="1"/>
  <c r="J1464" i="1"/>
  <c r="K1464" i="1"/>
  <c r="L1464" i="1"/>
  <c r="M1464" i="1"/>
  <c r="N1464" i="1"/>
  <c r="O1464" i="1"/>
  <c r="P1464" i="1"/>
  <c r="Q1464" i="1"/>
  <c r="R1464" i="1"/>
  <c r="S1464" i="1"/>
  <c r="T1464" i="1"/>
  <c r="U1464" i="1"/>
  <c r="V1464" i="1"/>
  <c r="W1464" i="1"/>
  <c r="X1464" i="1"/>
  <c r="Y1464" i="1"/>
  <c r="Z1464" i="1"/>
  <c r="AA1464" i="1"/>
  <c r="AB1464" i="1"/>
  <c r="AC1464" i="1"/>
  <c r="AD1464" i="1"/>
  <c r="AE1464" i="1"/>
  <c r="AF1464" i="1"/>
  <c r="C1465" i="1"/>
  <c r="D1465" i="1"/>
  <c r="E1465" i="1"/>
  <c r="F1465" i="1"/>
  <c r="G1465" i="1"/>
  <c r="H1465" i="1"/>
  <c r="I1465" i="1"/>
  <c r="J1465" i="1"/>
  <c r="K1465" i="1"/>
  <c r="L1465" i="1"/>
  <c r="M1465" i="1"/>
  <c r="N1465" i="1"/>
  <c r="O1465" i="1"/>
  <c r="P1465" i="1"/>
  <c r="Q1465" i="1"/>
  <c r="R1465" i="1"/>
  <c r="S1465" i="1"/>
  <c r="T1465" i="1"/>
  <c r="U1465" i="1"/>
  <c r="V1465" i="1"/>
  <c r="W1465" i="1"/>
  <c r="X1465" i="1"/>
  <c r="Y1465" i="1"/>
  <c r="Z1465" i="1"/>
  <c r="AA1465" i="1"/>
  <c r="AB1465" i="1"/>
  <c r="AC1465" i="1"/>
  <c r="AD1465" i="1"/>
  <c r="AE1465" i="1"/>
  <c r="AF1465" i="1"/>
  <c r="C1466" i="1"/>
  <c r="D1466" i="1"/>
  <c r="E1466" i="1"/>
  <c r="F1466" i="1"/>
  <c r="G1466" i="1"/>
  <c r="H1466" i="1"/>
  <c r="I1466" i="1"/>
  <c r="J1466" i="1"/>
  <c r="K1466" i="1"/>
  <c r="L1466" i="1"/>
  <c r="M1466" i="1"/>
  <c r="N1466" i="1"/>
  <c r="O1466" i="1"/>
  <c r="P1466" i="1"/>
  <c r="Q1466" i="1"/>
  <c r="R1466" i="1"/>
  <c r="S1466" i="1"/>
  <c r="T1466" i="1"/>
  <c r="U1466" i="1"/>
  <c r="V1466" i="1"/>
  <c r="W1466" i="1"/>
  <c r="X1466" i="1"/>
  <c r="Y1466" i="1"/>
  <c r="Z1466" i="1"/>
  <c r="AA1466" i="1"/>
  <c r="AB1466" i="1"/>
  <c r="AC1466" i="1"/>
  <c r="AD1466" i="1"/>
  <c r="AE1466" i="1"/>
  <c r="AF1466" i="1"/>
  <c r="C1467" i="1"/>
  <c r="D1467" i="1"/>
  <c r="E1467" i="1"/>
  <c r="F1467" i="1"/>
  <c r="G1467" i="1"/>
  <c r="H1467" i="1"/>
  <c r="I1467" i="1"/>
  <c r="J1467" i="1"/>
  <c r="K1467" i="1"/>
  <c r="L1467" i="1"/>
  <c r="M1467" i="1"/>
  <c r="N1467" i="1"/>
  <c r="O1467" i="1"/>
  <c r="P1467" i="1"/>
  <c r="Q1467" i="1"/>
  <c r="R1467" i="1"/>
  <c r="S1467" i="1"/>
  <c r="T1467" i="1"/>
  <c r="U1467" i="1"/>
  <c r="V1467" i="1"/>
  <c r="W1467" i="1"/>
  <c r="X1467" i="1"/>
  <c r="Y1467" i="1"/>
  <c r="Z1467" i="1"/>
  <c r="AA1467" i="1"/>
  <c r="AB1467" i="1"/>
  <c r="AC1467" i="1"/>
  <c r="AD1467" i="1"/>
  <c r="AE1467" i="1"/>
  <c r="AF1467" i="1"/>
  <c r="C1468" i="1"/>
  <c r="D1468" i="1"/>
  <c r="E1468" i="1"/>
  <c r="F1468" i="1"/>
  <c r="G1468" i="1"/>
  <c r="H1468" i="1"/>
  <c r="I1468" i="1"/>
  <c r="J1468" i="1"/>
  <c r="K1468" i="1"/>
  <c r="L1468" i="1"/>
  <c r="M1468" i="1"/>
  <c r="N1468" i="1"/>
  <c r="O1468" i="1"/>
  <c r="P1468" i="1"/>
  <c r="Q1468" i="1"/>
  <c r="R1468" i="1"/>
  <c r="S1468" i="1"/>
  <c r="T1468" i="1"/>
  <c r="U1468" i="1"/>
  <c r="V1468" i="1"/>
  <c r="W1468" i="1"/>
  <c r="X1468" i="1"/>
  <c r="Y1468" i="1"/>
  <c r="Z1468" i="1"/>
  <c r="AA1468" i="1"/>
  <c r="AB1468" i="1"/>
  <c r="AC1468" i="1"/>
  <c r="AD1468" i="1"/>
  <c r="AE1468" i="1"/>
  <c r="AF1468" i="1"/>
  <c r="C1469" i="1"/>
  <c r="D1469" i="1"/>
  <c r="E1469" i="1"/>
  <c r="F1469" i="1"/>
  <c r="G1469" i="1"/>
  <c r="H1469" i="1"/>
  <c r="I1469" i="1"/>
  <c r="J1469" i="1"/>
  <c r="K1469" i="1"/>
  <c r="L1469" i="1"/>
  <c r="M1469" i="1"/>
  <c r="N1469" i="1"/>
  <c r="O1469" i="1"/>
  <c r="P1469" i="1"/>
  <c r="Q1469" i="1"/>
  <c r="R1469" i="1"/>
  <c r="S1469" i="1"/>
  <c r="T1469" i="1"/>
  <c r="U1469" i="1"/>
  <c r="V1469" i="1"/>
  <c r="W1469" i="1"/>
  <c r="X1469" i="1"/>
  <c r="Y1469" i="1"/>
  <c r="Z1469" i="1"/>
  <c r="AA1469" i="1"/>
  <c r="AB1469" i="1"/>
  <c r="AC1469" i="1"/>
  <c r="AD1469" i="1"/>
  <c r="AE1469" i="1"/>
  <c r="AF1469" i="1"/>
  <c r="C1470" i="1"/>
  <c r="D1470" i="1"/>
  <c r="E1470" i="1"/>
  <c r="F1470" i="1"/>
  <c r="G1470" i="1"/>
  <c r="H1470" i="1"/>
  <c r="I1470" i="1"/>
  <c r="J1470" i="1"/>
  <c r="K1470" i="1"/>
  <c r="L1470" i="1"/>
  <c r="M1470" i="1"/>
  <c r="N1470" i="1"/>
  <c r="O1470" i="1"/>
  <c r="P1470" i="1"/>
  <c r="Q1470" i="1"/>
  <c r="R1470" i="1"/>
  <c r="S1470" i="1"/>
  <c r="T1470" i="1"/>
  <c r="U1470" i="1"/>
  <c r="V1470" i="1"/>
  <c r="W1470" i="1"/>
  <c r="X1470" i="1"/>
  <c r="Y1470" i="1"/>
  <c r="Z1470" i="1"/>
  <c r="AA1470" i="1"/>
  <c r="AB1470" i="1"/>
  <c r="AC1470" i="1"/>
  <c r="AD1470" i="1"/>
  <c r="AE1470" i="1"/>
  <c r="AF1470" i="1"/>
  <c r="C1471" i="1"/>
  <c r="D1471" i="1"/>
  <c r="E1471" i="1"/>
  <c r="F1471" i="1"/>
  <c r="G1471" i="1"/>
  <c r="H1471" i="1"/>
  <c r="I1471" i="1"/>
  <c r="J1471" i="1"/>
  <c r="K1471" i="1"/>
  <c r="L1471" i="1"/>
  <c r="M1471" i="1"/>
  <c r="N1471" i="1"/>
  <c r="O1471" i="1"/>
  <c r="P1471" i="1"/>
  <c r="Q1471" i="1"/>
  <c r="R1471" i="1"/>
  <c r="S1471" i="1"/>
  <c r="T1471" i="1"/>
  <c r="U1471" i="1"/>
  <c r="V1471" i="1"/>
  <c r="W1471" i="1"/>
  <c r="X1471" i="1"/>
  <c r="Y1471" i="1"/>
  <c r="Z1471" i="1"/>
  <c r="AA1471" i="1"/>
  <c r="AB1471" i="1"/>
  <c r="AC1471" i="1"/>
  <c r="AD1471" i="1"/>
  <c r="AE1471" i="1"/>
  <c r="AF1471" i="1"/>
  <c r="C1472" i="1"/>
  <c r="D1472" i="1"/>
  <c r="E1472" i="1"/>
  <c r="F1472" i="1"/>
  <c r="G1472" i="1"/>
  <c r="H1472" i="1"/>
  <c r="I1472" i="1"/>
  <c r="J1472" i="1"/>
  <c r="K1472" i="1"/>
  <c r="L1472" i="1"/>
  <c r="M1472" i="1"/>
  <c r="N1472" i="1"/>
  <c r="O1472" i="1"/>
  <c r="P1472" i="1"/>
  <c r="Q1472" i="1"/>
  <c r="R1472" i="1"/>
  <c r="S1472" i="1"/>
  <c r="T1472" i="1"/>
  <c r="U1472" i="1"/>
  <c r="V1472" i="1"/>
  <c r="W1472" i="1"/>
  <c r="X1472" i="1"/>
  <c r="Y1472" i="1"/>
  <c r="Z1472" i="1"/>
  <c r="AA1472" i="1"/>
  <c r="AB1472" i="1"/>
  <c r="AC1472" i="1"/>
  <c r="AD1472" i="1"/>
  <c r="AE1472" i="1"/>
  <c r="AF1472" i="1"/>
  <c r="C1473" i="1"/>
  <c r="D1473" i="1"/>
  <c r="E1473" i="1"/>
  <c r="F1473" i="1"/>
  <c r="G1473" i="1"/>
  <c r="H1473" i="1"/>
  <c r="I1473" i="1"/>
  <c r="J1473" i="1"/>
  <c r="K1473" i="1"/>
  <c r="L1473" i="1"/>
  <c r="M1473" i="1"/>
  <c r="N1473" i="1"/>
  <c r="O1473" i="1"/>
  <c r="P1473" i="1"/>
  <c r="Q1473" i="1"/>
  <c r="R1473" i="1"/>
  <c r="S1473" i="1"/>
  <c r="T1473" i="1"/>
  <c r="U1473" i="1"/>
  <c r="V1473" i="1"/>
  <c r="W1473" i="1"/>
  <c r="X1473" i="1"/>
  <c r="Y1473" i="1"/>
  <c r="Z1473" i="1"/>
  <c r="AA1473" i="1"/>
  <c r="AB1473" i="1"/>
  <c r="AC1473" i="1"/>
  <c r="AD1473" i="1"/>
  <c r="AE1473" i="1"/>
  <c r="AF1473" i="1"/>
  <c r="C1474" i="1"/>
  <c r="D1474" i="1"/>
  <c r="E1474" i="1"/>
  <c r="F1474" i="1"/>
  <c r="G1474" i="1"/>
  <c r="H1474" i="1"/>
  <c r="I1474" i="1"/>
  <c r="J1474" i="1"/>
  <c r="K1474" i="1"/>
  <c r="L1474" i="1"/>
  <c r="M1474" i="1"/>
  <c r="N1474" i="1"/>
  <c r="O1474" i="1"/>
  <c r="P1474" i="1"/>
  <c r="Q1474" i="1"/>
  <c r="R1474" i="1"/>
  <c r="S1474" i="1"/>
  <c r="T1474" i="1"/>
  <c r="U1474" i="1"/>
  <c r="V1474" i="1"/>
  <c r="W1474" i="1"/>
  <c r="X1474" i="1"/>
  <c r="Y1474" i="1"/>
  <c r="Z1474" i="1"/>
  <c r="AA1474" i="1"/>
  <c r="AB1474" i="1"/>
  <c r="AC1474" i="1"/>
  <c r="AD1474" i="1"/>
  <c r="AE1474" i="1"/>
  <c r="AF1474" i="1"/>
  <c r="C1475" i="1"/>
  <c r="D1475" i="1"/>
  <c r="E1475" i="1"/>
  <c r="F1475" i="1"/>
  <c r="G1475" i="1"/>
  <c r="H1475" i="1"/>
  <c r="I1475" i="1"/>
  <c r="J1475" i="1"/>
  <c r="K1475" i="1"/>
  <c r="L1475" i="1"/>
  <c r="M1475" i="1"/>
  <c r="N1475" i="1"/>
  <c r="O1475" i="1"/>
  <c r="P1475" i="1"/>
  <c r="Q1475" i="1"/>
  <c r="R1475" i="1"/>
  <c r="S1475" i="1"/>
  <c r="T1475" i="1"/>
  <c r="U1475" i="1"/>
  <c r="V1475" i="1"/>
  <c r="W1475" i="1"/>
  <c r="X1475" i="1"/>
  <c r="Y1475" i="1"/>
  <c r="Z1475" i="1"/>
  <c r="AA1475" i="1"/>
  <c r="AB1475" i="1"/>
  <c r="AC1475" i="1"/>
  <c r="AD1475" i="1"/>
  <c r="AE1475" i="1"/>
  <c r="AF1475" i="1"/>
  <c r="C1476" i="1"/>
  <c r="D1476" i="1"/>
  <c r="E1476" i="1"/>
  <c r="F1476" i="1"/>
  <c r="G1476" i="1"/>
  <c r="H1476" i="1"/>
  <c r="I1476" i="1"/>
  <c r="J1476" i="1"/>
  <c r="K1476" i="1"/>
  <c r="L1476" i="1"/>
  <c r="M1476" i="1"/>
  <c r="N1476" i="1"/>
  <c r="O1476" i="1"/>
  <c r="P1476" i="1"/>
  <c r="Q1476" i="1"/>
  <c r="R1476" i="1"/>
  <c r="S1476" i="1"/>
  <c r="T1476" i="1"/>
  <c r="U1476" i="1"/>
  <c r="V1476" i="1"/>
  <c r="W1476" i="1"/>
  <c r="X1476" i="1"/>
  <c r="Y1476" i="1"/>
  <c r="Z1476" i="1"/>
  <c r="AA1476" i="1"/>
  <c r="AB1476" i="1"/>
  <c r="AC1476" i="1"/>
  <c r="AD1476" i="1"/>
  <c r="AE1476" i="1"/>
  <c r="AF1476" i="1"/>
  <c r="C1477" i="1"/>
  <c r="D1477" i="1"/>
  <c r="E1477" i="1"/>
  <c r="F1477" i="1"/>
  <c r="G1477" i="1"/>
  <c r="H1477" i="1"/>
  <c r="I1477" i="1"/>
  <c r="J1477" i="1"/>
  <c r="K1477" i="1"/>
  <c r="L1477" i="1"/>
  <c r="M1477" i="1"/>
  <c r="N1477" i="1"/>
  <c r="O1477" i="1"/>
  <c r="P1477" i="1"/>
  <c r="Q1477" i="1"/>
  <c r="R1477" i="1"/>
  <c r="S1477" i="1"/>
  <c r="T1477" i="1"/>
  <c r="U1477" i="1"/>
  <c r="V1477" i="1"/>
  <c r="W1477" i="1"/>
  <c r="X1477" i="1"/>
  <c r="Y1477" i="1"/>
  <c r="Z1477" i="1"/>
  <c r="AA1477" i="1"/>
  <c r="AB1477" i="1"/>
  <c r="AC1477" i="1"/>
  <c r="AD1477" i="1"/>
  <c r="AE1477" i="1"/>
  <c r="AF1477" i="1"/>
  <c r="C1478" i="1"/>
  <c r="D1478" i="1"/>
  <c r="E1478" i="1"/>
  <c r="F1478" i="1"/>
  <c r="G1478" i="1"/>
  <c r="H1478" i="1"/>
  <c r="I1478" i="1"/>
  <c r="J1478" i="1"/>
  <c r="K1478" i="1"/>
  <c r="L1478" i="1"/>
  <c r="M1478" i="1"/>
  <c r="N1478" i="1"/>
  <c r="O1478" i="1"/>
  <c r="P1478" i="1"/>
  <c r="Q1478" i="1"/>
  <c r="R1478" i="1"/>
  <c r="S1478" i="1"/>
  <c r="T1478" i="1"/>
  <c r="U1478" i="1"/>
  <c r="V1478" i="1"/>
  <c r="W1478" i="1"/>
  <c r="X1478" i="1"/>
  <c r="Y1478" i="1"/>
  <c r="Z1478" i="1"/>
  <c r="AA1478" i="1"/>
  <c r="AB1478" i="1"/>
  <c r="AC1478" i="1"/>
  <c r="AD1478" i="1"/>
  <c r="AE1478" i="1"/>
  <c r="AF1478" i="1"/>
  <c r="C1479" i="1"/>
  <c r="D1479" i="1"/>
  <c r="E1479" i="1"/>
  <c r="F1479" i="1"/>
  <c r="G1479" i="1"/>
  <c r="H1479" i="1"/>
  <c r="I1479" i="1"/>
  <c r="J1479" i="1"/>
  <c r="K1479" i="1"/>
  <c r="L1479" i="1"/>
  <c r="M1479" i="1"/>
  <c r="N1479" i="1"/>
  <c r="O1479" i="1"/>
  <c r="P1479" i="1"/>
  <c r="Q1479" i="1"/>
  <c r="R1479" i="1"/>
  <c r="S1479" i="1"/>
  <c r="T1479" i="1"/>
  <c r="U1479" i="1"/>
  <c r="V1479" i="1"/>
  <c r="W1479" i="1"/>
  <c r="X1479" i="1"/>
  <c r="Y1479" i="1"/>
  <c r="Z1479" i="1"/>
  <c r="AA1479" i="1"/>
  <c r="AB1479" i="1"/>
  <c r="AC1479" i="1"/>
  <c r="AD1479" i="1"/>
  <c r="AE1479" i="1"/>
  <c r="AF1479" i="1"/>
  <c r="C1480" i="1"/>
  <c r="D1480" i="1"/>
  <c r="E1480" i="1"/>
  <c r="F1480" i="1"/>
  <c r="G1480" i="1"/>
  <c r="H1480" i="1"/>
  <c r="I1480" i="1"/>
  <c r="J1480" i="1"/>
  <c r="K1480" i="1"/>
  <c r="L1480" i="1"/>
  <c r="M1480" i="1"/>
  <c r="N1480" i="1"/>
  <c r="O1480" i="1"/>
  <c r="P1480" i="1"/>
  <c r="Q1480" i="1"/>
  <c r="R1480" i="1"/>
  <c r="S1480" i="1"/>
  <c r="T1480" i="1"/>
  <c r="U1480" i="1"/>
  <c r="V1480" i="1"/>
  <c r="W1480" i="1"/>
  <c r="X1480" i="1"/>
  <c r="Y1480" i="1"/>
  <c r="Z1480" i="1"/>
  <c r="AA1480" i="1"/>
  <c r="AB1480" i="1"/>
  <c r="AC1480" i="1"/>
  <c r="AD1480" i="1"/>
  <c r="AE1480" i="1"/>
  <c r="AF1480" i="1"/>
  <c r="C1481" i="1"/>
  <c r="D1481" i="1"/>
  <c r="E1481" i="1"/>
  <c r="F1481" i="1"/>
  <c r="G1481" i="1"/>
  <c r="H1481" i="1"/>
  <c r="I1481" i="1"/>
  <c r="J1481" i="1"/>
  <c r="K1481" i="1"/>
  <c r="L1481" i="1"/>
  <c r="M1481" i="1"/>
  <c r="N1481" i="1"/>
  <c r="O1481" i="1"/>
  <c r="P1481" i="1"/>
  <c r="Q1481" i="1"/>
  <c r="R1481" i="1"/>
  <c r="S1481" i="1"/>
  <c r="T1481" i="1"/>
  <c r="U1481" i="1"/>
  <c r="V1481" i="1"/>
  <c r="W1481" i="1"/>
  <c r="X1481" i="1"/>
  <c r="Y1481" i="1"/>
  <c r="Z1481" i="1"/>
  <c r="AA1481" i="1"/>
  <c r="AB1481" i="1"/>
  <c r="AC1481" i="1"/>
  <c r="AD1481" i="1"/>
  <c r="AE1481" i="1"/>
  <c r="AF1481" i="1"/>
  <c r="C1482" i="1"/>
  <c r="D1482" i="1"/>
  <c r="E1482" i="1"/>
  <c r="F1482" i="1"/>
  <c r="G1482" i="1"/>
  <c r="H1482" i="1"/>
  <c r="I1482" i="1"/>
  <c r="J1482" i="1"/>
  <c r="K1482" i="1"/>
  <c r="L1482" i="1"/>
  <c r="M1482" i="1"/>
  <c r="N1482" i="1"/>
  <c r="O1482" i="1"/>
  <c r="P1482" i="1"/>
  <c r="Q1482" i="1"/>
  <c r="R1482" i="1"/>
  <c r="S1482" i="1"/>
  <c r="T1482" i="1"/>
  <c r="U1482" i="1"/>
  <c r="V1482" i="1"/>
  <c r="W1482" i="1"/>
  <c r="X1482" i="1"/>
  <c r="Y1482" i="1"/>
  <c r="Z1482" i="1"/>
  <c r="AA1482" i="1"/>
  <c r="AB1482" i="1"/>
  <c r="AC1482" i="1"/>
  <c r="AD1482" i="1"/>
  <c r="AE1482" i="1"/>
  <c r="AF1482" i="1"/>
  <c r="C1483" i="1"/>
  <c r="D1483" i="1"/>
  <c r="E1483" i="1"/>
  <c r="F1483" i="1"/>
  <c r="G1483" i="1"/>
  <c r="H1483" i="1"/>
  <c r="I1483" i="1"/>
  <c r="J1483" i="1"/>
  <c r="K1483" i="1"/>
  <c r="L1483" i="1"/>
  <c r="M1483" i="1"/>
  <c r="N1483" i="1"/>
  <c r="O1483" i="1"/>
  <c r="P1483" i="1"/>
  <c r="Q1483" i="1"/>
  <c r="R1483" i="1"/>
  <c r="S1483" i="1"/>
  <c r="T1483" i="1"/>
  <c r="U1483" i="1"/>
  <c r="V1483" i="1"/>
  <c r="W1483" i="1"/>
  <c r="X1483" i="1"/>
  <c r="Y1483" i="1"/>
  <c r="Z1483" i="1"/>
  <c r="AA1483" i="1"/>
  <c r="AB1483" i="1"/>
  <c r="AC1483" i="1"/>
  <c r="AD1483" i="1"/>
  <c r="AE1483" i="1"/>
  <c r="AF1483" i="1"/>
  <c r="C1484" i="1"/>
  <c r="D1484" i="1"/>
  <c r="E1484" i="1"/>
  <c r="F1484" i="1"/>
  <c r="G1484" i="1"/>
  <c r="H1484" i="1"/>
  <c r="I1484" i="1"/>
  <c r="J1484" i="1"/>
  <c r="K1484" i="1"/>
  <c r="L1484" i="1"/>
  <c r="M1484" i="1"/>
  <c r="N1484" i="1"/>
  <c r="O1484" i="1"/>
  <c r="P1484" i="1"/>
  <c r="Q1484" i="1"/>
  <c r="R1484" i="1"/>
  <c r="S1484" i="1"/>
  <c r="T1484" i="1"/>
  <c r="U1484" i="1"/>
  <c r="V1484" i="1"/>
  <c r="W1484" i="1"/>
  <c r="X1484" i="1"/>
  <c r="Y1484" i="1"/>
  <c r="Z1484" i="1"/>
  <c r="AA1484" i="1"/>
  <c r="AB1484" i="1"/>
  <c r="AC1484" i="1"/>
  <c r="AD1484" i="1"/>
  <c r="AE1484" i="1"/>
  <c r="AF1484" i="1"/>
  <c r="C1485" i="1"/>
  <c r="D1485" i="1"/>
  <c r="E1485" i="1"/>
  <c r="F1485" i="1"/>
  <c r="G1485" i="1"/>
  <c r="H1485" i="1"/>
  <c r="I1485" i="1"/>
  <c r="J1485" i="1"/>
  <c r="K1485" i="1"/>
  <c r="L1485" i="1"/>
  <c r="M1485" i="1"/>
  <c r="N1485" i="1"/>
  <c r="O1485" i="1"/>
  <c r="P1485" i="1"/>
  <c r="Q1485" i="1"/>
  <c r="R1485" i="1"/>
  <c r="S1485" i="1"/>
  <c r="T1485" i="1"/>
  <c r="U1485" i="1"/>
  <c r="V1485" i="1"/>
  <c r="W1485" i="1"/>
  <c r="X1485" i="1"/>
  <c r="Y1485" i="1"/>
  <c r="Z1485" i="1"/>
  <c r="AA1485" i="1"/>
  <c r="AB1485" i="1"/>
  <c r="AC1485" i="1"/>
  <c r="AD1485" i="1"/>
  <c r="AE1485" i="1"/>
  <c r="AF1485" i="1"/>
  <c r="C1486" i="1"/>
  <c r="D1486" i="1"/>
  <c r="E1486" i="1"/>
  <c r="F1486" i="1"/>
  <c r="G1486" i="1"/>
  <c r="H1486" i="1"/>
  <c r="I1486" i="1"/>
  <c r="J1486" i="1"/>
  <c r="K1486" i="1"/>
  <c r="L1486" i="1"/>
  <c r="M1486" i="1"/>
  <c r="N1486" i="1"/>
  <c r="O1486" i="1"/>
  <c r="P1486" i="1"/>
  <c r="Q1486" i="1"/>
  <c r="R1486" i="1"/>
  <c r="S1486" i="1"/>
  <c r="T1486" i="1"/>
  <c r="U1486" i="1"/>
  <c r="V1486" i="1"/>
  <c r="W1486" i="1"/>
  <c r="X1486" i="1"/>
  <c r="Y1486" i="1"/>
  <c r="Z1486" i="1"/>
  <c r="AA1486" i="1"/>
  <c r="AB1486" i="1"/>
  <c r="AC1486" i="1"/>
  <c r="AD1486" i="1"/>
  <c r="AE1486" i="1"/>
  <c r="AF1486" i="1"/>
  <c r="C1487" i="1"/>
  <c r="D1487" i="1"/>
  <c r="E1487" i="1"/>
  <c r="F1487" i="1"/>
  <c r="G1487" i="1"/>
  <c r="H1487" i="1"/>
  <c r="I1487" i="1"/>
  <c r="J1487" i="1"/>
  <c r="K1487" i="1"/>
  <c r="L1487" i="1"/>
  <c r="M1487" i="1"/>
  <c r="N1487" i="1"/>
  <c r="O1487" i="1"/>
  <c r="P1487" i="1"/>
  <c r="Q1487" i="1"/>
  <c r="R1487" i="1"/>
  <c r="S1487" i="1"/>
  <c r="T1487" i="1"/>
  <c r="U1487" i="1"/>
  <c r="V1487" i="1"/>
  <c r="W1487" i="1"/>
  <c r="X1487" i="1"/>
  <c r="Y1487" i="1"/>
  <c r="Z1487" i="1"/>
  <c r="AA1487" i="1"/>
  <c r="AB1487" i="1"/>
  <c r="AC1487" i="1"/>
  <c r="AD1487" i="1"/>
  <c r="AE1487" i="1"/>
  <c r="AF1487" i="1"/>
  <c r="C1488" i="1"/>
  <c r="D1488" i="1"/>
  <c r="E1488" i="1"/>
  <c r="F1488" i="1"/>
  <c r="G1488" i="1"/>
  <c r="H1488" i="1"/>
  <c r="I1488" i="1"/>
  <c r="J1488" i="1"/>
  <c r="K1488" i="1"/>
  <c r="L1488" i="1"/>
  <c r="M1488" i="1"/>
  <c r="N1488" i="1"/>
  <c r="O1488" i="1"/>
  <c r="P1488" i="1"/>
  <c r="Q1488" i="1"/>
  <c r="R1488" i="1"/>
  <c r="S1488" i="1"/>
  <c r="T1488" i="1"/>
  <c r="U1488" i="1"/>
  <c r="V1488" i="1"/>
  <c r="W1488" i="1"/>
  <c r="X1488" i="1"/>
  <c r="Y1488" i="1"/>
  <c r="Z1488" i="1"/>
  <c r="AA1488" i="1"/>
  <c r="AB1488" i="1"/>
  <c r="AC1488" i="1"/>
  <c r="AD1488" i="1"/>
  <c r="AE1488" i="1"/>
  <c r="AF1488" i="1"/>
  <c r="C1489" i="1"/>
  <c r="D1489" i="1"/>
  <c r="E1489" i="1"/>
  <c r="F1489" i="1"/>
  <c r="G1489" i="1"/>
  <c r="H1489" i="1"/>
  <c r="I1489" i="1"/>
  <c r="J1489" i="1"/>
  <c r="K1489" i="1"/>
  <c r="L1489" i="1"/>
  <c r="M1489" i="1"/>
  <c r="N1489" i="1"/>
  <c r="O1489" i="1"/>
  <c r="P1489" i="1"/>
  <c r="Q1489" i="1"/>
  <c r="R1489" i="1"/>
  <c r="S1489" i="1"/>
  <c r="T1489" i="1"/>
  <c r="U1489" i="1"/>
  <c r="V1489" i="1"/>
  <c r="W1489" i="1"/>
  <c r="X1489" i="1"/>
  <c r="Y1489" i="1"/>
  <c r="Z1489" i="1"/>
  <c r="AA1489" i="1"/>
  <c r="AB1489" i="1"/>
  <c r="AC1489" i="1"/>
  <c r="AD1489" i="1"/>
  <c r="AE1489" i="1"/>
  <c r="AF1489" i="1"/>
  <c r="C1490" i="1"/>
  <c r="D1490" i="1"/>
  <c r="E1490" i="1"/>
  <c r="F1490" i="1"/>
  <c r="G1490" i="1"/>
  <c r="H1490" i="1"/>
  <c r="I1490" i="1"/>
  <c r="J1490" i="1"/>
  <c r="K1490" i="1"/>
  <c r="L1490" i="1"/>
  <c r="M1490" i="1"/>
  <c r="N1490" i="1"/>
  <c r="O1490" i="1"/>
  <c r="P1490" i="1"/>
  <c r="Q1490" i="1"/>
  <c r="R1490" i="1"/>
  <c r="S1490" i="1"/>
  <c r="T1490" i="1"/>
  <c r="U1490" i="1"/>
  <c r="V1490" i="1"/>
  <c r="W1490" i="1"/>
  <c r="X1490" i="1"/>
  <c r="Y1490" i="1"/>
  <c r="Z1490" i="1"/>
  <c r="AA1490" i="1"/>
  <c r="AB1490" i="1"/>
  <c r="AC1490" i="1"/>
  <c r="AD1490" i="1"/>
  <c r="AE1490" i="1"/>
  <c r="AF1490" i="1"/>
  <c r="C1491" i="1"/>
  <c r="D1491" i="1"/>
  <c r="E1491" i="1"/>
  <c r="F1491" i="1"/>
  <c r="G1491" i="1"/>
  <c r="H1491" i="1"/>
  <c r="I1491" i="1"/>
  <c r="J1491" i="1"/>
  <c r="K1491" i="1"/>
  <c r="L1491" i="1"/>
  <c r="M1491" i="1"/>
  <c r="N1491" i="1"/>
  <c r="O1491" i="1"/>
  <c r="P1491" i="1"/>
  <c r="Q1491" i="1"/>
  <c r="R1491" i="1"/>
  <c r="S1491" i="1"/>
  <c r="T1491" i="1"/>
  <c r="U1491" i="1"/>
  <c r="V1491" i="1"/>
  <c r="W1491" i="1"/>
  <c r="X1491" i="1"/>
  <c r="Y1491" i="1"/>
  <c r="Z1491" i="1"/>
  <c r="AA1491" i="1"/>
  <c r="AB1491" i="1"/>
  <c r="AC1491" i="1"/>
  <c r="AD1491" i="1"/>
  <c r="AE1491" i="1"/>
  <c r="AF1491" i="1"/>
  <c r="C1492" i="1"/>
  <c r="D1492" i="1"/>
  <c r="E1492" i="1"/>
  <c r="F1492" i="1"/>
  <c r="G1492" i="1"/>
  <c r="H1492" i="1"/>
  <c r="I1492" i="1"/>
  <c r="J1492" i="1"/>
  <c r="K1492" i="1"/>
  <c r="L1492" i="1"/>
  <c r="M1492" i="1"/>
  <c r="N1492" i="1"/>
  <c r="O1492" i="1"/>
  <c r="P1492" i="1"/>
  <c r="Q1492" i="1"/>
  <c r="R1492" i="1"/>
  <c r="S1492" i="1"/>
  <c r="T1492" i="1"/>
  <c r="U1492" i="1"/>
  <c r="V1492" i="1"/>
  <c r="W1492" i="1"/>
  <c r="X1492" i="1"/>
  <c r="Y1492" i="1"/>
  <c r="Z1492" i="1"/>
  <c r="AA1492" i="1"/>
  <c r="AB1492" i="1"/>
  <c r="AC1492" i="1"/>
  <c r="AD1492" i="1"/>
  <c r="AE1492" i="1"/>
  <c r="AF1492" i="1"/>
  <c r="C1493" i="1"/>
  <c r="D1493" i="1"/>
  <c r="E1493" i="1"/>
  <c r="F1493" i="1"/>
  <c r="G1493" i="1"/>
  <c r="H1493" i="1"/>
  <c r="I1493" i="1"/>
  <c r="J1493" i="1"/>
  <c r="K1493" i="1"/>
  <c r="L1493" i="1"/>
  <c r="M1493" i="1"/>
  <c r="N1493" i="1"/>
  <c r="O1493" i="1"/>
  <c r="P1493" i="1"/>
  <c r="Q1493" i="1"/>
  <c r="R1493" i="1"/>
  <c r="S1493" i="1"/>
  <c r="T1493" i="1"/>
  <c r="U1493" i="1"/>
  <c r="V1493" i="1"/>
  <c r="W1493" i="1"/>
  <c r="X1493" i="1"/>
  <c r="Y1493" i="1"/>
  <c r="Z1493" i="1"/>
  <c r="AA1493" i="1"/>
  <c r="AB1493" i="1"/>
  <c r="AC1493" i="1"/>
  <c r="AD1493" i="1"/>
  <c r="AE1493" i="1"/>
  <c r="AF1493" i="1"/>
  <c r="C1494" i="1"/>
  <c r="D1494" i="1"/>
  <c r="E1494" i="1"/>
  <c r="F1494" i="1"/>
  <c r="G1494" i="1"/>
  <c r="H1494" i="1"/>
  <c r="I1494" i="1"/>
  <c r="J1494" i="1"/>
  <c r="K1494" i="1"/>
  <c r="L1494" i="1"/>
  <c r="M1494" i="1"/>
  <c r="N1494" i="1"/>
  <c r="O1494" i="1"/>
  <c r="P1494" i="1"/>
  <c r="Q1494" i="1"/>
  <c r="R1494" i="1"/>
  <c r="S1494" i="1"/>
  <c r="T1494" i="1"/>
  <c r="U1494" i="1"/>
  <c r="V1494" i="1"/>
  <c r="W1494" i="1"/>
  <c r="X1494" i="1"/>
  <c r="Y1494" i="1"/>
  <c r="Z1494" i="1"/>
  <c r="AA1494" i="1"/>
  <c r="AB1494" i="1"/>
  <c r="AC1494" i="1"/>
  <c r="AD1494" i="1"/>
  <c r="AE1494" i="1"/>
  <c r="AF1494" i="1"/>
  <c r="C1495" i="1"/>
  <c r="D1495" i="1"/>
  <c r="E1495" i="1"/>
  <c r="F1495" i="1"/>
  <c r="G1495" i="1"/>
  <c r="H1495" i="1"/>
  <c r="I1495" i="1"/>
  <c r="J1495" i="1"/>
  <c r="K1495" i="1"/>
  <c r="L1495" i="1"/>
  <c r="M1495" i="1"/>
  <c r="N1495" i="1"/>
  <c r="O1495" i="1"/>
  <c r="P1495" i="1"/>
  <c r="Q1495" i="1"/>
  <c r="R1495" i="1"/>
  <c r="S1495" i="1"/>
  <c r="T1495" i="1"/>
  <c r="U1495" i="1"/>
  <c r="V1495" i="1"/>
  <c r="W1495" i="1"/>
  <c r="X1495" i="1"/>
  <c r="Y1495" i="1"/>
  <c r="Z1495" i="1"/>
  <c r="AA1495" i="1"/>
  <c r="AB1495" i="1"/>
  <c r="AC1495" i="1"/>
  <c r="AD1495" i="1"/>
  <c r="AE1495" i="1"/>
  <c r="AF1495" i="1"/>
  <c r="C1496" i="1"/>
  <c r="D1496" i="1"/>
  <c r="E1496" i="1"/>
  <c r="F1496" i="1"/>
  <c r="G1496" i="1"/>
  <c r="H1496" i="1"/>
  <c r="I1496" i="1"/>
  <c r="J1496" i="1"/>
  <c r="K1496" i="1"/>
  <c r="L1496" i="1"/>
  <c r="M1496" i="1"/>
  <c r="N1496" i="1"/>
  <c r="O1496" i="1"/>
  <c r="P1496" i="1"/>
  <c r="Q1496" i="1"/>
  <c r="R1496" i="1"/>
  <c r="S1496" i="1"/>
  <c r="T1496" i="1"/>
  <c r="U1496" i="1"/>
  <c r="V1496" i="1"/>
  <c r="W1496" i="1"/>
  <c r="X1496" i="1"/>
  <c r="Y1496" i="1"/>
  <c r="Z1496" i="1"/>
  <c r="AA1496" i="1"/>
  <c r="AB1496" i="1"/>
  <c r="AC1496" i="1"/>
  <c r="AD1496" i="1"/>
  <c r="AE1496" i="1"/>
  <c r="AF1496" i="1"/>
  <c r="C1497" i="1"/>
  <c r="D1497" i="1"/>
  <c r="E1497" i="1"/>
  <c r="F1497" i="1"/>
  <c r="G1497" i="1"/>
  <c r="H1497" i="1"/>
  <c r="I1497" i="1"/>
  <c r="J1497" i="1"/>
  <c r="K1497" i="1"/>
  <c r="L1497" i="1"/>
  <c r="M1497" i="1"/>
  <c r="N1497" i="1"/>
  <c r="O1497" i="1"/>
  <c r="P1497" i="1"/>
  <c r="Q1497" i="1"/>
  <c r="R1497" i="1"/>
  <c r="S1497" i="1"/>
  <c r="T1497" i="1"/>
  <c r="U1497" i="1"/>
  <c r="V1497" i="1"/>
  <c r="W1497" i="1"/>
  <c r="X1497" i="1"/>
  <c r="Y1497" i="1"/>
  <c r="Z1497" i="1"/>
  <c r="AA1497" i="1"/>
  <c r="AB1497" i="1"/>
  <c r="AC1497" i="1"/>
  <c r="AD1497" i="1"/>
  <c r="AE1497" i="1"/>
  <c r="AF1497" i="1"/>
  <c r="C1498" i="1"/>
  <c r="D1498" i="1"/>
  <c r="E1498" i="1"/>
  <c r="F1498" i="1"/>
  <c r="G1498" i="1"/>
  <c r="H1498" i="1"/>
  <c r="I1498" i="1"/>
  <c r="J1498" i="1"/>
  <c r="K1498" i="1"/>
  <c r="L1498" i="1"/>
  <c r="M1498" i="1"/>
  <c r="N1498" i="1"/>
  <c r="O1498" i="1"/>
  <c r="P1498" i="1"/>
  <c r="Q1498" i="1"/>
  <c r="R1498" i="1"/>
  <c r="S1498" i="1"/>
  <c r="T1498" i="1"/>
  <c r="U1498" i="1"/>
  <c r="V1498" i="1"/>
  <c r="W1498" i="1"/>
  <c r="X1498" i="1"/>
  <c r="Y1498" i="1"/>
  <c r="Z1498" i="1"/>
  <c r="AA1498" i="1"/>
  <c r="AB1498" i="1"/>
  <c r="AC1498" i="1"/>
  <c r="AD1498" i="1"/>
  <c r="AE1498" i="1"/>
  <c r="AF1498" i="1"/>
  <c r="C1499" i="1"/>
  <c r="D1499" i="1"/>
  <c r="E1499" i="1"/>
  <c r="F1499" i="1"/>
  <c r="G1499" i="1"/>
  <c r="H1499" i="1"/>
  <c r="I1499" i="1"/>
  <c r="J1499" i="1"/>
  <c r="K1499" i="1"/>
  <c r="L1499" i="1"/>
  <c r="M1499" i="1"/>
  <c r="N1499" i="1"/>
  <c r="O1499" i="1"/>
  <c r="P1499" i="1"/>
  <c r="Q1499" i="1"/>
  <c r="R1499" i="1"/>
  <c r="S1499" i="1"/>
  <c r="T1499" i="1"/>
  <c r="U1499" i="1"/>
  <c r="V1499" i="1"/>
  <c r="W1499" i="1"/>
  <c r="X1499" i="1"/>
  <c r="Y1499" i="1"/>
  <c r="Z1499" i="1"/>
  <c r="AA1499" i="1"/>
  <c r="AB1499" i="1"/>
  <c r="AC1499" i="1"/>
  <c r="AD1499" i="1"/>
  <c r="AE1499" i="1"/>
  <c r="AF1499" i="1"/>
  <c r="C1500" i="1"/>
  <c r="D1500" i="1"/>
  <c r="E1500" i="1"/>
  <c r="F1500" i="1"/>
  <c r="G1500" i="1"/>
  <c r="H1500" i="1"/>
  <c r="I1500" i="1"/>
  <c r="J1500" i="1"/>
  <c r="K1500" i="1"/>
  <c r="L1500" i="1"/>
  <c r="M1500" i="1"/>
  <c r="N1500" i="1"/>
  <c r="O1500" i="1"/>
  <c r="P1500" i="1"/>
  <c r="Q1500" i="1"/>
  <c r="R1500" i="1"/>
  <c r="S1500" i="1"/>
  <c r="T1500" i="1"/>
  <c r="U1500" i="1"/>
  <c r="V1500" i="1"/>
  <c r="W1500" i="1"/>
  <c r="X1500" i="1"/>
  <c r="Y1500" i="1"/>
  <c r="Z1500" i="1"/>
  <c r="AA1500" i="1"/>
  <c r="AB1500" i="1"/>
  <c r="AC1500" i="1"/>
  <c r="AD1500" i="1"/>
  <c r="AE1500" i="1"/>
  <c r="AF1500" i="1"/>
  <c r="C1501" i="1"/>
  <c r="D1501" i="1"/>
  <c r="E1501" i="1"/>
  <c r="F1501" i="1"/>
  <c r="G1501" i="1"/>
  <c r="H1501" i="1"/>
  <c r="I1501" i="1"/>
  <c r="J1501" i="1"/>
  <c r="K1501" i="1"/>
  <c r="L1501" i="1"/>
  <c r="M1501" i="1"/>
  <c r="N1501" i="1"/>
  <c r="O1501" i="1"/>
  <c r="P1501" i="1"/>
  <c r="Q1501" i="1"/>
  <c r="R1501" i="1"/>
  <c r="S1501" i="1"/>
  <c r="T1501" i="1"/>
  <c r="U1501" i="1"/>
  <c r="V1501" i="1"/>
  <c r="W1501" i="1"/>
  <c r="X1501" i="1"/>
  <c r="Y1501" i="1"/>
  <c r="Z1501" i="1"/>
  <c r="AA1501" i="1"/>
  <c r="AB1501" i="1"/>
  <c r="AC1501" i="1"/>
  <c r="AD1501" i="1"/>
  <c r="AE1501" i="1"/>
  <c r="AF1501" i="1"/>
  <c r="C1502" i="1"/>
  <c r="D1502" i="1"/>
  <c r="E1502" i="1"/>
  <c r="F1502" i="1"/>
  <c r="G1502" i="1"/>
  <c r="H1502" i="1"/>
  <c r="I1502" i="1"/>
  <c r="J1502" i="1"/>
  <c r="K1502" i="1"/>
  <c r="L1502" i="1"/>
  <c r="M1502" i="1"/>
  <c r="N1502" i="1"/>
  <c r="O1502" i="1"/>
  <c r="P1502" i="1"/>
  <c r="Q1502" i="1"/>
  <c r="R1502" i="1"/>
  <c r="S1502" i="1"/>
  <c r="T1502" i="1"/>
  <c r="U1502" i="1"/>
  <c r="V1502" i="1"/>
  <c r="W1502" i="1"/>
  <c r="X1502" i="1"/>
  <c r="Y1502" i="1"/>
  <c r="Z1502" i="1"/>
  <c r="AA1502" i="1"/>
  <c r="AB1502" i="1"/>
  <c r="AC1502" i="1"/>
  <c r="AD1502" i="1"/>
  <c r="AE1502" i="1"/>
  <c r="AF1502" i="1"/>
  <c r="C1503" i="1"/>
  <c r="D1503" i="1"/>
  <c r="E1503" i="1"/>
  <c r="F1503" i="1"/>
  <c r="G1503" i="1"/>
  <c r="H1503" i="1"/>
  <c r="I1503" i="1"/>
  <c r="J1503" i="1"/>
  <c r="K1503" i="1"/>
  <c r="L1503" i="1"/>
  <c r="M1503" i="1"/>
  <c r="N1503" i="1"/>
  <c r="O1503" i="1"/>
  <c r="P1503" i="1"/>
  <c r="Q1503" i="1"/>
  <c r="R1503" i="1"/>
  <c r="S1503" i="1"/>
  <c r="T1503" i="1"/>
  <c r="U1503" i="1"/>
  <c r="V1503" i="1"/>
  <c r="W1503" i="1"/>
  <c r="X1503" i="1"/>
  <c r="Y1503" i="1"/>
  <c r="Z1503" i="1"/>
  <c r="AA1503" i="1"/>
  <c r="AB1503" i="1"/>
  <c r="AC1503" i="1"/>
  <c r="AD1503" i="1"/>
  <c r="AE1503" i="1"/>
  <c r="AF1503" i="1"/>
  <c r="C1504" i="1"/>
  <c r="D1504" i="1"/>
  <c r="E1504" i="1"/>
  <c r="F1504" i="1"/>
  <c r="G1504" i="1"/>
  <c r="H1504" i="1"/>
  <c r="I1504" i="1"/>
  <c r="J1504" i="1"/>
  <c r="K1504" i="1"/>
  <c r="L1504" i="1"/>
  <c r="M1504" i="1"/>
  <c r="N1504" i="1"/>
  <c r="O1504" i="1"/>
  <c r="P1504" i="1"/>
  <c r="Q1504" i="1"/>
  <c r="R1504" i="1"/>
  <c r="S1504" i="1"/>
  <c r="T1504" i="1"/>
  <c r="U1504" i="1"/>
  <c r="V1504" i="1"/>
  <c r="W1504" i="1"/>
  <c r="X1504" i="1"/>
  <c r="Y1504" i="1"/>
  <c r="Z1504" i="1"/>
  <c r="AA1504" i="1"/>
  <c r="AB1504" i="1"/>
  <c r="AC1504" i="1"/>
  <c r="AD1504" i="1"/>
  <c r="AE1504" i="1"/>
  <c r="AF1504" i="1"/>
  <c r="C1505" i="1"/>
  <c r="D1505" i="1"/>
  <c r="E1505" i="1"/>
  <c r="F1505" i="1"/>
  <c r="G1505" i="1"/>
  <c r="H1505" i="1"/>
  <c r="I1505" i="1"/>
  <c r="J1505" i="1"/>
  <c r="K1505" i="1"/>
  <c r="L1505" i="1"/>
  <c r="M1505" i="1"/>
  <c r="N1505" i="1"/>
  <c r="O1505" i="1"/>
  <c r="P1505" i="1"/>
  <c r="Q1505" i="1"/>
  <c r="R1505" i="1"/>
  <c r="S1505" i="1"/>
  <c r="T1505" i="1"/>
  <c r="U1505" i="1"/>
  <c r="V1505" i="1"/>
  <c r="W1505" i="1"/>
  <c r="X1505" i="1"/>
  <c r="Y1505" i="1"/>
  <c r="Z1505" i="1"/>
  <c r="AA1505" i="1"/>
  <c r="AB1505" i="1"/>
  <c r="AC1505" i="1"/>
  <c r="AD1505" i="1"/>
  <c r="AE1505" i="1"/>
  <c r="AF1505" i="1"/>
  <c r="C1506" i="1"/>
  <c r="D1506" i="1"/>
  <c r="E1506" i="1"/>
  <c r="F1506" i="1"/>
  <c r="G1506" i="1"/>
  <c r="H1506" i="1"/>
  <c r="I1506" i="1"/>
  <c r="J1506" i="1"/>
  <c r="K1506" i="1"/>
  <c r="L1506" i="1"/>
  <c r="M1506" i="1"/>
  <c r="N1506" i="1"/>
  <c r="O1506" i="1"/>
  <c r="P1506" i="1"/>
  <c r="Q1506" i="1"/>
  <c r="R1506" i="1"/>
  <c r="S1506" i="1"/>
  <c r="T1506" i="1"/>
  <c r="U1506" i="1"/>
  <c r="V1506" i="1"/>
  <c r="W1506" i="1"/>
  <c r="X1506" i="1"/>
  <c r="Y1506" i="1"/>
  <c r="Z1506" i="1"/>
  <c r="AA1506" i="1"/>
  <c r="AB1506" i="1"/>
  <c r="AC1506" i="1"/>
  <c r="AD1506" i="1"/>
  <c r="AE1506" i="1"/>
  <c r="AF1506" i="1"/>
  <c r="C1507" i="1"/>
  <c r="D1507" i="1"/>
  <c r="E1507" i="1"/>
  <c r="F1507" i="1"/>
  <c r="G1507" i="1"/>
  <c r="H1507" i="1"/>
  <c r="I1507" i="1"/>
  <c r="J1507" i="1"/>
  <c r="K1507" i="1"/>
  <c r="L1507" i="1"/>
  <c r="M1507" i="1"/>
  <c r="N1507" i="1"/>
  <c r="O1507" i="1"/>
  <c r="P1507" i="1"/>
  <c r="Q1507" i="1"/>
  <c r="R1507" i="1"/>
  <c r="S1507" i="1"/>
  <c r="T1507" i="1"/>
  <c r="U1507" i="1"/>
  <c r="V1507" i="1"/>
  <c r="W1507" i="1"/>
  <c r="X1507" i="1"/>
  <c r="Y1507" i="1"/>
  <c r="Z1507" i="1"/>
  <c r="AA1507" i="1"/>
  <c r="AB1507" i="1"/>
  <c r="AC1507" i="1"/>
  <c r="AD1507" i="1"/>
  <c r="AE1507" i="1"/>
  <c r="AF1507" i="1"/>
  <c r="C1508" i="1"/>
  <c r="D1508" i="1"/>
  <c r="E1508" i="1"/>
  <c r="F1508" i="1"/>
  <c r="G1508" i="1"/>
  <c r="H1508" i="1"/>
  <c r="I1508" i="1"/>
  <c r="J1508" i="1"/>
  <c r="K1508" i="1"/>
  <c r="L1508" i="1"/>
  <c r="M1508" i="1"/>
  <c r="N1508" i="1"/>
  <c r="O1508" i="1"/>
  <c r="P1508" i="1"/>
  <c r="Q1508" i="1"/>
  <c r="R1508" i="1"/>
  <c r="S1508" i="1"/>
  <c r="T1508" i="1"/>
  <c r="U1508" i="1"/>
  <c r="V1508" i="1"/>
  <c r="W1508" i="1"/>
  <c r="X1508" i="1"/>
  <c r="Y1508" i="1"/>
  <c r="Z1508" i="1"/>
  <c r="AA1508" i="1"/>
  <c r="AB1508" i="1"/>
  <c r="AC1508" i="1"/>
  <c r="AD1508" i="1"/>
  <c r="AE1508" i="1"/>
  <c r="AF1508" i="1"/>
  <c r="C1509" i="1"/>
  <c r="D1509" i="1"/>
  <c r="E1509" i="1"/>
  <c r="F1509" i="1"/>
  <c r="G1509" i="1"/>
  <c r="H1509" i="1"/>
  <c r="I1509" i="1"/>
  <c r="J1509" i="1"/>
  <c r="K1509" i="1"/>
  <c r="L1509" i="1"/>
  <c r="M1509" i="1"/>
  <c r="N1509" i="1"/>
  <c r="O1509" i="1"/>
  <c r="P1509" i="1"/>
  <c r="Q1509" i="1"/>
  <c r="R1509" i="1"/>
  <c r="S1509" i="1"/>
  <c r="T1509" i="1"/>
  <c r="U1509" i="1"/>
  <c r="V1509" i="1"/>
  <c r="W1509" i="1"/>
  <c r="X1509" i="1"/>
  <c r="Y1509" i="1"/>
  <c r="Z1509" i="1"/>
  <c r="AA1509" i="1"/>
  <c r="AB1509" i="1"/>
  <c r="AC1509" i="1"/>
  <c r="AD1509" i="1"/>
  <c r="AE1509" i="1"/>
  <c r="AF1509" i="1"/>
  <c r="C1510" i="1"/>
  <c r="D1510" i="1"/>
  <c r="E1510" i="1"/>
  <c r="F1510" i="1"/>
  <c r="G1510" i="1"/>
  <c r="H1510" i="1"/>
  <c r="I1510" i="1"/>
  <c r="J1510" i="1"/>
  <c r="K1510" i="1"/>
  <c r="L1510" i="1"/>
  <c r="M1510" i="1"/>
  <c r="N1510" i="1"/>
  <c r="O1510" i="1"/>
  <c r="P1510" i="1"/>
  <c r="Q1510" i="1"/>
  <c r="R1510" i="1"/>
  <c r="S1510" i="1"/>
  <c r="T1510" i="1"/>
  <c r="U1510" i="1"/>
  <c r="V1510" i="1"/>
  <c r="W1510" i="1"/>
  <c r="X1510" i="1"/>
  <c r="Y1510" i="1"/>
  <c r="Z1510" i="1"/>
  <c r="AA1510" i="1"/>
  <c r="AB1510" i="1"/>
  <c r="AC1510" i="1"/>
  <c r="AD1510" i="1"/>
  <c r="AE1510" i="1"/>
  <c r="AF1510" i="1"/>
  <c r="C1511" i="1"/>
  <c r="D1511" i="1"/>
  <c r="E1511" i="1"/>
  <c r="F1511" i="1"/>
  <c r="G1511" i="1"/>
  <c r="H1511" i="1"/>
  <c r="I1511" i="1"/>
  <c r="J1511" i="1"/>
  <c r="K1511" i="1"/>
  <c r="L1511" i="1"/>
  <c r="M1511" i="1"/>
  <c r="N1511" i="1"/>
  <c r="O1511" i="1"/>
  <c r="P1511" i="1"/>
  <c r="Q1511" i="1"/>
  <c r="R1511" i="1"/>
  <c r="S1511" i="1"/>
  <c r="T1511" i="1"/>
  <c r="U1511" i="1"/>
  <c r="V1511" i="1"/>
  <c r="W1511" i="1"/>
  <c r="X1511" i="1"/>
  <c r="Y1511" i="1"/>
  <c r="Z1511" i="1"/>
  <c r="AA1511" i="1"/>
  <c r="AB1511" i="1"/>
  <c r="AC1511" i="1"/>
  <c r="AD1511" i="1"/>
  <c r="AE1511" i="1"/>
  <c r="AF1511" i="1"/>
  <c r="C1512" i="1"/>
  <c r="D1512" i="1"/>
  <c r="E1512" i="1"/>
  <c r="F1512" i="1"/>
  <c r="G1512" i="1"/>
  <c r="H1512" i="1"/>
  <c r="I1512" i="1"/>
  <c r="J1512" i="1"/>
  <c r="K1512" i="1"/>
  <c r="L1512" i="1"/>
  <c r="M1512" i="1"/>
  <c r="N1512" i="1"/>
  <c r="O1512" i="1"/>
  <c r="P1512" i="1"/>
  <c r="Q1512" i="1"/>
  <c r="R1512" i="1"/>
  <c r="S1512" i="1"/>
  <c r="T1512" i="1"/>
  <c r="U1512" i="1"/>
  <c r="V1512" i="1"/>
  <c r="W1512" i="1"/>
  <c r="X1512" i="1"/>
  <c r="Y1512" i="1"/>
  <c r="Z1512" i="1"/>
  <c r="AA1512" i="1"/>
  <c r="AB1512" i="1"/>
  <c r="AC1512" i="1"/>
  <c r="AD1512" i="1"/>
  <c r="AE1512" i="1"/>
  <c r="AF1512" i="1"/>
  <c r="C1513" i="1"/>
  <c r="D1513" i="1"/>
  <c r="E1513" i="1"/>
  <c r="F1513" i="1"/>
  <c r="G1513" i="1"/>
  <c r="H1513" i="1"/>
  <c r="I1513" i="1"/>
  <c r="J1513" i="1"/>
  <c r="K1513" i="1"/>
  <c r="L1513" i="1"/>
  <c r="M1513" i="1"/>
  <c r="N1513" i="1"/>
  <c r="O1513" i="1"/>
  <c r="P1513" i="1"/>
  <c r="Q1513" i="1"/>
  <c r="R1513" i="1"/>
  <c r="S1513" i="1"/>
  <c r="T1513" i="1"/>
  <c r="U1513" i="1"/>
  <c r="V1513" i="1"/>
  <c r="W1513" i="1"/>
  <c r="X1513" i="1"/>
  <c r="Y1513" i="1"/>
  <c r="Z1513" i="1"/>
  <c r="AA1513" i="1"/>
  <c r="AB1513" i="1"/>
  <c r="AC1513" i="1"/>
  <c r="AD1513" i="1"/>
  <c r="AE1513" i="1"/>
  <c r="AF1513" i="1"/>
  <c r="C1514" i="1"/>
  <c r="D1514" i="1"/>
  <c r="E1514" i="1"/>
  <c r="F1514" i="1"/>
  <c r="G1514" i="1"/>
  <c r="H1514" i="1"/>
  <c r="I1514" i="1"/>
  <c r="J1514" i="1"/>
  <c r="K1514" i="1"/>
  <c r="L1514" i="1"/>
  <c r="M1514" i="1"/>
  <c r="N1514" i="1"/>
  <c r="O1514" i="1"/>
  <c r="P1514" i="1"/>
  <c r="Q1514" i="1"/>
  <c r="R1514" i="1"/>
  <c r="S1514" i="1"/>
  <c r="T1514" i="1"/>
  <c r="U1514" i="1"/>
  <c r="V1514" i="1"/>
  <c r="W1514" i="1"/>
  <c r="X1514" i="1"/>
  <c r="Y1514" i="1"/>
  <c r="Z1514" i="1"/>
  <c r="AA1514" i="1"/>
  <c r="AB1514" i="1"/>
  <c r="AC1514" i="1"/>
  <c r="AD1514" i="1"/>
  <c r="AE1514" i="1"/>
  <c r="AF1514" i="1"/>
  <c r="C1515" i="1"/>
  <c r="D1515" i="1"/>
  <c r="E1515" i="1"/>
  <c r="F1515" i="1"/>
  <c r="G1515" i="1"/>
  <c r="H1515" i="1"/>
  <c r="I1515" i="1"/>
  <c r="J1515" i="1"/>
  <c r="K1515" i="1"/>
  <c r="L1515" i="1"/>
  <c r="M1515" i="1"/>
  <c r="N1515" i="1"/>
  <c r="O1515" i="1"/>
  <c r="P1515" i="1"/>
  <c r="Q1515" i="1"/>
  <c r="R1515" i="1"/>
  <c r="S1515" i="1"/>
  <c r="T1515" i="1"/>
  <c r="U1515" i="1"/>
  <c r="V1515" i="1"/>
  <c r="W1515" i="1"/>
  <c r="X1515" i="1"/>
  <c r="Y1515" i="1"/>
  <c r="Z1515" i="1"/>
  <c r="AA1515" i="1"/>
  <c r="AB1515" i="1"/>
  <c r="AC1515" i="1"/>
  <c r="AD1515" i="1"/>
  <c r="AE1515" i="1"/>
  <c r="AF1515" i="1"/>
  <c r="C1516" i="1"/>
  <c r="D1516" i="1"/>
  <c r="E1516" i="1"/>
  <c r="F1516" i="1"/>
  <c r="G1516" i="1"/>
  <c r="H1516" i="1"/>
  <c r="I1516" i="1"/>
  <c r="J1516" i="1"/>
  <c r="K1516" i="1"/>
  <c r="L1516" i="1"/>
  <c r="M1516" i="1"/>
  <c r="N1516" i="1"/>
  <c r="O1516" i="1"/>
  <c r="P1516" i="1"/>
  <c r="Q1516" i="1"/>
  <c r="R1516" i="1"/>
  <c r="S1516" i="1"/>
  <c r="T1516" i="1"/>
  <c r="U1516" i="1"/>
  <c r="V1516" i="1"/>
  <c r="W1516" i="1"/>
  <c r="X1516" i="1"/>
  <c r="Y1516" i="1"/>
  <c r="Z1516" i="1"/>
  <c r="AA1516" i="1"/>
  <c r="AB1516" i="1"/>
  <c r="AC1516" i="1"/>
  <c r="AD1516" i="1"/>
  <c r="AE1516" i="1"/>
  <c r="AF1516" i="1"/>
  <c r="C1517" i="1"/>
  <c r="D1517" i="1"/>
  <c r="E1517" i="1"/>
  <c r="F1517" i="1"/>
  <c r="G1517" i="1"/>
  <c r="H1517" i="1"/>
  <c r="I1517" i="1"/>
  <c r="J1517" i="1"/>
  <c r="K1517" i="1"/>
  <c r="L1517" i="1"/>
  <c r="M1517" i="1"/>
  <c r="N1517" i="1"/>
  <c r="O1517" i="1"/>
  <c r="P1517" i="1"/>
  <c r="Q1517" i="1"/>
  <c r="R1517" i="1"/>
  <c r="S1517" i="1"/>
  <c r="T1517" i="1"/>
  <c r="U1517" i="1"/>
  <c r="V1517" i="1"/>
  <c r="W1517" i="1"/>
  <c r="X1517" i="1"/>
  <c r="Y1517" i="1"/>
  <c r="Z1517" i="1"/>
  <c r="AA1517" i="1"/>
  <c r="AB1517" i="1"/>
  <c r="AC1517" i="1"/>
  <c r="AD1517" i="1"/>
  <c r="AE1517" i="1"/>
  <c r="AF1517" i="1"/>
  <c r="C1518" i="1"/>
  <c r="D1518" i="1"/>
  <c r="E1518" i="1"/>
  <c r="F1518" i="1"/>
  <c r="G1518" i="1"/>
  <c r="H1518" i="1"/>
  <c r="I1518" i="1"/>
  <c r="J1518" i="1"/>
  <c r="K1518" i="1"/>
  <c r="L1518" i="1"/>
  <c r="M1518" i="1"/>
  <c r="N1518" i="1"/>
  <c r="O1518" i="1"/>
  <c r="P1518" i="1"/>
  <c r="Q1518" i="1"/>
  <c r="R1518" i="1"/>
  <c r="S1518" i="1"/>
  <c r="T1518" i="1"/>
  <c r="U1518" i="1"/>
  <c r="V1518" i="1"/>
  <c r="W1518" i="1"/>
  <c r="X1518" i="1"/>
  <c r="Y1518" i="1"/>
  <c r="Z1518" i="1"/>
  <c r="AA1518" i="1"/>
  <c r="AB1518" i="1"/>
  <c r="AC1518" i="1"/>
  <c r="AD1518" i="1"/>
  <c r="AE1518" i="1"/>
  <c r="AF1518" i="1"/>
  <c r="C1519" i="1"/>
  <c r="D1519" i="1"/>
  <c r="E1519" i="1"/>
  <c r="F1519" i="1"/>
  <c r="G1519" i="1"/>
  <c r="H1519" i="1"/>
  <c r="I1519" i="1"/>
  <c r="J1519" i="1"/>
  <c r="K1519" i="1"/>
  <c r="L1519" i="1"/>
  <c r="M1519" i="1"/>
  <c r="N1519" i="1"/>
  <c r="O1519" i="1"/>
  <c r="P1519" i="1"/>
  <c r="Q1519" i="1"/>
  <c r="R1519" i="1"/>
  <c r="S1519" i="1"/>
  <c r="T1519" i="1"/>
  <c r="U1519" i="1"/>
  <c r="V1519" i="1"/>
  <c r="W1519" i="1"/>
  <c r="X1519" i="1"/>
  <c r="Y1519" i="1"/>
  <c r="Z1519" i="1"/>
  <c r="AA1519" i="1"/>
  <c r="AB1519" i="1"/>
  <c r="AC1519" i="1"/>
  <c r="AD1519" i="1"/>
  <c r="AE1519" i="1"/>
  <c r="AF1519" i="1"/>
  <c r="C1520" i="1"/>
  <c r="D1520" i="1"/>
  <c r="E1520" i="1"/>
  <c r="F1520" i="1"/>
  <c r="G1520" i="1"/>
  <c r="H1520" i="1"/>
  <c r="I1520" i="1"/>
  <c r="J1520" i="1"/>
  <c r="K1520" i="1"/>
  <c r="L1520" i="1"/>
  <c r="M1520" i="1"/>
  <c r="N1520" i="1"/>
  <c r="O1520" i="1"/>
  <c r="P1520" i="1"/>
  <c r="Q1520" i="1"/>
  <c r="R1520" i="1"/>
  <c r="S1520" i="1"/>
  <c r="T1520" i="1"/>
  <c r="U1520" i="1"/>
  <c r="V1520" i="1"/>
  <c r="W1520" i="1"/>
  <c r="X1520" i="1"/>
  <c r="Y1520" i="1"/>
  <c r="Z1520" i="1"/>
  <c r="AA1520" i="1"/>
  <c r="AB1520" i="1"/>
  <c r="AC1520" i="1"/>
  <c r="AD1520" i="1"/>
  <c r="AE1520" i="1"/>
  <c r="AF1520" i="1"/>
  <c r="C1521" i="1"/>
  <c r="D1521" i="1"/>
  <c r="E1521" i="1"/>
  <c r="F1521" i="1"/>
  <c r="G1521" i="1"/>
  <c r="H1521" i="1"/>
  <c r="I1521" i="1"/>
  <c r="J1521" i="1"/>
  <c r="K1521" i="1"/>
  <c r="L1521" i="1"/>
  <c r="M1521" i="1"/>
  <c r="N1521" i="1"/>
  <c r="O1521" i="1"/>
  <c r="P1521" i="1"/>
  <c r="Q1521" i="1"/>
  <c r="R1521" i="1"/>
  <c r="S1521" i="1"/>
  <c r="T1521" i="1"/>
  <c r="U1521" i="1"/>
  <c r="V1521" i="1"/>
  <c r="W1521" i="1"/>
  <c r="X1521" i="1"/>
  <c r="Y1521" i="1"/>
  <c r="Z1521" i="1"/>
  <c r="AA1521" i="1"/>
  <c r="AB1521" i="1"/>
  <c r="AC1521" i="1"/>
  <c r="AD1521" i="1"/>
  <c r="AE1521" i="1"/>
  <c r="AF1521" i="1"/>
  <c r="C1522" i="1"/>
  <c r="D1522" i="1"/>
  <c r="E1522" i="1"/>
  <c r="F1522" i="1"/>
  <c r="G1522" i="1"/>
  <c r="H1522" i="1"/>
  <c r="I1522" i="1"/>
  <c r="J1522" i="1"/>
  <c r="K1522" i="1"/>
  <c r="L1522" i="1"/>
  <c r="M1522" i="1"/>
  <c r="N1522" i="1"/>
  <c r="O1522" i="1"/>
  <c r="P1522" i="1"/>
  <c r="Q1522" i="1"/>
  <c r="R1522" i="1"/>
  <c r="S1522" i="1"/>
  <c r="T1522" i="1"/>
  <c r="U1522" i="1"/>
  <c r="V1522" i="1"/>
  <c r="W1522" i="1"/>
  <c r="X1522" i="1"/>
  <c r="Y1522" i="1"/>
  <c r="Z1522" i="1"/>
  <c r="AA1522" i="1"/>
  <c r="AB1522" i="1"/>
  <c r="AC1522" i="1"/>
  <c r="AD1522" i="1"/>
  <c r="AE1522" i="1"/>
  <c r="AF1522" i="1"/>
  <c r="C1523" i="1"/>
  <c r="D1523" i="1"/>
  <c r="E1523" i="1"/>
  <c r="F1523" i="1"/>
  <c r="G1523" i="1"/>
  <c r="H1523" i="1"/>
  <c r="I1523" i="1"/>
  <c r="J1523" i="1"/>
  <c r="K1523" i="1"/>
  <c r="L1523" i="1"/>
  <c r="M1523" i="1"/>
  <c r="N1523" i="1"/>
  <c r="O1523" i="1"/>
  <c r="P1523" i="1"/>
  <c r="Q1523" i="1"/>
  <c r="R1523" i="1"/>
  <c r="S1523" i="1"/>
  <c r="T1523" i="1"/>
  <c r="U1523" i="1"/>
  <c r="V1523" i="1"/>
  <c r="W1523" i="1"/>
  <c r="X1523" i="1"/>
  <c r="Y1523" i="1"/>
  <c r="Z1523" i="1"/>
  <c r="AA1523" i="1"/>
  <c r="AB1523" i="1"/>
  <c r="AC1523" i="1"/>
  <c r="AD1523" i="1"/>
  <c r="AE1523" i="1"/>
  <c r="AF1523" i="1"/>
  <c r="C1524" i="1"/>
  <c r="D1524" i="1"/>
  <c r="E1524" i="1"/>
  <c r="F1524" i="1"/>
  <c r="G1524" i="1"/>
  <c r="H1524" i="1"/>
  <c r="I1524" i="1"/>
  <c r="J1524" i="1"/>
  <c r="K1524" i="1"/>
  <c r="L1524" i="1"/>
  <c r="M1524" i="1"/>
  <c r="N1524" i="1"/>
  <c r="O1524" i="1"/>
  <c r="P1524" i="1"/>
  <c r="Q1524" i="1"/>
  <c r="R1524" i="1"/>
  <c r="S1524" i="1"/>
  <c r="T1524" i="1"/>
  <c r="U1524" i="1"/>
  <c r="V1524" i="1"/>
  <c r="W1524" i="1"/>
  <c r="X1524" i="1"/>
  <c r="Y1524" i="1"/>
  <c r="Z1524" i="1"/>
  <c r="AA1524" i="1"/>
  <c r="AB1524" i="1"/>
  <c r="AC1524" i="1"/>
  <c r="AD1524" i="1"/>
  <c r="AE1524" i="1"/>
  <c r="AF1524" i="1"/>
  <c r="C1525" i="1"/>
  <c r="D1525" i="1"/>
  <c r="E1525" i="1"/>
  <c r="F1525" i="1"/>
  <c r="G1525" i="1"/>
  <c r="H1525" i="1"/>
  <c r="I1525" i="1"/>
  <c r="J1525" i="1"/>
  <c r="K1525" i="1"/>
  <c r="L1525" i="1"/>
  <c r="M1525" i="1"/>
  <c r="N1525" i="1"/>
  <c r="O1525" i="1"/>
  <c r="P1525" i="1"/>
  <c r="Q1525" i="1"/>
  <c r="R1525" i="1"/>
  <c r="S1525" i="1"/>
  <c r="T1525" i="1"/>
  <c r="U1525" i="1"/>
  <c r="V1525" i="1"/>
  <c r="W1525" i="1"/>
  <c r="X1525" i="1"/>
  <c r="Y1525" i="1"/>
  <c r="Z1525" i="1"/>
  <c r="AA1525" i="1"/>
  <c r="AB1525" i="1"/>
  <c r="AC1525" i="1"/>
  <c r="AD1525" i="1"/>
  <c r="AE1525" i="1"/>
  <c r="AF1525" i="1"/>
  <c r="C1526" i="1"/>
  <c r="D1526" i="1"/>
  <c r="E1526" i="1"/>
  <c r="F1526" i="1"/>
  <c r="G1526" i="1"/>
  <c r="H1526" i="1"/>
  <c r="I1526" i="1"/>
  <c r="J1526" i="1"/>
  <c r="K1526" i="1"/>
  <c r="L1526" i="1"/>
  <c r="M1526" i="1"/>
  <c r="N1526" i="1"/>
  <c r="O1526" i="1"/>
  <c r="P1526" i="1"/>
  <c r="Q1526" i="1"/>
  <c r="R1526" i="1"/>
  <c r="S1526" i="1"/>
  <c r="T1526" i="1"/>
  <c r="U1526" i="1"/>
  <c r="V1526" i="1"/>
  <c r="W1526" i="1"/>
  <c r="X1526" i="1"/>
  <c r="Y1526" i="1"/>
  <c r="Z1526" i="1"/>
  <c r="AA1526" i="1"/>
  <c r="AB1526" i="1"/>
  <c r="AC1526" i="1"/>
  <c r="AD1526" i="1"/>
  <c r="AE1526" i="1"/>
  <c r="AF1526" i="1"/>
  <c r="C1527" i="1"/>
  <c r="D1527" i="1"/>
  <c r="E1527" i="1"/>
  <c r="F1527" i="1"/>
  <c r="G1527" i="1"/>
  <c r="H1527" i="1"/>
  <c r="I1527" i="1"/>
  <c r="J1527" i="1"/>
  <c r="K1527" i="1"/>
  <c r="L1527" i="1"/>
  <c r="M1527" i="1"/>
  <c r="N1527" i="1"/>
  <c r="O1527" i="1"/>
  <c r="P1527" i="1"/>
  <c r="Q1527" i="1"/>
  <c r="R1527" i="1"/>
  <c r="S1527" i="1"/>
  <c r="T1527" i="1"/>
  <c r="U1527" i="1"/>
  <c r="V1527" i="1"/>
  <c r="W1527" i="1"/>
  <c r="X1527" i="1"/>
  <c r="Y1527" i="1"/>
  <c r="Z1527" i="1"/>
  <c r="AA1527" i="1"/>
  <c r="AB1527" i="1"/>
  <c r="AC1527" i="1"/>
  <c r="AD1527" i="1"/>
  <c r="AE1527" i="1"/>
  <c r="AF1527" i="1"/>
  <c r="C1528" i="1"/>
  <c r="D1528" i="1"/>
  <c r="E1528" i="1"/>
  <c r="F1528" i="1"/>
  <c r="G1528" i="1"/>
  <c r="H1528" i="1"/>
  <c r="I1528" i="1"/>
  <c r="J1528" i="1"/>
  <c r="K1528" i="1"/>
  <c r="L1528" i="1"/>
  <c r="M1528" i="1"/>
  <c r="N1528" i="1"/>
  <c r="O1528" i="1"/>
  <c r="P1528" i="1"/>
  <c r="Q1528" i="1"/>
  <c r="R1528" i="1"/>
  <c r="S1528" i="1"/>
  <c r="T1528" i="1"/>
  <c r="U1528" i="1"/>
  <c r="V1528" i="1"/>
  <c r="W1528" i="1"/>
  <c r="X1528" i="1"/>
  <c r="Y1528" i="1"/>
  <c r="Z1528" i="1"/>
  <c r="AA1528" i="1"/>
  <c r="AB1528" i="1"/>
  <c r="AC1528" i="1"/>
  <c r="AD1528" i="1"/>
  <c r="AE1528" i="1"/>
  <c r="AF1528" i="1"/>
  <c r="C1529" i="1"/>
  <c r="D1529" i="1"/>
  <c r="E1529" i="1"/>
  <c r="F1529" i="1"/>
  <c r="G1529" i="1"/>
  <c r="H1529" i="1"/>
  <c r="I1529" i="1"/>
  <c r="J1529" i="1"/>
  <c r="K1529" i="1"/>
  <c r="L1529" i="1"/>
  <c r="M1529" i="1"/>
  <c r="N1529" i="1"/>
  <c r="O1529" i="1"/>
  <c r="P1529" i="1"/>
  <c r="Q1529" i="1"/>
  <c r="R1529" i="1"/>
  <c r="S1529" i="1"/>
  <c r="T1529" i="1"/>
  <c r="U1529" i="1"/>
  <c r="V1529" i="1"/>
  <c r="W1529" i="1"/>
  <c r="X1529" i="1"/>
  <c r="Y1529" i="1"/>
  <c r="Z1529" i="1"/>
  <c r="AA1529" i="1"/>
  <c r="AB1529" i="1"/>
  <c r="AC1529" i="1"/>
  <c r="AD1529" i="1"/>
  <c r="AE1529" i="1"/>
  <c r="AF1529" i="1"/>
  <c r="C1530" i="1"/>
  <c r="D1530" i="1"/>
  <c r="E1530" i="1"/>
  <c r="F1530" i="1"/>
  <c r="G1530" i="1"/>
  <c r="H1530" i="1"/>
  <c r="I1530" i="1"/>
  <c r="J1530" i="1"/>
  <c r="K1530" i="1"/>
  <c r="L1530" i="1"/>
  <c r="M1530" i="1"/>
  <c r="N1530" i="1"/>
  <c r="O1530" i="1"/>
  <c r="P1530" i="1"/>
  <c r="Q1530" i="1"/>
  <c r="R1530" i="1"/>
  <c r="S1530" i="1"/>
  <c r="T1530" i="1"/>
  <c r="U1530" i="1"/>
  <c r="V1530" i="1"/>
  <c r="W1530" i="1"/>
  <c r="X1530" i="1"/>
  <c r="Y1530" i="1"/>
  <c r="Z1530" i="1"/>
  <c r="AA1530" i="1"/>
  <c r="AB1530" i="1"/>
  <c r="AC1530" i="1"/>
  <c r="AD1530" i="1"/>
  <c r="AE1530" i="1"/>
  <c r="AF1530" i="1"/>
  <c r="C1531" i="1"/>
  <c r="D1531" i="1"/>
  <c r="E1531" i="1"/>
  <c r="F1531" i="1"/>
  <c r="G1531" i="1"/>
  <c r="H1531" i="1"/>
  <c r="I1531" i="1"/>
  <c r="J1531" i="1"/>
  <c r="K1531" i="1"/>
  <c r="L1531" i="1"/>
  <c r="M1531" i="1"/>
  <c r="N1531" i="1"/>
  <c r="O1531" i="1"/>
  <c r="P1531" i="1"/>
  <c r="Q1531" i="1"/>
  <c r="R1531" i="1"/>
  <c r="S1531" i="1"/>
  <c r="T1531" i="1"/>
  <c r="U1531" i="1"/>
  <c r="V1531" i="1"/>
  <c r="W1531" i="1"/>
  <c r="X1531" i="1"/>
  <c r="Y1531" i="1"/>
  <c r="Z1531" i="1"/>
  <c r="AA1531" i="1"/>
  <c r="AB1531" i="1"/>
  <c r="AC1531" i="1"/>
  <c r="AD1531" i="1"/>
  <c r="AE1531" i="1"/>
  <c r="AF1531" i="1"/>
  <c r="C1532" i="1"/>
  <c r="D1532" i="1"/>
  <c r="E1532" i="1"/>
  <c r="F1532" i="1"/>
  <c r="G1532" i="1"/>
  <c r="H1532" i="1"/>
  <c r="I1532" i="1"/>
  <c r="J1532" i="1"/>
  <c r="K1532" i="1"/>
  <c r="L1532" i="1"/>
  <c r="M1532" i="1"/>
  <c r="N1532" i="1"/>
  <c r="O1532" i="1"/>
  <c r="P1532" i="1"/>
  <c r="Q1532" i="1"/>
  <c r="R1532" i="1"/>
  <c r="S1532" i="1"/>
  <c r="T1532" i="1"/>
  <c r="U1532" i="1"/>
  <c r="V1532" i="1"/>
  <c r="W1532" i="1"/>
  <c r="X1532" i="1"/>
  <c r="Y1532" i="1"/>
  <c r="Z1532" i="1"/>
  <c r="AA1532" i="1"/>
  <c r="AB1532" i="1"/>
  <c r="AC1532" i="1"/>
  <c r="AD1532" i="1"/>
  <c r="AE1532" i="1"/>
  <c r="AF1532" i="1"/>
  <c r="C1533" i="1"/>
  <c r="D1533" i="1"/>
  <c r="E1533" i="1"/>
  <c r="F1533" i="1"/>
  <c r="G1533" i="1"/>
  <c r="H1533" i="1"/>
  <c r="I1533" i="1"/>
  <c r="J1533" i="1"/>
  <c r="K1533" i="1"/>
  <c r="L1533" i="1"/>
  <c r="M1533" i="1"/>
  <c r="N1533" i="1"/>
  <c r="O1533" i="1"/>
  <c r="P1533" i="1"/>
  <c r="Q1533" i="1"/>
  <c r="R1533" i="1"/>
  <c r="S1533" i="1"/>
  <c r="T1533" i="1"/>
  <c r="U1533" i="1"/>
  <c r="V1533" i="1"/>
  <c r="W1533" i="1"/>
  <c r="X1533" i="1"/>
  <c r="Y1533" i="1"/>
  <c r="Z1533" i="1"/>
  <c r="AA1533" i="1"/>
  <c r="AB1533" i="1"/>
  <c r="AC1533" i="1"/>
  <c r="AD1533" i="1"/>
  <c r="AE1533" i="1"/>
  <c r="AF1533" i="1"/>
  <c r="C1534" i="1"/>
  <c r="D1534" i="1"/>
  <c r="E1534" i="1"/>
  <c r="F1534" i="1"/>
  <c r="G1534" i="1"/>
  <c r="H1534" i="1"/>
  <c r="I1534" i="1"/>
  <c r="J1534" i="1"/>
  <c r="K1534" i="1"/>
  <c r="L1534" i="1"/>
  <c r="M1534" i="1"/>
  <c r="N1534" i="1"/>
  <c r="O1534" i="1"/>
  <c r="P1534" i="1"/>
  <c r="Q1534" i="1"/>
  <c r="R1534" i="1"/>
  <c r="S1534" i="1"/>
  <c r="T1534" i="1"/>
  <c r="U1534" i="1"/>
  <c r="V1534" i="1"/>
  <c r="W1534" i="1"/>
  <c r="X1534" i="1"/>
  <c r="Y1534" i="1"/>
  <c r="Z1534" i="1"/>
  <c r="AA1534" i="1"/>
  <c r="AB1534" i="1"/>
  <c r="AC1534" i="1"/>
  <c r="AD1534" i="1"/>
  <c r="AE1534" i="1"/>
  <c r="AF1534" i="1"/>
  <c r="C1535" i="1"/>
  <c r="D1535" i="1"/>
  <c r="E1535" i="1"/>
  <c r="F1535" i="1"/>
  <c r="G1535" i="1"/>
  <c r="H1535" i="1"/>
  <c r="I1535" i="1"/>
  <c r="J1535" i="1"/>
  <c r="K1535" i="1"/>
  <c r="L1535" i="1"/>
  <c r="M1535" i="1"/>
  <c r="N1535" i="1"/>
  <c r="O1535" i="1"/>
  <c r="P1535" i="1"/>
  <c r="Q1535" i="1"/>
  <c r="R1535" i="1"/>
  <c r="S1535" i="1"/>
  <c r="T1535" i="1"/>
  <c r="U1535" i="1"/>
  <c r="V1535" i="1"/>
  <c r="W1535" i="1"/>
  <c r="X1535" i="1"/>
  <c r="Y1535" i="1"/>
  <c r="Z1535" i="1"/>
  <c r="AA1535" i="1"/>
  <c r="AB1535" i="1"/>
  <c r="AC1535" i="1"/>
  <c r="AD1535" i="1"/>
  <c r="AE1535" i="1"/>
  <c r="AF1535" i="1"/>
  <c r="C1536" i="1"/>
  <c r="D1536" i="1"/>
  <c r="E1536" i="1"/>
  <c r="F1536" i="1"/>
  <c r="G1536" i="1"/>
  <c r="H1536" i="1"/>
  <c r="I1536" i="1"/>
  <c r="J1536" i="1"/>
  <c r="K1536" i="1"/>
  <c r="L1536" i="1"/>
  <c r="M1536" i="1"/>
  <c r="N1536" i="1"/>
  <c r="O1536" i="1"/>
  <c r="P1536" i="1"/>
  <c r="Q1536" i="1"/>
  <c r="R1536" i="1"/>
  <c r="S1536" i="1"/>
  <c r="T1536" i="1"/>
  <c r="U1536" i="1"/>
  <c r="V1536" i="1"/>
  <c r="W1536" i="1"/>
  <c r="X1536" i="1"/>
  <c r="Y1536" i="1"/>
  <c r="Z1536" i="1"/>
  <c r="AA1536" i="1"/>
  <c r="AB1536" i="1"/>
  <c r="AC1536" i="1"/>
  <c r="AD1536" i="1"/>
  <c r="AE1536" i="1"/>
  <c r="AF1536" i="1"/>
  <c r="C1537" i="1"/>
  <c r="D1537" i="1"/>
  <c r="E1537" i="1"/>
  <c r="F1537" i="1"/>
  <c r="G1537" i="1"/>
  <c r="H1537" i="1"/>
  <c r="I1537" i="1"/>
  <c r="J1537" i="1"/>
  <c r="K1537" i="1"/>
  <c r="L1537" i="1"/>
  <c r="M1537" i="1"/>
  <c r="N1537" i="1"/>
  <c r="O1537" i="1"/>
  <c r="P1537" i="1"/>
  <c r="Q1537" i="1"/>
  <c r="R1537" i="1"/>
  <c r="S1537" i="1"/>
  <c r="T1537" i="1"/>
  <c r="U1537" i="1"/>
  <c r="V1537" i="1"/>
  <c r="W1537" i="1"/>
  <c r="X1537" i="1"/>
  <c r="Y1537" i="1"/>
  <c r="Z1537" i="1"/>
  <c r="AA1537" i="1"/>
  <c r="AB1537" i="1"/>
  <c r="AC1537" i="1"/>
  <c r="AD1537" i="1"/>
  <c r="AE1537" i="1"/>
  <c r="AF1537" i="1"/>
  <c r="C1538" i="1"/>
  <c r="D1538" i="1"/>
  <c r="E1538" i="1"/>
  <c r="F1538" i="1"/>
  <c r="G1538" i="1"/>
  <c r="H1538" i="1"/>
  <c r="I1538" i="1"/>
  <c r="J1538" i="1"/>
  <c r="K1538" i="1"/>
  <c r="L1538" i="1"/>
  <c r="M1538" i="1"/>
  <c r="N1538" i="1"/>
  <c r="O1538" i="1"/>
  <c r="P1538" i="1"/>
  <c r="Q1538" i="1"/>
  <c r="R1538" i="1"/>
  <c r="S1538" i="1"/>
  <c r="T1538" i="1"/>
  <c r="U1538" i="1"/>
  <c r="V1538" i="1"/>
  <c r="W1538" i="1"/>
  <c r="X1538" i="1"/>
  <c r="Y1538" i="1"/>
  <c r="Z1538" i="1"/>
  <c r="AA1538" i="1"/>
  <c r="AB1538" i="1"/>
  <c r="AC1538" i="1"/>
  <c r="AD1538" i="1"/>
  <c r="AE1538" i="1"/>
  <c r="AF1538" i="1"/>
  <c r="C1539" i="1"/>
  <c r="D1539" i="1"/>
  <c r="E1539" i="1"/>
  <c r="F1539" i="1"/>
  <c r="G1539" i="1"/>
  <c r="H1539" i="1"/>
  <c r="I1539" i="1"/>
  <c r="J1539" i="1"/>
  <c r="K1539" i="1"/>
  <c r="L1539" i="1"/>
  <c r="M1539" i="1"/>
  <c r="N1539" i="1"/>
  <c r="O1539" i="1"/>
  <c r="P1539" i="1"/>
  <c r="Q1539" i="1"/>
  <c r="R1539" i="1"/>
  <c r="S1539" i="1"/>
  <c r="T1539" i="1"/>
  <c r="U1539" i="1"/>
  <c r="V1539" i="1"/>
  <c r="W1539" i="1"/>
  <c r="X1539" i="1"/>
  <c r="Y1539" i="1"/>
  <c r="Z1539" i="1"/>
  <c r="AA1539" i="1"/>
  <c r="AB1539" i="1"/>
  <c r="AC1539" i="1"/>
  <c r="AD1539" i="1"/>
  <c r="AE1539" i="1"/>
  <c r="AF1539" i="1"/>
  <c r="C1540" i="1"/>
  <c r="D1540" i="1"/>
  <c r="E1540" i="1"/>
  <c r="F1540" i="1"/>
  <c r="G1540" i="1"/>
  <c r="H1540" i="1"/>
  <c r="I1540" i="1"/>
  <c r="J1540" i="1"/>
  <c r="K1540" i="1"/>
  <c r="L1540" i="1"/>
  <c r="M1540" i="1"/>
  <c r="N1540" i="1"/>
  <c r="O1540" i="1"/>
  <c r="P1540" i="1"/>
  <c r="Q1540" i="1"/>
  <c r="R1540" i="1"/>
  <c r="S1540" i="1"/>
  <c r="T1540" i="1"/>
  <c r="U1540" i="1"/>
  <c r="V1540" i="1"/>
  <c r="W1540" i="1"/>
  <c r="X1540" i="1"/>
  <c r="Y1540" i="1"/>
  <c r="Z1540" i="1"/>
  <c r="AA1540" i="1"/>
  <c r="AB1540" i="1"/>
  <c r="AC1540" i="1"/>
  <c r="AD1540" i="1"/>
  <c r="AE1540" i="1"/>
  <c r="AF1540" i="1"/>
  <c r="C1541" i="1"/>
  <c r="D1541" i="1"/>
  <c r="E1541" i="1"/>
  <c r="F1541" i="1"/>
  <c r="G1541" i="1"/>
  <c r="H1541" i="1"/>
  <c r="I1541" i="1"/>
  <c r="J1541" i="1"/>
  <c r="K1541" i="1"/>
  <c r="L1541" i="1"/>
  <c r="M1541" i="1"/>
  <c r="N1541" i="1"/>
  <c r="O1541" i="1"/>
  <c r="P1541" i="1"/>
  <c r="Q1541" i="1"/>
  <c r="R1541" i="1"/>
  <c r="S1541" i="1"/>
  <c r="T1541" i="1"/>
  <c r="U1541" i="1"/>
  <c r="V1541" i="1"/>
  <c r="W1541" i="1"/>
  <c r="X1541" i="1"/>
  <c r="Y1541" i="1"/>
  <c r="Z1541" i="1"/>
  <c r="AA1541" i="1"/>
  <c r="AB1541" i="1"/>
  <c r="AC1541" i="1"/>
  <c r="AD1541" i="1"/>
  <c r="AE1541" i="1"/>
  <c r="AF1541" i="1"/>
  <c r="C1542" i="1"/>
  <c r="D1542" i="1"/>
  <c r="E1542" i="1"/>
  <c r="F1542" i="1"/>
  <c r="G1542" i="1"/>
  <c r="H1542" i="1"/>
  <c r="I1542" i="1"/>
  <c r="J1542" i="1"/>
  <c r="K1542" i="1"/>
  <c r="L1542" i="1"/>
  <c r="M1542" i="1"/>
  <c r="N1542" i="1"/>
  <c r="O1542" i="1"/>
  <c r="P1542" i="1"/>
  <c r="Q1542" i="1"/>
  <c r="R1542" i="1"/>
  <c r="S1542" i="1"/>
  <c r="T1542" i="1"/>
  <c r="U1542" i="1"/>
  <c r="V1542" i="1"/>
  <c r="W1542" i="1"/>
  <c r="X1542" i="1"/>
  <c r="Y1542" i="1"/>
  <c r="Z1542" i="1"/>
  <c r="AA1542" i="1"/>
  <c r="AB1542" i="1"/>
  <c r="AC1542" i="1"/>
  <c r="AD1542" i="1"/>
  <c r="AE1542" i="1"/>
  <c r="AF1542" i="1"/>
  <c r="C1543" i="1"/>
  <c r="D1543" i="1"/>
  <c r="E1543" i="1"/>
  <c r="F1543" i="1"/>
  <c r="G1543" i="1"/>
  <c r="H1543" i="1"/>
  <c r="I1543" i="1"/>
  <c r="J1543" i="1"/>
  <c r="K1543" i="1"/>
  <c r="L1543" i="1"/>
  <c r="M1543" i="1"/>
  <c r="N1543" i="1"/>
  <c r="O1543" i="1"/>
  <c r="P1543" i="1"/>
  <c r="Q1543" i="1"/>
  <c r="R1543" i="1"/>
  <c r="S1543" i="1"/>
  <c r="T1543" i="1"/>
  <c r="U1543" i="1"/>
  <c r="V1543" i="1"/>
  <c r="W1543" i="1"/>
  <c r="X1543" i="1"/>
  <c r="Y1543" i="1"/>
  <c r="Z1543" i="1"/>
  <c r="AA1543" i="1"/>
  <c r="AB1543" i="1"/>
  <c r="AC1543" i="1"/>
  <c r="AD1543" i="1"/>
  <c r="AE1543" i="1"/>
  <c r="AF1543" i="1"/>
  <c r="C1544" i="1"/>
  <c r="D1544" i="1"/>
  <c r="E1544" i="1"/>
  <c r="F1544" i="1"/>
  <c r="G1544" i="1"/>
  <c r="H1544" i="1"/>
  <c r="I1544" i="1"/>
  <c r="J1544" i="1"/>
  <c r="K1544" i="1"/>
  <c r="L1544" i="1"/>
  <c r="M1544" i="1"/>
  <c r="N1544" i="1"/>
  <c r="O1544" i="1"/>
  <c r="P1544" i="1"/>
  <c r="Q1544" i="1"/>
  <c r="R1544" i="1"/>
  <c r="S1544" i="1"/>
  <c r="T1544" i="1"/>
  <c r="U1544" i="1"/>
  <c r="V1544" i="1"/>
  <c r="W1544" i="1"/>
  <c r="X1544" i="1"/>
  <c r="Y1544" i="1"/>
  <c r="Z1544" i="1"/>
  <c r="AA1544" i="1"/>
  <c r="AB1544" i="1"/>
  <c r="AC1544" i="1"/>
  <c r="AD1544" i="1"/>
  <c r="AE1544" i="1"/>
  <c r="AF1544" i="1"/>
  <c r="C1545" i="1"/>
  <c r="D1545" i="1"/>
  <c r="E1545" i="1"/>
  <c r="F1545" i="1"/>
  <c r="G1545" i="1"/>
  <c r="H1545" i="1"/>
  <c r="I1545" i="1"/>
  <c r="J1545" i="1"/>
  <c r="K1545" i="1"/>
  <c r="L1545" i="1"/>
  <c r="M1545" i="1"/>
  <c r="N1545" i="1"/>
  <c r="O1545" i="1"/>
  <c r="P1545" i="1"/>
  <c r="Q1545" i="1"/>
  <c r="R1545" i="1"/>
  <c r="S1545" i="1"/>
  <c r="T1545" i="1"/>
  <c r="U1545" i="1"/>
  <c r="V1545" i="1"/>
  <c r="W1545" i="1"/>
  <c r="X1545" i="1"/>
  <c r="Y1545" i="1"/>
  <c r="Z1545" i="1"/>
  <c r="AA1545" i="1"/>
  <c r="AB1545" i="1"/>
  <c r="AC1545" i="1"/>
  <c r="AD1545" i="1"/>
  <c r="AE1545" i="1"/>
  <c r="AF1545" i="1"/>
  <c r="C1546" i="1"/>
  <c r="D1546" i="1"/>
  <c r="E1546" i="1"/>
  <c r="F1546" i="1"/>
  <c r="G1546" i="1"/>
  <c r="H1546" i="1"/>
  <c r="I1546" i="1"/>
  <c r="J1546" i="1"/>
  <c r="K1546" i="1"/>
  <c r="L1546" i="1"/>
  <c r="M1546" i="1"/>
  <c r="N1546" i="1"/>
  <c r="O1546" i="1"/>
  <c r="P1546" i="1"/>
  <c r="Q1546" i="1"/>
  <c r="R1546" i="1"/>
  <c r="S1546" i="1"/>
  <c r="T1546" i="1"/>
  <c r="U1546" i="1"/>
  <c r="V1546" i="1"/>
  <c r="W1546" i="1"/>
  <c r="X1546" i="1"/>
  <c r="Y1546" i="1"/>
  <c r="Z1546" i="1"/>
  <c r="AA1546" i="1"/>
  <c r="AB1546" i="1"/>
  <c r="AC1546" i="1"/>
  <c r="AD1546" i="1"/>
  <c r="AE1546" i="1"/>
  <c r="AF1546" i="1"/>
  <c r="C1547" i="1"/>
  <c r="D1547" i="1"/>
  <c r="E1547" i="1"/>
  <c r="F1547" i="1"/>
  <c r="G1547" i="1"/>
  <c r="H1547" i="1"/>
  <c r="I1547" i="1"/>
  <c r="J1547" i="1"/>
  <c r="K1547" i="1"/>
  <c r="L1547" i="1"/>
  <c r="M1547" i="1"/>
  <c r="N1547" i="1"/>
  <c r="O1547" i="1"/>
  <c r="P1547" i="1"/>
  <c r="Q1547" i="1"/>
  <c r="R1547" i="1"/>
  <c r="S1547" i="1"/>
  <c r="T1547" i="1"/>
  <c r="U1547" i="1"/>
  <c r="V1547" i="1"/>
  <c r="W1547" i="1"/>
  <c r="X1547" i="1"/>
  <c r="Y1547" i="1"/>
  <c r="Z1547" i="1"/>
  <c r="AA1547" i="1"/>
  <c r="AB1547" i="1"/>
  <c r="AC1547" i="1"/>
  <c r="AD1547" i="1"/>
  <c r="AE1547" i="1"/>
  <c r="AF1547" i="1"/>
  <c r="C1548" i="1"/>
  <c r="D1548" i="1"/>
  <c r="E1548" i="1"/>
  <c r="F1548" i="1"/>
  <c r="G1548" i="1"/>
  <c r="H1548" i="1"/>
  <c r="I1548" i="1"/>
  <c r="J1548" i="1"/>
  <c r="K1548" i="1"/>
  <c r="L1548" i="1"/>
  <c r="M1548" i="1"/>
  <c r="N1548" i="1"/>
  <c r="O1548" i="1"/>
  <c r="P1548" i="1"/>
  <c r="Q1548" i="1"/>
  <c r="R1548" i="1"/>
  <c r="S1548" i="1"/>
  <c r="T1548" i="1"/>
  <c r="U1548" i="1"/>
  <c r="V1548" i="1"/>
  <c r="W1548" i="1"/>
  <c r="X1548" i="1"/>
  <c r="Y1548" i="1"/>
  <c r="Z1548" i="1"/>
  <c r="AA1548" i="1"/>
  <c r="AB1548" i="1"/>
  <c r="AC1548" i="1"/>
  <c r="AD1548" i="1"/>
  <c r="AE1548" i="1"/>
  <c r="AF1548" i="1"/>
  <c r="C1549" i="1"/>
  <c r="D1549" i="1"/>
  <c r="E1549" i="1"/>
  <c r="F1549" i="1"/>
  <c r="G1549" i="1"/>
  <c r="H1549" i="1"/>
  <c r="I1549" i="1"/>
  <c r="J1549" i="1"/>
  <c r="K1549" i="1"/>
  <c r="L1549" i="1"/>
  <c r="M1549" i="1"/>
  <c r="N1549" i="1"/>
  <c r="O1549" i="1"/>
  <c r="P1549" i="1"/>
  <c r="Q1549" i="1"/>
  <c r="R1549" i="1"/>
  <c r="S1549" i="1"/>
  <c r="T1549" i="1"/>
  <c r="U1549" i="1"/>
  <c r="V1549" i="1"/>
  <c r="W1549" i="1"/>
  <c r="X1549" i="1"/>
  <c r="Y1549" i="1"/>
  <c r="Z1549" i="1"/>
  <c r="AA1549" i="1"/>
  <c r="AB1549" i="1"/>
  <c r="AC1549" i="1"/>
  <c r="AD1549" i="1"/>
  <c r="AE1549" i="1"/>
  <c r="AF1549" i="1"/>
  <c r="C1550" i="1"/>
  <c r="D1550" i="1"/>
  <c r="E1550" i="1"/>
  <c r="F1550" i="1"/>
  <c r="G1550" i="1"/>
  <c r="H1550" i="1"/>
  <c r="I1550" i="1"/>
  <c r="J1550" i="1"/>
  <c r="K1550" i="1"/>
  <c r="L1550" i="1"/>
  <c r="M1550" i="1"/>
  <c r="N1550" i="1"/>
  <c r="O1550" i="1"/>
  <c r="P1550" i="1"/>
  <c r="Q1550" i="1"/>
  <c r="R1550" i="1"/>
  <c r="S1550" i="1"/>
  <c r="T1550" i="1"/>
  <c r="U1550" i="1"/>
  <c r="V1550" i="1"/>
  <c r="W1550" i="1"/>
  <c r="X1550" i="1"/>
  <c r="Y1550" i="1"/>
  <c r="Z1550" i="1"/>
  <c r="AA1550" i="1"/>
  <c r="AB1550" i="1"/>
  <c r="AC1550" i="1"/>
  <c r="AD1550" i="1"/>
  <c r="AE1550" i="1"/>
  <c r="AF1550" i="1"/>
  <c r="C1551" i="1"/>
  <c r="D1551" i="1"/>
  <c r="E1551" i="1"/>
  <c r="F1551" i="1"/>
  <c r="G1551" i="1"/>
  <c r="H1551" i="1"/>
  <c r="I1551" i="1"/>
  <c r="J1551" i="1"/>
  <c r="K1551" i="1"/>
  <c r="L1551" i="1"/>
  <c r="M1551" i="1"/>
  <c r="N1551" i="1"/>
  <c r="O1551" i="1"/>
  <c r="P1551" i="1"/>
  <c r="Q1551" i="1"/>
  <c r="R1551" i="1"/>
  <c r="S1551" i="1"/>
  <c r="T1551" i="1"/>
  <c r="U1551" i="1"/>
  <c r="V1551" i="1"/>
  <c r="W1551" i="1"/>
  <c r="X1551" i="1"/>
  <c r="Y1551" i="1"/>
  <c r="Z1551" i="1"/>
  <c r="AA1551" i="1"/>
  <c r="AB1551" i="1"/>
  <c r="AC1551" i="1"/>
  <c r="AD1551" i="1"/>
  <c r="AE1551" i="1"/>
  <c r="AF1551" i="1"/>
  <c r="C1552" i="1"/>
  <c r="D1552" i="1"/>
  <c r="E1552" i="1"/>
  <c r="F1552" i="1"/>
  <c r="G1552" i="1"/>
  <c r="H1552" i="1"/>
  <c r="I1552" i="1"/>
  <c r="J1552" i="1"/>
  <c r="K1552" i="1"/>
  <c r="L1552" i="1"/>
  <c r="M1552" i="1"/>
  <c r="N1552" i="1"/>
  <c r="O1552" i="1"/>
  <c r="P1552" i="1"/>
  <c r="Q1552" i="1"/>
  <c r="R1552" i="1"/>
  <c r="S1552" i="1"/>
  <c r="T1552" i="1"/>
  <c r="U1552" i="1"/>
  <c r="V1552" i="1"/>
  <c r="W1552" i="1"/>
  <c r="X1552" i="1"/>
  <c r="Y1552" i="1"/>
  <c r="Z1552" i="1"/>
  <c r="AA1552" i="1"/>
  <c r="AB1552" i="1"/>
  <c r="AC1552" i="1"/>
  <c r="AD1552" i="1"/>
  <c r="AE1552" i="1"/>
  <c r="AF1552" i="1"/>
  <c r="C1553" i="1"/>
  <c r="D1553" i="1"/>
  <c r="E1553" i="1"/>
  <c r="F1553" i="1"/>
  <c r="G1553" i="1"/>
  <c r="H1553" i="1"/>
  <c r="I1553" i="1"/>
  <c r="J1553" i="1"/>
  <c r="K1553" i="1"/>
  <c r="L1553" i="1"/>
  <c r="M1553" i="1"/>
  <c r="N1553" i="1"/>
  <c r="O1553" i="1"/>
  <c r="P1553" i="1"/>
  <c r="Q1553" i="1"/>
  <c r="R1553" i="1"/>
  <c r="S1553" i="1"/>
  <c r="T1553" i="1"/>
  <c r="U1553" i="1"/>
  <c r="V1553" i="1"/>
  <c r="W1553" i="1"/>
  <c r="X1553" i="1"/>
  <c r="Y1553" i="1"/>
  <c r="Z1553" i="1"/>
  <c r="AA1553" i="1"/>
  <c r="AB1553" i="1"/>
  <c r="AC1553" i="1"/>
  <c r="AD1553" i="1"/>
  <c r="AE1553" i="1"/>
  <c r="AF1553" i="1"/>
  <c r="C1554" i="1"/>
  <c r="D1554" i="1"/>
  <c r="E1554" i="1"/>
  <c r="F1554" i="1"/>
  <c r="G1554" i="1"/>
  <c r="H1554" i="1"/>
  <c r="I1554" i="1"/>
  <c r="J1554" i="1"/>
  <c r="K1554" i="1"/>
  <c r="L1554" i="1"/>
  <c r="M1554" i="1"/>
  <c r="N1554" i="1"/>
  <c r="O1554" i="1"/>
  <c r="P1554" i="1"/>
  <c r="Q1554" i="1"/>
  <c r="R1554" i="1"/>
  <c r="S1554" i="1"/>
  <c r="T1554" i="1"/>
  <c r="U1554" i="1"/>
  <c r="V1554" i="1"/>
  <c r="W1554" i="1"/>
  <c r="X1554" i="1"/>
  <c r="Y1554" i="1"/>
  <c r="Z1554" i="1"/>
  <c r="AA1554" i="1"/>
  <c r="AB1554" i="1"/>
  <c r="AC1554" i="1"/>
  <c r="AD1554" i="1"/>
  <c r="AE1554" i="1"/>
  <c r="AF1554" i="1"/>
  <c r="C1555" i="1"/>
  <c r="D1555" i="1"/>
  <c r="E1555" i="1"/>
  <c r="F1555" i="1"/>
  <c r="G1555" i="1"/>
  <c r="H1555" i="1"/>
  <c r="I1555" i="1"/>
  <c r="J1555" i="1"/>
  <c r="K1555" i="1"/>
  <c r="L1555" i="1"/>
  <c r="M1555" i="1"/>
  <c r="N1555" i="1"/>
  <c r="O1555" i="1"/>
  <c r="P1555" i="1"/>
  <c r="Q1555" i="1"/>
  <c r="R1555" i="1"/>
  <c r="S1555" i="1"/>
  <c r="T1555" i="1"/>
  <c r="U1555" i="1"/>
  <c r="V1555" i="1"/>
  <c r="W1555" i="1"/>
  <c r="X1555" i="1"/>
  <c r="Y1555" i="1"/>
  <c r="Z1555" i="1"/>
  <c r="AA1555" i="1"/>
  <c r="AB1555" i="1"/>
  <c r="AC1555" i="1"/>
  <c r="AD1555" i="1"/>
  <c r="AE1555" i="1"/>
  <c r="AF1555" i="1"/>
  <c r="C1556" i="1"/>
  <c r="D1556" i="1"/>
  <c r="E1556" i="1"/>
  <c r="F1556" i="1"/>
  <c r="G1556" i="1"/>
  <c r="H1556" i="1"/>
  <c r="I1556" i="1"/>
  <c r="J1556" i="1"/>
  <c r="K1556" i="1"/>
  <c r="L1556" i="1"/>
  <c r="M1556" i="1"/>
  <c r="N1556" i="1"/>
  <c r="O1556" i="1"/>
  <c r="P1556" i="1"/>
  <c r="Q1556" i="1"/>
  <c r="R1556" i="1"/>
  <c r="S1556" i="1"/>
  <c r="T1556" i="1"/>
  <c r="U1556" i="1"/>
  <c r="V1556" i="1"/>
  <c r="W1556" i="1"/>
  <c r="X1556" i="1"/>
  <c r="Y1556" i="1"/>
  <c r="Z1556" i="1"/>
  <c r="AA1556" i="1"/>
  <c r="AB1556" i="1"/>
  <c r="AC1556" i="1"/>
  <c r="AD1556" i="1"/>
  <c r="AE1556" i="1"/>
  <c r="AF1556" i="1"/>
  <c r="C1557" i="1"/>
  <c r="D1557" i="1"/>
  <c r="E1557" i="1"/>
  <c r="F1557" i="1"/>
  <c r="G1557" i="1"/>
  <c r="H1557" i="1"/>
  <c r="I1557" i="1"/>
  <c r="J1557" i="1"/>
  <c r="K1557" i="1"/>
  <c r="L1557" i="1"/>
  <c r="M1557" i="1"/>
  <c r="N1557" i="1"/>
  <c r="O1557" i="1"/>
  <c r="P1557" i="1"/>
  <c r="Q1557" i="1"/>
  <c r="R1557" i="1"/>
  <c r="S1557" i="1"/>
  <c r="T1557" i="1"/>
  <c r="U1557" i="1"/>
  <c r="V1557" i="1"/>
  <c r="W1557" i="1"/>
  <c r="X1557" i="1"/>
  <c r="Y1557" i="1"/>
  <c r="Z1557" i="1"/>
  <c r="AA1557" i="1"/>
  <c r="AB1557" i="1"/>
  <c r="AC1557" i="1"/>
  <c r="AD1557" i="1"/>
  <c r="AE1557" i="1"/>
  <c r="AF1557" i="1"/>
  <c r="C1558" i="1"/>
  <c r="D1558" i="1"/>
  <c r="E1558" i="1"/>
  <c r="F1558" i="1"/>
  <c r="G1558" i="1"/>
  <c r="H1558" i="1"/>
  <c r="I1558" i="1"/>
  <c r="J1558" i="1"/>
  <c r="K1558" i="1"/>
  <c r="L1558" i="1"/>
  <c r="M1558" i="1"/>
  <c r="N1558" i="1"/>
  <c r="O1558" i="1"/>
  <c r="P1558" i="1"/>
  <c r="Q1558" i="1"/>
  <c r="R1558" i="1"/>
  <c r="S1558" i="1"/>
  <c r="T1558" i="1"/>
  <c r="U1558" i="1"/>
  <c r="V1558" i="1"/>
  <c r="W1558" i="1"/>
  <c r="X1558" i="1"/>
  <c r="Y1558" i="1"/>
  <c r="Z1558" i="1"/>
  <c r="AA1558" i="1"/>
  <c r="AB1558" i="1"/>
  <c r="AC1558" i="1"/>
  <c r="AD1558" i="1"/>
  <c r="AE1558" i="1"/>
  <c r="AF1558" i="1"/>
  <c r="C1559" i="1"/>
  <c r="D1559" i="1"/>
  <c r="E1559" i="1"/>
  <c r="F1559" i="1"/>
  <c r="G1559" i="1"/>
  <c r="H1559" i="1"/>
  <c r="I1559" i="1"/>
  <c r="J1559" i="1"/>
  <c r="K1559" i="1"/>
  <c r="L1559" i="1"/>
  <c r="M1559" i="1"/>
  <c r="N1559" i="1"/>
  <c r="O1559" i="1"/>
  <c r="P1559" i="1"/>
  <c r="Q1559" i="1"/>
  <c r="R1559" i="1"/>
  <c r="S1559" i="1"/>
  <c r="T1559" i="1"/>
  <c r="U1559" i="1"/>
  <c r="V1559" i="1"/>
  <c r="W1559" i="1"/>
  <c r="X1559" i="1"/>
  <c r="Y1559" i="1"/>
  <c r="Z1559" i="1"/>
  <c r="AA1559" i="1"/>
  <c r="AB1559" i="1"/>
  <c r="AC1559" i="1"/>
  <c r="AD1559" i="1"/>
  <c r="AE1559" i="1"/>
  <c r="AF1559" i="1"/>
  <c r="C1560" i="1"/>
  <c r="D1560" i="1"/>
  <c r="E1560" i="1"/>
  <c r="F1560" i="1"/>
  <c r="G1560" i="1"/>
  <c r="H1560" i="1"/>
  <c r="I1560" i="1"/>
  <c r="J1560" i="1"/>
  <c r="K1560" i="1"/>
  <c r="L1560" i="1"/>
  <c r="M1560" i="1"/>
  <c r="N1560" i="1"/>
  <c r="O1560" i="1"/>
  <c r="P1560" i="1"/>
  <c r="Q1560" i="1"/>
  <c r="R1560" i="1"/>
  <c r="S1560" i="1"/>
  <c r="T1560" i="1"/>
  <c r="U1560" i="1"/>
  <c r="V1560" i="1"/>
  <c r="W1560" i="1"/>
  <c r="X1560" i="1"/>
  <c r="Y1560" i="1"/>
  <c r="Z1560" i="1"/>
  <c r="AA1560" i="1"/>
  <c r="AB1560" i="1"/>
  <c r="AC1560" i="1"/>
  <c r="AD1560" i="1"/>
  <c r="AE1560" i="1"/>
  <c r="AF1560" i="1"/>
  <c r="C1561" i="1"/>
  <c r="D1561" i="1"/>
  <c r="E1561" i="1"/>
  <c r="F1561" i="1"/>
  <c r="G1561" i="1"/>
  <c r="H1561" i="1"/>
  <c r="I1561" i="1"/>
  <c r="J1561" i="1"/>
  <c r="K1561" i="1"/>
  <c r="L1561" i="1"/>
  <c r="M1561" i="1"/>
  <c r="N1561" i="1"/>
  <c r="O1561" i="1"/>
  <c r="P1561" i="1"/>
  <c r="Q1561" i="1"/>
  <c r="R1561" i="1"/>
  <c r="S1561" i="1"/>
  <c r="T1561" i="1"/>
  <c r="U1561" i="1"/>
  <c r="V1561" i="1"/>
  <c r="W1561" i="1"/>
  <c r="X1561" i="1"/>
  <c r="Y1561" i="1"/>
  <c r="Z1561" i="1"/>
  <c r="AA1561" i="1"/>
  <c r="AB1561" i="1"/>
  <c r="AC1561" i="1"/>
  <c r="AD1561" i="1"/>
  <c r="AE1561" i="1"/>
  <c r="AF1561" i="1"/>
  <c r="C1562" i="1"/>
  <c r="D1562" i="1"/>
  <c r="E1562" i="1"/>
  <c r="F1562" i="1"/>
  <c r="G1562" i="1"/>
  <c r="H1562" i="1"/>
  <c r="I1562" i="1"/>
  <c r="J1562" i="1"/>
  <c r="K1562" i="1"/>
  <c r="L1562" i="1"/>
  <c r="M1562" i="1"/>
  <c r="N1562" i="1"/>
  <c r="O1562" i="1"/>
  <c r="P1562" i="1"/>
  <c r="Q1562" i="1"/>
  <c r="R1562" i="1"/>
  <c r="S1562" i="1"/>
  <c r="T1562" i="1"/>
  <c r="U1562" i="1"/>
  <c r="V1562" i="1"/>
  <c r="W1562" i="1"/>
  <c r="X1562" i="1"/>
  <c r="Y1562" i="1"/>
  <c r="Z1562" i="1"/>
  <c r="AA1562" i="1"/>
  <c r="AB1562" i="1"/>
  <c r="AC1562" i="1"/>
  <c r="AD1562" i="1"/>
  <c r="AE1562" i="1"/>
  <c r="AF1562" i="1"/>
  <c r="C1563" i="1"/>
  <c r="D1563" i="1"/>
  <c r="E1563" i="1"/>
  <c r="F1563" i="1"/>
  <c r="G1563" i="1"/>
  <c r="H1563" i="1"/>
  <c r="I1563" i="1"/>
  <c r="J1563" i="1"/>
  <c r="K1563" i="1"/>
  <c r="L1563" i="1"/>
  <c r="M1563" i="1"/>
  <c r="N1563" i="1"/>
  <c r="O1563" i="1"/>
  <c r="P1563" i="1"/>
  <c r="Q1563" i="1"/>
  <c r="R1563" i="1"/>
  <c r="S1563" i="1"/>
  <c r="T1563" i="1"/>
  <c r="U1563" i="1"/>
  <c r="V1563" i="1"/>
  <c r="W1563" i="1"/>
  <c r="X1563" i="1"/>
  <c r="Y1563" i="1"/>
  <c r="Z1563" i="1"/>
  <c r="AA1563" i="1"/>
  <c r="AB1563" i="1"/>
  <c r="AC1563" i="1"/>
  <c r="AD1563" i="1"/>
  <c r="AE1563" i="1"/>
  <c r="AF1563" i="1"/>
  <c r="C1564" i="1"/>
  <c r="D1564" i="1"/>
  <c r="E1564" i="1"/>
  <c r="F1564" i="1"/>
  <c r="G1564" i="1"/>
  <c r="H1564" i="1"/>
  <c r="I1564" i="1"/>
  <c r="J1564" i="1"/>
  <c r="K1564" i="1"/>
  <c r="L1564" i="1"/>
  <c r="M1564" i="1"/>
  <c r="N1564" i="1"/>
  <c r="O1564" i="1"/>
  <c r="P1564" i="1"/>
  <c r="Q1564" i="1"/>
  <c r="R1564" i="1"/>
  <c r="S1564" i="1"/>
  <c r="T1564" i="1"/>
  <c r="U1564" i="1"/>
  <c r="V1564" i="1"/>
  <c r="W1564" i="1"/>
  <c r="X1564" i="1"/>
  <c r="Y1564" i="1"/>
  <c r="Z1564" i="1"/>
  <c r="AA1564" i="1"/>
  <c r="AB1564" i="1"/>
  <c r="AC1564" i="1"/>
  <c r="AD1564" i="1"/>
  <c r="AE1564" i="1"/>
  <c r="AF1564" i="1"/>
  <c r="C1565" i="1"/>
  <c r="D1565" i="1"/>
  <c r="E1565" i="1"/>
  <c r="F1565" i="1"/>
  <c r="G1565" i="1"/>
  <c r="H1565" i="1"/>
  <c r="I1565" i="1"/>
  <c r="J1565" i="1"/>
  <c r="K1565" i="1"/>
  <c r="L1565" i="1"/>
  <c r="M1565" i="1"/>
  <c r="N1565" i="1"/>
  <c r="O1565" i="1"/>
  <c r="P1565" i="1"/>
  <c r="Q1565" i="1"/>
  <c r="R1565" i="1"/>
  <c r="S1565" i="1"/>
  <c r="T1565" i="1"/>
  <c r="U1565" i="1"/>
  <c r="V1565" i="1"/>
  <c r="W1565" i="1"/>
  <c r="X1565" i="1"/>
  <c r="Y1565" i="1"/>
  <c r="Z1565" i="1"/>
  <c r="AA1565" i="1"/>
  <c r="AB1565" i="1"/>
  <c r="AC1565" i="1"/>
  <c r="AD1565" i="1"/>
  <c r="AE1565" i="1"/>
  <c r="AF1565" i="1"/>
  <c r="C1566" i="1"/>
  <c r="D1566" i="1"/>
  <c r="E1566" i="1"/>
  <c r="F1566" i="1"/>
  <c r="G1566" i="1"/>
  <c r="H1566" i="1"/>
  <c r="I1566" i="1"/>
  <c r="J1566" i="1"/>
  <c r="K1566" i="1"/>
  <c r="L1566" i="1"/>
  <c r="M1566" i="1"/>
  <c r="N1566" i="1"/>
  <c r="O1566" i="1"/>
  <c r="P1566" i="1"/>
  <c r="Q1566" i="1"/>
  <c r="R1566" i="1"/>
  <c r="S1566" i="1"/>
  <c r="T1566" i="1"/>
  <c r="U1566" i="1"/>
  <c r="V1566" i="1"/>
  <c r="W1566" i="1"/>
  <c r="X1566" i="1"/>
  <c r="Y1566" i="1"/>
  <c r="Z1566" i="1"/>
  <c r="AA1566" i="1"/>
  <c r="AB1566" i="1"/>
  <c r="AC1566" i="1"/>
  <c r="AD1566" i="1"/>
  <c r="AE1566" i="1"/>
  <c r="AF1566" i="1"/>
  <c r="C1567" i="1"/>
  <c r="D1567" i="1"/>
  <c r="E1567" i="1"/>
  <c r="F1567" i="1"/>
  <c r="G1567" i="1"/>
  <c r="H1567" i="1"/>
  <c r="I1567" i="1"/>
  <c r="J1567" i="1"/>
  <c r="K1567" i="1"/>
  <c r="L1567" i="1"/>
  <c r="M1567" i="1"/>
  <c r="N1567" i="1"/>
  <c r="O1567" i="1"/>
  <c r="P1567" i="1"/>
  <c r="Q1567" i="1"/>
  <c r="R1567" i="1"/>
  <c r="S1567" i="1"/>
  <c r="T1567" i="1"/>
  <c r="U1567" i="1"/>
  <c r="V1567" i="1"/>
  <c r="W1567" i="1"/>
  <c r="X1567" i="1"/>
  <c r="Y1567" i="1"/>
  <c r="Z1567" i="1"/>
  <c r="AA1567" i="1"/>
  <c r="AB1567" i="1"/>
  <c r="AC1567" i="1"/>
  <c r="AD1567" i="1"/>
  <c r="AE1567" i="1"/>
  <c r="AF1567" i="1"/>
  <c r="C1568" i="1"/>
  <c r="D1568" i="1"/>
  <c r="E1568" i="1"/>
  <c r="F1568" i="1"/>
  <c r="G1568" i="1"/>
  <c r="H1568" i="1"/>
  <c r="I1568" i="1"/>
  <c r="J1568" i="1"/>
  <c r="K1568" i="1"/>
  <c r="L1568" i="1"/>
  <c r="M1568" i="1"/>
  <c r="N1568" i="1"/>
  <c r="O1568" i="1"/>
  <c r="P1568" i="1"/>
  <c r="Q1568" i="1"/>
  <c r="R1568" i="1"/>
  <c r="S1568" i="1"/>
  <c r="T1568" i="1"/>
  <c r="U1568" i="1"/>
  <c r="V1568" i="1"/>
  <c r="W1568" i="1"/>
  <c r="X1568" i="1"/>
  <c r="Y1568" i="1"/>
  <c r="Z1568" i="1"/>
  <c r="AA1568" i="1"/>
  <c r="AB1568" i="1"/>
  <c r="AC1568" i="1"/>
  <c r="AD1568" i="1"/>
  <c r="AE1568" i="1"/>
  <c r="AF1568" i="1"/>
  <c r="C1569" i="1"/>
  <c r="D1569" i="1"/>
  <c r="E1569" i="1"/>
  <c r="F1569" i="1"/>
  <c r="G1569" i="1"/>
  <c r="H1569" i="1"/>
  <c r="I1569" i="1"/>
  <c r="J1569" i="1"/>
  <c r="K1569" i="1"/>
  <c r="L1569" i="1"/>
  <c r="M1569" i="1"/>
  <c r="N1569" i="1"/>
  <c r="O1569" i="1"/>
  <c r="P1569" i="1"/>
  <c r="Q1569" i="1"/>
  <c r="R1569" i="1"/>
  <c r="S1569" i="1"/>
  <c r="T1569" i="1"/>
  <c r="U1569" i="1"/>
  <c r="V1569" i="1"/>
  <c r="W1569" i="1"/>
  <c r="X1569" i="1"/>
  <c r="Y1569" i="1"/>
  <c r="Z1569" i="1"/>
  <c r="AA1569" i="1"/>
  <c r="AB1569" i="1"/>
  <c r="AC1569" i="1"/>
  <c r="AD1569" i="1"/>
  <c r="AE1569" i="1"/>
  <c r="AF1569" i="1"/>
  <c r="C1570" i="1"/>
  <c r="D1570" i="1"/>
  <c r="E1570" i="1"/>
  <c r="F1570" i="1"/>
  <c r="G1570" i="1"/>
  <c r="H1570" i="1"/>
  <c r="I1570" i="1"/>
  <c r="J1570" i="1"/>
  <c r="K1570" i="1"/>
  <c r="L1570" i="1"/>
  <c r="M1570" i="1"/>
  <c r="N1570" i="1"/>
  <c r="O1570" i="1"/>
  <c r="P1570" i="1"/>
  <c r="Q1570" i="1"/>
  <c r="R1570" i="1"/>
  <c r="S1570" i="1"/>
  <c r="T1570" i="1"/>
  <c r="U1570" i="1"/>
  <c r="V1570" i="1"/>
  <c r="W1570" i="1"/>
  <c r="X1570" i="1"/>
  <c r="Y1570" i="1"/>
  <c r="Z1570" i="1"/>
  <c r="AA1570" i="1"/>
  <c r="AB1570" i="1"/>
  <c r="AC1570" i="1"/>
  <c r="AD1570" i="1"/>
  <c r="AE1570" i="1"/>
  <c r="AF1570" i="1"/>
  <c r="C1571" i="1"/>
  <c r="D1571" i="1"/>
  <c r="E1571" i="1"/>
  <c r="F1571" i="1"/>
  <c r="G1571" i="1"/>
  <c r="H1571" i="1"/>
  <c r="I1571" i="1"/>
  <c r="J1571" i="1"/>
  <c r="K1571" i="1"/>
  <c r="L1571" i="1"/>
  <c r="M1571" i="1"/>
  <c r="N1571" i="1"/>
  <c r="O1571" i="1"/>
  <c r="P1571" i="1"/>
  <c r="Q1571" i="1"/>
  <c r="R1571" i="1"/>
  <c r="S1571" i="1"/>
  <c r="T1571" i="1"/>
  <c r="U1571" i="1"/>
  <c r="V1571" i="1"/>
  <c r="W1571" i="1"/>
  <c r="X1571" i="1"/>
  <c r="Y1571" i="1"/>
  <c r="Z1571" i="1"/>
  <c r="AA1571" i="1"/>
  <c r="AB1571" i="1"/>
  <c r="AC1571" i="1"/>
  <c r="AD1571" i="1"/>
  <c r="AE1571" i="1"/>
  <c r="AF1571" i="1"/>
  <c r="C1572" i="1"/>
  <c r="D1572" i="1"/>
  <c r="E1572" i="1"/>
  <c r="F1572" i="1"/>
  <c r="G1572" i="1"/>
  <c r="H1572" i="1"/>
  <c r="I1572" i="1"/>
  <c r="J1572" i="1"/>
  <c r="K1572" i="1"/>
  <c r="L1572" i="1"/>
  <c r="M1572" i="1"/>
  <c r="N1572" i="1"/>
  <c r="O1572" i="1"/>
  <c r="P1572" i="1"/>
  <c r="Q1572" i="1"/>
  <c r="R1572" i="1"/>
  <c r="S1572" i="1"/>
  <c r="T1572" i="1"/>
  <c r="U1572" i="1"/>
  <c r="V1572" i="1"/>
  <c r="W1572" i="1"/>
  <c r="X1572" i="1"/>
  <c r="Y1572" i="1"/>
  <c r="Z1572" i="1"/>
  <c r="AA1572" i="1"/>
  <c r="AB1572" i="1"/>
  <c r="AC1572" i="1"/>
  <c r="AD1572" i="1"/>
  <c r="AE1572" i="1"/>
  <c r="AF1572" i="1"/>
  <c r="C1573" i="1"/>
  <c r="D1573" i="1"/>
  <c r="E1573" i="1"/>
  <c r="F1573" i="1"/>
  <c r="G1573" i="1"/>
  <c r="H1573" i="1"/>
  <c r="I1573" i="1"/>
  <c r="J1573" i="1"/>
  <c r="K1573" i="1"/>
  <c r="L1573" i="1"/>
  <c r="M1573" i="1"/>
  <c r="N1573" i="1"/>
  <c r="O1573" i="1"/>
  <c r="P1573" i="1"/>
  <c r="Q1573" i="1"/>
  <c r="R1573" i="1"/>
  <c r="S1573" i="1"/>
  <c r="T1573" i="1"/>
  <c r="U1573" i="1"/>
  <c r="V1573" i="1"/>
  <c r="W1573" i="1"/>
  <c r="X1573" i="1"/>
  <c r="Y1573" i="1"/>
  <c r="Z1573" i="1"/>
  <c r="AA1573" i="1"/>
  <c r="AB1573" i="1"/>
  <c r="AC1573" i="1"/>
  <c r="AD1573" i="1"/>
  <c r="AE1573" i="1"/>
  <c r="AF1573" i="1"/>
  <c r="C1574" i="1"/>
  <c r="D1574" i="1"/>
  <c r="E1574" i="1"/>
  <c r="F1574" i="1"/>
  <c r="G1574" i="1"/>
  <c r="H1574" i="1"/>
  <c r="I1574" i="1"/>
  <c r="J1574" i="1"/>
  <c r="K1574" i="1"/>
  <c r="L1574" i="1"/>
  <c r="M1574" i="1"/>
  <c r="N1574" i="1"/>
  <c r="O1574" i="1"/>
  <c r="P1574" i="1"/>
  <c r="Q1574" i="1"/>
  <c r="R1574" i="1"/>
  <c r="S1574" i="1"/>
  <c r="T1574" i="1"/>
  <c r="U1574" i="1"/>
  <c r="V1574" i="1"/>
  <c r="W1574" i="1"/>
  <c r="X1574" i="1"/>
  <c r="Y1574" i="1"/>
  <c r="Z1574" i="1"/>
  <c r="AA1574" i="1"/>
  <c r="AB1574" i="1"/>
  <c r="AC1574" i="1"/>
  <c r="AD1574" i="1"/>
  <c r="AE1574" i="1"/>
  <c r="AF1574" i="1"/>
  <c r="C1575" i="1"/>
  <c r="D1575" i="1"/>
  <c r="E1575" i="1"/>
  <c r="F1575" i="1"/>
  <c r="G1575" i="1"/>
  <c r="H1575" i="1"/>
  <c r="I1575" i="1"/>
  <c r="J1575" i="1"/>
  <c r="K1575" i="1"/>
  <c r="L1575" i="1"/>
  <c r="M1575" i="1"/>
  <c r="N1575" i="1"/>
  <c r="O1575" i="1"/>
  <c r="P1575" i="1"/>
  <c r="Q1575" i="1"/>
  <c r="R1575" i="1"/>
  <c r="S1575" i="1"/>
  <c r="T1575" i="1"/>
  <c r="U1575" i="1"/>
  <c r="V1575" i="1"/>
  <c r="W1575" i="1"/>
  <c r="X1575" i="1"/>
  <c r="Y1575" i="1"/>
  <c r="Z1575" i="1"/>
  <c r="AA1575" i="1"/>
  <c r="AB1575" i="1"/>
  <c r="AC1575" i="1"/>
  <c r="AD1575" i="1"/>
  <c r="AE1575" i="1"/>
  <c r="AF1575" i="1"/>
  <c r="C1576" i="1"/>
  <c r="D1576" i="1"/>
  <c r="E1576" i="1"/>
  <c r="F1576" i="1"/>
  <c r="G1576" i="1"/>
  <c r="H1576" i="1"/>
  <c r="I1576" i="1"/>
  <c r="J1576" i="1"/>
  <c r="K1576" i="1"/>
  <c r="L1576" i="1"/>
  <c r="M1576" i="1"/>
  <c r="N1576" i="1"/>
  <c r="O1576" i="1"/>
  <c r="P1576" i="1"/>
  <c r="Q1576" i="1"/>
  <c r="R1576" i="1"/>
  <c r="S1576" i="1"/>
  <c r="T1576" i="1"/>
  <c r="U1576" i="1"/>
  <c r="V1576" i="1"/>
  <c r="W1576" i="1"/>
  <c r="X1576" i="1"/>
  <c r="Y1576" i="1"/>
  <c r="Z1576" i="1"/>
  <c r="AA1576" i="1"/>
  <c r="AB1576" i="1"/>
  <c r="AC1576" i="1"/>
  <c r="AD1576" i="1"/>
  <c r="AE1576" i="1"/>
  <c r="AF1576" i="1"/>
  <c r="C1577" i="1"/>
  <c r="D1577" i="1"/>
  <c r="E1577" i="1"/>
  <c r="F1577" i="1"/>
  <c r="G1577" i="1"/>
  <c r="H1577" i="1"/>
  <c r="I1577" i="1"/>
  <c r="J1577" i="1"/>
  <c r="K1577" i="1"/>
  <c r="L1577" i="1"/>
  <c r="M1577" i="1"/>
  <c r="N1577" i="1"/>
  <c r="O1577" i="1"/>
  <c r="P1577" i="1"/>
  <c r="Q1577" i="1"/>
  <c r="R1577" i="1"/>
  <c r="S1577" i="1"/>
  <c r="T1577" i="1"/>
  <c r="U1577" i="1"/>
  <c r="V1577" i="1"/>
  <c r="W1577" i="1"/>
  <c r="X1577" i="1"/>
  <c r="Y1577" i="1"/>
  <c r="Z1577" i="1"/>
  <c r="AA1577" i="1"/>
  <c r="AB1577" i="1"/>
  <c r="AC1577" i="1"/>
  <c r="AD1577" i="1"/>
  <c r="AE1577" i="1"/>
  <c r="AF1577" i="1"/>
  <c r="C1578" i="1"/>
  <c r="D1578" i="1"/>
  <c r="E1578" i="1"/>
  <c r="F1578" i="1"/>
  <c r="G1578" i="1"/>
  <c r="H1578" i="1"/>
  <c r="I1578" i="1"/>
  <c r="J1578" i="1"/>
  <c r="K1578" i="1"/>
  <c r="L1578" i="1"/>
  <c r="M1578" i="1"/>
  <c r="N1578" i="1"/>
  <c r="O1578" i="1"/>
  <c r="P1578" i="1"/>
  <c r="Q1578" i="1"/>
  <c r="R1578" i="1"/>
  <c r="S1578" i="1"/>
  <c r="T1578" i="1"/>
  <c r="U1578" i="1"/>
  <c r="V1578" i="1"/>
  <c r="W1578" i="1"/>
  <c r="X1578" i="1"/>
  <c r="Y1578" i="1"/>
  <c r="Z1578" i="1"/>
  <c r="AA1578" i="1"/>
  <c r="AB1578" i="1"/>
  <c r="AC1578" i="1"/>
  <c r="AD1578" i="1"/>
  <c r="AE1578" i="1"/>
  <c r="AF1578" i="1"/>
  <c r="C1579" i="1"/>
  <c r="D1579" i="1"/>
  <c r="E1579" i="1"/>
  <c r="F1579" i="1"/>
  <c r="G1579" i="1"/>
  <c r="H1579" i="1"/>
  <c r="I1579" i="1"/>
  <c r="J1579" i="1"/>
  <c r="K1579" i="1"/>
  <c r="L1579" i="1"/>
  <c r="M1579" i="1"/>
  <c r="N1579" i="1"/>
  <c r="O1579" i="1"/>
  <c r="P1579" i="1"/>
  <c r="Q1579" i="1"/>
  <c r="R1579" i="1"/>
  <c r="S1579" i="1"/>
  <c r="T1579" i="1"/>
  <c r="U1579" i="1"/>
  <c r="V1579" i="1"/>
  <c r="W1579" i="1"/>
  <c r="X1579" i="1"/>
  <c r="Y1579" i="1"/>
  <c r="Z1579" i="1"/>
  <c r="AA1579" i="1"/>
  <c r="AB1579" i="1"/>
  <c r="AC1579" i="1"/>
  <c r="AD1579" i="1"/>
  <c r="AE1579" i="1"/>
  <c r="AF1579" i="1"/>
  <c r="C1580" i="1"/>
  <c r="D1580" i="1"/>
  <c r="E1580" i="1"/>
  <c r="F1580" i="1"/>
  <c r="G1580" i="1"/>
  <c r="H1580" i="1"/>
  <c r="I1580" i="1"/>
  <c r="J1580" i="1"/>
  <c r="K1580" i="1"/>
  <c r="L1580" i="1"/>
  <c r="M1580" i="1"/>
  <c r="N1580" i="1"/>
  <c r="O1580" i="1"/>
  <c r="P1580" i="1"/>
  <c r="Q1580" i="1"/>
  <c r="R1580" i="1"/>
  <c r="S1580" i="1"/>
  <c r="T1580" i="1"/>
  <c r="U1580" i="1"/>
  <c r="V1580" i="1"/>
  <c r="W1580" i="1"/>
  <c r="X1580" i="1"/>
  <c r="Y1580" i="1"/>
  <c r="Z1580" i="1"/>
  <c r="AA1580" i="1"/>
  <c r="AB1580" i="1"/>
  <c r="AC1580" i="1"/>
  <c r="AD1580" i="1"/>
  <c r="AE1580" i="1"/>
  <c r="AF1580" i="1"/>
  <c r="C1581" i="1"/>
  <c r="D1581" i="1"/>
  <c r="E1581" i="1"/>
  <c r="F1581" i="1"/>
  <c r="G1581" i="1"/>
  <c r="H1581" i="1"/>
  <c r="I1581" i="1"/>
  <c r="J1581" i="1"/>
  <c r="K1581" i="1"/>
  <c r="L1581" i="1"/>
  <c r="M1581" i="1"/>
  <c r="N1581" i="1"/>
  <c r="O1581" i="1"/>
  <c r="P1581" i="1"/>
  <c r="Q1581" i="1"/>
  <c r="R1581" i="1"/>
  <c r="S1581" i="1"/>
  <c r="T1581" i="1"/>
  <c r="U1581" i="1"/>
  <c r="V1581" i="1"/>
  <c r="W1581" i="1"/>
  <c r="X1581" i="1"/>
  <c r="Y1581" i="1"/>
  <c r="Z1581" i="1"/>
  <c r="AA1581" i="1"/>
  <c r="AB1581" i="1"/>
  <c r="AC1581" i="1"/>
  <c r="AD1581" i="1"/>
  <c r="AE1581" i="1"/>
  <c r="AF1581" i="1"/>
  <c r="C1582" i="1"/>
  <c r="D1582" i="1"/>
  <c r="E1582" i="1"/>
  <c r="F1582" i="1"/>
  <c r="G1582" i="1"/>
  <c r="H1582" i="1"/>
  <c r="I1582" i="1"/>
  <c r="J1582" i="1"/>
  <c r="K1582" i="1"/>
  <c r="L1582" i="1"/>
  <c r="M1582" i="1"/>
  <c r="N1582" i="1"/>
  <c r="O1582" i="1"/>
  <c r="P1582" i="1"/>
  <c r="Q1582" i="1"/>
  <c r="R1582" i="1"/>
  <c r="S1582" i="1"/>
  <c r="T1582" i="1"/>
  <c r="U1582" i="1"/>
  <c r="V1582" i="1"/>
  <c r="W1582" i="1"/>
  <c r="X1582" i="1"/>
  <c r="Y1582" i="1"/>
  <c r="Z1582" i="1"/>
  <c r="AA1582" i="1"/>
  <c r="AB1582" i="1"/>
  <c r="AC1582" i="1"/>
  <c r="AD1582" i="1"/>
  <c r="AE1582" i="1"/>
  <c r="AF1582" i="1"/>
  <c r="C1583" i="1"/>
  <c r="D1583" i="1"/>
  <c r="E1583" i="1"/>
  <c r="F1583" i="1"/>
  <c r="G1583" i="1"/>
  <c r="H1583" i="1"/>
  <c r="I1583" i="1"/>
  <c r="J1583" i="1"/>
  <c r="K1583" i="1"/>
  <c r="L1583" i="1"/>
  <c r="M1583" i="1"/>
  <c r="N1583" i="1"/>
  <c r="O1583" i="1"/>
  <c r="P1583" i="1"/>
  <c r="Q1583" i="1"/>
  <c r="R1583" i="1"/>
  <c r="S1583" i="1"/>
  <c r="T1583" i="1"/>
  <c r="U1583" i="1"/>
  <c r="V1583" i="1"/>
  <c r="W1583" i="1"/>
  <c r="X1583" i="1"/>
  <c r="Y1583" i="1"/>
  <c r="Z1583" i="1"/>
  <c r="AA1583" i="1"/>
  <c r="AB1583" i="1"/>
  <c r="AC1583" i="1"/>
  <c r="AD1583" i="1"/>
  <c r="AE1583" i="1"/>
  <c r="AF1583" i="1"/>
  <c r="C1584" i="1"/>
  <c r="D1584" i="1"/>
  <c r="E1584" i="1"/>
  <c r="F1584" i="1"/>
  <c r="G1584" i="1"/>
  <c r="H1584" i="1"/>
  <c r="I1584" i="1"/>
  <c r="J1584" i="1"/>
  <c r="K1584" i="1"/>
  <c r="L1584" i="1"/>
  <c r="M1584" i="1"/>
  <c r="N1584" i="1"/>
  <c r="O1584" i="1"/>
  <c r="P1584" i="1"/>
  <c r="Q1584" i="1"/>
  <c r="R1584" i="1"/>
  <c r="S1584" i="1"/>
  <c r="T1584" i="1"/>
  <c r="U1584" i="1"/>
  <c r="V1584" i="1"/>
  <c r="W1584" i="1"/>
  <c r="X1584" i="1"/>
  <c r="Y1584" i="1"/>
  <c r="Z1584" i="1"/>
  <c r="AA1584" i="1"/>
  <c r="AB1584" i="1"/>
  <c r="AC1584" i="1"/>
  <c r="AD1584" i="1"/>
  <c r="AE1584" i="1"/>
  <c r="AF1584" i="1"/>
  <c r="C1585" i="1"/>
  <c r="D1585" i="1"/>
  <c r="E1585" i="1"/>
  <c r="F1585" i="1"/>
  <c r="G1585" i="1"/>
  <c r="H1585" i="1"/>
  <c r="I1585" i="1"/>
  <c r="J1585" i="1"/>
  <c r="K1585" i="1"/>
  <c r="L1585" i="1"/>
  <c r="M1585" i="1"/>
  <c r="N1585" i="1"/>
  <c r="O1585" i="1"/>
  <c r="P1585" i="1"/>
  <c r="Q1585" i="1"/>
  <c r="R1585" i="1"/>
  <c r="S1585" i="1"/>
  <c r="T1585" i="1"/>
  <c r="U1585" i="1"/>
  <c r="V1585" i="1"/>
  <c r="W1585" i="1"/>
  <c r="X1585" i="1"/>
  <c r="Y1585" i="1"/>
  <c r="Z1585" i="1"/>
  <c r="AA1585" i="1"/>
  <c r="AB1585" i="1"/>
  <c r="AC1585" i="1"/>
  <c r="AD1585" i="1"/>
  <c r="AE1585" i="1"/>
  <c r="AF1585" i="1"/>
  <c r="C1586" i="1"/>
  <c r="D1586" i="1"/>
  <c r="E1586" i="1"/>
  <c r="F1586" i="1"/>
  <c r="G1586" i="1"/>
  <c r="H1586" i="1"/>
  <c r="I1586" i="1"/>
  <c r="J1586" i="1"/>
  <c r="K1586" i="1"/>
  <c r="L1586" i="1"/>
  <c r="M1586" i="1"/>
  <c r="N1586" i="1"/>
  <c r="O1586" i="1"/>
  <c r="P1586" i="1"/>
  <c r="Q1586" i="1"/>
  <c r="R1586" i="1"/>
  <c r="S1586" i="1"/>
  <c r="T1586" i="1"/>
  <c r="U1586" i="1"/>
  <c r="V1586" i="1"/>
  <c r="W1586" i="1"/>
  <c r="X1586" i="1"/>
  <c r="Y1586" i="1"/>
  <c r="Z1586" i="1"/>
  <c r="AA1586" i="1"/>
  <c r="AB1586" i="1"/>
  <c r="AC1586" i="1"/>
  <c r="AD1586" i="1"/>
  <c r="AE1586" i="1"/>
  <c r="AF1586" i="1"/>
  <c r="C1587" i="1"/>
  <c r="D1587" i="1"/>
  <c r="E1587" i="1"/>
  <c r="F1587" i="1"/>
  <c r="G1587" i="1"/>
  <c r="H1587" i="1"/>
  <c r="I1587" i="1"/>
  <c r="J1587" i="1"/>
  <c r="K1587" i="1"/>
  <c r="L1587" i="1"/>
  <c r="M1587" i="1"/>
  <c r="N1587" i="1"/>
  <c r="O1587" i="1"/>
  <c r="P1587" i="1"/>
  <c r="Q1587" i="1"/>
  <c r="R1587" i="1"/>
  <c r="S1587" i="1"/>
  <c r="T1587" i="1"/>
  <c r="U1587" i="1"/>
  <c r="V1587" i="1"/>
  <c r="W1587" i="1"/>
  <c r="X1587" i="1"/>
  <c r="Y1587" i="1"/>
  <c r="Z1587" i="1"/>
  <c r="AA1587" i="1"/>
  <c r="AB1587" i="1"/>
  <c r="AC1587" i="1"/>
  <c r="AD1587" i="1"/>
  <c r="AE1587" i="1"/>
  <c r="AF1587" i="1"/>
  <c r="C1588" i="1"/>
  <c r="D1588" i="1"/>
  <c r="E1588" i="1"/>
  <c r="F1588" i="1"/>
  <c r="G1588" i="1"/>
  <c r="H1588" i="1"/>
  <c r="I1588" i="1"/>
  <c r="J1588" i="1"/>
  <c r="K1588" i="1"/>
  <c r="L1588" i="1"/>
  <c r="M1588" i="1"/>
  <c r="N1588" i="1"/>
  <c r="O1588" i="1"/>
  <c r="P1588" i="1"/>
  <c r="Q1588" i="1"/>
  <c r="R1588" i="1"/>
  <c r="S1588" i="1"/>
  <c r="T1588" i="1"/>
  <c r="U1588" i="1"/>
  <c r="V1588" i="1"/>
  <c r="W1588" i="1"/>
  <c r="X1588" i="1"/>
  <c r="Y1588" i="1"/>
  <c r="Z1588" i="1"/>
  <c r="AA1588" i="1"/>
  <c r="AB1588" i="1"/>
  <c r="AC1588" i="1"/>
  <c r="AD1588" i="1"/>
  <c r="AE1588" i="1"/>
  <c r="AF1588" i="1"/>
  <c r="C1589" i="1"/>
  <c r="D1589" i="1"/>
  <c r="E1589" i="1"/>
  <c r="F1589" i="1"/>
  <c r="G1589" i="1"/>
  <c r="H1589" i="1"/>
  <c r="I1589" i="1"/>
  <c r="J1589" i="1"/>
  <c r="K1589" i="1"/>
  <c r="L1589" i="1"/>
  <c r="M1589" i="1"/>
  <c r="N1589" i="1"/>
  <c r="O1589" i="1"/>
  <c r="P1589" i="1"/>
  <c r="Q1589" i="1"/>
  <c r="R1589" i="1"/>
  <c r="S1589" i="1"/>
  <c r="T1589" i="1"/>
  <c r="U1589" i="1"/>
  <c r="V1589" i="1"/>
  <c r="W1589" i="1"/>
  <c r="X1589" i="1"/>
  <c r="Y1589" i="1"/>
  <c r="Z1589" i="1"/>
  <c r="AA1589" i="1"/>
  <c r="AB1589" i="1"/>
  <c r="AC1589" i="1"/>
  <c r="AD1589" i="1"/>
  <c r="AE1589" i="1"/>
  <c r="AF1589" i="1"/>
  <c r="C1590" i="1"/>
  <c r="D1590" i="1"/>
  <c r="E1590" i="1"/>
  <c r="F1590" i="1"/>
  <c r="G1590" i="1"/>
  <c r="H1590" i="1"/>
  <c r="I1590" i="1"/>
  <c r="J1590" i="1"/>
  <c r="K1590" i="1"/>
  <c r="L1590" i="1"/>
  <c r="M1590" i="1"/>
  <c r="N1590" i="1"/>
  <c r="O1590" i="1"/>
  <c r="P1590" i="1"/>
  <c r="Q1590" i="1"/>
  <c r="R1590" i="1"/>
  <c r="S1590" i="1"/>
  <c r="T1590" i="1"/>
  <c r="U1590" i="1"/>
  <c r="V1590" i="1"/>
  <c r="W1590" i="1"/>
  <c r="X1590" i="1"/>
  <c r="Y1590" i="1"/>
  <c r="Z1590" i="1"/>
  <c r="AA1590" i="1"/>
  <c r="AB1590" i="1"/>
  <c r="AC1590" i="1"/>
  <c r="AD1590" i="1"/>
  <c r="AE1590" i="1"/>
  <c r="AF1590" i="1"/>
  <c r="C1591" i="1"/>
  <c r="D1591" i="1"/>
  <c r="E1591" i="1"/>
  <c r="F1591" i="1"/>
  <c r="G1591" i="1"/>
  <c r="H1591" i="1"/>
  <c r="I1591" i="1"/>
  <c r="J1591" i="1"/>
  <c r="K1591" i="1"/>
  <c r="L1591" i="1"/>
  <c r="M1591" i="1"/>
  <c r="N1591" i="1"/>
  <c r="O1591" i="1"/>
  <c r="P1591" i="1"/>
  <c r="Q1591" i="1"/>
  <c r="R1591" i="1"/>
  <c r="S1591" i="1"/>
  <c r="T1591" i="1"/>
  <c r="U1591" i="1"/>
  <c r="V1591" i="1"/>
  <c r="W1591" i="1"/>
  <c r="X1591" i="1"/>
  <c r="Y1591" i="1"/>
  <c r="Z1591" i="1"/>
  <c r="AA1591" i="1"/>
  <c r="AB1591" i="1"/>
  <c r="AC1591" i="1"/>
  <c r="AD1591" i="1"/>
  <c r="AE1591" i="1"/>
  <c r="AF1591" i="1"/>
  <c r="C1592" i="1"/>
  <c r="D1592" i="1"/>
  <c r="E1592" i="1"/>
  <c r="F1592" i="1"/>
  <c r="G1592" i="1"/>
  <c r="H1592" i="1"/>
  <c r="I1592" i="1"/>
  <c r="J1592" i="1"/>
  <c r="K1592" i="1"/>
  <c r="L1592" i="1"/>
  <c r="M1592" i="1"/>
  <c r="N1592" i="1"/>
  <c r="O1592" i="1"/>
  <c r="P1592" i="1"/>
  <c r="Q1592" i="1"/>
  <c r="R1592" i="1"/>
  <c r="S1592" i="1"/>
  <c r="T1592" i="1"/>
  <c r="U1592" i="1"/>
  <c r="V1592" i="1"/>
  <c r="W1592" i="1"/>
  <c r="X1592" i="1"/>
  <c r="Y1592" i="1"/>
  <c r="Z1592" i="1"/>
  <c r="AA1592" i="1"/>
  <c r="AB1592" i="1"/>
  <c r="AC1592" i="1"/>
  <c r="AD1592" i="1"/>
  <c r="AE1592" i="1"/>
  <c r="AF1592" i="1"/>
  <c r="C1593" i="1"/>
  <c r="D1593" i="1"/>
  <c r="E1593" i="1"/>
  <c r="F1593" i="1"/>
  <c r="G1593" i="1"/>
  <c r="H1593" i="1"/>
  <c r="I1593" i="1"/>
  <c r="J1593" i="1"/>
  <c r="K1593" i="1"/>
  <c r="L1593" i="1"/>
  <c r="M1593" i="1"/>
  <c r="N1593" i="1"/>
  <c r="O1593" i="1"/>
  <c r="P1593" i="1"/>
  <c r="Q1593" i="1"/>
  <c r="R1593" i="1"/>
  <c r="S1593" i="1"/>
  <c r="T1593" i="1"/>
  <c r="U1593" i="1"/>
  <c r="V1593" i="1"/>
  <c r="W1593" i="1"/>
  <c r="X1593" i="1"/>
  <c r="Y1593" i="1"/>
  <c r="Z1593" i="1"/>
  <c r="AA1593" i="1"/>
  <c r="AB1593" i="1"/>
  <c r="AC1593" i="1"/>
  <c r="AD1593" i="1"/>
  <c r="AE1593" i="1"/>
  <c r="AF1593" i="1"/>
  <c r="C1594" i="1"/>
  <c r="D1594" i="1"/>
  <c r="E1594" i="1"/>
  <c r="F1594" i="1"/>
  <c r="G1594" i="1"/>
  <c r="H1594" i="1"/>
  <c r="I1594" i="1"/>
  <c r="J1594" i="1"/>
  <c r="K1594" i="1"/>
  <c r="L1594" i="1"/>
  <c r="M1594" i="1"/>
  <c r="N1594" i="1"/>
  <c r="O1594" i="1"/>
  <c r="P1594" i="1"/>
  <c r="Q1594" i="1"/>
  <c r="R1594" i="1"/>
  <c r="S1594" i="1"/>
  <c r="T1594" i="1"/>
  <c r="U1594" i="1"/>
  <c r="V1594" i="1"/>
  <c r="W1594" i="1"/>
  <c r="X1594" i="1"/>
  <c r="Y1594" i="1"/>
  <c r="Z1594" i="1"/>
  <c r="AA1594" i="1"/>
  <c r="AB1594" i="1"/>
  <c r="AC1594" i="1"/>
  <c r="AD1594" i="1"/>
  <c r="AE1594" i="1"/>
  <c r="AF1594" i="1"/>
  <c r="C1595" i="1"/>
  <c r="D1595" i="1"/>
  <c r="E1595" i="1"/>
  <c r="F1595" i="1"/>
  <c r="G1595" i="1"/>
  <c r="H1595" i="1"/>
  <c r="I1595" i="1"/>
  <c r="J1595" i="1"/>
  <c r="K1595" i="1"/>
  <c r="L1595" i="1"/>
  <c r="M1595" i="1"/>
  <c r="N1595" i="1"/>
  <c r="O1595" i="1"/>
  <c r="P1595" i="1"/>
  <c r="Q1595" i="1"/>
  <c r="R1595" i="1"/>
  <c r="S1595" i="1"/>
  <c r="T1595" i="1"/>
  <c r="U1595" i="1"/>
  <c r="V1595" i="1"/>
  <c r="W1595" i="1"/>
  <c r="X1595" i="1"/>
  <c r="Y1595" i="1"/>
  <c r="Z1595" i="1"/>
  <c r="AA1595" i="1"/>
  <c r="AB1595" i="1"/>
  <c r="AC1595" i="1"/>
  <c r="AD1595" i="1"/>
  <c r="AE1595" i="1"/>
  <c r="AF1595" i="1"/>
  <c r="C1596" i="1"/>
  <c r="D1596" i="1"/>
  <c r="E1596" i="1"/>
  <c r="F1596" i="1"/>
  <c r="G1596" i="1"/>
  <c r="H1596" i="1"/>
  <c r="I1596" i="1"/>
  <c r="J1596" i="1"/>
  <c r="K1596" i="1"/>
  <c r="L1596" i="1"/>
  <c r="M1596" i="1"/>
  <c r="N1596" i="1"/>
  <c r="O1596" i="1"/>
  <c r="P1596" i="1"/>
  <c r="Q1596" i="1"/>
  <c r="R1596" i="1"/>
  <c r="S1596" i="1"/>
  <c r="T1596" i="1"/>
  <c r="U1596" i="1"/>
  <c r="V1596" i="1"/>
  <c r="W1596" i="1"/>
  <c r="X1596" i="1"/>
  <c r="Y1596" i="1"/>
  <c r="Z1596" i="1"/>
  <c r="AA1596" i="1"/>
  <c r="AB1596" i="1"/>
  <c r="AC1596" i="1"/>
  <c r="AD1596" i="1"/>
  <c r="AE1596" i="1"/>
  <c r="AF1596" i="1"/>
  <c r="C1597" i="1"/>
  <c r="D1597" i="1"/>
  <c r="E1597" i="1"/>
  <c r="F1597" i="1"/>
  <c r="G1597" i="1"/>
  <c r="H1597" i="1"/>
  <c r="I1597" i="1"/>
  <c r="J1597" i="1"/>
  <c r="K1597" i="1"/>
  <c r="L1597" i="1"/>
  <c r="M1597" i="1"/>
  <c r="N1597" i="1"/>
  <c r="O1597" i="1"/>
  <c r="P1597" i="1"/>
  <c r="Q1597" i="1"/>
  <c r="R1597" i="1"/>
  <c r="S1597" i="1"/>
  <c r="T1597" i="1"/>
  <c r="U1597" i="1"/>
  <c r="V1597" i="1"/>
  <c r="W1597" i="1"/>
  <c r="X1597" i="1"/>
  <c r="Y1597" i="1"/>
  <c r="Z1597" i="1"/>
  <c r="AA1597" i="1"/>
  <c r="AB1597" i="1"/>
  <c r="AC1597" i="1"/>
  <c r="AD1597" i="1"/>
  <c r="AE1597" i="1"/>
  <c r="AF1597" i="1"/>
  <c r="C1598" i="1"/>
  <c r="D1598" i="1"/>
  <c r="E1598" i="1"/>
  <c r="F1598" i="1"/>
  <c r="G1598" i="1"/>
  <c r="H1598" i="1"/>
  <c r="I1598" i="1"/>
  <c r="J1598" i="1"/>
  <c r="K1598" i="1"/>
  <c r="L1598" i="1"/>
  <c r="M1598" i="1"/>
  <c r="N1598" i="1"/>
  <c r="O1598" i="1"/>
  <c r="P1598" i="1"/>
  <c r="Q1598" i="1"/>
  <c r="R1598" i="1"/>
  <c r="S1598" i="1"/>
  <c r="T1598" i="1"/>
  <c r="U1598" i="1"/>
  <c r="V1598" i="1"/>
  <c r="W1598" i="1"/>
  <c r="X1598" i="1"/>
  <c r="Y1598" i="1"/>
  <c r="Z1598" i="1"/>
  <c r="AA1598" i="1"/>
  <c r="AB1598" i="1"/>
  <c r="AC1598" i="1"/>
  <c r="AD1598" i="1"/>
  <c r="AE1598" i="1"/>
  <c r="AF1598" i="1"/>
  <c r="C1599" i="1"/>
  <c r="D1599" i="1"/>
  <c r="E1599" i="1"/>
  <c r="F1599" i="1"/>
  <c r="G1599" i="1"/>
  <c r="H1599" i="1"/>
  <c r="I1599" i="1"/>
  <c r="J1599" i="1"/>
  <c r="K1599" i="1"/>
  <c r="L1599" i="1"/>
  <c r="M1599" i="1"/>
  <c r="N1599" i="1"/>
  <c r="O1599" i="1"/>
  <c r="P1599" i="1"/>
  <c r="Q1599" i="1"/>
  <c r="R1599" i="1"/>
  <c r="S1599" i="1"/>
  <c r="T1599" i="1"/>
  <c r="U1599" i="1"/>
  <c r="V1599" i="1"/>
  <c r="W1599" i="1"/>
  <c r="X1599" i="1"/>
  <c r="Y1599" i="1"/>
  <c r="Z1599" i="1"/>
  <c r="AA1599" i="1"/>
  <c r="AB1599" i="1"/>
  <c r="AC1599" i="1"/>
  <c r="AD1599" i="1"/>
  <c r="AE1599" i="1"/>
  <c r="AF1599" i="1"/>
  <c r="C1600" i="1"/>
  <c r="D1600" i="1"/>
  <c r="E1600" i="1"/>
  <c r="F1600" i="1"/>
  <c r="G1600" i="1"/>
  <c r="H1600" i="1"/>
  <c r="I1600" i="1"/>
  <c r="J1600" i="1"/>
  <c r="K1600" i="1"/>
  <c r="L1600" i="1"/>
  <c r="M1600" i="1"/>
  <c r="N1600" i="1"/>
  <c r="O1600" i="1"/>
  <c r="P1600" i="1"/>
  <c r="Q1600" i="1"/>
  <c r="R1600" i="1"/>
  <c r="S1600" i="1"/>
  <c r="T1600" i="1"/>
  <c r="U1600" i="1"/>
  <c r="V1600" i="1"/>
  <c r="W1600" i="1"/>
  <c r="X1600" i="1"/>
  <c r="Y1600" i="1"/>
  <c r="Z1600" i="1"/>
  <c r="AA1600" i="1"/>
  <c r="AB1600" i="1"/>
  <c r="AC1600" i="1"/>
  <c r="AD1600" i="1"/>
  <c r="AE1600" i="1"/>
  <c r="AF1600" i="1"/>
  <c r="C1601" i="1"/>
  <c r="D1601" i="1"/>
  <c r="E1601" i="1"/>
  <c r="F1601" i="1"/>
  <c r="G1601" i="1"/>
  <c r="H1601" i="1"/>
  <c r="I1601" i="1"/>
  <c r="J1601" i="1"/>
  <c r="K1601" i="1"/>
  <c r="L1601" i="1"/>
  <c r="M1601" i="1"/>
  <c r="N1601" i="1"/>
  <c r="O1601" i="1"/>
  <c r="P1601" i="1"/>
  <c r="Q1601" i="1"/>
  <c r="R1601" i="1"/>
  <c r="S1601" i="1"/>
  <c r="T1601" i="1"/>
  <c r="U1601" i="1"/>
  <c r="V1601" i="1"/>
  <c r="W1601" i="1"/>
  <c r="X1601" i="1"/>
  <c r="Y1601" i="1"/>
  <c r="Z1601" i="1"/>
  <c r="AA1601" i="1"/>
  <c r="AB1601" i="1"/>
  <c r="AC1601" i="1"/>
  <c r="AD1601" i="1"/>
  <c r="AE1601" i="1"/>
  <c r="AF1601" i="1"/>
  <c r="C1602" i="1"/>
  <c r="D1602" i="1"/>
  <c r="E1602" i="1"/>
  <c r="F1602" i="1"/>
  <c r="G1602" i="1"/>
  <c r="H1602" i="1"/>
  <c r="I1602" i="1"/>
  <c r="J1602" i="1"/>
  <c r="K1602" i="1"/>
  <c r="L1602" i="1"/>
  <c r="M1602" i="1"/>
  <c r="N1602" i="1"/>
  <c r="O1602" i="1"/>
  <c r="P1602" i="1"/>
  <c r="Q1602" i="1"/>
  <c r="R1602" i="1"/>
  <c r="S1602" i="1"/>
  <c r="T1602" i="1"/>
  <c r="U1602" i="1"/>
  <c r="V1602" i="1"/>
  <c r="W1602" i="1"/>
  <c r="X1602" i="1"/>
  <c r="Y1602" i="1"/>
  <c r="Z1602" i="1"/>
  <c r="AA1602" i="1"/>
  <c r="AB1602" i="1"/>
  <c r="AC1602" i="1"/>
  <c r="AD1602" i="1"/>
  <c r="AE1602" i="1"/>
  <c r="AF1602" i="1"/>
  <c r="C1603" i="1"/>
  <c r="D1603" i="1"/>
  <c r="E1603" i="1"/>
  <c r="F1603" i="1"/>
  <c r="G1603" i="1"/>
  <c r="H1603" i="1"/>
  <c r="I1603" i="1"/>
  <c r="J1603" i="1"/>
  <c r="K1603" i="1"/>
  <c r="L1603" i="1"/>
  <c r="M1603" i="1"/>
  <c r="N1603" i="1"/>
  <c r="O1603" i="1"/>
  <c r="P1603" i="1"/>
  <c r="Q1603" i="1"/>
  <c r="R1603" i="1"/>
  <c r="S1603" i="1"/>
  <c r="T1603" i="1"/>
  <c r="U1603" i="1"/>
  <c r="V1603" i="1"/>
  <c r="W1603" i="1"/>
  <c r="X1603" i="1"/>
  <c r="Y1603" i="1"/>
  <c r="Z1603" i="1"/>
  <c r="AA1603" i="1"/>
  <c r="AB1603" i="1"/>
  <c r="AC1603" i="1"/>
  <c r="AD1603" i="1"/>
  <c r="AE1603" i="1"/>
  <c r="AF1603" i="1"/>
  <c r="C1604" i="1"/>
  <c r="D1604" i="1"/>
  <c r="E1604" i="1"/>
  <c r="F1604" i="1"/>
  <c r="G1604" i="1"/>
  <c r="H1604" i="1"/>
  <c r="I1604" i="1"/>
  <c r="J1604" i="1"/>
  <c r="K1604" i="1"/>
  <c r="L1604" i="1"/>
  <c r="M1604" i="1"/>
  <c r="N1604" i="1"/>
  <c r="O1604" i="1"/>
  <c r="P1604" i="1"/>
  <c r="Q1604" i="1"/>
  <c r="R1604" i="1"/>
  <c r="S1604" i="1"/>
  <c r="T1604" i="1"/>
  <c r="U1604" i="1"/>
  <c r="V1604" i="1"/>
  <c r="W1604" i="1"/>
  <c r="X1604" i="1"/>
  <c r="Y1604" i="1"/>
  <c r="Z1604" i="1"/>
  <c r="AA1604" i="1"/>
  <c r="AB1604" i="1"/>
  <c r="AC1604" i="1"/>
  <c r="AD1604" i="1"/>
  <c r="AE1604" i="1"/>
  <c r="AF1604" i="1"/>
  <c r="C1605" i="1"/>
  <c r="D1605" i="1"/>
  <c r="E1605" i="1"/>
  <c r="F1605" i="1"/>
  <c r="G1605" i="1"/>
  <c r="H1605" i="1"/>
  <c r="I1605" i="1"/>
  <c r="J1605" i="1"/>
  <c r="K1605" i="1"/>
  <c r="L1605" i="1"/>
  <c r="M1605" i="1"/>
  <c r="N1605" i="1"/>
  <c r="O1605" i="1"/>
  <c r="P1605" i="1"/>
  <c r="Q1605" i="1"/>
  <c r="R1605" i="1"/>
  <c r="S1605" i="1"/>
  <c r="T1605" i="1"/>
  <c r="U1605" i="1"/>
  <c r="V1605" i="1"/>
  <c r="W1605" i="1"/>
  <c r="X1605" i="1"/>
  <c r="Y1605" i="1"/>
  <c r="Z1605" i="1"/>
  <c r="AA1605" i="1"/>
  <c r="AB1605" i="1"/>
  <c r="AC1605" i="1"/>
  <c r="AD1605" i="1"/>
  <c r="AE1605" i="1"/>
  <c r="AF1605" i="1"/>
  <c r="C1606" i="1"/>
  <c r="D1606" i="1"/>
  <c r="E1606" i="1"/>
  <c r="F1606" i="1"/>
  <c r="G1606" i="1"/>
  <c r="H1606" i="1"/>
  <c r="I1606" i="1"/>
  <c r="J1606" i="1"/>
  <c r="K1606" i="1"/>
  <c r="L1606" i="1"/>
  <c r="M1606" i="1"/>
  <c r="N1606" i="1"/>
  <c r="O1606" i="1"/>
  <c r="P1606" i="1"/>
  <c r="Q1606" i="1"/>
  <c r="R1606" i="1"/>
  <c r="S1606" i="1"/>
  <c r="T1606" i="1"/>
  <c r="U1606" i="1"/>
  <c r="V1606" i="1"/>
  <c r="W1606" i="1"/>
  <c r="X1606" i="1"/>
  <c r="Y1606" i="1"/>
  <c r="Z1606" i="1"/>
  <c r="AA1606" i="1"/>
  <c r="AB1606" i="1"/>
  <c r="AC1606" i="1"/>
  <c r="AD1606" i="1"/>
  <c r="AE1606" i="1"/>
  <c r="AF1606" i="1"/>
  <c r="C1607" i="1"/>
  <c r="D1607" i="1"/>
  <c r="E1607" i="1"/>
  <c r="F1607" i="1"/>
  <c r="G1607" i="1"/>
  <c r="H1607" i="1"/>
  <c r="I1607" i="1"/>
  <c r="J1607" i="1"/>
  <c r="K1607" i="1"/>
  <c r="L1607" i="1"/>
  <c r="M1607" i="1"/>
  <c r="N1607" i="1"/>
  <c r="O1607" i="1"/>
  <c r="P1607" i="1"/>
  <c r="Q1607" i="1"/>
  <c r="R1607" i="1"/>
  <c r="S1607" i="1"/>
  <c r="T1607" i="1"/>
  <c r="U1607" i="1"/>
  <c r="V1607" i="1"/>
  <c r="W1607" i="1"/>
  <c r="X1607" i="1"/>
  <c r="Y1607" i="1"/>
  <c r="Z1607" i="1"/>
  <c r="AA1607" i="1"/>
  <c r="AB1607" i="1"/>
  <c r="AC1607" i="1"/>
  <c r="AD1607" i="1"/>
  <c r="AE1607" i="1"/>
  <c r="AF1607" i="1"/>
  <c r="C1608" i="1"/>
  <c r="D1608" i="1"/>
  <c r="E1608" i="1"/>
  <c r="F1608" i="1"/>
  <c r="G1608" i="1"/>
  <c r="H1608" i="1"/>
  <c r="I1608" i="1"/>
  <c r="J1608" i="1"/>
  <c r="K1608" i="1"/>
  <c r="L1608" i="1"/>
  <c r="M1608" i="1"/>
  <c r="N1608" i="1"/>
  <c r="O1608" i="1"/>
  <c r="P1608" i="1"/>
  <c r="Q1608" i="1"/>
  <c r="R1608" i="1"/>
  <c r="S1608" i="1"/>
  <c r="T1608" i="1"/>
  <c r="U1608" i="1"/>
  <c r="V1608" i="1"/>
  <c r="W1608" i="1"/>
  <c r="X1608" i="1"/>
  <c r="Y1608" i="1"/>
  <c r="Z1608" i="1"/>
  <c r="AA1608" i="1"/>
  <c r="AB1608" i="1"/>
  <c r="AC1608" i="1"/>
  <c r="AD1608" i="1"/>
  <c r="AE1608" i="1"/>
  <c r="AF1608" i="1"/>
  <c r="C1609" i="1"/>
  <c r="D1609" i="1"/>
  <c r="E1609" i="1"/>
  <c r="F1609" i="1"/>
  <c r="G1609" i="1"/>
  <c r="H1609" i="1"/>
  <c r="I1609" i="1"/>
  <c r="J1609" i="1"/>
  <c r="K1609" i="1"/>
  <c r="L1609" i="1"/>
  <c r="M1609" i="1"/>
  <c r="N1609" i="1"/>
  <c r="O1609" i="1"/>
  <c r="P1609" i="1"/>
  <c r="Q1609" i="1"/>
  <c r="R1609" i="1"/>
  <c r="S1609" i="1"/>
  <c r="T1609" i="1"/>
  <c r="U1609" i="1"/>
  <c r="V1609" i="1"/>
  <c r="W1609" i="1"/>
  <c r="X1609" i="1"/>
  <c r="Y1609" i="1"/>
  <c r="Z1609" i="1"/>
  <c r="AA1609" i="1"/>
  <c r="AB1609" i="1"/>
  <c r="AC1609" i="1"/>
  <c r="AD1609" i="1"/>
  <c r="AE1609" i="1"/>
  <c r="AF1609" i="1"/>
  <c r="C1610" i="1"/>
  <c r="D1610" i="1"/>
  <c r="E1610" i="1"/>
  <c r="F1610" i="1"/>
  <c r="G1610" i="1"/>
  <c r="H1610" i="1"/>
  <c r="I1610" i="1"/>
  <c r="J1610" i="1"/>
  <c r="K1610" i="1"/>
  <c r="L1610" i="1"/>
  <c r="M1610" i="1"/>
  <c r="N1610" i="1"/>
  <c r="O1610" i="1"/>
  <c r="P1610" i="1"/>
  <c r="Q1610" i="1"/>
  <c r="R1610" i="1"/>
  <c r="S1610" i="1"/>
  <c r="T1610" i="1"/>
  <c r="U1610" i="1"/>
  <c r="V1610" i="1"/>
  <c r="W1610" i="1"/>
  <c r="X1610" i="1"/>
  <c r="Y1610" i="1"/>
  <c r="Z1610" i="1"/>
  <c r="AA1610" i="1"/>
  <c r="AB1610" i="1"/>
  <c r="AC1610" i="1"/>
  <c r="AD1610" i="1"/>
  <c r="AE1610" i="1"/>
  <c r="AF1610" i="1"/>
  <c r="C1611" i="1"/>
  <c r="D1611" i="1"/>
  <c r="E1611" i="1"/>
  <c r="F1611" i="1"/>
  <c r="G1611" i="1"/>
  <c r="H1611" i="1"/>
  <c r="I1611" i="1"/>
  <c r="J1611" i="1"/>
  <c r="K1611" i="1"/>
  <c r="L1611" i="1"/>
  <c r="M1611" i="1"/>
  <c r="N1611" i="1"/>
  <c r="O1611" i="1"/>
  <c r="P1611" i="1"/>
  <c r="Q1611" i="1"/>
  <c r="R1611" i="1"/>
  <c r="S1611" i="1"/>
  <c r="T1611" i="1"/>
  <c r="U1611" i="1"/>
  <c r="V1611" i="1"/>
  <c r="W1611" i="1"/>
  <c r="X1611" i="1"/>
  <c r="Y1611" i="1"/>
  <c r="Z1611" i="1"/>
  <c r="AA1611" i="1"/>
  <c r="AB1611" i="1"/>
  <c r="AC1611" i="1"/>
  <c r="AD1611" i="1"/>
  <c r="AE1611" i="1"/>
  <c r="AF1611" i="1"/>
  <c r="C1612" i="1"/>
  <c r="D1612" i="1"/>
  <c r="E1612" i="1"/>
  <c r="F1612" i="1"/>
  <c r="G1612" i="1"/>
  <c r="H1612" i="1"/>
  <c r="I1612" i="1"/>
  <c r="J1612" i="1"/>
  <c r="K1612" i="1"/>
  <c r="L1612" i="1"/>
  <c r="M1612" i="1"/>
  <c r="N1612" i="1"/>
  <c r="O1612" i="1"/>
  <c r="P1612" i="1"/>
  <c r="Q1612" i="1"/>
  <c r="R1612" i="1"/>
  <c r="S1612" i="1"/>
  <c r="T1612" i="1"/>
  <c r="U1612" i="1"/>
  <c r="V1612" i="1"/>
  <c r="W1612" i="1"/>
  <c r="X1612" i="1"/>
  <c r="Y1612" i="1"/>
  <c r="Z1612" i="1"/>
  <c r="AA1612" i="1"/>
  <c r="AB1612" i="1"/>
  <c r="AC1612" i="1"/>
  <c r="AD1612" i="1"/>
  <c r="AE1612" i="1"/>
  <c r="AF1612" i="1"/>
  <c r="C1613" i="1"/>
  <c r="D1613" i="1"/>
  <c r="E1613" i="1"/>
  <c r="F1613" i="1"/>
  <c r="G1613" i="1"/>
  <c r="H1613" i="1"/>
  <c r="I1613" i="1"/>
  <c r="J1613" i="1"/>
  <c r="K1613" i="1"/>
  <c r="L1613" i="1"/>
  <c r="M1613" i="1"/>
  <c r="N1613" i="1"/>
  <c r="O1613" i="1"/>
  <c r="P1613" i="1"/>
  <c r="Q1613" i="1"/>
  <c r="R1613" i="1"/>
  <c r="S1613" i="1"/>
  <c r="T1613" i="1"/>
  <c r="U1613" i="1"/>
  <c r="V1613" i="1"/>
  <c r="W1613" i="1"/>
  <c r="X1613" i="1"/>
  <c r="Y1613" i="1"/>
  <c r="Z1613" i="1"/>
  <c r="AA1613" i="1"/>
  <c r="AB1613" i="1"/>
  <c r="AC1613" i="1"/>
  <c r="AD1613" i="1"/>
  <c r="AE1613" i="1"/>
  <c r="AF1613" i="1"/>
  <c r="C1614" i="1"/>
  <c r="D1614" i="1"/>
  <c r="E1614" i="1"/>
  <c r="F1614" i="1"/>
  <c r="G1614" i="1"/>
  <c r="H1614" i="1"/>
  <c r="I1614" i="1"/>
  <c r="J1614" i="1"/>
  <c r="K1614" i="1"/>
  <c r="L1614" i="1"/>
  <c r="M1614" i="1"/>
  <c r="N1614" i="1"/>
  <c r="O1614" i="1"/>
  <c r="P1614" i="1"/>
  <c r="Q1614" i="1"/>
  <c r="R1614" i="1"/>
  <c r="S1614" i="1"/>
  <c r="T1614" i="1"/>
  <c r="U1614" i="1"/>
  <c r="V1614" i="1"/>
  <c r="W1614" i="1"/>
  <c r="X1614" i="1"/>
  <c r="Y1614" i="1"/>
  <c r="Z1614" i="1"/>
  <c r="AA1614" i="1"/>
  <c r="AB1614" i="1"/>
  <c r="AC1614" i="1"/>
  <c r="AD1614" i="1"/>
  <c r="AE1614" i="1"/>
  <c r="AF1614" i="1"/>
  <c r="C1615" i="1"/>
  <c r="D1615" i="1"/>
  <c r="E1615" i="1"/>
  <c r="F1615" i="1"/>
  <c r="G1615" i="1"/>
  <c r="H1615" i="1"/>
  <c r="I1615" i="1"/>
  <c r="J1615" i="1"/>
  <c r="K1615" i="1"/>
  <c r="L1615" i="1"/>
  <c r="M1615" i="1"/>
  <c r="N1615" i="1"/>
  <c r="O1615" i="1"/>
  <c r="P1615" i="1"/>
  <c r="Q1615" i="1"/>
  <c r="R1615" i="1"/>
  <c r="S1615" i="1"/>
  <c r="T1615" i="1"/>
  <c r="U1615" i="1"/>
  <c r="V1615" i="1"/>
  <c r="W1615" i="1"/>
  <c r="X1615" i="1"/>
  <c r="Y1615" i="1"/>
  <c r="Z1615" i="1"/>
  <c r="AA1615" i="1"/>
  <c r="AB1615" i="1"/>
  <c r="AC1615" i="1"/>
  <c r="AD1615" i="1"/>
  <c r="AE1615" i="1"/>
  <c r="AF1615" i="1"/>
  <c r="C1616" i="1"/>
  <c r="D1616" i="1"/>
  <c r="E1616" i="1"/>
  <c r="F1616" i="1"/>
  <c r="G1616" i="1"/>
  <c r="H1616" i="1"/>
  <c r="I1616" i="1"/>
  <c r="J1616" i="1"/>
  <c r="K1616" i="1"/>
  <c r="L1616" i="1"/>
  <c r="M1616" i="1"/>
  <c r="N1616" i="1"/>
  <c r="O1616" i="1"/>
  <c r="P1616" i="1"/>
  <c r="Q1616" i="1"/>
  <c r="R1616" i="1"/>
  <c r="S1616" i="1"/>
  <c r="T1616" i="1"/>
  <c r="U1616" i="1"/>
  <c r="V1616" i="1"/>
  <c r="W1616" i="1"/>
  <c r="X1616" i="1"/>
  <c r="Y1616" i="1"/>
  <c r="Z1616" i="1"/>
  <c r="AA1616" i="1"/>
  <c r="AB1616" i="1"/>
  <c r="AC1616" i="1"/>
  <c r="AD1616" i="1"/>
  <c r="AE1616" i="1"/>
  <c r="AF1616" i="1"/>
  <c r="C1617" i="1"/>
  <c r="D1617" i="1"/>
  <c r="E1617" i="1"/>
  <c r="F1617" i="1"/>
  <c r="G1617" i="1"/>
  <c r="H1617" i="1"/>
  <c r="I1617" i="1"/>
  <c r="J1617" i="1"/>
  <c r="K1617" i="1"/>
  <c r="L1617" i="1"/>
  <c r="M1617" i="1"/>
  <c r="N1617" i="1"/>
  <c r="O1617" i="1"/>
  <c r="P1617" i="1"/>
  <c r="Q1617" i="1"/>
  <c r="R1617" i="1"/>
  <c r="S1617" i="1"/>
  <c r="T1617" i="1"/>
  <c r="U1617" i="1"/>
  <c r="V1617" i="1"/>
  <c r="W1617" i="1"/>
  <c r="X1617" i="1"/>
  <c r="Y1617" i="1"/>
  <c r="Z1617" i="1"/>
  <c r="AA1617" i="1"/>
  <c r="AB1617" i="1"/>
  <c r="AC1617" i="1"/>
  <c r="AD1617" i="1"/>
  <c r="AE1617" i="1"/>
  <c r="AF1617" i="1"/>
  <c r="C1618" i="1"/>
  <c r="D1618" i="1"/>
  <c r="E1618" i="1"/>
  <c r="F1618" i="1"/>
  <c r="G1618" i="1"/>
  <c r="H1618" i="1"/>
  <c r="I1618" i="1"/>
  <c r="J1618" i="1"/>
  <c r="K1618" i="1"/>
  <c r="L1618" i="1"/>
  <c r="M1618" i="1"/>
  <c r="N1618" i="1"/>
  <c r="O1618" i="1"/>
  <c r="P1618" i="1"/>
  <c r="Q1618" i="1"/>
  <c r="R1618" i="1"/>
  <c r="S1618" i="1"/>
  <c r="T1618" i="1"/>
  <c r="U1618" i="1"/>
  <c r="V1618" i="1"/>
  <c r="W1618" i="1"/>
  <c r="X1618" i="1"/>
  <c r="Y1618" i="1"/>
  <c r="Z1618" i="1"/>
  <c r="AA1618" i="1"/>
  <c r="AB1618" i="1"/>
  <c r="AC1618" i="1"/>
  <c r="AD1618" i="1"/>
  <c r="AE1618" i="1"/>
  <c r="AF1618" i="1"/>
  <c r="C1619" i="1"/>
  <c r="D1619" i="1"/>
  <c r="E1619" i="1"/>
  <c r="F1619" i="1"/>
  <c r="G1619" i="1"/>
  <c r="H1619" i="1"/>
  <c r="I1619" i="1"/>
  <c r="J1619" i="1"/>
  <c r="K1619" i="1"/>
  <c r="L1619" i="1"/>
  <c r="M1619" i="1"/>
  <c r="N1619" i="1"/>
  <c r="O1619" i="1"/>
  <c r="P1619" i="1"/>
  <c r="Q1619" i="1"/>
  <c r="R1619" i="1"/>
  <c r="S1619" i="1"/>
  <c r="T1619" i="1"/>
  <c r="U1619" i="1"/>
  <c r="V1619" i="1"/>
  <c r="W1619" i="1"/>
  <c r="X1619" i="1"/>
  <c r="Y1619" i="1"/>
  <c r="Z1619" i="1"/>
  <c r="AA1619" i="1"/>
  <c r="AB1619" i="1"/>
  <c r="AC1619" i="1"/>
  <c r="AD1619" i="1"/>
  <c r="AE1619" i="1"/>
  <c r="AF1619" i="1"/>
  <c r="C1620" i="1"/>
  <c r="D1620" i="1"/>
  <c r="E1620" i="1"/>
  <c r="F1620" i="1"/>
  <c r="G1620" i="1"/>
  <c r="H1620" i="1"/>
  <c r="I1620" i="1"/>
  <c r="J1620" i="1"/>
  <c r="K1620" i="1"/>
  <c r="L1620" i="1"/>
  <c r="M1620" i="1"/>
  <c r="N1620" i="1"/>
  <c r="O1620" i="1"/>
  <c r="P1620" i="1"/>
  <c r="Q1620" i="1"/>
  <c r="R1620" i="1"/>
  <c r="S1620" i="1"/>
  <c r="T1620" i="1"/>
  <c r="U1620" i="1"/>
  <c r="V1620" i="1"/>
  <c r="W1620" i="1"/>
  <c r="X1620" i="1"/>
  <c r="Y1620" i="1"/>
  <c r="Z1620" i="1"/>
  <c r="AA1620" i="1"/>
  <c r="AB1620" i="1"/>
  <c r="AC1620" i="1"/>
  <c r="AD1620" i="1"/>
  <c r="AE1620" i="1"/>
  <c r="AF1620" i="1"/>
  <c r="C1621" i="1"/>
  <c r="D1621" i="1"/>
  <c r="E1621" i="1"/>
  <c r="F1621" i="1"/>
  <c r="G1621" i="1"/>
  <c r="H1621" i="1"/>
  <c r="I1621" i="1"/>
  <c r="J1621" i="1"/>
  <c r="K1621" i="1"/>
  <c r="L1621" i="1"/>
  <c r="M1621" i="1"/>
  <c r="N1621" i="1"/>
  <c r="O1621" i="1"/>
  <c r="P1621" i="1"/>
  <c r="Q1621" i="1"/>
  <c r="R1621" i="1"/>
  <c r="S1621" i="1"/>
  <c r="T1621" i="1"/>
  <c r="U1621" i="1"/>
  <c r="V1621" i="1"/>
  <c r="W1621" i="1"/>
  <c r="X1621" i="1"/>
  <c r="Y1621" i="1"/>
  <c r="Z1621" i="1"/>
  <c r="AA1621" i="1"/>
  <c r="AB1621" i="1"/>
  <c r="AC1621" i="1"/>
  <c r="AD1621" i="1"/>
  <c r="AE1621" i="1"/>
  <c r="AF1621" i="1"/>
  <c r="C1622" i="1"/>
  <c r="D1622" i="1"/>
  <c r="E1622" i="1"/>
  <c r="F1622" i="1"/>
  <c r="G1622" i="1"/>
  <c r="H1622" i="1"/>
  <c r="I1622" i="1"/>
  <c r="J1622" i="1"/>
  <c r="K1622" i="1"/>
  <c r="L1622" i="1"/>
  <c r="M1622" i="1"/>
  <c r="N1622" i="1"/>
  <c r="O1622" i="1"/>
  <c r="P1622" i="1"/>
  <c r="Q1622" i="1"/>
  <c r="R1622" i="1"/>
  <c r="S1622" i="1"/>
  <c r="T1622" i="1"/>
  <c r="U1622" i="1"/>
  <c r="V1622" i="1"/>
  <c r="W1622" i="1"/>
  <c r="X1622" i="1"/>
  <c r="Y1622" i="1"/>
  <c r="Z1622" i="1"/>
  <c r="AA1622" i="1"/>
  <c r="AB1622" i="1"/>
  <c r="AC1622" i="1"/>
  <c r="AD1622" i="1"/>
  <c r="AE1622" i="1"/>
  <c r="AF1622" i="1"/>
  <c r="C1623" i="1"/>
  <c r="D1623" i="1"/>
  <c r="E1623" i="1"/>
  <c r="F1623" i="1"/>
  <c r="G1623" i="1"/>
  <c r="H1623" i="1"/>
  <c r="I1623" i="1"/>
  <c r="J1623" i="1"/>
  <c r="K1623" i="1"/>
  <c r="L1623" i="1"/>
  <c r="M1623" i="1"/>
  <c r="N1623" i="1"/>
  <c r="O1623" i="1"/>
  <c r="P1623" i="1"/>
  <c r="Q1623" i="1"/>
  <c r="R1623" i="1"/>
  <c r="S1623" i="1"/>
  <c r="T1623" i="1"/>
  <c r="U1623" i="1"/>
  <c r="V1623" i="1"/>
  <c r="W1623" i="1"/>
  <c r="X1623" i="1"/>
  <c r="Y1623" i="1"/>
  <c r="Z1623" i="1"/>
  <c r="AA1623" i="1"/>
  <c r="AB1623" i="1"/>
  <c r="AC1623" i="1"/>
  <c r="AD1623" i="1"/>
  <c r="AE1623" i="1"/>
  <c r="AF1623" i="1"/>
  <c r="C1624" i="1"/>
  <c r="D1624" i="1"/>
  <c r="E1624" i="1"/>
  <c r="F1624" i="1"/>
  <c r="G1624" i="1"/>
  <c r="H1624" i="1"/>
  <c r="I1624" i="1"/>
  <c r="J1624" i="1"/>
  <c r="K1624" i="1"/>
  <c r="L1624" i="1"/>
  <c r="M1624" i="1"/>
  <c r="N1624" i="1"/>
  <c r="O1624" i="1"/>
  <c r="P1624" i="1"/>
  <c r="Q1624" i="1"/>
  <c r="R1624" i="1"/>
  <c r="S1624" i="1"/>
  <c r="T1624" i="1"/>
  <c r="U1624" i="1"/>
  <c r="V1624" i="1"/>
  <c r="W1624" i="1"/>
  <c r="X1624" i="1"/>
  <c r="Y1624" i="1"/>
  <c r="Z1624" i="1"/>
  <c r="AA1624" i="1"/>
  <c r="AB1624" i="1"/>
  <c r="AC1624" i="1"/>
  <c r="AD1624" i="1"/>
  <c r="AE1624" i="1"/>
  <c r="AF1624" i="1"/>
  <c r="C1625" i="1"/>
  <c r="D1625" i="1"/>
  <c r="E1625" i="1"/>
  <c r="F1625" i="1"/>
  <c r="G1625" i="1"/>
  <c r="H1625" i="1"/>
  <c r="I1625" i="1"/>
  <c r="J1625" i="1"/>
  <c r="K1625" i="1"/>
  <c r="L1625" i="1"/>
  <c r="M1625" i="1"/>
  <c r="N1625" i="1"/>
  <c r="O1625" i="1"/>
  <c r="P1625" i="1"/>
  <c r="Q1625" i="1"/>
  <c r="R1625" i="1"/>
  <c r="S1625" i="1"/>
  <c r="T1625" i="1"/>
  <c r="U1625" i="1"/>
  <c r="V1625" i="1"/>
  <c r="W1625" i="1"/>
  <c r="X1625" i="1"/>
  <c r="Y1625" i="1"/>
  <c r="Z1625" i="1"/>
  <c r="AA1625" i="1"/>
  <c r="AB1625" i="1"/>
  <c r="AC1625" i="1"/>
  <c r="AD1625" i="1"/>
  <c r="AE1625" i="1"/>
  <c r="AF1625" i="1"/>
  <c r="C1626" i="1"/>
  <c r="D1626" i="1"/>
  <c r="E1626" i="1"/>
  <c r="F1626" i="1"/>
  <c r="G1626" i="1"/>
  <c r="H1626" i="1"/>
  <c r="I1626" i="1"/>
  <c r="J1626" i="1"/>
  <c r="K1626" i="1"/>
  <c r="L1626" i="1"/>
  <c r="M1626" i="1"/>
  <c r="N1626" i="1"/>
  <c r="O1626" i="1"/>
  <c r="P1626" i="1"/>
  <c r="Q1626" i="1"/>
  <c r="R1626" i="1"/>
  <c r="S1626" i="1"/>
  <c r="T1626" i="1"/>
  <c r="U1626" i="1"/>
  <c r="V1626" i="1"/>
  <c r="W1626" i="1"/>
  <c r="X1626" i="1"/>
  <c r="Y1626" i="1"/>
  <c r="Z1626" i="1"/>
  <c r="AA1626" i="1"/>
  <c r="AB1626" i="1"/>
  <c r="AC1626" i="1"/>
  <c r="AD1626" i="1"/>
  <c r="AE1626" i="1"/>
  <c r="AF1626" i="1"/>
  <c r="C1627" i="1"/>
  <c r="D1627" i="1"/>
  <c r="E1627" i="1"/>
  <c r="F1627" i="1"/>
  <c r="G1627" i="1"/>
  <c r="H1627" i="1"/>
  <c r="I1627" i="1"/>
  <c r="J1627" i="1"/>
  <c r="K1627" i="1"/>
  <c r="L1627" i="1"/>
  <c r="M1627" i="1"/>
  <c r="N1627" i="1"/>
  <c r="O1627" i="1"/>
  <c r="P1627" i="1"/>
  <c r="Q1627" i="1"/>
  <c r="R1627" i="1"/>
  <c r="S1627" i="1"/>
  <c r="T1627" i="1"/>
  <c r="U1627" i="1"/>
  <c r="V1627" i="1"/>
  <c r="W1627" i="1"/>
  <c r="X1627" i="1"/>
  <c r="Y1627" i="1"/>
  <c r="Z1627" i="1"/>
  <c r="AA1627" i="1"/>
  <c r="AB1627" i="1"/>
  <c r="AC1627" i="1"/>
  <c r="AD1627" i="1"/>
  <c r="AE1627" i="1"/>
  <c r="AF1627" i="1"/>
  <c r="C1628" i="1"/>
  <c r="D1628" i="1"/>
  <c r="E1628" i="1"/>
  <c r="F1628" i="1"/>
  <c r="G1628" i="1"/>
  <c r="H1628" i="1"/>
  <c r="I1628" i="1"/>
  <c r="J1628" i="1"/>
  <c r="K1628" i="1"/>
  <c r="L1628" i="1"/>
  <c r="M1628" i="1"/>
  <c r="N1628" i="1"/>
  <c r="O1628" i="1"/>
  <c r="P1628" i="1"/>
  <c r="Q1628" i="1"/>
  <c r="R1628" i="1"/>
  <c r="S1628" i="1"/>
  <c r="T1628" i="1"/>
  <c r="U1628" i="1"/>
  <c r="V1628" i="1"/>
  <c r="W1628" i="1"/>
  <c r="X1628" i="1"/>
  <c r="Y1628" i="1"/>
  <c r="Z1628" i="1"/>
  <c r="AA1628" i="1"/>
  <c r="AB1628" i="1"/>
  <c r="AC1628" i="1"/>
  <c r="AD1628" i="1"/>
  <c r="AE1628" i="1"/>
  <c r="AF1628" i="1"/>
  <c r="C1629" i="1"/>
  <c r="D1629" i="1"/>
  <c r="E1629" i="1"/>
  <c r="F1629" i="1"/>
  <c r="G1629" i="1"/>
  <c r="H1629" i="1"/>
  <c r="I1629" i="1"/>
  <c r="J1629" i="1"/>
  <c r="K1629" i="1"/>
  <c r="L1629" i="1"/>
  <c r="M1629" i="1"/>
  <c r="N1629" i="1"/>
  <c r="O1629" i="1"/>
  <c r="P1629" i="1"/>
  <c r="Q1629" i="1"/>
  <c r="R1629" i="1"/>
  <c r="S1629" i="1"/>
  <c r="T1629" i="1"/>
  <c r="U1629" i="1"/>
  <c r="V1629" i="1"/>
  <c r="W1629" i="1"/>
  <c r="X1629" i="1"/>
  <c r="Y1629" i="1"/>
  <c r="Z1629" i="1"/>
  <c r="AA1629" i="1"/>
  <c r="AB1629" i="1"/>
  <c r="AC1629" i="1"/>
  <c r="AD1629" i="1"/>
  <c r="AE1629" i="1"/>
  <c r="AF1629" i="1"/>
  <c r="C1630" i="1"/>
  <c r="D1630" i="1"/>
  <c r="E1630" i="1"/>
  <c r="F1630" i="1"/>
  <c r="G1630" i="1"/>
  <c r="H1630" i="1"/>
  <c r="I1630" i="1"/>
  <c r="J1630" i="1"/>
  <c r="K1630" i="1"/>
  <c r="L1630" i="1"/>
  <c r="M1630" i="1"/>
  <c r="N1630" i="1"/>
  <c r="O1630" i="1"/>
  <c r="P1630" i="1"/>
  <c r="Q1630" i="1"/>
  <c r="R1630" i="1"/>
  <c r="S1630" i="1"/>
  <c r="T1630" i="1"/>
  <c r="U1630" i="1"/>
  <c r="V1630" i="1"/>
  <c r="W1630" i="1"/>
  <c r="X1630" i="1"/>
  <c r="Y1630" i="1"/>
  <c r="Z1630" i="1"/>
  <c r="AA1630" i="1"/>
  <c r="AB1630" i="1"/>
  <c r="AC1630" i="1"/>
  <c r="AD1630" i="1"/>
  <c r="AE1630" i="1"/>
  <c r="AF1630" i="1"/>
  <c r="C1631" i="1"/>
  <c r="D1631" i="1"/>
  <c r="E1631" i="1"/>
  <c r="F1631" i="1"/>
  <c r="G1631" i="1"/>
  <c r="H1631" i="1"/>
  <c r="I1631" i="1"/>
  <c r="J1631" i="1"/>
  <c r="K1631" i="1"/>
  <c r="L1631" i="1"/>
  <c r="M1631" i="1"/>
  <c r="N1631" i="1"/>
  <c r="O1631" i="1"/>
  <c r="P1631" i="1"/>
  <c r="Q1631" i="1"/>
  <c r="R1631" i="1"/>
  <c r="S1631" i="1"/>
  <c r="T1631" i="1"/>
  <c r="U1631" i="1"/>
  <c r="V1631" i="1"/>
  <c r="W1631" i="1"/>
  <c r="X1631" i="1"/>
  <c r="Y1631" i="1"/>
  <c r="Z1631" i="1"/>
  <c r="AA1631" i="1"/>
  <c r="AB1631" i="1"/>
  <c r="AC1631" i="1"/>
  <c r="AD1631" i="1"/>
  <c r="AE1631" i="1"/>
  <c r="AF1631" i="1"/>
  <c r="C1632" i="1"/>
  <c r="D1632" i="1"/>
  <c r="E1632" i="1"/>
  <c r="F1632" i="1"/>
  <c r="G1632" i="1"/>
  <c r="H1632" i="1"/>
  <c r="I1632" i="1"/>
  <c r="J1632" i="1"/>
  <c r="K1632" i="1"/>
  <c r="L1632" i="1"/>
  <c r="M1632" i="1"/>
  <c r="N1632" i="1"/>
  <c r="O1632" i="1"/>
  <c r="P1632" i="1"/>
  <c r="Q1632" i="1"/>
  <c r="R1632" i="1"/>
  <c r="S1632" i="1"/>
  <c r="T1632" i="1"/>
  <c r="U1632" i="1"/>
  <c r="V1632" i="1"/>
  <c r="W1632" i="1"/>
  <c r="X1632" i="1"/>
  <c r="Y1632" i="1"/>
  <c r="Z1632" i="1"/>
  <c r="AA1632" i="1"/>
  <c r="AB1632" i="1"/>
  <c r="AC1632" i="1"/>
  <c r="AD1632" i="1"/>
  <c r="AE1632" i="1"/>
  <c r="AF1632" i="1"/>
  <c r="C1633" i="1"/>
  <c r="D1633" i="1"/>
  <c r="E1633" i="1"/>
  <c r="F1633" i="1"/>
  <c r="G1633" i="1"/>
  <c r="H1633" i="1"/>
  <c r="I1633" i="1"/>
  <c r="J1633" i="1"/>
  <c r="K1633" i="1"/>
  <c r="L1633" i="1"/>
  <c r="M1633" i="1"/>
  <c r="N1633" i="1"/>
  <c r="O1633" i="1"/>
  <c r="P1633" i="1"/>
  <c r="Q1633" i="1"/>
  <c r="R1633" i="1"/>
  <c r="S1633" i="1"/>
  <c r="T1633" i="1"/>
  <c r="U1633" i="1"/>
  <c r="V1633" i="1"/>
  <c r="W1633" i="1"/>
  <c r="X1633" i="1"/>
  <c r="Y1633" i="1"/>
  <c r="Z1633" i="1"/>
  <c r="AA1633" i="1"/>
  <c r="AB1633" i="1"/>
  <c r="AC1633" i="1"/>
  <c r="AD1633" i="1"/>
  <c r="AE1633" i="1"/>
  <c r="AF1633" i="1"/>
  <c r="C1634" i="1"/>
  <c r="D1634" i="1"/>
  <c r="E1634" i="1"/>
  <c r="F1634" i="1"/>
  <c r="G1634" i="1"/>
  <c r="H1634" i="1"/>
  <c r="I1634" i="1"/>
  <c r="J1634" i="1"/>
  <c r="K1634" i="1"/>
  <c r="L1634" i="1"/>
  <c r="M1634" i="1"/>
  <c r="N1634" i="1"/>
  <c r="O1634" i="1"/>
  <c r="P1634" i="1"/>
  <c r="Q1634" i="1"/>
  <c r="R1634" i="1"/>
  <c r="S1634" i="1"/>
  <c r="T1634" i="1"/>
  <c r="U1634" i="1"/>
  <c r="V1634" i="1"/>
  <c r="W1634" i="1"/>
  <c r="X1634" i="1"/>
  <c r="Y1634" i="1"/>
  <c r="Z1634" i="1"/>
  <c r="AA1634" i="1"/>
  <c r="AB1634" i="1"/>
  <c r="AC1634" i="1"/>
  <c r="AD1634" i="1"/>
  <c r="AE1634" i="1"/>
  <c r="AF1634" i="1"/>
  <c r="C1635" i="1"/>
  <c r="D1635" i="1"/>
  <c r="E1635" i="1"/>
  <c r="F1635" i="1"/>
  <c r="G1635" i="1"/>
  <c r="H1635" i="1"/>
  <c r="I1635" i="1"/>
  <c r="J1635" i="1"/>
  <c r="K1635" i="1"/>
  <c r="L1635" i="1"/>
  <c r="M1635" i="1"/>
  <c r="N1635" i="1"/>
  <c r="O1635" i="1"/>
  <c r="P1635" i="1"/>
  <c r="Q1635" i="1"/>
  <c r="R1635" i="1"/>
  <c r="S1635" i="1"/>
  <c r="T1635" i="1"/>
  <c r="U1635" i="1"/>
  <c r="V1635" i="1"/>
  <c r="W1635" i="1"/>
  <c r="X1635" i="1"/>
  <c r="Y1635" i="1"/>
  <c r="Z1635" i="1"/>
  <c r="AA1635" i="1"/>
  <c r="AB1635" i="1"/>
  <c r="AC1635" i="1"/>
  <c r="AD1635" i="1"/>
  <c r="AE1635" i="1"/>
  <c r="AF1635" i="1"/>
  <c r="C1636" i="1"/>
  <c r="D1636" i="1"/>
  <c r="E1636" i="1"/>
  <c r="F1636" i="1"/>
  <c r="G1636" i="1"/>
  <c r="H1636" i="1"/>
  <c r="I1636" i="1"/>
  <c r="J1636" i="1"/>
  <c r="K1636" i="1"/>
  <c r="L1636" i="1"/>
  <c r="M1636" i="1"/>
  <c r="N1636" i="1"/>
  <c r="O1636" i="1"/>
  <c r="P1636" i="1"/>
  <c r="Q1636" i="1"/>
  <c r="R1636" i="1"/>
  <c r="S1636" i="1"/>
  <c r="T1636" i="1"/>
  <c r="U1636" i="1"/>
  <c r="V1636" i="1"/>
  <c r="W1636" i="1"/>
  <c r="X1636" i="1"/>
  <c r="Y1636" i="1"/>
  <c r="Z1636" i="1"/>
  <c r="AA1636" i="1"/>
  <c r="AB1636" i="1"/>
  <c r="AC1636" i="1"/>
  <c r="AD1636" i="1"/>
  <c r="AE1636" i="1"/>
  <c r="AF1636" i="1"/>
  <c r="C1637" i="1"/>
  <c r="D1637" i="1"/>
  <c r="E1637" i="1"/>
  <c r="F1637" i="1"/>
  <c r="G1637" i="1"/>
  <c r="H1637" i="1"/>
  <c r="I1637" i="1"/>
  <c r="J1637" i="1"/>
  <c r="K1637" i="1"/>
  <c r="L1637" i="1"/>
  <c r="M1637" i="1"/>
  <c r="N1637" i="1"/>
  <c r="O1637" i="1"/>
  <c r="P1637" i="1"/>
  <c r="Q1637" i="1"/>
  <c r="R1637" i="1"/>
  <c r="S1637" i="1"/>
  <c r="T1637" i="1"/>
  <c r="U1637" i="1"/>
  <c r="V1637" i="1"/>
  <c r="W1637" i="1"/>
  <c r="X1637" i="1"/>
  <c r="Y1637" i="1"/>
  <c r="Z1637" i="1"/>
  <c r="AA1637" i="1"/>
  <c r="AB1637" i="1"/>
  <c r="AC1637" i="1"/>
  <c r="AD1637" i="1"/>
  <c r="AE1637" i="1"/>
  <c r="AF1637" i="1"/>
  <c r="C1638" i="1"/>
  <c r="D1638" i="1"/>
  <c r="E1638" i="1"/>
  <c r="F1638" i="1"/>
  <c r="G1638" i="1"/>
  <c r="H1638" i="1"/>
  <c r="I1638" i="1"/>
  <c r="J1638" i="1"/>
  <c r="K1638" i="1"/>
  <c r="L1638" i="1"/>
  <c r="M1638" i="1"/>
  <c r="N1638" i="1"/>
  <c r="O1638" i="1"/>
  <c r="P1638" i="1"/>
  <c r="Q1638" i="1"/>
  <c r="R1638" i="1"/>
  <c r="S1638" i="1"/>
  <c r="T1638" i="1"/>
  <c r="U1638" i="1"/>
  <c r="V1638" i="1"/>
  <c r="W1638" i="1"/>
  <c r="X1638" i="1"/>
  <c r="Y1638" i="1"/>
  <c r="Z1638" i="1"/>
  <c r="AA1638" i="1"/>
  <c r="AB1638" i="1"/>
  <c r="AC1638" i="1"/>
  <c r="AD1638" i="1"/>
  <c r="AE1638" i="1"/>
  <c r="AF1638" i="1"/>
  <c r="C1639" i="1"/>
  <c r="D1639" i="1"/>
  <c r="E1639" i="1"/>
  <c r="F1639" i="1"/>
  <c r="G1639" i="1"/>
  <c r="H1639" i="1"/>
  <c r="I1639" i="1"/>
  <c r="J1639" i="1"/>
  <c r="K1639" i="1"/>
  <c r="L1639" i="1"/>
  <c r="M1639" i="1"/>
  <c r="N1639" i="1"/>
  <c r="O1639" i="1"/>
  <c r="P1639" i="1"/>
  <c r="Q1639" i="1"/>
  <c r="R1639" i="1"/>
  <c r="S1639" i="1"/>
  <c r="T1639" i="1"/>
  <c r="U1639" i="1"/>
  <c r="V1639" i="1"/>
  <c r="W1639" i="1"/>
  <c r="X1639" i="1"/>
  <c r="Y1639" i="1"/>
  <c r="Z1639" i="1"/>
  <c r="AA1639" i="1"/>
  <c r="AB1639" i="1"/>
  <c r="AC1639" i="1"/>
  <c r="AD1639" i="1"/>
  <c r="AE1639" i="1"/>
  <c r="AF1639" i="1"/>
  <c r="C1640" i="1"/>
  <c r="D1640" i="1"/>
  <c r="E1640" i="1"/>
  <c r="F1640" i="1"/>
  <c r="G1640" i="1"/>
  <c r="H1640" i="1"/>
  <c r="I1640" i="1"/>
  <c r="J1640" i="1"/>
  <c r="K1640" i="1"/>
  <c r="L1640" i="1"/>
  <c r="M1640" i="1"/>
  <c r="N1640" i="1"/>
  <c r="O1640" i="1"/>
  <c r="P1640" i="1"/>
  <c r="Q1640" i="1"/>
  <c r="R1640" i="1"/>
  <c r="S1640" i="1"/>
  <c r="T1640" i="1"/>
  <c r="U1640" i="1"/>
  <c r="V1640" i="1"/>
  <c r="W1640" i="1"/>
  <c r="X1640" i="1"/>
  <c r="Y1640" i="1"/>
  <c r="Z1640" i="1"/>
  <c r="AA1640" i="1"/>
  <c r="AB1640" i="1"/>
  <c r="AC1640" i="1"/>
  <c r="AD1640" i="1"/>
  <c r="AE1640" i="1"/>
  <c r="AF1640" i="1"/>
  <c r="C1641" i="1"/>
  <c r="D1641" i="1"/>
  <c r="E1641" i="1"/>
  <c r="F1641" i="1"/>
  <c r="G1641" i="1"/>
  <c r="H1641" i="1"/>
  <c r="I1641" i="1"/>
  <c r="J1641" i="1"/>
  <c r="K1641" i="1"/>
  <c r="L1641" i="1"/>
  <c r="M1641" i="1"/>
  <c r="N1641" i="1"/>
  <c r="O1641" i="1"/>
  <c r="P1641" i="1"/>
  <c r="Q1641" i="1"/>
  <c r="R1641" i="1"/>
  <c r="S1641" i="1"/>
  <c r="T1641" i="1"/>
  <c r="U1641" i="1"/>
  <c r="V1641" i="1"/>
  <c r="W1641" i="1"/>
  <c r="X1641" i="1"/>
  <c r="Y1641" i="1"/>
  <c r="Z1641" i="1"/>
  <c r="AA1641" i="1"/>
  <c r="AB1641" i="1"/>
  <c r="AC1641" i="1"/>
  <c r="AD1641" i="1"/>
  <c r="AE1641" i="1"/>
  <c r="AF1641" i="1"/>
  <c r="C1642" i="1"/>
  <c r="D1642" i="1"/>
  <c r="E1642" i="1"/>
  <c r="F1642" i="1"/>
  <c r="G1642" i="1"/>
  <c r="H1642" i="1"/>
  <c r="I1642" i="1"/>
  <c r="J1642" i="1"/>
  <c r="K1642" i="1"/>
  <c r="L1642" i="1"/>
  <c r="M1642" i="1"/>
  <c r="N1642" i="1"/>
  <c r="O1642" i="1"/>
  <c r="P1642" i="1"/>
  <c r="Q1642" i="1"/>
  <c r="R1642" i="1"/>
  <c r="S1642" i="1"/>
  <c r="T1642" i="1"/>
  <c r="U1642" i="1"/>
  <c r="V1642" i="1"/>
  <c r="W1642" i="1"/>
  <c r="X1642" i="1"/>
  <c r="Y1642" i="1"/>
  <c r="Z1642" i="1"/>
  <c r="AA1642" i="1"/>
  <c r="AB1642" i="1"/>
  <c r="AC1642" i="1"/>
  <c r="AD1642" i="1"/>
  <c r="AE1642" i="1"/>
  <c r="AF1642" i="1"/>
  <c r="C1643" i="1"/>
  <c r="D1643" i="1"/>
  <c r="E1643" i="1"/>
  <c r="F1643" i="1"/>
  <c r="G1643" i="1"/>
  <c r="H1643" i="1"/>
  <c r="I1643" i="1"/>
  <c r="J1643" i="1"/>
  <c r="K1643" i="1"/>
  <c r="L1643" i="1"/>
  <c r="M1643" i="1"/>
  <c r="N1643" i="1"/>
  <c r="O1643" i="1"/>
  <c r="P1643" i="1"/>
  <c r="Q1643" i="1"/>
  <c r="R1643" i="1"/>
  <c r="S1643" i="1"/>
  <c r="T1643" i="1"/>
  <c r="U1643" i="1"/>
  <c r="V1643" i="1"/>
  <c r="W1643" i="1"/>
  <c r="X1643" i="1"/>
  <c r="Y1643" i="1"/>
  <c r="Z1643" i="1"/>
  <c r="AA1643" i="1"/>
  <c r="AB1643" i="1"/>
  <c r="AC1643" i="1"/>
  <c r="AD1643" i="1"/>
  <c r="AE1643" i="1"/>
  <c r="AF1643" i="1"/>
  <c r="C1644" i="1"/>
  <c r="D1644" i="1"/>
  <c r="E1644" i="1"/>
  <c r="F1644" i="1"/>
  <c r="G1644" i="1"/>
  <c r="H1644" i="1"/>
  <c r="I1644" i="1"/>
  <c r="J1644" i="1"/>
  <c r="K1644" i="1"/>
  <c r="L1644" i="1"/>
  <c r="M1644" i="1"/>
  <c r="N1644" i="1"/>
  <c r="O1644" i="1"/>
  <c r="P1644" i="1"/>
  <c r="Q1644" i="1"/>
  <c r="R1644" i="1"/>
  <c r="S1644" i="1"/>
  <c r="T1644" i="1"/>
  <c r="U1644" i="1"/>
  <c r="V1644" i="1"/>
  <c r="W1644" i="1"/>
  <c r="X1644" i="1"/>
  <c r="Y1644" i="1"/>
  <c r="Z1644" i="1"/>
  <c r="AA1644" i="1"/>
  <c r="AB1644" i="1"/>
  <c r="AC1644" i="1"/>
  <c r="AD1644" i="1"/>
  <c r="AE1644" i="1"/>
  <c r="AF1644" i="1"/>
  <c r="C1645" i="1"/>
  <c r="D1645" i="1"/>
  <c r="E1645" i="1"/>
  <c r="F1645" i="1"/>
  <c r="G1645" i="1"/>
  <c r="H1645" i="1"/>
  <c r="I1645" i="1"/>
  <c r="J1645" i="1"/>
  <c r="K1645" i="1"/>
  <c r="L1645" i="1"/>
  <c r="M1645" i="1"/>
  <c r="N1645" i="1"/>
  <c r="O1645" i="1"/>
  <c r="P1645" i="1"/>
  <c r="Q1645" i="1"/>
  <c r="R1645" i="1"/>
  <c r="S1645" i="1"/>
  <c r="T1645" i="1"/>
  <c r="U1645" i="1"/>
  <c r="V1645" i="1"/>
  <c r="W1645" i="1"/>
  <c r="X1645" i="1"/>
  <c r="Y1645" i="1"/>
  <c r="Z1645" i="1"/>
  <c r="AA1645" i="1"/>
  <c r="AB1645" i="1"/>
  <c r="AC1645" i="1"/>
  <c r="AD1645" i="1"/>
  <c r="AE1645" i="1"/>
  <c r="AF1645" i="1"/>
  <c r="C1646" i="1"/>
  <c r="D1646" i="1"/>
  <c r="E1646" i="1"/>
  <c r="F1646" i="1"/>
  <c r="G1646" i="1"/>
  <c r="H1646" i="1"/>
  <c r="I1646" i="1"/>
  <c r="J1646" i="1"/>
  <c r="K1646" i="1"/>
  <c r="L1646" i="1"/>
  <c r="M1646" i="1"/>
  <c r="N1646" i="1"/>
  <c r="O1646" i="1"/>
  <c r="P1646" i="1"/>
  <c r="Q1646" i="1"/>
  <c r="R1646" i="1"/>
  <c r="S1646" i="1"/>
  <c r="T1646" i="1"/>
  <c r="U1646" i="1"/>
  <c r="V1646" i="1"/>
  <c r="W1646" i="1"/>
  <c r="X1646" i="1"/>
  <c r="Y1646" i="1"/>
  <c r="Z1646" i="1"/>
  <c r="AA1646" i="1"/>
  <c r="AB1646" i="1"/>
  <c r="AC1646" i="1"/>
  <c r="AD1646" i="1"/>
  <c r="AE1646" i="1"/>
  <c r="AF1646" i="1"/>
  <c r="C1647" i="1"/>
  <c r="D1647" i="1"/>
  <c r="E1647" i="1"/>
  <c r="F1647" i="1"/>
  <c r="G1647" i="1"/>
  <c r="H1647" i="1"/>
  <c r="I1647" i="1"/>
  <c r="J1647" i="1"/>
  <c r="K1647" i="1"/>
  <c r="L1647" i="1"/>
  <c r="M1647" i="1"/>
  <c r="N1647" i="1"/>
  <c r="O1647" i="1"/>
  <c r="P1647" i="1"/>
  <c r="Q1647" i="1"/>
  <c r="R1647" i="1"/>
  <c r="S1647" i="1"/>
  <c r="T1647" i="1"/>
  <c r="U1647" i="1"/>
  <c r="V1647" i="1"/>
  <c r="W1647" i="1"/>
  <c r="X1647" i="1"/>
  <c r="Y1647" i="1"/>
  <c r="Z1647" i="1"/>
  <c r="AA1647" i="1"/>
  <c r="AB1647" i="1"/>
  <c r="AC1647" i="1"/>
  <c r="AD1647" i="1"/>
  <c r="AE1647" i="1"/>
  <c r="AF1647" i="1"/>
  <c r="C1648" i="1"/>
  <c r="D1648" i="1"/>
  <c r="E1648" i="1"/>
  <c r="F1648" i="1"/>
  <c r="G1648" i="1"/>
  <c r="H1648" i="1"/>
  <c r="I1648" i="1"/>
  <c r="J1648" i="1"/>
  <c r="K1648" i="1"/>
  <c r="L1648" i="1"/>
  <c r="M1648" i="1"/>
  <c r="N1648" i="1"/>
  <c r="O1648" i="1"/>
  <c r="P1648" i="1"/>
  <c r="Q1648" i="1"/>
  <c r="R1648" i="1"/>
  <c r="S1648" i="1"/>
  <c r="T1648" i="1"/>
  <c r="U1648" i="1"/>
  <c r="V1648" i="1"/>
  <c r="W1648" i="1"/>
  <c r="X1648" i="1"/>
  <c r="Y1648" i="1"/>
  <c r="Z1648" i="1"/>
  <c r="AA1648" i="1"/>
  <c r="AB1648" i="1"/>
  <c r="AC1648" i="1"/>
  <c r="AD1648" i="1"/>
  <c r="AE1648" i="1"/>
  <c r="AF1648" i="1"/>
  <c r="C1649" i="1"/>
  <c r="D1649" i="1"/>
  <c r="E1649" i="1"/>
  <c r="F1649" i="1"/>
  <c r="G1649" i="1"/>
  <c r="H1649" i="1"/>
  <c r="I1649" i="1"/>
  <c r="J1649" i="1"/>
  <c r="K1649" i="1"/>
  <c r="L1649" i="1"/>
  <c r="M1649" i="1"/>
  <c r="N1649" i="1"/>
  <c r="O1649" i="1"/>
  <c r="P1649" i="1"/>
  <c r="Q1649" i="1"/>
  <c r="R1649" i="1"/>
  <c r="S1649" i="1"/>
  <c r="T1649" i="1"/>
  <c r="U1649" i="1"/>
  <c r="V1649" i="1"/>
  <c r="W1649" i="1"/>
  <c r="X1649" i="1"/>
  <c r="Y1649" i="1"/>
  <c r="Z1649" i="1"/>
  <c r="AA1649" i="1"/>
  <c r="AB1649" i="1"/>
  <c r="AC1649" i="1"/>
  <c r="AD1649" i="1"/>
  <c r="AE1649" i="1"/>
  <c r="AF1649" i="1"/>
  <c r="C1650" i="1"/>
  <c r="D1650" i="1"/>
  <c r="E1650" i="1"/>
  <c r="F1650" i="1"/>
  <c r="G1650" i="1"/>
  <c r="H1650" i="1"/>
  <c r="I1650" i="1"/>
  <c r="J1650" i="1"/>
  <c r="K1650" i="1"/>
  <c r="L1650" i="1"/>
  <c r="M1650" i="1"/>
  <c r="N1650" i="1"/>
  <c r="O1650" i="1"/>
  <c r="P1650" i="1"/>
  <c r="Q1650" i="1"/>
  <c r="R1650" i="1"/>
  <c r="S1650" i="1"/>
  <c r="T1650" i="1"/>
  <c r="U1650" i="1"/>
  <c r="V1650" i="1"/>
  <c r="W1650" i="1"/>
  <c r="X1650" i="1"/>
  <c r="Y1650" i="1"/>
  <c r="Z1650" i="1"/>
  <c r="AA1650" i="1"/>
  <c r="AB1650" i="1"/>
  <c r="AC1650" i="1"/>
  <c r="AD1650" i="1"/>
  <c r="AE1650" i="1"/>
  <c r="AF1650" i="1"/>
  <c r="C1651" i="1"/>
  <c r="D1651" i="1"/>
  <c r="E1651" i="1"/>
  <c r="F1651" i="1"/>
  <c r="G1651" i="1"/>
  <c r="H1651" i="1"/>
  <c r="I1651" i="1"/>
  <c r="J1651" i="1"/>
  <c r="K1651" i="1"/>
  <c r="L1651" i="1"/>
  <c r="M1651" i="1"/>
  <c r="N1651" i="1"/>
  <c r="O1651" i="1"/>
  <c r="P1651" i="1"/>
  <c r="Q1651" i="1"/>
  <c r="R1651" i="1"/>
  <c r="S1651" i="1"/>
  <c r="T1651" i="1"/>
  <c r="U1651" i="1"/>
  <c r="V1651" i="1"/>
  <c r="W1651" i="1"/>
  <c r="X1651" i="1"/>
  <c r="Y1651" i="1"/>
  <c r="Z1651" i="1"/>
  <c r="AA1651" i="1"/>
  <c r="AB1651" i="1"/>
  <c r="AC1651" i="1"/>
  <c r="AD1651" i="1"/>
  <c r="AE1651" i="1"/>
  <c r="AF1651" i="1"/>
  <c r="C1652" i="1"/>
  <c r="D1652" i="1"/>
  <c r="E1652" i="1"/>
  <c r="F1652" i="1"/>
  <c r="G1652" i="1"/>
  <c r="H1652" i="1"/>
  <c r="I1652" i="1"/>
  <c r="J1652" i="1"/>
  <c r="K1652" i="1"/>
  <c r="L1652" i="1"/>
  <c r="M1652" i="1"/>
  <c r="N1652" i="1"/>
  <c r="O1652" i="1"/>
  <c r="P1652" i="1"/>
  <c r="Q1652" i="1"/>
  <c r="R1652" i="1"/>
  <c r="S1652" i="1"/>
  <c r="T1652" i="1"/>
  <c r="U1652" i="1"/>
  <c r="V1652" i="1"/>
  <c r="W1652" i="1"/>
  <c r="X1652" i="1"/>
  <c r="Y1652" i="1"/>
  <c r="Z1652" i="1"/>
  <c r="AA1652" i="1"/>
  <c r="AB1652" i="1"/>
  <c r="AC1652" i="1"/>
  <c r="AD1652" i="1"/>
  <c r="AE1652" i="1"/>
  <c r="AF1652" i="1"/>
  <c r="C1653" i="1"/>
  <c r="D1653" i="1"/>
  <c r="E1653" i="1"/>
  <c r="F1653" i="1"/>
  <c r="G1653" i="1"/>
  <c r="H1653" i="1"/>
  <c r="I1653" i="1"/>
  <c r="J1653" i="1"/>
  <c r="K1653" i="1"/>
  <c r="L1653" i="1"/>
  <c r="M1653" i="1"/>
  <c r="N1653" i="1"/>
  <c r="O1653" i="1"/>
  <c r="P1653" i="1"/>
  <c r="Q1653" i="1"/>
  <c r="R1653" i="1"/>
  <c r="S1653" i="1"/>
  <c r="T1653" i="1"/>
  <c r="U1653" i="1"/>
  <c r="V1653" i="1"/>
  <c r="W1653" i="1"/>
  <c r="X1653" i="1"/>
  <c r="Y1653" i="1"/>
  <c r="Z1653" i="1"/>
  <c r="AA1653" i="1"/>
  <c r="AB1653" i="1"/>
  <c r="AC1653" i="1"/>
  <c r="AD1653" i="1"/>
  <c r="AE1653" i="1"/>
  <c r="AF1653" i="1"/>
  <c r="C1654" i="1"/>
  <c r="D1654" i="1"/>
  <c r="E1654" i="1"/>
  <c r="F1654" i="1"/>
  <c r="G1654" i="1"/>
  <c r="H1654" i="1"/>
  <c r="I1654" i="1"/>
  <c r="J1654" i="1"/>
  <c r="K1654" i="1"/>
  <c r="L1654" i="1"/>
  <c r="M1654" i="1"/>
  <c r="N1654" i="1"/>
  <c r="O1654" i="1"/>
  <c r="P1654" i="1"/>
  <c r="Q1654" i="1"/>
  <c r="R1654" i="1"/>
  <c r="S1654" i="1"/>
  <c r="T1654" i="1"/>
  <c r="U1654" i="1"/>
  <c r="V1654" i="1"/>
  <c r="W1654" i="1"/>
  <c r="X1654" i="1"/>
  <c r="Y1654" i="1"/>
  <c r="Z1654" i="1"/>
  <c r="AA1654" i="1"/>
  <c r="AB1654" i="1"/>
  <c r="AC1654" i="1"/>
  <c r="AD1654" i="1"/>
  <c r="AE1654" i="1"/>
  <c r="AF1654" i="1"/>
  <c r="C1655" i="1"/>
  <c r="D1655" i="1"/>
  <c r="E1655" i="1"/>
  <c r="F1655" i="1"/>
  <c r="G1655" i="1"/>
  <c r="H1655" i="1"/>
  <c r="I1655" i="1"/>
  <c r="J1655" i="1"/>
  <c r="K1655" i="1"/>
  <c r="L1655" i="1"/>
  <c r="M1655" i="1"/>
  <c r="N1655" i="1"/>
  <c r="O1655" i="1"/>
  <c r="P1655" i="1"/>
  <c r="Q1655" i="1"/>
  <c r="R1655" i="1"/>
  <c r="S1655" i="1"/>
  <c r="T1655" i="1"/>
  <c r="U1655" i="1"/>
  <c r="V1655" i="1"/>
  <c r="W1655" i="1"/>
  <c r="X1655" i="1"/>
  <c r="Y1655" i="1"/>
  <c r="Z1655" i="1"/>
  <c r="AA1655" i="1"/>
  <c r="AB1655" i="1"/>
  <c r="AC1655" i="1"/>
  <c r="AD1655" i="1"/>
  <c r="AE1655" i="1"/>
  <c r="AF1655" i="1"/>
  <c r="C1656" i="1"/>
  <c r="D1656" i="1"/>
  <c r="E1656" i="1"/>
  <c r="F1656" i="1"/>
  <c r="G1656" i="1"/>
  <c r="H1656" i="1"/>
  <c r="I1656" i="1"/>
  <c r="J1656" i="1"/>
  <c r="K1656" i="1"/>
  <c r="L1656" i="1"/>
  <c r="M1656" i="1"/>
  <c r="N1656" i="1"/>
  <c r="O1656" i="1"/>
  <c r="P1656" i="1"/>
  <c r="Q1656" i="1"/>
  <c r="R1656" i="1"/>
  <c r="S1656" i="1"/>
  <c r="T1656" i="1"/>
  <c r="U1656" i="1"/>
  <c r="V1656" i="1"/>
  <c r="W1656" i="1"/>
  <c r="X1656" i="1"/>
  <c r="Y1656" i="1"/>
  <c r="Z1656" i="1"/>
  <c r="AA1656" i="1"/>
  <c r="AB1656" i="1"/>
  <c r="AC1656" i="1"/>
  <c r="AD1656" i="1"/>
  <c r="AE1656" i="1"/>
  <c r="AF1656" i="1"/>
  <c r="C1657" i="1"/>
  <c r="D1657" i="1"/>
  <c r="E1657" i="1"/>
  <c r="F1657" i="1"/>
  <c r="G1657" i="1"/>
  <c r="H1657" i="1"/>
  <c r="I1657" i="1"/>
  <c r="J1657" i="1"/>
  <c r="K1657" i="1"/>
  <c r="L1657" i="1"/>
  <c r="M1657" i="1"/>
  <c r="N1657" i="1"/>
  <c r="O1657" i="1"/>
  <c r="P1657" i="1"/>
  <c r="Q1657" i="1"/>
  <c r="R1657" i="1"/>
  <c r="S1657" i="1"/>
  <c r="T1657" i="1"/>
  <c r="U1657" i="1"/>
  <c r="V1657" i="1"/>
  <c r="W1657" i="1"/>
  <c r="X1657" i="1"/>
  <c r="Y1657" i="1"/>
  <c r="Z1657" i="1"/>
  <c r="AA1657" i="1"/>
  <c r="AB1657" i="1"/>
  <c r="AC1657" i="1"/>
  <c r="AD1657" i="1"/>
  <c r="AE1657" i="1"/>
  <c r="AF1657" i="1"/>
  <c r="C1658" i="1"/>
  <c r="D1658" i="1"/>
  <c r="E1658" i="1"/>
  <c r="F1658" i="1"/>
  <c r="G1658" i="1"/>
  <c r="H1658" i="1"/>
  <c r="I1658" i="1"/>
  <c r="J1658" i="1"/>
  <c r="K1658" i="1"/>
  <c r="L1658" i="1"/>
  <c r="M1658" i="1"/>
  <c r="N1658" i="1"/>
  <c r="O1658" i="1"/>
  <c r="P1658" i="1"/>
  <c r="Q1658" i="1"/>
  <c r="R1658" i="1"/>
  <c r="S1658" i="1"/>
  <c r="T1658" i="1"/>
  <c r="U1658" i="1"/>
  <c r="V1658" i="1"/>
  <c r="W1658" i="1"/>
  <c r="X1658" i="1"/>
  <c r="Y1658" i="1"/>
  <c r="Z1658" i="1"/>
  <c r="AA1658" i="1"/>
  <c r="AB1658" i="1"/>
  <c r="AC1658" i="1"/>
  <c r="AD1658" i="1"/>
  <c r="AE1658" i="1"/>
  <c r="AF1658" i="1"/>
  <c r="C1659" i="1"/>
  <c r="D1659" i="1"/>
  <c r="E1659" i="1"/>
  <c r="F1659" i="1"/>
  <c r="G1659" i="1"/>
  <c r="H1659" i="1"/>
  <c r="I1659" i="1"/>
  <c r="J1659" i="1"/>
  <c r="K1659" i="1"/>
  <c r="L1659" i="1"/>
  <c r="M1659" i="1"/>
  <c r="N1659" i="1"/>
  <c r="O1659" i="1"/>
  <c r="P1659" i="1"/>
  <c r="Q1659" i="1"/>
  <c r="R1659" i="1"/>
  <c r="S1659" i="1"/>
  <c r="T1659" i="1"/>
  <c r="U1659" i="1"/>
  <c r="V1659" i="1"/>
  <c r="W1659" i="1"/>
  <c r="X1659" i="1"/>
  <c r="Y1659" i="1"/>
  <c r="Z1659" i="1"/>
  <c r="AA1659" i="1"/>
  <c r="AB1659" i="1"/>
  <c r="AC1659" i="1"/>
  <c r="AD1659" i="1"/>
  <c r="AE1659" i="1"/>
  <c r="AF1659" i="1"/>
  <c r="C1660" i="1"/>
  <c r="D1660" i="1"/>
  <c r="E1660" i="1"/>
  <c r="F1660" i="1"/>
  <c r="G1660" i="1"/>
  <c r="H1660" i="1"/>
  <c r="I1660" i="1"/>
  <c r="J1660" i="1"/>
  <c r="K1660" i="1"/>
  <c r="L1660" i="1"/>
  <c r="M1660" i="1"/>
  <c r="N1660" i="1"/>
  <c r="O1660" i="1"/>
  <c r="P1660" i="1"/>
  <c r="Q1660" i="1"/>
  <c r="R1660" i="1"/>
  <c r="S1660" i="1"/>
  <c r="T1660" i="1"/>
  <c r="U1660" i="1"/>
  <c r="V1660" i="1"/>
  <c r="W1660" i="1"/>
  <c r="X1660" i="1"/>
  <c r="Y1660" i="1"/>
  <c r="Z1660" i="1"/>
  <c r="AA1660" i="1"/>
  <c r="AB1660" i="1"/>
  <c r="AC1660" i="1"/>
  <c r="AD1660" i="1"/>
  <c r="AE1660" i="1"/>
  <c r="AF1660" i="1"/>
  <c r="C1661" i="1"/>
  <c r="D1661" i="1"/>
  <c r="E1661" i="1"/>
  <c r="F1661" i="1"/>
  <c r="G1661" i="1"/>
  <c r="H1661" i="1"/>
  <c r="I1661" i="1"/>
  <c r="J1661" i="1"/>
  <c r="K1661" i="1"/>
  <c r="L1661" i="1"/>
  <c r="M1661" i="1"/>
  <c r="N1661" i="1"/>
  <c r="O1661" i="1"/>
  <c r="P1661" i="1"/>
  <c r="Q1661" i="1"/>
  <c r="R1661" i="1"/>
  <c r="S1661" i="1"/>
  <c r="T1661" i="1"/>
  <c r="U1661" i="1"/>
  <c r="V1661" i="1"/>
  <c r="W1661" i="1"/>
  <c r="X1661" i="1"/>
  <c r="Y1661" i="1"/>
  <c r="Z1661" i="1"/>
  <c r="AA1661" i="1"/>
  <c r="AB1661" i="1"/>
  <c r="AC1661" i="1"/>
  <c r="AD1661" i="1"/>
  <c r="AE1661" i="1"/>
  <c r="AF1661" i="1"/>
  <c r="C1662" i="1"/>
  <c r="D1662" i="1"/>
  <c r="E1662" i="1"/>
  <c r="F1662" i="1"/>
  <c r="G1662" i="1"/>
  <c r="H1662" i="1"/>
  <c r="I1662" i="1"/>
  <c r="J1662" i="1"/>
  <c r="K1662" i="1"/>
  <c r="L1662" i="1"/>
  <c r="M1662" i="1"/>
  <c r="N1662" i="1"/>
  <c r="O1662" i="1"/>
  <c r="P1662" i="1"/>
  <c r="Q1662" i="1"/>
  <c r="R1662" i="1"/>
  <c r="S1662" i="1"/>
  <c r="T1662" i="1"/>
  <c r="U1662" i="1"/>
  <c r="V1662" i="1"/>
  <c r="W1662" i="1"/>
  <c r="X1662" i="1"/>
  <c r="Y1662" i="1"/>
  <c r="Z1662" i="1"/>
  <c r="AA1662" i="1"/>
  <c r="AB1662" i="1"/>
  <c r="AC1662" i="1"/>
  <c r="AD1662" i="1"/>
  <c r="AE1662" i="1"/>
  <c r="AF1662" i="1"/>
  <c r="C1663" i="1"/>
  <c r="D1663" i="1"/>
  <c r="E1663" i="1"/>
  <c r="F1663" i="1"/>
  <c r="G1663" i="1"/>
  <c r="H1663" i="1"/>
  <c r="I1663" i="1"/>
  <c r="J1663" i="1"/>
  <c r="K1663" i="1"/>
  <c r="L1663" i="1"/>
  <c r="M1663" i="1"/>
  <c r="N1663" i="1"/>
  <c r="O1663" i="1"/>
  <c r="P1663" i="1"/>
  <c r="Q1663" i="1"/>
  <c r="R1663" i="1"/>
  <c r="S1663" i="1"/>
  <c r="T1663" i="1"/>
  <c r="U1663" i="1"/>
  <c r="V1663" i="1"/>
  <c r="W1663" i="1"/>
  <c r="X1663" i="1"/>
  <c r="Y1663" i="1"/>
  <c r="Z1663" i="1"/>
  <c r="AA1663" i="1"/>
  <c r="AB1663" i="1"/>
  <c r="AC1663" i="1"/>
  <c r="AD1663" i="1"/>
  <c r="AE1663" i="1"/>
  <c r="AF1663" i="1"/>
  <c r="C1664" i="1"/>
  <c r="D1664" i="1"/>
  <c r="E1664" i="1"/>
  <c r="F1664" i="1"/>
  <c r="G1664" i="1"/>
  <c r="H1664" i="1"/>
  <c r="I1664" i="1"/>
  <c r="J1664" i="1"/>
  <c r="K1664" i="1"/>
  <c r="L1664" i="1"/>
  <c r="M1664" i="1"/>
  <c r="N1664" i="1"/>
  <c r="O1664" i="1"/>
  <c r="P1664" i="1"/>
  <c r="Q1664" i="1"/>
  <c r="R1664" i="1"/>
  <c r="S1664" i="1"/>
  <c r="T1664" i="1"/>
  <c r="U1664" i="1"/>
  <c r="V1664" i="1"/>
  <c r="W1664" i="1"/>
  <c r="X1664" i="1"/>
  <c r="Y1664" i="1"/>
  <c r="Z1664" i="1"/>
  <c r="AA1664" i="1"/>
  <c r="AB1664" i="1"/>
  <c r="AC1664" i="1"/>
  <c r="AD1664" i="1"/>
  <c r="AE1664" i="1"/>
  <c r="AF1664" i="1"/>
  <c r="C1665" i="1"/>
  <c r="D1665" i="1"/>
  <c r="E1665" i="1"/>
  <c r="F1665" i="1"/>
  <c r="G1665" i="1"/>
  <c r="H1665" i="1"/>
  <c r="I1665" i="1"/>
  <c r="J1665" i="1"/>
  <c r="K1665" i="1"/>
  <c r="L1665" i="1"/>
  <c r="M1665" i="1"/>
  <c r="N1665" i="1"/>
  <c r="O1665" i="1"/>
  <c r="P1665" i="1"/>
  <c r="Q1665" i="1"/>
  <c r="R1665" i="1"/>
  <c r="S1665" i="1"/>
  <c r="T1665" i="1"/>
  <c r="U1665" i="1"/>
  <c r="V1665" i="1"/>
  <c r="W1665" i="1"/>
  <c r="X1665" i="1"/>
  <c r="Y1665" i="1"/>
  <c r="Z1665" i="1"/>
  <c r="AA1665" i="1"/>
  <c r="AB1665" i="1"/>
  <c r="AC1665" i="1"/>
  <c r="AD1665" i="1"/>
  <c r="AE1665" i="1"/>
  <c r="AF1665" i="1"/>
  <c r="C1666" i="1"/>
  <c r="D1666" i="1"/>
  <c r="E1666" i="1"/>
  <c r="F1666" i="1"/>
  <c r="G1666" i="1"/>
  <c r="H1666" i="1"/>
  <c r="I1666" i="1"/>
  <c r="J1666" i="1"/>
  <c r="K1666" i="1"/>
  <c r="L1666" i="1"/>
  <c r="M1666" i="1"/>
  <c r="N1666" i="1"/>
  <c r="O1666" i="1"/>
  <c r="P1666" i="1"/>
  <c r="Q1666" i="1"/>
  <c r="R1666" i="1"/>
  <c r="S1666" i="1"/>
  <c r="T1666" i="1"/>
  <c r="U1666" i="1"/>
  <c r="V1666" i="1"/>
  <c r="W1666" i="1"/>
  <c r="X1666" i="1"/>
  <c r="Y1666" i="1"/>
  <c r="Z1666" i="1"/>
  <c r="AA1666" i="1"/>
  <c r="AB1666" i="1"/>
  <c r="AC1666" i="1"/>
  <c r="AD1666" i="1"/>
  <c r="AE1666" i="1"/>
  <c r="AF1666" i="1"/>
  <c r="C1667" i="1"/>
  <c r="D1667" i="1"/>
  <c r="E1667" i="1"/>
  <c r="F1667" i="1"/>
  <c r="G1667" i="1"/>
  <c r="H1667" i="1"/>
  <c r="I1667" i="1"/>
  <c r="J1667" i="1"/>
  <c r="K1667" i="1"/>
  <c r="L1667" i="1"/>
  <c r="M1667" i="1"/>
  <c r="N1667" i="1"/>
  <c r="O1667" i="1"/>
  <c r="P1667" i="1"/>
  <c r="Q1667" i="1"/>
  <c r="R1667" i="1"/>
  <c r="S1667" i="1"/>
  <c r="T1667" i="1"/>
  <c r="U1667" i="1"/>
  <c r="V1667" i="1"/>
  <c r="W1667" i="1"/>
  <c r="X1667" i="1"/>
  <c r="Y1667" i="1"/>
  <c r="Z1667" i="1"/>
  <c r="AA1667" i="1"/>
  <c r="AB1667" i="1"/>
  <c r="AC1667" i="1"/>
  <c r="AD1667" i="1"/>
  <c r="AE1667" i="1"/>
  <c r="AF1667" i="1"/>
  <c r="C1668" i="1"/>
  <c r="D1668" i="1"/>
  <c r="E1668" i="1"/>
  <c r="F1668" i="1"/>
  <c r="G1668" i="1"/>
  <c r="H1668" i="1"/>
  <c r="I1668" i="1"/>
  <c r="J1668" i="1"/>
  <c r="K1668" i="1"/>
  <c r="L1668" i="1"/>
  <c r="M1668" i="1"/>
  <c r="N1668" i="1"/>
  <c r="O1668" i="1"/>
  <c r="P1668" i="1"/>
  <c r="Q1668" i="1"/>
  <c r="R1668" i="1"/>
  <c r="S1668" i="1"/>
  <c r="T1668" i="1"/>
  <c r="U1668" i="1"/>
  <c r="V1668" i="1"/>
  <c r="W1668" i="1"/>
  <c r="X1668" i="1"/>
  <c r="Y1668" i="1"/>
  <c r="Z1668" i="1"/>
  <c r="AA1668" i="1"/>
  <c r="AB1668" i="1"/>
  <c r="AC1668" i="1"/>
  <c r="AD1668" i="1"/>
  <c r="AE1668" i="1"/>
  <c r="AF1668" i="1"/>
  <c r="C1669" i="1"/>
  <c r="D1669" i="1"/>
  <c r="E1669" i="1"/>
  <c r="F1669" i="1"/>
  <c r="G1669" i="1"/>
  <c r="H1669" i="1"/>
  <c r="I1669" i="1"/>
  <c r="J1669" i="1"/>
  <c r="K1669" i="1"/>
  <c r="L1669" i="1"/>
  <c r="M1669" i="1"/>
  <c r="N1669" i="1"/>
  <c r="O1669" i="1"/>
  <c r="P1669" i="1"/>
  <c r="Q1669" i="1"/>
  <c r="R1669" i="1"/>
  <c r="S1669" i="1"/>
  <c r="T1669" i="1"/>
  <c r="U1669" i="1"/>
  <c r="V1669" i="1"/>
  <c r="W1669" i="1"/>
  <c r="X1669" i="1"/>
  <c r="Y1669" i="1"/>
  <c r="Z1669" i="1"/>
  <c r="AA1669" i="1"/>
  <c r="AB1669" i="1"/>
  <c r="AC1669" i="1"/>
  <c r="AD1669" i="1"/>
  <c r="AE1669" i="1"/>
  <c r="AF1669" i="1"/>
  <c r="C1670" i="1"/>
  <c r="D1670" i="1"/>
  <c r="E1670" i="1"/>
  <c r="F1670" i="1"/>
  <c r="G1670" i="1"/>
  <c r="H1670" i="1"/>
  <c r="I1670" i="1"/>
  <c r="J1670" i="1"/>
  <c r="K1670" i="1"/>
  <c r="L1670" i="1"/>
  <c r="M1670" i="1"/>
  <c r="N1670" i="1"/>
  <c r="O1670" i="1"/>
  <c r="P1670" i="1"/>
  <c r="Q1670" i="1"/>
  <c r="R1670" i="1"/>
  <c r="S1670" i="1"/>
  <c r="T1670" i="1"/>
  <c r="U1670" i="1"/>
  <c r="V1670" i="1"/>
  <c r="W1670" i="1"/>
  <c r="X1670" i="1"/>
  <c r="Y1670" i="1"/>
  <c r="Z1670" i="1"/>
  <c r="AA1670" i="1"/>
  <c r="AB1670" i="1"/>
  <c r="AC1670" i="1"/>
  <c r="AD1670" i="1"/>
  <c r="AE1670" i="1"/>
  <c r="AF1670" i="1"/>
  <c r="C1671" i="1"/>
  <c r="D1671" i="1"/>
  <c r="E1671" i="1"/>
  <c r="F1671" i="1"/>
  <c r="G1671" i="1"/>
  <c r="H1671" i="1"/>
  <c r="I1671" i="1"/>
  <c r="J1671" i="1"/>
  <c r="K1671" i="1"/>
  <c r="L1671" i="1"/>
  <c r="M1671" i="1"/>
  <c r="N1671" i="1"/>
  <c r="O1671" i="1"/>
  <c r="P1671" i="1"/>
  <c r="Q1671" i="1"/>
  <c r="R1671" i="1"/>
  <c r="S1671" i="1"/>
  <c r="T1671" i="1"/>
  <c r="U1671" i="1"/>
  <c r="V1671" i="1"/>
  <c r="W1671" i="1"/>
  <c r="X1671" i="1"/>
  <c r="Y1671" i="1"/>
  <c r="Z1671" i="1"/>
  <c r="AA1671" i="1"/>
  <c r="AB1671" i="1"/>
  <c r="AC1671" i="1"/>
  <c r="AD1671" i="1"/>
  <c r="AE1671" i="1"/>
  <c r="AF1671" i="1"/>
  <c r="C1672" i="1"/>
  <c r="D1672" i="1"/>
  <c r="E1672" i="1"/>
  <c r="F1672" i="1"/>
  <c r="G1672" i="1"/>
  <c r="H1672" i="1"/>
  <c r="I1672" i="1"/>
  <c r="J1672" i="1"/>
  <c r="K1672" i="1"/>
  <c r="L1672" i="1"/>
  <c r="M1672" i="1"/>
  <c r="N1672" i="1"/>
  <c r="O1672" i="1"/>
  <c r="P1672" i="1"/>
  <c r="Q1672" i="1"/>
  <c r="R1672" i="1"/>
  <c r="S1672" i="1"/>
  <c r="T1672" i="1"/>
  <c r="U1672" i="1"/>
  <c r="V1672" i="1"/>
  <c r="W1672" i="1"/>
  <c r="X1672" i="1"/>
  <c r="Y1672" i="1"/>
  <c r="Z1672" i="1"/>
  <c r="AA1672" i="1"/>
  <c r="AB1672" i="1"/>
  <c r="AC1672" i="1"/>
  <c r="AD1672" i="1"/>
  <c r="AE1672" i="1"/>
  <c r="AF1672" i="1"/>
  <c r="C1673" i="1"/>
  <c r="D1673" i="1"/>
  <c r="E1673" i="1"/>
  <c r="F1673" i="1"/>
  <c r="G1673" i="1"/>
  <c r="H1673" i="1"/>
  <c r="I1673" i="1"/>
  <c r="J1673" i="1"/>
  <c r="K1673" i="1"/>
  <c r="L1673" i="1"/>
  <c r="M1673" i="1"/>
  <c r="N1673" i="1"/>
  <c r="O1673" i="1"/>
  <c r="P1673" i="1"/>
  <c r="Q1673" i="1"/>
  <c r="R1673" i="1"/>
  <c r="S1673" i="1"/>
  <c r="T1673" i="1"/>
  <c r="U1673" i="1"/>
  <c r="V1673" i="1"/>
  <c r="W1673" i="1"/>
  <c r="X1673" i="1"/>
  <c r="Y1673" i="1"/>
  <c r="Z1673" i="1"/>
  <c r="AA1673" i="1"/>
  <c r="AB1673" i="1"/>
  <c r="AC1673" i="1"/>
  <c r="AD1673" i="1"/>
  <c r="AE1673" i="1"/>
  <c r="AF1673" i="1"/>
  <c r="C1674" i="1"/>
  <c r="D1674" i="1"/>
  <c r="E1674" i="1"/>
  <c r="F1674" i="1"/>
  <c r="G1674" i="1"/>
  <c r="H1674" i="1"/>
  <c r="I1674" i="1"/>
  <c r="J1674" i="1"/>
  <c r="K1674" i="1"/>
  <c r="L1674" i="1"/>
  <c r="M1674" i="1"/>
  <c r="N1674" i="1"/>
  <c r="O1674" i="1"/>
  <c r="P1674" i="1"/>
  <c r="Q1674" i="1"/>
  <c r="R1674" i="1"/>
  <c r="S1674" i="1"/>
  <c r="T1674" i="1"/>
  <c r="U1674" i="1"/>
  <c r="V1674" i="1"/>
  <c r="W1674" i="1"/>
  <c r="X1674" i="1"/>
  <c r="Y1674" i="1"/>
  <c r="Z1674" i="1"/>
  <c r="AA1674" i="1"/>
  <c r="AB1674" i="1"/>
  <c r="AC1674" i="1"/>
  <c r="AD1674" i="1"/>
  <c r="AE1674" i="1"/>
  <c r="AF1674" i="1"/>
  <c r="C1675" i="1"/>
  <c r="D1675" i="1"/>
  <c r="E1675" i="1"/>
  <c r="F1675" i="1"/>
  <c r="G1675" i="1"/>
  <c r="H1675" i="1"/>
  <c r="I1675" i="1"/>
  <c r="J1675" i="1"/>
  <c r="K1675" i="1"/>
  <c r="L1675" i="1"/>
  <c r="M1675" i="1"/>
  <c r="N1675" i="1"/>
  <c r="O1675" i="1"/>
  <c r="P1675" i="1"/>
  <c r="Q1675" i="1"/>
  <c r="R1675" i="1"/>
  <c r="S1675" i="1"/>
  <c r="T1675" i="1"/>
  <c r="U1675" i="1"/>
  <c r="V1675" i="1"/>
  <c r="W1675" i="1"/>
  <c r="X1675" i="1"/>
  <c r="Y1675" i="1"/>
  <c r="Z1675" i="1"/>
  <c r="AA1675" i="1"/>
  <c r="AB1675" i="1"/>
  <c r="AC1675" i="1"/>
  <c r="AD1675" i="1"/>
  <c r="AE1675" i="1"/>
  <c r="AF1675" i="1"/>
  <c r="C1676" i="1"/>
  <c r="D1676" i="1"/>
  <c r="E1676" i="1"/>
  <c r="F1676" i="1"/>
  <c r="G1676" i="1"/>
  <c r="H1676" i="1"/>
  <c r="I1676" i="1"/>
  <c r="J1676" i="1"/>
  <c r="K1676" i="1"/>
  <c r="L1676" i="1"/>
  <c r="M1676" i="1"/>
  <c r="N1676" i="1"/>
  <c r="O1676" i="1"/>
  <c r="P1676" i="1"/>
  <c r="Q1676" i="1"/>
  <c r="R1676" i="1"/>
  <c r="S1676" i="1"/>
  <c r="T1676" i="1"/>
  <c r="U1676" i="1"/>
  <c r="V1676" i="1"/>
  <c r="W1676" i="1"/>
  <c r="X1676" i="1"/>
  <c r="Y1676" i="1"/>
  <c r="Z1676" i="1"/>
  <c r="AA1676" i="1"/>
  <c r="AB1676" i="1"/>
  <c r="AC1676" i="1"/>
  <c r="AD1676" i="1"/>
  <c r="AE1676" i="1"/>
  <c r="AF1676" i="1"/>
  <c r="C1677" i="1"/>
  <c r="D1677" i="1"/>
  <c r="E1677" i="1"/>
  <c r="F1677" i="1"/>
  <c r="G1677" i="1"/>
  <c r="H1677" i="1"/>
  <c r="I1677" i="1"/>
  <c r="J1677" i="1"/>
  <c r="K1677" i="1"/>
  <c r="L1677" i="1"/>
  <c r="M1677" i="1"/>
  <c r="N1677" i="1"/>
  <c r="O1677" i="1"/>
  <c r="P1677" i="1"/>
  <c r="Q1677" i="1"/>
  <c r="R1677" i="1"/>
  <c r="S1677" i="1"/>
  <c r="T1677" i="1"/>
  <c r="U1677" i="1"/>
  <c r="V1677" i="1"/>
  <c r="W1677" i="1"/>
  <c r="X1677" i="1"/>
  <c r="Y1677" i="1"/>
  <c r="Z1677" i="1"/>
  <c r="AA1677" i="1"/>
  <c r="AB1677" i="1"/>
  <c r="AC1677" i="1"/>
  <c r="AD1677" i="1"/>
  <c r="AE1677" i="1"/>
  <c r="AF1677" i="1"/>
  <c r="C1678" i="1"/>
  <c r="D1678" i="1"/>
  <c r="E1678" i="1"/>
  <c r="F1678" i="1"/>
  <c r="G1678" i="1"/>
  <c r="H1678" i="1"/>
  <c r="I1678" i="1"/>
  <c r="J1678" i="1"/>
  <c r="K1678" i="1"/>
  <c r="L1678" i="1"/>
  <c r="M1678" i="1"/>
  <c r="N1678" i="1"/>
  <c r="O1678" i="1"/>
  <c r="P1678" i="1"/>
  <c r="Q1678" i="1"/>
  <c r="R1678" i="1"/>
  <c r="S1678" i="1"/>
  <c r="T1678" i="1"/>
  <c r="U1678" i="1"/>
  <c r="V1678" i="1"/>
  <c r="W1678" i="1"/>
  <c r="X1678" i="1"/>
  <c r="Y1678" i="1"/>
  <c r="Z1678" i="1"/>
  <c r="AA1678" i="1"/>
  <c r="AB1678" i="1"/>
  <c r="AC1678" i="1"/>
  <c r="AD1678" i="1"/>
  <c r="AE1678" i="1"/>
  <c r="AF1678" i="1"/>
  <c r="C1679" i="1"/>
  <c r="D1679" i="1"/>
  <c r="E1679" i="1"/>
  <c r="F1679" i="1"/>
  <c r="G1679" i="1"/>
  <c r="H1679" i="1"/>
  <c r="I1679" i="1"/>
  <c r="J1679" i="1"/>
  <c r="K1679" i="1"/>
  <c r="L1679" i="1"/>
  <c r="M1679" i="1"/>
  <c r="N1679" i="1"/>
  <c r="O1679" i="1"/>
  <c r="P1679" i="1"/>
  <c r="Q1679" i="1"/>
  <c r="R1679" i="1"/>
  <c r="S1679" i="1"/>
  <c r="T1679" i="1"/>
  <c r="U1679" i="1"/>
  <c r="V1679" i="1"/>
  <c r="W1679" i="1"/>
  <c r="X1679" i="1"/>
  <c r="Y1679" i="1"/>
  <c r="Z1679" i="1"/>
  <c r="AA1679" i="1"/>
  <c r="AB1679" i="1"/>
  <c r="AC1679" i="1"/>
  <c r="AD1679" i="1"/>
  <c r="AE1679" i="1"/>
  <c r="AF1679" i="1"/>
  <c r="C1680" i="1"/>
  <c r="D1680" i="1"/>
  <c r="E1680" i="1"/>
  <c r="F1680" i="1"/>
  <c r="G1680" i="1"/>
  <c r="H1680" i="1"/>
  <c r="I1680" i="1"/>
  <c r="J1680" i="1"/>
  <c r="K1680" i="1"/>
  <c r="L1680" i="1"/>
  <c r="M1680" i="1"/>
  <c r="N1680" i="1"/>
  <c r="O1680" i="1"/>
  <c r="P1680" i="1"/>
  <c r="Q1680" i="1"/>
  <c r="R1680" i="1"/>
  <c r="S1680" i="1"/>
  <c r="T1680" i="1"/>
  <c r="U1680" i="1"/>
  <c r="V1680" i="1"/>
  <c r="W1680" i="1"/>
  <c r="X1680" i="1"/>
  <c r="Y1680" i="1"/>
  <c r="Z1680" i="1"/>
  <c r="AA1680" i="1"/>
  <c r="AB1680" i="1"/>
  <c r="AC1680" i="1"/>
  <c r="AD1680" i="1"/>
  <c r="AE1680" i="1"/>
  <c r="AF1680" i="1"/>
  <c r="C1681" i="1"/>
  <c r="D1681" i="1"/>
  <c r="E1681" i="1"/>
  <c r="F1681" i="1"/>
  <c r="G1681" i="1"/>
  <c r="H1681" i="1"/>
  <c r="I1681" i="1"/>
  <c r="J1681" i="1"/>
  <c r="K1681" i="1"/>
  <c r="L1681" i="1"/>
  <c r="M1681" i="1"/>
  <c r="N1681" i="1"/>
  <c r="O1681" i="1"/>
  <c r="P1681" i="1"/>
  <c r="Q1681" i="1"/>
  <c r="R1681" i="1"/>
  <c r="S1681" i="1"/>
  <c r="T1681" i="1"/>
  <c r="U1681" i="1"/>
  <c r="V1681" i="1"/>
  <c r="W1681" i="1"/>
  <c r="X1681" i="1"/>
  <c r="Y1681" i="1"/>
  <c r="Z1681" i="1"/>
  <c r="AA1681" i="1"/>
  <c r="AB1681" i="1"/>
  <c r="AC1681" i="1"/>
  <c r="AD1681" i="1"/>
  <c r="AE1681" i="1"/>
  <c r="AF1681" i="1"/>
  <c r="C1682" i="1"/>
  <c r="D1682" i="1"/>
  <c r="E1682" i="1"/>
  <c r="F1682" i="1"/>
  <c r="G1682" i="1"/>
  <c r="H1682" i="1"/>
  <c r="I1682" i="1"/>
  <c r="J1682" i="1"/>
  <c r="K1682" i="1"/>
  <c r="L1682" i="1"/>
  <c r="M1682" i="1"/>
  <c r="N1682" i="1"/>
  <c r="O1682" i="1"/>
  <c r="P1682" i="1"/>
  <c r="Q1682" i="1"/>
  <c r="R1682" i="1"/>
  <c r="S1682" i="1"/>
  <c r="T1682" i="1"/>
  <c r="U1682" i="1"/>
  <c r="V1682" i="1"/>
  <c r="W1682" i="1"/>
  <c r="X1682" i="1"/>
  <c r="Y1682" i="1"/>
  <c r="Z1682" i="1"/>
  <c r="AA1682" i="1"/>
  <c r="AB1682" i="1"/>
  <c r="AC1682" i="1"/>
  <c r="AD1682" i="1"/>
  <c r="AE1682" i="1"/>
  <c r="AF1682" i="1"/>
  <c r="C1683" i="1"/>
  <c r="D1683" i="1"/>
  <c r="E1683" i="1"/>
  <c r="F1683" i="1"/>
  <c r="G1683" i="1"/>
  <c r="H1683" i="1"/>
  <c r="I1683" i="1"/>
  <c r="J1683" i="1"/>
  <c r="K1683" i="1"/>
  <c r="L1683" i="1"/>
  <c r="M1683" i="1"/>
  <c r="N1683" i="1"/>
  <c r="O1683" i="1"/>
  <c r="P1683" i="1"/>
  <c r="Q1683" i="1"/>
  <c r="R1683" i="1"/>
  <c r="S1683" i="1"/>
  <c r="T1683" i="1"/>
  <c r="U1683" i="1"/>
  <c r="V1683" i="1"/>
  <c r="W1683" i="1"/>
  <c r="X1683" i="1"/>
  <c r="Y1683" i="1"/>
  <c r="Z1683" i="1"/>
  <c r="AA1683" i="1"/>
  <c r="AB1683" i="1"/>
  <c r="AC1683" i="1"/>
  <c r="AD1683" i="1"/>
  <c r="AE1683" i="1"/>
  <c r="AF1683" i="1"/>
  <c r="C1684" i="1"/>
  <c r="D1684" i="1"/>
  <c r="E1684" i="1"/>
  <c r="F1684" i="1"/>
  <c r="G1684" i="1"/>
  <c r="H1684" i="1"/>
  <c r="I1684" i="1"/>
  <c r="J1684" i="1"/>
  <c r="K1684" i="1"/>
  <c r="L1684" i="1"/>
  <c r="M1684" i="1"/>
  <c r="N1684" i="1"/>
  <c r="O1684" i="1"/>
  <c r="P1684" i="1"/>
  <c r="Q1684" i="1"/>
  <c r="R1684" i="1"/>
  <c r="S1684" i="1"/>
  <c r="T1684" i="1"/>
  <c r="U1684" i="1"/>
  <c r="V1684" i="1"/>
  <c r="W1684" i="1"/>
  <c r="X1684" i="1"/>
  <c r="Y1684" i="1"/>
  <c r="Z1684" i="1"/>
  <c r="AA1684" i="1"/>
  <c r="AB1684" i="1"/>
  <c r="AC1684" i="1"/>
  <c r="AD1684" i="1"/>
  <c r="AE1684" i="1"/>
  <c r="AF1684" i="1"/>
  <c r="C1685" i="1"/>
  <c r="D1685" i="1"/>
  <c r="E1685" i="1"/>
  <c r="F1685" i="1"/>
  <c r="G1685" i="1"/>
  <c r="H1685" i="1"/>
  <c r="I1685" i="1"/>
  <c r="J1685" i="1"/>
  <c r="K1685" i="1"/>
  <c r="L1685" i="1"/>
  <c r="M1685" i="1"/>
  <c r="N1685" i="1"/>
  <c r="O1685" i="1"/>
  <c r="P1685" i="1"/>
  <c r="Q1685" i="1"/>
  <c r="R1685" i="1"/>
  <c r="S1685" i="1"/>
  <c r="T1685" i="1"/>
  <c r="U1685" i="1"/>
  <c r="V1685" i="1"/>
  <c r="W1685" i="1"/>
  <c r="X1685" i="1"/>
  <c r="Y1685" i="1"/>
  <c r="Z1685" i="1"/>
  <c r="AA1685" i="1"/>
  <c r="AB1685" i="1"/>
  <c r="AC1685" i="1"/>
  <c r="AD1685" i="1"/>
  <c r="AE1685" i="1"/>
  <c r="AF1685" i="1"/>
  <c r="C1686" i="1"/>
  <c r="D1686" i="1"/>
  <c r="E1686" i="1"/>
  <c r="F1686" i="1"/>
  <c r="G1686" i="1"/>
  <c r="H1686" i="1"/>
  <c r="I1686" i="1"/>
  <c r="J1686" i="1"/>
  <c r="K1686" i="1"/>
  <c r="L1686" i="1"/>
  <c r="M1686" i="1"/>
  <c r="N1686" i="1"/>
  <c r="O1686" i="1"/>
  <c r="P1686" i="1"/>
  <c r="Q1686" i="1"/>
  <c r="R1686" i="1"/>
  <c r="S1686" i="1"/>
  <c r="T1686" i="1"/>
  <c r="U1686" i="1"/>
  <c r="V1686" i="1"/>
  <c r="W1686" i="1"/>
  <c r="X1686" i="1"/>
  <c r="Y1686" i="1"/>
  <c r="Z1686" i="1"/>
  <c r="AA1686" i="1"/>
  <c r="AB1686" i="1"/>
  <c r="AC1686" i="1"/>
  <c r="AD1686" i="1"/>
  <c r="AE1686" i="1"/>
  <c r="AF1686" i="1"/>
  <c r="C1687" i="1"/>
  <c r="D1687" i="1"/>
  <c r="E1687" i="1"/>
  <c r="F1687" i="1"/>
  <c r="G1687" i="1"/>
  <c r="H1687" i="1"/>
  <c r="I1687" i="1"/>
  <c r="J1687" i="1"/>
  <c r="K1687" i="1"/>
  <c r="L1687" i="1"/>
  <c r="M1687" i="1"/>
  <c r="N1687" i="1"/>
  <c r="O1687" i="1"/>
  <c r="P1687" i="1"/>
  <c r="Q1687" i="1"/>
  <c r="R1687" i="1"/>
  <c r="S1687" i="1"/>
  <c r="T1687" i="1"/>
  <c r="U1687" i="1"/>
  <c r="V1687" i="1"/>
  <c r="W1687" i="1"/>
  <c r="X1687" i="1"/>
  <c r="Y1687" i="1"/>
  <c r="Z1687" i="1"/>
  <c r="AA1687" i="1"/>
  <c r="AB1687" i="1"/>
  <c r="AC1687" i="1"/>
  <c r="AD1687" i="1"/>
  <c r="AE1687" i="1"/>
  <c r="AF1687" i="1"/>
  <c r="C1688" i="1"/>
  <c r="D1688" i="1"/>
  <c r="E1688" i="1"/>
  <c r="F1688" i="1"/>
  <c r="G1688" i="1"/>
  <c r="H1688" i="1"/>
  <c r="I1688" i="1"/>
  <c r="J1688" i="1"/>
  <c r="K1688" i="1"/>
  <c r="L1688" i="1"/>
  <c r="M1688" i="1"/>
  <c r="N1688" i="1"/>
  <c r="O1688" i="1"/>
  <c r="P1688" i="1"/>
  <c r="Q1688" i="1"/>
  <c r="R1688" i="1"/>
  <c r="S1688" i="1"/>
  <c r="T1688" i="1"/>
  <c r="U1688" i="1"/>
  <c r="V1688" i="1"/>
  <c r="W1688" i="1"/>
  <c r="X1688" i="1"/>
  <c r="Y1688" i="1"/>
  <c r="Z1688" i="1"/>
  <c r="AA1688" i="1"/>
  <c r="AB1688" i="1"/>
  <c r="AC1688" i="1"/>
  <c r="AD1688" i="1"/>
  <c r="AE1688" i="1"/>
  <c r="AF1688" i="1"/>
  <c r="C1689" i="1"/>
  <c r="D1689" i="1"/>
  <c r="E1689" i="1"/>
  <c r="F1689" i="1"/>
  <c r="G1689" i="1"/>
  <c r="H1689" i="1"/>
  <c r="I1689" i="1"/>
  <c r="J1689" i="1"/>
  <c r="K1689" i="1"/>
  <c r="L1689" i="1"/>
  <c r="M1689" i="1"/>
  <c r="N1689" i="1"/>
  <c r="O1689" i="1"/>
  <c r="P1689" i="1"/>
  <c r="Q1689" i="1"/>
  <c r="R1689" i="1"/>
  <c r="S1689" i="1"/>
  <c r="T1689" i="1"/>
  <c r="U1689" i="1"/>
  <c r="V1689" i="1"/>
  <c r="W1689" i="1"/>
  <c r="X1689" i="1"/>
  <c r="Y1689" i="1"/>
  <c r="Z1689" i="1"/>
  <c r="AA1689" i="1"/>
  <c r="AB1689" i="1"/>
  <c r="AC1689" i="1"/>
  <c r="AD1689" i="1"/>
  <c r="AE1689" i="1"/>
  <c r="AF1689" i="1"/>
  <c r="C1690" i="1"/>
  <c r="D1690" i="1"/>
  <c r="E1690" i="1"/>
  <c r="F1690" i="1"/>
  <c r="G1690" i="1"/>
  <c r="H1690" i="1"/>
  <c r="I1690" i="1"/>
  <c r="J1690" i="1"/>
  <c r="K1690" i="1"/>
  <c r="L1690" i="1"/>
  <c r="M1690" i="1"/>
  <c r="N1690" i="1"/>
  <c r="O1690" i="1"/>
  <c r="P1690" i="1"/>
  <c r="Q1690" i="1"/>
  <c r="R1690" i="1"/>
  <c r="S1690" i="1"/>
  <c r="T1690" i="1"/>
  <c r="U1690" i="1"/>
  <c r="V1690" i="1"/>
  <c r="W1690" i="1"/>
  <c r="X1690" i="1"/>
  <c r="Y1690" i="1"/>
  <c r="Z1690" i="1"/>
  <c r="AA1690" i="1"/>
  <c r="AB1690" i="1"/>
  <c r="AC1690" i="1"/>
  <c r="AD1690" i="1"/>
  <c r="AE1690" i="1"/>
  <c r="AF1690" i="1"/>
  <c r="C1691" i="1"/>
  <c r="D1691" i="1"/>
  <c r="E1691" i="1"/>
  <c r="F1691" i="1"/>
  <c r="G1691" i="1"/>
  <c r="H1691" i="1"/>
  <c r="I1691" i="1"/>
  <c r="J1691" i="1"/>
  <c r="K1691" i="1"/>
  <c r="L1691" i="1"/>
  <c r="M1691" i="1"/>
  <c r="N1691" i="1"/>
  <c r="O1691" i="1"/>
  <c r="P1691" i="1"/>
  <c r="Q1691" i="1"/>
  <c r="R1691" i="1"/>
  <c r="S1691" i="1"/>
  <c r="T1691" i="1"/>
  <c r="U1691" i="1"/>
  <c r="V1691" i="1"/>
  <c r="W1691" i="1"/>
  <c r="X1691" i="1"/>
  <c r="Y1691" i="1"/>
  <c r="Z1691" i="1"/>
  <c r="AA1691" i="1"/>
  <c r="AB1691" i="1"/>
  <c r="AC1691" i="1"/>
  <c r="AD1691" i="1"/>
  <c r="AE1691" i="1"/>
  <c r="AF1691" i="1"/>
  <c r="C1692" i="1"/>
  <c r="D1692" i="1"/>
  <c r="E1692" i="1"/>
  <c r="F1692" i="1"/>
  <c r="G1692" i="1"/>
  <c r="H1692" i="1"/>
  <c r="I1692" i="1"/>
  <c r="J1692" i="1"/>
  <c r="K1692" i="1"/>
  <c r="L1692" i="1"/>
  <c r="M1692" i="1"/>
  <c r="N1692" i="1"/>
  <c r="O1692" i="1"/>
  <c r="P1692" i="1"/>
  <c r="Q1692" i="1"/>
  <c r="R1692" i="1"/>
  <c r="S1692" i="1"/>
  <c r="T1692" i="1"/>
  <c r="U1692" i="1"/>
  <c r="V1692" i="1"/>
  <c r="W1692" i="1"/>
  <c r="X1692" i="1"/>
  <c r="Y1692" i="1"/>
  <c r="Z1692" i="1"/>
  <c r="AA1692" i="1"/>
  <c r="AB1692" i="1"/>
  <c r="AC1692" i="1"/>
  <c r="AD1692" i="1"/>
  <c r="AE1692" i="1"/>
  <c r="AF1692" i="1"/>
  <c r="C1693" i="1"/>
  <c r="D1693" i="1"/>
  <c r="E1693" i="1"/>
  <c r="F1693" i="1"/>
  <c r="G1693" i="1"/>
  <c r="H1693" i="1"/>
  <c r="I1693" i="1"/>
  <c r="J1693" i="1"/>
  <c r="K1693" i="1"/>
  <c r="L1693" i="1"/>
  <c r="M1693" i="1"/>
  <c r="N1693" i="1"/>
  <c r="O1693" i="1"/>
  <c r="P1693" i="1"/>
  <c r="Q1693" i="1"/>
  <c r="R1693" i="1"/>
  <c r="S1693" i="1"/>
  <c r="T1693" i="1"/>
  <c r="U1693" i="1"/>
  <c r="V1693" i="1"/>
  <c r="W1693" i="1"/>
  <c r="X1693" i="1"/>
  <c r="Y1693" i="1"/>
  <c r="Z1693" i="1"/>
  <c r="AA1693" i="1"/>
  <c r="AB1693" i="1"/>
  <c r="AC1693" i="1"/>
  <c r="AD1693" i="1"/>
  <c r="AE1693" i="1"/>
  <c r="AF1693" i="1"/>
  <c r="C1694" i="1"/>
  <c r="D1694" i="1"/>
  <c r="E1694" i="1"/>
  <c r="F1694" i="1"/>
  <c r="G1694" i="1"/>
  <c r="H1694" i="1"/>
  <c r="I1694" i="1"/>
  <c r="J1694" i="1"/>
  <c r="K1694" i="1"/>
  <c r="L1694" i="1"/>
  <c r="M1694" i="1"/>
  <c r="N1694" i="1"/>
  <c r="O1694" i="1"/>
  <c r="P1694" i="1"/>
  <c r="Q1694" i="1"/>
  <c r="R1694" i="1"/>
  <c r="S1694" i="1"/>
  <c r="T1694" i="1"/>
  <c r="U1694" i="1"/>
  <c r="V1694" i="1"/>
  <c r="W1694" i="1"/>
  <c r="X1694" i="1"/>
  <c r="Y1694" i="1"/>
  <c r="Z1694" i="1"/>
  <c r="AA1694" i="1"/>
  <c r="AB1694" i="1"/>
  <c r="AC1694" i="1"/>
  <c r="AD1694" i="1"/>
  <c r="AE1694" i="1"/>
  <c r="AF1694" i="1"/>
  <c r="C1695" i="1"/>
  <c r="D1695" i="1"/>
  <c r="E1695" i="1"/>
  <c r="F1695" i="1"/>
  <c r="G1695" i="1"/>
  <c r="H1695" i="1"/>
  <c r="I1695" i="1"/>
  <c r="J1695" i="1"/>
  <c r="K1695" i="1"/>
  <c r="L1695" i="1"/>
  <c r="M1695" i="1"/>
  <c r="N1695" i="1"/>
  <c r="O1695" i="1"/>
  <c r="P1695" i="1"/>
  <c r="Q1695" i="1"/>
  <c r="R1695" i="1"/>
  <c r="S1695" i="1"/>
  <c r="T1695" i="1"/>
  <c r="U1695" i="1"/>
  <c r="V1695" i="1"/>
  <c r="W1695" i="1"/>
  <c r="X1695" i="1"/>
  <c r="Y1695" i="1"/>
  <c r="Z1695" i="1"/>
  <c r="AA1695" i="1"/>
  <c r="AB1695" i="1"/>
  <c r="AC1695" i="1"/>
  <c r="AD1695" i="1"/>
  <c r="AE1695" i="1"/>
  <c r="AF1695" i="1"/>
  <c r="C1696" i="1"/>
  <c r="D1696" i="1"/>
  <c r="E1696" i="1"/>
  <c r="F1696" i="1"/>
  <c r="G1696" i="1"/>
  <c r="H1696" i="1"/>
  <c r="I1696" i="1"/>
  <c r="J1696" i="1"/>
  <c r="K1696" i="1"/>
  <c r="L1696" i="1"/>
  <c r="M1696" i="1"/>
  <c r="N1696" i="1"/>
  <c r="O1696" i="1"/>
  <c r="P1696" i="1"/>
  <c r="Q1696" i="1"/>
  <c r="R1696" i="1"/>
  <c r="S1696" i="1"/>
  <c r="T1696" i="1"/>
  <c r="U1696" i="1"/>
  <c r="V1696" i="1"/>
  <c r="W1696" i="1"/>
  <c r="X1696" i="1"/>
  <c r="Y1696" i="1"/>
  <c r="Z1696" i="1"/>
  <c r="AA1696" i="1"/>
  <c r="AB1696" i="1"/>
  <c r="AC1696" i="1"/>
  <c r="AD1696" i="1"/>
  <c r="AE1696" i="1"/>
  <c r="AF1696" i="1"/>
  <c r="C1697" i="1"/>
  <c r="D1697" i="1"/>
  <c r="E1697" i="1"/>
  <c r="F1697" i="1"/>
  <c r="G1697" i="1"/>
  <c r="H1697" i="1"/>
  <c r="I1697" i="1"/>
  <c r="J1697" i="1"/>
  <c r="K1697" i="1"/>
  <c r="L1697" i="1"/>
  <c r="M1697" i="1"/>
  <c r="N1697" i="1"/>
  <c r="O1697" i="1"/>
  <c r="P1697" i="1"/>
  <c r="Q1697" i="1"/>
  <c r="R1697" i="1"/>
  <c r="S1697" i="1"/>
  <c r="T1697" i="1"/>
  <c r="U1697" i="1"/>
  <c r="V1697" i="1"/>
  <c r="W1697" i="1"/>
  <c r="X1697" i="1"/>
  <c r="Y1697" i="1"/>
  <c r="Z1697" i="1"/>
  <c r="AA1697" i="1"/>
  <c r="AB1697" i="1"/>
  <c r="AC1697" i="1"/>
  <c r="AD1697" i="1"/>
  <c r="AE1697" i="1"/>
  <c r="AF1697" i="1"/>
  <c r="C1698" i="1"/>
  <c r="D1698" i="1"/>
  <c r="E1698" i="1"/>
  <c r="F1698" i="1"/>
  <c r="G1698" i="1"/>
  <c r="H1698" i="1"/>
  <c r="I1698" i="1"/>
  <c r="J1698" i="1"/>
  <c r="K1698" i="1"/>
  <c r="L1698" i="1"/>
  <c r="M1698" i="1"/>
  <c r="N1698" i="1"/>
  <c r="O1698" i="1"/>
  <c r="P1698" i="1"/>
  <c r="Q1698" i="1"/>
  <c r="R1698" i="1"/>
  <c r="S1698" i="1"/>
  <c r="T1698" i="1"/>
  <c r="U1698" i="1"/>
  <c r="V1698" i="1"/>
  <c r="W1698" i="1"/>
  <c r="X1698" i="1"/>
  <c r="Y1698" i="1"/>
  <c r="Z1698" i="1"/>
  <c r="AA1698" i="1"/>
  <c r="AB1698" i="1"/>
  <c r="AC1698" i="1"/>
  <c r="AD1698" i="1"/>
  <c r="AE1698" i="1"/>
  <c r="AF1698" i="1"/>
  <c r="C1699" i="1"/>
  <c r="D1699" i="1"/>
  <c r="E1699" i="1"/>
  <c r="F1699" i="1"/>
  <c r="G1699" i="1"/>
  <c r="H1699" i="1"/>
  <c r="I1699" i="1"/>
  <c r="J1699" i="1"/>
  <c r="K1699" i="1"/>
  <c r="L1699" i="1"/>
  <c r="M1699" i="1"/>
  <c r="N1699" i="1"/>
  <c r="O1699" i="1"/>
  <c r="P1699" i="1"/>
  <c r="Q1699" i="1"/>
  <c r="R1699" i="1"/>
  <c r="S1699" i="1"/>
  <c r="T1699" i="1"/>
  <c r="U1699" i="1"/>
  <c r="V1699" i="1"/>
  <c r="W1699" i="1"/>
  <c r="X1699" i="1"/>
  <c r="Y1699" i="1"/>
  <c r="Z1699" i="1"/>
  <c r="AA1699" i="1"/>
  <c r="AB1699" i="1"/>
  <c r="AC1699" i="1"/>
  <c r="AD1699" i="1"/>
  <c r="AE1699" i="1"/>
  <c r="AF1699" i="1"/>
  <c r="C1700" i="1"/>
  <c r="D1700" i="1"/>
  <c r="E1700" i="1"/>
  <c r="F1700" i="1"/>
  <c r="G1700" i="1"/>
  <c r="H1700" i="1"/>
  <c r="I1700" i="1"/>
  <c r="J1700" i="1"/>
  <c r="K1700" i="1"/>
  <c r="L1700" i="1"/>
  <c r="M1700" i="1"/>
  <c r="N1700" i="1"/>
  <c r="O1700" i="1"/>
  <c r="P1700" i="1"/>
  <c r="Q1700" i="1"/>
  <c r="R1700" i="1"/>
  <c r="S1700" i="1"/>
  <c r="T1700" i="1"/>
  <c r="U1700" i="1"/>
  <c r="V1700" i="1"/>
  <c r="W1700" i="1"/>
  <c r="X1700" i="1"/>
  <c r="Y1700" i="1"/>
  <c r="Z1700" i="1"/>
  <c r="AA1700" i="1"/>
  <c r="AB1700" i="1"/>
  <c r="AC1700" i="1"/>
  <c r="AD1700" i="1"/>
  <c r="AE1700" i="1"/>
  <c r="AF1700" i="1"/>
  <c r="C1701" i="1"/>
  <c r="D1701" i="1"/>
  <c r="E1701" i="1"/>
  <c r="F1701" i="1"/>
  <c r="G1701" i="1"/>
  <c r="H1701" i="1"/>
  <c r="I1701" i="1"/>
  <c r="J1701" i="1"/>
  <c r="K1701" i="1"/>
  <c r="L1701" i="1"/>
  <c r="M1701" i="1"/>
  <c r="N1701" i="1"/>
  <c r="O1701" i="1"/>
  <c r="P1701" i="1"/>
  <c r="Q1701" i="1"/>
  <c r="R1701" i="1"/>
  <c r="S1701" i="1"/>
  <c r="T1701" i="1"/>
  <c r="U1701" i="1"/>
  <c r="V1701" i="1"/>
  <c r="W1701" i="1"/>
  <c r="X1701" i="1"/>
  <c r="Y1701" i="1"/>
  <c r="Z1701" i="1"/>
  <c r="AA1701" i="1"/>
  <c r="AB1701" i="1"/>
  <c r="AC1701" i="1"/>
  <c r="AD1701" i="1"/>
  <c r="AE1701" i="1"/>
  <c r="AF1701" i="1"/>
  <c r="C1702" i="1"/>
  <c r="D1702" i="1"/>
  <c r="E1702" i="1"/>
  <c r="F1702" i="1"/>
  <c r="G1702" i="1"/>
  <c r="H1702" i="1"/>
  <c r="I1702" i="1"/>
  <c r="J1702" i="1"/>
  <c r="K1702" i="1"/>
  <c r="L1702" i="1"/>
  <c r="M1702" i="1"/>
  <c r="N1702" i="1"/>
  <c r="O1702" i="1"/>
  <c r="P1702" i="1"/>
  <c r="Q1702" i="1"/>
  <c r="R1702" i="1"/>
  <c r="S1702" i="1"/>
  <c r="T1702" i="1"/>
  <c r="U1702" i="1"/>
  <c r="V1702" i="1"/>
  <c r="W1702" i="1"/>
  <c r="X1702" i="1"/>
  <c r="Y1702" i="1"/>
  <c r="Z1702" i="1"/>
  <c r="AA1702" i="1"/>
  <c r="AB1702" i="1"/>
  <c r="AC1702" i="1"/>
  <c r="AD1702" i="1"/>
  <c r="AE1702" i="1"/>
  <c r="AF1702" i="1"/>
  <c r="C1703" i="1"/>
  <c r="D1703" i="1"/>
  <c r="E1703" i="1"/>
  <c r="F1703" i="1"/>
  <c r="G1703" i="1"/>
  <c r="H1703" i="1"/>
  <c r="I1703" i="1"/>
  <c r="J1703" i="1"/>
  <c r="K1703" i="1"/>
  <c r="L1703" i="1"/>
  <c r="M1703" i="1"/>
  <c r="N1703" i="1"/>
  <c r="O1703" i="1"/>
  <c r="P1703" i="1"/>
  <c r="Q1703" i="1"/>
  <c r="R1703" i="1"/>
  <c r="S1703" i="1"/>
  <c r="T1703" i="1"/>
  <c r="U1703" i="1"/>
  <c r="V1703" i="1"/>
  <c r="W1703" i="1"/>
  <c r="X1703" i="1"/>
  <c r="Y1703" i="1"/>
  <c r="Z1703" i="1"/>
  <c r="AA1703" i="1"/>
  <c r="AB1703" i="1"/>
  <c r="AC1703" i="1"/>
  <c r="AD1703" i="1"/>
  <c r="AE1703" i="1"/>
  <c r="AF1703" i="1"/>
  <c r="C1704" i="1"/>
  <c r="D1704" i="1"/>
  <c r="E1704" i="1"/>
  <c r="F1704" i="1"/>
  <c r="G1704" i="1"/>
  <c r="H1704" i="1"/>
  <c r="I1704" i="1"/>
  <c r="J1704" i="1"/>
  <c r="K1704" i="1"/>
  <c r="L1704" i="1"/>
  <c r="M1704" i="1"/>
  <c r="N1704" i="1"/>
  <c r="O1704" i="1"/>
  <c r="P1704" i="1"/>
  <c r="Q1704" i="1"/>
  <c r="R1704" i="1"/>
  <c r="S1704" i="1"/>
  <c r="T1704" i="1"/>
  <c r="U1704" i="1"/>
  <c r="V1704" i="1"/>
  <c r="W1704" i="1"/>
  <c r="X1704" i="1"/>
  <c r="Y1704" i="1"/>
  <c r="Z1704" i="1"/>
  <c r="AA1704" i="1"/>
  <c r="AB1704" i="1"/>
  <c r="AC1704" i="1"/>
  <c r="AD1704" i="1"/>
  <c r="AE1704" i="1"/>
  <c r="AF1704" i="1"/>
  <c r="C1705" i="1"/>
  <c r="D1705" i="1"/>
  <c r="E1705" i="1"/>
  <c r="F1705" i="1"/>
  <c r="G1705" i="1"/>
  <c r="H1705" i="1"/>
  <c r="I1705" i="1"/>
  <c r="J1705" i="1"/>
  <c r="K1705" i="1"/>
  <c r="L1705" i="1"/>
  <c r="M1705" i="1"/>
  <c r="N1705" i="1"/>
  <c r="O1705" i="1"/>
  <c r="P1705" i="1"/>
  <c r="Q1705" i="1"/>
  <c r="R1705" i="1"/>
  <c r="S1705" i="1"/>
  <c r="T1705" i="1"/>
  <c r="U1705" i="1"/>
  <c r="V1705" i="1"/>
  <c r="W1705" i="1"/>
  <c r="X1705" i="1"/>
  <c r="Y1705" i="1"/>
  <c r="Z1705" i="1"/>
  <c r="AA1705" i="1"/>
  <c r="AB1705" i="1"/>
  <c r="AC1705" i="1"/>
  <c r="AD1705" i="1"/>
  <c r="AE1705" i="1"/>
  <c r="AF1705" i="1"/>
  <c r="C1706" i="1"/>
  <c r="D1706" i="1"/>
  <c r="E1706" i="1"/>
  <c r="F1706" i="1"/>
  <c r="G1706" i="1"/>
  <c r="H1706" i="1"/>
  <c r="I1706" i="1"/>
  <c r="J1706" i="1"/>
  <c r="K1706" i="1"/>
  <c r="L1706" i="1"/>
  <c r="M1706" i="1"/>
  <c r="N1706" i="1"/>
  <c r="O1706" i="1"/>
  <c r="P1706" i="1"/>
  <c r="Q1706" i="1"/>
  <c r="R1706" i="1"/>
  <c r="S1706" i="1"/>
  <c r="T1706" i="1"/>
  <c r="U1706" i="1"/>
  <c r="V1706" i="1"/>
  <c r="W1706" i="1"/>
  <c r="X1706" i="1"/>
  <c r="Y1706" i="1"/>
  <c r="Z1706" i="1"/>
  <c r="AA1706" i="1"/>
  <c r="AB1706" i="1"/>
  <c r="AC1706" i="1"/>
  <c r="AD1706" i="1"/>
  <c r="AE1706" i="1"/>
  <c r="AF1706" i="1"/>
  <c r="C1707" i="1"/>
  <c r="D1707" i="1"/>
  <c r="E1707" i="1"/>
  <c r="F1707" i="1"/>
  <c r="G1707" i="1"/>
  <c r="H1707" i="1"/>
  <c r="I1707" i="1"/>
  <c r="J1707" i="1"/>
  <c r="K1707" i="1"/>
  <c r="L1707" i="1"/>
  <c r="M1707" i="1"/>
  <c r="N1707" i="1"/>
  <c r="O1707" i="1"/>
  <c r="P1707" i="1"/>
  <c r="Q1707" i="1"/>
  <c r="R1707" i="1"/>
  <c r="S1707" i="1"/>
  <c r="T1707" i="1"/>
  <c r="U1707" i="1"/>
  <c r="V1707" i="1"/>
  <c r="W1707" i="1"/>
  <c r="X1707" i="1"/>
  <c r="Y1707" i="1"/>
  <c r="Z1707" i="1"/>
  <c r="AA1707" i="1"/>
  <c r="AB1707" i="1"/>
  <c r="AC1707" i="1"/>
  <c r="AD1707" i="1"/>
  <c r="AE1707" i="1"/>
  <c r="AF1707" i="1"/>
  <c r="C1708" i="1"/>
  <c r="D1708" i="1"/>
  <c r="E1708" i="1"/>
  <c r="F1708" i="1"/>
  <c r="G1708" i="1"/>
  <c r="H1708" i="1"/>
  <c r="I1708" i="1"/>
  <c r="J1708" i="1"/>
  <c r="K1708" i="1"/>
  <c r="L1708" i="1"/>
  <c r="M1708" i="1"/>
  <c r="N1708" i="1"/>
  <c r="O1708" i="1"/>
  <c r="P1708" i="1"/>
  <c r="Q1708" i="1"/>
  <c r="R1708" i="1"/>
  <c r="S1708" i="1"/>
  <c r="T1708" i="1"/>
  <c r="U1708" i="1"/>
  <c r="V1708" i="1"/>
  <c r="W1708" i="1"/>
  <c r="X1708" i="1"/>
  <c r="Y1708" i="1"/>
  <c r="Z1708" i="1"/>
  <c r="AA1708" i="1"/>
  <c r="AB1708" i="1"/>
  <c r="AC1708" i="1"/>
  <c r="AD1708" i="1"/>
  <c r="AE1708" i="1"/>
  <c r="AF1708" i="1"/>
  <c r="C1709" i="1"/>
  <c r="D1709" i="1"/>
  <c r="E1709" i="1"/>
  <c r="F1709" i="1"/>
  <c r="G1709" i="1"/>
  <c r="H1709" i="1"/>
  <c r="I1709" i="1"/>
  <c r="J1709" i="1"/>
  <c r="K1709" i="1"/>
  <c r="L1709" i="1"/>
  <c r="M1709" i="1"/>
  <c r="N1709" i="1"/>
  <c r="O1709" i="1"/>
  <c r="P1709" i="1"/>
  <c r="Q1709" i="1"/>
  <c r="R1709" i="1"/>
  <c r="S1709" i="1"/>
  <c r="T1709" i="1"/>
  <c r="U1709" i="1"/>
  <c r="V1709" i="1"/>
  <c r="W1709" i="1"/>
  <c r="X1709" i="1"/>
  <c r="Y1709" i="1"/>
  <c r="Z1709" i="1"/>
  <c r="AA1709" i="1"/>
  <c r="AB1709" i="1"/>
  <c r="AC1709" i="1"/>
  <c r="AD1709" i="1"/>
  <c r="AE1709" i="1"/>
  <c r="AF1709" i="1"/>
  <c r="C1710" i="1"/>
  <c r="D1710" i="1"/>
  <c r="E1710" i="1"/>
  <c r="F1710" i="1"/>
  <c r="G1710" i="1"/>
  <c r="H1710" i="1"/>
  <c r="I1710" i="1"/>
  <c r="J1710" i="1"/>
  <c r="K1710" i="1"/>
  <c r="L1710" i="1"/>
  <c r="M1710" i="1"/>
  <c r="N1710" i="1"/>
  <c r="O1710" i="1"/>
  <c r="P1710" i="1"/>
  <c r="Q1710" i="1"/>
  <c r="R1710" i="1"/>
  <c r="S1710" i="1"/>
  <c r="T1710" i="1"/>
  <c r="U1710" i="1"/>
  <c r="V1710" i="1"/>
  <c r="W1710" i="1"/>
  <c r="X1710" i="1"/>
  <c r="Y1710" i="1"/>
  <c r="Z1710" i="1"/>
  <c r="AA1710" i="1"/>
  <c r="AB1710" i="1"/>
  <c r="AC1710" i="1"/>
  <c r="AD1710" i="1"/>
  <c r="AE1710" i="1"/>
  <c r="AF1710" i="1"/>
  <c r="C1711" i="1"/>
  <c r="D1711" i="1"/>
  <c r="E1711" i="1"/>
  <c r="F1711" i="1"/>
  <c r="G1711" i="1"/>
  <c r="H1711" i="1"/>
  <c r="I1711" i="1"/>
  <c r="J1711" i="1"/>
  <c r="K1711" i="1"/>
  <c r="L1711" i="1"/>
  <c r="M1711" i="1"/>
  <c r="N1711" i="1"/>
  <c r="O1711" i="1"/>
  <c r="P1711" i="1"/>
  <c r="Q1711" i="1"/>
  <c r="R1711" i="1"/>
  <c r="S1711" i="1"/>
  <c r="T1711" i="1"/>
  <c r="U1711" i="1"/>
  <c r="V1711" i="1"/>
  <c r="W1711" i="1"/>
  <c r="X1711" i="1"/>
  <c r="Y1711" i="1"/>
  <c r="Z1711" i="1"/>
  <c r="AA1711" i="1"/>
  <c r="AB1711" i="1"/>
  <c r="AC1711" i="1"/>
  <c r="AD1711" i="1"/>
  <c r="AE1711" i="1"/>
  <c r="AF1711" i="1"/>
  <c r="C1712" i="1"/>
  <c r="D1712" i="1"/>
  <c r="E1712" i="1"/>
  <c r="F1712" i="1"/>
  <c r="G1712" i="1"/>
  <c r="H1712" i="1"/>
  <c r="I1712" i="1"/>
  <c r="J1712" i="1"/>
  <c r="K1712" i="1"/>
  <c r="L1712" i="1"/>
  <c r="M1712" i="1"/>
  <c r="N1712" i="1"/>
  <c r="O1712" i="1"/>
  <c r="P1712" i="1"/>
  <c r="Q1712" i="1"/>
  <c r="R1712" i="1"/>
  <c r="S1712" i="1"/>
  <c r="T1712" i="1"/>
  <c r="U1712" i="1"/>
  <c r="V1712" i="1"/>
  <c r="W1712" i="1"/>
  <c r="X1712" i="1"/>
  <c r="Y1712" i="1"/>
  <c r="Z1712" i="1"/>
  <c r="AA1712" i="1"/>
  <c r="AB1712" i="1"/>
  <c r="AC1712" i="1"/>
  <c r="AD1712" i="1"/>
  <c r="AE1712" i="1"/>
  <c r="AF1712" i="1"/>
  <c r="C1713" i="1"/>
  <c r="D1713" i="1"/>
  <c r="E1713" i="1"/>
  <c r="F1713" i="1"/>
  <c r="G1713" i="1"/>
  <c r="H1713" i="1"/>
  <c r="I1713" i="1"/>
  <c r="J1713" i="1"/>
  <c r="K1713" i="1"/>
  <c r="L1713" i="1"/>
  <c r="M1713" i="1"/>
  <c r="N1713" i="1"/>
  <c r="O1713" i="1"/>
  <c r="P1713" i="1"/>
  <c r="Q1713" i="1"/>
  <c r="R1713" i="1"/>
  <c r="S1713" i="1"/>
  <c r="T1713" i="1"/>
  <c r="U1713" i="1"/>
  <c r="V1713" i="1"/>
  <c r="W1713" i="1"/>
  <c r="X1713" i="1"/>
  <c r="Y1713" i="1"/>
  <c r="Z1713" i="1"/>
  <c r="AA1713" i="1"/>
  <c r="AB1713" i="1"/>
  <c r="AC1713" i="1"/>
  <c r="AD1713" i="1"/>
  <c r="AE1713" i="1"/>
  <c r="AF1713" i="1"/>
  <c r="C1714" i="1"/>
  <c r="D1714" i="1"/>
  <c r="E1714" i="1"/>
  <c r="F1714" i="1"/>
  <c r="G1714" i="1"/>
  <c r="H1714" i="1"/>
  <c r="I1714" i="1"/>
  <c r="J1714" i="1"/>
  <c r="K1714" i="1"/>
  <c r="L1714" i="1"/>
  <c r="M1714" i="1"/>
  <c r="N1714" i="1"/>
  <c r="O1714" i="1"/>
  <c r="P1714" i="1"/>
  <c r="Q1714" i="1"/>
  <c r="R1714" i="1"/>
  <c r="S1714" i="1"/>
  <c r="T1714" i="1"/>
  <c r="U1714" i="1"/>
  <c r="V1714" i="1"/>
  <c r="W1714" i="1"/>
  <c r="X1714" i="1"/>
  <c r="Y1714" i="1"/>
  <c r="Z1714" i="1"/>
  <c r="AA1714" i="1"/>
  <c r="AB1714" i="1"/>
  <c r="AC1714" i="1"/>
  <c r="AD1714" i="1"/>
  <c r="AE1714" i="1"/>
  <c r="AF1714" i="1"/>
  <c r="C1715" i="1"/>
  <c r="D1715" i="1"/>
  <c r="E1715" i="1"/>
  <c r="F1715" i="1"/>
  <c r="G1715" i="1"/>
  <c r="H1715" i="1"/>
  <c r="I1715" i="1"/>
  <c r="J1715" i="1"/>
  <c r="K1715" i="1"/>
  <c r="L1715" i="1"/>
  <c r="M1715" i="1"/>
  <c r="N1715" i="1"/>
  <c r="O1715" i="1"/>
  <c r="P1715" i="1"/>
  <c r="Q1715" i="1"/>
  <c r="R1715" i="1"/>
  <c r="S1715" i="1"/>
  <c r="T1715" i="1"/>
  <c r="U1715" i="1"/>
  <c r="V1715" i="1"/>
  <c r="W1715" i="1"/>
  <c r="X1715" i="1"/>
  <c r="Y1715" i="1"/>
  <c r="Z1715" i="1"/>
  <c r="AA1715" i="1"/>
  <c r="AB1715" i="1"/>
  <c r="AC1715" i="1"/>
  <c r="AD1715" i="1"/>
  <c r="AE1715" i="1"/>
  <c r="AF1715" i="1"/>
  <c r="C1716" i="1"/>
  <c r="D1716" i="1"/>
  <c r="E1716" i="1"/>
  <c r="F1716" i="1"/>
  <c r="G1716" i="1"/>
  <c r="H1716" i="1"/>
  <c r="I1716" i="1"/>
  <c r="J1716" i="1"/>
  <c r="K1716" i="1"/>
  <c r="L1716" i="1"/>
  <c r="M1716" i="1"/>
  <c r="N1716" i="1"/>
  <c r="O1716" i="1"/>
  <c r="P1716" i="1"/>
  <c r="Q1716" i="1"/>
  <c r="R1716" i="1"/>
  <c r="S1716" i="1"/>
  <c r="T1716" i="1"/>
  <c r="U1716" i="1"/>
  <c r="V1716" i="1"/>
  <c r="W1716" i="1"/>
  <c r="X1716" i="1"/>
  <c r="Y1716" i="1"/>
  <c r="Z1716" i="1"/>
  <c r="AA1716" i="1"/>
  <c r="AB1716" i="1"/>
  <c r="AC1716" i="1"/>
  <c r="AD1716" i="1"/>
  <c r="AE1716" i="1"/>
  <c r="AF1716" i="1"/>
  <c r="C1717" i="1"/>
  <c r="D1717" i="1"/>
  <c r="E1717" i="1"/>
  <c r="F1717" i="1"/>
  <c r="G1717" i="1"/>
  <c r="H1717" i="1"/>
  <c r="I1717" i="1"/>
  <c r="J1717" i="1"/>
  <c r="K1717" i="1"/>
  <c r="L1717" i="1"/>
  <c r="M1717" i="1"/>
  <c r="N1717" i="1"/>
  <c r="O1717" i="1"/>
  <c r="P1717" i="1"/>
  <c r="Q1717" i="1"/>
  <c r="R1717" i="1"/>
  <c r="S1717" i="1"/>
  <c r="T1717" i="1"/>
  <c r="U1717" i="1"/>
  <c r="V1717" i="1"/>
  <c r="W1717" i="1"/>
  <c r="X1717" i="1"/>
  <c r="Y1717" i="1"/>
  <c r="Z1717" i="1"/>
  <c r="AA1717" i="1"/>
  <c r="AB1717" i="1"/>
  <c r="AC1717" i="1"/>
  <c r="AD1717" i="1"/>
  <c r="AE1717" i="1"/>
  <c r="AF1717" i="1"/>
  <c r="C1718" i="1"/>
  <c r="D1718" i="1"/>
  <c r="E1718" i="1"/>
  <c r="F1718" i="1"/>
  <c r="G1718" i="1"/>
  <c r="H1718" i="1"/>
  <c r="I1718" i="1"/>
  <c r="J1718" i="1"/>
  <c r="K1718" i="1"/>
  <c r="L1718" i="1"/>
  <c r="M1718" i="1"/>
  <c r="N1718" i="1"/>
  <c r="O1718" i="1"/>
  <c r="P1718" i="1"/>
  <c r="Q1718" i="1"/>
  <c r="R1718" i="1"/>
  <c r="S1718" i="1"/>
  <c r="T1718" i="1"/>
  <c r="U1718" i="1"/>
  <c r="V1718" i="1"/>
  <c r="W1718" i="1"/>
  <c r="X1718" i="1"/>
  <c r="Y1718" i="1"/>
  <c r="Z1718" i="1"/>
  <c r="AA1718" i="1"/>
  <c r="AB1718" i="1"/>
  <c r="AC1718" i="1"/>
  <c r="AD1718" i="1"/>
  <c r="AE1718" i="1"/>
  <c r="AF1718" i="1"/>
  <c r="C1719" i="1"/>
  <c r="D1719" i="1"/>
  <c r="E1719" i="1"/>
  <c r="F1719" i="1"/>
  <c r="G1719" i="1"/>
  <c r="H1719" i="1"/>
  <c r="I1719" i="1"/>
  <c r="J1719" i="1"/>
  <c r="K1719" i="1"/>
  <c r="L1719" i="1"/>
  <c r="M1719" i="1"/>
  <c r="N1719" i="1"/>
  <c r="O1719" i="1"/>
  <c r="P1719" i="1"/>
  <c r="Q1719" i="1"/>
  <c r="R1719" i="1"/>
  <c r="S1719" i="1"/>
  <c r="T1719" i="1"/>
  <c r="U1719" i="1"/>
  <c r="V1719" i="1"/>
  <c r="W1719" i="1"/>
  <c r="X1719" i="1"/>
  <c r="Y1719" i="1"/>
  <c r="Z1719" i="1"/>
  <c r="AA1719" i="1"/>
  <c r="AB1719" i="1"/>
  <c r="AC1719" i="1"/>
  <c r="AD1719" i="1"/>
  <c r="AE1719" i="1"/>
  <c r="AF1719" i="1"/>
  <c r="C1720" i="1"/>
  <c r="D1720" i="1"/>
  <c r="E1720" i="1"/>
  <c r="F1720" i="1"/>
  <c r="G1720" i="1"/>
  <c r="H1720" i="1"/>
  <c r="I1720" i="1"/>
  <c r="J1720" i="1"/>
  <c r="K1720" i="1"/>
  <c r="L1720" i="1"/>
  <c r="M1720" i="1"/>
  <c r="N1720" i="1"/>
  <c r="O1720" i="1"/>
  <c r="P1720" i="1"/>
  <c r="Q1720" i="1"/>
  <c r="R1720" i="1"/>
  <c r="S1720" i="1"/>
  <c r="T1720" i="1"/>
  <c r="U1720" i="1"/>
  <c r="V1720" i="1"/>
  <c r="W1720" i="1"/>
  <c r="X1720" i="1"/>
  <c r="Y1720" i="1"/>
  <c r="Z1720" i="1"/>
  <c r="AA1720" i="1"/>
  <c r="AB1720" i="1"/>
  <c r="AC1720" i="1"/>
  <c r="AD1720" i="1"/>
  <c r="AE1720" i="1"/>
  <c r="AF1720" i="1"/>
  <c r="C1721" i="1"/>
  <c r="D1721" i="1"/>
  <c r="E1721" i="1"/>
  <c r="F1721" i="1"/>
  <c r="G1721" i="1"/>
  <c r="H1721" i="1"/>
  <c r="I1721" i="1"/>
  <c r="J1721" i="1"/>
  <c r="K1721" i="1"/>
  <c r="L1721" i="1"/>
  <c r="M1721" i="1"/>
  <c r="N1721" i="1"/>
  <c r="O1721" i="1"/>
  <c r="P1721" i="1"/>
  <c r="Q1721" i="1"/>
  <c r="R1721" i="1"/>
  <c r="S1721" i="1"/>
  <c r="T1721" i="1"/>
  <c r="U1721" i="1"/>
  <c r="V1721" i="1"/>
  <c r="W1721" i="1"/>
  <c r="X1721" i="1"/>
  <c r="Y1721" i="1"/>
  <c r="Z1721" i="1"/>
  <c r="AA1721" i="1"/>
  <c r="AB1721" i="1"/>
  <c r="AC1721" i="1"/>
  <c r="AD1721" i="1"/>
  <c r="AE1721" i="1"/>
  <c r="AF1721" i="1"/>
  <c r="C1722" i="1"/>
  <c r="D1722" i="1"/>
  <c r="E1722" i="1"/>
  <c r="F1722" i="1"/>
  <c r="G1722" i="1"/>
  <c r="H1722" i="1"/>
  <c r="I1722" i="1"/>
  <c r="J1722" i="1"/>
  <c r="K1722" i="1"/>
  <c r="L1722" i="1"/>
  <c r="M1722" i="1"/>
  <c r="N1722" i="1"/>
  <c r="O1722" i="1"/>
  <c r="P1722" i="1"/>
  <c r="Q1722" i="1"/>
  <c r="R1722" i="1"/>
  <c r="S1722" i="1"/>
  <c r="T1722" i="1"/>
  <c r="U1722" i="1"/>
  <c r="V1722" i="1"/>
  <c r="W1722" i="1"/>
  <c r="X1722" i="1"/>
  <c r="Y1722" i="1"/>
  <c r="Z1722" i="1"/>
  <c r="AA1722" i="1"/>
  <c r="AB1722" i="1"/>
  <c r="AC1722" i="1"/>
  <c r="AD1722" i="1"/>
  <c r="AE1722" i="1"/>
  <c r="AF1722" i="1"/>
  <c r="C1723" i="1"/>
  <c r="D1723" i="1"/>
  <c r="E1723" i="1"/>
  <c r="F1723" i="1"/>
  <c r="G1723" i="1"/>
  <c r="H1723" i="1"/>
  <c r="I1723" i="1"/>
  <c r="J1723" i="1"/>
  <c r="K1723" i="1"/>
  <c r="L1723" i="1"/>
  <c r="M1723" i="1"/>
  <c r="N1723" i="1"/>
  <c r="O1723" i="1"/>
  <c r="P1723" i="1"/>
  <c r="Q1723" i="1"/>
  <c r="R1723" i="1"/>
  <c r="S1723" i="1"/>
  <c r="T1723" i="1"/>
  <c r="U1723" i="1"/>
  <c r="V1723" i="1"/>
  <c r="W1723" i="1"/>
  <c r="X1723" i="1"/>
  <c r="Y1723" i="1"/>
  <c r="Z1723" i="1"/>
  <c r="AA1723" i="1"/>
  <c r="AB1723" i="1"/>
  <c r="AC1723" i="1"/>
  <c r="AD1723" i="1"/>
  <c r="AE1723" i="1"/>
  <c r="AF1723" i="1"/>
  <c r="C1724" i="1"/>
  <c r="D1724" i="1"/>
  <c r="E1724" i="1"/>
  <c r="F1724" i="1"/>
  <c r="G1724" i="1"/>
  <c r="H1724" i="1"/>
  <c r="I1724" i="1"/>
  <c r="J1724" i="1"/>
  <c r="K1724" i="1"/>
  <c r="L1724" i="1"/>
  <c r="M1724" i="1"/>
  <c r="N1724" i="1"/>
  <c r="O1724" i="1"/>
  <c r="P1724" i="1"/>
  <c r="Q1724" i="1"/>
  <c r="R1724" i="1"/>
  <c r="S1724" i="1"/>
  <c r="T1724" i="1"/>
  <c r="U1724" i="1"/>
  <c r="V1724" i="1"/>
  <c r="W1724" i="1"/>
  <c r="X1724" i="1"/>
  <c r="Y1724" i="1"/>
  <c r="Z1724" i="1"/>
  <c r="AA1724" i="1"/>
  <c r="AB1724" i="1"/>
  <c r="AC1724" i="1"/>
  <c r="AD1724" i="1"/>
  <c r="AE1724" i="1"/>
  <c r="AF1724" i="1"/>
  <c r="C1725" i="1"/>
  <c r="D1725" i="1"/>
  <c r="E1725" i="1"/>
  <c r="F1725" i="1"/>
  <c r="G1725" i="1"/>
  <c r="H1725" i="1"/>
  <c r="I1725" i="1"/>
  <c r="J1725" i="1"/>
  <c r="K1725" i="1"/>
  <c r="L1725" i="1"/>
  <c r="M1725" i="1"/>
  <c r="N1725" i="1"/>
  <c r="O1725" i="1"/>
  <c r="P1725" i="1"/>
  <c r="Q1725" i="1"/>
  <c r="R1725" i="1"/>
  <c r="S1725" i="1"/>
  <c r="T1725" i="1"/>
  <c r="U1725" i="1"/>
  <c r="V1725" i="1"/>
  <c r="W1725" i="1"/>
  <c r="X1725" i="1"/>
  <c r="Y1725" i="1"/>
  <c r="Z1725" i="1"/>
  <c r="AA1725" i="1"/>
  <c r="AB1725" i="1"/>
  <c r="AC1725" i="1"/>
  <c r="AD1725" i="1"/>
  <c r="AE1725" i="1"/>
  <c r="AF1725" i="1"/>
  <c r="C1726" i="1"/>
  <c r="D1726" i="1"/>
  <c r="E1726" i="1"/>
  <c r="F1726" i="1"/>
  <c r="G1726" i="1"/>
  <c r="H1726" i="1"/>
  <c r="I1726" i="1"/>
  <c r="J1726" i="1"/>
  <c r="K1726" i="1"/>
  <c r="L1726" i="1"/>
  <c r="M1726" i="1"/>
  <c r="N1726" i="1"/>
  <c r="O1726" i="1"/>
  <c r="P1726" i="1"/>
  <c r="Q1726" i="1"/>
  <c r="R1726" i="1"/>
  <c r="S1726" i="1"/>
  <c r="T1726" i="1"/>
  <c r="U1726" i="1"/>
  <c r="V1726" i="1"/>
  <c r="W1726" i="1"/>
  <c r="X1726" i="1"/>
  <c r="Y1726" i="1"/>
  <c r="Z1726" i="1"/>
  <c r="AA1726" i="1"/>
  <c r="AB1726" i="1"/>
  <c r="AC1726" i="1"/>
  <c r="AD1726" i="1"/>
  <c r="AE1726" i="1"/>
  <c r="AF1726" i="1"/>
  <c r="C1727" i="1"/>
  <c r="D1727" i="1"/>
  <c r="E1727" i="1"/>
  <c r="F1727" i="1"/>
  <c r="G1727" i="1"/>
  <c r="H1727" i="1"/>
  <c r="I1727" i="1"/>
  <c r="J1727" i="1"/>
  <c r="K1727" i="1"/>
  <c r="L1727" i="1"/>
  <c r="M1727" i="1"/>
  <c r="N1727" i="1"/>
  <c r="O1727" i="1"/>
  <c r="P1727" i="1"/>
  <c r="Q1727" i="1"/>
  <c r="R1727" i="1"/>
  <c r="S1727" i="1"/>
  <c r="T1727" i="1"/>
  <c r="U1727" i="1"/>
  <c r="V1727" i="1"/>
  <c r="W1727" i="1"/>
  <c r="X1727" i="1"/>
  <c r="Y1727" i="1"/>
  <c r="Z1727" i="1"/>
  <c r="AA1727" i="1"/>
  <c r="AB1727" i="1"/>
  <c r="AC1727" i="1"/>
  <c r="AD1727" i="1"/>
  <c r="AE1727" i="1"/>
  <c r="AF1727" i="1"/>
  <c r="C1728" i="1"/>
  <c r="D1728" i="1"/>
  <c r="E1728" i="1"/>
  <c r="F1728" i="1"/>
  <c r="G1728" i="1"/>
  <c r="H1728" i="1"/>
  <c r="I1728" i="1"/>
  <c r="J1728" i="1"/>
  <c r="K1728" i="1"/>
  <c r="L1728" i="1"/>
  <c r="M1728" i="1"/>
  <c r="N1728" i="1"/>
  <c r="O1728" i="1"/>
  <c r="P1728" i="1"/>
  <c r="Q1728" i="1"/>
  <c r="R1728" i="1"/>
  <c r="S1728" i="1"/>
  <c r="T1728" i="1"/>
  <c r="U1728" i="1"/>
  <c r="V1728" i="1"/>
  <c r="W1728" i="1"/>
  <c r="X1728" i="1"/>
  <c r="Y1728" i="1"/>
  <c r="Z1728" i="1"/>
  <c r="AA1728" i="1"/>
  <c r="AB1728" i="1"/>
  <c r="AC1728" i="1"/>
  <c r="AD1728" i="1"/>
  <c r="AE1728" i="1"/>
  <c r="AF1728" i="1"/>
  <c r="C1729" i="1"/>
  <c r="D1729" i="1"/>
  <c r="E1729" i="1"/>
  <c r="F1729" i="1"/>
  <c r="G1729" i="1"/>
  <c r="H1729" i="1"/>
  <c r="I1729" i="1"/>
  <c r="J1729" i="1"/>
  <c r="K1729" i="1"/>
  <c r="L1729" i="1"/>
  <c r="M1729" i="1"/>
  <c r="N1729" i="1"/>
  <c r="O1729" i="1"/>
  <c r="P1729" i="1"/>
  <c r="Q1729" i="1"/>
  <c r="R1729" i="1"/>
  <c r="S1729" i="1"/>
  <c r="T1729" i="1"/>
  <c r="U1729" i="1"/>
  <c r="V1729" i="1"/>
  <c r="W1729" i="1"/>
  <c r="X1729" i="1"/>
  <c r="Y1729" i="1"/>
  <c r="Z1729" i="1"/>
  <c r="AA1729" i="1"/>
  <c r="AB1729" i="1"/>
  <c r="AC1729" i="1"/>
  <c r="AD1729" i="1"/>
  <c r="AE1729" i="1"/>
  <c r="AF1729" i="1"/>
  <c r="C1730" i="1"/>
  <c r="D1730" i="1"/>
  <c r="E1730" i="1"/>
  <c r="F1730" i="1"/>
  <c r="G1730" i="1"/>
  <c r="H1730" i="1"/>
  <c r="I1730" i="1"/>
  <c r="J1730" i="1"/>
  <c r="K1730" i="1"/>
  <c r="L1730" i="1"/>
  <c r="M1730" i="1"/>
  <c r="N1730" i="1"/>
  <c r="O1730" i="1"/>
  <c r="P1730" i="1"/>
  <c r="Q1730" i="1"/>
  <c r="R1730" i="1"/>
  <c r="S1730" i="1"/>
  <c r="T1730" i="1"/>
  <c r="U1730" i="1"/>
  <c r="V1730" i="1"/>
  <c r="W1730" i="1"/>
  <c r="X1730" i="1"/>
  <c r="Y1730" i="1"/>
  <c r="Z1730" i="1"/>
  <c r="AA1730" i="1"/>
  <c r="AB1730" i="1"/>
  <c r="AC1730" i="1"/>
  <c r="AD1730" i="1"/>
  <c r="AE1730" i="1"/>
  <c r="AF1730" i="1"/>
  <c r="C1731" i="1"/>
  <c r="D1731" i="1"/>
  <c r="E1731" i="1"/>
  <c r="F1731" i="1"/>
  <c r="G1731" i="1"/>
  <c r="H1731" i="1"/>
  <c r="I1731" i="1"/>
  <c r="J1731" i="1"/>
  <c r="K1731" i="1"/>
  <c r="L1731" i="1"/>
  <c r="M1731" i="1"/>
  <c r="N1731" i="1"/>
  <c r="O1731" i="1"/>
  <c r="P1731" i="1"/>
  <c r="Q1731" i="1"/>
  <c r="R1731" i="1"/>
  <c r="S1731" i="1"/>
  <c r="T1731" i="1"/>
  <c r="U1731" i="1"/>
  <c r="V1731" i="1"/>
  <c r="W1731" i="1"/>
  <c r="X1731" i="1"/>
  <c r="Y1731" i="1"/>
  <c r="Z1731" i="1"/>
  <c r="AA1731" i="1"/>
  <c r="AB1731" i="1"/>
  <c r="AC1731" i="1"/>
  <c r="AD1731" i="1"/>
  <c r="AE1731" i="1"/>
  <c r="AF1731" i="1"/>
  <c r="C1732" i="1"/>
  <c r="D1732" i="1"/>
  <c r="E1732" i="1"/>
  <c r="F1732" i="1"/>
  <c r="G1732" i="1"/>
  <c r="H1732" i="1"/>
  <c r="I1732" i="1"/>
  <c r="J1732" i="1"/>
  <c r="K1732" i="1"/>
  <c r="L1732" i="1"/>
  <c r="M1732" i="1"/>
  <c r="N1732" i="1"/>
  <c r="O1732" i="1"/>
  <c r="P1732" i="1"/>
  <c r="Q1732" i="1"/>
  <c r="R1732" i="1"/>
  <c r="S1732" i="1"/>
  <c r="T1732" i="1"/>
  <c r="U1732" i="1"/>
  <c r="V1732" i="1"/>
  <c r="W1732" i="1"/>
  <c r="X1732" i="1"/>
  <c r="Y1732" i="1"/>
  <c r="Z1732" i="1"/>
  <c r="AA1732" i="1"/>
  <c r="AB1732" i="1"/>
  <c r="AC1732" i="1"/>
  <c r="AD1732" i="1"/>
  <c r="AE1732" i="1"/>
  <c r="AF1732" i="1"/>
  <c r="C1733" i="1"/>
  <c r="D1733" i="1"/>
  <c r="E1733" i="1"/>
  <c r="F1733" i="1"/>
  <c r="G1733" i="1"/>
  <c r="H1733" i="1"/>
  <c r="I1733" i="1"/>
  <c r="J1733" i="1"/>
  <c r="K1733" i="1"/>
  <c r="L1733" i="1"/>
  <c r="M1733" i="1"/>
  <c r="N1733" i="1"/>
  <c r="O1733" i="1"/>
  <c r="P1733" i="1"/>
  <c r="Q1733" i="1"/>
  <c r="R1733" i="1"/>
  <c r="S1733" i="1"/>
  <c r="T1733" i="1"/>
  <c r="U1733" i="1"/>
  <c r="V1733" i="1"/>
  <c r="W1733" i="1"/>
  <c r="X1733" i="1"/>
  <c r="Y1733" i="1"/>
  <c r="Z1733" i="1"/>
  <c r="AA1733" i="1"/>
  <c r="AB1733" i="1"/>
  <c r="AC1733" i="1"/>
  <c r="AD1733" i="1"/>
  <c r="AE1733" i="1"/>
  <c r="AF1733" i="1"/>
  <c r="C1734" i="1"/>
  <c r="D1734" i="1"/>
  <c r="E1734" i="1"/>
  <c r="F1734" i="1"/>
  <c r="G1734" i="1"/>
  <c r="H1734" i="1"/>
  <c r="I1734" i="1"/>
  <c r="J1734" i="1"/>
  <c r="K1734" i="1"/>
  <c r="L1734" i="1"/>
  <c r="M1734" i="1"/>
  <c r="N1734" i="1"/>
  <c r="O1734" i="1"/>
  <c r="P1734" i="1"/>
  <c r="Q1734" i="1"/>
  <c r="R1734" i="1"/>
  <c r="S1734" i="1"/>
  <c r="T1734" i="1"/>
  <c r="U1734" i="1"/>
  <c r="V1734" i="1"/>
  <c r="W1734" i="1"/>
  <c r="X1734" i="1"/>
  <c r="Y1734" i="1"/>
  <c r="Z1734" i="1"/>
  <c r="AA1734" i="1"/>
  <c r="AB1734" i="1"/>
  <c r="AC1734" i="1"/>
  <c r="AD1734" i="1"/>
  <c r="AE1734" i="1"/>
  <c r="AF1734" i="1"/>
  <c r="C1735" i="1"/>
  <c r="D1735" i="1"/>
  <c r="E1735" i="1"/>
  <c r="F1735" i="1"/>
  <c r="G1735" i="1"/>
  <c r="H1735" i="1"/>
  <c r="I1735" i="1"/>
  <c r="J1735" i="1"/>
  <c r="K1735" i="1"/>
  <c r="L1735" i="1"/>
  <c r="M1735" i="1"/>
  <c r="N1735" i="1"/>
  <c r="O1735" i="1"/>
  <c r="P1735" i="1"/>
  <c r="Q1735" i="1"/>
  <c r="R1735" i="1"/>
  <c r="S1735" i="1"/>
  <c r="T1735" i="1"/>
  <c r="U1735" i="1"/>
  <c r="V1735" i="1"/>
  <c r="W1735" i="1"/>
  <c r="X1735" i="1"/>
  <c r="Y1735" i="1"/>
  <c r="Z1735" i="1"/>
  <c r="AA1735" i="1"/>
  <c r="AB1735" i="1"/>
  <c r="AC1735" i="1"/>
  <c r="AD1735" i="1"/>
  <c r="AE1735" i="1"/>
  <c r="AF1735" i="1"/>
  <c r="C1736" i="1"/>
  <c r="D1736" i="1"/>
  <c r="E1736" i="1"/>
  <c r="F1736" i="1"/>
  <c r="G1736" i="1"/>
  <c r="H1736" i="1"/>
  <c r="I1736" i="1"/>
  <c r="J1736" i="1"/>
  <c r="K1736" i="1"/>
  <c r="L1736" i="1"/>
  <c r="M1736" i="1"/>
  <c r="N1736" i="1"/>
  <c r="O1736" i="1"/>
  <c r="P1736" i="1"/>
  <c r="Q1736" i="1"/>
  <c r="R1736" i="1"/>
  <c r="S1736" i="1"/>
  <c r="T1736" i="1"/>
  <c r="U1736" i="1"/>
  <c r="V1736" i="1"/>
  <c r="W1736" i="1"/>
  <c r="X1736" i="1"/>
  <c r="Y1736" i="1"/>
  <c r="Z1736" i="1"/>
  <c r="AA1736" i="1"/>
  <c r="AB1736" i="1"/>
  <c r="AC1736" i="1"/>
  <c r="AD1736" i="1"/>
  <c r="AE1736" i="1"/>
  <c r="AF1736" i="1"/>
  <c r="C1737" i="1"/>
  <c r="D1737" i="1"/>
  <c r="E1737" i="1"/>
  <c r="F1737" i="1"/>
  <c r="G1737" i="1"/>
  <c r="H1737" i="1"/>
  <c r="I1737" i="1"/>
  <c r="J1737" i="1"/>
  <c r="K1737" i="1"/>
  <c r="L1737" i="1"/>
  <c r="M1737" i="1"/>
  <c r="N1737" i="1"/>
  <c r="O1737" i="1"/>
  <c r="P1737" i="1"/>
  <c r="Q1737" i="1"/>
  <c r="R1737" i="1"/>
  <c r="S1737" i="1"/>
  <c r="T1737" i="1"/>
  <c r="U1737" i="1"/>
  <c r="V1737" i="1"/>
  <c r="W1737" i="1"/>
  <c r="X1737" i="1"/>
  <c r="Y1737" i="1"/>
  <c r="Z1737" i="1"/>
  <c r="AA1737" i="1"/>
  <c r="AB1737" i="1"/>
  <c r="AC1737" i="1"/>
  <c r="AD1737" i="1"/>
  <c r="AE1737" i="1"/>
  <c r="AF1737" i="1"/>
  <c r="C1738" i="1"/>
  <c r="D1738" i="1"/>
  <c r="E1738" i="1"/>
  <c r="F1738" i="1"/>
  <c r="G1738" i="1"/>
  <c r="H1738" i="1"/>
  <c r="I1738" i="1"/>
  <c r="J1738" i="1"/>
  <c r="K1738" i="1"/>
  <c r="L1738" i="1"/>
  <c r="M1738" i="1"/>
  <c r="N1738" i="1"/>
  <c r="O1738" i="1"/>
  <c r="P1738" i="1"/>
  <c r="Q1738" i="1"/>
  <c r="R1738" i="1"/>
  <c r="S1738" i="1"/>
  <c r="T1738" i="1"/>
  <c r="U1738" i="1"/>
  <c r="V1738" i="1"/>
  <c r="W1738" i="1"/>
  <c r="X1738" i="1"/>
  <c r="Y1738" i="1"/>
  <c r="Z1738" i="1"/>
  <c r="AA1738" i="1"/>
  <c r="AB1738" i="1"/>
  <c r="AC1738" i="1"/>
  <c r="AD1738" i="1"/>
  <c r="AE1738" i="1"/>
  <c r="AF1738" i="1"/>
  <c r="C1739" i="1"/>
  <c r="D1739" i="1"/>
  <c r="E1739" i="1"/>
  <c r="F1739" i="1"/>
  <c r="G1739" i="1"/>
  <c r="H1739" i="1"/>
  <c r="I1739" i="1"/>
  <c r="J1739" i="1"/>
  <c r="K1739" i="1"/>
  <c r="L1739" i="1"/>
  <c r="M1739" i="1"/>
  <c r="N1739" i="1"/>
  <c r="O1739" i="1"/>
  <c r="P1739" i="1"/>
  <c r="Q1739" i="1"/>
  <c r="R1739" i="1"/>
  <c r="S1739" i="1"/>
  <c r="T1739" i="1"/>
  <c r="U1739" i="1"/>
  <c r="V1739" i="1"/>
  <c r="W1739" i="1"/>
  <c r="X1739" i="1"/>
  <c r="Y1739" i="1"/>
  <c r="Z1739" i="1"/>
  <c r="AA1739" i="1"/>
  <c r="AB1739" i="1"/>
  <c r="AC1739" i="1"/>
  <c r="AD1739" i="1"/>
  <c r="AE1739" i="1"/>
  <c r="AF1739" i="1"/>
  <c r="C1740" i="1"/>
  <c r="D1740" i="1"/>
  <c r="E1740" i="1"/>
  <c r="F1740" i="1"/>
  <c r="G1740" i="1"/>
  <c r="H1740" i="1"/>
  <c r="I1740" i="1"/>
  <c r="J1740" i="1"/>
  <c r="K1740" i="1"/>
  <c r="L1740" i="1"/>
  <c r="M1740" i="1"/>
  <c r="N1740" i="1"/>
  <c r="O1740" i="1"/>
  <c r="P1740" i="1"/>
  <c r="Q1740" i="1"/>
  <c r="R1740" i="1"/>
  <c r="S1740" i="1"/>
  <c r="T1740" i="1"/>
  <c r="U1740" i="1"/>
  <c r="V1740" i="1"/>
  <c r="W1740" i="1"/>
  <c r="X1740" i="1"/>
  <c r="Y1740" i="1"/>
  <c r="Z1740" i="1"/>
  <c r="AA1740" i="1"/>
  <c r="AB1740" i="1"/>
  <c r="AC1740" i="1"/>
  <c r="AD1740" i="1"/>
  <c r="AE1740" i="1"/>
  <c r="AF1740" i="1"/>
  <c r="C1741" i="1"/>
  <c r="D1741" i="1"/>
  <c r="E1741" i="1"/>
  <c r="F1741" i="1"/>
  <c r="G1741" i="1"/>
  <c r="H1741" i="1"/>
  <c r="I1741" i="1"/>
  <c r="J1741" i="1"/>
  <c r="K1741" i="1"/>
  <c r="L1741" i="1"/>
  <c r="M1741" i="1"/>
  <c r="N1741" i="1"/>
  <c r="O1741" i="1"/>
  <c r="P1741" i="1"/>
  <c r="Q1741" i="1"/>
  <c r="R1741" i="1"/>
  <c r="S1741" i="1"/>
  <c r="T1741" i="1"/>
  <c r="U1741" i="1"/>
  <c r="V1741" i="1"/>
  <c r="W1741" i="1"/>
  <c r="X1741" i="1"/>
  <c r="Y1741" i="1"/>
  <c r="Z1741" i="1"/>
  <c r="AA1741" i="1"/>
  <c r="AB1741" i="1"/>
  <c r="AC1741" i="1"/>
  <c r="AD1741" i="1"/>
  <c r="AE1741" i="1"/>
  <c r="AF1741" i="1"/>
  <c r="C1742" i="1"/>
  <c r="D1742" i="1"/>
  <c r="E1742" i="1"/>
  <c r="F1742" i="1"/>
  <c r="G1742" i="1"/>
  <c r="H1742" i="1"/>
  <c r="I1742" i="1"/>
  <c r="J1742" i="1"/>
  <c r="K1742" i="1"/>
  <c r="L1742" i="1"/>
  <c r="M1742" i="1"/>
  <c r="N1742" i="1"/>
  <c r="O1742" i="1"/>
  <c r="P1742" i="1"/>
  <c r="Q1742" i="1"/>
  <c r="R1742" i="1"/>
  <c r="S1742" i="1"/>
  <c r="T1742" i="1"/>
  <c r="U1742" i="1"/>
  <c r="V1742" i="1"/>
  <c r="W1742" i="1"/>
  <c r="X1742" i="1"/>
  <c r="Y1742" i="1"/>
  <c r="Z1742" i="1"/>
  <c r="AA1742" i="1"/>
  <c r="AB1742" i="1"/>
  <c r="AC1742" i="1"/>
  <c r="AD1742" i="1"/>
  <c r="AE1742" i="1"/>
  <c r="AF1742" i="1"/>
  <c r="C1743" i="1"/>
  <c r="D1743" i="1"/>
  <c r="E1743" i="1"/>
  <c r="F1743" i="1"/>
  <c r="G1743" i="1"/>
  <c r="H1743" i="1"/>
  <c r="I1743" i="1"/>
  <c r="J1743" i="1"/>
  <c r="K1743" i="1"/>
  <c r="L1743" i="1"/>
  <c r="M1743" i="1"/>
  <c r="N1743" i="1"/>
  <c r="O1743" i="1"/>
  <c r="P1743" i="1"/>
  <c r="Q1743" i="1"/>
  <c r="R1743" i="1"/>
  <c r="S1743" i="1"/>
  <c r="T1743" i="1"/>
  <c r="U1743" i="1"/>
  <c r="V1743" i="1"/>
  <c r="W1743" i="1"/>
  <c r="X1743" i="1"/>
  <c r="Y1743" i="1"/>
  <c r="Z1743" i="1"/>
  <c r="AA1743" i="1"/>
  <c r="AB1743" i="1"/>
  <c r="AC1743" i="1"/>
  <c r="AD1743" i="1"/>
  <c r="AE1743" i="1"/>
  <c r="AF1743" i="1"/>
  <c r="C1744" i="1"/>
  <c r="D1744" i="1"/>
  <c r="E1744" i="1"/>
  <c r="F1744" i="1"/>
  <c r="G1744" i="1"/>
  <c r="H1744" i="1"/>
  <c r="I1744" i="1"/>
  <c r="J1744" i="1"/>
  <c r="K1744" i="1"/>
  <c r="L1744" i="1"/>
  <c r="M1744" i="1"/>
  <c r="N1744" i="1"/>
  <c r="O1744" i="1"/>
  <c r="P1744" i="1"/>
  <c r="Q1744" i="1"/>
  <c r="R1744" i="1"/>
  <c r="S1744" i="1"/>
  <c r="T1744" i="1"/>
  <c r="U1744" i="1"/>
  <c r="V1744" i="1"/>
  <c r="W1744" i="1"/>
  <c r="X1744" i="1"/>
  <c r="Y1744" i="1"/>
  <c r="Z1744" i="1"/>
  <c r="AA1744" i="1"/>
  <c r="AB1744" i="1"/>
  <c r="AC1744" i="1"/>
  <c r="AD1744" i="1"/>
  <c r="AE1744" i="1"/>
  <c r="AF1744" i="1"/>
  <c r="C1745" i="1"/>
  <c r="D1745" i="1"/>
  <c r="E1745" i="1"/>
  <c r="F1745" i="1"/>
  <c r="G1745" i="1"/>
  <c r="H1745" i="1"/>
  <c r="I1745" i="1"/>
  <c r="J1745" i="1"/>
  <c r="K1745" i="1"/>
  <c r="L1745" i="1"/>
  <c r="M1745" i="1"/>
  <c r="N1745" i="1"/>
  <c r="O1745" i="1"/>
  <c r="P1745" i="1"/>
  <c r="Q1745" i="1"/>
  <c r="R1745" i="1"/>
  <c r="S1745" i="1"/>
  <c r="T1745" i="1"/>
  <c r="U1745" i="1"/>
  <c r="V1745" i="1"/>
  <c r="W1745" i="1"/>
  <c r="X1745" i="1"/>
  <c r="Y1745" i="1"/>
  <c r="Z1745" i="1"/>
  <c r="AA1745" i="1"/>
  <c r="AB1745" i="1"/>
  <c r="AC1745" i="1"/>
  <c r="AD1745" i="1"/>
  <c r="AE1745" i="1"/>
  <c r="AF1745" i="1"/>
  <c r="C1746" i="1"/>
  <c r="D1746" i="1"/>
  <c r="E1746" i="1"/>
  <c r="F1746" i="1"/>
  <c r="G1746" i="1"/>
  <c r="H1746" i="1"/>
  <c r="I1746" i="1"/>
  <c r="J1746" i="1"/>
  <c r="K1746" i="1"/>
  <c r="L1746" i="1"/>
  <c r="M1746" i="1"/>
  <c r="N1746" i="1"/>
  <c r="O1746" i="1"/>
  <c r="P1746" i="1"/>
  <c r="Q1746" i="1"/>
  <c r="R1746" i="1"/>
  <c r="S1746" i="1"/>
  <c r="T1746" i="1"/>
  <c r="U1746" i="1"/>
  <c r="V1746" i="1"/>
  <c r="W1746" i="1"/>
  <c r="X1746" i="1"/>
  <c r="Y1746" i="1"/>
  <c r="Z1746" i="1"/>
  <c r="AA1746" i="1"/>
  <c r="AB1746" i="1"/>
  <c r="AC1746" i="1"/>
  <c r="AD1746" i="1"/>
  <c r="AE1746" i="1"/>
  <c r="AF1746" i="1"/>
  <c r="C1747" i="1"/>
  <c r="D1747" i="1"/>
  <c r="E1747" i="1"/>
  <c r="F1747" i="1"/>
  <c r="G1747" i="1"/>
  <c r="H1747" i="1"/>
  <c r="I1747" i="1"/>
  <c r="J1747" i="1"/>
  <c r="K1747" i="1"/>
  <c r="L1747" i="1"/>
  <c r="M1747" i="1"/>
  <c r="N1747" i="1"/>
  <c r="O1747" i="1"/>
  <c r="P1747" i="1"/>
  <c r="Q1747" i="1"/>
  <c r="R1747" i="1"/>
  <c r="S1747" i="1"/>
  <c r="T1747" i="1"/>
  <c r="U1747" i="1"/>
  <c r="V1747" i="1"/>
  <c r="W1747" i="1"/>
  <c r="X1747" i="1"/>
  <c r="Y1747" i="1"/>
  <c r="Z1747" i="1"/>
  <c r="AA1747" i="1"/>
  <c r="AB1747" i="1"/>
  <c r="AC1747" i="1"/>
  <c r="AD1747" i="1"/>
  <c r="AE1747" i="1"/>
  <c r="AF1747" i="1"/>
  <c r="C1748" i="1"/>
  <c r="D1748" i="1"/>
  <c r="E1748" i="1"/>
  <c r="F1748" i="1"/>
  <c r="G1748" i="1"/>
  <c r="H1748" i="1"/>
  <c r="I1748" i="1"/>
  <c r="J1748" i="1"/>
  <c r="K1748" i="1"/>
  <c r="L1748" i="1"/>
  <c r="M1748" i="1"/>
  <c r="N1748" i="1"/>
  <c r="O1748" i="1"/>
  <c r="P1748" i="1"/>
  <c r="Q1748" i="1"/>
  <c r="R1748" i="1"/>
  <c r="S1748" i="1"/>
  <c r="T1748" i="1"/>
  <c r="U1748" i="1"/>
  <c r="V1748" i="1"/>
  <c r="W1748" i="1"/>
  <c r="X1748" i="1"/>
  <c r="Y1748" i="1"/>
  <c r="Z1748" i="1"/>
  <c r="AA1748" i="1"/>
  <c r="AB1748" i="1"/>
  <c r="AC1748" i="1"/>
  <c r="AD1748" i="1"/>
  <c r="AE1748" i="1"/>
  <c r="AF1748" i="1"/>
  <c r="C1749" i="1"/>
  <c r="D1749" i="1"/>
  <c r="E1749" i="1"/>
  <c r="F1749" i="1"/>
  <c r="G1749" i="1"/>
  <c r="H1749" i="1"/>
  <c r="I1749" i="1"/>
  <c r="J1749" i="1"/>
  <c r="K1749" i="1"/>
  <c r="L1749" i="1"/>
  <c r="M1749" i="1"/>
  <c r="N1749" i="1"/>
  <c r="O1749" i="1"/>
  <c r="P1749" i="1"/>
  <c r="Q1749" i="1"/>
  <c r="R1749" i="1"/>
  <c r="S1749" i="1"/>
  <c r="T1749" i="1"/>
  <c r="U1749" i="1"/>
  <c r="V1749" i="1"/>
  <c r="W1749" i="1"/>
  <c r="X1749" i="1"/>
  <c r="Y1749" i="1"/>
  <c r="Z1749" i="1"/>
  <c r="AA1749" i="1"/>
  <c r="AB1749" i="1"/>
  <c r="AC1749" i="1"/>
  <c r="AD1749" i="1"/>
  <c r="AE1749" i="1"/>
  <c r="AF1749" i="1"/>
  <c r="C1750" i="1"/>
  <c r="D1750" i="1"/>
  <c r="E1750" i="1"/>
  <c r="F1750" i="1"/>
  <c r="G1750" i="1"/>
  <c r="H1750" i="1"/>
  <c r="I1750" i="1"/>
  <c r="J1750" i="1"/>
  <c r="K1750" i="1"/>
  <c r="L1750" i="1"/>
  <c r="M1750" i="1"/>
  <c r="N1750" i="1"/>
  <c r="O1750" i="1"/>
  <c r="P1750" i="1"/>
  <c r="Q1750" i="1"/>
  <c r="R1750" i="1"/>
  <c r="S1750" i="1"/>
  <c r="T1750" i="1"/>
  <c r="U1750" i="1"/>
  <c r="V1750" i="1"/>
  <c r="W1750" i="1"/>
  <c r="X1750" i="1"/>
  <c r="Y1750" i="1"/>
  <c r="Z1750" i="1"/>
  <c r="AA1750" i="1"/>
  <c r="AB1750" i="1"/>
  <c r="AC1750" i="1"/>
  <c r="AD1750" i="1"/>
  <c r="AE1750" i="1"/>
  <c r="AF1750" i="1"/>
  <c r="C1751" i="1"/>
  <c r="D1751" i="1"/>
  <c r="E1751" i="1"/>
  <c r="F1751" i="1"/>
  <c r="G1751" i="1"/>
  <c r="H1751" i="1"/>
  <c r="I1751" i="1"/>
  <c r="J1751" i="1"/>
  <c r="K1751" i="1"/>
  <c r="L1751" i="1"/>
  <c r="M1751" i="1"/>
  <c r="N1751" i="1"/>
  <c r="O1751" i="1"/>
  <c r="P1751" i="1"/>
  <c r="Q1751" i="1"/>
  <c r="R1751" i="1"/>
  <c r="S1751" i="1"/>
  <c r="T1751" i="1"/>
  <c r="U1751" i="1"/>
  <c r="V1751" i="1"/>
  <c r="W1751" i="1"/>
  <c r="X1751" i="1"/>
  <c r="Y1751" i="1"/>
  <c r="Z1751" i="1"/>
  <c r="AA1751" i="1"/>
  <c r="AB1751" i="1"/>
  <c r="AC1751" i="1"/>
  <c r="AD1751" i="1"/>
  <c r="AE1751" i="1"/>
  <c r="AF1751" i="1"/>
  <c r="C1752" i="1"/>
  <c r="D1752" i="1"/>
  <c r="E1752" i="1"/>
  <c r="F1752" i="1"/>
  <c r="G1752" i="1"/>
  <c r="H1752" i="1"/>
  <c r="I1752" i="1"/>
  <c r="J1752" i="1"/>
  <c r="K1752" i="1"/>
  <c r="L1752" i="1"/>
  <c r="M1752" i="1"/>
  <c r="N1752" i="1"/>
  <c r="O1752" i="1"/>
  <c r="P1752" i="1"/>
  <c r="Q1752" i="1"/>
  <c r="R1752" i="1"/>
  <c r="S1752" i="1"/>
  <c r="T1752" i="1"/>
  <c r="U1752" i="1"/>
  <c r="V1752" i="1"/>
  <c r="W1752" i="1"/>
  <c r="X1752" i="1"/>
  <c r="Y1752" i="1"/>
  <c r="Z1752" i="1"/>
  <c r="AA1752" i="1"/>
  <c r="AB1752" i="1"/>
  <c r="AC1752" i="1"/>
  <c r="AD1752" i="1"/>
  <c r="AE1752" i="1"/>
  <c r="AF1752" i="1"/>
  <c r="C1753" i="1"/>
  <c r="D1753" i="1"/>
  <c r="E1753" i="1"/>
  <c r="F1753" i="1"/>
  <c r="G1753" i="1"/>
  <c r="H1753" i="1"/>
  <c r="I1753" i="1"/>
  <c r="J1753" i="1"/>
  <c r="K1753" i="1"/>
  <c r="L1753" i="1"/>
  <c r="M1753" i="1"/>
  <c r="N1753" i="1"/>
  <c r="O1753" i="1"/>
  <c r="P1753" i="1"/>
  <c r="Q1753" i="1"/>
  <c r="R1753" i="1"/>
  <c r="S1753" i="1"/>
  <c r="T1753" i="1"/>
  <c r="U1753" i="1"/>
  <c r="V1753" i="1"/>
  <c r="W1753" i="1"/>
  <c r="X1753" i="1"/>
  <c r="Y1753" i="1"/>
  <c r="Z1753" i="1"/>
  <c r="AA1753" i="1"/>
  <c r="AB1753" i="1"/>
  <c r="AC1753" i="1"/>
  <c r="AD1753" i="1"/>
  <c r="AE1753" i="1"/>
  <c r="AF1753" i="1"/>
  <c r="C1754" i="1"/>
  <c r="D1754" i="1"/>
  <c r="E1754" i="1"/>
  <c r="F1754" i="1"/>
  <c r="G1754" i="1"/>
  <c r="H1754" i="1"/>
  <c r="I1754" i="1"/>
  <c r="J1754" i="1"/>
  <c r="K1754" i="1"/>
  <c r="L1754" i="1"/>
  <c r="M1754" i="1"/>
  <c r="N1754" i="1"/>
  <c r="O1754" i="1"/>
  <c r="P1754" i="1"/>
  <c r="Q1754" i="1"/>
  <c r="R1754" i="1"/>
  <c r="S1754" i="1"/>
  <c r="T1754" i="1"/>
  <c r="U1754" i="1"/>
  <c r="V1754" i="1"/>
  <c r="W1754" i="1"/>
  <c r="X1754" i="1"/>
  <c r="Y1754" i="1"/>
  <c r="Z1754" i="1"/>
  <c r="AA1754" i="1"/>
  <c r="AB1754" i="1"/>
  <c r="AC1754" i="1"/>
  <c r="AD1754" i="1"/>
  <c r="AE1754" i="1"/>
  <c r="AF1754" i="1"/>
  <c r="C1755" i="1"/>
  <c r="D1755" i="1"/>
  <c r="E1755" i="1"/>
  <c r="F1755" i="1"/>
  <c r="G1755" i="1"/>
  <c r="H1755" i="1"/>
  <c r="I1755" i="1"/>
  <c r="J1755" i="1"/>
  <c r="K1755" i="1"/>
  <c r="L1755" i="1"/>
  <c r="M1755" i="1"/>
  <c r="N1755" i="1"/>
  <c r="O1755" i="1"/>
  <c r="P1755" i="1"/>
  <c r="Q1755" i="1"/>
  <c r="R1755" i="1"/>
  <c r="S1755" i="1"/>
  <c r="T1755" i="1"/>
  <c r="U1755" i="1"/>
  <c r="V1755" i="1"/>
  <c r="W1755" i="1"/>
  <c r="X1755" i="1"/>
  <c r="Y1755" i="1"/>
  <c r="Z1755" i="1"/>
  <c r="AA1755" i="1"/>
  <c r="AB1755" i="1"/>
  <c r="AC1755" i="1"/>
  <c r="AD1755" i="1"/>
  <c r="AE1755" i="1"/>
  <c r="AF1755" i="1"/>
  <c r="C1756" i="1"/>
  <c r="D1756" i="1"/>
  <c r="E1756" i="1"/>
  <c r="F1756" i="1"/>
  <c r="G1756" i="1"/>
  <c r="H1756" i="1"/>
  <c r="I1756" i="1"/>
  <c r="J1756" i="1"/>
  <c r="K1756" i="1"/>
  <c r="L1756" i="1"/>
  <c r="M1756" i="1"/>
  <c r="N1756" i="1"/>
  <c r="O1756" i="1"/>
  <c r="P1756" i="1"/>
  <c r="Q1756" i="1"/>
  <c r="R1756" i="1"/>
  <c r="S1756" i="1"/>
  <c r="T1756" i="1"/>
  <c r="U1756" i="1"/>
  <c r="V1756" i="1"/>
  <c r="W1756" i="1"/>
  <c r="X1756" i="1"/>
  <c r="Y1756" i="1"/>
  <c r="Z1756" i="1"/>
  <c r="AA1756" i="1"/>
  <c r="AB1756" i="1"/>
  <c r="AC1756" i="1"/>
  <c r="AD1756" i="1"/>
  <c r="AE1756" i="1"/>
  <c r="AF1756" i="1"/>
  <c r="C1757" i="1"/>
  <c r="D1757" i="1"/>
  <c r="E1757" i="1"/>
  <c r="F1757" i="1"/>
  <c r="G1757" i="1"/>
  <c r="H1757" i="1"/>
  <c r="I1757" i="1"/>
  <c r="J1757" i="1"/>
  <c r="K1757" i="1"/>
  <c r="L1757" i="1"/>
  <c r="M1757" i="1"/>
  <c r="N1757" i="1"/>
  <c r="O1757" i="1"/>
  <c r="P1757" i="1"/>
  <c r="Q1757" i="1"/>
  <c r="R1757" i="1"/>
  <c r="S1757" i="1"/>
  <c r="T1757" i="1"/>
  <c r="U1757" i="1"/>
  <c r="V1757" i="1"/>
  <c r="W1757" i="1"/>
  <c r="X1757" i="1"/>
  <c r="Y1757" i="1"/>
  <c r="Z1757" i="1"/>
  <c r="AA1757" i="1"/>
  <c r="AB1757" i="1"/>
  <c r="AC1757" i="1"/>
  <c r="AD1757" i="1"/>
  <c r="AE1757" i="1"/>
  <c r="AF1757" i="1"/>
  <c r="C1758" i="1"/>
  <c r="D1758" i="1"/>
  <c r="E1758" i="1"/>
  <c r="F1758" i="1"/>
  <c r="G1758" i="1"/>
  <c r="H1758" i="1"/>
  <c r="I1758" i="1"/>
  <c r="J1758" i="1"/>
  <c r="K1758" i="1"/>
  <c r="L1758" i="1"/>
  <c r="M1758" i="1"/>
  <c r="N1758" i="1"/>
  <c r="O1758" i="1"/>
  <c r="P1758" i="1"/>
  <c r="Q1758" i="1"/>
  <c r="R1758" i="1"/>
  <c r="S1758" i="1"/>
  <c r="T1758" i="1"/>
  <c r="U1758" i="1"/>
  <c r="V1758" i="1"/>
  <c r="W1758" i="1"/>
  <c r="X1758" i="1"/>
  <c r="Y1758" i="1"/>
  <c r="Z1758" i="1"/>
  <c r="AA1758" i="1"/>
  <c r="AB1758" i="1"/>
  <c r="AC1758" i="1"/>
  <c r="AD1758" i="1"/>
  <c r="AE1758" i="1"/>
  <c r="AF1758" i="1"/>
  <c r="C1759" i="1"/>
  <c r="D1759" i="1"/>
  <c r="E1759" i="1"/>
  <c r="F1759" i="1"/>
  <c r="G1759" i="1"/>
  <c r="H1759" i="1"/>
  <c r="I1759" i="1"/>
  <c r="J1759" i="1"/>
  <c r="K1759" i="1"/>
  <c r="L1759" i="1"/>
  <c r="M1759" i="1"/>
  <c r="N1759" i="1"/>
  <c r="O1759" i="1"/>
  <c r="P1759" i="1"/>
  <c r="Q1759" i="1"/>
  <c r="R1759" i="1"/>
  <c r="S1759" i="1"/>
  <c r="T1759" i="1"/>
  <c r="U1759" i="1"/>
  <c r="V1759" i="1"/>
  <c r="W1759" i="1"/>
  <c r="X1759" i="1"/>
  <c r="Y1759" i="1"/>
  <c r="Z1759" i="1"/>
  <c r="AA1759" i="1"/>
  <c r="AB1759" i="1"/>
  <c r="AC1759" i="1"/>
  <c r="AD1759" i="1"/>
  <c r="AE1759" i="1"/>
  <c r="AF1759" i="1"/>
  <c r="C1760" i="1"/>
  <c r="D1760" i="1"/>
  <c r="E1760" i="1"/>
  <c r="F1760" i="1"/>
  <c r="G1760" i="1"/>
  <c r="H1760" i="1"/>
  <c r="I1760" i="1"/>
  <c r="J1760" i="1"/>
  <c r="K1760" i="1"/>
  <c r="L1760" i="1"/>
  <c r="M1760" i="1"/>
  <c r="N1760" i="1"/>
  <c r="O1760" i="1"/>
  <c r="P1760" i="1"/>
  <c r="Q1760" i="1"/>
  <c r="R1760" i="1"/>
  <c r="S1760" i="1"/>
  <c r="T1760" i="1"/>
  <c r="U1760" i="1"/>
  <c r="V1760" i="1"/>
  <c r="W1760" i="1"/>
  <c r="X1760" i="1"/>
  <c r="Y1760" i="1"/>
  <c r="Z1760" i="1"/>
  <c r="AA1760" i="1"/>
  <c r="AB1760" i="1"/>
  <c r="AC1760" i="1"/>
  <c r="AD1760" i="1"/>
  <c r="AE1760" i="1"/>
  <c r="AF1760" i="1"/>
  <c r="C1761" i="1"/>
  <c r="D1761" i="1"/>
  <c r="E1761" i="1"/>
  <c r="F1761" i="1"/>
  <c r="G1761" i="1"/>
  <c r="H1761" i="1"/>
  <c r="I1761" i="1"/>
  <c r="J1761" i="1"/>
  <c r="K1761" i="1"/>
  <c r="L1761" i="1"/>
  <c r="M1761" i="1"/>
  <c r="N1761" i="1"/>
  <c r="O1761" i="1"/>
  <c r="P1761" i="1"/>
  <c r="Q1761" i="1"/>
  <c r="R1761" i="1"/>
  <c r="S1761" i="1"/>
  <c r="T1761" i="1"/>
  <c r="U1761" i="1"/>
  <c r="V1761" i="1"/>
  <c r="W1761" i="1"/>
  <c r="X1761" i="1"/>
  <c r="Y1761" i="1"/>
  <c r="Z1761" i="1"/>
  <c r="AA1761" i="1"/>
  <c r="AB1761" i="1"/>
  <c r="AC1761" i="1"/>
  <c r="AD1761" i="1"/>
  <c r="AE1761" i="1"/>
  <c r="AF1761" i="1"/>
  <c r="C1762" i="1"/>
  <c r="D1762" i="1"/>
  <c r="E1762" i="1"/>
  <c r="F1762" i="1"/>
  <c r="G1762" i="1"/>
  <c r="H1762" i="1"/>
  <c r="I1762" i="1"/>
  <c r="J1762" i="1"/>
  <c r="K1762" i="1"/>
  <c r="L1762" i="1"/>
  <c r="M1762" i="1"/>
  <c r="N1762" i="1"/>
  <c r="O1762" i="1"/>
  <c r="P1762" i="1"/>
  <c r="Q1762" i="1"/>
  <c r="R1762" i="1"/>
  <c r="S1762" i="1"/>
  <c r="T1762" i="1"/>
  <c r="U1762" i="1"/>
  <c r="V1762" i="1"/>
  <c r="W1762" i="1"/>
  <c r="X1762" i="1"/>
  <c r="Y1762" i="1"/>
  <c r="Z1762" i="1"/>
  <c r="AA1762" i="1"/>
  <c r="AB1762" i="1"/>
  <c r="AC1762" i="1"/>
  <c r="AD1762" i="1"/>
  <c r="AE1762" i="1"/>
  <c r="AF1762" i="1"/>
  <c r="C1763" i="1"/>
  <c r="D1763" i="1"/>
  <c r="E1763" i="1"/>
  <c r="F1763" i="1"/>
  <c r="G1763" i="1"/>
  <c r="H1763" i="1"/>
  <c r="I1763" i="1"/>
  <c r="J1763" i="1"/>
  <c r="K1763" i="1"/>
  <c r="L1763" i="1"/>
  <c r="M1763" i="1"/>
  <c r="N1763" i="1"/>
  <c r="O1763" i="1"/>
  <c r="P1763" i="1"/>
  <c r="Q1763" i="1"/>
  <c r="R1763" i="1"/>
  <c r="S1763" i="1"/>
  <c r="T1763" i="1"/>
  <c r="U1763" i="1"/>
  <c r="V1763" i="1"/>
  <c r="W1763" i="1"/>
  <c r="X1763" i="1"/>
  <c r="Y1763" i="1"/>
  <c r="Z1763" i="1"/>
  <c r="AA1763" i="1"/>
  <c r="AB1763" i="1"/>
  <c r="AC1763" i="1"/>
  <c r="AD1763" i="1"/>
  <c r="AE1763" i="1"/>
  <c r="AF1763" i="1"/>
  <c r="C1764" i="1"/>
  <c r="D1764" i="1"/>
  <c r="E1764" i="1"/>
  <c r="F1764" i="1"/>
  <c r="G1764" i="1"/>
  <c r="H1764" i="1"/>
  <c r="I1764" i="1"/>
  <c r="J1764" i="1"/>
  <c r="K1764" i="1"/>
  <c r="L1764" i="1"/>
  <c r="M1764" i="1"/>
  <c r="N1764" i="1"/>
  <c r="O1764" i="1"/>
  <c r="P1764" i="1"/>
  <c r="Q1764" i="1"/>
  <c r="R1764" i="1"/>
  <c r="S1764" i="1"/>
  <c r="T1764" i="1"/>
  <c r="U1764" i="1"/>
  <c r="V1764" i="1"/>
  <c r="W1764" i="1"/>
  <c r="X1764" i="1"/>
  <c r="Y1764" i="1"/>
  <c r="Z1764" i="1"/>
  <c r="AA1764" i="1"/>
  <c r="AB1764" i="1"/>
  <c r="AC1764" i="1"/>
  <c r="AD1764" i="1"/>
  <c r="AE1764" i="1"/>
  <c r="AF1764" i="1"/>
  <c r="C1765" i="1"/>
  <c r="D1765" i="1"/>
  <c r="E1765" i="1"/>
  <c r="F1765" i="1"/>
  <c r="G1765" i="1"/>
  <c r="H1765" i="1"/>
  <c r="I1765" i="1"/>
  <c r="J1765" i="1"/>
  <c r="K1765" i="1"/>
  <c r="L1765" i="1"/>
  <c r="M1765" i="1"/>
  <c r="N1765" i="1"/>
  <c r="O1765" i="1"/>
  <c r="P1765" i="1"/>
  <c r="Q1765" i="1"/>
  <c r="R1765" i="1"/>
  <c r="S1765" i="1"/>
  <c r="T1765" i="1"/>
  <c r="U1765" i="1"/>
  <c r="V1765" i="1"/>
  <c r="W1765" i="1"/>
  <c r="X1765" i="1"/>
  <c r="Y1765" i="1"/>
  <c r="Z1765" i="1"/>
  <c r="AA1765" i="1"/>
  <c r="AB1765" i="1"/>
  <c r="AC1765" i="1"/>
  <c r="AD1765" i="1"/>
  <c r="AE1765" i="1"/>
  <c r="AF1765" i="1"/>
  <c r="C1766" i="1"/>
  <c r="D1766" i="1"/>
  <c r="E1766" i="1"/>
  <c r="F1766" i="1"/>
  <c r="G1766" i="1"/>
  <c r="H1766" i="1"/>
  <c r="I1766" i="1"/>
  <c r="J1766" i="1"/>
  <c r="K1766" i="1"/>
  <c r="L1766" i="1"/>
  <c r="M1766" i="1"/>
  <c r="N1766" i="1"/>
  <c r="O1766" i="1"/>
  <c r="P1766" i="1"/>
  <c r="Q1766" i="1"/>
  <c r="R1766" i="1"/>
  <c r="S1766" i="1"/>
  <c r="T1766" i="1"/>
  <c r="U1766" i="1"/>
  <c r="V1766" i="1"/>
  <c r="W1766" i="1"/>
  <c r="X1766" i="1"/>
  <c r="Y1766" i="1"/>
  <c r="Z1766" i="1"/>
  <c r="AA1766" i="1"/>
  <c r="AB1766" i="1"/>
  <c r="AC1766" i="1"/>
  <c r="AD1766" i="1"/>
  <c r="AE1766" i="1"/>
  <c r="AF1766" i="1"/>
  <c r="C1767" i="1"/>
  <c r="D1767" i="1"/>
  <c r="E1767" i="1"/>
  <c r="F1767" i="1"/>
  <c r="G1767" i="1"/>
  <c r="H1767" i="1"/>
  <c r="I1767" i="1"/>
  <c r="J1767" i="1"/>
  <c r="K1767" i="1"/>
  <c r="L1767" i="1"/>
  <c r="M1767" i="1"/>
  <c r="N1767" i="1"/>
  <c r="O1767" i="1"/>
  <c r="P1767" i="1"/>
  <c r="Q1767" i="1"/>
  <c r="R1767" i="1"/>
  <c r="S1767" i="1"/>
  <c r="T1767" i="1"/>
  <c r="U1767" i="1"/>
  <c r="V1767" i="1"/>
  <c r="W1767" i="1"/>
  <c r="X1767" i="1"/>
  <c r="Y1767" i="1"/>
  <c r="Z1767" i="1"/>
  <c r="AA1767" i="1"/>
  <c r="AB1767" i="1"/>
  <c r="AC1767" i="1"/>
  <c r="AD1767" i="1"/>
  <c r="AE1767" i="1"/>
  <c r="AF1767" i="1"/>
  <c r="C1768" i="1"/>
  <c r="D1768" i="1"/>
  <c r="E1768" i="1"/>
  <c r="F1768" i="1"/>
  <c r="G1768" i="1"/>
  <c r="H1768" i="1"/>
  <c r="I1768" i="1"/>
  <c r="J1768" i="1"/>
  <c r="K1768" i="1"/>
  <c r="L1768" i="1"/>
  <c r="M1768" i="1"/>
  <c r="N1768" i="1"/>
  <c r="O1768" i="1"/>
  <c r="P1768" i="1"/>
  <c r="Q1768" i="1"/>
  <c r="R1768" i="1"/>
  <c r="S1768" i="1"/>
  <c r="T1768" i="1"/>
  <c r="U1768" i="1"/>
  <c r="V1768" i="1"/>
  <c r="W1768" i="1"/>
  <c r="X1768" i="1"/>
  <c r="Y1768" i="1"/>
  <c r="Z1768" i="1"/>
  <c r="AA1768" i="1"/>
  <c r="AB1768" i="1"/>
  <c r="AC1768" i="1"/>
  <c r="AD1768" i="1"/>
  <c r="AE1768" i="1"/>
  <c r="AF1768" i="1"/>
  <c r="C1769" i="1"/>
  <c r="D1769" i="1"/>
  <c r="E1769" i="1"/>
  <c r="F1769" i="1"/>
  <c r="G1769" i="1"/>
  <c r="H1769" i="1"/>
  <c r="I1769" i="1"/>
  <c r="J1769" i="1"/>
  <c r="K1769" i="1"/>
  <c r="L1769" i="1"/>
  <c r="M1769" i="1"/>
  <c r="N1769" i="1"/>
  <c r="O1769" i="1"/>
  <c r="P1769" i="1"/>
  <c r="Q1769" i="1"/>
  <c r="R1769" i="1"/>
  <c r="S1769" i="1"/>
  <c r="T1769" i="1"/>
  <c r="U1769" i="1"/>
  <c r="V1769" i="1"/>
  <c r="W1769" i="1"/>
  <c r="X1769" i="1"/>
  <c r="Y1769" i="1"/>
  <c r="Z1769" i="1"/>
  <c r="AA1769" i="1"/>
  <c r="AB1769" i="1"/>
  <c r="AC1769" i="1"/>
  <c r="AD1769" i="1"/>
  <c r="AE1769" i="1"/>
  <c r="AF1769" i="1"/>
  <c r="C1770" i="1"/>
  <c r="D1770" i="1"/>
  <c r="E1770" i="1"/>
  <c r="F1770" i="1"/>
  <c r="G1770" i="1"/>
  <c r="H1770" i="1"/>
  <c r="I1770" i="1"/>
  <c r="J1770" i="1"/>
  <c r="K1770" i="1"/>
  <c r="L1770" i="1"/>
  <c r="M1770" i="1"/>
  <c r="N1770" i="1"/>
  <c r="O1770" i="1"/>
  <c r="P1770" i="1"/>
  <c r="Q1770" i="1"/>
  <c r="R1770" i="1"/>
  <c r="S1770" i="1"/>
  <c r="T1770" i="1"/>
  <c r="U1770" i="1"/>
  <c r="V1770" i="1"/>
  <c r="W1770" i="1"/>
  <c r="X1770" i="1"/>
  <c r="Y1770" i="1"/>
  <c r="Z1770" i="1"/>
  <c r="AA1770" i="1"/>
  <c r="AB1770" i="1"/>
  <c r="AC1770" i="1"/>
  <c r="AD1770" i="1"/>
  <c r="AE1770" i="1"/>
  <c r="AF1770" i="1"/>
  <c r="C1771" i="1"/>
  <c r="D1771" i="1"/>
  <c r="E1771" i="1"/>
  <c r="F1771" i="1"/>
  <c r="G1771" i="1"/>
  <c r="H1771" i="1"/>
  <c r="I1771" i="1"/>
  <c r="J1771" i="1"/>
  <c r="K1771" i="1"/>
  <c r="L1771" i="1"/>
  <c r="M1771" i="1"/>
  <c r="N1771" i="1"/>
  <c r="O1771" i="1"/>
  <c r="P1771" i="1"/>
  <c r="Q1771" i="1"/>
  <c r="R1771" i="1"/>
  <c r="S1771" i="1"/>
  <c r="T1771" i="1"/>
  <c r="U1771" i="1"/>
  <c r="V1771" i="1"/>
  <c r="W1771" i="1"/>
  <c r="X1771" i="1"/>
  <c r="Y1771" i="1"/>
  <c r="Z1771" i="1"/>
  <c r="AA1771" i="1"/>
  <c r="AB1771" i="1"/>
  <c r="AC1771" i="1"/>
  <c r="AD1771" i="1"/>
  <c r="AE1771" i="1"/>
  <c r="AF1771" i="1"/>
  <c r="C1772" i="1"/>
  <c r="D1772" i="1"/>
  <c r="E1772" i="1"/>
  <c r="F1772" i="1"/>
  <c r="G1772" i="1"/>
  <c r="H1772" i="1"/>
  <c r="I1772" i="1"/>
  <c r="J1772" i="1"/>
  <c r="K1772" i="1"/>
  <c r="L1772" i="1"/>
  <c r="M1772" i="1"/>
  <c r="N1772" i="1"/>
  <c r="O1772" i="1"/>
  <c r="P1772" i="1"/>
  <c r="Q1772" i="1"/>
  <c r="R1772" i="1"/>
  <c r="S1772" i="1"/>
  <c r="T1772" i="1"/>
  <c r="U1772" i="1"/>
  <c r="V1772" i="1"/>
  <c r="W1772" i="1"/>
  <c r="X1772" i="1"/>
  <c r="Y1772" i="1"/>
  <c r="Z1772" i="1"/>
  <c r="AA1772" i="1"/>
  <c r="AB1772" i="1"/>
  <c r="AC1772" i="1"/>
  <c r="AD1772" i="1"/>
  <c r="AE1772" i="1"/>
  <c r="AF1772" i="1"/>
  <c r="C1773" i="1"/>
  <c r="D1773" i="1"/>
  <c r="E1773" i="1"/>
  <c r="F1773" i="1"/>
  <c r="G1773" i="1"/>
  <c r="H1773" i="1"/>
  <c r="I1773" i="1"/>
  <c r="J1773" i="1"/>
  <c r="K1773" i="1"/>
  <c r="L1773" i="1"/>
  <c r="M1773" i="1"/>
  <c r="N1773" i="1"/>
  <c r="O1773" i="1"/>
  <c r="P1773" i="1"/>
  <c r="Q1773" i="1"/>
  <c r="R1773" i="1"/>
  <c r="S1773" i="1"/>
  <c r="T1773" i="1"/>
  <c r="U1773" i="1"/>
  <c r="V1773" i="1"/>
  <c r="W1773" i="1"/>
  <c r="X1773" i="1"/>
  <c r="Y1773" i="1"/>
  <c r="Z1773" i="1"/>
  <c r="AA1773" i="1"/>
  <c r="AB1773" i="1"/>
  <c r="AC1773" i="1"/>
  <c r="AD1773" i="1"/>
  <c r="AE1773" i="1"/>
  <c r="AF1773" i="1"/>
  <c r="C1774" i="1"/>
  <c r="D1774" i="1"/>
  <c r="E1774" i="1"/>
  <c r="F1774" i="1"/>
  <c r="G1774" i="1"/>
  <c r="H1774" i="1"/>
  <c r="I1774" i="1"/>
  <c r="J1774" i="1"/>
  <c r="K1774" i="1"/>
  <c r="L1774" i="1"/>
  <c r="M1774" i="1"/>
  <c r="N1774" i="1"/>
  <c r="O1774" i="1"/>
  <c r="P1774" i="1"/>
  <c r="Q1774" i="1"/>
  <c r="R1774" i="1"/>
  <c r="S1774" i="1"/>
  <c r="T1774" i="1"/>
  <c r="U1774" i="1"/>
  <c r="V1774" i="1"/>
  <c r="W1774" i="1"/>
  <c r="X1774" i="1"/>
  <c r="Y1774" i="1"/>
  <c r="Z1774" i="1"/>
  <c r="AA1774" i="1"/>
  <c r="AB1774" i="1"/>
  <c r="AC1774" i="1"/>
  <c r="AD1774" i="1"/>
  <c r="AE1774" i="1"/>
  <c r="AF1774" i="1"/>
  <c r="C1775" i="1"/>
  <c r="D1775" i="1"/>
  <c r="E1775" i="1"/>
  <c r="F1775" i="1"/>
  <c r="G1775" i="1"/>
  <c r="H1775" i="1"/>
  <c r="I1775" i="1"/>
  <c r="J1775" i="1"/>
  <c r="K1775" i="1"/>
  <c r="L1775" i="1"/>
  <c r="M1775" i="1"/>
  <c r="N1775" i="1"/>
  <c r="O1775" i="1"/>
  <c r="P1775" i="1"/>
  <c r="Q1775" i="1"/>
  <c r="R1775" i="1"/>
  <c r="S1775" i="1"/>
  <c r="T1775" i="1"/>
  <c r="U1775" i="1"/>
  <c r="V1775" i="1"/>
  <c r="W1775" i="1"/>
  <c r="X1775" i="1"/>
  <c r="Y1775" i="1"/>
  <c r="Z1775" i="1"/>
  <c r="AA1775" i="1"/>
  <c r="AB1775" i="1"/>
  <c r="AC1775" i="1"/>
  <c r="AD1775" i="1"/>
  <c r="AE1775" i="1"/>
  <c r="AF1775" i="1"/>
  <c r="C1776" i="1"/>
  <c r="D1776" i="1"/>
  <c r="E1776" i="1"/>
  <c r="F1776" i="1"/>
  <c r="G1776" i="1"/>
  <c r="H1776" i="1"/>
  <c r="I1776" i="1"/>
  <c r="J1776" i="1"/>
  <c r="K1776" i="1"/>
  <c r="L1776" i="1"/>
  <c r="M1776" i="1"/>
  <c r="N1776" i="1"/>
  <c r="O1776" i="1"/>
  <c r="P1776" i="1"/>
  <c r="Q1776" i="1"/>
  <c r="R1776" i="1"/>
  <c r="S1776" i="1"/>
  <c r="T1776" i="1"/>
  <c r="U1776" i="1"/>
  <c r="V1776" i="1"/>
  <c r="W1776" i="1"/>
  <c r="X1776" i="1"/>
  <c r="Y1776" i="1"/>
  <c r="Z1776" i="1"/>
  <c r="AA1776" i="1"/>
  <c r="AB1776" i="1"/>
  <c r="AC1776" i="1"/>
  <c r="AD1776" i="1"/>
  <c r="AE1776" i="1"/>
  <c r="AF1776" i="1"/>
  <c r="C1777" i="1"/>
  <c r="D1777" i="1"/>
  <c r="E1777" i="1"/>
  <c r="F1777" i="1"/>
  <c r="G1777" i="1"/>
  <c r="H1777" i="1"/>
  <c r="I1777" i="1"/>
  <c r="J1777" i="1"/>
  <c r="K1777" i="1"/>
  <c r="L1777" i="1"/>
  <c r="M1777" i="1"/>
  <c r="N1777" i="1"/>
  <c r="O1777" i="1"/>
  <c r="P1777" i="1"/>
  <c r="Q1777" i="1"/>
  <c r="R1777" i="1"/>
  <c r="S1777" i="1"/>
  <c r="T1777" i="1"/>
  <c r="U1777" i="1"/>
  <c r="V1777" i="1"/>
  <c r="W1777" i="1"/>
  <c r="X1777" i="1"/>
  <c r="Y1777" i="1"/>
  <c r="Z1777" i="1"/>
  <c r="AA1777" i="1"/>
  <c r="AB1777" i="1"/>
  <c r="AC1777" i="1"/>
  <c r="AD1777" i="1"/>
  <c r="AE1777" i="1"/>
  <c r="AF1777" i="1"/>
  <c r="C1778" i="1"/>
  <c r="D1778" i="1"/>
  <c r="E1778" i="1"/>
  <c r="F1778" i="1"/>
  <c r="G1778" i="1"/>
  <c r="H1778" i="1"/>
  <c r="I1778" i="1"/>
  <c r="J1778" i="1"/>
  <c r="K1778" i="1"/>
  <c r="L1778" i="1"/>
  <c r="M1778" i="1"/>
  <c r="N1778" i="1"/>
  <c r="O1778" i="1"/>
  <c r="P1778" i="1"/>
  <c r="Q1778" i="1"/>
  <c r="R1778" i="1"/>
  <c r="S1778" i="1"/>
  <c r="T1778" i="1"/>
  <c r="U1778" i="1"/>
  <c r="V1778" i="1"/>
  <c r="W1778" i="1"/>
  <c r="X1778" i="1"/>
  <c r="Y1778" i="1"/>
  <c r="Z1778" i="1"/>
  <c r="AA1778" i="1"/>
  <c r="AB1778" i="1"/>
  <c r="AC1778" i="1"/>
  <c r="AD1778" i="1"/>
  <c r="AE1778" i="1"/>
  <c r="AF1778" i="1"/>
  <c r="C1779" i="1"/>
  <c r="D1779" i="1"/>
  <c r="E1779" i="1"/>
  <c r="F1779" i="1"/>
  <c r="G1779" i="1"/>
  <c r="H1779" i="1"/>
  <c r="I1779" i="1"/>
  <c r="J1779" i="1"/>
  <c r="K1779" i="1"/>
  <c r="L1779" i="1"/>
  <c r="M1779" i="1"/>
  <c r="N1779" i="1"/>
  <c r="O1779" i="1"/>
  <c r="P1779" i="1"/>
  <c r="Q1779" i="1"/>
  <c r="R1779" i="1"/>
  <c r="S1779" i="1"/>
  <c r="T1779" i="1"/>
  <c r="U1779" i="1"/>
  <c r="V1779" i="1"/>
  <c r="W1779" i="1"/>
  <c r="X1779" i="1"/>
  <c r="Y1779" i="1"/>
  <c r="Z1779" i="1"/>
  <c r="AA1779" i="1"/>
  <c r="AB1779" i="1"/>
  <c r="AC1779" i="1"/>
  <c r="AD1779" i="1"/>
  <c r="AE1779" i="1"/>
  <c r="AF1779" i="1"/>
  <c r="C1780" i="1"/>
  <c r="D1780" i="1"/>
  <c r="E1780" i="1"/>
  <c r="F1780" i="1"/>
  <c r="G1780" i="1"/>
  <c r="H1780" i="1"/>
  <c r="I1780" i="1"/>
  <c r="J1780" i="1"/>
  <c r="K1780" i="1"/>
  <c r="L1780" i="1"/>
  <c r="M1780" i="1"/>
  <c r="N1780" i="1"/>
  <c r="O1780" i="1"/>
  <c r="P1780" i="1"/>
  <c r="Q1780" i="1"/>
  <c r="R1780" i="1"/>
  <c r="S1780" i="1"/>
  <c r="T1780" i="1"/>
  <c r="U1780" i="1"/>
  <c r="V1780" i="1"/>
  <c r="W1780" i="1"/>
  <c r="X1780" i="1"/>
  <c r="Y1780" i="1"/>
  <c r="Z1780" i="1"/>
  <c r="AA1780" i="1"/>
  <c r="AB1780" i="1"/>
  <c r="AC1780" i="1"/>
  <c r="AD1780" i="1"/>
  <c r="AE1780" i="1"/>
  <c r="AF1780" i="1"/>
  <c r="C1781" i="1"/>
  <c r="D1781" i="1"/>
  <c r="E1781" i="1"/>
  <c r="F1781" i="1"/>
  <c r="G1781" i="1"/>
  <c r="H1781" i="1"/>
  <c r="I1781" i="1"/>
  <c r="J1781" i="1"/>
  <c r="K1781" i="1"/>
  <c r="L1781" i="1"/>
  <c r="M1781" i="1"/>
  <c r="N1781" i="1"/>
  <c r="O1781" i="1"/>
  <c r="P1781" i="1"/>
  <c r="Q1781" i="1"/>
  <c r="R1781" i="1"/>
  <c r="S1781" i="1"/>
  <c r="T1781" i="1"/>
  <c r="U1781" i="1"/>
  <c r="V1781" i="1"/>
  <c r="W1781" i="1"/>
  <c r="X1781" i="1"/>
  <c r="Y1781" i="1"/>
  <c r="Z1781" i="1"/>
  <c r="AA1781" i="1"/>
  <c r="AB1781" i="1"/>
  <c r="AC1781" i="1"/>
  <c r="AD1781" i="1"/>
  <c r="AE1781" i="1"/>
  <c r="AF1781" i="1"/>
  <c r="C1782" i="1"/>
  <c r="D1782" i="1"/>
  <c r="E1782" i="1"/>
  <c r="F1782" i="1"/>
  <c r="G1782" i="1"/>
  <c r="H1782" i="1"/>
  <c r="I1782" i="1"/>
  <c r="J1782" i="1"/>
  <c r="K1782" i="1"/>
  <c r="L1782" i="1"/>
  <c r="M1782" i="1"/>
  <c r="N1782" i="1"/>
  <c r="O1782" i="1"/>
  <c r="P1782" i="1"/>
  <c r="Q1782" i="1"/>
  <c r="R1782" i="1"/>
  <c r="S1782" i="1"/>
  <c r="T1782" i="1"/>
  <c r="U1782" i="1"/>
  <c r="V1782" i="1"/>
  <c r="W1782" i="1"/>
  <c r="X1782" i="1"/>
  <c r="Y1782" i="1"/>
  <c r="Z1782" i="1"/>
  <c r="AA1782" i="1"/>
  <c r="AB1782" i="1"/>
  <c r="AC1782" i="1"/>
  <c r="AD1782" i="1"/>
  <c r="AE1782" i="1"/>
  <c r="AF1782" i="1"/>
  <c r="C1783" i="1"/>
  <c r="D1783" i="1"/>
  <c r="E1783" i="1"/>
  <c r="F1783" i="1"/>
  <c r="G1783" i="1"/>
  <c r="H1783" i="1"/>
  <c r="I1783" i="1"/>
  <c r="J1783" i="1"/>
  <c r="K1783" i="1"/>
  <c r="L1783" i="1"/>
  <c r="M1783" i="1"/>
  <c r="N1783" i="1"/>
  <c r="O1783" i="1"/>
  <c r="P1783" i="1"/>
  <c r="Q1783" i="1"/>
  <c r="R1783" i="1"/>
  <c r="S1783" i="1"/>
  <c r="T1783" i="1"/>
  <c r="U1783" i="1"/>
  <c r="V1783" i="1"/>
  <c r="W1783" i="1"/>
  <c r="X1783" i="1"/>
  <c r="Y1783" i="1"/>
  <c r="Z1783" i="1"/>
  <c r="AA1783" i="1"/>
  <c r="AB1783" i="1"/>
  <c r="AC1783" i="1"/>
  <c r="AD1783" i="1"/>
  <c r="AE1783" i="1"/>
  <c r="AF1783" i="1"/>
  <c r="C1784" i="1"/>
  <c r="D1784" i="1"/>
  <c r="E1784" i="1"/>
  <c r="F1784" i="1"/>
  <c r="G1784" i="1"/>
  <c r="H1784" i="1"/>
  <c r="I1784" i="1"/>
  <c r="J1784" i="1"/>
  <c r="K1784" i="1"/>
  <c r="L1784" i="1"/>
  <c r="M1784" i="1"/>
  <c r="N1784" i="1"/>
  <c r="O1784" i="1"/>
  <c r="P1784" i="1"/>
  <c r="Q1784" i="1"/>
  <c r="R1784" i="1"/>
  <c r="S1784" i="1"/>
  <c r="T1784" i="1"/>
  <c r="U1784" i="1"/>
  <c r="V1784" i="1"/>
  <c r="W1784" i="1"/>
  <c r="X1784" i="1"/>
  <c r="Y1784" i="1"/>
  <c r="Z1784" i="1"/>
  <c r="AA1784" i="1"/>
  <c r="AB1784" i="1"/>
  <c r="AC1784" i="1"/>
  <c r="AD1784" i="1"/>
  <c r="AE1784" i="1"/>
  <c r="AF1784" i="1"/>
  <c r="C1785" i="1"/>
  <c r="D1785" i="1"/>
  <c r="E1785" i="1"/>
  <c r="F1785" i="1"/>
  <c r="G1785" i="1"/>
  <c r="H1785" i="1"/>
  <c r="I1785" i="1"/>
  <c r="J1785" i="1"/>
  <c r="K1785" i="1"/>
  <c r="L1785" i="1"/>
  <c r="M1785" i="1"/>
  <c r="N1785" i="1"/>
  <c r="O1785" i="1"/>
  <c r="P1785" i="1"/>
  <c r="Q1785" i="1"/>
  <c r="R1785" i="1"/>
  <c r="S1785" i="1"/>
  <c r="T1785" i="1"/>
  <c r="U1785" i="1"/>
  <c r="V1785" i="1"/>
  <c r="W1785" i="1"/>
  <c r="X1785" i="1"/>
  <c r="Y1785" i="1"/>
  <c r="Z1785" i="1"/>
  <c r="AA1785" i="1"/>
  <c r="AB1785" i="1"/>
  <c r="AC1785" i="1"/>
  <c r="AD1785" i="1"/>
  <c r="AE1785" i="1"/>
  <c r="AF1785" i="1"/>
  <c r="C1786" i="1"/>
  <c r="D1786" i="1"/>
  <c r="E1786" i="1"/>
  <c r="F1786" i="1"/>
  <c r="G1786" i="1"/>
  <c r="H1786" i="1"/>
  <c r="I1786" i="1"/>
  <c r="J1786" i="1"/>
  <c r="K1786" i="1"/>
  <c r="L1786" i="1"/>
  <c r="M1786" i="1"/>
  <c r="N1786" i="1"/>
  <c r="O1786" i="1"/>
  <c r="P1786" i="1"/>
  <c r="Q1786" i="1"/>
  <c r="R1786" i="1"/>
  <c r="S1786" i="1"/>
  <c r="T1786" i="1"/>
  <c r="U1786" i="1"/>
  <c r="V1786" i="1"/>
  <c r="W1786" i="1"/>
  <c r="X1786" i="1"/>
  <c r="Y1786" i="1"/>
  <c r="Z1786" i="1"/>
  <c r="AA1786" i="1"/>
  <c r="AB1786" i="1"/>
  <c r="AC1786" i="1"/>
  <c r="AD1786" i="1"/>
  <c r="AE1786" i="1"/>
  <c r="AF1786" i="1"/>
  <c r="C1787" i="1"/>
  <c r="D1787" i="1"/>
  <c r="E1787" i="1"/>
  <c r="F1787" i="1"/>
  <c r="G1787" i="1"/>
  <c r="H1787" i="1"/>
  <c r="I1787" i="1"/>
  <c r="J1787" i="1"/>
  <c r="K1787" i="1"/>
  <c r="L1787" i="1"/>
  <c r="M1787" i="1"/>
  <c r="N1787" i="1"/>
  <c r="O1787" i="1"/>
  <c r="P1787" i="1"/>
  <c r="Q1787" i="1"/>
  <c r="R1787" i="1"/>
  <c r="S1787" i="1"/>
  <c r="T1787" i="1"/>
  <c r="U1787" i="1"/>
  <c r="V1787" i="1"/>
  <c r="W1787" i="1"/>
  <c r="X1787" i="1"/>
  <c r="Y1787" i="1"/>
  <c r="Z1787" i="1"/>
  <c r="AA1787" i="1"/>
  <c r="AB1787" i="1"/>
  <c r="AC1787" i="1"/>
  <c r="AD1787" i="1"/>
  <c r="AE1787" i="1"/>
  <c r="AF1787" i="1"/>
  <c r="C1788" i="1"/>
  <c r="D1788" i="1"/>
  <c r="E1788" i="1"/>
  <c r="F1788" i="1"/>
  <c r="G1788" i="1"/>
  <c r="H1788" i="1"/>
  <c r="I1788" i="1"/>
  <c r="J1788" i="1"/>
  <c r="K1788" i="1"/>
  <c r="L1788" i="1"/>
  <c r="M1788" i="1"/>
  <c r="N1788" i="1"/>
  <c r="O1788" i="1"/>
  <c r="P1788" i="1"/>
  <c r="Q1788" i="1"/>
  <c r="R1788" i="1"/>
  <c r="S1788" i="1"/>
  <c r="T1788" i="1"/>
  <c r="U1788" i="1"/>
  <c r="V1788" i="1"/>
  <c r="W1788" i="1"/>
  <c r="X1788" i="1"/>
  <c r="Y1788" i="1"/>
  <c r="Z1788" i="1"/>
  <c r="AA1788" i="1"/>
  <c r="AB1788" i="1"/>
  <c r="AC1788" i="1"/>
  <c r="AD1788" i="1"/>
  <c r="AE1788" i="1"/>
  <c r="AF1788" i="1"/>
  <c r="C1789" i="1"/>
  <c r="D1789" i="1"/>
  <c r="E1789" i="1"/>
  <c r="F1789" i="1"/>
  <c r="G1789" i="1"/>
  <c r="H1789" i="1"/>
  <c r="I1789" i="1"/>
  <c r="J1789" i="1"/>
  <c r="K1789" i="1"/>
  <c r="L1789" i="1"/>
  <c r="M1789" i="1"/>
  <c r="N1789" i="1"/>
  <c r="O1789" i="1"/>
  <c r="P1789" i="1"/>
  <c r="Q1789" i="1"/>
  <c r="R1789" i="1"/>
  <c r="S1789" i="1"/>
  <c r="T1789" i="1"/>
  <c r="U1789" i="1"/>
  <c r="V1789" i="1"/>
  <c r="W1789" i="1"/>
  <c r="X1789" i="1"/>
  <c r="Y1789" i="1"/>
  <c r="Z1789" i="1"/>
  <c r="AA1789" i="1"/>
  <c r="AB1789" i="1"/>
  <c r="AC1789" i="1"/>
  <c r="AD1789" i="1"/>
  <c r="AE1789" i="1"/>
  <c r="AF1789" i="1"/>
  <c r="C1790" i="1"/>
  <c r="D1790" i="1"/>
  <c r="E1790" i="1"/>
  <c r="F1790" i="1"/>
  <c r="G1790" i="1"/>
  <c r="H1790" i="1"/>
  <c r="I1790" i="1"/>
  <c r="J1790" i="1"/>
  <c r="K1790" i="1"/>
  <c r="L1790" i="1"/>
  <c r="M1790" i="1"/>
  <c r="N1790" i="1"/>
  <c r="O1790" i="1"/>
  <c r="P1790" i="1"/>
  <c r="Q1790" i="1"/>
  <c r="R1790" i="1"/>
  <c r="S1790" i="1"/>
  <c r="T1790" i="1"/>
  <c r="U1790" i="1"/>
  <c r="V1790" i="1"/>
  <c r="W1790" i="1"/>
  <c r="X1790" i="1"/>
  <c r="Y1790" i="1"/>
  <c r="Z1790" i="1"/>
  <c r="AA1790" i="1"/>
  <c r="AB1790" i="1"/>
  <c r="AC1790" i="1"/>
  <c r="AD1790" i="1"/>
  <c r="AE1790" i="1"/>
  <c r="AF1790" i="1"/>
  <c r="C1791" i="1"/>
  <c r="D1791" i="1"/>
  <c r="E1791" i="1"/>
  <c r="F1791" i="1"/>
  <c r="G1791" i="1"/>
  <c r="H1791" i="1"/>
  <c r="I1791" i="1"/>
  <c r="J1791" i="1"/>
  <c r="K1791" i="1"/>
  <c r="L1791" i="1"/>
  <c r="M1791" i="1"/>
  <c r="N1791" i="1"/>
  <c r="O1791" i="1"/>
  <c r="P1791" i="1"/>
  <c r="Q1791" i="1"/>
  <c r="R1791" i="1"/>
  <c r="S1791" i="1"/>
  <c r="T1791" i="1"/>
  <c r="U1791" i="1"/>
  <c r="V1791" i="1"/>
  <c r="W1791" i="1"/>
  <c r="X1791" i="1"/>
  <c r="Y1791" i="1"/>
  <c r="Z1791" i="1"/>
  <c r="AA1791" i="1"/>
  <c r="AB1791" i="1"/>
  <c r="AC1791" i="1"/>
  <c r="AD1791" i="1"/>
  <c r="AE1791" i="1"/>
  <c r="AF1791" i="1"/>
  <c r="C1792" i="1"/>
  <c r="D1792" i="1"/>
  <c r="E1792" i="1"/>
  <c r="F1792" i="1"/>
  <c r="G1792" i="1"/>
  <c r="H1792" i="1"/>
  <c r="I1792" i="1"/>
  <c r="J1792" i="1"/>
  <c r="K1792" i="1"/>
  <c r="L1792" i="1"/>
  <c r="M1792" i="1"/>
  <c r="N1792" i="1"/>
  <c r="O1792" i="1"/>
  <c r="P1792" i="1"/>
  <c r="Q1792" i="1"/>
  <c r="R1792" i="1"/>
  <c r="S1792" i="1"/>
  <c r="T1792" i="1"/>
  <c r="U1792" i="1"/>
  <c r="V1792" i="1"/>
  <c r="W1792" i="1"/>
  <c r="X1792" i="1"/>
  <c r="Y1792" i="1"/>
  <c r="Z1792" i="1"/>
  <c r="AA1792" i="1"/>
  <c r="AB1792" i="1"/>
  <c r="AC1792" i="1"/>
  <c r="AD1792" i="1"/>
  <c r="AE1792" i="1"/>
  <c r="AF1792" i="1"/>
  <c r="C1793" i="1"/>
  <c r="D1793" i="1"/>
  <c r="E1793" i="1"/>
  <c r="F1793" i="1"/>
  <c r="G1793" i="1"/>
  <c r="H1793" i="1"/>
  <c r="I1793" i="1"/>
  <c r="J1793" i="1"/>
  <c r="K1793" i="1"/>
  <c r="L1793" i="1"/>
  <c r="M1793" i="1"/>
  <c r="N1793" i="1"/>
  <c r="O1793" i="1"/>
  <c r="P1793" i="1"/>
  <c r="Q1793" i="1"/>
  <c r="R1793" i="1"/>
  <c r="S1793" i="1"/>
  <c r="T1793" i="1"/>
  <c r="U1793" i="1"/>
  <c r="V1793" i="1"/>
  <c r="W1793" i="1"/>
  <c r="X1793" i="1"/>
  <c r="Y1793" i="1"/>
  <c r="Z1793" i="1"/>
  <c r="AA1793" i="1"/>
  <c r="AB1793" i="1"/>
  <c r="AC1793" i="1"/>
  <c r="AD1793" i="1"/>
  <c r="AE1793" i="1"/>
  <c r="AF1793" i="1"/>
  <c r="C1794" i="1"/>
  <c r="D1794" i="1"/>
  <c r="E1794" i="1"/>
  <c r="F1794" i="1"/>
  <c r="G1794" i="1"/>
  <c r="H1794" i="1"/>
  <c r="I1794" i="1"/>
  <c r="J1794" i="1"/>
  <c r="K1794" i="1"/>
  <c r="L1794" i="1"/>
  <c r="M1794" i="1"/>
  <c r="N1794" i="1"/>
  <c r="O1794" i="1"/>
  <c r="P1794" i="1"/>
  <c r="Q1794" i="1"/>
  <c r="R1794" i="1"/>
  <c r="S1794" i="1"/>
  <c r="T1794" i="1"/>
  <c r="U1794" i="1"/>
  <c r="V1794" i="1"/>
  <c r="W1794" i="1"/>
  <c r="X1794" i="1"/>
  <c r="Y1794" i="1"/>
  <c r="Z1794" i="1"/>
  <c r="AA1794" i="1"/>
  <c r="AB1794" i="1"/>
  <c r="AC1794" i="1"/>
  <c r="AD1794" i="1"/>
  <c r="AE1794" i="1"/>
  <c r="AF1794" i="1"/>
  <c r="C1795" i="1"/>
  <c r="D1795" i="1"/>
  <c r="E1795" i="1"/>
  <c r="F1795" i="1"/>
  <c r="G1795" i="1"/>
  <c r="H1795" i="1"/>
  <c r="I1795" i="1"/>
  <c r="J1795" i="1"/>
  <c r="K1795" i="1"/>
  <c r="L1795" i="1"/>
  <c r="M1795" i="1"/>
  <c r="N1795" i="1"/>
  <c r="O1795" i="1"/>
  <c r="P1795" i="1"/>
  <c r="Q1795" i="1"/>
  <c r="R1795" i="1"/>
  <c r="S1795" i="1"/>
  <c r="T1795" i="1"/>
  <c r="U1795" i="1"/>
  <c r="V1795" i="1"/>
  <c r="W1795" i="1"/>
  <c r="X1795" i="1"/>
  <c r="Y1795" i="1"/>
  <c r="Z1795" i="1"/>
  <c r="AA1795" i="1"/>
  <c r="AB1795" i="1"/>
  <c r="AC1795" i="1"/>
  <c r="AD1795" i="1"/>
  <c r="AE1795" i="1"/>
  <c r="AF1795" i="1"/>
  <c r="C1796" i="1"/>
  <c r="D1796" i="1"/>
  <c r="E1796" i="1"/>
  <c r="F1796" i="1"/>
  <c r="G1796" i="1"/>
  <c r="H1796" i="1"/>
  <c r="I1796" i="1"/>
  <c r="J1796" i="1"/>
  <c r="K1796" i="1"/>
  <c r="L1796" i="1"/>
  <c r="M1796" i="1"/>
  <c r="N1796" i="1"/>
  <c r="O1796" i="1"/>
  <c r="P1796" i="1"/>
  <c r="Q1796" i="1"/>
  <c r="R1796" i="1"/>
  <c r="S1796" i="1"/>
  <c r="T1796" i="1"/>
  <c r="U1796" i="1"/>
  <c r="V1796" i="1"/>
  <c r="W1796" i="1"/>
  <c r="X1796" i="1"/>
  <c r="Y1796" i="1"/>
  <c r="Z1796" i="1"/>
  <c r="AA1796" i="1"/>
  <c r="AB1796" i="1"/>
  <c r="AC1796" i="1"/>
  <c r="AD1796" i="1"/>
  <c r="AE1796" i="1"/>
  <c r="AF1796" i="1"/>
  <c r="C1797" i="1"/>
  <c r="D1797" i="1"/>
  <c r="E1797" i="1"/>
  <c r="F1797" i="1"/>
  <c r="G1797" i="1"/>
  <c r="H1797" i="1"/>
  <c r="I1797" i="1"/>
  <c r="J1797" i="1"/>
  <c r="K1797" i="1"/>
  <c r="L1797" i="1"/>
  <c r="M1797" i="1"/>
  <c r="N1797" i="1"/>
  <c r="O1797" i="1"/>
  <c r="P1797" i="1"/>
  <c r="Q1797" i="1"/>
  <c r="R1797" i="1"/>
  <c r="S1797" i="1"/>
  <c r="T1797" i="1"/>
  <c r="U1797" i="1"/>
  <c r="V1797" i="1"/>
  <c r="W1797" i="1"/>
  <c r="X1797" i="1"/>
  <c r="Y1797" i="1"/>
  <c r="Z1797" i="1"/>
  <c r="AA1797" i="1"/>
  <c r="AB1797" i="1"/>
  <c r="AC1797" i="1"/>
  <c r="AD1797" i="1"/>
  <c r="AE1797" i="1"/>
  <c r="AF1797" i="1"/>
  <c r="C1798" i="1"/>
  <c r="D1798" i="1"/>
  <c r="E1798" i="1"/>
  <c r="F1798" i="1"/>
  <c r="G1798" i="1"/>
  <c r="H1798" i="1"/>
  <c r="I1798" i="1"/>
  <c r="J1798" i="1"/>
  <c r="K1798" i="1"/>
  <c r="L1798" i="1"/>
  <c r="M1798" i="1"/>
  <c r="N1798" i="1"/>
  <c r="O1798" i="1"/>
  <c r="P1798" i="1"/>
  <c r="Q1798" i="1"/>
  <c r="R1798" i="1"/>
  <c r="S1798" i="1"/>
  <c r="T1798" i="1"/>
  <c r="U1798" i="1"/>
  <c r="V1798" i="1"/>
  <c r="W1798" i="1"/>
  <c r="X1798" i="1"/>
  <c r="Y1798" i="1"/>
  <c r="Z1798" i="1"/>
  <c r="AA1798" i="1"/>
  <c r="AB1798" i="1"/>
  <c r="AC1798" i="1"/>
  <c r="AD1798" i="1"/>
  <c r="AE1798" i="1"/>
  <c r="AF1798" i="1"/>
  <c r="C1799" i="1"/>
  <c r="D1799" i="1"/>
  <c r="E1799" i="1"/>
  <c r="F1799" i="1"/>
  <c r="G1799" i="1"/>
  <c r="H1799" i="1"/>
  <c r="I1799" i="1"/>
  <c r="J1799" i="1"/>
  <c r="K1799" i="1"/>
  <c r="L1799" i="1"/>
  <c r="M1799" i="1"/>
  <c r="N1799" i="1"/>
  <c r="O1799" i="1"/>
  <c r="P1799" i="1"/>
  <c r="Q1799" i="1"/>
  <c r="R1799" i="1"/>
  <c r="S1799" i="1"/>
  <c r="T1799" i="1"/>
  <c r="U1799" i="1"/>
  <c r="V1799" i="1"/>
  <c r="W1799" i="1"/>
  <c r="X1799" i="1"/>
  <c r="Y1799" i="1"/>
  <c r="Z1799" i="1"/>
  <c r="AA1799" i="1"/>
  <c r="AB1799" i="1"/>
  <c r="AC1799" i="1"/>
  <c r="AD1799" i="1"/>
  <c r="AE1799" i="1"/>
  <c r="AF1799" i="1"/>
  <c r="C1800" i="1"/>
  <c r="D1800" i="1"/>
  <c r="E1800" i="1"/>
  <c r="F1800" i="1"/>
  <c r="G1800" i="1"/>
  <c r="H1800" i="1"/>
  <c r="I1800" i="1"/>
  <c r="J1800" i="1"/>
  <c r="K1800" i="1"/>
  <c r="L1800" i="1"/>
  <c r="M1800" i="1"/>
  <c r="N1800" i="1"/>
  <c r="O1800" i="1"/>
  <c r="P1800" i="1"/>
  <c r="Q1800" i="1"/>
  <c r="R1800" i="1"/>
  <c r="S1800" i="1"/>
  <c r="T1800" i="1"/>
  <c r="U1800" i="1"/>
  <c r="V1800" i="1"/>
  <c r="W1800" i="1"/>
  <c r="X1800" i="1"/>
  <c r="Y1800" i="1"/>
  <c r="Z1800" i="1"/>
  <c r="AA1800" i="1"/>
  <c r="AB1800" i="1"/>
  <c r="AC1800" i="1"/>
  <c r="AD1800" i="1"/>
  <c r="AE1800" i="1"/>
  <c r="AF1800" i="1"/>
  <c r="C1801" i="1"/>
  <c r="D1801" i="1"/>
  <c r="E1801" i="1"/>
  <c r="F1801" i="1"/>
  <c r="G1801" i="1"/>
  <c r="H1801" i="1"/>
  <c r="I1801" i="1"/>
  <c r="J1801" i="1"/>
  <c r="K1801" i="1"/>
  <c r="L1801" i="1"/>
  <c r="M1801" i="1"/>
  <c r="N1801" i="1"/>
  <c r="O1801" i="1"/>
  <c r="P1801" i="1"/>
  <c r="Q1801" i="1"/>
  <c r="R1801" i="1"/>
  <c r="S1801" i="1"/>
  <c r="T1801" i="1"/>
  <c r="U1801" i="1"/>
  <c r="V1801" i="1"/>
  <c r="W1801" i="1"/>
  <c r="X1801" i="1"/>
  <c r="Y1801" i="1"/>
  <c r="Z1801" i="1"/>
  <c r="AA1801" i="1"/>
  <c r="AB1801" i="1"/>
  <c r="AC1801" i="1"/>
  <c r="AD1801" i="1"/>
  <c r="AE1801" i="1"/>
  <c r="AF1801" i="1"/>
  <c r="C1802" i="1"/>
  <c r="D1802" i="1"/>
  <c r="E1802" i="1"/>
  <c r="F1802" i="1"/>
  <c r="G1802" i="1"/>
  <c r="H1802" i="1"/>
  <c r="I1802" i="1"/>
  <c r="J1802" i="1"/>
  <c r="K1802" i="1"/>
  <c r="L1802" i="1"/>
  <c r="M1802" i="1"/>
  <c r="N1802" i="1"/>
  <c r="O1802" i="1"/>
  <c r="P1802" i="1"/>
  <c r="Q1802" i="1"/>
  <c r="R1802" i="1"/>
  <c r="S1802" i="1"/>
  <c r="T1802" i="1"/>
  <c r="U1802" i="1"/>
  <c r="V1802" i="1"/>
  <c r="W1802" i="1"/>
  <c r="X1802" i="1"/>
  <c r="Y1802" i="1"/>
  <c r="Z1802" i="1"/>
  <c r="AA1802" i="1"/>
  <c r="AB1802" i="1"/>
  <c r="AC1802" i="1"/>
  <c r="AD1802" i="1"/>
  <c r="AE1802" i="1"/>
  <c r="AF1802" i="1"/>
  <c r="C1803" i="1"/>
  <c r="D1803" i="1"/>
  <c r="E1803" i="1"/>
  <c r="F1803" i="1"/>
  <c r="G1803" i="1"/>
  <c r="H1803" i="1"/>
  <c r="I1803" i="1"/>
  <c r="J1803" i="1"/>
  <c r="K1803" i="1"/>
  <c r="L1803" i="1"/>
  <c r="M1803" i="1"/>
  <c r="N1803" i="1"/>
  <c r="O1803" i="1"/>
  <c r="P1803" i="1"/>
  <c r="Q1803" i="1"/>
  <c r="R1803" i="1"/>
  <c r="S1803" i="1"/>
  <c r="T1803" i="1"/>
  <c r="U1803" i="1"/>
  <c r="V1803" i="1"/>
  <c r="W1803" i="1"/>
  <c r="X1803" i="1"/>
  <c r="Y1803" i="1"/>
  <c r="Z1803" i="1"/>
  <c r="AA1803" i="1"/>
  <c r="AB1803" i="1"/>
  <c r="AC1803" i="1"/>
  <c r="AD1803" i="1"/>
  <c r="AE1803" i="1"/>
  <c r="AF1803" i="1"/>
  <c r="C1804" i="1"/>
  <c r="D1804" i="1"/>
  <c r="E1804" i="1"/>
  <c r="F1804" i="1"/>
  <c r="G1804" i="1"/>
  <c r="H1804" i="1"/>
  <c r="I1804" i="1"/>
  <c r="J1804" i="1"/>
  <c r="K1804" i="1"/>
  <c r="L1804" i="1"/>
  <c r="M1804" i="1"/>
  <c r="N1804" i="1"/>
  <c r="O1804" i="1"/>
  <c r="P1804" i="1"/>
  <c r="Q1804" i="1"/>
  <c r="R1804" i="1"/>
  <c r="S1804" i="1"/>
  <c r="T1804" i="1"/>
  <c r="U1804" i="1"/>
  <c r="V1804" i="1"/>
  <c r="W1804" i="1"/>
  <c r="X1804" i="1"/>
  <c r="Y1804" i="1"/>
  <c r="Z1804" i="1"/>
  <c r="AA1804" i="1"/>
  <c r="AB1804" i="1"/>
  <c r="AC1804" i="1"/>
  <c r="AD1804" i="1"/>
  <c r="AE1804" i="1"/>
  <c r="AF1804" i="1"/>
  <c r="C1805" i="1"/>
  <c r="D1805" i="1"/>
  <c r="E1805" i="1"/>
  <c r="F1805" i="1"/>
  <c r="G1805" i="1"/>
  <c r="H1805" i="1"/>
  <c r="I1805" i="1"/>
  <c r="J1805" i="1"/>
  <c r="K1805" i="1"/>
  <c r="L1805" i="1"/>
  <c r="M1805" i="1"/>
  <c r="N1805" i="1"/>
  <c r="O1805" i="1"/>
  <c r="P1805" i="1"/>
  <c r="Q1805" i="1"/>
  <c r="R1805" i="1"/>
  <c r="S1805" i="1"/>
  <c r="T1805" i="1"/>
  <c r="U1805" i="1"/>
  <c r="V1805" i="1"/>
  <c r="W1805" i="1"/>
  <c r="X1805" i="1"/>
  <c r="Y1805" i="1"/>
  <c r="Z1805" i="1"/>
  <c r="AA1805" i="1"/>
  <c r="AB1805" i="1"/>
  <c r="AC1805" i="1"/>
  <c r="AD1805" i="1"/>
  <c r="AE1805" i="1"/>
  <c r="AF1805" i="1"/>
  <c r="C1806" i="1"/>
  <c r="D1806" i="1"/>
  <c r="E1806" i="1"/>
  <c r="F1806" i="1"/>
  <c r="G1806" i="1"/>
  <c r="H1806" i="1"/>
  <c r="I1806" i="1"/>
  <c r="J1806" i="1"/>
  <c r="K1806" i="1"/>
  <c r="L1806" i="1"/>
  <c r="M1806" i="1"/>
  <c r="N1806" i="1"/>
  <c r="O1806" i="1"/>
  <c r="P1806" i="1"/>
  <c r="Q1806" i="1"/>
  <c r="R1806" i="1"/>
  <c r="S1806" i="1"/>
  <c r="T1806" i="1"/>
  <c r="U1806" i="1"/>
  <c r="V1806" i="1"/>
  <c r="W1806" i="1"/>
  <c r="X1806" i="1"/>
  <c r="Y1806" i="1"/>
  <c r="Z1806" i="1"/>
  <c r="AA1806" i="1"/>
  <c r="AB1806" i="1"/>
  <c r="AC1806" i="1"/>
  <c r="AD1806" i="1"/>
  <c r="AE1806" i="1"/>
  <c r="AF1806" i="1"/>
  <c r="C1807" i="1"/>
  <c r="D1807" i="1"/>
  <c r="E1807" i="1"/>
  <c r="F1807" i="1"/>
  <c r="G1807" i="1"/>
  <c r="H1807" i="1"/>
  <c r="I1807" i="1"/>
  <c r="J1807" i="1"/>
  <c r="K1807" i="1"/>
  <c r="L1807" i="1"/>
  <c r="M1807" i="1"/>
  <c r="N1807" i="1"/>
  <c r="O1807" i="1"/>
  <c r="P1807" i="1"/>
  <c r="Q1807" i="1"/>
  <c r="R1807" i="1"/>
  <c r="S1807" i="1"/>
  <c r="T1807" i="1"/>
  <c r="U1807" i="1"/>
  <c r="V1807" i="1"/>
  <c r="W1807" i="1"/>
  <c r="X1807" i="1"/>
  <c r="Y1807" i="1"/>
  <c r="Z1807" i="1"/>
  <c r="AA1807" i="1"/>
  <c r="AB1807" i="1"/>
  <c r="AC1807" i="1"/>
  <c r="AD1807" i="1"/>
  <c r="AE1807" i="1"/>
  <c r="AF1807" i="1"/>
  <c r="C1808" i="1"/>
  <c r="D1808" i="1"/>
  <c r="E1808" i="1"/>
  <c r="F1808" i="1"/>
  <c r="G1808" i="1"/>
  <c r="H1808" i="1"/>
  <c r="I1808" i="1"/>
  <c r="J1808" i="1"/>
  <c r="K1808" i="1"/>
  <c r="L1808" i="1"/>
  <c r="M1808" i="1"/>
  <c r="N1808" i="1"/>
  <c r="O1808" i="1"/>
  <c r="P1808" i="1"/>
  <c r="Q1808" i="1"/>
  <c r="R1808" i="1"/>
  <c r="S1808" i="1"/>
  <c r="T1808" i="1"/>
  <c r="U1808" i="1"/>
  <c r="V1808" i="1"/>
  <c r="W1808" i="1"/>
  <c r="X1808" i="1"/>
  <c r="Y1808" i="1"/>
  <c r="Z1808" i="1"/>
  <c r="AA1808" i="1"/>
  <c r="AB1808" i="1"/>
  <c r="AC1808" i="1"/>
  <c r="AD1808" i="1"/>
  <c r="AE1808" i="1"/>
  <c r="AF1808" i="1"/>
  <c r="C1809" i="1"/>
  <c r="D1809" i="1"/>
  <c r="E1809" i="1"/>
  <c r="F1809" i="1"/>
  <c r="G1809" i="1"/>
  <c r="H1809" i="1"/>
  <c r="I1809" i="1"/>
  <c r="J1809" i="1"/>
  <c r="K1809" i="1"/>
  <c r="L1809" i="1"/>
  <c r="M1809" i="1"/>
  <c r="N1809" i="1"/>
  <c r="O1809" i="1"/>
  <c r="P1809" i="1"/>
  <c r="Q1809" i="1"/>
  <c r="R1809" i="1"/>
  <c r="S1809" i="1"/>
  <c r="T1809" i="1"/>
  <c r="U1809" i="1"/>
  <c r="V1809" i="1"/>
  <c r="W1809" i="1"/>
  <c r="X1809" i="1"/>
  <c r="Y1809" i="1"/>
  <c r="Z1809" i="1"/>
  <c r="AA1809" i="1"/>
  <c r="AB1809" i="1"/>
  <c r="AC1809" i="1"/>
  <c r="AD1809" i="1"/>
  <c r="AE1809" i="1"/>
  <c r="AF1809" i="1"/>
  <c r="C1810" i="1"/>
  <c r="D1810" i="1"/>
  <c r="E1810" i="1"/>
  <c r="F1810" i="1"/>
  <c r="G1810" i="1"/>
  <c r="H1810" i="1"/>
  <c r="I1810" i="1"/>
  <c r="J1810" i="1"/>
  <c r="K1810" i="1"/>
  <c r="L1810" i="1"/>
  <c r="M1810" i="1"/>
  <c r="N1810" i="1"/>
  <c r="O1810" i="1"/>
  <c r="P1810" i="1"/>
  <c r="Q1810" i="1"/>
  <c r="R1810" i="1"/>
  <c r="S1810" i="1"/>
  <c r="T1810" i="1"/>
  <c r="U1810" i="1"/>
  <c r="V1810" i="1"/>
  <c r="W1810" i="1"/>
  <c r="X1810" i="1"/>
  <c r="Y1810" i="1"/>
  <c r="Z1810" i="1"/>
  <c r="AA1810" i="1"/>
  <c r="AB1810" i="1"/>
  <c r="AC1810" i="1"/>
  <c r="AD1810" i="1"/>
  <c r="AE1810" i="1"/>
  <c r="AF1810" i="1"/>
  <c r="C1811" i="1"/>
  <c r="D1811" i="1"/>
  <c r="E1811" i="1"/>
  <c r="F1811" i="1"/>
  <c r="G1811" i="1"/>
  <c r="H1811" i="1"/>
  <c r="I1811" i="1"/>
  <c r="J1811" i="1"/>
  <c r="K1811" i="1"/>
  <c r="L1811" i="1"/>
  <c r="M1811" i="1"/>
  <c r="N1811" i="1"/>
  <c r="O1811" i="1"/>
  <c r="P1811" i="1"/>
  <c r="Q1811" i="1"/>
  <c r="R1811" i="1"/>
  <c r="S1811" i="1"/>
  <c r="T1811" i="1"/>
  <c r="U1811" i="1"/>
  <c r="V1811" i="1"/>
  <c r="W1811" i="1"/>
  <c r="X1811" i="1"/>
  <c r="Y1811" i="1"/>
  <c r="Z1811" i="1"/>
  <c r="AA1811" i="1"/>
  <c r="AB1811" i="1"/>
  <c r="AC1811" i="1"/>
  <c r="AD1811" i="1"/>
  <c r="AE1811" i="1"/>
  <c r="AF1811" i="1"/>
  <c r="C1812" i="1"/>
  <c r="D1812" i="1"/>
  <c r="E1812" i="1"/>
  <c r="F1812" i="1"/>
  <c r="G1812" i="1"/>
  <c r="H1812" i="1"/>
  <c r="I1812" i="1"/>
  <c r="J1812" i="1"/>
  <c r="K1812" i="1"/>
  <c r="L1812" i="1"/>
  <c r="M1812" i="1"/>
  <c r="N1812" i="1"/>
  <c r="O1812" i="1"/>
  <c r="P1812" i="1"/>
  <c r="Q1812" i="1"/>
  <c r="R1812" i="1"/>
  <c r="S1812" i="1"/>
  <c r="T1812" i="1"/>
  <c r="U1812" i="1"/>
  <c r="V1812" i="1"/>
  <c r="W1812" i="1"/>
  <c r="X1812" i="1"/>
  <c r="Y1812" i="1"/>
  <c r="Z1812" i="1"/>
  <c r="AA1812" i="1"/>
  <c r="AB1812" i="1"/>
  <c r="AC1812" i="1"/>
  <c r="AD1812" i="1"/>
  <c r="AE1812" i="1"/>
  <c r="AF1812" i="1"/>
  <c r="C1813" i="1"/>
  <c r="D1813" i="1"/>
  <c r="E1813" i="1"/>
  <c r="F1813" i="1"/>
  <c r="G1813" i="1"/>
  <c r="H1813" i="1"/>
  <c r="I1813" i="1"/>
  <c r="J1813" i="1"/>
  <c r="K1813" i="1"/>
  <c r="L1813" i="1"/>
  <c r="M1813" i="1"/>
  <c r="N1813" i="1"/>
  <c r="O1813" i="1"/>
  <c r="P1813" i="1"/>
  <c r="Q1813" i="1"/>
  <c r="R1813" i="1"/>
  <c r="S1813" i="1"/>
  <c r="T1813" i="1"/>
  <c r="U1813" i="1"/>
  <c r="V1813" i="1"/>
  <c r="W1813" i="1"/>
  <c r="X1813" i="1"/>
  <c r="Y1813" i="1"/>
  <c r="Z1813" i="1"/>
  <c r="AA1813" i="1"/>
  <c r="AB1813" i="1"/>
  <c r="AC1813" i="1"/>
  <c r="AD1813" i="1"/>
  <c r="AE1813" i="1"/>
  <c r="AF1813" i="1"/>
  <c r="C1814" i="1"/>
  <c r="D1814" i="1"/>
  <c r="E1814" i="1"/>
  <c r="F1814" i="1"/>
  <c r="G1814" i="1"/>
  <c r="H1814" i="1"/>
  <c r="I1814" i="1"/>
  <c r="J1814" i="1"/>
  <c r="K1814" i="1"/>
  <c r="L1814" i="1"/>
  <c r="M1814" i="1"/>
  <c r="N1814" i="1"/>
  <c r="O1814" i="1"/>
  <c r="P1814" i="1"/>
  <c r="Q1814" i="1"/>
  <c r="R1814" i="1"/>
  <c r="S1814" i="1"/>
  <c r="T1814" i="1"/>
  <c r="U1814" i="1"/>
  <c r="V1814" i="1"/>
  <c r="W1814" i="1"/>
  <c r="X1814" i="1"/>
  <c r="Y1814" i="1"/>
  <c r="Z1814" i="1"/>
  <c r="AA1814" i="1"/>
  <c r="AB1814" i="1"/>
  <c r="AC1814" i="1"/>
  <c r="AD1814" i="1"/>
  <c r="AE1814" i="1"/>
  <c r="AF1814" i="1"/>
  <c r="C1815" i="1"/>
  <c r="D1815" i="1"/>
  <c r="E1815" i="1"/>
  <c r="F1815" i="1"/>
  <c r="G1815" i="1"/>
  <c r="H1815" i="1"/>
  <c r="I1815" i="1"/>
  <c r="J1815" i="1"/>
  <c r="K1815" i="1"/>
  <c r="L1815" i="1"/>
  <c r="M1815" i="1"/>
  <c r="N1815" i="1"/>
  <c r="O1815" i="1"/>
  <c r="P1815" i="1"/>
  <c r="Q1815" i="1"/>
  <c r="R1815" i="1"/>
  <c r="S1815" i="1"/>
  <c r="T1815" i="1"/>
  <c r="U1815" i="1"/>
  <c r="V1815" i="1"/>
  <c r="W1815" i="1"/>
  <c r="X1815" i="1"/>
  <c r="Y1815" i="1"/>
  <c r="Z1815" i="1"/>
  <c r="AA1815" i="1"/>
  <c r="AB1815" i="1"/>
  <c r="AC1815" i="1"/>
  <c r="AD1815" i="1"/>
  <c r="AE1815" i="1"/>
  <c r="AF1815" i="1"/>
  <c r="C1816" i="1"/>
  <c r="D1816" i="1"/>
  <c r="E1816" i="1"/>
  <c r="F1816" i="1"/>
  <c r="G1816" i="1"/>
  <c r="H1816" i="1"/>
  <c r="I1816" i="1"/>
  <c r="J1816" i="1"/>
  <c r="K1816" i="1"/>
  <c r="L1816" i="1"/>
  <c r="M1816" i="1"/>
  <c r="N1816" i="1"/>
  <c r="O1816" i="1"/>
  <c r="P1816" i="1"/>
  <c r="Q1816" i="1"/>
  <c r="R1816" i="1"/>
  <c r="S1816" i="1"/>
  <c r="T1816" i="1"/>
  <c r="U1816" i="1"/>
  <c r="V1816" i="1"/>
  <c r="W1816" i="1"/>
  <c r="X1816" i="1"/>
  <c r="Y1816" i="1"/>
  <c r="Z1816" i="1"/>
  <c r="AA1816" i="1"/>
  <c r="AB1816" i="1"/>
  <c r="AC1816" i="1"/>
  <c r="AD1816" i="1"/>
  <c r="AE1816" i="1"/>
  <c r="AF1816" i="1"/>
  <c r="C1817" i="1"/>
  <c r="D1817" i="1"/>
  <c r="E1817" i="1"/>
  <c r="F1817" i="1"/>
  <c r="G1817" i="1"/>
  <c r="H1817" i="1"/>
  <c r="I1817" i="1"/>
  <c r="J1817" i="1"/>
  <c r="K1817" i="1"/>
  <c r="L1817" i="1"/>
  <c r="M1817" i="1"/>
  <c r="N1817" i="1"/>
  <c r="O1817" i="1"/>
  <c r="P1817" i="1"/>
  <c r="Q1817" i="1"/>
  <c r="R1817" i="1"/>
  <c r="S1817" i="1"/>
  <c r="T1817" i="1"/>
  <c r="U1817" i="1"/>
  <c r="V1817" i="1"/>
  <c r="W1817" i="1"/>
  <c r="X1817" i="1"/>
  <c r="Y1817" i="1"/>
  <c r="Z1817" i="1"/>
  <c r="AA1817" i="1"/>
  <c r="AB1817" i="1"/>
  <c r="AC1817" i="1"/>
  <c r="AD1817" i="1"/>
  <c r="AE1817" i="1"/>
  <c r="AF1817" i="1"/>
  <c r="C1818" i="1"/>
  <c r="D1818" i="1"/>
  <c r="E1818" i="1"/>
  <c r="F1818" i="1"/>
  <c r="G1818" i="1"/>
  <c r="H1818" i="1"/>
  <c r="I1818" i="1"/>
  <c r="J1818" i="1"/>
  <c r="K1818" i="1"/>
  <c r="L1818" i="1"/>
  <c r="M1818" i="1"/>
  <c r="N1818" i="1"/>
  <c r="O1818" i="1"/>
  <c r="P1818" i="1"/>
  <c r="Q1818" i="1"/>
  <c r="R1818" i="1"/>
  <c r="S1818" i="1"/>
  <c r="T1818" i="1"/>
  <c r="U1818" i="1"/>
  <c r="V1818" i="1"/>
  <c r="W1818" i="1"/>
  <c r="X1818" i="1"/>
  <c r="Y1818" i="1"/>
  <c r="Z1818" i="1"/>
  <c r="AA1818" i="1"/>
  <c r="AB1818" i="1"/>
  <c r="AC1818" i="1"/>
  <c r="AD1818" i="1"/>
  <c r="AE1818" i="1"/>
  <c r="AF1818" i="1"/>
  <c r="C1819" i="1"/>
  <c r="D1819" i="1"/>
  <c r="E1819" i="1"/>
  <c r="F1819" i="1"/>
  <c r="G1819" i="1"/>
  <c r="H1819" i="1"/>
  <c r="I1819" i="1"/>
  <c r="J1819" i="1"/>
  <c r="K1819" i="1"/>
  <c r="L1819" i="1"/>
  <c r="M1819" i="1"/>
  <c r="N1819" i="1"/>
  <c r="O1819" i="1"/>
  <c r="P1819" i="1"/>
  <c r="Q1819" i="1"/>
  <c r="R1819" i="1"/>
  <c r="S1819" i="1"/>
  <c r="T1819" i="1"/>
  <c r="U1819" i="1"/>
  <c r="V1819" i="1"/>
  <c r="W1819" i="1"/>
  <c r="X1819" i="1"/>
  <c r="Y1819" i="1"/>
  <c r="Z1819" i="1"/>
  <c r="AA1819" i="1"/>
  <c r="AB1819" i="1"/>
  <c r="AC1819" i="1"/>
  <c r="AD1819" i="1"/>
  <c r="AE1819" i="1"/>
  <c r="AF1819" i="1"/>
  <c r="C1820" i="1"/>
  <c r="D1820" i="1"/>
  <c r="E1820" i="1"/>
  <c r="F1820" i="1"/>
  <c r="G1820" i="1"/>
  <c r="H1820" i="1"/>
  <c r="I1820" i="1"/>
  <c r="J1820" i="1"/>
  <c r="K1820" i="1"/>
  <c r="L1820" i="1"/>
  <c r="M1820" i="1"/>
  <c r="N1820" i="1"/>
  <c r="O1820" i="1"/>
  <c r="P1820" i="1"/>
  <c r="Q1820" i="1"/>
  <c r="R1820" i="1"/>
  <c r="S1820" i="1"/>
  <c r="T1820" i="1"/>
  <c r="U1820" i="1"/>
  <c r="V1820" i="1"/>
  <c r="W1820" i="1"/>
  <c r="X1820" i="1"/>
  <c r="Y1820" i="1"/>
  <c r="Z1820" i="1"/>
  <c r="AA1820" i="1"/>
  <c r="AB1820" i="1"/>
  <c r="AC1820" i="1"/>
  <c r="AD1820" i="1"/>
  <c r="AE1820" i="1"/>
  <c r="AF1820" i="1"/>
  <c r="C1821" i="1"/>
  <c r="D1821" i="1"/>
  <c r="E1821" i="1"/>
  <c r="F1821" i="1"/>
  <c r="G1821" i="1"/>
  <c r="H1821" i="1"/>
  <c r="I1821" i="1"/>
  <c r="J1821" i="1"/>
  <c r="K1821" i="1"/>
  <c r="L1821" i="1"/>
  <c r="M1821" i="1"/>
  <c r="N1821" i="1"/>
  <c r="O1821" i="1"/>
  <c r="P1821" i="1"/>
  <c r="Q1821" i="1"/>
  <c r="R1821" i="1"/>
  <c r="S1821" i="1"/>
  <c r="T1821" i="1"/>
  <c r="U1821" i="1"/>
  <c r="V1821" i="1"/>
  <c r="W1821" i="1"/>
  <c r="X1821" i="1"/>
  <c r="Y1821" i="1"/>
  <c r="Z1821" i="1"/>
  <c r="AA1821" i="1"/>
  <c r="AB1821" i="1"/>
  <c r="AC1821" i="1"/>
  <c r="AD1821" i="1"/>
  <c r="AE1821" i="1"/>
  <c r="AF1821" i="1"/>
  <c r="C1822" i="1"/>
  <c r="D1822" i="1"/>
  <c r="E1822" i="1"/>
  <c r="F1822" i="1"/>
  <c r="G1822" i="1"/>
  <c r="H1822" i="1"/>
  <c r="I1822" i="1"/>
  <c r="J1822" i="1"/>
  <c r="K1822" i="1"/>
  <c r="L1822" i="1"/>
  <c r="M1822" i="1"/>
  <c r="N1822" i="1"/>
  <c r="O1822" i="1"/>
  <c r="P1822" i="1"/>
  <c r="Q1822" i="1"/>
  <c r="R1822" i="1"/>
  <c r="S1822" i="1"/>
  <c r="T1822" i="1"/>
  <c r="U1822" i="1"/>
  <c r="V1822" i="1"/>
  <c r="W1822" i="1"/>
  <c r="X1822" i="1"/>
  <c r="Y1822" i="1"/>
  <c r="Z1822" i="1"/>
  <c r="AA1822" i="1"/>
  <c r="AB1822" i="1"/>
  <c r="AC1822" i="1"/>
  <c r="AD1822" i="1"/>
  <c r="AE1822" i="1"/>
  <c r="AF1822" i="1"/>
  <c r="C1823" i="1"/>
  <c r="D1823" i="1"/>
  <c r="E1823" i="1"/>
  <c r="F1823" i="1"/>
  <c r="G1823" i="1"/>
  <c r="H1823" i="1"/>
  <c r="I1823" i="1"/>
  <c r="J1823" i="1"/>
  <c r="K1823" i="1"/>
  <c r="L1823" i="1"/>
  <c r="M1823" i="1"/>
  <c r="N1823" i="1"/>
  <c r="O1823" i="1"/>
  <c r="P1823" i="1"/>
  <c r="Q1823" i="1"/>
  <c r="R1823" i="1"/>
  <c r="S1823" i="1"/>
  <c r="T1823" i="1"/>
  <c r="U1823" i="1"/>
  <c r="V1823" i="1"/>
  <c r="W1823" i="1"/>
  <c r="X1823" i="1"/>
  <c r="Y1823" i="1"/>
  <c r="Z1823" i="1"/>
  <c r="AA1823" i="1"/>
  <c r="AB1823" i="1"/>
  <c r="AC1823" i="1"/>
  <c r="AD1823" i="1"/>
  <c r="AE1823" i="1"/>
  <c r="AF1823" i="1"/>
  <c r="C1824" i="1"/>
  <c r="D1824" i="1"/>
  <c r="E1824" i="1"/>
  <c r="F1824" i="1"/>
  <c r="G1824" i="1"/>
  <c r="H1824" i="1"/>
  <c r="I1824" i="1"/>
  <c r="J1824" i="1"/>
  <c r="K1824" i="1"/>
  <c r="L1824" i="1"/>
  <c r="M1824" i="1"/>
  <c r="N1824" i="1"/>
  <c r="O1824" i="1"/>
  <c r="P1824" i="1"/>
  <c r="Q1824" i="1"/>
  <c r="R1824" i="1"/>
  <c r="S1824" i="1"/>
  <c r="T1824" i="1"/>
  <c r="U1824" i="1"/>
  <c r="V1824" i="1"/>
  <c r="W1824" i="1"/>
  <c r="X1824" i="1"/>
  <c r="Y1824" i="1"/>
  <c r="Z1824" i="1"/>
  <c r="AA1824" i="1"/>
  <c r="AB1824" i="1"/>
  <c r="AC1824" i="1"/>
  <c r="AD1824" i="1"/>
  <c r="AE1824" i="1"/>
  <c r="AF1824" i="1"/>
  <c r="C1825" i="1"/>
  <c r="D1825" i="1"/>
  <c r="E1825" i="1"/>
  <c r="F1825" i="1"/>
  <c r="G1825" i="1"/>
  <c r="H1825" i="1"/>
  <c r="I1825" i="1"/>
  <c r="J1825" i="1"/>
  <c r="K1825" i="1"/>
  <c r="L1825" i="1"/>
  <c r="M1825" i="1"/>
  <c r="N1825" i="1"/>
  <c r="O1825" i="1"/>
  <c r="P1825" i="1"/>
  <c r="Q1825" i="1"/>
  <c r="R1825" i="1"/>
  <c r="S1825" i="1"/>
  <c r="T1825" i="1"/>
  <c r="U1825" i="1"/>
  <c r="V1825" i="1"/>
  <c r="W1825" i="1"/>
  <c r="X1825" i="1"/>
  <c r="Y1825" i="1"/>
  <c r="Z1825" i="1"/>
  <c r="AA1825" i="1"/>
  <c r="AB1825" i="1"/>
  <c r="AC1825" i="1"/>
  <c r="AD1825" i="1"/>
  <c r="AE1825" i="1"/>
  <c r="AF1825" i="1"/>
  <c r="C1826" i="1"/>
  <c r="D1826" i="1"/>
  <c r="E1826" i="1"/>
  <c r="F1826" i="1"/>
  <c r="G1826" i="1"/>
  <c r="H1826" i="1"/>
  <c r="I1826" i="1"/>
  <c r="J1826" i="1"/>
  <c r="K1826" i="1"/>
  <c r="L1826" i="1"/>
  <c r="M1826" i="1"/>
  <c r="N1826" i="1"/>
  <c r="O1826" i="1"/>
  <c r="P1826" i="1"/>
  <c r="Q1826" i="1"/>
  <c r="R1826" i="1"/>
  <c r="S1826" i="1"/>
  <c r="T1826" i="1"/>
  <c r="U1826" i="1"/>
  <c r="V1826" i="1"/>
  <c r="W1826" i="1"/>
  <c r="X1826" i="1"/>
  <c r="Y1826" i="1"/>
  <c r="Z1826" i="1"/>
  <c r="AA1826" i="1"/>
  <c r="AB1826" i="1"/>
  <c r="AC1826" i="1"/>
  <c r="AD1826" i="1"/>
  <c r="AE1826" i="1"/>
  <c r="AF1826" i="1"/>
  <c r="C1827" i="1"/>
  <c r="D1827" i="1"/>
  <c r="E1827" i="1"/>
  <c r="F1827" i="1"/>
  <c r="G1827" i="1"/>
  <c r="H1827" i="1"/>
  <c r="I1827" i="1"/>
  <c r="J1827" i="1"/>
  <c r="K1827" i="1"/>
  <c r="L1827" i="1"/>
  <c r="M1827" i="1"/>
  <c r="N1827" i="1"/>
  <c r="O1827" i="1"/>
  <c r="P1827" i="1"/>
  <c r="Q1827" i="1"/>
  <c r="R1827" i="1"/>
  <c r="S1827" i="1"/>
  <c r="T1827" i="1"/>
  <c r="U1827" i="1"/>
  <c r="V1827" i="1"/>
  <c r="W1827" i="1"/>
  <c r="X1827" i="1"/>
  <c r="Y1827" i="1"/>
  <c r="Z1827" i="1"/>
  <c r="AA1827" i="1"/>
  <c r="AB1827" i="1"/>
  <c r="AC1827" i="1"/>
  <c r="AD1827" i="1"/>
  <c r="AE1827" i="1"/>
  <c r="AF1827" i="1"/>
  <c r="C1828" i="1"/>
  <c r="D1828" i="1"/>
  <c r="E1828" i="1"/>
  <c r="F1828" i="1"/>
  <c r="G1828" i="1"/>
  <c r="H1828" i="1"/>
  <c r="I1828" i="1"/>
  <c r="J1828" i="1"/>
  <c r="K1828" i="1"/>
  <c r="L1828" i="1"/>
  <c r="M1828" i="1"/>
  <c r="N1828" i="1"/>
  <c r="O1828" i="1"/>
  <c r="P1828" i="1"/>
  <c r="Q1828" i="1"/>
  <c r="R1828" i="1"/>
  <c r="S1828" i="1"/>
  <c r="T1828" i="1"/>
  <c r="U1828" i="1"/>
  <c r="V1828" i="1"/>
  <c r="W1828" i="1"/>
  <c r="X1828" i="1"/>
  <c r="Y1828" i="1"/>
  <c r="Z1828" i="1"/>
  <c r="AA1828" i="1"/>
  <c r="AB1828" i="1"/>
  <c r="AC1828" i="1"/>
  <c r="AD1828" i="1"/>
  <c r="AE1828" i="1"/>
  <c r="AF1828" i="1"/>
  <c r="C1829" i="1"/>
  <c r="D1829" i="1"/>
  <c r="E1829" i="1"/>
  <c r="F1829" i="1"/>
  <c r="G1829" i="1"/>
  <c r="H1829" i="1"/>
  <c r="I1829" i="1"/>
  <c r="J1829" i="1"/>
  <c r="K1829" i="1"/>
  <c r="L1829" i="1"/>
  <c r="M1829" i="1"/>
  <c r="N1829" i="1"/>
  <c r="O1829" i="1"/>
  <c r="P1829" i="1"/>
  <c r="Q1829" i="1"/>
  <c r="R1829" i="1"/>
  <c r="S1829" i="1"/>
  <c r="T1829" i="1"/>
  <c r="U1829" i="1"/>
  <c r="V1829" i="1"/>
  <c r="W1829" i="1"/>
  <c r="X1829" i="1"/>
  <c r="Y1829" i="1"/>
  <c r="Z1829" i="1"/>
  <c r="AA1829" i="1"/>
  <c r="AB1829" i="1"/>
  <c r="AC1829" i="1"/>
  <c r="AD1829" i="1"/>
  <c r="AE1829" i="1"/>
  <c r="AF1829" i="1"/>
  <c r="C1830" i="1"/>
  <c r="D1830" i="1"/>
  <c r="E1830" i="1"/>
  <c r="F1830" i="1"/>
  <c r="G1830" i="1"/>
  <c r="H1830" i="1"/>
  <c r="I1830" i="1"/>
  <c r="J1830" i="1"/>
  <c r="K1830" i="1"/>
  <c r="L1830" i="1"/>
  <c r="M1830" i="1"/>
  <c r="N1830" i="1"/>
  <c r="O1830" i="1"/>
  <c r="P1830" i="1"/>
  <c r="Q1830" i="1"/>
  <c r="R1830" i="1"/>
  <c r="S1830" i="1"/>
  <c r="T1830" i="1"/>
  <c r="U1830" i="1"/>
  <c r="V1830" i="1"/>
  <c r="W1830" i="1"/>
  <c r="X1830" i="1"/>
  <c r="Y1830" i="1"/>
  <c r="Z1830" i="1"/>
  <c r="AA1830" i="1"/>
  <c r="AB1830" i="1"/>
  <c r="AC1830" i="1"/>
  <c r="AD1830" i="1"/>
  <c r="AE1830" i="1"/>
  <c r="AF1830" i="1"/>
  <c r="C1831" i="1"/>
  <c r="D1831" i="1"/>
  <c r="E1831" i="1"/>
  <c r="F1831" i="1"/>
  <c r="G1831" i="1"/>
  <c r="H1831" i="1"/>
  <c r="I1831" i="1"/>
  <c r="J1831" i="1"/>
  <c r="K1831" i="1"/>
  <c r="L1831" i="1"/>
  <c r="M1831" i="1"/>
  <c r="N1831" i="1"/>
  <c r="O1831" i="1"/>
  <c r="P1831" i="1"/>
  <c r="Q1831" i="1"/>
  <c r="R1831" i="1"/>
  <c r="S1831" i="1"/>
  <c r="T1831" i="1"/>
  <c r="U1831" i="1"/>
  <c r="V1831" i="1"/>
  <c r="W1831" i="1"/>
  <c r="X1831" i="1"/>
  <c r="Y1831" i="1"/>
  <c r="Z1831" i="1"/>
  <c r="AA1831" i="1"/>
  <c r="AB1831" i="1"/>
  <c r="AC1831" i="1"/>
  <c r="AD1831" i="1"/>
  <c r="AE1831" i="1"/>
  <c r="AF1831" i="1"/>
  <c r="C1832" i="1"/>
  <c r="D1832" i="1"/>
  <c r="E1832" i="1"/>
  <c r="F1832" i="1"/>
  <c r="G1832" i="1"/>
  <c r="H1832" i="1"/>
  <c r="I1832" i="1"/>
  <c r="J1832" i="1"/>
  <c r="K1832" i="1"/>
  <c r="L1832" i="1"/>
  <c r="M1832" i="1"/>
  <c r="N1832" i="1"/>
  <c r="O1832" i="1"/>
  <c r="P1832" i="1"/>
  <c r="Q1832" i="1"/>
  <c r="R1832" i="1"/>
  <c r="S1832" i="1"/>
  <c r="T1832" i="1"/>
  <c r="U1832" i="1"/>
  <c r="V1832" i="1"/>
  <c r="W1832" i="1"/>
  <c r="X1832" i="1"/>
  <c r="Y1832" i="1"/>
  <c r="Z1832" i="1"/>
  <c r="AA1832" i="1"/>
  <c r="AB1832" i="1"/>
  <c r="AC1832" i="1"/>
  <c r="AD1832" i="1"/>
  <c r="AE1832" i="1"/>
  <c r="AF1832" i="1"/>
  <c r="C1833" i="1"/>
  <c r="D1833" i="1"/>
  <c r="E1833" i="1"/>
  <c r="F1833" i="1"/>
  <c r="G1833" i="1"/>
  <c r="H1833" i="1"/>
  <c r="I1833" i="1"/>
  <c r="J1833" i="1"/>
  <c r="K1833" i="1"/>
  <c r="L1833" i="1"/>
  <c r="M1833" i="1"/>
  <c r="N1833" i="1"/>
  <c r="O1833" i="1"/>
  <c r="P1833" i="1"/>
  <c r="Q1833" i="1"/>
  <c r="R1833" i="1"/>
  <c r="S1833" i="1"/>
  <c r="T1833" i="1"/>
  <c r="U1833" i="1"/>
  <c r="V1833" i="1"/>
  <c r="W1833" i="1"/>
  <c r="X1833" i="1"/>
  <c r="Y1833" i="1"/>
  <c r="Z1833" i="1"/>
  <c r="AA1833" i="1"/>
  <c r="AB1833" i="1"/>
  <c r="AC1833" i="1"/>
  <c r="AD1833" i="1"/>
  <c r="AE1833" i="1"/>
  <c r="AF1833" i="1"/>
  <c r="C1834" i="1"/>
  <c r="D1834" i="1"/>
  <c r="E1834" i="1"/>
  <c r="F1834" i="1"/>
  <c r="G1834" i="1"/>
  <c r="H1834" i="1"/>
  <c r="I1834" i="1"/>
  <c r="J1834" i="1"/>
  <c r="K1834" i="1"/>
  <c r="L1834" i="1"/>
  <c r="M1834" i="1"/>
  <c r="N1834" i="1"/>
  <c r="O1834" i="1"/>
  <c r="P1834" i="1"/>
  <c r="Q1834" i="1"/>
  <c r="R1834" i="1"/>
  <c r="S1834" i="1"/>
  <c r="T1834" i="1"/>
  <c r="U1834" i="1"/>
  <c r="V1834" i="1"/>
  <c r="W1834" i="1"/>
  <c r="X1834" i="1"/>
  <c r="Y1834" i="1"/>
  <c r="Z1834" i="1"/>
  <c r="AA1834" i="1"/>
  <c r="AB1834" i="1"/>
  <c r="AC1834" i="1"/>
  <c r="AD1834" i="1"/>
  <c r="AE1834" i="1"/>
  <c r="AF1834" i="1"/>
  <c r="C1835" i="1"/>
  <c r="D1835" i="1"/>
  <c r="E1835" i="1"/>
  <c r="F1835" i="1"/>
  <c r="G1835" i="1"/>
  <c r="H1835" i="1"/>
  <c r="I1835" i="1"/>
  <c r="J1835" i="1"/>
  <c r="K1835" i="1"/>
  <c r="L1835" i="1"/>
  <c r="M1835" i="1"/>
  <c r="N1835" i="1"/>
  <c r="O1835" i="1"/>
  <c r="P1835" i="1"/>
  <c r="Q1835" i="1"/>
  <c r="R1835" i="1"/>
  <c r="S1835" i="1"/>
  <c r="T1835" i="1"/>
  <c r="U1835" i="1"/>
  <c r="V1835" i="1"/>
  <c r="W1835" i="1"/>
  <c r="X1835" i="1"/>
  <c r="Y1835" i="1"/>
  <c r="Z1835" i="1"/>
  <c r="AA1835" i="1"/>
  <c r="AB1835" i="1"/>
  <c r="AC1835" i="1"/>
  <c r="AD1835" i="1"/>
  <c r="AE1835" i="1"/>
  <c r="AF1835" i="1"/>
  <c r="C1836" i="1"/>
  <c r="D1836" i="1"/>
  <c r="E1836" i="1"/>
  <c r="F1836" i="1"/>
  <c r="G1836" i="1"/>
  <c r="H1836" i="1"/>
  <c r="I1836" i="1"/>
  <c r="J1836" i="1"/>
  <c r="K1836" i="1"/>
  <c r="L1836" i="1"/>
  <c r="M1836" i="1"/>
  <c r="N1836" i="1"/>
  <c r="O1836" i="1"/>
  <c r="P1836" i="1"/>
  <c r="Q1836" i="1"/>
  <c r="R1836" i="1"/>
  <c r="S1836" i="1"/>
  <c r="T1836" i="1"/>
  <c r="U1836" i="1"/>
  <c r="V1836" i="1"/>
  <c r="W1836" i="1"/>
  <c r="X1836" i="1"/>
  <c r="Y1836" i="1"/>
  <c r="Z1836" i="1"/>
  <c r="AA1836" i="1"/>
  <c r="AB1836" i="1"/>
  <c r="AC1836" i="1"/>
  <c r="AD1836" i="1"/>
  <c r="AE1836" i="1"/>
  <c r="AF1836" i="1"/>
  <c r="C1837" i="1"/>
  <c r="D1837" i="1"/>
  <c r="E1837" i="1"/>
  <c r="F1837" i="1"/>
  <c r="G1837" i="1"/>
  <c r="H1837" i="1"/>
  <c r="I1837" i="1"/>
  <c r="J1837" i="1"/>
  <c r="K1837" i="1"/>
  <c r="L1837" i="1"/>
  <c r="M1837" i="1"/>
  <c r="N1837" i="1"/>
  <c r="O1837" i="1"/>
  <c r="P1837" i="1"/>
  <c r="Q1837" i="1"/>
  <c r="R1837" i="1"/>
  <c r="S1837" i="1"/>
  <c r="T1837" i="1"/>
  <c r="U1837" i="1"/>
  <c r="V1837" i="1"/>
  <c r="W1837" i="1"/>
  <c r="X1837" i="1"/>
  <c r="Y1837" i="1"/>
  <c r="Z1837" i="1"/>
  <c r="AA1837" i="1"/>
  <c r="AB1837" i="1"/>
  <c r="AC1837" i="1"/>
  <c r="AD1837" i="1"/>
  <c r="AE1837" i="1"/>
  <c r="AF1837" i="1"/>
  <c r="C1838" i="1"/>
  <c r="D1838" i="1"/>
  <c r="E1838" i="1"/>
  <c r="F1838" i="1"/>
  <c r="G1838" i="1"/>
  <c r="H1838" i="1"/>
  <c r="I1838" i="1"/>
  <c r="J1838" i="1"/>
  <c r="K1838" i="1"/>
  <c r="L1838" i="1"/>
  <c r="M1838" i="1"/>
  <c r="N1838" i="1"/>
  <c r="O1838" i="1"/>
  <c r="P1838" i="1"/>
  <c r="Q1838" i="1"/>
  <c r="R1838" i="1"/>
  <c r="S1838" i="1"/>
  <c r="T1838" i="1"/>
  <c r="U1838" i="1"/>
  <c r="V1838" i="1"/>
  <c r="W1838" i="1"/>
  <c r="X1838" i="1"/>
  <c r="Y1838" i="1"/>
  <c r="Z1838" i="1"/>
  <c r="AA1838" i="1"/>
  <c r="AB1838" i="1"/>
  <c r="AC1838" i="1"/>
  <c r="AD1838" i="1"/>
  <c r="AE1838" i="1"/>
  <c r="AF1838" i="1"/>
  <c r="C1839" i="1"/>
  <c r="D1839" i="1"/>
  <c r="E1839" i="1"/>
  <c r="F1839" i="1"/>
  <c r="G1839" i="1"/>
  <c r="H1839" i="1"/>
  <c r="I1839" i="1"/>
  <c r="J1839" i="1"/>
  <c r="K1839" i="1"/>
  <c r="L1839" i="1"/>
  <c r="M1839" i="1"/>
  <c r="N1839" i="1"/>
  <c r="O1839" i="1"/>
  <c r="P1839" i="1"/>
  <c r="Q1839" i="1"/>
  <c r="R1839" i="1"/>
  <c r="S1839" i="1"/>
  <c r="T1839" i="1"/>
  <c r="U1839" i="1"/>
  <c r="V1839" i="1"/>
  <c r="W1839" i="1"/>
  <c r="X1839" i="1"/>
  <c r="Y1839" i="1"/>
  <c r="Z1839" i="1"/>
  <c r="AA1839" i="1"/>
  <c r="AB1839" i="1"/>
  <c r="AC1839" i="1"/>
  <c r="AD1839" i="1"/>
  <c r="AE1839" i="1"/>
  <c r="AF1839" i="1"/>
  <c r="C1840" i="1"/>
  <c r="D1840" i="1"/>
  <c r="E1840" i="1"/>
  <c r="F1840" i="1"/>
  <c r="G1840" i="1"/>
  <c r="H1840" i="1"/>
  <c r="I1840" i="1"/>
  <c r="J1840" i="1"/>
  <c r="K1840" i="1"/>
  <c r="L1840" i="1"/>
  <c r="M1840" i="1"/>
  <c r="N1840" i="1"/>
  <c r="O1840" i="1"/>
  <c r="P1840" i="1"/>
  <c r="Q1840" i="1"/>
  <c r="R1840" i="1"/>
  <c r="S1840" i="1"/>
  <c r="T1840" i="1"/>
  <c r="U1840" i="1"/>
  <c r="V1840" i="1"/>
  <c r="W1840" i="1"/>
  <c r="X1840" i="1"/>
  <c r="Y1840" i="1"/>
  <c r="Z1840" i="1"/>
  <c r="AA1840" i="1"/>
  <c r="AB1840" i="1"/>
  <c r="AC1840" i="1"/>
  <c r="AD1840" i="1"/>
  <c r="AE1840" i="1"/>
  <c r="AF1840" i="1"/>
  <c r="C1841" i="1"/>
  <c r="D1841" i="1"/>
  <c r="E1841" i="1"/>
  <c r="F1841" i="1"/>
  <c r="G1841" i="1"/>
  <c r="H1841" i="1"/>
  <c r="I1841" i="1"/>
  <c r="J1841" i="1"/>
  <c r="K1841" i="1"/>
  <c r="L1841" i="1"/>
  <c r="M1841" i="1"/>
  <c r="N1841" i="1"/>
  <c r="O1841" i="1"/>
  <c r="P1841" i="1"/>
  <c r="Q1841" i="1"/>
  <c r="R1841" i="1"/>
  <c r="S1841" i="1"/>
  <c r="T1841" i="1"/>
  <c r="U1841" i="1"/>
  <c r="V1841" i="1"/>
  <c r="W1841" i="1"/>
  <c r="X1841" i="1"/>
  <c r="Y1841" i="1"/>
  <c r="Z1841" i="1"/>
  <c r="AA1841" i="1"/>
  <c r="AB1841" i="1"/>
  <c r="AC1841" i="1"/>
  <c r="AD1841" i="1"/>
  <c r="AE1841" i="1"/>
  <c r="AF1841" i="1"/>
  <c r="C1842" i="1"/>
  <c r="D1842" i="1"/>
  <c r="E1842" i="1"/>
  <c r="F1842" i="1"/>
  <c r="G1842" i="1"/>
  <c r="H1842" i="1"/>
  <c r="I1842" i="1"/>
  <c r="J1842" i="1"/>
  <c r="K1842" i="1"/>
  <c r="L1842" i="1"/>
  <c r="M1842" i="1"/>
  <c r="N1842" i="1"/>
  <c r="O1842" i="1"/>
  <c r="P1842" i="1"/>
  <c r="Q1842" i="1"/>
  <c r="R1842" i="1"/>
  <c r="S1842" i="1"/>
  <c r="T1842" i="1"/>
  <c r="U1842" i="1"/>
  <c r="V1842" i="1"/>
  <c r="W1842" i="1"/>
  <c r="X1842" i="1"/>
  <c r="Y1842" i="1"/>
  <c r="Z1842" i="1"/>
  <c r="AA1842" i="1"/>
  <c r="AB1842" i="1"/>
  <c r="AC1842" i="1"/>
  <c r="AD1842" i="1"/>
  <c r="AE1842" i="1"/>
  <c r="AF1842" i="1"/>
  <c r="C1843" i="1"/>
  <c r="D1843" i="1"/>
  <c r="E1843" i="1"/>
  <c r="F1843" i="1"/>
  <c r="G1843" i="1"/>
  <c r="H1843" i="1"/>
  <c r="I1843" i="1"/>
  <c r="J1843" i="1"/>
  <c r="K1843" i="1"/>
  <c r="L1843" i="1"/>
  <c r="M1843" i="1"/>
  <c r="N1843" i="1"/>
  <c r="O1843" i="1"/>
  <c r="P1843" i="1"/>
  <c r="Q1843" i="1"/>
  <c r="R1843" i="1"/>
  <c r="S1843" i="1"/>
  <c r="T1843" i="1"/>
  <c r="U1843" i="1"/>
  <c r="V1843" i="1"/>
  <c r="W1843" i="1"/>
  <c r="X1843" i="1"/>
  <c r="Y1843" i="1"/>
  <c r="Z1843" i="1"/>
  <c r="AA1843" i="1"/>
  <c r="AB1843" i="1"/>
  <c r="AC1843" i="1"/>
  <c r="AD1843" i="1"/>
  <c r="AE1843" i="1"/>
  <c r="AF1843" i="1"/>
  <c r="C1844" i="1"/>
  <c r="D1844" i="1"/>
  <c r="E1844" i="1"/>
  <c r="F1844" i="1"/>
  <c r="G1844" i="1"/>
  <c r="H1844" i="1"/>
  <c r="I1844" i="1"/>
  <c r="J1844" i="1"/>
  <c r="K1844" i="1"/>
  <c r="L1844" i="1"/>
  <c r="M1844" i="1"/>
  <c r="N1844" i="1"/>
  <c r="O1844" i="1"/>
  <c r="P1844" i="1"/>
  <c r="Q1844" i="1"/>
  <c r="R1844" i="1"/>
  <c r="S1844" i="1"/>
  <c r="T1844" i="1"/>
  <c r="U1844" i="1"/>
  <c r="V1844" i="1"/>
  <c r="W1844" i="1"/>
  <c r="X1844" i="1"/>
  <c r="Y1844" i="1"/>
  <c r="Z1844" i="1"/>
  <c r="AA1844" i="1"/>
  <c r="AB1844" i="1"/>
  <c r="AC1844" i="1"/>
  <c r="AD1844" i="1"/>
  <c r="AE1844" i="1"/>
  <c r="AF1844" i="1"/>
  <c r="C1845" i="1"/>
  <c r="D1845" i="1"/>
  <c r="E1845" i="1"/>
  <c r="F1845" i="1"/>
  <c r="G1845" i="1"/>
  <c r="H1845" i="1"/>
  <c r="I1845" i="1"/>
  <c r="J1845" i="1"/>
  <c r="K1845" i="1"/>
  <c r="L1845" i="1"/>
  <c r="M1845" i="1"/>
  <c r="N1845" i="1"/>
  <c r="O1845" i="1"/>
  <c r="P1845" i="1"/>
  <c r="Q1845" i="1"/>
  <c r="R1845" i="1"/>
  <c r="S1845" i="1"/>
  <c r="T1845" i="1"/>
  <c r="U1845" i="1"/>
  <c r="V1845" i="1"/>
  <c r="W1845" i="1"/>
  <c r="X1845" i="1"/>
  <c r="Y1845" i="1"/>
  <c r="Z1845" i="1"/>
  <c r="AA1845" i="1"/>
  <c r="AB1845" i="1"/>
  <c r="AC1845" i="1"/>
  <c r="AD1845" i="1"/>
  <c r="AE1845" i="1"/>
  <c r="AF1845" i="1"/>
  <c r="C1846" i="1"/>
  <c r="D1846" i="1"/>
  <c r="E1846" i="1"/>
  <c r="F1846" i="1"/>
  <c r="G1846" i="1"/>
  <c r="H1846" i="1"/>
  <c r="I1846" i="1"/>
  <c r="J1846" i="1"/>
  <c r="K1846" i="1"/>
  <c r="L1846" i="1"/>
  <c r="M1846" i="1"/>
  <c r="N1846" i="1"/>
  <c r="O1846" i="1"/>
  <c r="P1846" i="1"/>
  <c r="Q1846" i="1"/>
  <c r="R1846" i="1"/>
  <c r="S1846" i="1"/>
  <c r="T1846" i="1"/>
  <c r="U1846" i="1"/>
  <c r="V1846" i="1"/>
  <c r="W1846" i="1"/>
  <c r="X1846" i="1"/>
  <c r="Y1846" i="1"/>
  <c r="Z1846" i="1"/>
  <c r="AA1846" i="1"/>
  <c r="AB1846" i="1"/>
  <c r="AC1846" i="1"/>
  <c r="AD1846" i="1"/>
  <c r="AE1846" i="1"/>
  <c r="AF1846" i="1"/>
  <c r="C1847" i="1"/>
  <c r="D1847" i="1"/>
  <c r="E1847" i="1"/>
  <c r="F1847" i="1"/>
  <c r="G1847" i="1"/>
  <c r="H1847" i="1"/>
  <c r="I1847" i="1"/>
  <c r="J1847" i="1"/>
  <c r="K1847" i="1"/>
  <c r="L1847" i="1"/>
  <c r="M1847" i="1"/>
  <c r="N1847" i="1"/>
  <c r="O1847" i="1"/>
  <c r="P1847" i="1"/>
  <c r="Q1847" i="1"/>
  <c r="R1847" i="1"/>
  <c r="S1847" i="1"/>
  <c r="T1847" i="1"/>
  <c r="U1847" i="1"/>
  <c r="V1847" i="1"/>
  <c r="W1847" i="1"/>
  <c r="X1847" i="1"/>
  <c r="Y1847" i="1"/>
  <c r="Z1847" i="1"/>
  <c r="AA1847" i="1"/>
  <c r="AB1847" i="1"/>
  <c r="AC1847" i="1"/>
  <c r="AD1847" i="1"/>
  <c r="AE1847" i="1"/>
  <c r="AF1847" i="1"/>
  <c r="C1848" i="1"/>
  <c r="D1848" i="1"/>
  <c r="E1848" i="1"/>
  <c r="F1848" i="1"/>
  <c r="G1848" i="1"/>
  <c r="H1848" i="1"/>
  <c r="I1848" i="1"/>
  <c r="J1848" i="1"/>
  <c r="K1848" i="1"/>
  <c r="L1848" i="1"/>
  <c r="M1848" i="1"/>
  <c r="N1848" i="1"/>
  <c r="O1848" i="1"/>
  <c r="P1848" i="1"/>
  <c r="Q1848" i="1"/>
  <c r="R1848" i="1"/>
  <c r="S1848" i="1"/>
  <c r="T1848" i="1"/>
  <c r="U1848" i="1"/>
  <c r="V1848" i="1"/>
  <c r="W1848" i="1"/>
  <c r="X1848" i="1"/>
  <c r="Y1848" i="1"/>
  <c r="Z1848" i="1"/>
  <c r="AA1848" i="1"/>
  <c r="AB1848" i="1"/>
  <c r="AC1848" i="1"/>
  <c r="AD1848" i="1"/>
  <c r="AE1848" i="1"/>
  <c r="AF1848" i="1"/>
  <c r="C1849" i="1"/>
  <c r="D1849" i="1"/>
  <c r="E1849" i="1"/>
  <c r="F1849" i="1"/>
  <c r="G1849" i="1"/>
  <c r="H1849" i="1"/>
  <c r="I1849" i="1"/>
  <c r="J1849" i="1"/>
  <c r="K1849" i="1"/>
  <c r="L1849" i="1"/>
  <c r="M1849" i="1"/>
  <c r="N1849" i="1"/>
  <c r="O1849" i="1"/>
  <c r="P1849" i="1"/>
  <c r="Q1849" i="1"/>
  <c r="R1849" i="1"/>
  <c r="S1849" i="1"/>
  <c r="T1849" i="1"/>
  <c r="U1849" i="1"/>
  <c r="V1849" i="1"/>
  <c r="W1849" i="1"/>
  <c r="X1849" i="1"/>
  <c r="Y1849" i="1"/>
  <c r="Z1849" i="1"/>
  <c r="AA1849" i="1"/>
  <c r="AB1849" i="1"/>
  <c r="AC1849" i="1"/>
  <c r="AD1849" i="1"/>
  <c r="AE1849" i="1"/>
  <c r="AF1849" i="1"/>
  <c r="C1850" i="1"/>
  <c r="D1850" i="1"/>
  <c r="E1850" i="1"/>
  <c r="F1850" i="1"/>
  <c r="G1850" i="1"/>
  <c r="H1850" i="1"/>
  <c r="I1850" i="1"/>
  <c r="J1850" i="1"/>
  <c r="K1850" i="1"/>
  <c r="L1850" i="1"/>
  <c r="M1850" i="1"/>
  <c r="N1850" i="1"/>
  <c r="O1850" i="1"/>
  <c r="P1850" i="1"/>
  <c r="Q1850" i="1"/>
  <c r="R1850" i="1"/>
  <c r="S1850" i="1"/>
  <c r="T1850" i="1"/>
  <c r="U1850" i="1"/>
  <c r="V1850" i="1"/>
  <c r="W1850" i="1"/>
  <c r="X1850" i="1"/>
  <c r="Y1850" i="1"/>
  <c r="Z1850" i="1"/>
  <c r="AA1850" i="1"/>
  <c r="AB1850" i="1"/>
  <c r="AC1850" i="1"/>
  <c r="AD1850" i="1"/>
  <c r="AE1850" i="1"/>
  <c r="AF1850" i="1"/>
  <c r="C1851" i="1"/>
  <c r="D1851" i="1"/>
  <c r="E1851" i="1"/>
  <c r="F1851" i="1"/>
  <c r="G1851" i="1"/>
  <c r="H1851" i="1"/>
  <c r="I1851" i="1"/>
  <c r="J1851" i="1"/>
  <c r="K1851" i="1"/>
  <c r="L1851" i="1"/>
  <c r="M1851" i="1"/>
  <c r="N1851" i="1"/>
  <c r="O1851" i="1"/>
  <c r="P1851" i="1"/>
  <c r="Q1851" i="1"/>
  <c r="R1851" i="1"/>
  <c r="S1851" i="1"/>
  <c r="T1851" i="1"/>
  <c r="U1851" i="1"/>
  <c r="V1851" i="1"/>
  <c r="W1851" i="1"/>
  <c r="X1851" i="1"/>
  <c r="Y1851" i="1"/>
  <c r="Z1851" i="1"/>
  <c r="AA1851" i="1"/>
  <c r="AB1851" i="1"/>
  <c r="AC1851" i="1"/>
  <c r="AD1851" i="1"/>
  <c r="AE1851" i="1"/>
  <c r="AF1851" i="1"/>
  <c r="C1852" i="1"/>
  <c r="D1852" i="1"/>
  <c r="E1852" i="1"/>
  <c r="F1852" i="1"/>
  <c r="G1852" i="1"/>
  <c r="H1852" i="1"/>
  <c r="I1852" i="1"/>
  <c r="J1852" i="1"/>
  <c r="K1852" i="1"/>
  <c r="L1852" i="1"/>
  <c r="M1852" i="1"/>
  <c r="N1852" i="1"/>
  <c r="O1852" i="1"/>
  <c r="P1852" i="1"/>
  <c r="Q1852" i="1"/>
  <c r="R1852" i="1"/>
  <c r="S1852" i="1"/>
  <c r="T1852" i="1"/>
  <c r="U1852" i="1"/>
  <c r="V1852" i="1"/>
  <c r="W1852" i="1"/>
  <c r="X1852" i="1"/>
  <c r="Y1852" i="1"/>
  <c r="Z1852" i="1"/>
  <c r="AA1852" i="1"/>
  <c r="AB1852" i="1"/>
  <c r="AC1852" i="1"/>
  <c r="AD1852" i="1"/>
  <c r="AE1852" i="1"/>
  <c r="AF1852" i="1"/>
  <c r="C1853" i="1"/>
  <c r="D1853" i="1"/>
  <c r="E1853" i="1"/>
  <c r="F1853" i="1"/>
  <c r="G1853" i="1"/>
  <c r="H1853" i="1"/>
  <c r="I1853" i="1"/>
  <c r="J1853" i="1"/>
  <c r="K1853" i="1"/>
  <c r="L1853" i="1"/>
  <c r="M1853" i="1"/>
  <c r="N1853" i="1"/>
  <c r="O1853" i="1"/>
  <c r="P1853" i="1"/>
  <c r="Q1853" i="1"/>
  <c r="R1853" i="1"/>
  <c r="S1853" i="1"/>
  <c r="T1853" i="1"/>
  <c r="U1853" i="1"/>
  <c r="V1853" i="1"/>
  <c r="W1853" i="1"/>
  <c r="X1853" i="1"/>
  <c r="Y1853" i="1"/>
  <c r="Z1853" i="1"/>
  <c r="AA1853" i="1"/>
  <c r="AB1853" i="1"/>
  <c r="AC1853" i="1"/>
  <c r="AD1853" i="1"/>
  <c r="AE1853" i="1"/>
  <c r="AF1853" i="1"/>
  <c r="C1854" i="1"/>
  <c r="D1854" i="1"/>
  <c r="E1854" i="1"/>
  <c r="F1854" i="1"/>
  <c r="G1854" i="1"/>
  <c r="H1854" i="1"/>
  <c r="I1854" i="1"/>
  <c r="J1854" i="1"/>
  <c r="K1854" i="1"/>
  <c r="L1854" i="1"/>
  <c r="M1854" i="1"/>
  <c r="N1854" i="1"/>
  <c r="O1854" i="1"/>
  <c r="P1854" i="1"/>
  <c r="Q1854" i="1"/>
  <c r="R1854" i="1"/>
  <c r="S1854" i="1"/>
  <c r="T1854" i="1"/>
  <c r="U1854" i="1"/>
  <c r="V1854" i="1"/>
  <c r="W1854" i="1"/>
  <c r="X1854" i="1"/>
  <c r="Y1854" i="1"/>
  <c r="Z1854" i="1"/>
  <c r="AA1854" i="1"/>
  <c r="AB1854" i="1"/>
  <c r="AC1854" i="1"/>
  <c r="AD1854" i="1"/>
  <c r="AE1854" i="1"/>
  <c r="AF1854" i="1"/>
  <c r="C1855" i="1"/>
  <c r="D1855" i="1"/>
  <c r="E1855" i="1"/>
  <c r="F1855" i="1"/>
  <c r="G1855" i="1"/>
  <c r="H1855" i="1"/>
  <c r="I1855" i="1"/>
  <c r="J1855" i="1"/>
  <c r="K1855" i="1"/>
  <c r="L1855" i="1"/>
  <c r="M1855" i="1"/>
  <c r="N1855" i="1"/>
  <c r="O1855" i="1"/>
  <c r="P1855" i="1"/>
  <c r="Q1855" i="1"/>
  <c r="R1855" i="1"/>
  <c r="S1855" i="1"/>
  <c r="T1855" i="1"/>
  <c r="U1855" i="1"/>
  <c r="V1855" i="1"/>
  <c r="W1855" i="1"/>
  <c r="X1855" i="1"/>
  <c r="Y1855" i="1"/>
  <c r="Z1855" i="1"/>
  <c r="AA1855" i="1"/>
  <c r="AB1855" i="1"/>
  <c r="AC1855" i="1"/>
  <c r="AD1855" i="1"/>
  <c r="AE1855" i="1"/>
  <c r="AF1855" i="1"/>
  <c r="C1856" i="1"/>
  <c r="D1856" i="1"/>
  <c r="E1856" i="1"/>
  <c r="F1856" i="1"/>
  <c r="G1856" i="1"/>
  <c r="H1856" i="1"/>
  <c r="I1856" i="1"/>
  <c r="J1856" i="1"/>
  <c r="K1856" i="1"/>
  <c r="L1856" i="1"/>
  <c r="M1856" i="1"/>
  <c r="N1856" i="1"/>
  <c r="O1856" i="1"/>
  <c r="P1856" i="1"/>
  <c r="Q1856" i="1"/>
  <c r="R1856" i="1"/>
  <c r="S1856" i="1"/>
  <c r="T1856" i="1"/>
  <c r="U1856" i="1"/>
  <c r="V1856" i="1"/>
  <c r="W1856" i="1"/>
  <c r="X1856" i="1"/>
  <c r="Y1856" i="1"/>
  <c r="Z1856" i="1"/>
  <c r="AA1856" i="1"/>
  <c r="AB1856" i="1"/>
  <c r="AC1856" i="1"/>
  <c r="AD1856" i="1"/>
  <c r="AE1856" i="1"/>
  <c r="AF1856" i="1"/>
  <c r="C1857" i="1"/>
  <c r="D1857" i="1"/>
  <c r="E1857" i="1"/>
  <c r="F1857" i="1"/>
  <c r="G1857" i="1"/>
  <c r="H1857" i="1"/>
  <c r="I1857" i="1"/>
  <c r="J1857" i="1"/>
  <c r="K1857" i="1"/>
  <c r="L1857" i="1"/>
  <c r="M1857" i="1"/>
  <c r="N1857" i="1"/>
  <c r="O1857" i="1"/>
  <c r="P1857" i="1"/>
  <c r="Q1857" i="1"/>
  <c r="R1857" i="1"/>
  <c r="S1857" i="1"/>
  <c r="T1857" i="1"/>
  <c r="U1857" i="1"/>
  <c r="V1857" i="1"/>
  <c r="W1857" i="1"/>
  <c r="X1857" i="1"/>
  <c r="Y1857" i="1"/>
  <c r="Z1857" i="1"/>
  <c r="AA1857" i="1"/>
  <c r="AB1857" i="1"/>
  <c r="AC1857" i="1"/>
  <c r="AD1857" i="1"/>
  <c r="AE1857" i="1"/>
  <c r="AF1857" i="1"/>
  <c r="C1858" i="1"/>
  <c r="D1858" i="1"/>
  <c r="E1858" i="1"/>
  <c r="F1858" i="1"/>
  <c r="G1858" i="1"/>
  <c r="H1858" i="1"/>
  <c r="I1858" i="1"/>
  <c r="J1858" i="1"/>
  <c r="K1858" i="1"/>
  <c r="L1858" i="1"/>
  <c r="M1858" i="1"/>
  <c r="N1858" i="1"/>
  <c r="O1858" i="1"/>
  <c r="P1858" i="1"/>
  <c r="Q1858" i="1"/>
  <c r="R1858" i="1"/>
  <c r="S1858" i="1"/>
  <c r="T1858" i="1"/>
  <c r="U1858" i="1"/>
  <c r="V1858" i="1"/>
  <c r="W1858" i="1"/>
  <c r="X1858" i="1"/>
  <c r="Y1858" i="1"/>
  <c r="Z1858" i="1"/>
  <c r="AA1858" i="1"/>
  <c r="AB1858" i="1"/>
  <c r="AC1858" i="1"/>
  <c r="AD1858" i="1"/>
  <c r="AE1858" i="1"/>
  <c r="AF1858" i="1"/>
  <c r="C1859" i="1"/>
  <c r="D1859" i="1"/>
  <c r="E1859" i="1"/>
  <c r="F1859" i="1"/>
  <c r="G1859" i="1"/>
  <c r="H1859" i="1"/>
  <c r="I1859" i="1"/>
  <c r="J1859" i="1"/>
  <c r="K1859" i="1"/>
  <c r="L1859" i="1"/>
  <c r="M1859" i="1"/>
  <c r="N1859" i="1"/>
  <c r="O1859" i="1"/>
  <c r="P1859" i="1"/>
  <c r="Q1859" i="1"/>
  <c r="R1859" i="1"/>
  <c r="S1859" i="1"/>
  <c r="T1859" i="1"/>
  <c r="U1859" i="1"/>
  <c r="V1859" i="1"/>
  <c r="W1859" i="1"/>
  <c r="X1859" i="1"/>
  <c r="Y1859" i="1"/>
  <c r="Z1859" i="1"/>
  <c r="AA1859" i="1"/>
  <c r="AB1859" i="1"/>
  <c r="AC1859" i="1"/>
  <c r="AD1859" i="1"/>
  <c r="AE1859" i="1"/>
  <c r="AF1859" i="1"/>
  <c r="C1860" i="1"/>
  <c r="D1860" i="1"/>
  <c r="E1860" i="1"/>
  <c r="F1860" i="1"/>
  <c r="G1860" i="1"/>
  <c r="H1860" i="1"/>
  <c r="I1860" i="1"/>
  <c r="J1860" i="1"/>
  <c r="K1860" i="1"/>
  <c r="L1860" i="1"/>
  <c r="M1860" i="1"/>
  <c r="N1860" i="1"/>
  <c r="O1860" i="1"/>
  <c r="P1860" i="1"/>
  <c r="Q1860" i="1"/>
  <c r="R1860" i="1"/>
  <c r="S1860" i="1"/>
  <c r="T1860" i="1"/>
  <c r="U1860" i="1"/>
  <c r="V1860" i="1"/>
  <c r="W1860" i="1"/>
  <c r="X1860" i="1"/>
  <c r="Y1860" i="1"/>
  <c r="Z1860" i="1"/>
  <c r="AA1860" i="1"/>
  <c r="AB1860" i="1"/>
  <c r="AC1860" i="1"/>
  <c r="AD1860" i="1"/>
  <c r="AE1860" i="1"/>
  <c r="AF1860" i="1"/>
  <c r="C1861" i="1"/>
  <c r="D1861" i="1"/>
  <c r="E1861" i="1"/>
  <c r="F1861" i="1"/>
  <c r="G1861" i="1"/>
  <c r="H1861" i="1"/>
  <c r="I1861" i="1"/>
  <c r="J1861" i="1"/>
  <c r="K1861" i="1"/>
  <c r="L1861" i="1"/>
  <c r="M1861" i="1"/>
  <c r="N1861" i="1"/>
  <c r="O1861" i="1"/>
  <c r="P1861" i="1"/>
  <c r="Q1861" i="1"/>
  <c r="R1861" i="1"/>
  <c r="S1861" i="1"/>
  <c r="T1861" i="1"/>
  <c r="U1861" i="1"/>
  <c r="V1861" i="1"/>
  <c r="W1861" i="1"/>
  <c r="X1861" i="1"/>
  <c r="Y1861" i="1"/>
  <c r="Z1861" i="1"/>
  <c r="AA1861" i="1"/>
  <c r="AB1861" i="1"/>
  <c r="AC1861" i="1"/>
  <c r="AD1861" i="1"/>
  <c r="AE1861" i="1"/>
  <c r="AF1861" i="1"/>
  <c r="C1862" i="1"/>
  <c r="D1862" i="1"/>
  <c r="E1862" i="1"/>
  <c r="F1862" i="1"/>
  <c r="G1862" i="1"/>
  <c r="H1862" i="1"/>
  <c r="I1862" i="1"/>
  <c r="J1862" i="1"/>
  <c r="K1862" i="1"/>
  <c r="L1862" i="1"/>
  <c r="M1862" i="1"/>
  <c r="N1862" i="1"/>
  <c r="O1862" i="1"/>
  <c r="P1862" i="1"/>
  <c r="Q1862" i="1"/>
  <c r="R1862" i="1"/>
  <c r="S1862" i="1"/>
  <c r="T1862" i="1"/>
  <c r="U1862" i="1"/>
  <c r="V1862" i="1"/>
  <c r="W1862" i="1"/>
  <c r="X1862" i="1"/>
  <c r="Y1862" i="1"/>
  <c r="Z1862" i="1"/>
  <c r="AA1862" i="1"/>
  <c r="AB1862" i="1"/>
  <c r="AC1862" i="1"/>
  <c r="AD1862" i="1"/>
  <c r="AE1862" i="1"/>
  <c r="AF1862" i="1"/>
  <c r="C1863" i="1"/>
  <c r="D1863" i="1"/>
  <c r="E1863" i="1"/>
  <c r="F1863" i="1"/>
  <c r="G1863" i="1"/>
  <c r="H1863" i="1"/>
  <c r="I1863" i="1"/>
  <c r="J1863" i="1"/>
  <c r="K1863" i="1"/>
  <c r="L1863" i="1"/>
  <c r="M1863" i="1"/>
  <c r="N1863" i="1"/>
  <c r="O1863" i="1"/>
  <c r="P1863" i="1"/>
  <c r="Q1863" i="1"/>
  <c r="R1863" i="1"/>
  <c r="S1863" i="1"/>
  <c r="T1863" i="1"/>
  <c r="U1863" i="1"/>
  <c r="V1863" i="1"/>
  <c r="W1863" i="1"/>
  <c r="X1863" i="1"/>
  <c r="Y1863" i="1"/>
  <c r="Z1863" i="1"/>
  <c r="AA1863" i="1"/>
  <c r="AB1863" i="1"/>
  <c r="AC1863" i="1"/>
  <c r="AD1863" i="1"/>
  <c r="AE1863" i="1"/>
  <c r="AF1863" i="1"/>
  <c r="C1864" i="1"/>
  <c r="D1864" i="1"/>
  <c r="E1864" i="1"/>
  <c r="F1864" i="1"/>
  <c r="G1864" i="1"/>
  <c r="H1864" i="1"/>
  <c r="I1864" i="1"/>
  <c r="J1864" i="1"/>
  <c r="K1864" i="1"/>
  <c r="L1864" i="1"/>
  <c r="M1864" i="1"/>
  <c r="N1864" i="1"/>
  <c r="O1864" i="1"/>
  <c r="P1864" i="1"/>
  <c r="Q1864" i="1"/>
  <c r="R1864" i="1"/>
  <c r="S1864" i="1"/>
  <c r="T1864" i="1"/>
  <c r="U1864" i="1"/>
  <c r="V1864" i="1"/>
  <c r="W1864" i="1"/>
  <c r="X1864" i="1"/>
  <c r="Y1864" i="1"/>
  <c r="Z1864" i="1"/>
  <c r="AA1864" i="1"/>
  <c r="AB1864" i="1"/>
  <c r="AC1864" i="1"/>
  <c r="AD1864" i="1"/>
  <c r="AE1864" i="1"/>
  <c r="AF1864" i="1"/>
  <c r="C1865" i="1"/>
  <c r="D1865" i="1"/>
  <c r="E1865" i="1"/>
  <c r="F1865" i="1"/>
  <c r="G1865" i="1"/>
  <c r="H1865" i="1"/>
  <c r="I1865" i="1"/>
  <c r="J1865" i="1"/>
  <c r="K1865" i="1"/>
  <c r="L1865" i="1"/>
  <c r="M1865" i="1"/>
  <c r="N1865" i="1"/>
  <c r="O1865" i="1"/>
  <c r="P1865" i="1"/>
  <c r="Q1865" i="1"/>
  <c r="R1865" i="1"/>
  <c r="S1865" i="1"/>
  <c r="T1865" i="1"/>
  <c r="U1865" i="1"/>
  <c r="V1865" i="1"/>
  <c r="W1865" i="1"/>
  <c r="X1865" i="1"/>
  <c r="Y1865" i="1"/>
  <c r="Z1865" i="1"/>
  <c r="AA1865" i="1"/>
  <c r="AB1865" i="1"/>
  <c r="AC1865" i="1"/>
  <c r="AD1865" i="1"/>
  <c r="AE1865" i="1"/>
  <c r="AF1865" i="1"/>
  <c r="C1866" i="1"/>
  <c r="D1866" i="1"/>
  <c r="E1866" i="1"/>
  <c r="F1866" i="1"/>
  <c r="G1866" i="1"/>
  <c r="H1866" i="1"/>
  <c r="I1866" i="1"/>
  <c r="J1866" i="1"/>
  <c r="K1866" i="1"/>
  <c r="L1866" i="1"/>
  <c r="M1866" i="1"/>
  <c r="N1866" i="1"/>
  <c r="O1866" i="1"/>
  <c r="P1866" i="1"/>
  <c r="Q1866" i="1"/>
  <c r="R1866" i="1"/>
  <c r="S1866" i="1"/>
  <c r="T1866" i="1"/>
  <c r="U1866" i="1"/>
  <c r="V1866" i="1"/>
  <c r="W1866" i="1"/>
  <c r="X1866" i="1"/>
  <c r="Y1866" i="1"/>
  <c r="Z1866" i="1"/>
  <c r="AA1866" i="1"/>
  <c r="AB1866" i="1"/>
  <c r="AC1866" i="1"/>
  <c r="AD1866" i="1"/>
  <c r="AE1866" i="1"/>
  <c r="AF1866" i="1"/>
  <c r="C1867" i="1"/>
  <c r="D1867" i="1"/>
  <c r="E1867" i="1"/>
  <c r="F1867" i="1"/>
  <c r="G1867" i="1"/>
  <c r="H1867" i="1"/>
  <c r="I1867" i="1"/>
  <c r="J1867" i="1"/>
  <c r="K1867" i="1"/>
  <c r="L1867" i="1"/>
  <c r="M1867" i="1"/>
  <c r="N1867" i="1"/>
  <c r="O1867" i="1"/>
  <c r="P1867" i="1"/>
  <c r="Q1867" i="1"/>
  <c r="R1867" i="1"/>
  <c r="S1867" i="1"/>
  <c r="T1867" i="1"/>
  <c r="U1867" i="1"/>
  <c r="V1867" i="1"/>
  <c r="W1867" i="1"/>
  <c r="X1867" i="1"/>
  <c r="Y1867" i="1"/>
  <c r="Z1867" i="1"/>
  <c r="AA1867" i="1"/>
  <c r="AB1867" i="1"/>
  <c r="AC1867" i="1"/>
  <c r="AD1867" i="1"/>
  <c r="AE1867" i="1"/>
  <c r="AF1867" i="1"/>
  <c r="C1868" i="1"/>
  <c r="D1868" i="1"/>
  <c r="E1868" i="1"/>
  <c r="F1868" i="1"/>
  <c r="G1868" i="1"/>
  <c r="H1868" i="1"/>
  <c r="I1868" i="1"/>
  <c r="J1868" i="1"/>
  <c r="K1868" i="1"/>
  <c r="L1868" i="1"/>
  <c r="M1868" i="1"/>
  <c r="N1868" i="1"/>
  <c r="O1868" i="1"/>
  <c r="P1868" i="1"/>
  <c r="Q1868" i="1"/>
  <c r="R1868" i="1"/>
  <c r="S1868" i="1"/>
  <c r="T1868" i="1"/>
  <c r="U1868" i="1"/>
  <c r="V1868" i="1"/>
  <c r="W1868" i="1"/>
  <c r="X1868" i="1"/>
  <c r="Y1868" i="1"/>
  <c r="Z1868" i="1"/>
  <c r="AA1868" i="1"/>
  <c r="AB1868" i="1"/>
  <c r="AC1868" i="1"/>
  <c r="AD1868" i="1"/>
  <c r="AE1868" i="1"/>
  <c r="AF1868" i="1"/>
  <c r="C1869" i="1"/>
  <c r="D1869" i="1"/>
  <c r="E1869" i="1"/>
  <c r="F1869" i="1"/>
  <c r="G1869" i="1"/>
  <c r="H1869" i="1"/>
  <c r="I1869" i="1"/>
  <c r="J1869" i="1"/>
  <c r="K1869" i="1"/>
  <c r="L1869" i="1"/>
  <c r="M1869" i="1"/>
  <c r="N1869" i="1"/>
  <c r="O1869" i="1"/>
  <c r="P1869" i="1"/>
  <c r="Q1869" i="1"/>
  <c r="R1869" i="1"/>
  <c r="S1869" i="1"/>
  <c r="T1869" i="1"/>
  <c r="U1869" i="1"/>
  <c r="V1869" i="1"/>
  <c r="W1869" i="1"/>
  <c r="X1869" i="1"/>
  <c r="Y1869" i="1"/>
  <c r="Z1869" i="1"/>
  <c r="AA1869" i="1"/>
  <c r="AB1869" i="1"/>
  <c r="AC1869" i="1"/>
  <c r="AD1869" i="1"/>
  <c r="AE1869" i="1"/>
  <c r="AF1869" i="1"/>
  <c r="C1870" i="1"/>
  <c r="D1870" i="1"/>
  <c r="E1870" i="1"/>
  <c r="F1870" i="1"/>
  <c r="G1870" i="1"/>
  <c r="H1870" i="1"/>
  <c r="I1870" i="1"/>
  <c r="J1870" i="1"/>
  <c r="K1870" i="1"/>
  <c r="L1870" i="1"/>
  <c r="M1870" i="1"/>
  <c r="N1870" i="1"/>
  <c r="O1870" i="1"/>
  <c r="P1870" i="1"/>
  <c r="Q1870" i="1"/>
  <c r="R1870" i="1"/>
  <c r="S1870" i="1"/>
  <c r="T1870" i="1"/>
  <c r="U1870" i="1"/>
  <c r="V1870" i="1"/>
  <c r="W1870" i="1"/>
  <c r="X1870" i="1"/>
  <c r="Y1870" i="1"/>
  <c r="Z1870" i="1"/>
  <c r="AA1870" i="1"/>
  <c r="AB1870" i="1"/>
  <c r="AC1870" i="1"/>
  <c r="AD1870" i="1"/>
  <c r="AE1870" i="1"/>
  <c r="AF1870" i="1"/>
  <c r="C1871" i="1"/>
  <c r="D1871" i="1"/>
  <c r="E1871" i="1"/>
  <c r="F1871" i="1"/>
  <c r="G1871" i="1"/>
  <c r="H1871" i="1"/>
  <c r="I1871" i="1"/>
  <c r="J1871" i="1"/>
  <c r="K1871" i="1"/>
  <c r="L1871" i="1"/>
  <c r="M1871" i="1"/>
  <c r="N1871" i="1"/>
  <c r="O1871" i="1"/>
  <c r="P1871" i="1"/>
  <c r="Q1871" i="1"/>
  <c r="R1871" i="1"/>
  <c r="S1871" i="1"/>
  <c r="T1871" i="1"/>
  <c r="U1871" i="1"/>
  <c r="V1871" i="1"/>
  <c r="W1871" i="1"/>
  <c r="X1871" i="1"/>
  <c r="Y1871" i="1"/>
  <c r="Z1871" i="1"/>
  <c r="AA1871" i="1"/>
  <c r="AB1871" i="1"/>
  <c r="AC1871" i="1"/>
  <c r="AD1871" i="1"/>
  <c r="AE1871" i="1"/>
  <c r="AF1871" i="1"/>
  <c r="C1872" i="1"/>
  <c r="D1872" i="1"/>
  <c r="E1872" i="1"/>
  <c r="F1872" i="1"/>
  <c r="G1872" i="1"/>
  <c r="H1872" i="1"/>
  <c r="I1872" i="1"/>
  <c r="J1872" i="1"/>
  <c r="K1872" i="1"/>
  <c r="L1872" i="1"/>
  <c r="M1872" i="1"/>
  <c r="N1872" i="1"/>
  <c r="O1872" i="1"/>
  <c r="P1872" i="1"/>
  <c r="Q1872" i="1"/>
  <c r="R1872" i="1"/>
  <c r="S1872" i="1"/>
  <c r="T1872" i="1"/>
  <c r="U1872" i="1"/>
  <c r="V1872" i="1"/>
  <c r="W1872" i="1"/>
  <c r="X1872" i="1"/>
  <c r="Y1872" i="1"/>
  <c r="Z1872" i="1"/>
  <c r="AA1872" i="1"/>
  <c r="AB1872" i="1"/>
  <c r="AC1872" i="1"/>
  <c r="AD1872" i="1"/>
  <c r="AE1872" i="1"/>
  <c r="AF1872" i="1"/>
  <c r="C1873" i="1"/>
  <c r="D1873" i="1"/>
  <c r="E1873" i="1"/>
  <c r="F1873" i="1"/>
  <c r="G1873" i="1"/>
  <c r="H1873" i="1"/>
  <c r="I1873" i="1"/>
  <c r="J1873" i="1"/>
  <c r="K1873" i="1"/>
  <c r="L1873" i="1"/>
  <c r="M1873" i="1"/>
  <c r="N1873" i="1"/>
  <c r="O1873" i="1"/>
  <c r="P1873" i="1"/>
  <c r="Q1873" i="1"/>
  <c r="R1873" i="1"/>
  <c r="S1873" i="1"/>
  <c r="T1873" i="1"/>
  <c r="U1873" i="1"/>
  <c r="V1873" i="1"/>
  <c r="W1873" i="1"/>
  <c r="X1873" i="1"/>
  <c r="Y1873" i="1"/>
  <c r="Z1873" i="1"/>
  <c r="AA1873" i="1"/>
  <c r="AB1873" i="1"/>
  <c r="AC1873" i="1"/>
  <c r="AD1873" i="1"/>
  <c r="AE1873" i="1"/>
  <c r="AF1873" i="1"/>
  <c r="C1874" i="1"/>
  <c r="D1874" i="1"/>
  <c r="E1874" i="1"/>
  <c r="F1874" i="1"/>
  <c r="G1874" i="1"/>
  <c r="H1874" i="1"/>
  <c r="I1874" i="1"/>
  <c r="J1874" i="1"/>
  <c r="K1874" i="1"/>
  <c r="L1874" i="1"/>
  <c r="M1874" i="1"/>
  <c r="N1874" i="1"/>
  <c r="O1874" i="1"/>
  <c r="P1874" i="1"/>
  <c r="Q1874" i="1"/>
  <c r="R1874" i="1"/>
  <c r="S1874" i="1"/>
  <c r="T1874" i="1"/>
  <c r="U1874" i="1"/>
  <c r="V1874" i="1"/>
  <c r="W1874" i="1"/>
  <c r="X1874" i="1"/>
  <c r="Y1874" i="1"/>
  <c r="Z1874" i="1"/>
  <c r="AA1874" i="1"/>
  <c r="AB1874" i="1"/>
  <c r="AC1874" i="1"/>
  <c r="AD1874" i="1"/>
  <c r="AE1874" i="1"/>
  <c r="AF1874" i="1"/>
  <c r="C1875" i="1"/>
  <c r="D1875" i="1"/>
  <c r="E1875" i="1"/>
  <c r="F1875" i="1"/>
  <c r="G1875" i="1"/>
  <c r="H1875" i="1"/>
  <c r="I1875" i="1"/>
  <c r="J1875" i="1"/>
  <c r="K1875" i="1"/>
  <c r="L1875" i="1"/>
  <c r="M1875" i="1"/>
  <c r="N1875" i="1"/>
  <c r="O1875" i="1"/>
  <c r="P1875" i="1"/>
  <c r="Q1875" i="1"/>
  <c r="R1875" i="1"/>
  <c r="S1875" i="1"/>
  <c r="T1875" i="1"/>
  <c r="U1875" i="1"/>
  <c r="V1875" i="1"/>
  <c r="W1875" i="1"/>
  <c r="X1875" i="1"/>
  <c r="Y1875" i="1"/>
  <c r="Z1875" i="1"/>
  <c r="AA1875" i="1"/>
  <c r="AB1875" i="1"/>
  <c r="AC1875" i="1"/>
  <c r="AD1875" i="1"/>
  <c r="AE1875" i="1"/>
  <c r="AF1875" i="1"/>
  <c r="C1876" i="1"/>
  <c r="D1876" i="1"/>
  <c r="E1876" i="1"/>
  <c r="F1876" i="1"/>
  <c r="G1876" i="1"/>
  <c r="H1876" i="1"/>
  <c r="I1876" i="1"/>
  <c r="J1876" i="1"/>
  <c r="K1876" i="1"/>
  <c r="L1876" i="1"/>
  <c r="M1876" i="1"/>
  <c r="N1876" i="1"/>
  <c r="O1876" i="1"/>
  <c r="P1876" i="1"/>
  <c r="Q1876" i="1"/>
  <c r="R1876" i="1"/>
  <c r="S1876" i="1"/>
  <c r="T1876" i="1"/>
  <c r="U1876" i="1"/>
  <c r="V1876" i="1"/>
  <c r="W1876" i="1"/>
  <c r="X1876" i="1"/>
  <c r="Y1876" i="1"/>
  <c r="Z1876" i="1"/>
  <c r="AA1876" i="1"/>
  <c r="AB1876" i="1"/>
  <c r="AC1876" i="1"/>
  <c r="AD1876" i="1"/>
  <c r="AE1876" i="1"/>
  <c r="AF1876" i="1"/>
  <c r="C1877" i="1"/>
  <c r="D1877" i="1"/>
  <c r="E1877" i="1"/>
  <c r="F1877" i="1"/>
  <c r="G1877" i="1"/>
  <c r="H1877" i="1"/>
  <c r="I1877" i="1"/>
  <c r="J1877" i="1"/>
  <c r="K1877" i="1"/>
  <c r="L1877" i="1"/>
  <c r="M1877" i="1"/>
  <c r="N1877" i="1"/>
  <c r="O1877" i="1"/>
  <c r="P1877" i="1"/>
  <c r="Q1877" i="1"/>
  <c r="R1877" i="1"/>
  <c r="S1877" i="1"/>
  <c r="T1877" i="1"/>
  <c r="U1877" i="1"/>
  <c r="V1877" i="1"/>
  <c r="W1877" i="1"/>
  <c r="X1877" i="1"/>
  <c r="Y1877" i="1"/>
  <c r="Z1877" i="1"/>
  <c r="AA1877" i="1"/>
  <c r="AB1877" i="1"/>
  <c r="AC1877" i="1"/>
  <c r="AD1877" i="1"/>
  <c r="AE1877" i="1"/>
  <c r="AF1877" i="1"/>
  <c r="C1878" i="1"/>
  <c r="D1878" i="1"/>
  <c r="E1878" i="1"/>
  <c r="F1878" i="1"/>
  <c r="G1878" i="1"/>
  <c r="H1878" i="1"/>
  <c r="I1878" i="1"/>
  <c r="J1878" i="1"/>
  <c r="K1878" i="1"/>
  <c r="L1878" i="1"/>
  <c r="M1878" i="1"/>
  <c r="N1878" i="1"/>
  <c r="O1878" i="1"/>
  <c r="P1878" i="1"/>
  <c r="Q1878" i="1"/>
  <c r="R1878" i="1"/>
  <c r="S1878" i="1"/>
  <c r="T1878" i="1"/>
  <c r="U1878" i="1"/>
  <c r="V1878" i="1"/>
  <c r="W1878" i="1"/>
  <c r="X1878" i="1"/>
  <c r="Y1878" i="1"/>
  <c r="Z1878" i="1"/>
  <c r="AA1878" i="1"/>
  <c r="AB1878" i="1"/>
  <c r="AC1878" i="1"/>
  <c r="AD1878" i="1"/>
  <c r="AE1878" i="1"/>
  <c r="AF1878" i="1"/>
  <c r="C1879" i="1"/>
  <c r="D1879" i="1"/>
  <c r="E1879" i="1"/>
  <c r="F1879" i="1"/>
  <c r="G1879" i="1"/>
  <c r="H1879" i="1"/>
  <c r="I1879" i="1"/>
  <c r="J1879" i="1"/>
  <c r="K1879" i="1"/>
  <c r="L1879" i="1"/>
  <c r="M1879" i="1"/>
  <c r="N1879" i="1"/>
  <c r="O1879" i="1"/>
  <c r="P1879" i="1"/>
  <c r="Q1879" i="1"/>
  <c r="R1879" i="1"/>
  <c r="S1879" i="1"/>
  <c r="T1879" i="1"/>
  <c r="U1879" i="1"/>
  <c r="V1879" i="1"/>
  <c r="W1879" i="1"/>
  <c r="X1879" i="1"/>
  <c r="Y1879" i="1"/>
  <c r="Z1879" i="1"/>
  <c r="AA1879" i="1"/>
  <c r="AB1879" i="1"/>
  <c r="AC1879" i="1"/>
  <c r="AD1879" i="1"/>
  <c r="AE1879" i="1"/>
  <c r="AF1879" i="1"/>
  <c r="C1880" i="1"/>
  <c r="D1880" i="1"/>
  <c r="E1880" i="1"/>
  <c r="F1880" i="1"/>
  <c r="G1880" i="1"/>
  <c r="H1880" i="1"/>
  <c r="I1880" i="1"/>
  <c r="J1880" i="1"/>
  <c r="K1880" i="1"/>
  <c r="L1880" i="1"/>
  <c r="M1880" i="1"/>
  <c r="N1880" i="1"/>
  <c r="O1880" i="1"/>
  <c r="P1880" i="1"/>
  <c r="Q1880" i="1"/>
  <c r="R1880" i="1"/>
  <c r="S1880" i="1"/>
  <c r="T1880" i="1"/>
  <c r="U1880" i="1"/>
  <c r="V1880" i="1"/>
  <c r="W1880" i="1"/>
  <c r="X1880" i="1"/>
  <c r="Y1880" i="1"/>
  <c r="Z1880" i="1"/>
  <c r="AA1880" i="1"/>
  <c r="AB1880" i="1"/>
  <c r="AC1880" i="1"/>
  <c r="AD1880" i="1"/>
  <c r="AE1880" i="1"/>
  <c r="AF1880" i="1"/>
  <c r="C1881" i="1"/>
  <c r="D1881" i="1"/>
  <c r="E1881" i="1"/>
  <c r="F1881" i="1"/>
  <c r="G1881" i="1"/>
  <c r="H1881" i="1"/>
  <c r="I1881" i="1"/>
  <c r="J1881" i="1"/>
  <c r="K1881" i="1"/>
  <c r="L1881" i="1"/>
  <c r="M1881" i="1"/>
  <c r="N1881" i="1"/>
  <c r="O1881" i="1"/>
  <c r="P1881" i="1"/>
  <c r="Q1881" i="1"/>
  <c r="R1881" i="1"/>
  <c r="S1881" i="1"/>
  <c r="T1881" i="1"/>
  <c r="U1881" i="1"/>
  <c r="V1881" i="1"/>
  <c r="W1881" i="1"/>
  <c r="X1881" i="1"/>
  <c r="Y1881" i="1"/>
  <c r="Z1881" i="1"/>
  <c r="AA1881" i="1"/>
  <c r="AB1881" i="1"/>
  <c r="AC1881" i="1"/>
  <c r="AD1881" i="1"/>
  <c r="AE1881" i="1"/>
  <c r="AF1881" i="1"/>
  <c r="C1882" i="1"/>
  <c r="D1882" i="1"/>
  <c r="E1882" i="1"/>
  <c r="F1882" i="1"/>
  <c r="G1882" i="1"/>
  <c r="H1882" i="1"/>
  <c r="I1882" i="1"/>
  <c r="J1882" i="1"/>
  <c r="K1882" i="1"/>
  <c r="L1882" i="1"/>
  <c r="M1882" i="1"/>
  <c r="N1882" i="1"/>
  <c r="O1882" i="1"/>
  <c r="P1882" i="1"/>
  <c r="Q1882" i="1"/>
  <c r="R1882" i="1"/>
  <c r="S1882" i="1"/>
  <c r="T1882" i="1"/>
  <c r="U1882" i="1"/>
  <c r="V1882" i="1"/>
  <c r="W1882" i="1"/>
  <c r="X1882" i="1"/>
  <c r="Y1882" i="1"/>
  <c r="Z1882" i="1"/>
  <c r="AA1882" i="1"/>
  <c r="AB1882" i="1"/>
  <c r="AC1882" i="1"/>
  <c r="AD1882" i="1"/>
  <c r="AE1882" i="1"/>
  <c r="AF1882" i="1"/>
  <c r="C1883" i="1"/>
  <c r="D1883" i="1"/>
  <c r="E1883" i="1"/>
  <c r="F1883" i="1"/>
  <c r="G1883" i="1"/>
  <c r="H1883" i="1"/>
  <c r="I1883" i="1"/>
  <c r="J1883" i="1"/>
  <c r="K1883" i="1"/>
  <c r="L1883" i="1"/>
  <c r="M1883" i="1"/>
  <c r="N1883" i="1"/>
  <c r="O1883" i="1"/>
  <c r="P1883" i="1"/>
  <c r="Q1883" i="1"/>
  <c r="R1883" i="1"/>
  <c r="S1883" i="1"/>
  <c r="T1883" i="1"/>
  <c r="U1883" i="1"/>
  <c r="V1883" i="1"/>
  <c r="W1883" i="1"/>
  <c r="X1883" i="1"/>
  <c r="Y1883" i="1"/>
  <c r="Z1883" i="1"/>
  <c r="AA1883" i="1"/>
  <c r="AB1883" i="1"/>
  <c r="AC1883" i="1"/>
  <c r="AD1883" i="1"/>
  <c r="AE1883" i="1"/>
  <c r="AF1883" i="1"/>
  <c r="C1884" i="1"/>
  <c r="D1884" i="1"/>
  <c r="E1884" i="1"/>
  <c r="F1884" i="1"/>
  <c r="G1884" i="1"/>
  <c r="H1884" i="1"/>
  <c r="I1884" i="1"/>
  <c r="J1884" i="1"/>
  <c r="K1884" i="1"/>
  <c r="L1884" i="1"/>
  <c r="M1884" i="1"/>
  <c r="N1884" i="1"/>
  <c r="O1884" i="1"/>
  <c r="P1884" i="1"/>
  <c r="Q1884" i="1"/>
  <c r="R1884" i="1"/>
  <c r="S1884" i="1"/>
  <c r="T1884" i="1"/>
  <c r="U1884" i="1"/>
  <c r="V1884" i="1"/>
  <c r="W1884" i="1"/>
  <c r="X1884" i="1"/>
  <c r="Y1884" i="1"/>
  <c r="Z1884" i="1"/>
  <c r="AA1884" i="1"/>
  <c r="AB1884" i="1"/>
  <c r="AC1884" i="1"/>
  <c r="AD1884" i="1"/>
  <c r="AE1884" i="1"/>
  <c r="AF1884" i="1"/>
  <c r="C1885" i="1"/>
  <c r="D1885" i="1"/>
  <c r="E1885" i="1"/>
  <c r="F1885" i="1"/>
  <c r="G1885" i="1"/>
  <c r="H1885" i="1"/>
  <c r="I1885" i="1"/>
  <c r="J1885" i="1"/>
  <c r="K1885" i="1"/>
  <c r="L1885" i="1"/>
  <c r="M1885" i="1"/>
  <c r="N1885" i="1"/>
  <c r="O1885" i="1"/>
  <c r="P1885" i="1"/>
  <c r="Q1885" i="1"/>
  <c r="R1885" i="1"/>
  <c r="S1885" i="1"/>
  <c r="T1885" i="1"/>
  <c r="U1885" i="1"/>
  <c r="V1885" i="1"/>
  <c r="W1885" i="1"/>
  <c r="X1885" i="1"/>
  <c r="Y1885" i="1"/>
  <c r="Z1885" i="1"/>
  <c r="AA1885" i="1"/>
  <c r="AB1885" i="1"/>
  <c r="AC1885" i="1"/>
  <c r="AD1885" i="1"/>
  <c r="AE1885" i="1"/>
  <c r="AF1885" i="1"/>
  <c r="C1886" i="1"/>
  <c r="D1886" i="1"/>
  <c r="E1886" i="1"/>
  <c r="F1886" i="1"/>
  <c r="G1886" i="1"/>
  <c r="H1886" i="1"/>
  <c r="I1886" i="1"/>
  <c r="J1886" i="1"/>
  <c r="K1886" i="1"/>
  <c r="L1886" i="1"/>
  <c r="M1886" i="1"/>
  <c r="N1886" i="1"/>
  <c r="O1886" i="1"/>
  <c r="P1886" i="1"/>
  <c r="Q1886" i="1"/>
  <c r="R1886" i="1"/>
  <c r="S1886" i="1"/>
  <c r="T1886" i="1"/>
  <c r="U1886" i="1"/>
  <c r="V1886" i="1"/>
  <c r="W1886" i="1"/>
  <c r="X1886" i="1"/>
  <c r="Y1886" i="1"/>
  <c r="Z1886" i="1"/>
  <c r="AA1886" i="1"/>
  <c r="AB1886" i="1"/>
  <c r="AC1886" i="1"/>
  <c r="AD1886" i="1"/>
  <c r="AE1886" i="1"/>
  <c r="AF1886" i="1"/>
  <c r="C1887" i="1"/>
  <c r="D1887" i="1"/>
  <c r="E1887" i="1"/>
  <c r="F1887" i="1"/>
  <c r="G1887" i="1"/>
  <c r="H1887" i="1"/>
  <c r="I1887" i="1"/>
  <c r="J1887" i="1"/>
  <c r="K1887" i="1"/>
  <c r="L1887" i="1"/>
  <c r="M1887" i="1"/>
  <c r="N1887" i="1"/>
  <c r="O1887" i="1"/>
  <c r="P1887" i="1"/>
  <c r="Q1887" i="1"/>
  <c r="R1887" i="1"/>
  <c r="S1887" i="1"/>
  <c r="T1887" i="1"/>
  <c r="U1887" i="1"/>
  <c r="V1887" i="1"/>
  <c r="W1887" i="1"/>
  <c r="X1887" i="1"/>
  <c r="Y1887" i="1"/>
  <c r="Z1887" i="1"/>
  <c r="AA1887" i="1"/>
  <c r="AB1887" i="1"/>
  <c r="AC1887" i="1"/>
  <c r="AD1887" i="1"/>
  <c r="AE1887" i="1"/>
  <c r="AF1887" i="1"/>
  <c r="C1888" i="1"/>
  <c r="D1888" i="1"/>
  <c r="E1888" i="1"/>
  <c r="F1888" i="1"/>
  <c r="G1888" i="1"/>
  <c r="H1888" i="1"/>
  <c r="I1888" i="1"/>
  <c r="J1888" i="1"/>
  <c r="K1888" i="1"/>
  <c r="L1888" i="1"/>
  <c r="M1888" i="1"/>
  <c r="N1888" i="1"/>
  <c r="O1888" i="1"/>
  <c r="P1888" i="1"/>
  <c r="Q1888" i="1"/>
  <c r="R1888" i="1"/>
  <c r="S1888" i="1"/>
  <c r="T1888" i="1"/>
  <c r="U1888" i="1"/>
  <c r="V1888" i="1"/>
  <c r="W1888" i="1"/>
  <c r="X1888" i="1"/>
  <c r="Y1888" i="1"/>
  <c r="Z1888" i="1"/>
  <c r="AA1888" i="1"/>
  <c r="AB1888" i="1"/>
  <c r="AC1888" i="1"/>
  <c r="AD1888" i="1"/>
  <c r="AE1888" i="1"/>
  <c r="AF1888" i="1"/>
  <c r="C1889" i="1"/>
  <c r="D1889" i="1"/>
  <c r="E1889" i="1"/>
  <c r="F1889" i="1"/>
  <c r="G1889" i="1"/>
  <c r="H1889" i="1"/>
  <c r="I1889" i="1"/>
  <c r="J1889" i="1"/>
  <c r="K1889" i="1"/>
  <c r="L1889" i="1"/>
  <c r="M1889" i="1"/>
  <c r="N1889" i="1"/>
  <c r="O1889" i="1"/>
  <c r="P1889" i="1"/>
  <c r="Q1889" i="1"/>
  <c r="R1889" i="1"/>
  <c r="S1889" i="1"/>
  <c r="T1889" i="1"/>
  <c r="U1889" i="1"/>
  <c r="V1889" i="1"/>
  <c r="W1889" i="1"/>
  <c r="X1889" i="1"/>
  <c r="Y1889" i="1"/>
  <c r="Z1889" i="1"/>
  <c r="AA1889" i="1"/>
  <c r="AB1889" i="1"/>
  <c r="AC1889" i="1"/>
  <c r="AD1889" i="1"/>
  <c r="AE1889" i="1"/>
  <c r="AF1889" i="1"/>
  <c r="C1890" i="1"/>
  <c r="D1890" i="1"/>
  <c r="E1890" i="1"/>
  <c r="F1890" i="1"/>
  <c r="G1890" i="1"/>
  <c r="H1890" i="1"/>
  <c r="I1890" i="1"/>
  <c r="J1890" i="1"/>
  <c r="K1890" i="1"/>
  <c r="L1890" i="1"/>
  <c r="M1890" i="1"/>
  <c r="N1890" i="1"/>
  <c r="O1890" i="1"/>
  <c r="P1890" i="1"/>
  <c r="Q1890" i="1"/>
  <c r="R1890" i="1"/>
  <c r="S1890" i="1"/>
  <c r="T1890" i="1"/>
  <c r="U1890" i="1"/>
  <c r="V1890" i="1"/>
  <c r="W1890" i="1"/>
  <c r="X1890" i="1"/>
  <c r="Y1890" i="1"/>
  <c r="Z1890" i="1"/>
  <c r="AA1890" i="1"/>
  <c r="AB1890" i="1"/>
  <c r="AC1890" i="1"/>
  <c r="AD1890" i="1"/>
  <c r="AE1890" i="1"/>
  <c r="AF1890" i="1"/>
  <c r="C1891" i="1"/>
  <c r="D1891" i="1"/>
  <c r="E1891" i="1"/>
  <c r="F1891" i="1"/>
  <c r="G1891" i="1"/>
  <c r="H1891" i="1"/>
  <c r="I1891" i="1"/>
  <c r="J1891" i="1"/>
  <c r="K1891" i="1"/>
  <c r="L1891" i="1"/>
  <c r="M1891" i="1"/>
  <c r="N1891" i="1"/>
  <c r="O1891" i="1"/>
  <c r="P1891" i="1"/>
  <c r="Q1891" i="1"/>
  <c r="R1891" i="1"/>
  <c r="S1891" i="1"/>
  <c r="T1891" i="1"/>
  <c r="U1891" i="1"/>
  <c r="V1891" i="1"/>
  <c r="W1891" i="1"/>
  <c r="X1891" i="1"/>
  <c r="Y1891" i="1"/>
  <c r="Z1891" i="1"/>
  <c r="AA1891" i="1"/>
  <c r="AB1891" i="1"/>
  <c r="AC1891" i="1"/>
  <c r="AD1891" i="1"/>
  <c r="AE1891" i="1"/>
  <c r="AF1891" i="1"/>
  <c r="C1892" i="1"/>
  <c r="D1892" i="1"/>
  <c r="E1892" i="1"/>
  <c r="F1892" i="1"/>
  <c r="G1892" i="1"/>
  <c r="H1892" i="1"/>
  <c r="I1892" i="1"/>
  <c r="J1892" i="1"/>
  <c r="K1892" i="1"/>
  <c r="L1892" i="1"/>
  <c r="M1892" i="1"/>
  <c r="N1892" i="1"/>
  <c r="O1892" i="1"/>
  <c r="P1892" i="1"/>
  <c r="Q1892" i="1"/>
  <c r="R1892" i="1"/>
  <c r="S1892" i="1"/>
  <c r="T1892" i="1"/>
  <c r="U1892" i="1"/>
  <c r="V1892" i="1"/>
  <c r="W1892" i="1"/>
  <c r="X1892" i="1"/>
  <c r="Y1892" i="1"/>
  <c r="Z1892" i="1"/>
  <c r="AA1892" i="1"/>
  <c r="AB1892" i="1"/>
  <c r="AC1892" i="1"/>
  <c r="AD1892" i="1"/>
  <c r="AE1892" i="1"/>
  <c r="AF1892" i="1"/>
  <c r="C1893" i="1"/>
  <c r="D1893" i="1"/>
  <c r="E1893" i="1"/>
  <c r="F1893" i="1"/>
  <c r="G1893" i="1"/>
  <c r="H1893" i="1"/>
  <c r="I1893" i="1"/>
  <c r="J1893" i="1"/>
  <c r="K1893" i="1"/>
  <c r="L1893" i="1"/>
  <c r="M1893" i="1"/>
  <c r="N1893" i="1"/>
  <c r="O1893" i="1"/>
  <c r="P1893" i="1"/>
  <c r="Q1893" i="1"/>
  <c r="R1893" i="1"/>
  <c r="S1893" i="1"/>
  <c r="T1893" i="1"/>
  <c r="U1893" i="1"/>
  <c r="V1893" i="1"/>
  <c r="W1893" i="1"/>
  <c r="X1893" i="1"/>
  <c r="Y1893" i="1"/>
  <c r="Z1893" i="1"/>
  <c r="AA1893" i="1"/>
  <c r="AB1893" i="1"/>
  <c r="AC1893" i="1"/>
  <c r="AD1893" i="1"/>
  <c r="AE1893" i="1"/>
  <c r="AF1893" i="1"/>
  <c r="C1894" i="1"/>
  <c r="D1894" i="1"/>
  <c r="E1894" i="1"/>
  <c r="F1894" i="1"/>
  <c r="G1894" i="1"/>
  <c r="H1894" i="1"/>
  <c r="I1894" i="1"/>
  <c r="J1894" i="1"/>
  <c r="K1894" i="1"/>
  <c r="L1894" i="1"/>
  <c r="M1894" i="1"/>
  <c r="N1894" i="1"/>
  <c r="O1894" i="1"/>
  <c r="P1894" i="1"/>
  <c r="Q1894" i="1"/>
  <c r="R1894" i="1"/>
  <c r="S1894" i="1"/>
  <c r="T1894" i="1"/>
  <c r="U1894" i="1"/>
  <c r="V1894" i="1"/>
  <c r="W1894" i="1"/>
  <c r="X1894" i="1"/>
  <c r="Y1894" i="1"/>
  <c r="Z1894" i="1"/>
  <c r="AA1894" i="1"/>
  <c r="AB1894" i="1"/>
  <c r="AC1894" i="1"/>
  <c r="AD1894" i="1"/>
  <c r="AE1894" i="1"/>
  <c r="AF1894" i="1"/>
  <c r="C1895" i="1"/>
  <c r="D1895" i="1"/>
  <c r="E1895" i="1"/>
  <c r="F1895" i="1"/>
  <c r="G1895" i="1"/>
  <c r="H1895" i="1"/>
  <c r="I1895" i="1"/>
  <c r="J1895" i="1"/>
  <c r="K1895" i="1"/>
  <c r="L1895" i="1"/>
  <c r="M1895" i="1"/>
  <c r="N1895" i="1"/>
  <c r="O1895" i="1"/>
  <c r="P1895" i="1"/>
  <c r="Q1895" i="1"/>
  <c r="R1895" i="1"/>
  <c r="S1895" i="1"/>
  <c r="T1895" i="1"/>
  <c r="U1895" i="1"/>
  <c r="V1895" i="1"/>
  <c r="W1895" i="1"/>
  <c r="X1895" i="1"/>
  <c r="Y1895" i="1"/>
  <c r="Z1895" i="1"/>
  <c r="AA1895" i="1"/>
  <c r="AB1895" i="1"/>
  <c r="AC1895" i="1"/>
  <c r="AD1895" i="1"/>
  <c r="AE1895" i="1"/>
  <c r="AF1895" i="1"/>
  <c r="C1896" i="1"/>
  <c r="D1896" i="1"/>
  <c r="E1896" i="1"/>
  <c r="F1896" i="1"/>
  <c r="G1896" i="1"/>
  <c r="H1896" i="1"/>
  <c r="I1896" i="1"/>
  <c r="J1896" i="1"/>
  <c r="K1896" i="1"/>
  <c r="L1896" i="1"/>
  <c r="M1896" i="1"/>
  <c r="N1896" i="1"/>
  <c r="O1896" i="1"/>
  <c r="P1896" i="1"/>
  <c r="Q1896" i="1"/>
  <c r="R1896" i="1"/>
  <c r="S1896" i="1"/>
  <c r="T1896" i="1"/>
  <c r="U1896" i="1"/>
  <c r="V1896" i="1"/>
  <c r="W1896" i="1"/>
  <c r="X1896" i="1"/>
  <c r="Y1896" i="1"/>
  <c r="Z1896" i="1"/>
  <c r="AA1896" i="1"/>
  <c r="AB1896" i="1"/>
  <c r="AC1896" i="1"/>
  <c r="AD1896" i="1"/>
  <c r="AE1896" i="1"/>
  <c r="AF1896" i="1"/>
  <c r="C1897" i="1"/>
  <c r="D1897" i="1"/>
  <c r="E1897" i="1"/>
  <c r="F1897" i="1"/>
  <c r="G1897" i="1"/>
  <c r="H1897" i="1"/>
  <c r="I1897" i="1"/>
  <c r="J1897" i="1"/>
  <c r="K1897" i="1"/>
  <c r="L1897" i="1"/>
  <c r="M1897" i="1"/>
  <c r="N1897" i="1"/>
  <c r="O1897" i="1"/>
  <c r="P1897" i="1"/>
  <c r="Q1897" i="1"/>
  <c r="R1897" i="1"/>
  <c r="S1897" i="1"/>
  <c r="T1897" i="1"/>
  <c r="U1897" i="1"/>
  <c r="V1897" i="1"/>
  <c r="W1897" i="1"/>
  <c r="X1897" i="1"/>
  <c r="Y1897" i="1"/>
  <c r="Z1897" i="1"/>
  <c r="AA1897" i="1"/>
  <c r="AB1897" i="1"/>
  <c r="AC1897" i="1"/>
  <c r="AD1897" i="1"/>
  <c r="AE1897" i="1"/>
  <c r="AF1897" i="1"/>
  <c r="C1898" i="1"/>
  <c r="D1898" i="1"/>
  <c r="E1898" i="1"/>
  <c r="F1898" i="1"/>
  <c r="G1898" i="1"/>
  <c r="H1898" i="1"/>
  <c r="I1898" i="1"/>
  <c r="J1898" i="1"/>
  <c r="K1898" i="1"/>
  <c r="L1898" i="1"/>
  <c r="M1898" i="1"/>
  <c r="N1898" i="1"/>
  <c r="O1898" i="1"/>
  <c r="P1898" i="1"/>
  <c r="Q1898" i="1"/>
  <c r="R1898" i="1"/>
  <c r="S1898" i="1"/>
  <c r="T1898" i="1"/>
  <c r="U1898" i="1"/>
  <c r="V1898" i="1"/>
  <c r="W1898" i="1"/>
  <c r="X1898" i="1"/>
  <c r="Y1898" i="1"/>
  <c r="Z1898" i="1"/>
  <c r="AA1898" i="1"/>
  <c r="AB1898" i="1"/>
  <c r="AC1898" i="1"/>
  <c r="AD1898" i="1"/>
  <c r="AE1898" i="1"/>
  <c r="AF1898" i="1"/>
  <c r="C1899" i="1"/>
  <c r="D1899" i="1"/>
  <c r="E1899" i="1"/>
  <c r="F1899" i="1"/>
  <c r="G1899" i="1"/>
  <c r="H1899" i="1"/>
  <c r="I1899" i="1"/>
  <c r="J1899" i="1"/>
  <c r="K1899" i="1"/>
  <c r="L1899" i="1"/>
  <c r="M1899" i="1"/>
  <c r="N1899" i="1"/>
  <c r="O1899" i="1"/>
  <c r="P1899" i="1"/>
  <c r="Q1899" i="1"/>
  <c r="R1899" i="1"/>
  <c r="S1899" i="1"/>
  <c r="T1899" i="1"/>
  <c r="U1899" i="1"/>
  <c r="V1899" i="1"/>
  <c r="W1899" i="1"/>
  <c r="X1899" i="1"/>
  <c r="Y1899" i="1"/>
  <c r="Z1899" i="1"/>
  <c r="AA1899" i="1"/>
  <c r="AB1899" i="1"/>
  <c r="AC1899" i="1"/>
  <c r="AD1899" i="1"/>
  <c r="AE1899" i="1"/>
  <c r="AF1899" i="1"/>
  <c r="C1900" i="1"/>
  <c r="D1900" i="1"/>
  <c r="E1900" i="1"/>
  <c r="F1900" i="1"/>
  <c r="G1900" i="1"/>
  <c r="H1900" i="1"/>
  <c r="I1900" i="1"/>
  <c r="J1900" i="1"/>
  <c r="K1900" i="1"/>
  <c r="L1900" i="1"/>
  <c r="M1900" i="1"/>
  <c r="N1900" i="1"/>
  <c r="O1900" i="1"/>
  <c r="P1900" i="1"/>
  <c r="Q1900" i="1"/>
  <c r="R1900" i="1"/>
  <c r="S1900" i="1"/>
  <c r="T1900" i="1"/>
  <c r="U1900" i="1"/>
  <c r="V1900" i="1"/>
  <c r="W1900" i="1"/>
  <c r="X1900" i="1"/>
  <c r="Y1900" i="1"/>
  <c r="Z1900" i="1"/>
  <c r="AA1900" i="1"/>
  <c r="AB1900" i="1"/>
  <c r="AC1900" i="1"/>
  <c r="AD1900" i="1"/>
  <c r="AE1900" i="1"/>
  <c r="AF1900" i="1"/>
  <c r="C1901" i="1"/>
  <c r="D1901" i="1"/>
  <c r="E1901" i="1"/>
  <c r="F1901" i="1"/>
  <c r="G1901" i="1"/>
  <c r="H1901" i="1"/>
  <c r="I1901" i="1"/>
  <c r="J1901" i="1"/>
  <c r="K1901" i="1"/>
  <c r="L1901" i="1"/>
  <c r="M1901" i="1"/>
  <c r="N1901" i="1"/>
  <c r="O1901" i="1"/>
  <c r="P1901" i="1"/>
  <c r="Q1901" i="1"/>
  <c r="R1901" i="1"/>
  <c r="S1901" i="1"/>
  <c r="T1901" i="1"/>
  <c r="U1901" i="1"/>
  <c r="V1901" i="1"/>
  <c r="W1901" i="1"/>
  <c r="X1901" i="1"/>
  <c r="Y1901" i="1"/>
  <c r="Z1901" i="1"/>
  <c r="AA1901" i="1"/>
  <c r="AB1901" i="1"/>
  <c r="AC1901" i="1"/>
  <c r="AD1901" i="1"/>
  <c r="AE1901" i="1"/>
  <c r="AF1901" i="1"/>
  <c r="C1902" i="1"/>
  <c r="D1902" i="1"/>
  <c r="E1902" i="1"/>
  <c r="F1902" i="1"/>
  <c r="G1902" i="1"/>
  <c r="H1902" i="1"/>
  <c r="I1902" i="1"/>
  <c r="J1902" i="1"/>
  <c r="K1902" i="1"/>
  <c r="L1902" i="1"/>
  <c r="M1902" i="1"/>
  <c r="N1902" i="1"/>
  <c r="O1902" i="1"/>
  <c r="P1902" i="1"/>
  <c r="Q1902" i="1"/>
  <c r="R1902" i="1"/>
  <c r="S1902" i="1"/>
  <c r="T1902" i="1"/>
  <c r="U1902" i="1"/>
  <c r="V1902" i="1"/>
  <c r="W1902" i="1"/>
  <c r="X1902" i="1"/>
  <c r="Y1902" i="1"/>
  <c r="Z1902" i="1"/>
  <c r="AA1902" i="1"/>
  <c r="AB1902" i="1"/>
  <c r="AC1902" i="1"/>
  <c r="AD1902" i="1"/>
  <c r="AE1902" i="1"/>
  <c r="AF1902" i="1"/>
  <c r="C1903" i="1"/>
  <c r="D1903" i="1"/>
  <c r="E1903" i="1"/>
  <c r="F1903" i="1"/>
  <c r="G1903" i="1"/>
  <c r="H1903" i="1"/>
  <c r="I1903" i="1"/>
  <c r="J1903" i="1"/>
  <c r="K1903" i="1"/>
  <c r="L1903" i="1"/>
  <c r="M1903" i="1"/>
  <c r="N1903" i="1"/>
  <c r="O1903" i="1"/>
  <c r="P1903" i="1"/>
  <c r="Q1903" i="1"/>
  <c r="R1903" i="1"/>
  <c r="S1903" i="1"/>
  <c r="T1903" i="1"/>
  <c r="U1903" i="1"/>
  <c r="V1903" i="1"/>
  <c r="W1903" i="1"/>
  <c r="X1903" i="1"/>
  <c r="Y1903" i="1"/>
  <c r="Z1903" i="1"/>
  <c r="AA1903" i="1"/>
  <c r="AB1903" i="1"/>
  <c r="AC1903" i="1"/>
  <c r="AD1903" i="1"/>
  <c r="AE1903" i="1"/>
  <c r="AF1903" i="1"/>
  <c r="C1904" i="1"/>
  <c r="D1904" i="1"/>
  <c r="E1904" i="1"/>
  <c r="F1904" i="1"/>
  <c r="G1904" i="1"/>
  <c r="H1904" i="1"/>
  <c r="I1904" i="1"/>
  <c r="J1904" i="1"/>
  <c r="K1904" i="1"/>
  <c r="L1904" i="1"/>
  <c r="M1904" i="1"/>
  <c r="N1904" i="1"/>
  <c r="O1904" i="1"/>
  <c r="P1904" i="1"/>
  <c r="Q1904" i="1"/>
  <c r="R1904" i="1"/>
  <c r="S1904" i="1"/>
  <c r="T1904" i="1"/>
  <c r="U1904" i="1"/>
  <c r="V1904" i="1"/>
  <c r="W1904" i="1"/>
  <c r="X1904" i="1"/>
  <c r="Y1904" i="1"/>
  <c r="Z1904" i="1"/>
  <c r="AA1904" i="1"/>
  <c r="AB1904" i="1"/>
  <c r="AC1904" i="1"/>
  <c r="AD1904" i="1"/>
  <c r="AE1904" i="1"/>
  <c r="AF1904" i="1"/>
  <c r="C1905" i="1"/>
  <c r="D1905" i="1"/>
  <c r="E1905" i="1"/>
  <c r="F1905" i="1"/>
  <c r="G1905" i="1"/>
  <c r="H1905" i="1"/>
  <c r="I1905" i="1"/>
  <c r="J1905" i="1"/>
  <c r="K1905" i="1"/>
  <c r="L1905" i="1"/>
  <c r="M1905" i="1"/>
  <c r="N1905" i="1"/>
  <c r="O1905" i="1"/>
  <c r="P1905" i="1"/>
  <c r="Q1905" i="1"/>
  <c r="R1905" i="1"/>
  <c r="S1905" i="1"/>
  <c r="T1905" i="1"/>
  <c r="U1905" i="1"/>
  <c r="V1905" i="1"/>
  <c r="W1905" i="1"/>
  <c r="X1905" i="1"/>
  <c r="Y1905" i="1"/>
  <c r="Z1905" i="1"/>
  <c r="AA1905" i="1"/>
  <c r="AB1905" i="1"/>
  <c r="AC1905" i="1"/>
  <c r="AD1905" i="1"/>
  <c r="AE1905" i="1"/>
  <c r="AF1905" i="1"/>
  <c r="C1906" i="1"/>
  <c r="D1906" i="1"/>
  <c r="E1906" i="1"/>
  <c r="F1906" i="1"/>
  <c r="G1906" i="1"/>
  <c r="H1906" i="1"/>
  <c r="I1906" i="1"/>
  <c r="J1906" i="1"/>
  <c r="K1906" i="1"/>
  <c r="L1906" i="1"/>
  <c r="M1906" i="1"/>
  <c r="N1906" i="1"/>
  <c r="O1906" i="1"/>
  <c r="P1906" i="1"/>
  <c r="Q1906" i="1"/>
  <c r="R1906" i="1"/>
  <c r="S1906" i="1"/>
  <c r="T1906" i="1"/>
  <c r="U1906" i="1"/>
  <c r="V1906" i="1"/>
  <c r="W1906" i="1"/>
  <c r="X1906" i="1"/>
  <c r="Y1906" i="1"/>
  <c r="Z1906" i="1"/>
  <c r="AA1906" i="1"/>
  <c r="AB1906" i="1"/>
  <c r="AC1906" i="1"/>
  <c r="AD1906" i="1"/>
  <c r="AE1906" i="1"/>
  <c r="AF1906" i="1"/>
  <c r="C1907" i="1"/>
  <c r="D1907" i="1"/>
  <c r="E1907" i="1"/>
  <c r="F1907" i="1"/>
  <c r="G1907" i="1"/>
  <c r="H1907" i="1"/>
  <c r="I1907" i="1"/>
  <c r="J1907" i="1"/>
  <c r="K1907" i="1"/>
  <c r="L1907" i="1"/>
  <c r="M1907" i="1"/>
  <c r="N1907" i="1"/>
  <c r="O1907" i="1"/>
  <c r="P1907" i="1"/>
  <c r="Q1907" i="1"/>
  <c r="R1907" i="1"/>
  <c r="S1907" i="1"/>
  <c r="T1907" i="1"/>
  <c r="U1907" i="1"/>
  <c r="V1907" i="1"/>
  <c r="W1907" i="1"/>
  <c r="X1907" i="1"/>
  <c r="Y1907" i="1"/>
  <c r="Z1907" i="1"/>
  <c r="AA1907" i="1"/>
  <c r="AB1907" i="1"/>
  <c r="AC1907" i="1"/>
  <c r="AD1907" i="1"/>
  <c r="AE1907" i="1"/>
  <c r="AF1907" i="1"/>
  <c r="C1908" i="1"/>
  <c r="D1908" i="1"/>
  <c r="E1908" i="1"/>
  <c r="F1908" i="1"/>
  <c r="G1908" i="1"/>
  <c r="H1908" i="1"/>
  <c r="I1908" i="1"/>
  <c r="J1908" i="1"/>
  <c r="K1908" i="1"/>
  <c r="L1908" i="1"/>
  <c r="M1908" i="1"/>
  <c r="N1908" i="1"/>
  <c r="O1908" i="1"/>
  <c r="P1908" i="1"/>
  <c r="Q1908" i="1"/>
  <c r="R1908" i="1"/>
  <c r="S1908" i="1"/>
  <c r="T1908" i="1"/>
  <c r="U1908" i="1"/>
  <c r="V1908" i="1"/>
  <c r="W1908" i="1"/>
  <c r="X1908" i="1"/>
  <c r="Y1908" i="1"/>
  <c r="Z1908" i="1"/>
  <c r="AA1908" i="1"/>
  <c r="AB1908" i="1"/>
  <c r="AC1908" i="1"/>
  <c r="AD1908" i="1"/>
  <c r="AE1908" i="1"/>
  <c r="AF1908" i="1"/>
  <c r="C1909" i="1"/>
  <c r="D1909" i="1"/>
  <c r="E1909" i="1"/>
  <c r="F1909" i="1"/>
  <c r="G1909" i="1"/>
  <c r="H1909" i="1"/>
  <c r="I1909" i="1"/>
  <c r="J1909" i="1"/>
  <c r="K1909" i="1"/>
  <c r="L1909" i="1"/>
  <c r="M1909" i="1"/>
  <c r="N1909" i="1"/>
  <c r="O1909" i="1"/>
  <c r="P1909" i="1"/>
  <c r="Q1909" i="1"/>
  <c r="R1909" i="1"/>
  <c r="S1909" i="1"/>
  <c r="T1909" i="1"/>
  <c r="U1909" i="1"/>
  <c r="V1909" i="1"/>
  <c r="W1909" i="1"/>
  <c r="X1909" i="1"/>
  <c r="Y1909" i="1"/>
  <c r="Z1909" i="1"/>
  <c r="AA1909" i="1"/>
  <c r="AB1909" i="1"/>
  <c r="AC1909" i="1"/>
  <c r="AD1909" i="1"/>
  <c r="AE1909" i="1"/>
  <c r="AF1909" i="1"/>
  <c r="C1910" i="1"/>
  <c r="D1910" i="1"/>
  <c r="E1910" i="1"/>
  <c r="F1910" i="1"/>
  <c r="G1910" i="1"/>
  <c r="H1910" i="1"/>
  <c r="I1910" i="1"/>
  <c r="J1910" i="1"/>
  <c r="K1910" i="1"/>
  <c r="L1910" i="1"/>
  <c r="M1910" i="1"/>
  <c r="N1910" i="1"/>
  <c r="O1910" i="1"/>
  <c r="P1910" i="1"/>
  <c r="Q1910" i="1"/>
  <c r="R1910" i="1"/>
  <c r="S1910" i="1"/>
  <c r="T1910" i="1"/>
  <c r="U1910" i="1"/>
  <c r="V1910" i="1"/>
  <c r="W1910" i="1"/>
  <c r="X1910" i="1"/>
  <c r="Y1910" i="1"/>
  <c r="Z1910" i="1"/>
  <c r="AA1910" i="1"/>
  <c r="AB1910" i="1"/>
  <c r="AC1910" i="1"/>
  <c r="AD1910" i="1"/>
  <c r="AE1910" i="1"/>
  <c r="AF1910" i="1"/>
  <c r="C1911" i="1"/>
  <c r="D1911" i="1"/>
  <c r="E1911" i="1"/>
  <c r="F1911" i="1"/>
  <c r="G1911" i="1"/>
  <c r="H1911" i="1"/>
  <c r="I1911" i="1"/>
  <c r="J1911" i="1"/>
  <c r="K1911" i="1"/>
  <c r="L1911" i="1"/>
  <c r="M1911" i="1"/>
  <c r="N1911" i="1"/>
  <c r="O1911" i="1"/>
  <c r="P1911" i="1"/>
  <c r="Q1911" i="1"/>
  <c r="R1911" i="1"/>
  <c r="S1911" i="1"/>
  <c r="T1911" i="1"/>
  <c r="U1911" i="1"/>
  <c r="V1911" i="1"/>
  <c r="W1911" i="1"/>
  <c r="X1911" i="1"/>
  <c r="Y1911" i="1"/>
  <c r="Z1911" i="1"/>
  <c r="AA1911" i="1"/>
  <c r="AB1911" i="1"/>
  <c r="AC1911" i="1"/>
  <c r="AD1911" i="1"/>
  <c r="AE1911" i="1"/>
  <c r="AF1911" i="1"/>
  <c r="C1912" i="1"/>
  <c r="D1912" i="1"/>
  <c r="E1912" i="1"/>
  <c r="F1912" i="1"/>
  <c r="G1912" i="1"/>
  <c r="H1912" i="1"/>
  <c r="I1912" i="1"/>
  <c r="J1912" i="1"/>
  <c r="K1912" i="1"/>
  <c r="L1912" i="1"/>
  <c r="M1912" i="1"/>
  <c r="N1912" i="1"/>
  <c r="O1912" i="1"/>
  <c r="P1912" i="1"/>
  <c r="Q1912" i="1"/>
  <c r="R1912" i="1"/>
  <c r="S1912" i="1"/>
  <c r="T1912" i="1"/>
  <c r="U1912" i="1"/>
  <c r="V1912" i="1"/>
  <c r="W1912" i="1"/>
  <c r="X1912" i="1"/>
  <c r="Y1912" i="1"/>
  <c r="Z1912" i="1"/>
  <c r="AA1912" i="1"/>
  <c r="AB1912" i="1"/>
  <c r="AC1912" i="1"/>
  <c r="AD1912" i="1"/>
  <c r="AE1912" i="1"/>
  <c r="AF1912" i="1"/>
  <c r="C1913" i="1"/>
  <c r="D1913" i="1"/>
  <c r="E1913" i="1"/>
  <c r="F1913" i="1"/>
  <c r="G1913" i="1"/>
  <c r="H1913" i="1"/>
  <c r="I1913" i="1"/>
  <c r="J1913" i="1"/>
  <c r="K1913" i="1"/>
  <c r="L1913" i="1"/>
  <c r="M1913" i="1"/>
  <c r="N1913" i="1"/>
  <c r="O1913" i="1"/>
  <c r="P1913" i="1"/>
  <c r="Q1913" i="1"/>
  <c r="R1913" i="1"/>
  <c r="S1913" i="1"/>
  <c r="T1913" i="1"/>
  <c r="U1913" i="1"/>
  <c r="V1913" i="1"/>
  <c r="W1913" i="1"/>
  <c r="X1913" i="1"/>
  <c r="Y1913" i="1"/>
  <c r="Z1913" i="1"/>
  <c r="AA1913" i="1"/>
  <c r="AB1913" i="1"/>
  <c r="AC1913" i="1"/>
  <c r="AD1913" i="1"/>
  <c r="AE1913" i="1"/>
  <c r="AF1913" i="1"/>
  <c r="C1914" i="1"/>
  <c r="D1914" i="1"/>
  <c r="E1914" i="1"/>
  <c r="F1914" i="1"/>
  <c r="G1914" i="1"/>
  <c r="H1914" i="1"/>
  <c r="I1914" i="1"/>
  <c r="J1914" i="1"/>
  <c r="K1914" i="1"/>
  <c r="L1914" i="1"/>
  <c r="M1914" i="1"/>
  <c r="N1914" i="1"/>
  <c r="O1914" i="1"/>
  <c r="P1914" i="1"/>
  <c r="Q1914" i="1"/>
  <c r="R1914" i="1"/>
  <c r="S1914" i="1"/>
  <c r="T1914" i="1"/>
  <c r="U1914" i="1"/>
  <c r="V1914" i="1"/>
  <c r="W1914" i="1"/>
  <c r="X1914" i="1"/>
  <c r="Y1914" i="1"/>
  <c r="Z1914" i="1"/>
  <c r="AA1914" i="1"/>
  <c r="AB1914" i="1"/>
  <c r="AC1914" i="1"/>
  <c r="AD1914" i="1"/>
  <c r="AE1914" i="1"/>
  <c r="AF1914" i="1"/>
  <c r="C1915" i="1"/>
  <c r="D1915" i="1"/>
  <c r="E1915" i="1"/>
  <c r="F1915" i="1"/>
  <c r="G1915" i="1"/>
  <c r="H1915" i="1"/>
  <c r="I1915" i="1"/>
  <c r="J1915" i="1"/>
  <c r="K1915" i="1"/>
  <c r="L1915" i="1"/>
  <c r="M1915" i="1"/>
  <c r="N1915" i="1"/>
  <c r="O1915" i="1"/>
  <c r="P1915" i="1"/>
  <c r="Q1915" i="1"/>
  <c r="R1915" i="1"/>
  <c r="S1915" i="1"/>
  <c r="T1915" i="1"/>
  <c r="U1915" i="1"/>
  <c r="V1915" i="1"/>
  <c r="W1915" i="1"/>
  <c r="X1915" i="1"/>
  <c r="Y1915" i="1"/>
  <c r="Z1915" i="1"/>
  <c r="AA1915" i="1"/>
  <c r="AB1915" i="1"/>
  <c r="AC1915" i="1"/>
  <c r="AD1915" i="1"/>
  <c r="AE1915" i="1"/>
  <c r="AF1915" i="1"/>
  <c r="C1916" i="1"/>
  <c r="D1916" i="1"/>
  <c r="E1916" i="1"/>
  <c r="F1916" i="1"/>
  <c r="G1916" i="1"/>
  <c r="H1916" i="1"/>
  <c r="I1916" i="1"/>
  <c r="J1916" i="1"/>
  <c r="K1916" i="1"/>
  <c r="L1916" i="1"/>
  <c r="M1916" i="1"/>
  <c r="N1916" i="1"/>
  <c r="O1916" i="1"/>
  <c r="P1916" i="1"/>
  <c r="Q1916" i="1"/>
  <c r="R1916" i="1"/>
  <c r="S1916" i="1"/>
  <c r="T1916" i="1"/>
  <c r="U1916" i="1"/>
  <c r="V1916" i="1"/>
  <c r="W1916" i="1"/>
  <c r="X1916" i="1"/>
  <c r="Y1916" i="1"/>
  <c r="Z1916" i="1"/>
  <c r="AA1916" i="1"/>
  <c r="AB1916" i="1"/>
  <c r="AC1916" i="1"/>
  <c r="AD1916" i="1"/>
  <c r="AE1916" i="1"/>
  <c r="AF1916" i="1"/>
  <c r="C1917" i="1"/>
  <c r="D1917" i="1"/>
  <c r="E1917" i="1"/>
  <c r="F1917" i="1"/>
  <c r="G1917" i="1"/>
  <c r="H1917" i="1"/>
  <c r="I1917" i="1"/>
  <c r="J1917" i="1"/>
  <c r="K1917" i="1"/>
  <c r="L1917" i="1"/>
  <c r="M1917" i="1"/>
  <c r="N1917" i="1"/>
  <c r="O1917" i="1"/>
  <c r="P1917" i="1"/>
  <c r="Q1917" i="1"/>
  <c r="R1917" i="1"/>
  <c r="S1917" i="1"/>
  <c r="T1917" i="1"/>
  <c r="U1917" i="1"/>
  <c r="V1917" i="1"/>
  <c r="W1917" i="1"/>
  <c r="X1917" i="1"/>
  <c r="Y1917" i="1"/>
  <c r="Z1917" i="1"/>
  <c r="AA1917" i="1"/>
  <c r="AB1917" i="1"/>
  <c r="AC1917" i="1"/>
  <c r="AD1917" i="1"/>
  <c r="AE1917" i="1"/>
  <c r="AF1917" i="1"/>
  <c r="C1918" i="1"/>
  <c r="D1918" i="1"/>
  <c r="E1918" i="1"/>
  <c r="F1918" i="1"/>
  <c r="G1918" i="1"/>
  <c r="H1918" i="1"/>
  <c r="I1918" i="1"/>
  <c r="J1918" i="1"/>
  <c r="K1918" i="1"/>
  <c r="L1918" i="1"/>
  <c r="M1918" i="1"/>
  <c r="N1918" i="1"/>
  <c r="O1918" i="1"/>
  <c r="P1918" i="1"/>
  <c r="Q1918" i="1"/>
  <c r="R1918" i="1"/>
  <c r="S1918" i="1"/>
  <c r="T1918" i="1"/>
  <c r="U1918" i="1"/>
  <c r="V1918" i="1"/>
  <c r="W1918" i="1"/>
  <c r="X1918" i="1"/>
  <c r="Y1918" i="1"/>
  <c r="Z1918" i="1"/>
  <c r="AA1918" i="1"/>
  <c r="AB1918" i="1"/>
  <c r="AC1918" i="1"/>
  <c r="AD1918" i="1"/>
  <c r="AE1918" i="1"/>
  <c r="AF1918" i="1"/>
  <c r="C1919" i="1"/>
  <c r="D1919" i="1"/>
  <c r="E1919" i="1"/>
  <c r="F1919" i="1"/>
  <c r="G1919" i="1"/>
  <c r="H1919" i="1"/>
  <c r="I1919" i="1"/>
  <c r="J1919" i="1"/>
  <c r="K1919" i="1"/>
  <c r="L1919" i="1"/>
  <c r="M1919" i="1"/>
  <c r="N1919" i="1"/>
  <c r="O1919" i="1"/>
  <c r="P1919" i="1"/>
  <c r="Q1919" i="1"/>
  <c r="R1919" i="1"/>
  <c r="S1919" i="1"/>
  <c r="T1919" i="1"/>
  <c r="U1919" i="1"/>
  <c r="V1919" i="1"/>
  <c r="W1919" i="1"/>
  <c r="X1919" i="1"/>
  <c r="Y1919" i="1"/>
  <c r="Z1919" i="1"/>
  <c r="AA1919" i="1"/>
  <c r="AB1919" i="1"/>
  <c r="AC1919" i="1"/>
  <c r="AD1919" i="1"/>
  <c r="AE1919" i="1"/>
  <c r="AF1919" i="1"/>
  <c r="C1920" i="1"/>
  <c r="D1920" i="1"/>
  <c r="E1920" i="1"/>
  <c r="F1920" i="1"/>
  <c r="G1920" i="1"/>
  <c r="H1920" i="1"/>
  <c r="I1920" i="1"/>
  <c r="J1920" i="1"/>
  <c r="K1920" i="1"/>
  <c r="L1920" i="1"/>
  <c r="M1920" i="1"/>
  <c r="N1920" i="1"/>
  <c r="O1920" i="1"/>
  <c r="P1920" i="1"/>
  <c r="Q1920" i="1"/>
  <c r="R1920" i="1"/>
  <c r="S1920" i="1"/>
  <c r="T1920" i="1"/>
  <c r="U1920" i="1"/>
  <c r="V1920" i="1"/>
  <c r="W1920" i="1"/>
  <c r="X1920" i="1"/>
  <c r="Y1920" i="1"/>
  <c r="Z1920" i="1"/>
  <c r="AA1920" i="1"/>
  <c r="AB1920" i="1"/>
  <c r="AC1920" i="1"/>
  <c r="AD1920" i="1"/>
  <c r="AE1920" i="1"/>
  <c r="AF1920" i="1"/>
  <c r="C1921" i="1"/>
  <c r="D1921" i="1"/>
  <c r="E1921" i="1"/>
  <c r="F1921" i="1"/>
  <c r="G1921" i="1"/>
  <c r="H1921" i="1"/>
  <c r="I1921" i="1"/>
  <c r="J1921" i="1"/>
  <c r="K1921" i="1"/>
  <c r="L1921" i="1"/>
  <c r="M1921" i="1"/>
  <c r="N1921" i="1"/>
  <c r="O1921" i="1"/>
  <c r="P1921" i="1"/>
  <c r="Q1921" i="1"/>
  <c r="R1921" i="1"/>
  <c r="S1921" i="1"/>
  <c r="T1921" i="1"/>
  <c r="U1921" i="1"/>
  <c r="V1921" i="1"/>
  <c r="W1921" i="1"/>
  <c r="X1921" i="1"/>
  <c r="Y1921" i="1"/>
  <c r="Z1921" i="1"/>
  <c r="AA1921" i="1"/>
  <c r="AB1921" i="1"/>
  <c r="AC1921" i="1"/>
  <c r="AD1921" i="1"/>
  <c r="AE1921" i="1"/>
  <c r="AF1921" i="1"/>
  <c r="C1922" i="1"/>
  <c r="D1922" i="1"/>
  <c r="E1922" i="1"/>
  <c r="F1922" i="1"/>
  <c r="G1922" i="1"/>
  <c r="H1922" i="1"/>
  <c r="I1922" i="1"/>
  <c r="J1922" i="1"/>
  <c r="K1922" i="1"/>
  <c r="L1922" i="1"/>
  <c r="M1922" i="1"/>
  <c r="N1922" i="1"/>
  <c r="O1922" i="1"/>
  <c r="P1922" i="1"/>
  <c r="Q1922" i="1"/>
  <c r="R1922" i="1"/>
  <c r="S1922" i="1"/>
  <c r="T1922" i="1"/>
  <c r="U1922" i="1"/>
  <c r="V1922" i="1"/>
  <c r="W1922" i="1"/>
  <c r="X1922" i="1"/>
  <c r="Y1922" i="1"/>
  <c r="Z1922" i="1"/>
  <c r="AA1922" i="1"/>
  <c r="AB1922" i="1"/>
  <c r="AC1922" i="1"/>
  <c r="AD1922" i="1"/>
  <c r="AE1922" i="1"/>
  <c r="AF1922" i="1"/>
  <c r="C1923" i="1"/>
  <c r="D1923" i="1"/>
  <c r="E1923" i="1"/>
  <c r="F1923" i="1"/>
  <c r="G1923" i="1"/>
  <c r="H1923" i="1"/>
  <c r="I1923" i="1"/>
  <c r="J1923" i="1"/>
  <c r="K1923" i="1"/>
  <c r="L1923" i="1"/>
  <c r="M1923" i="1"/>
  <c r="N1923" i="1"/>
  <c r="O1923" i="1"/>
  <c r="P1923" i="1"/>
  <c r="Q1923" i="1"/>
  <c r="R1923" i="1"/>
  <c r="S1923" i="1"/>
  <c r="T1923" i="1"/>
  <c r="U1923" i="1"/>
  <c r="V1923" i="1"/>
  <c r="W1923" i="1"/>
  <c r="X1923" i="1"/>
  <c r="Y1923" i="1"/>
  <c r="Z1923" i="1"/>
  <c r="AA1923" i="1"/>
  <c r="AB1923" i="1"/>
  <c r="AC1923" i="1"/>
  <c r="AD1923" i="1"/>
  <c r="AE1923" i="1"/>
  <c r="AF1923" i="1"/>
  <c r="C1924" i="1"/>
  <c r="D1924" i="1"/>
  <c r="E1924" i="1"/>
  <c r="F1924" i="1"/>
  <c r="G1924" i="1"/>
  <c r="H1924" i="1"/>
  <c r="I1924" i="1"/>
  <c r="J1924" i="1"/>
  <c r="K1924" i="1"/>
  <c r="L1924" i="1"/>
  <c r="M1924" i="1"/>
  <c r="N1924" i="1"/>
  <c r="O1924" i="1"/>
  <c r="P1924" i="1"/>
  <c r="Q1924" i="1"/>
  <c r="R1924" i="1"/>
  <c r="S1924" i="1"/>
  <c r="T1924" i="1"/>
  <c r="U1924" i="1"/>
  <c r="V1924" i="1"/>
  <c r="W1924" i="1"/>
  <c r="X1924" i="1"/>
  <c r="Y1924" i="1"/>
  <c r="Z1924" i="1"/>
  <c r="AA1924" i="1"/>
  <c r="AB1924" i="1"/>
  <c r="AC1924" i="1"/>
  <c r="AD1924" i="1"/>
  <c r="AE1924" i="1"/>
  <c r="AF1924" i="1"/>
  <c r="C1925" i="1"/>
  <c r="D1925" i="1"/>
  <c r="E1925" i="1"/>
  <c r="F1925" i="1"/>
  <c r="G1925" i="1"/>
  <c r="H1925" i="1"/>
  <c r="I1925" i="1"/>
  <c r="J1925" i="1"/>
  <c r="K1925" i="1"/>
  <c r="L1925" i="1"/>
  <c r="M1925" i="1"/>
  <c r="N1925" i="1"/>
  <c r="O1925" i="1"/>
  <c r="P1925" i="1"/>
  <c r="Q1925" i="1"/>
  <c r="R1925" i="1"/>
  <c r="S1925" i="1"/>
  <c r="T1925" i="1"/>
  <c r="U1925" i="1"/>
  <c r="V1925" i="1"/>
  <c r="W1925" i="1"/>
  <c r="X1925" i="1"/>
  <c r="Y1925" i="1"/>
  <c r="Z1925" i="1"/>
  <c r="AA1925" i="1"/>
  <c r="AB1925" i="1"/>
  <c r="AC1925" i="1"/>
  <c r="AD1925" i="1"/>
  <c r="AE1925" i="1"/>
  <c r="AF1925" i="1"/>
  <c r="C1926" i="1"/>
  <c r="D1926" i="1"/>
  <c r="E1926" i="1"/>
  <c r="F1926" i="1"/>
  <c r="G1926" i="1"/>
  <c r="H1926" i="1"/>
  <c r="I1926" i="1"/>
  <c r="J1926" i="1"/>
  <c r="K1926" i="1"/>
  <c r="L1926" i="1"/>
  <c r="M1926" i="1"/>
  <c r="N1926" i="1"/>
  <c r="O1926" i="1"/>
  <c r="P1926" i="1"/>
  <c r="Q1926" i="1"/>
  <c r="R1926" i="1"/>
  <c r="S1926" i="1"/>
  <c r="T1926" i="1"/>
  <c r="U1926" i="1"/>
  <c r="V1926" i="1"/>
  <c r="W1926" i="1"/>
  <c r="X1926" i="1"/>
  <c r="Y1926" i="1"/>
  <c r="Z1926" i="1"/>
  <c r="AA1926" i="1"/>
  <c r="AB1926" i="1"/>
  <c r="AC1926" i="1"/>
  <c r="AD1926" i="1"/>
  <c r="AE1926" i="1"/>
  <c r="AF1926" i="1"/>
  <c r="C1927" i="1"/>
  <c r="D1927" i="1"/>
  <c r="E1927" i="1"/>
  <c r="F1927" i="1"/>
  <c r="G1927" i="1"/>
  <c r="H1927" i="1"/>
  <c r="I1927" i="1"/>
  <c r="J1927" i="1"/>
  <c r="K1927" i="1"/>
  <c r="L1927" i="1"/>
  <c r="M1927" i="1"/>
  <c r="N1927" i="1"/>
  <c r="O1927" i="1"/>
  <c r="P1927" i="1"/>
  <c r="Q1927" i="1"/>
  <c r="R1927" i="1"/>
  <c r="S1927" i="1"/>
  <c r="T1927" i="1"/>
  <c r="U1927" i="1"/>
  <c r="V1927" i="1"/>
  <c r="W1927" i="1"/>
  <c r="X1927" i="1"/>
  <c r="Y1927" i="1"/>
  <c r="Z1927" i="1"/>
  <c r="AA1927" i="1"/>
  <c r="AB1927" i="1"/>
  <c r="AC1927" i="1"/>
  <c r="AD1927" i="1"/>
  <c r="AE1927" i="1"/>
  <c r="AF1927" i="1"/>
  <c r="C1928" i="1"/>
  <c r="D1928" i="1"/>
  <c r="E1928" i="1"/>
  <c r="F1928" i="1"/>
  <c r="G1928" i="1"/>
  <c r="H1928" i="1"/>
  <c r="I1928" i="1"/>
  <c r="J1928" i="1"/>
  <c r="K1928" i="1"/>
  <c r="L1928" i="1"/>
  <c r="M1928" i="1"/>
  <c r="N1928" i="1"/>
  <c r="O1928" i="1"/>
  <c r="P1928" i="1"/>
  <c r="Q1928" i="1"/>
  <c r="R1928" i="1"/>
  <c r="S1928" i="1"/>
  <c r="T1928" i="1"/>
  <c r="U1928" i="1"/>
  <c r="V1928" i="1"/>
  <c r="W1928" i="1"/>
  <c r="X1928" i="1"/>
  <c r="Y1928" i="1"/>
  <c r="Z1928" i="1"/>
  <c r="AA1928" i="1"/>
  <c r="AB1928" i="1"/>
  <c r="AC1928" i="1"/>
  <c r="AD1928" i="1"/>
  <c r="AE1928" i="1"/>
  <c r="AF1928" i="1"/>
  <c r="C1929" i="1"/>
  <c r="D1929" i="1"/>
  <c r="E1929" i="1"/>
  <c r="F1929" i="1"/>
  <c r="G1929" i="1"/>
  <c r="H1929" i="1"/>
  <c r="I1929" i="1"/>
  <c r="J1929" i="1"/>
  <c r="K1929" i="1"/>
  <c r="L1929" i="1"/>
  <c r="M1929" i="1"/>
  <c r="N1929" i="1"/>
  <c r="O1929" i="1"/>
  <c r="P1929" i="1"/>
  <c r="Q1929" i="1"/>
  <c r="R1929" i="1"/>
  <c r="S1929" i="1"/>
  <c r="T1929" i="1"/>
  <c r="U1929" i="1"/>
  <c r="V1929" i="1"/>
  <c r="W1929" i="1"/>
  <c r="X1929" i="1"/>
  <c r="Y1929" i="1"/>
  <c r="Z1929" i="1"/>
  <c r="AA1929" i="1"/>
  <c r="AB1929" i="1"/>
  <c r="AC1929" i="1"/>
  <c r="AD1929" i="1"/>
  <c r="AE1929" i="1"/>
  <c r="AF1929" i="1"/>
  <c r="C1930" i="1"/>
  <c r="D1930" i="1"/>
  <c r="E1930" i="1"/>
  <c r="F1930" i="1"/>
  <c r="G1930" i="1"/>
  <c r="H1930" i="1"/>
  <c r="I1930" i="1"/>
  <c r="J1930" i="1"/>
  <c r="K1930" i="1"/>
  <c r="L1930" i="1"/>
  <c r="M1930" i="1"/>
  <c r="N1930" i="1"/>
  <c r="O1930" i="1"/>
  <c r="P1930" i="1"/>
  <c r="Q1930" i="1"/>
  <c r="R1930" i="1"/>
  <c r="S1930" i="1"/>
  <c r="T1930" i="1"/>
  <c r="U1930" i="1"/>
  <c r="V1930" i="1"/>
  <c r="W1930" i="1"/>
  <c r="X1930" i="1"/>
  <c r="Y1930" i="1"/>
  <c r="Z1930" i="1"/>
  <c r="AA1930" i="1"/>
  <c r="AB1930" i="1"/>
  <c r="AC1930" i="1"/>
  <c r="AD1930" i="1"/>
  <c r="AE1930" i="1"/>
  <c r="AF1930" i="1"/>
  <c r="C1931" i="1"/>
  <c r="D1931" i="1"/>
  <c r="E1931" i="1"/>
  <c r="F1931" i="1"/>
  <c r="G1931" i="1"/>
  <c r="H1931" i="1"/>
  <c r="I1931" i="1"/>
  <c r="J1931" i="1"/>
  <c r="K1931" i="1"/>
  <c r="L1931" i="1"/>
  <c r="M1931" i="1"/>
  <c r="N1931" i="1"/>
  <c r="O1931" i="1"/>
  <c r="P1931" i="1"/>
  <c r="Q1931" i="1"/>
  <c r="R1931" i="1"/>
  <c r="S1931" i="1"/>
  <c r="T1931" i="1"/>
  <c r="U1931" i="1"/>
  <c r="V1931" i="1"/>
  <c r="W1931" i="1"/>
  <c r="X1931" i="1"/>
  <c r="Y1931" i="1"/>
  <c r="Z1931" i="1"/>
  <c r="AA1931" i="1"/>
  <c r="AB1931" i="1"/>
  <c r="AC1931" i="1"/>
  <c r="AD1931" i="1"/>
  <c r="AE1931" i="1"/>
  <c r="AF1931" i="1"/>
  <c r="C1932" i="1"/>
  <c r="D1932" i="1"/>
  <c r="E1932" i="1"/>
  <c r="F1932" i="1"/>
  <c r="G1932" i="1"/>
  <c r="H1932" i="1"/>
  <c r="I1932" i="1"/>
  <c r="J1932" i="1"/>
  <c r="K1932" i="1"/>
  <c r="L1932" i="1"/>
  <c r="M1932" i="1"/>
  <c r="N1932" i="1"/>
  <c r="O1932" i="1"/>
  <c r="P1932" i="1"/>
  <c r="Q1932" i="1"/>
  <c r="R1932" i="1"/>
  <c r="S1932" i="1"/>
  <c r="T1932" i="1"/>
  <c r="U1932" i="1"/>
  <c r="V1932" i="1"/>
  <c r="W1932" i="1"/>
  <c r="X1932" i="1"/>
  <c r="Y1932" i="1"/>
  <c r="Z1932" i="1"/>
  <c r="AA1932" i="1"/>
  <c r="AB1932" i="1"/>
  <c r="AC1932" i="1"/>
  <c r="AD1932" i="1"/>
  <c r="AE1932" i="1"/>
  <c r="AF1932" i="1"/>
  <c r="C1933" i="1"/>
  <c r="D1933" i="1"/>
  <c r="E1933" i="1"/>
  <c r="F1933" i="1"/>
  <c r="G1933" i="1"/>
  <c r="H1933" i="1"/>
  <c r="I1933" i="1"/>
  <c r="J1933" i="1"/>
  <c r="K1933" i="1"/>
  <c r="L1933" i="1"/>
  <c r="M1933" i="1"/>
  <c r="N1933" i="1"/>
  <c r="O1933" i="1"/>
  <c r="P1933" i="1"/>
  <c r="Q1933" i="1"/>
  <c r="R1933" i="1"/>
  <c r="S1933" i="1"/>
  <c r="T1933" i="1"/>
  <c r="U1933" i="1"/>
  <c r="V1933" i="1"/>
  <c r="W1933" i="1"/>
  <c r="X1933" i="1"/>
  <c r="Y1933" i="1"/>
  <c r="Z1933" i="1"/>
  <c r="AA1933" i="1"/>
  <c r="AB1933" i="1"/>
  <c r="AC1933" i="1"/>
  <c r="AD1933" i="1"/>
  <c r="AE1933" i="1"/>
  <c r="AF1933" i="1"/>
  <c r="C1934" i="1"/>
  <c r="D1934" i="1"/>
  <c r="E1934" i="1"/>
  <c r="F1934" i="1"/>
  <c r="G1934" i="1"/>
  <c r="H1934" i="1"/>
  <c r="I1934" i="1"/>
  <c r="J1934" i="1"/>
  <c r="K1934" i="1"/>
  <c r="L1934" i="1"/>
  <c r="M1934" i="1"/>
  <c r="N1934" i="1"/>
  <c r="O1934" i="1"/>
  <c r="P1934" i="1"/>
  <c r="Q1934" i="1"/>
  <c r="R1934" i="1"/>
  <c r="S1934" i="1"/>
  <c r="T1934" i="1"/>
  <c r="U1934" i="1"/>
  <c r="V1934" i="1"/>
  <c r="W1934" i="1"/>
  <c r="X1934" i="1"/>
  <c r="Y1934" i="1"/>
  <c r="Z1934" i="1"/>
  <c r="AA1934" i="1"/>
  <c r="AB1934" i="1"/>
  <c r="AC1934" i="1"/>
  <c r="AD1934" i="1"/>
  <c r="AE1934" i="1"/>
  <c r="AF1934" i="1"/>
  <c r="C1935" i="1"/>
  <c r="D1935" i="1"/>
  <c r="E1935" i="1"/>
  <c r="F1935" i="1"/>
  <c r="G1935" i="1"/>
  <c r="H1935" i="1"/>
  <c r="I1935" i="1"/>
  <c r="J1935" i="1"/>
  <c r="K1935" i="1"/>
  <c r="L1935" i="1"/>
  <c r="M1935" i="1"/>
  <c r="N1935" i="1"/>
  <c r="O1935" i="1"/>
  <c r="P1935" i="1"/>
  <c r="Q1935" i="1"/>
  <c r="R1935" i="1"/>
  <c r="S1935" i="1"/>
  <c r="T1935" i="1"/>
  <c r="U1935" i="1"/>
  <c r="V1935" i="1"/>
  <c r="W1935" i="1"/>
  <c r="X1935" i="1"/>
  <c r="Y1935" i="1"/>
  <c r="Z1935" i="1"/>
  <c r="AA1935" i="1"/>
  <c r="AB1935" i="1"/>
  <c r="AC1935" i="1"/>
  <c r="AD1935" i="1"/>
  <c r="AE1935" i="1"/>
  <c r="AF1935" i="1"/>
  <c r="C1936" i="1"/>
  <c r="D1936" i="1"/>
  <c r="E1936" i="1"/>
  <c r="F1936" i="1"/>
  <c r="G1936" i="1"/>
  <c r="H1936" i="1"/>
  <c r="I1936" i="1"/>
  <c r="J1936" i="1"/>
  <c r="K1936" i="1"/>
  <c r="L1936" i="1"/>
  <c r="M1936" i="1"/>
  <c r="N1936" i="1"/>
  <c r="O1936" i="1"/>
  <c r="P1936" i="1"/>
  <c r="Q1936" i="1"/>
  <c r="R1936" i="1"/>
  <c r="S1936" i="1"/>
  <c r="T1936" i="1"/>
  <c r="U1936" i="1"/>
  <c r="V1936" i="1"/>
  <c r="W1936" i="1"/>
  <c r="X1936" i="1"/>
  <c r="Y1936" i="1"/>
  <c r="Z1936" i="1"/>
  <c r="AA1936" i="1"/>
  <c r="AB1936" i="1"/>
  <c r="AC1936" i="1"/>
  <c r="AD1936" i="1"/>
  <c r="AE1936" i="1"/>
  <c r="AF1936" i="1"/>
  <c r="C1937" i="1"/>
  <c r="D1937" i="1"/>
  <c r="E1937" i="1"/>
  <c r="F1937" i="1"/>
  <c r="G1937" i="1"/>
  <c r="H1937" i="1"/>
  <c r="I1937" i="1"/>
  <c r="J1937" i="1"/>
  <c r="K1937" i="1"/>
  <c r="L1937" i="1"/>
  <c r="M1937" i="1"/>
  <c r="N1937" i="1"/>
  <c r="O1937" i="1"/>
  <c r="P1937" i="1"/>
  <c r="Q1937" i="1"/>
  <c r="R1937" i="1"/>
  <c r="S1937" i="1"/>
  <c r="T1937" i="1"/>
  <c r="U1937" i="1"/>
  <c r="V1937" i="1"/>
  <c r="W1937" i="1"/>
  <c r="X1937" i="1"/>
  <c r="Y1937" i="1"/>
  <c r="Z1937" i="1"/>
  <c r="AA1937" i="1"/>
  <c r="AB1937" i="1"/>
  <c r="AC1937" i="1"/>
  <c r="AD1937" i="1"/>
  <c r="AE1937" i="1"/>
  <c r="AF1937" i="1"/>
  <c r="C1938" i="1"/>
  <c r="D1938" i="1"/>
  <c r="E1938" i="1"/>
  <c r="F1938" i="1"/>
  <c r="G1938" i="1"/>
  <c r="H1938" i="1"/>
  <c r="I1938" i="1"/>
  <c r="J1938" i="1"/>
  <c r="K1938" i="1"/>
  <c r="L1938" i="1"/>
  <c r="M1938" i="1"/>
  <c r="N1938" i="1"/>
  <c r="O1938" i="1"/>
  <c r="P1938" i="1"/>
  <c r="Q1938" i="1"/>
  <c r="R1938" i="1"/>
  <c r="S1938" i="1"/>
  <c r="T1938" i="1"/>
  <c r="U1938" i="1"/>
  <c r="V1938" i="1"/>
  <c r="W1938" i="1"/>
  <c r="X1938" i="1"/>
  <c r="Y1938" i="1"/>
  <c r="Z1938" i="1"/>
  <c r="AA1938" i="1"/>
  <c r="AB1938" i="1"/>
  <c r="AC1938" i="1"/>
  <c r="AD1938" i="1"/>
  <c r="AE1938" i="1"/>
  <c r="AF1938" i="1"/>
  <c r="C1939" i="1"/>
  <c r="D1939" i="1"/>
  <c r="E1939" i="1"/>
  <c r="F1939" i="1"/>
  <c r="G1939" i="1"/>
  <c r="H1939" i="1"/>
  <c r="I1939" i="1"/>
  <c r="J1939" i="1"/>
  <c r="K1939" i="1"/>
  <c r="L1939" i="1"/>
  <c r="M1939" i="1"/>
  <c r="N1939" i="1"/>
  <c r="O1939" i="1"/>
  <c r="P1939" i="1"/>
  <c r="Q1939" i="1"/>
  <c r="R1939" i="1"/>
  <c r="S1939" i="1"/>
  <c r="T1939" i="1"/>
  <c r="U1939" i="1"/>
  <c r="V1939" i="1"/>
  <c r="W1939" i="1"/>
  <c r="X1939" i="1"/>
  <c r="Y1939" i="1"/>
  <c r="Z1939" i="1"/>
  <c r="AA1939" i="1"/>
  <c r="AB1939" i="1"/>
  <c r="AC1939" i="1"/>
  <c r="AD1939" i="1"/>
  <c r="AE1939" i="1"/>
  <c r="AF1939" i="1"/>
  <c r="C1940" i="1"/>
  <c r="D1940" i="1"/>
  <c r="E1940" i="1"/>
  <c r="F1940" i="1"/>
  <c r="G1940" i="1"/>
  <c r="H1940" i="1"/>
  <c r="I1940" i="1"/>
  <c r="J1940" i="1"/>
  <c r="K1940" i="1"/>
  <c r="L1940" i="1"/>
  <c r="M1940" i="1"/>
  <c r="N1940" i="1"/>
  <c r="O1940" i="1"/>
  <c r="P1940" i="1"/>
  <c r="Q1940" i="1"/>
  <c r="R1940" i="1"/>
  <c r="S1940" i="1"/>
  <c r="T1940" i="1"/>
  <c r="U1940" i="1"/>
  <c r="V1940" i="1"/>
  <c r="W1940" i="1"/>
  <c r="X1940" i="1"/>
  <c r="Y1940" i="1"/>
  <c r="Z1940" i="1"/>
  <c r="AA1940" i="1"/>
  <c r="AB1940" i="1"/>
  <c r="AC1940" i="1"/>
  <c r="AD1940" i="1"/>
  <c r="AE1940" i="1"/>
  <c r="AF1940" i="1"/>
  <c r="C1941" i="1"/>
  <c r="D1941" i="1"/>
  <c r="E1941" i="1"/>
  <c r="F1941" i="1"/>
  <c r="G1941" i="1"/>
  <c r="H1941" i="1"/>
  <c r="I1941" i="1"/>
  <c r="J1941" i="1"/>
  <c r="K1941" i="1"/>
  <c r="L1941" i="1"/>
  <c r="M1941" i="1"/>
  <c r="N1941" i="1"/>
  <c r="O1941" i="1"/>
  <c r="P1941" i="1"/>
  <c r="Q1941" i="1"/>
  <c r="R1941" i="1"/>
  <c r="S1941" i="1"/>
  <c r="T1941" i="1"/>
  <c r="U1941" i="1"/>
  <c r="V1941" i="1"/>
  <c r="W1941" i="1"/>
  <c r="X1941" i="1"/>
  <c r="Y1941" i="1"/>
  <c r="Z1941" i="1"/>
  <c r="AA1941" i="1"/>
  <c r="AB1941" i="1"/>
  <c r="AC1941" i="1"/>
  <c r="AD1941" i="1"/>
  <c r="AE1941" i="1"/>
  <c r="AF1941" i="1"/>
  <c r="C1942" i="1"/>
  <c r="D1942" i="1"/>
  <c r="E1942" i="1"/>
  <c r="F1942" i="1"/>
  <c r="G1942" i="1"/>
  <c r="H1942" i="1"/>
  <c r="I1942" i="1"/>
  <c r="J1942" i="1"/>
  <c r="K1942" i="1"/>
  <c r="L1942" i="1"/>
  <c r="M1942" i="1"/>
  <c r="N1942" i="1"/>
  <c r="O1942" i="1"/>
  <c r="P1942" i="1"/>
  <c r="Q1942" i="1"/>
  <c r="R1942" i="1"/>
  <c r="S1942" i="1"/>
  <c r="T1942" i="1"/>
  <c r="U1942" i="1"/>
  <c r="V1942" i="1"/>
  <c r="W1942" i="1"/>
  <c r="X1942" i="1"/>
  <c r="Y1942" i="1"/>
  <c r="Z1942" i="1"/>
  <c r="AA1942" i="1"/>
  <c r="AB1942" i="1"/>
  <c r="AC1942" i="1"/>
  <c r="AD1942" i="1"/>
  <c r="AE1942" i="1"/>
  <c r="AF1942" i="1"/>
  <c r="C1943" i="1"/>
  <c r="D1943" i="1"/>
  <c r="E1943" i="1"/>
  <c r="F1943" i="1"/>
  <c r="G1943" i="1"/>
  <c r="H1943" i="1"/>
  <c r="I1943" i="1"/>
  <c r="J1943" i="1"/>
  <c r="K1943" i="1"/>
  <c r="L1943" i="1"/>
  <c r="M1943" i="1"/>
  <c r="N1943" i="1"/>
  <c r="O1943" i="1"/>
  <c r="P1943" i="1"/>
  <c r="Q1943" i="1"/>
  <c r="R1943" i="1"/>
  <c r="S1943" i="1"/>
  <c r="T1943" i="1"/>
  <c r="U1943" i="1"/>
  <c r="V1943" i="1"/>
  <c r="W1943" i="1"/>
  <c r="X1943" i="1"/>
  <c r="Y1943" i="1"/>
  <c r="Z1943" i="1"/>
  <c r="AA1943" i="1"/>
  <c r="AB1943" i="1"/>
  <c r="AC1943" i="1"/>
  <c r="AD1943" i="1"/>
  <c r="AE1943" i="1"/>
  <c r="AF1943" i="1"/>
  <c r="C1944" i="1"/>
  <c r="D1944" i="1"/>
  <c r="E1944" i="1"/>
  <c r="F1944" i="1"/>
  <c r="G1944" i="1"/>
  <c r="H1944" i="1"/>
  <c r="I1944" i="1"/>
  <c r="J1944" i="1"/>
  <c r="K1944" i="1"/>
  <c r="L1944" i="1"/>
  <c r="M1944" i="1"/>
  <c r="N1944" i="1"/>
  <c r="O1944" i="1"/>
  <c r="P1944" i="1"/>
  <c r="Q1944" i="1"/>
  <c r="R1944" i="1"/>
  <c r="S1944" i="1"/>
  <c r="T1944" i="1"/>
  <c r="U1944" i="1"/>
  <c r="V1944" i="1"/>
  <c r="W1944" i="1"/>
  <c r="X1944" i="1"/>
  <c r="Y1944" i="1"/>
  <c r="Z1944" i="1"/>
  <c r="AA1944" i="1"/>
  <c r="AB1944" i="1"/>
  <c r="AC1944" i="1"/>
  <c r="AD1944" i="1"/>
  <c r="AE1944" i="1"/>
  <c r="AF1944" i="1"/>
  <c r="C1945" i="1"/>
  <c r="D1945" i="1"/>
  <c r="E1945" i="1"/>
  <c r="F1945" i="1"/>
  <c r="G1945" i="1"/>
  <c r="H1945" i="1"/>
  <c r="I1945" i="1"/>
  <c r="J1945" i="1"/>
  <c r="K1945" i="1"/>
  <c r="L1945" i="1"/>
  <c r="M1945" i="1"/>
  <c r="N1945" i="1"/>
  <c r="O1945" i="1"/>
  <c r="P1945" i="1"/>
  <c r="Q1945" i="1"/>
  <c r="R1945" i="1"/>
  <c r="S1945" i="1"/>
  <c r="T1945" i="1"/>
  <c r="U1945" i="1"/>
  <c r="V1945" i="1"/>
  <c r="W1945" i="1"/>
  <c r="X1945" i="1"/>
  <c r="Y1945" i="1"/>
  <c r="Z1945" i="1"/>
  <c r="AA1945" i="1"/>
  <c r="AB1945" i="1"/>
  <c r="AC1945" i="1"/>
  <c r="AD1945" i="1"/>
  <c r="AE1945" i="1"/>
  <c r="AF1945" i="1"/>
  <c r="C1946" i="1"/>
  <c r="D1946" i="1"/>
  <c r="E1946" i="1"/>
  <c r="F1946" i="1"/>
  <c r="G1946" i="1"/>
  <c r="H1946" i="1"/>
  <c r="I1946" i="1"/>
  <c r="J1946" i="1"/>
  <c r="K1946" i="1"/>
  <c r="L1946" i="1"/>
  <c r="M1946" i="1"/>
  <c r="N1946" i="1"/>
  <c r="O1946" i="1"/>
  <c r="P1946" i="1"/>
  <c r="Q1946" i="1"/>
  <c r="R1946" i="1"/>
  <c r="S1946" i="1"/>
  <c r="T1946" i="1"/>
  <c r="U1946" i="1"/>
  <c r="V1946" i="1"/>
  <c r="W1946" i="1"/>
  <c r="X1946" i="1"/>
  <c r="Y1946" i="1"/>
  <c r="Z1946" i="1"/>
  <c r="AA1946" i="1"/>
  <c r="AB1946" i="1"/>
  <c r="AC1946" i="1"/>
  <c r="AD1946" i="1"/>
  <c r="AE1946" i="1"/>
  <c r="AF1946" i="1"/>
  <c r="C1947" i="1"/>
  <c r="D1947" i="1"/>
  <c r="E1947" i="1"/>
  <c r="F1947" i="1"/>
  <c r="G1947" i="1"/>
  <c r="H1947" i="1"/>
  <c r="I1947" i="1"/>
  <c r="J1947" i="1"/>
  <c r="K1947" i="1"/>
  <c r="L1947" i="1"/>
  <c r="M1947" i="1"/>
  <c r="N1947" i="1"/>
  <c r="O1947" i="1"/>
  <c r="P1947" i="1"/>
  <c r="Q1947" i="1"/>
  <c r="R1947" i="1"/>
  <c r="S1947" i="1"/>
  <c r="T1947" i="1"/>
  <c r="U1947" i="1"/>
  <c r="V1947" i="1"/>
  <c r="W1947" i="1"/>
  <c r="X1947" i="1"/>
  <c r="Y1947" i="1"/>
  <c r="Z1947" i="1"/>
  <c r="AA1947" i="1"/>
  <c r="AB1947" i="1"/>
  <c r="AC1947" i="1"/>
  <c r="AD1947" i="1"/>
  <c r="AE1947" i="1"/>
  <c r="AF1947" i="1"/>
  <c r="C1948" i="1"/>
  <c r="D1948" i="1"/>
  <c r="E1948" i="1"/>
  <c r="F1948" i="1"/>
  <c r="G1948" i="1"/>
  <c r="H1948" i="1"/>
  <c r="I1948" i="1"/>
  <c r="J1948" i="1"/>
  <c r="K1948" i="1"/>
  <c r="L1948" i="1"/>
  <c r="M1948" i="1"/>
  <c r="N1948" i="1"/>
  <c r="O1948" i="1"/>
  <c r="P1948" i="1"/>
  <c r="Q1948" i="1"/>
  <c r="R1948" i="1"/>
  <c r="S1948" i="1"/>
  <c r="T1948" i="1"/>
  <c r="U1948" i="1"/>
  <c r="V1948" i="1"/>
  <c r="W1948" i="1"/>
  <c r="X1948" i="1"/>
  <c r="Y1948" i="1"/>
  <c r="Z1948" i="1"/>
  <c r="AA1948" i="1"/>
  <c r="AB1948" i="1"/>
  <c r="AC1948" i="1"/>
  <c r="AD1948" i="1"/>
  <c r="AE1948" i="1"/>
  <c r="AF1948" i="1"/>
  <c r="C1949" i="1"/>
  <c r="D1949" i="1"/>
  <c r="E1949" i="1"/>
  <c r="F1949" i="1"/>
  <c r="G1949" i="1"/>
  <c r="H1949" i="1"/>
  <c r="I1949" i="1"/>
  <c r="J1949" i="1"/>
  <c r="K1949" i="1"/>
  <c r="L1949" i="1"/>
  <c r="M1949" i="1"/>
  <c r="N1949" i="1"/>
  <c r="O1949" i="1"/>
  <c r="P1949" i="1"/>
  <c r="Q1949" i="1"/>
  <c r="R1949" i="1"/>
  <c r="S1949" i="1"/>
  <c r="T1949" i="1"/>
  <c r="U1949" i="1"/>
  <c r="V1949" i="1"/>
  <c r="W1949" i="1"/>
  <c r="X1949" i="1"/>
  <c r="Y1949" i="1"/>
  <c r="Z1949" i="1"/>
  <c r="AA1949" i="1"/>
  <c r="AB1949" i="1"/>
  <c r="AC1949" i="1"/>
  <c r="AD1949" i="1"/>
  <c r="AE1949" i="1"/>
  <c r="AF1949" i="1"/>
  <c r="C1950" i="1"/>
  <c r="D1950" i="1"/>
  <c r="E1950" i="1"/>
  <c r="F1950" i="1"/>
  <c r="G1950" i="1"/>
  <c r="H1950" i="1"/>
  <c r="I1950" i="1"/>
  <c r="J1950" i="1"/>
  <c r="K1950" i="1"/>
  <c r="L1950" i="1"/>
  <c r="M1950" i="1"/>
  <c r="N1950" i="1"/>
  <c r="O1950" i="1"/>
  <c r="P1950" i="1"/>
  <c r="Q1950" i="1"/>
  <c r="R1950" i="1"/>
  <c r="S1950" i="1"/>
  <c r="T1950" i="1"/>
  <c r="U1950" i="1"/>
  <c r="V1950" i="1"/>
  <c r="W1950" i="1"/>
  <c r="X1950" i="1"/>
  <c r="Y1950" i="1"/>
  <c r="Z1950" i="1"/>
  <c r="AA1950" i="1"/>
  <c r="AB1950" i="1"/>
  <c r="AC1950" i="1"/>
  <c r="AD1950" i="1"/>
  <c r="AE1950" i="1"/>
  <c r="AF1950" i="1"/>
  <c r="C1951" i="1"/>
  <c r="D1951" i="1"/>
  <c r="E1951" i="1"/>
  <c r="F1951" i="1"/>
  <c r="G1951" i="1"/>
  <c r="H1951" i="1"/>
  <c r="I1951" i="1"/>
  <c r="J1951" i="1"/>
  <c r="K1951" i="1"/>
  <c r="L1951" i="1"/>
  <c r="M1951" i="1"/>
  <c r="N1951" i="1"/>
  <c r="O1951" i="1"/>
  <c r="P1951" i="1"/>
  <c r="Q1951" i="1"/>
  <c r="R1951" i="1"/>
  <c r="S1951" i="1"/>
  <c r="T1951" i="1"/>
  <c r="U1951" i="1"/>
  <c r="V1951" i="1"/>
  <c r="W1951" i="1"/>
  <c r="X1951" i="1"/>
  <c r="Y1951" i="1"/>
  <c r="Z1951" i="1"/>
  <c r="AA1951" i="1"/>
  <c r="AB1951" i="1"/>
  <c r="AC1951" i="1"/>
  <c r="AD1951" i="1"/>
  <c r="AE1951" i="1"/>
  <c r="AF1951" i="1"/>
  <c r="C1952" i="1"/>
  <c r="D1952" i="1"/>
  <c r="E1952" i="1"/>
  <c r="F1952" i="1"/>
  <c r="G1952" i="1"/>
  <c r="H1952" i="1"/>
  <c r="I1952" i="1"/>
  <c r="J1952" i="1"/>
  <c r="K1952" i="1"/>
  <c r="L1952" i="1"/>
  <c r="M1952" i="1"/>
  <c r="N1952" i="1"/>
  <c r="O1952" i="1"/>
  <c r="P1952" i="1"/>
  <c r="Q1952" i="1"/>
  <c r="R1952" i="1"/>
  <c r="S1952" i="1"/>
  <c r="T1952" i="1"/>
  <c r="U1952" i="1"/>
  <c r="V1952" i="1"/>
  <c r="W1952" i="1"/>
  <c r="X1952" i="1"/>
  <c r="Y1952" i="1"/>
  <c r="Z1952" i="1"/>
  <c r="AA1952" i="1"/>
  <c r="AB1952" i="1"/>
  <c r="AC1952" i="1"/>
  <c r="AD1952" i="1"/>
  <c r="AE1952" i="1"/>
  <c r="AF1952" i="1"/>
  <c r="C1953" i="1"/>
  <c r="D1953" i="1"/>
  <c r="E1953" i="1"/>
  <c r="F1953" i="1"/>
  <c r="G1953" i="1"/>
  <c r="H1953" i="1"/>
  <c r="I1953" i="1"/>
  <c r="J1953" i="1"/>
  <c r="K1953" i="1"/>
  <c r="L1953" i="1"/>
  <c r="M1953" i="1"/>
  <c r="N1953" i="1"/>
  <c r="O1953" i="1"/>
  <c r="P1953" i="1"/>
  <c r="Q1953" i="1"/>
  <c r="R1953" i="1"/>
  <c r="S1953" i="1"/>
  <c r="T1953" i="1"/>
  <c r="U1953" i="1"/>
  <c r="V1953" i="1"/>
  <c r="W1953" i="1"/>
  <c r="X1953" i="1"/>
  <c r="Y1953" i="1"/>
  <c r="Z1953" i="1"/>
  <c r="AA1953" i="1"/>
  <c r="AB1953" i="1"/>
  <c r="AC1953" i="1"/>
  <c r="AD1953" i="1"/>
  <c r="AE1953" i="1"/>
  <c r="AF1953" i="1"/>
  <c r="C1954" i="1"/>
  <c r="D1954" i="1"/>
  <c r="E1954" i="1"/>
  <c r="F1954" i="1"/>
  <c r="G1954" i="1"/>
  <c r="H1954" i="1"/>
  <c r="I1954" i="1"/>
  <c r="J1954" i="1"/>
  <c r="K1954" i="1"/>
  <c r="L1954" i="1"/>
  <c r="M1954" i="1"/>
  <c r="N1954" i="1"/>
  <c r="O1954" i="1"/>
  <c r="P1954" i="1"/>
  <c r="Q1954" i="1"/>
  <c r="R1954" i="1"/>
  <c r="S1954" i="1"/>
  <c r="T1954" i="1"/>
  <c r="U1954" i="1"/>
  <c r="V1954" i="1"/>
  <c r="W1954" i="1"/>
  <c r="X1954" i="1"/>
  <c r="Y1954" i="1"/>
  <c r="Z1954" i="1"/>
  <c r="AA1954" i="1"/>
  <c r="AB1954" i="1"/>
  <c r="AC1954" i="1"/>
  <c r="AD1954" i="1"/>
  <c r="AE1954" i="1"/>
  <c r="AF1954" i="1"/>
  <c r="C1955" i="1"/>
  <c r="D1955" i="1"/>
  <c r="E1955" i="1"/>
  <c r="F1955" i="1"/>
  <c r="G1955" i="1"/>
  <c r="H1955" i="1"/>
  <c r="I1955" i="1"/>
  <c r="J1955" i="1"/>
  <c r="K1955" i="1"/>
  <c r="L1955" i="1"/>
  <c r="M1955" i="1"/>
  <c r="N1955" i="1"/>
  <c r="O1955" i="1"/>
  <c r="P1955" i="1"/>
  <c r="Q1955" i="1"/>
  <c r="R1955" i="1"/>
  <c r="S1955" i="1"/>
  <c r="T1955" i="1"/>
  <c r="U1955" i="1"/>
  <c r="V1955" i="1"/>
  <c r="W1955" i="1"/>
  <c r="X1955" i="1"/>
  <c r="Y1955" i="1"/>
  <c r="Z1955" i="1"/>
  <c r="AA1955" i="1"/>
  <c r="AB1955" i="1"/>
  <c r="AC1955" i="1"/>
  <c r="AD1955" i="1"/>
  <c r="AE1955" i="1"/>
  <c r="AF1955" i="1"/>
  <c r="C1956" i="1"/>
  <c r="D1956" i="1"/>
  <c r="E1956" i="1"/>
  <c r="F1956" i="1"/>
  <c r="G1956" i="1"/>
  <c r="H1956" i="1"/>
  <c r="I1956" i="1"/>
  <c r="J1956" i="1"/>
  <c r="K1956" i="1"/>
  <c r="L1956" i="1"/>
  <c r="M1956" i="1"/>
  <c r="N1956" i="1"/>
  <c r="O1956" i="1"/>
  <c r="P1956" i="1"/>
  <c r="Q1956" i="1"/>
  <c r="R1956" i="1"/>
  <c r="S1956" i="1"/>
  <c r="T1956" i="1"/>
  <c r="U1956" i="1"/>
  <c r="V1956" i="1"/>
  <c r="W1956" i="1"/>
  <c r="X1956" i="1"/>
  <c r="Y1956" i="1"/>
  <c r="Z1956" i="1"/>
  <c r="AA1956" i="1"/>
  <c r="AB1956" i="1"/>
  <c r="AC1956" i="1"/>
  <c r="AD1956" i="1"/>
  <c r="AE1956" i="1"/>
  <c r="AF1956" i="1"/>
  <c r="C1957" i="1"/>
  <c r="D1957" i="1"/>
  <c r="E1957" i="1"/>
  <c r="F1957" i="1"/>
  <c r="G1957" i="1"/>
  <c r="H1957" i="1"/>
  <c r="I1957" i="1"/>
  <c r="J1957" i="1"/>
  <c r="K1957" i="1"/>
  <c r="L1957" i="1"/>
  <c r="M1957" i="1"/>
  <c r="N1957" i="1"/>
  <c r="O1957" i="1"/>
  <c r="P1957" i="1"/>
  <c r="Q1957" i="1"/>
  <c r="R1957" i="1"/>
  <c r="S1957" i="1"/>
  <c r="T1957" i="1"/>
  <c r="U1957" i="1"/>
  <c r="V1957" i="1"/>
  <c r="W1957" i="1"/>
  <c r="X1957" i="1"/>
  <c r="Y1957" i="1"/>
  <c r="Z1957" i="1"/>
  <c r="AA1957" i="1"/>
  <c r="AB1957" i="1"/>
  <c r="AC1957" i="1"/>
  <c r="AD1957" i="1"/>
  <c r="AE1957" i="1"/>
  <c r="AF1957" i="1"/>
  <c r="C1958" i="1"/>
  <c r="D1958" i="1"/>
  <c r="E1958" i="1"/>
  <c r="F1958" i="1"/>
  <c r="G1958" i="1"/>
  <c r="H1958" i="1"/>
  <c r="I1958" i="1"/>
  <c r="J1958" i="1"/>
  <c r="K1958" i="1"/>
  <c r="L1958" i="1"/>
  <c r="M1958" i="1"/>
  <c r="N1958" i="1"/>
  <c r="O1958" i="1"/>
  <c r="P1958" i="1"/>
  <c r="Q1958" i="1"/>
  <c r="R1958" i="1"/>
  <c r="S1958" i="1"/>
  <c r="T1958" i="1"/>
  <c r="U1958" i="1"/>
  <c r="V1958" i="1"/>
  <c r="W1958" i="1"/>
  <c r="X1958" i="1"/>
  <c r="Y1958" i="1"/>
  <c r="Z1958" i="1"/>
  <c r="AA1958" i="1"/>
  <c r="AB1958" i="1"/>
  <c r="AC1958" i="1"/>
  <c r="AD1958" i="1"/>
  <c r="AE1958" i="1"/>
  <c r="AF1958" i="1"/>
  <c r="C1959" i="1"/>
  <c r="D1959" i="1"/>
  <c r="E1959" i="1"/>
  <c r="F1959" i="1"/>
  <c r="G1959" i="1"/>
  <c r="H1959" i="1"/>
  <c r="I1959" i="1"/>
  <c r="J1959" i="1"/>
  <c r="K1959" i="1"/>
  <c r="L1959" i="1"/>
  <c r="M1959" i="1"/>
  <c r="N1959" i="1"/>
  <c r="O1959" i="1"/>
  <c r="P1959" i="1"/>
  <c r="Q1959" i="1"/>
  <c r="R1959" i="1"/>
  <c r="S1959" i="1"/>
  <c r="T1959" i="1"/>
  <c r="U1959" i="1"/>
  <c r="V1959" i="1"/>
  <c r="W1959" i="1"/>
  <c r="X1959" i="1"/>
  <c r="Y1959" i="1"/>
  <c r="Z1959" i="1"/>
  <c r="AA1959" i="1"/>
  <c r="AB1959" i="1"/>
  <c r="AC1959" i="1"/>
  <c r="AD1959" i="1"/>
  <c r="AE1959" i="1"/>
  <c r="AF1959" i="1"/>
  <c r="C1960" i="1"/>
  <c r="D1960" i="1"/>
  <c r="E1960" i="1"/>
  <c r="F1960" i="1"/>
  <c r="G1960" i="1"/>
  <c r="H1960" i="1"/>
  <c r="I1960" i="1"/>
  <c r="J1960" i="1"/>
  <c r="K1960" i="1"/>
  <c r="L1960" i="1"/>
  <c r="M1960" i="1"/>
  <c r="N1960" i="1"/>
  <c r="O1960" i="1"/>
  <c r="P1960" i="1"/>
  <c r="Q1960" i="1"/>
  <c r="R1960" i="1"/>
  <c r="S1960" i="1"/>
  <c r="T1960" i="1"/>
  <c r="U1960" i="1"/>
  <c r="V1960" i="1"/>
  <c r="W1960" i="1"/>
  <c r="X1960" i="1"/>
  <c r="Y1960" i="1"/>
  <c r="Z1960" i="1"/>
  <c r="AA1960" i="1"/>
  <c r="AB1960" i="1"/>
  <c r="AC1960" i="1"/>
  <c r="AD1960" i="1"/>
  <c r="AE1960" i="1"/>
  <c r="AF1960" i="1"/>
  <c r="C1961" i="1"/>
  <c r="D1961" i="1"/>
  <c r="E1961" i="1"/>
  <c r="F1961" i="1"/>
  <c r="G1961" i="1"/>
  <c r="H1961" i="1"/>
  <c r="I1961" i="1"/>
  <c r="J1961" i="1"/>
  <c r="K1961" i="1"/>
  <c r="L1961" i="1"/>
  <c r="M1961" i="1"/>
  <c r="N1961" i="1"/>
  <c r="O1961" i="1"/>
  <c r="P1961" i="1"/>
  <c r="Q1961" i="1"/>
  <c r="R1961" i="1"/>
  <c r="S1961" i="1"/>
  <c r="T1961" i="1"/>
  <c r="U1961" i="1"/>
  <c r="V1961" i="1"/>
  <c r="W1961" i="1"/>
  <c r="X1961" i="1"/>
  <c r="Y1961" i="1"/>
  <c r="Z1961" i="1"/>
  <c r="AA1961" i="1"/>
  <c r="AB1961" i="1"/>
  <c r="AC1961" i="1"/>
  <c r="AD1961" i="1"/>
  <c r="AE1961" i="1"/>
  <c r="AF1961" i="1"/>
  <c r="C1962" i="1"/>
  <c r="D1962" i="1"/>
  <c r="E1962" i="1"/>
  <c r="F1962" i="1"/>
  <c r="G1962" i="1"/>
  <c r="H1962" i="1"/>
  <c r="I1962" i="1"/>
  <c r="J1962" i="1"/>
  <c r="K1962" i="1"/>
  <c r="L1962" i="1"/>
  <c r="M1962" i="1"/>
  <c r="N1962" i="1"/>
  <c r="O1962" i="1"/>
  <c r="P1962" i="1"/>
  <c r="Q1962" i="1"/>
  <c r="R1962" i="1"/>
  <c r="S1962" i="1"/>
  <c r="T1962" i="1"/>
  <c r="U1962" i="1"/>
  <c r="V1962" i="1"/>
  <c r="W1962" i="1"/>
  <c r="X1962" i="1"/>
  <c r="Y1962" i="1"/>
  <c r="Z1962" i="1"/>
  <c r="AA1962" i="1"/>
  <c r="AB1962" i="1"/>
  <c r="AC1962" i="1"/>
  <c r="AD1962" i="1"/>
  <c r="AE1962" i="1"/>
  <c r="AF1962" i="1"/>
  <c r="C1963" i="1"/>
  <c r="D1963" i="1"/>
  <c r="E1963" i="1"/>
  <c r="F1963" i="1"/>
  <c r="G1963" i="1"/>
  <c r="H1963" i="1"/>
  <c r="I1963" i="1"/>
  <c r="J1963" i="1"/>
  <c r="K1963" i="1"/>
  <c r="L1963" i="1"/>
  <c r="M1963" i="1"/>
  <c r="N1963" i="1"/>
  <c r="O1963" i="1"/>
  <c r="P1963" i="1"/>
  <c r="Q1963" i="1"/>
  <c r="R1963" i="1"/>
  <c r="S1963" i="1"/>
  <c r="T1963" i="1"/>
  <c r="U1963" i="1"/>
  <c r="V1963" i="1"/>
  <c r="W1963" i="1"/>
  <c r="X1963" i="1"/>
  <c r="Y1963" i="1"/>
  <c r="Z1963" i="1"/>
  <c r="AA1963" i="1"/>
  <c r="AB1963" i="1"/>
  <c r="AC1963" i="1"/>
  <c r="AD1963" i="1"/>
  <c r="AE1963" i="1"/>
  <c r="AF1963" i="1"/>
  <c r="C1964" i="1"/>
  <c r="D1964" i="1"/>
  <c r="E1964" i="1"/>
  <c r="F1964" i="1"/>
  <c r="G1964" i="1"/>
  <c r="H1964" i="1"/>
  <c r="I1964" i="1"/>
  <c r="J1964" i="1"/>
  <c r="K1964" i="1"/>
  <c r="L1964" i="1"/>
  <c r="M1964" i="1"/>
  <c r="N1964" i="1"/>
  <c r="O1964" i="1"/>
  <c r="P1964" i="1"/>
  <c r="Q1964" i="1"/>
  <c r="R1964" i="1"/>
  <c r="S1964" i="1"/>
  <c r="T1964" i="1"/>
  <c r="U1964" i="1"/>
  <c r="V1964" i="1"/>
  <c r="W1964" i="1"/>
  <c r="X1964" i="1"/>
  <c r="Y1964" i="1"/>
  <c r="Z1964" i="1"/>
  <c r="AA1964" i="1"/>
  <c r="AB1964" i="1"/>
  <c r="AC1964" i="1"/>
  <c r="AD1964" i="1"/>
  <c r="AE1964" i="1"/>
  <c r="AF1964" i="1"/>
  <c r="C1965" i="1"/>
  <c r="D1965" i="1"/>
  <c r="E1965" i="1"/>
  <c r="F1965" i="1"/>
  <c r="G1965" i="1"/>
  <c r="H1965" i="1"/>
  <c r="I1965" i="1"/>
  <c r="J1965" i="1"/>
  <c r="K1965" i="1"/>
  <c r="L1965" i="1"/>
  <c r="M1965" i="1"/>
  <c r="N1965" i="1"/>
  <c r="O1965" i="1"/>
  <c r="P1965" i="1"/>
  <c r="Q1965" i="1"/>
  <c r="R1965" i="1"/>
  <c r="S1965" i="1"/>
  <c r="T1965" i="1"/>
  <c r="U1965" i="1"/>
  <c r="V1965" i="1"/>
  <c r="W1965" i="1"/>
  <c r="X1965" i="1"/>
  <c r="Y1965" i="1"/>
  <c r="Z1965" i="1"/>
  <c r="AA1965" i="1"/>
  <c r="AB1965" i="1"/>
  <c r="AC1965" i="1"/>
  <c r="AD1965" i="1"/>
  <c r="AE1965" i="1"/>
  <c r="AF1965" i="1"/>
  <c r="C1966" i="1"/>
  <c r="D1966" i="1"/>
  <c r="E1966" i="1"/>
  <c r="F1966" i="1"/>
  <c r="G1966" i="1"/>
  <c r="H1966" i="1"/>
  <c r="I1966" i="1"/>
  <c r="J1966" i="1"/>
  <c r="K1966" i="1"/>
  <c r="L1966" i="1"/>
  <c r="M1966" i="1"/>
  <c r="N1966" i="1"/>
  <c r="O1966" i="1"/>
  <c r="P1966" i="1"/>
  <c r="Q1966" i="1"/>
  <c r="R1966" i="1"/>
  <c r="S1966" i="1"/>
  <c r="T1966" i="1"/>
  <c r="U1966" i="1"/>
  <c r="V1966" i="1"/>
  <c r="W1966" i="1"/>
  <c r="X1966" i="1"/>
  <c r="Y1966" i="1"/>
  <c r="Z1966" i="1"/>
  <c r="AA1966" i="1"/>
  <c r="AB1966" i="1"/>
  <c r="AC1966" i="1"/>
  <c r="AD1966" i="1"/>
  <c r="AE1966" i="1"/>
  <c r="AF1966" i="1"/>
  <c r="C1967" i="1"/>
  <c r="D1967" i="1"/>
  <c r="E1967" i="1"/>
  <c r="F1967" i="1"/>
  <c r="G1967" i="1"/>
  <c r="H1967" i="1"/>
  <c r="I1967" i="1"/>
  <c r="J1967" i="1"/>
  <c r="K1967" i="1"/>
  <c r="L1967" i="1"/>
  <c r="M1967" i="1"/>
  <c r="N1967" i="1"/>
  <c r="O1967" i="1"/>
  <c r="P1967" i="1"/>
  <c r="Q1967" i="1"/>
  <c r="R1967" i="1"/>
  <c r="S1967" i="1"/>
  <c r="T1967" i="1"/>
  <c r="U1967" i="1"/>
  <c r="V1967" i="1"/>
  <c r="W1967" i="1"/>
  <c r="X1967" i="1"/>
  <c r="Y1967" i="1"/>
  <c r="Z1967" i="1"/>
  <c r="AA1967" i="1"/>
  <c r="AB1967" i="1"/>
  <c r="AC1967" i="1"/>
  <c r="AD1967" i="1"/>
  <c r="AE1967" i="1"/>
  <c r="AF1967" i="1"/>
  <c r="C1968" i="1"/>
  <c r="D1968" i="1"/>
  <c r="E1968" i="1"/>
  <c r="F1968" i="1"/>
  <c r="G1968" i="1"/>
  <c r="H1968" i="1"/>
  <c r="I1968" i="1"/>
  <c r="J1968" i="1"/>
  <c r="K1968" i="1"/>
  <c r="L1968" i="1"/>
  <c r="M1968" i="1"/>
  <c r="N1968" i="1"/>
  <c r="O1968" i="1"/>
  <c r="P1968" i="1"/>
  <c r="Q1968" i="1"/>
  <c r="R1968" i="1"/>
  <c r="S1968" i="1"/>
  <c r="T1968" i="1"/>
  <c r="U1968" i="1"/>
  <c r="V1968" i="1"/>
  <c r="W1968" i="1"/>
  <c r="X1968" i="1"/>
  <c r="Y1968" i="1"/>
  <c r="Z1968" i="1"/>
  <c r="AA1968" i="1"/>
  <c r="AB1968" i="1"/>
  <c r="AC1968" i="1"/>
  <c r="AD1968" i="1"/>
  <c r="AE1968" i="1"/>
  <c r="AF1968" i="1"/>
  <c r="C1969" i="1"/>
  <c r="D1969" i="1"/>
  <c r="E1969" i="1"/>
  <c r="F1969" i="1"/>
  <c r="G1969" i="1"/>
  <c r="H1969" i="1"/>
  <c r="I1969" i="1"/>
  <c r="J1969" i="1"/>
  <c r="K1969" i="1"/>
  <c r="L1969" i="1"/>
  <c r="M1969" i="1"/>
  <c r="N1969" i="1"/>
  <c r="O1969" i="1"/>
  <c r="P1969" i="1"/>
  <c r="Q1969" i="1"/>
  <c r="R1969" i="1"/>
  <c r="S1969" i="1"/>
  <c r="T1969" i="1"/>
  <c r="U1969" i="1"/>
  <c r="V1969" i="1"/>
  <c r="W1969" i="1"/>
  <c r="X1969" i="1"/>
  <c r="Y1969" i="1"/>
  <c r="Z1969" i="1"/>
  <c r="AA1969" i="1"/>
  <c r="AB1969" i="1"/>
  <c r="AC1969" i="1"/>
  <c r="AD1969" i="1"/>
  <c r="AE1969" i="1"/>
  <c r="AF1969" i="1"/>
  <c r="C1970" i="1"/>
  <c r="D1970" i="1"/>
  <c r="E1970" i="1"/>
  <c r="F1970" i="1"/>
  <c r="G1970" i="1"/>
  <c r="H1970" i="1"/>
  <c r="I1970" i="1"/>
  <c r="J1970" i="1"/>
  <c r="K1970" i="1"/>
  <c r="L1970" i="1"/>
  <c r="M1970" i="1"/>
  <c r="N1970" i="1"/>
  <c r="O1970" i="1"/>
  <c r="P1970" i="1"/>
  <c r="Q1970" i="1"/>
  <c r="R1970" i="1"/>
  <c r="S1970" i="1"/>
  <c r="T1970" i="1"/>
  <c r="U1970" i="1"/>
  <c r="V1970" i="1"/>
  <c r="W1970" i="1"/>
  <c r="X1970" i="1"/>
  <c r="Y1970" i="1"/>
  <c r="Z1970" i="1"/>
  <c r="AA1970" i="1"/>
  <c r="AB1970" i="1"/>
  <c r="AC1970" i="1"/>
  <c r="AD1970" i="1"/>
  <c r="AE1970" i="1"/>
  <c r="AF1970" i="1"/>
  <c r="C1971" i="1"/>
  <c r="D1971" i="1"/>
  <c r="E1971" i="1"/>
  <c r="F1971" i="1"/>
  <c r="G1971" i="1"/>
  <c r="H1971" i="1"/>
  <c r="I1971" i="1"/>
  <c r="J1971" i="1"/>
  <c r="K1971" i="1"/>
  <c r="L1971" i="1"/>
  <c r="M1971" i="1"/>
  <c r="N1971" i="1"/>
  <c r="O1971" i="1"/>
  <c r="P1971" i="1"/>
  <c r="Q1971" i="1"/>
  <c r="R1971" i="1"/>
  <c r="S1971" i="1"/>
  <c r="T1971" i="1"/>
  <c r="U1971" i="1"/>
  <c r="V1971" i="1"/>
  <c r="W1971" i="1"/>
  <c r="X1971" i="1"/>
  <c r="Y1971" i="1"/>
  <c r="Z1971" i="1"/>
  <c r="AA1971" i="1"/>
  <c r="AB1971" i="1"/>
  <c r="AC1971" i="1"/>
  <c r="AD1971" i="1"/>
  <c r="AE1971" i="1"/>
  <c r="AF1971" i="1"/>
  <c r="C1972" i="1"/>
  <c r="D1972" i="1"/>
  <c r="E1972" i="1"/>
  <c r="F1972" i="1"/>
  <c r="G1972" i="1"/>
  <c r="H1972" i="1"/>
  <c r="I1972" i="1"/>
  <c r="J1972" i="1"/>
  <c r="K1972" i="1"/>
  <c r="L1972" i="1"/>
  <c r="M1972" i="1"/>
  <c r="N1972" i="1"/>
  <c r="O1972" i="1"/>
  <c r="P1972" i="1"/>
  <c r="Q1972" i="1"/>
  <c r="R1972" i="1"/>
  <c r="S1972" i="1"/>
  <c r="T1972" i="1"/>
  <c r="U1972" i="1"/>
  <c r="V1972" i="1"/>
  <c r="W1972" i="1"/>
  <c r="X1972" i="1"/>
  <c r="Y1972" i="1"/>
  <c r="Z1972" i="1"/>
  <c r="AA1972" i="1"/>
  <c r="AB1972" i="1"/>
  <c r="AC1972" i="1"/>
  <c r="AD1972" i="1"/>
  <c r="AE1972" i="1"/>
  <c r="AF1972" i="1"/>
  <c r="C1973" i="1"/>
  <c r="D1973" i="1"/>
  <c r="E1973" i="1"/>
  <c r="F1973" i="1"/>
  <c r="G1973" i="1"/>
  <c r="H1973" i="1"/>
  <c r="I1973" i="1"/>
  <c r="J1973" i="1"/>
  <c r="K1973" i="1"/>
  <c r="L1973" i="1"/>
  <c r="M1973" i="1"/>
  <c r="N1973" i="1"/>
  <c r="O1973" i="1"/>
  <c r="P1973" i="1"/>
  <c r="Q1973" i="1"/>
  <c r="R1973" i="1"/>
  <c r="S1973" i="1"/>
  <c r="T1973" i="1"/>
  <c r="U1973" i="1"/>
  <c r="V1973" i="1"/>
  <c r="W1973" i="1"/>
  <c r="X1973" i="1"/>
  <c r="Y1973" i="1"/>
  <c r="Z1973" i="1"/>
  <c r="AA1973" i="1"/>
  <c r="AB1973" i="1"/>
  <c r="AC1973" i="1"/>
  <c r="AD1973" i="1"/>
  <c r="AE1973" i="1"/>
  <c r="AF1973" i="1"/>
  <c r="C1974" i="1"/>
  <c r="D1974" i="1"/>
  <c r="E1974" i="1"/>
  <c r="F1974" i="1"/>
  <c r="G1974" i="1"/>
  <c r="H1974" i="1"/>
  <c r="I1974" i="1"/>
  <c r="J1974" i="1"/>
  <c r="K1974" i="1"/>
  <c r="L1974" i="1"/>
  <c r="M1974" i="1"/>
  <c r="N1974" i="1"/>
  <c r="O1974" i="1"/>
  <c r="P1974" i="1"/>
  <c r="Q1974" i="1"/>
  <c r="R1974" i="1"/>
  <c r="S1974" i="1"/>
  <c r="T1974" i="1"/>
  <c r="U1974" i="1"/>
  <c r="V1974" i="1"/>
  <c r="W1974" i="1"/>
  <c r="X1974" i="1"/>
  <c r="Y1974" i="1"/>
  <c r="Z1974" i="1"/>
  <c r="AA1974" i="1"/>
  <c r="AB1974" i="1"/>
  <c r="AC1974" i="1"/>
  <c r="AD1974" i="1"/>
  <c r="AE1974" i="1"/>
  <c r="AF1974" i="1"/>
  <c r="C1975" i="1"/>
  <c r="D1975" i="1"/>
  <c r="E1975" i="1"/>
  <c r="F1975" i="1"/>
  <c r="G1975" i="1"/>
  <c r="H1975" i="1"/>
  <c r="I1975" i="1"/>
  <c r="J1975" i="1"/>
  <c r="K1975" i="1"/>
  <c r="L1975" i="1"/>
  <c r="M1975" i="1"/>
  <c r="N1975" i="1"/>
  <c r="O1975" i="1"/>
  <c r="P1975" i="1"/>
  <c r="Q1975" i="1"/>
  <c r="R1975" i="1"/>
  <c r="S1975" i="1"/>
  <c r="T1975" i="1"/>
  <c r="U1975" i="1"/>
  <c r="V1975" i="1"/>
  <c r="W1975" i="1"/>
  <c r="X1975" i="1"/>
  <c r="Y1975" i="1"/>
  <c r="Z1975" i="1"/>
  <c r="AA1975" i="1"/>
  <c r="AB1975" i="1"/>
  <c r="AC1975" i="1"/>
  <c r="AD1975" i="1"/>
  <c r="AE1975" i="1"/>
  <c r="AF1975" i="1"/>
  <c r="C1976" i="1"/>
  <c r="D1976" i="1"/>
  <c r="E1976" i="1"/>
  <c r="F1976" i="1"/>
  <c r="G1976" i="1"/>
  <c r="H1976" i="1"/>
  <c r="I1976" i="1"/>
  <c r="J1976" i="1"/>
  <c r="K1976" i="1"/>
  <c r="L1976" i="1"/>
  <c r="M1976" i="1"/>
  <c r="N1976" i="1"/>
  <c r="O1976" i="1"/>
  <c r="P1976" i="1"/>
  <c r="Q1976" i="1"/>
  <c r="R1976" i="1"/>
  <c r="S1976" i="1"/>
  <c r="T1976" i="1"/>
  <c r="U1976" i="1"/>
  <c r="V1976" i="1"/>
  <c r="W1976" i="1"/>
  <c r="X1976" i="1"/>
  <c r="Y1976" i="1"/>
  <c r="Z1976" i="1"/>
  <c r="AA1976" i="1"/>
  <c r="AB1976" i="1"/>
  <c r="AC1976" i="1"/>
  <c r="AD1976" i="1"/>
  <c r="AE1976" i="1"/>
  <c r="AF1976" i="1"/>
  <c r="C1977" i="1"/>
  <c r="D1977" i="1"/>
  <c r="E1977" i="1"/>
  <c r="F1977" i="1"/>
  <c r="G1977" i="1"/>
  <c r="H1977" i="1"/>
  <c r="I1977" i="1"/>
  <c r="J1977" i="1"/>
  <c r="K1977" i="1"/>
  <c r="L1977" i="1"/>
  <c r="M1977" i="1"/>
  <c r="N1977" i="1"/>
  <c r="O1977" i="1"/>
  <c r="P1977" i="1"/>
  <c r="Q1977" i="1"/>
  <c r="R1977" i="1"/>
  <c r="S1977" i="1"/>
  <c r="T1977" i="1"/>
  <c r="U1977" i="1"/>
  <c r="V1977" i="1"/>
  <c r="W1977" i="1"/>
  <c r="X1977" i="1"/>
  <c r="Y1977" i="1"/>
  <c r="Z1977" i="1"/>
  <c r="AA1977" i="1"/>
  <c r="AB1977" i="1"/>
  <c r="AC1977" i="1"/>
  <c r="AD1977" i="1"/>
  <c r="AE1977" i="1"/>
  <c r="AF1977" i="1"/>
  <c r="C1978" i="1"/>
  <c r="D1978" i="1"/>
  <c r="E1978" i="1"/>
  <c r="F1978" i="1"/>
  <c r="G1978" i="1"/>
  <c r="H1978" i="1"/>
  <c r="I1978" i="1"/>
  <c r="J1978" i="1"/>
  <c r="K1978" i="1"/>
  <c r="L1978" i="1"/>
  <c r="M1978" i="1"/>
  <c r="N1978" i="1"/>
  <c r="O1978" i="1"/>
  <c r="P1978" i="1"/>
  <c r="Q1978" i="1"/>
  <c r="R1978" i="1"/>
  <c r="S1978" i="1"/>
  <c r="T1978" i="1"/>
  <c r="U1978" i="1"/>
  <c r="V1978" i="1"/>
  <c r="W1978" i="1"/>
  <c r="X1978" i="1"/>
  <c r="Y1978" i="1"/>
  <c r="Z1978" i="1"/>
  <c r="AA1978" i="1"/>
  <c r="AB1978" i="1"/>
  <c r="AC1978" i="1"/>
  <c r="AD1978" i="1"/>
  <c r="AE1978" i="1"/>
  <c r="AF1978" i="1"/>
  <c r="C1979" i="1"/>
  <c r="D1979" i="1"/>
  <c r="E1979" i="1"/>
  <c r="F1979" i="1"/>
  <c r="G1979" i="1"/>
  <c r="H1979" i="1"/>
  <c r="I1979" i="1"/>
  <c r="J1979" i="1"/>
  <c r="K1979" i="1"/>
  <c r="L1979" i="1"/>
  <c r="M1979" i="1"/>
  <c r="N1979" i="1"/>
  <c r="O1979" i="1"/>
  <c r="P1979" i="1"/>
  <c r="Q1979" i="1"/>
  <c r="R1979" i="1"/>
  <c r="S1979" i="1"/>
  <c r="T1979" i="1"/>
  <c r="U1979" i="1"/>
  <c r="V1979" i="1"/>
  <c r="W1979" i="1"/>
  <c r="X1979" i="1"/>
  <c r="Y1979" i="1"/>
  <c r="Z1979" i="1"/>
  <c r="AA1979" i="1"/>
  <c r="AB1979" i="1"/>
  <c r="AC1979" i="1"/>
  <c r="AD1979" i="1"/>
  <c r="AE1979" i="1"/>
  <c r="AF1979" i="1"/>
  <c r="C1980" i="1"/>
  <c r="D1980" i="1"/>
  <c r="E1980" i="1"/>
  <c r="F1980" i="1"/>
  <c r="G1980" i="1"/>
  <c r="H1980" i="1"/>
  <c r="I1980" i="1"/>
  <c r="J1980" i="1"/>
  <c r="K1980" i="1"/>
  <c r="L1980" i="1"/>
  <c r="M1980" i="1"/>
  <c r="N1980" i="1"/>
  <c r="O1980" i="1"/>
  <c r="P1980" i="1"/>
  <c r="Q1980" i="1"/>
  <c r="R1980" i="1"/>
  <c r="S1980" i="1"/>
  <c r="T1980" i="1"/>
  <c r="U1980" i="1"/>
  <c r="V1980" i="1"/>
  <c r="W1980" i="1"/>
  <c r="X1980" i="1"/>
  <c r="Y1980" i="1"/>
  <c r="Z1980" i="1"/>
  <c r="AA1980" i="1"/>
  <c r="AB1980" i="1"/>
  <c r="AC1980" i="1"/>
  <c r="AD1980" i="1"/>
  <c r="AE1980" i="1"/>
  <c r="AF1980" i="1"/>
  <c r="C1981" i="1"/>
  <c r="D1981" i="1"/>
  <c r="E1981" i="1"/>
  <c r="F1981" i="1"/>
  <c r="G1981" i="1"/>
  <c r="H1981" i="1"/>
  <c r="I1981" i="1"/>
  <c r="J1981" i="1"/>
  <c r="K1981" i="1"/>
  <c r="L1981" i="1"/>
  <c r="M1981" i="1"/>
  <c r="N1981" i="1"/>
  <c r="O1981" i="1"/>
  <c r="P1981" i="1"/>
  <c r="Q1981" i="1"/>
  <c r="R1981" i="1"/>
  <c r="S1981" i="1"/>
  <c r="T1981" i="1"/>
  <c r="U1981" i="1"/>
  <c r="V1981" i="1"/>
  <c r="W1981" i="1"/>
  <c r="X1981" i="1"/>
  <c r="Y1981" i="1"/>
  <c r="Z1981" i="1"/>
  <c r="AA1981" i="1"/>
  <c r="AB1981" i="1"/>
  <c r="AC1981" i="1"/>
  <c r="AD1981" i="1"/>
  <c r="AE1981" i="1"/>
  <c r="AF1981" i="1"/>
  <c r="C1982" i="1"/>
  <c r="D1982" i="1"/>
  <c r="E1982" i="1"/>
  <c r="F1982" i="1"/>
  <c r="G1982" i="1"/>
  <c r="H1982" i="1"/>
  <c r="I1982" i="1"/>
  <c r="J1982" i="1"/>
  <c r="K1982" i="1"/>
  <c r="L1982" i="1"/>
  <c r="M1982" i="1"/>
  <c r="N1982" i="1"/>
  <c r="O1982" i="1"/>
  <c r="P1982" i="1"/>
  <c r="Q1982" i="1"/>
  <c r="R1982" i="1"/>
  <c r="S1982" i="1"/>
  <c r="T1982" i="1"/>
  <c r="U1982" i="1"/>
  <c r="V1982" i="1"/>
  <c r="W1982" i="1"/>
  <c r="X1982" i="1"/>
  <c r="Y1982" i="1"/>
  <c r="Z1982" i="1"/>
  <c r="AA1982" i="1"/>
  <c r="AB1982" i="1"/>
  <c r="AC1982" i="1"/>
  <c r="AD1982" i="1"/>
  <c r="AE1982" i="1"/>
  <c r="AF1982" i="1"/>
  <c r="C1983" i="1"/>
  <c r="D1983" i="1"/>
  <c r="E1983" i="1"/>
  <c r="F1983" i="1"/>
  <c r="G1983" i="1"/>
  <c r="H1983" i="1"/>
  <c r="I1983" i="1"/>
  <c r="J1983" i="1"/>
  <c r="K1983" i="1"/>
  <c r="L1983" i="1"/>
  <c r="M1983" i="1"/>
  <c r="N1983" i="1"/>
  <c r="O1983" i="1"/>
  <c r="P1983" i="1"/>
  <c r="Q1983" i="1"/>
  <c r="R1983" i="1"/>
  <c r="S1983" i="1"/>
  <c r="T1983" i="1"/>
  <c r="U1983" i="1"/>
  <c r="V1983" i="1"/>
  <c r="W1983" i="1"/>
  <c r="X1983" i="1"/>
  <c r="Y1983" i="1"/>
  <c r="Z1983" i="1"/>
  <c r="AA1983" i="1"/>
  <c r="AB1983" i="1"/>
  <c r="AC1983" i="1"/>
  <c r="AD1983" i="1"/>
  <c r="AE1983" i="1"/>
  <c r="AF1983" i="1"/>
  <c r="C1984" i="1"/>
  <c r="D1984" i="1"/>
  <c r="E1984" i="1"/>
  <c r="F1984" i="1"/>
  <c r="G1984" i="1"/>
  <c r="H1984" i="1"/>
  <c r="I1984" i="1"/>
  <c r="J1984" i="1"/>
  <c r="K1984" i="1"/>
  <c r="L1984" i="1"/>
  <c r="M1984" i="1"/>
  <c r="N1984" i="1"/>
  <c r="O1984" i="1"/>
  <c r="P1984" i="1"/>
  <c r="Q1984" i="1"/>
  <c r="R1984" i="1"/>
  <c r="S1984" i="1"/>
  <c r="T1984" i="1"/>
  <c r="U1984" i="1"/>
  <c r="V1984" i="1"/>
  <c r="W1984" i="1"/>
  <c r="X1984" i="1"/>
  <c r="Y1984" i="1"/>
  <c r="Z1984" i="1"/>
  <c r="AA1984" i="1"/>
  <c r="AB1984" i="1"/>
  <c r="AC1984" i="1"/>
  <c r="AD1984" i="1"/>
  <c r="AE1984" i="1"/>
  <c r="AF1984" i="1"/>
  <c r="C1985" i="1"/>
  <c r="D1985" i="1"/>
  <c r="E1985" i="1"/>
  <c r="F1985" i="1"/>
  <c r="G1985" i="1"/>
  <c r="H1985" i="1"/>
  <c r="I1985" i="1"/>
  <c r="J1985" i="1"/>
  <c r="K1985" i="1"/>
  <c r="L1985" i="1"/>
  <c r="M1985" i="1"/>
  <c r="N1985" i="1"/>
  <c r="O1985" i="1"/>
  <c r="P1985" i="1"/>
  <c r="Q1985" i="1"/>
  <c r="R1985" i="1"/>
  <c r="S1985" i="1"/>
  <c r="T1985" i="1"/>
  <c r="U1985" i="1"/>
  <c r="V1985" i="1"/>
  <c r="W1985" i="1"/>
  <c r="X1985" i="1"/>
  <c r="Y1985" i="1"/>
  <c r="Z1985" i="1"/>
  <c r="AA1985" i="1"/>
  <c r="AB1985" i="1"/>
  <c r="AC1985" i="1"/>
  <c r="AD1985" i="1"/>
  <c r="AE1985" i="1"/>
  <c r="AF1985" i="1"/>
  <c r="C1986" i="1"/>
  <c r="D1986" i="1"/>
  <c r="E1986" i="1"/>
  <c r="F1986" i="1"/>
  <c r="G1986" i="1"/>
  <c r="H1986" i="1"/>
  <c r="I1986" i="1"/>
  <c r="J1986" i="1"/>
  <c r="K1986" i="1"/>
  <c r="L1986" i="1"/>
  <c r="M1986" i="1"/>
  <c r="N1986" i="1"/>
  <c r="O1986" i="1"/>
  <c r="P1986" i="1"/>
  <c r="Q1986" i="1"/>
  <c r="R1986" i="1"/>
  <c r="S1986" i="1"/>
  <c r="T1986" i="1"/>
  <c r="U1986" i="1"/>
  <c r="V1986" i="1"/>
  <c r="W1986" i="1"/>
  <c r="X1986" i="1"/>
  <c r="Y1986" i="1"/>
  <c r="Z1986" i="1"/>
  <c r="AA1986" i="1"/>
  <c r="AB1986" i="1"/>
  <c r="AC1986" i="1"/>
  <c r="AD1986" i="1"/>
  <c r="AE1986" i="1"/>
  <c r="AF1986" i="1"/>
  <c r="C1987" i="1"/>
  <c r="D1987" i="1"/>
  <c r="E1987" i="1"/>
  <c r="F1987" i="1"/>
  <c r="G1987" i="1"/>
  <c r="H1987" i="1"/>
  <c r="I1987" i="1"/>
  <c r="J1987" i="1"/>
  <c r="K1987" i="1"/>
  <c r="L1987" i="1"/>
  <c r="M1987" i="1"/>
  <c r="N1987" i="1"/>
  <c r="O1987" i="1"/>
  <c r="P1987" i="1"/>
  <c r="Q1987" i="1"/>
  <c r="R1987" i="1"/>
  <c r="S1987" i="1"/>
  <c r="T1987" i="1"/>
  <c r="U1987" i="1"/>
  <c r="V1987" i="1"/>
  <c r="W1987" i="1"/>
  <c r="X1987" i="1"/>
  <c r="Y1987" i="1"/>
  <c r="Z1987" i="1"/>
  <c r="AA1987" i="1"/>
  <c r="AB1987" i="1"/>
  <c r="AC1987" i="1"/>
  <c r="AD1987" i="1"/>
  <c r="AE1987" i="1"/>
  <c r="AF1987" i="1"/>
  <c r="C1988" i="1"/>
  <c r="D1988" i="1"/>
  <c r="E1988" i="1"/>
  <c r="F1988" i="1"/>
  <c r="G1988" i="1"/>
  <c r="H1988" i="1"/>
  <c r="I1988" i="1"/>
  <c r="J1988" i="1"/>
  <c r="K1988" i="1"/>
  <c r="L1988" i="1"/>
  <c r="M1988" i="1"/>
  <c r="N1988" i="1"/>
  <c r="O1988" i="1"/>
  <c r="P1988" i="1"/>
  <c r="Q1988" i="1"/>
  <c r="R1988" i="1"/>
  <c r="S1988" i="1"/>
  <c r="T1988" i="1"/>
  <c r="U1988" i="1"/>
  <c r="V1988" i="1"/>
  <c r="W1988" i="1"/>
  <c r="X1988" i="1"/>
  <c r="Y1988" i="1"/>
  <c r="Z1988" i="1"/>
  <c r="AA1988" i="1"/>
  <c r="AB1988" i="1"/>
  <c r="AC1988" i="1"/>
  <c r="AD1988" i="1"/>
  <c r="AE1988" i="1"/>
  <c r="AF1988" i="1"/>
  <c r="C1989" i="1"/>
  <c r="D1989" i="1"/>
  <c r="E1989" i="1"/>
  <c r="F1989" i="1"/>
  <c r="G1989" i="1"/>
  <c r="H1989" i="1"/>
  <c r="I1989" i="1"/>
  <c r="J1989" i="1"/>
  <c r="K1989" i="1"/>
  <c r="L1989" i="1"/>
  <c r="M1989" i="1"/>
  <c r="N1989" i="1"/>
  <c r="O1989" i="1"/>
  <c r="P1989" i="1"/>
  <c r="Q1989" i="1"/>
  <c r="R1989" i="1"/>
  <c r="S1989" i="1"/>
  <c r="T1989" i="1"/>
  <c r="U1989" i="1"/>
  <c r="V1989" i="1"/>
  <c r="W1989" i="1"/>
  <c r="X1989" i="1"/>
  <c r="Y1989" i="1"/>
  <c r="Z1989" i="1"/>
  <c r="AA1989" i="1"/>
  <c r="AB1989" i="1"/>
  <c r="AC1989" i="1"/>
  <c r="AD1989" i="1"/>
  <c r="AE1989" i="1"/>
  <c r="AF1989" i="1"/>
  <c r="C1990" i="1"/>
  <c r="D1990" i="1"/>
  <c r="E1990" i="1"/>
  <c r="F1990" i="1"/>
  <c r="G1990" i="1"/>
  <c r="H1990" i="1"/>
  <c r="I1990" i="1"/>
  <c r="J1990" i="1"/>
  <c r="K1990" i="1"/>
  <c r="L1990" i="1"/>
  <c r="M1990" i="1"/>
  <c r="N1990" i="1"/>
  <c r="O1990" i="1"/>
  <c r="P1990" i="1"/>
  <c r="Q1990" i="1"/>
  <c r="R1990" i="1"/>
  <c r="S1990" i="1"/>
  <c r="T1990" i="1"/>
  <c r="U1990" i="1"/>
  <c r="V1990" i="1"/>
  <c r="W1990" i="1"/>
  <c r="X1990" i="1"/>
  <c r="Y1990" i="1"/>
  <c r="Z1990" i="1"/>
  <c r="AA1990" i="1"/>
  <c r="AB1990" i="1"/>
  <c r="AC1990" i="1"/>
  <c r="AD1990" i="1"/>
  <c r="AE1990" i="1"/>
  <c r="AF1990" i="1"/>
  <c r="C1991" i="1"/>
  <c r="D1991" i="1"/>
  <c r="E1991" i="1"/>
  <c r="F1991" i="1"/>
  <c r="G1991" i="1"/>
  <c r="H1991" i="1"/>
  <c r="I1991" i="1"/>
  <c r="J1991" i="1"/>
  <c r="K1991" i="1"/>
  <c r="L1991" i="1"/>
  <c r="M1991" i="1"/>
  <c r="N1991" i="1"/>
  <c r="O1991" i="1"/>
  <c r="P1991" i="1"/>
  <c r="Q1991" i="1"/>
  <c r="R1991" i="1"/>
  <c r="S1991" i="1"/>
  <c r="T1991" i="1"/>
  <c r="U1991" i="1"/>
  <c r="V1991" i="1"/>
  <c r="W1991" i="1"/>
  <c r="X1991" i="1"/>
  <c r="Y1991" i="1"/>
  <c r="Z1991" i="1"/>
  <c r="AA1991" i="1"/>
  <c r="AB1991" i="1"/>
  <c r="AC1991" i="1"/>
  <c r="AD1991" i="1"/>
  <c r="AE1991" i="1"/>
  <c r="AF1991" i="1"/>
  <c r="C1992" i="1"/>
  <c r="D1992" i="1"/>
  <c r="E1992" i="1"/>
  <c r="F1992" i="1"/>
  <c r="G1992" i="1"/>
  <c r="H1992" i="1"/>
  <c r="I1992" i="1"/>
  <c r="J1992" i="1"/>
  <c r="K1992" i="1"/>
  <c r="L1992" i="1"/>
  <c r="M1992" i="1"/>
  <c r="N1992" i="1"/>
  <c r="O1992" i="1"/>
  <c r="P1992" i="1"/>
  <c r="Q1992" i="1"/>
  <c r="R1992" i="1"/>
  <c r="S1992" i="1"/>
  <c r="T1992" i="1"/>
  <c r="U1992" i="1"/>
  <c r="V1992" i="1"/>
  <c r="W1992" i="1"/>
  <c r="X1992" i="1"/>
  <c r="Y1992" i="1"/>
  <c r="Z1992" i="1"/>
  <c r="AA1992" i="1"/>
  <c r="AB1992" i="1"/>
  <c r="AC1992" i="1"/>
  <c r="AD1992" i="1"/>
  <c r="AE1992" i="1"/>
  <c r="AF1992" i="1"/>
  <c r="C1993" i="1"/>
  <c r="D1993" i="1"/>
  <c r="E1993" i="1"/>
  <c r="F1993" i="1"/>
  <c r="G1993" i="1"/>
  <c r="H1993" i="1"/>
  <c r="I1993" i="1"/>
  <c r="J1993" i="1"/>
  <c r="K1993" i="1"/>
  <c r="L1993" i="1"/>
  <c r="M1993" i="1"/>
  <c r="N1993" i="1"/>
  <c r="O1993" i="1"/>
  <c r="P1993" i="1"/>
  <c r="Q1993" i="1"/>
  <c r="R1993" i="1"/>
  <c r="S1993" i="1"/>
  <c r="T1993" i="1"/>
  <c r="U1993" i="1"/>
  <c r="V1993" i="1"/>
  <c r="W1993" i="1"/>
  <c r="X1993" i="1"/>
  <c r="Y1993" i="1"/>
  <c r="Z1993" i="1"/>
  <c r="AA1993" i="1"/>
  <c r="AB1993" i="1"/>
  <c r="AC1993" i="1"/>
  <c r="AD1993" i="1"/>
  <c r="AE1993" i="1"/>
  <c r="AF1993" i="1"/>
  <c r="C1994" i="1"/>
  <c r="D1994" i="1"/>
  <c r="E1994" i="1"/>
  <c r="F1994" i="1"/>
  <c r="G1994" i="1"/>
  <c r="H1994" i="1"/>
  <c r="I1994" i="1"/>
  <c r="J1994" i="1"/>
  <c r="K1994" i="1"/>
  <c r="L1994" i="1"/>
  <c r="M1994" i="1"/>
  <c r="N1994" i="1"/>
  <c r="O1994" i="1"/>
  <c r="P1994" i="1"/>
  <c r="Q1994" i="1"/>
  <c r="R1994" i="1"/>
  <c r="S1994" i="1"/>
  <c r="T1994" i="1"/>
  <c r="U1994" i="1"/>
  <c r="V1994" i="1"/>
  <c r="W1994" i="1"/>
  <c r="X1994" i="1"/>
  <c r="Y1994" i="1"/>
  <c r="Z1994" i="1"/>
  <c r="AA1994" i="1"/>
  <c r="AB1994" i="1"/>
  <c r="AC1994" i="1"/>
  <c r="AD1994" i="1"/>
  <c r="AE1994" i="1"/>
  <c r="AF1994" i="1"/>
  <c r="C1995" i="1"/>
  <c r="D1995" i="1"/>
  <c r="E1995" i="1"/>
  <c r="F1995" i="1"/>
  <c r="G1995" i="1"/>
  <c r="H1995" i="1"/>
  <c r="I1995" i="1"/>
  <c r="J1995" i="1"/>
  <c r="K1995" i="1"/>
  <c r="L1995" i="1"/>
  <c r="M1995" i="1"/>
  <c r="N1995" i="1"/>
  <c r="O1995" i="1"/>
  <c r="P1995" i="1"/>
  <c r="Q1995" i="1"/>
  <c r="R1995" i="1"/>
  <c r="S1995" i="1"/>
  <c r="T1995" i="1"/>
  <c r="U1995" i="1"/>
  <c r="V1995" i="1"/>
  <c r="W1995" i="1"/>
  <c r="X1995" i="1"/>
  <c r="Y1995" i="1"/>
  <c r="Z1995" i="1"/>
  <c r="AA1995" i="1"/>
  <c r="AB1995" i="1"/>
  <c r="AC1995" i="1"/>
  <c r="AD1995" i="1"/>
  <c r="AE1995" i="1"/>
  <c r="AF1995" i="1"/>
  <c r="C1996" i="1"/>
  <c r="D1996" i="1"/>
  <c r="E1996" i="1"/>
  <c r="F1996" i="1"/>
  <c r="G1996" i="1"/>
  <c r="H1996" i="1"/>
  <c r="I1996" i="1"/>
  <c r="J1996" i="1"/>
  <c r="K1996" i="1"/>
  <c r="L1996" i="1"/>
  <c r="M1996" i="1"/>
  <c r="N1996" i="1"/>
  <c r="O1996" i="1"/>
  <c r="P1996" i="1"/>
  <c r="Q1996" i="1"/>
  <c r="R1996" i="1"/>
  <c r="S1996" i="1"/>
  <c r="T1996" i="1"/>
  <c r="U1996" i="1"/>
  <c r="V1996" i="1"/>
  <c r="W1996" i="1"/>
  <c r="X1996" i="1"/>
  <c r="Y1996" i="1"/>
  <c r="Z1996" i="1"/>
  <c r="AA1996" i="1"/>
  <c r="AB1996" i="1"/>
  <c r="AC1996" i="1"/>
  <c r="AD1996" i="1"/>
  <c r="AE1996" i="1"/>
  <c r="AF1996" i="1"/>
  <c r="C1997" i="1"/>
  <c r="D1997" i="1"/>
  <c r="E1997" i="1"/>
  <c r="F1997" i="1"/>
  <c r="G1997" i="1"/>
  <c r="H1997" i="1"/>
  <c r="I1997" i="1"/>
  <c r="J1997" i="1"/>
  <c r="K1997" i="1"/>
  <c r="L1997" i="1"/>
  <c r="M1997" i="1"/>
  <c r="N1997" i="1"/>
  <c r="O1997" i="1"/>
  <c r="P1997" i="1"/>
  <c r="Q1997" i="1"/>
  <c r="R1997" i="1"/>
  <c r="S1997" i="1"/>
  <c r="T1997" i="1"/>
  <c r="U1997" i="1"/>
  <c r="V1997" i="1"/>
  <c r="W1997" i="1"/>
  <c r="X1997" i="1"/>
  <c r="Y1997" i="1"/>
  <c r="Z1997" i="1"/>
  <c r="AA1997" i="1"/>
  <c r="AB1997" i="1"/>
  <c r="AC1997" i="1"/>
  <c r="AD1997" i="1"/>
  <c r="AE1997" i="1"/>
  <c r="AF1997" i="1"/>
  <c r="C1998" i="1"/>
  <c r="D1998" i="1"/>
  <c r="E1998" i="1"/>
  <c r="F1998" i="1"/>
  <c r="G1998" i="1"/>
  <c r="H1998" i="1"/>
  <c r="I1998" i="1"/>
  <c r="J1998" i="1"/>
  <c r="K1998" i="1"/>
  <c r="L1998" i="1"/>
  <c r="M1998" i="1"/>
  <c r="N1998" i="1"/>
  <c r="O1998" i="1"/>
  <c r="P1998" i="1"/>
  <c r="Q1998" i="1"/>
  <c r="R1998" i="1"/>
  <c r="S1998" i="1"/>
  <c r="T1998" i="1"/>
  <c r="U1998" i="1"/>
  <c r="V1998" i="1"/>
  <c r="W1998" i="1"/>
  <c r="X1998" i="1"/>
  <c r="Y1998" i="1"/>
  <c r="Z1998" i="1"/>
  <c r="AA1998" i="1"/>
  <c r="AB1998" i="1"/>
  <c r="AC1998" i="1"/>
  <c r="AD1998" i="1"/>
  <c r="AE1998" i="1"/>
  <c r="AF1998" i="1"/>
  <c r="C1999" i="1"/>
  <c r="D1999" i="1"/>
  <c r="E1999" i="1"/>
  <c r="F1999" i="1"/>
  <c r="G1999" i="1"/>
  <c r="H1999" i="1"/>
  <c r="I1999" i="1"/>
  <c r="J1999" i="1"/>
  <c r="K1999" i="1"/>
  <c r="L1999" i="1"/>
  <c r="M1999" i="1"/>
  <c r="N1999" i="1"/>
  <c r="O1999" i="1"/>
  <c r="P1999" i="1"/>
  <c r="Q1999" i="1"/>
  <c r="R1999" i="1"/>
  <c r="S1999" i="1"/>
  <c r="T1999" i="1"/>
  <c r="U1999" i="1"/>
  <c r="V1999" i="1"/>
  <c r="W1999" i="1"/>
  <c r="X1999" i="1"/>
  <c r="Y1999" i="1"/>
  <c r="Z1999" i="1"/>
  <c r="AA1999" i="1"/>
  <c r="AB1999" i="1"/>
  <c r="AC1999" i="1"/>
  <c r="AD1999" i="1"/>
  <c r="AE1999" i="1"/>
  <c r="AF1999" i="1"/>
  <c r="C2000" i="1"/>
  <c r="D2000" i="1"/>
  <c r="E2000" i="1"/>
  <c r="F2000" i="1"/>
  <c r="G2000" i="1"/>
  <c r="H2000" i="1"/>
  <c r="I2000" i="1"/>
  <c r="J2000" i="1"/>
  <c r="K2000" i="1"/>
  <c r="L2000" i="1"/>
  <c r="M2000" i="1"/>
  <c r="N2000" i="1"/>
  <c r="O2000" i="1"/>
  <c r="P2000" i="1"/>
  <c r="Q2000" i="1"/>
  <c r="R2000" i="1"/>
  <c r="S2000" i="1"/>
  <c r="T2000" i="1"/>
  <c r="U2000" i="1"/>
  <c r="V2000" i="1"/>
  <c r="W2000" i="1"/>
  <c r="X2000" i="1"/>
  <c r="Y2000" i="1"/>
  <c r="Z2000" i="1"/>
  <c r="AA2000" i="1"/>
  <c r="AB2000" i="1"/>
  <c r="AC2000" i="1"/>
  <c r="AD2000" i="1"/>
  <c r="AE2000" i="1"/>
  <c r="AF2000" i="1"/>
  <c r="C2001" i="1"/>
  <c r="D2001" i="1"/>
  <c r="E2001" i="1"/>
  <c r="F2001" i="1"/>
  <c r="G2001" i="1"/>
  <c r="H2001" i="1"/>
  <c r="I2001" i="1"/>
  <c r="J2001" i="1"/>
  <c r="K2001" i="1"/>
  <c r="L2001" i="1"/>
  <c r="M2001" i="1"/>
  <c r="N2001" i="1"/>
  <c r="O2001" i="1"/>
  <c r="P2001" i="1"/>
  <c r="Q2001" i="1"/>
  <c r="R2001" i="1"/>
  <c r="S2001" i="1"/>
  <c r="T2001" i="1"/>
  <c r="U2001" i="1"/>
  <c r="V2001" i="1"/>
  <c r="W2001" i="1"/>
  <c r="X2001" i="1"/>
  <c r="Y2001" i="1"/>
  <c r="Z2001" i="1"/>
  <c r="AA2001" i="1"/>
  <c r="AB2001" i="1"/>
  <c r="AC2001" i="1"/>
  <c r="AD2001" i="1"/>
  <c r="AE2001" i="1"/>
  <c r="AF2001" i="1"/>
  <c r="C2002" i="1"/>
  <c r="D2002" i="1"/>
  <c r="E2002" i="1"/>
  <c r="F2002" i="1"/>
  <c r="G2002" i="1"/>
  <c r="H2002" i="1"/>
  <c r="I2002" i="1"/>
  <c r="J2002" i="1"/>
  <c r="K2002" i="1"/>
  <c r="L2002" i="1"/>
  <c r="M2002" i="1"/>
  <c r="N2002" i="1"/>
  <c r="O2002" i="1"/>
  <c r="P2002" i="1"/>
  <c r="Q2002" i="1"/>
  <c r="R2002" i="1"/>
  <c r="S2002" i="1"/>
  <c r="T2002" i="1"/>
  <c r="U2002" i="1"/>
  <c r="V2002" i="1"/>
  <c r="W2002" i="1"/>
  <c r="X2002" i="1"/>
  <c r="Y2002" i="1"/>
  <c r="Z2002" i="1"/>
  <c r="AA2002" i="1"/>
  <c r="AB2002" i="1"/>
  <c r="AC2002" i="1"/>
  <c r="AD2002" i="1"/>
  <c r="AE2002" i="1"/>
  <c r="AF2002" i="1"/>
  <c r="C2003" i="1"/>
  <c r="D2003" i="1"/>
  <c r="E2003" i="1"/>
  <c r="F2003" i="1"/>
  <c r="G2003" i="1"/>
  <c r="H2003" i="1"/>
  <c r="I2003" i="1"/>
  <c r="J2003" i="1"/>
  <c r="K2003" i="1"/>
  <c r="L2003" i="1"/>
  <c r="M2003" i="1"/>
  <c r="N2003" i="1"/>
  <c r="O2003" i="1"/>
  <c r="P2003" i="1"/>
  <c r="Q2003" i="1"/>
  <c r="R2003" i="1"/>
  <c r="S2003" i="1"/>
  <c r="T2003" i="1"/>
  <c r="U2003" i="1"/>
  <c r="V2003" i="1"/>
  <c r="W2003" i="1"/>
  <c r="X2003" i="1"/>
  <c r="Y2003" i="1"/>
  <c r="Z2003" i="1"/>
  <c r="AA2003" i="1"/>
  <c r="AB2003" i="1"/>
  <c r="AC2003" i="1"/>
  <c r="AD2003" i="1"/>
  <c r="AE2003" i="1"/>
  <c r="AF2003" i="1"/>
  <c r="C2004" i="1"/>
  <c r="D2004" i="1"/>
  <c r="E2004" i="1"/>
  <c r="F2004" i="1"/>
  <c r="G2004" i="1"/>
  <c r="H2004" i="1"/>
  <c r="I2004" i="1"/>
  <c r="J2004" i="1"/>
  <c r="K2004" i="1"/>
  <c r="L2004" i="1"/>
  <c r="M2004" i="1"/>
  <c r="N2004" i="1"/>
  <c r="O2004" i="1"/>
  <c r="P2004" i="1"/>
  <c r="Q2004" i="1"/>
  <c r="R2004" i="1"/>
  <c r="S2004" i="1"/>
  <c r="T2004" i="1"/>
  <c r="U2004" i="1"/>
  <c r="V2004" i="1"/>
  <c r="W2004" i="1"/>
  <c r="X2004" i="1"/>
  <c r="Y2004" i="1"/>
  <c r="Z2004" i="1"/>
  <c r="AA2004" i="1"/>
  <c r="AB2004" i="1"/>
  <c r="AC2004" i="1"/>
  <c r="AD2004" i="1"/>
  <c r="AE2004" i="1"/>
  <c r="AF2004" i="1"/>
  <c r="C2005" i="1"/>
  <c r="D2005" i="1"/>
  <c r="E2005" i="1"/>
  <c r="F2005" i="1"/>
  <c r="G2005" i="1"/>
  <c r="H2005" i="1"/>
  <c r="I2005" i="1"/>
  <c r="J2005" i="1"/>
  <c r="K2005" i="1"/>
  <c r="L2005" i="1"/>
  <c r="M2005" i="1"/>
  <c r="N2005" i="1"/>
  <c r="O2005" i="1"/>
  <c r="P2005" i="1"/>
  <c r="Q2005" i="1"/>
  <c r="R2005" i="1"/>
  <c r="S2005" i="1"/>
  <c r="T2005" i="1"/>
  <c r="U2005" i="1"/>
  <c r="V2005" i="1"/>
  <c r="W2005" i="1"/>
  <c r="X2005" i="1"/>
  <c r="Y2005" i="1"/>
  <c r="Z2005" i="1"/>
  <c r="AA2005" i="1"/>
  <c r="AB2005" i="1"/>
  <c r="AC2005" i="1"/>
  <c r="AD2005" i="1"/>
  <c r="AE2005" i="1"/>
  <c r="AF2005" i="1"/>
  <c r="C2006" i="1"/>
  <c r="D2006" i="1"/>
  <c r="E2006" i="1"/>
  <c r="F2006" i="1"/>
  <c r="G2006" i="1"/>
  <c r="H2006" i="1"/>
  <c r="I2006" i="1"/>
  <c r="J2006" i="1"/>
  <c r="K2006" i="1"/>
  <c r="L2006" i="1"/>
  <c r="M2006" i="1"/>
  <c r="N2006" i="1"/>
  <c r="O2006" i="1"/>
  <c r="P2006" i="1"/>
  <c r="Q2006" i="1"/>
  <c r="R2006" i="1"/>
  <c r="S2006" i="1"/>
  <c r="T2006" i="1"/>
  <c r="U2006" i="1"/>
  <c r="V2006" i="1"/>
  <c r="W2006" i="1"/>
  <c r="X2006" i="1"/>
  <c r="Y2006" i="1"/>
  <c r="Z2006" i="1"/>
  <c r="AA2006" i="1"/>
  <c r="AB2006" i="1"/>
  <c r="AC2006" i="1"/>
  <c r="AD2006" i="1"/>
  <c r="AE2006" i="1"/>
  <c r="AF2006" i="1"/>
  <c r="C2007" i="1"/>
  <c r="D2007" i="1"/>
  <c r="E2007" i="1"/>
  <c r="F2007" i="1"/>
  <c r="G2007" i="1"/>
  <c r="H2007" i="1"/>
  <c r="I2007" i="1"/>
  <c r="J2007" i="1"/>
  <c r="K2007" i="1"/>
  <c r="L2007" i="1"/>
  <c r="M2007" i="1"/>
  <c r="N2007" i="1"/>
  <c r="O2007" i="1"/>
  <c r="P2007" i="1"/>
  <c r="Q2007" i="1"/>
  <c r="R2007" i="1"/>
  <c r="S2007" i="1"/>
  <c r="T2007" i="1"/>
  <c r="U2007" i="1"/>
  <c r="V2007" i="1"/>
  <c r="W2007" i="1"/>
  <c r="X2007" i="1"/>
  <c r="Y2007" i="1"/>
  <c r="Z2007" i="1"/>
  <c r="AA2007" i="1"/>
  <c r="AB2007" i="1"/>
  <c r="AC2007" i="1"/>
  <c r="AD2007" i="1"/>
  <c r="AE2007" i="1"/>
  <c r="AF2007" i="1"/>
  <c r="C2008" i="1"/>
  <c r="D2008" i="1"/>
  <c r="E2008" i="1"/>
  <c r="F2008" i="1"/>
  <c r="G2008" i="1"/>
  <c r="H2008" i="1"/>
  <c r="I2008" i="1"/>
  <c r="J2008" i="1"/>
  <c r="K2008" i="1"/>
  <c r="L2008" i="1"/>
  <c r="M2008" i="1"/>
  <c r="N2008" i="1"/>
  <c r="O2008" i="1"/>
  <c r="P2008" i="1"/>
  <c r="Q2008" i="1"/>
  <c r="R2008" i="1"/>
  <c r="S2008" i="1"/>
  <c r="T2008" i="1"/>
  <c r="U2008" i="1"/>
  <c r="V2008" i="1"/>
  <c r="W2008" i="1"/>
  <c r="X2008" i="1"/>
  <c r="Y2008" i="1"/>
  <c r="Z2008" i="1"/>
  <c r="AA2008" i="1"/>
  <c r="AB2008" i="1"/>
  <c r="AC2008" i="1"/>
  <c r="AD2008" i="1"/>
  <c r="AE2008" i="1"/>
  <c r="AF2008" i="1"/>
  <c r="C2009" i="1"/>
  <c r="D2009" i="1"/>
  <c r="E2009" i="1"/>
  <c r="F2009" i="1"/>
  <c r="G2009" i="1"/>
  <c r="H2009" i="1"/>
  <c r="I2009" i="1"/>
  <c r="J2009" i="1"/>
  <c r="K2009" i="1"/>
  <c r="L2009" i="1"/>
  <c r="M2009" i="1"/>
  <c r="N2009" i="1"/>
  <c r="O2009" i="1"/>
  <c r="P2009" i="1"/>
  <c r="Q2009" i="1"/>
  <c r="R2009" i="1"/>
  <c r="S2009" i="1"/>
  <c r="T2009" i="1"/>
  <c r="U2009" i="1"/>
  <c r="V2009" i="1"/>
  <c r="W2009" i="1"/>
  <c r="X2009" i="1"/>
  <c r="Y2009" i="1"/>
  <c r="Z2009" i="1"/>
  <c r="AA2009" i="1"/>
  <c r="AB2009" i="1"/>
  <c r="AC2009" i="1"/>
  <c r="AD2009" i="1"/>
  <c r="AE2009" i="1"/>
  <c r="AF2009" i="1"/>
  <c r="C2010" i="1"/>
  <c r="D2010" i="1"/>
  <c r="E2010" i="1"/>
  <c r="F2010" i="1"/>
  <c r="G2010" i="1"/>
  <c r="H2010" i="1"/>
  <c r="I2010" i="1"/>
  <c r="J2010" i="1"/>
  <c r="K2010" i="1"/>
  <c r="L2010" i="1"/>
  <c r="M2010" i="1"/>
  <c r="N2010" i="1"/>
  <c r="O2010" i="1"/>
  <c r="P2010" i="1"/>
  <c r="Q2010" i="1"/>
  <c r="R2010" i="1"/>
  <c r="S2010" i="1"/>
  <c r="T2010" i="1"/>
  <c r="U2010" i="1"/>
  <c r="V2010" i="1"/>
  <c r="W2010" i="1"/>
  <c r="X2010" i="1"/>
  <c r="Y2010" i="1"/>
  <c r="Z2010" i="1"/>
  <c r="AA2010" i="1"/>
  <c r="AB2010" i="1"/>
  <c r="AC2010" i="1"/>
  <c r="AD2010" i="1"/>
  <c r="AE2010" i="1"/>
  <c r="AF2010" i="1"/>
  <c r="C2011" i="1"/>
  <c r="D2011" i="1"/>
  <c r="E2011" i="1"/>
  <c r="F2011" i="1"/>
  <c r="G2011" i="1"/>
  <c r="H2011" i="1"/>
  <c r="I2011" i="1"/>
  <c r="J2011" i="1"/>
  <c r="K2011" i="1"/>
  <c r="L2011" i="1"/>
  <c r="M2011" i="1"/>
  <c r="N2011" i="1"/>
  <c r="O2011" i="1"/>
  <c r="P2011" i="1"/>
  <c r="Q2011" i="1"/>
  <c r="R2011" i="1"/>
  <c r="S2011" i="1"/>
  <c r="T2011" i="1"/>
  <c r="U2011" i="1"/>
  <c r="V2011" i="1"/>
  <c r="W2011" i="1"/>
  <c r="X2011" i="1"/>
  <c r="Y2011" i="1"/>
  <c r="Z2011" i="1"/>
  <c r="AA2011" i="1"/>
  <c r="AB2011" i="1"/>
  <c r="AC2011" i="1"/>
  <c r="AD2011" i="1"/>
  <c r="AE2011" i="1"/>
  <c r="AF2011" i="1"/>
  <c r="C2012" i="1"/>
  <c r="D2012" i="1"/>
  <c r="E2012" i="1"/>
  <c r="F2012" i="1"/>
  <c r="G2012" i="1"/>
  <c r="H2012" i="1"/>
  <c r="I2012" i="1"/>
  <c r="J2012" i="1"/>
  <c r="K2012" i="1"/>
  <c r="L2012" i="1"/>
  <c r="M2012" i="1"/>
  <c r="N2012" i="1"/>
  <c r="O2012" i="1"/>
  <c r="P2012" i="1"/>
  <c r="Q2012" i="1"/>
  <c r="R2012" i="1"/>
  <c r="S2012" i="1"/>
  <c r="T2012" i="1"/>
  <c r="U2012" i="1"/>
  <c r="V2012" i="1"/>
  <c r="W2012" i="1"/>
  <c r="X2012" i="1"/>
  <c r="Y2012" i="1"/>
  <c r="Z2012" i="1"/>
  <c r="AA2012" i="1"/>
  <c r="AB2012" i="1"/>
  <c r="AC2012" i="1"/>
  <c r="AD2012" i="1"/>
  <c r="AE2012" i="1"/>
  <c r="AF2012" i="1"/>
  <c r="C2013" i="1"/>
  <c r="D2013" i="1"/>
  <c r="E2013" i="1"/>
  <c r="F2013" i="1"/>
  <c r="G2013" i="1"/>
  <c r="H2013" i="1"/>
  <c r="I2013" i="1"/>
  <c r="J2013" i="1"/>
  <c r="K2013" i="1"/>
  <c r="L2013" i="1"/>
  <c r="M2013" i="1"/>
  <c r="N2013" i="1"/>
  <c r="O2013" i="1"/>
  <c r="P2013" i="1"/>
  <c r="Q2013" i="1"/>
  <c r="R2013" i="1"/>
  <c r="S2013" i="1"/>
  <c r="T2013" i="1"/>
  <c r="U2013" i="1"/>
  <c r="V2013" i="1"/>
  <c r="W2013" i="1"/>
  <c r="X2013" i="1"/>
  <c r="Y2013" i="1"/>
  <c r="Z2013" i="1"/>
  <c r="AA2013" i="1"/>
  <c r="AB2013" i="1"/>
  <c r="AC2013" i="1"/>
  <c r="AD2013" i="1"/>
  <c r="AE2013" i="1"/>
  <c r="AF2013" i="1"/>
  <c r="C2014" i="1"/>
  <c r="D2014" i="1"/>
  <c r="E2014" i="1"/>
  <c r="F2014" i="1"/>
  <c r="G2014" i="1"/>
  <c r="H2014" i="1"/>
  <c r="I2014" i="1"/>
  <c r="J2014" i="1"/>
  <c r="K2014" i="1"/>
  <c r="L2014" i="1"/>
  <c r="M2014" i="1"/>
  <c r="N2014" i="1"/>
  <c r="O2014" i="1"/>
  <c r="P2014" i="1"/>
  <c r="Q2014" i="1"/>
  <c r="R2014" i="1"/>
  <c r="S2014" i="1"/>
  <c r="T2014" i="1"/>
  <c r="U2014" i="1"/>
  <c r="V2014" i="1"/>
  <c r="W2014" i="1"/>
  <c r="X2014" i="1"/>
  <c r="Y2014" i="1"/>
  <c r="Z2014" i="1"/>
  <c r="AA2014" i="1"/>
  <c r="AB2014" i="1"/>
  <c r="AC2014" i="1"/>
  <c r="AD2014" i="1"/>
  <c r="AE2014" i="1"/>
  <c r="AF2014" i="1"/>
  <c r="C2015" i="1"/>
  <c r="D2015" i="1"/>
  <c r="E2015" i="1"/>
  <c r="F2015" i="1"/>
  <c r="G2015" i="1"/>
  <c r="H2015" i="1"/>
  <c r="I2015" i="1"/>
  <c r="J2015" i="1"/>
  <c r="K2015" i="1"/>
  <c r="L2015" i="1"/>
  <c r="M2015" i="1"/>
  <c r="N2015" i="1"/>
  <c r="O2015" i="1"/>
  <c r="P2015" i="1"/>
  <c r="Q2015" i="1"/>
  <c r="R2015" i="1"/>
  <c r="S2015" i="1"/>
  <c r="T2015" i="1"/>
  <c r="U2015" i="1"/>
  <c r="V2015" i="1"/>
  <c r="W2015" i="1"/>
  <c r="X2015" i="1"/>
  <c r="Y2015" i="1"/>
  <c r="Z2015" i="1"/>
  <c r="AA2015" i="1"/>
  <c r="AB2015" i="1"/>
  <c r="AC2015" i="1"/>
  <c r="AD2015" i="1"/>
  <c r="AE2015" i="1"/>
  <c r="AF2015" i="1"/>
  <c r="C2016" i="1"/>
  <c r="D2016" i="1"/>
  <c r="E2016" i="1"/>
  <c r="F2016" i="1"/>
  <c r="G2016" i="1"/>
  <c r="H2016" i="1"/>
  <c r="I2016" i="1"/>
  <c r="J2016" i="1"/>
  <c r="K2016" i="1"/>
  <c r="L2016" i="1"/>
  <c r="M2016" i="1"/>
  <c r="N2016" i="1"/>
  <c r="O2016" i="1"/>
  <c r="P2016" i="1"/>
  <c r="Q2016" i="1"/>
  <c r="R2016" i="1"/>
  <c r="S2016" i="1"/>
  <c r="T2016" i="1"/>
  <c r="U2016" i="1"/>
  <c r="V2016" i="1"/>
  <c r="W2016" i="1"/>
  <c r="X2016" i="1"/>
  <c r="Y2016" i="1"/>
  <c r="Z2016" i="1"/>
  <c r="AA2016" i="1"/>
  <c r="AB2016" i="1"/>
  <c r="AC2016" i="1"/>
  <c r="AD2016" i="1"/>
  <c r="AE2016" i="1"/>
  <c r="AF2016" i="1"/>
  <c r="C2017" i="1"/>
  <c r="D2017" i="1"/>
  <c r="E2017" i="1"/>
  <c r="F2017" i="1"/>
  <c r="G2017" i="1"/>
  <c r="H2017" i="1"/>
  <c r="I2017" i="1"/>
  <c r="J2017" i="1"/>
  <c r="K2017" i="1"/>
  <c r="L2017" i="1"/>
  <c r="M2017" i="1"/>
  <c r="N2017" i="1"/>
  <c r="O2017" i="1"/>
  <c r="P2017" i="1"/>
  <c r="Q2017" i="1"/>
  <c r="R2017" i="1"/>
  <c r="S2017" i="1"/>
  <c r="T2017" i="1"/>
  <c r="U2017" i="1"/>
  <c r="V2017" i="1"/>
  <c r="W2017" i="1"/>
  <c r="X2017" i="1"/>
  <c r="Y2017" i="1"/>
  <c r="Z2017" i="1"/>
  <c r="AA2017" i="1"/>
  <c r="AB2017" i="1"/>
  <c r="AC2017" i="1"/>
  <c r="AD2017" i="1"/>
  <c r="AE2017" i="1"/>
  <c r="AF2017" i="1"/>
  <c r="C2018" i="1"/>
  <c r="D2018" i="1"/>
  <c r="E2018" i="1"/>
  <c r="F2018" i="1"/>
  <c r="G2018" i="1"/>
  <c r="H2018" i="1"/>
  <c r="I2018" i="1"/>
  <c r="J2018" i="1"/>
  <c r="K2018" i="1"/>
  <c r="L2018" i="1"/>
  <c r="M2018" i="1"/>
  <c r="N2018" i="1"/>
  <c r="O2018" i="1"/>
  <c r="P2018" i="1"/>
  <c r="Q2018" i="1"/>
  <c r="R2018" i="1"/>
  <c r="S2018" i="1"/>
  <c r="T2018" i="1"/>
  <c r="U2018" i="1"/>
  <c r="V2018" i="1"/>
  <c r="W2018" i="1"/>
  <c r="X2018" i="1"/>
  <c r="Y2018" i="1"/>
  <c r="Z2018" i="1"/>
  <c r="AA2018" i="1"/>
  <c r="AB2018" i="1"/>
  <c r="AC2018" i="1"/>
  <c r="AD2018" i="1"/>
  <c r="AE2018" i="1"/>
  <c r="AF2018" i="1"/>
  <c r="C2019" i="1"/>
  <c r="D2019" i="1"/>
  <c r="E2019" i="1"/>
  <c r="F2019" i="1"/>
  <c r="G2019" i="1"/>
  <c r="H2019" i="1"/>
  <c r="I2019" i="1"/>
  <c r="J2019" i="1"/>
  <c r="K2019" i="1"/>
  <c r="L2019" i="1"/>
  <c r="M2019" i="1"/>
  <c r="N2019" i="1"/>
  <c r="O2019" i="1"/>
  <c r="P2019" i="1"/>
  <c r="Q2019" i="1"/>
  <c r="R2019" i="1"/>
  <c r="S2019" i="1"/>
  <c r="T2019" i="1"/>
  <c r="U2019" i="1"/>
  <c r="V2019" i="1"/>
  <c r="W2019" i="1"/>
  <c r="X2019" i="1"/>
  <c r="Y2019" i="1"/>
  <c r="Z2019" i="1"/>
  <c r="AA2019" i="1"/>
  <c r="AB2019" i="1"/>
  <c r="AC2019" i="1"/>
  <c r="AD2019" i="1"/>
  <c r="AE2019" i="1"/>
  <c r="AF2019" i="1"/>
  <c r="C2020" i="1"/>
  <c r="D2020" i="1"/>
  <c r="E2020" i="1"/>
  <c r="F2020" i="1"/>
  <c r="G2020" i="1"/>
  <c r="H2020" i="1"/>
  <c r="I2020" i="1"/>
  <c r="J2020" i="1"/>
  <c r="K2020" i="1"/>
  <c r="L2020" i="1"/>
  <c r="M2020" i="1"/>
  <c r="N2020" i="1"/>
  <c r="O2020" i="1"/>
  <c r="P2020" i="1"/>
  <c r="Q2020" i="1"/>
  <c r="R2020" i="1"/>
  <c r="S2020" i="1"/>
  <c r="T2020" i="1"/>
  <c r="U2020" i="1"/>
  <c r="V2020" i="1"/>
  <c r="W2020" i="1"/>
  <c r="X2020" i="1"/>
  <c r="Y2020" i="1"/>
  <c r="Z2020" i="1"/>
  <c r="AA2020" i="1"/>
  <c r="AB2020" i="1"/>
  <c r="AC2020" i="1"/>
  <c r="AD2020" i="1"/>
  <c r="AE2020" i="1"/>
  <c r="AF2020" i="1"/>
  <c r="C2021" i="1"/>
  <c r="D2021" i="1"/>
  <c r="E2021" i="1"/>
  <c r="F2021" i="1"/>
  <c r="G2021" i="1"/>
  <c r="H2021" i="1"/>
  <c r="I2021" i="1"/>
  <c r="J2021" i="1"/>
  <c r="K2021" i="1"/>
  <c r="L2021" i="1"/>
  <c r="M2021" i="1"/>
  <c r="N2021" i="1"/>
  <c r="O2021" i="1"/>
  <c r="P2021" i="1"/>
  <c r="Q2021" i="1"/>
  <c r="R2021" i="1"/>
  <c r="S2021" i="1"/>
  <c r="T2021" i="1"/>
  <c r="U2021" i="1"/>
  <c r="V2021" i="1"/>
  <c r="W2021" i="1"/>
  <c r="X2021" i="1"/>
  <c r="Y2021" i="1"/>
  <c r="Z2021" i="1"/>
  <c r="AA2021" i="1"/>
  <c r="AB2021" i="1"/>
  <c r="AC2021" i="1"/>
  <c r="AD2021" i="1"/>
  <c r="AE2021" i="1"/>
  <c r="AF2021" i="1"/>
  <c r="C2022" i="1"/>
  <c r="D2022" i="1"/>
  <c r="E2022" i="1"/>
  <c r="F2022" i="1"/>
  <c r="G2022" i="1"/>
  <c r="H2022" i="1"/>
  <c r="I2022" i="1"/>
  <c r="J2022" i="1"/>
  <c r="K2022" i="1"/>
  <c r="L2022" i="1"/>
  <c r="M2022" i="1"/>
  <c r="N2022" i="1"/>
  <c r="O2022" i="1"/>
  <c r="P2022" i="1"/>
  <c r="Q2022" i="1"/>
  <c r="R2022" i="1"/>
  <c r="S2022" i="1"/>
  <c r="T2022" i="1"/>
  <c r="U2022" i="1"/>
  <c r="V2022" i="1"/>
  <c r="W2022" i="1"/>
  <c r="X2022" i="1"/>
  <c r="Y2022" i="1"/>
  <c r="Z2022" i="1"/>
  <c r="AA2022" i="1"/>
  <c r="AB2022" i="1"/>
  <c r="AC2022" i="1"/>
  <c r="AD2022" i="1"/>
  <c r="AE2022" i="1"/>
  <c r="AF2022" i="1"/>
  <c r="C2023" i="1"/>
  <c r="D2023" i="1"/>
  <c r="E2023" i="1"/>
  <c r="F2023" i="1"/>
  <c r="G2023" i="1"/>
  <c r="H2023" i="1"/>
  <c r="I2023" i="1"/>
  <c r="J2023" i="1"/>
  <c r="K2023" i="1"/>
  <c r="L2023" i="1"/>
  <c r="M2023" i="1"/>
  <c r="N2023" i="1"/>
  <c r="O2023" i="1"/>
  <c r="P2023" i="1"/>
  <c r="Q2023" i="1"/>
  <c r="R2023" i="1"/>
  <c r="S2023" i="1"/>
  <c r="T2023" i="1"/>
  <c r="U2023" i="1"/>
  <c r="V2023" i="1"/>
  <c r="W2023" i="1"/>
  <c r="X2023" i="1"/>
  <c r="Y2023" i="1"/>
  <c r="Z2023" i="1"/>
  <c r="AA2023" i="1"/>
  <c r="AB2023" i="1"/>
  <c r="AC2023" i="1"/>
  <c r="AD2023" i="1"/>
  <c r="AE2023" i="1"/>
  <c r="AF2023" i="1"/>
  <c r="C2024" i="1"/>
  <c r="D2024" i="1"/>
  <c r="E2024" i="1"/>
  <c r="F2024" i="1"/>
  <c r="G2024" i="1"/>
  <c r="H2024" i="1"/>
  <c r="I2024" i="1"/>
  <c r="J2024" i="1"/>
  <c r="K2024" i="1"/>
  <c r="L2024" i="1"/>
  <c r="M2024" i="1"/>
  <c r="N2024" i="1"/>
  <c r="O2024" i="1"/>
  <c r="P2024" i="1"/>
  <c r="Q2024" i="1"/>
  <c r="R2024" i="1"/>
  <c r="S2024" i="1"/>
  <c r="T2024" i="1"/>
  <c r="U2024" i="1"/>
  <c r="V2024" i="1"/>
  <c r="W2024" i="1"/>
  <c r="X2024" i="1"/>
  <c r="Y2024" i="1"/>
  <c r="Z2024" i="1"/>
  <c r="AA2024" i="1"/>
  <c r="AB2024" i="1"/>
  <c r="AC2024" i="1"/>
  <c r="AD2024" i="1"/>
  <c r="AE2024" i="1"/>
  <c r="AF2024" i="1"/>
  <c r="C2025" i="1"/>
  <c r="D2025" i="1"/>
  <c r="E2025" i="1"/>
  <c r="F2025" i="1"/>
  <c r="G2025" i="1"/>
  <c r="H2025" i="1"/>
  <c r="I2025" i="1"/>
  <c r="J2025" i="1"/>
  <c r="K2025" i="1"/>
  <c r="L2025" i="1"/>
  <c r="M2025" i="1"/>
  <c r="N2025" i="1"/>
  <c r="O2025" i="1"/>
  <c r="P2025" i="1"/>
  <c r="Q2025" i="1"/>
  <c r="R2025" i="1"/>
  <c r="S2025" i="1"/>
  <c r="T2025" i="1"/>
  <c r="U2025" i="1"/>
  <c r="V2025" i="1"/>
  <c r="W2025" i="1"/>
  <c r="X2025" i="1"/>
  <c r="Y2025" i="1"/>
  <c r="Z2025" i="1"/>
  <c r="AA2025" i="1"/>
  <c r="AB2025" i="1"/>
  <c r="AC2025" i="1"/>
  <c r="AD2025" i="1"/>
  <c r="AE2025" i="1"/>
  <c r="AF2025" i="1"/>
  <c r="C2026" i="1"/>
  <c r="D2026" i="1"/>
  <c r="E2026" i="1"/>
  <c r="F2026" i="1"/>
  <c r="G2026" i="1"/>
  <c r="H2026" i="1"/>
  <c r="I2026" i="1"/>
  <c r="J2026" i="1"/>
  <c r="K2026" i="1"/>
  <c r="L2026" i="1"/>
  <c r="M2026" i="1"/>
  <c r="N2026" i="1"/>
  <c r="O2026" i="1"/>
  <c r="P2026" i="1"/>
  <c r="Q2026" i="1"/>
  <c r="R2026" i="1"/>
  <c r="S2026" i="1"/>
  <c r="T2026" i="1"/>
  <c r="U2026" i="1"/>
  <c r="V2026" i="1"/>
  <c r="W2026" i="1"/>
  <c r="X2026" i="1"/>
  <c r="Y2026" i="1"/>
  <c r="Z2026" i="1"/>
  <c r="AA2026" i="1"/>
  <c r="AB2026" i="1"/>
  <c r="AC2026" i="1"/>
  <c r="AD2026" i="1"/>
  <c r="AE2026" i="1"/>
  <c r="AF2026" i="1"/>
  <c r="C2027" i="1"/>
  <c r="D2027" i="1"/>
  <c r="E2027" i="1"/>
  <c r="F2027" i="1"/>
  <c r="G2027" i="1"/>
  <c r="H2027" i="1"/>
  <c r="I2027" i="1"/>
  <c r="J2027" i="1"/>
  <c r="K2027" i="1"/>
  <c r="L2027" i="1"/>
  <c r="M2027" i="1"/>
  <c r="N2027" i="1"/>
  <c r="O2027" i="1"/>
  <c r="P2027" i="1"/>
  <c r="Q2027" i="1"/>
  <c r="R2027" i="1"/>
  <c r="S2027" i="1"/>
  <c r="T2027" i="1"/>
  <c r="U2027" i="1"/>
  <c r="V2027" i="1"/>
  <c r="W2027" i="1"/>
  <c r="X2027" i="1"/>
  <c r="Y2027" i="1"/>
  <c r="Z2027" i="1"/>
  <c r="AA2027" i="1"/>
  <c r="AB2027" i="1"/>
  <c r="AC2027" i="1"/>
  <c r="AD2027" i="1"/>
  <c r="AE2027" i="1"/>
  <c r="AF2027" i="1"/>
  <c r="C2028" i="1"/>
  <c r="D2028" i="1"/>
  <c r="E2028" i="1"/>
  <c r="F2028" i="1"/>
  <c r="G2028" i="1"/>
  <c r="H2028" i="1"/>
  <c r="I2028" i="1"/>
  <c r="J2028" i="1"/>
  <c r="K2028" i="1"/>
  <c r="L2028" i="1"/>
  <c r="M2028" i="1"/>
  <c r="N2028" i="1"/>
  <c r="O2028" i="1"/>
  <c r="P2028" i="1"/>
  <c r="Q2028" i="1"/>
  <c r="R2028" i="1"/>
  <c r="S2028" i="1"/>
  <c r="T2028" i="1"/>
  <c r="U2028" i="1"/>
  <c r="V2028" i="1"/>
  <c r="W2028" i="1"/>
  <c r="X2028" i="1"/>
  <c r="Y2028" i="1"/>
  <c r="Z2028" i="1"/>
  <c r="AA2028" i="1"/>
  <c r="AB2028" i="1"/>
  <c r="AC2028" i="1"/>
  <c r="AD2028" i="1"/>
  <c r="AE2028" i="1"/>
  <c r="AF2028" i="1"/>
  <c r="C2029" i="1"/>
  <c r="D2029" i="1"/>
  <c r="E2029" i="1"/>
  <c r="F2029" i="1"/>
  <c r="G2029" i="1"/>
  <c r="H2029" i="1"/>
  <c r="I2029" i="1"/>
  <c r="J2029" i="1"/>
  <c r="K2029" i="1"/>
  <c r="L2029" i="1"/>
  <c r="M2029" i="1"/>
  <c r="N2029" i="1"/>
  <c r="O2029" i="1"/>
  <c r="P2029" i="1"/>
  <c r="Q2029" i="1"/>
  <c r="R2029" i="1"/>
  <c r="S2029" i="1"/>
  <c r="T2029" i="1"/>
  <c r="U2029" i="1"/>
  <c r="V2029" i="1"/>
  <c r="W2029" i="1"/>
  <c r="X2029" i="1"/>
  <c r="Y2029" i="1"/>
  <c r="Z2029" i="1"/>
  <c r="AA2029" i="1"/>
  <c r="AB2029" i="1"/>
  <c r="AC2029" i="1"/>
  <c r="AD2029" i="1"/>
  <c r="AE2029" i="1"/>
  <c r="AF2029" i="1"/>
  <c r="C2030" i="1"/>
  <c r="D2030" i="1"/>
  <c r="E2030" i="1"/>
  <c r="F2030" i="1"/>
  <c r="G2030" i="1"/>
  <c r="H2030" i="1"/>
  <c r="I2030" i="1"/>
  <c r="J2030" i="1"/>
  <c r="K2030" i="1"/>
  <c r="L2030" i="1"/>
  <c r="M2030" i="1"/>
  <c r="N2030" i="1"/>
  <c r="O2030" i="1"/>
  <c r="P2030" i="1"/>
  <c r="Q2030" i="1"/>
  <c r="R2030" i="1"/>
  <c r="S2030" i="1"/>
  <c r="T2030" i="1"/>
  <c r="U2030" i="1"/>
  <c r="V2030" i="1"/>
  <c r="W2030" i="1"/>
  <c r="X2030" i="1"/>
  <c r="Y2030" i="1"/>
  <c r="Z2030" i="1"/>
  <c r="AA2030" i="1"/>
  <c r="AB2030" i="1"/>
  <c r="AC2030" i="1"/>
  <c r="AD2030" i="1"/>
  <c r="AE2030" i="1"/>
  <c r="AF2030" i="1"/>
  <c r="C2031" i="1"/>
  <c r="D2031" i="1"/>
  <c r="E2031" i="1"/>
  <c r="F2031" i="1"/>
  <c r="G2031" i="1"/>
  <c r="H2031" i="1"/>
  <c r="I2031" i="1"/>
  <c r="J2031" i="1"/>
  <c r="K2031" i="1"/>
  <c r="L2031" i="1"/>
  <c r="M2031" i="1"/>
  <c r="N2031" i="1"/>
  <c r="O2031" i="1"/>
  <c r="P2031" i="1"/>
  <c r="Q2031" i="1"/>
  <c r="R2031" i="1"/>
  <c r="S2031" i="1"/>
  <c r="T2031" i="1"/>
  <c r="U2031" i="1"/>
  <c r="V2031" i="1"/>
  <c r="W2031" i="1"/>
  <c r="X2031" i="1"/>
  <c r="Y2031" i="1"/>
  <c r="Z2031" i="1"/>
  <c r="AA2031" i="1"/>
  <c r="AB2031" i="1"/>
  <c r="AC2031" i="1"/>
  <c r="AD2031" i="1"/>
  <c r="AE2031" i="1"/>
  <c r="AF2031" i="1"/>
  <c r="C2032" i="1"/>
  <c r="D2032" i="1"/>
  <c r="E2032" i="1"/>
  <c r="F2032" i="1"/>
  <c r="G2032" i="1"/>
  <c r="H2032" i="1"/>
  <c r="I2032" i="1"/>
  <c r="J2032" i="1"/>
  <c r="K2032" i="1"/>
  <c r="L2032" i="1"/>
  <c r="M2032" i="1"/>
  <c r="N2032" i="1"/>
  <c r="O2032" i="1"/>
  <c r="P2032" i="1"/>
  <c r="Q2032" i="1"/>
  <c r="R2032" i="1"/>
  <c r="S2032" i="1"/>
  <c r="T2032" i="1"/>
  <c r="U2032" i="1"/>
  <c r="V2032" i="1"/>
  <c r="W2032" i="1"/>
  <c r="X2032" i="1"/>
  <c r="Y2032" i="1"/>
  <c r="Z2032" i="1"/>
  <c r="AA2032" i="1"/>
  <c r="AB2032" i="1"/>
  <c r="AC2032" i="1"/>
  <c r="AD2032" i="1"/>
  <c r="AE2032" i="1"/>
  <c r="AF2032" i="1"/>
  <c r="C2033" i="1"/>
  <c r="D2033" i="1"/>
  <c r="E2033" i="1"/>
  <c r="F2033" i="1"/>
  <c r="G2033" i="1"/>
  <c r="H2033" i="1"/>
  <c r="I2033" i="1"/>
  <c r="J2033" i="1"/>
  <c r="K2033" i="1"/>
  <c r="L2033" i="1"/>
  <c r="M2033" i="1"/>
  <c r="N2033" i="1"/>
  <c r="O2033" i="1"/>
  <c r="P2033" i="1"/>
  <c r="Q2033" i="1"/>
  <c r="R2033" i="1"/>
  <c r="S2033" i="1"/>
  <c r="T2033" i="1"/>
  <c r="U2033" i="1"/>
  <c r="V2033" i="1"/>
  <c r="W2033" i="1"/>
  <c r="X2033" i="1"/>
  <c r="Y2033" i="1"/>
  <c r="Z2033" i="1"/>
  <c r="AA2033" i="1"/>
  <c r="AB2033" i="1"/>
  <c r="AC2033" i="1"/>
  <c r="AD2033" i="1"/>
  <c r="AE2033" i="1"/>
  <c r="AF2033" i="1"/>
  <c r="C2034" i="1"/>
  <c r="D2034" i="1"/>
  <c r="E2034" i="1"/>
  <c r="F2034" i="1"/>
  <c r="G2034" i="1"/>
  <c r="H2034" i="1"/>
  <c r="I2034" i="1"/>
  <c r="J2034" i="1"/>
  <c r="K2034" i="1"/>
  <c r="L2034" i="1"/>
  <c r="M2034" i="1"/>
  <c r="N2034" i="1"/>
  <c r="O2034" i="1"/>
  <c r="P2034" i="1"/>
  <c r="Q2034" i="1"/>
  <c r="R2034" i="1"/>
  <c r="S2034" i="1"/>
  <c r="T2034" i="1"/>
  <c r="U2034" i="1"/>
  <c r="V2034" i="1"/>
  <c r="W2034" i="1"/>
  <c r="X2034" i="1"/>
  <c r="Y2034" i="1"/>
  <c r="Z2034" i="1"/>
  <c r="AA2034" i="1"/>
  <c r="AB2034" i="1"/>
  <c r="AC2034" i="1"/>
  <c r="AD2034" i="1"/>
  <c r="AE2034" i="1"/>
  <c r="AF2034" i="1"/>
  <c r="C2035" i="1"/>
  <c r="D2035" i="1"/>
  <c r="E2035" i="1"/>
  <c r="F2035" i="1"/>
  <c r="G2035" i="1"/>
  <c r="H2035" i="1"/>
  <c r="I2035" i="1"/>
  <c r="J2035" i="1"/>
  <c r="K2035" i="1"/>
  <c r="L2035" i="1"/>
  <c r="M2035" i="1"/>
  <c r="N2035" i="1"/>
  <c r="O2035" i="1"/>
  <c r="P2035" i="1"/>
  <c r="Q2035" i="1"/>
  <c r="R2035" i="1"/>
  <c r="S2035" i="1"/>
  <c r="T2035" i="1"/>
  <c r="U2035" i="1"/>
  <c r="V2035" i="1"/>
  <c r="W2035" i="1"/>
  <c r="X2035" i="1"/>
  <c r="Y2035" i="1"/>
  <c r="Z2035" i="1"/>
  <c r="AA2035" i="1"/>
  <c r="AB2035" i="1"/>
  <c r="AC2035" i="1"/>
  <c r="AD2035" i="1"/>
  <c r="AE2035" i="1"/>
  <c r="AF2035" i="1"/>
  <c r="C2036" i="1"/>
  <c r="D2036" i="1"/>
  <c r="E2036" i="1"/>
  <c r="F2036" i="1"/>
  <c r="G2036" i="1"/>
  <c r="H2036" i="1"/>
  <c r="I2036" i="1"/>
  <c r="J2036" i="1"/>
  <c r="K2036" i="1"/>
  <c r="L2036" i="1"/>
  <c r="M2036" i="1"/>
  <c r="N2036" i="1"/>
  <c r="O2036" i="1"/>
  <c r="P2036" i="1"/>
  <c r="Q2036" i="1"/>
  <c r="R2036" i="1"/>
  <c r="S2036" i="1"/>
  <c r="T2036" i="1"/>
  <c r="U2036" i="1"/>
  <c r="V2036" i="1"/>
  <c r="W2036" i="1"/>
  <c r="X2036" i="1"/>
  <c r="Y2036" i="1"/>
  <c r="Z2036" i="1"/>
  <c r="AA2036" i="1"/>
  <c r="AB2036" i="1"/>
  <c r="AC2036" i="1"/>
  <c r="AD2036" i="1"/>
  <c r="AE2036" i="1"/>
  <c r="AF2036" i="1"/>
  <c r="C2037" i="1"/>
  <c r="D2037" i="1"/>
  <c r="E2037" i="1"/>
  <c r="F2037" i="1"/>
  <c r="G2037" i="1"/>
  <c r="H2037" i="1"/>
  <c r="I2037" i="1"/>
  <c r="J2037" i="1"/>
  <c r="K2037" i="1"/>
  <c r="L2037" i="1"/>
  <c r="M2037" i="1"/>
  <c r="N2037" i="1"/>
  <c r="O2037" i="1"/>
  <c r="P2037" i="1"/>
  <c r="Q2037" i="1"/>
  <c r="R2037" i="1"/>
  <c r="S2037" i="1"/>
  <c r="T2037" i="1"/>
  <c r="U2037" i="1"/>
  <c r="V2037" i="1"/>
  <c r="W2037" i="1"/>
  <c r="X2037" i="1"/>
  <c r="Y2037" i="1"/>
  <c r="Z2037" i="1"/>
  <c r="AA2037" i="1"/>
  <c r="AB2037" i="1"/>
  <c r="AC2037" i="1"/>
  <c r="AD2037" i="1"/>
  <c r="AE2037" i="1"/>
  <c r="AF2037" i="1"/>
  <c r="C2038" i="1"/>
  <c r="D2038" i="1"/>
  <c r="E2038" i="1"/>
  <c r="F2038" i="1"/>
  <c r="G2038" i="1"/>
  <c r="H2038" i="1"/>
  <c r="I2038" i="1"/>
  <c r="J2038" i="1"/>
  <c r="K2038" i="1"/>
  <c r="L2038" i="1"/>
  <c r="M2038" i="1"/>
  <c r="N2038" i="1"/>
  <c r="O2038" i="1"/>
  <c r="P2038" i="1"/>
  <c r="Q2038" i="1"/>
  <c r="R2038" i="1"/>
  <c r="S2038" i="1"/>
  <c r="T2038" i="1"/>
  <c r="U2038" i="1"/>
  <c r="V2038" i="1"/>
  <c r="W2038" i="1"/>
  <c r="X2038" i="1"/>
  <c r="Y2038" i="1"/>
  <c r="Z2038" i="1"/>
  <c r="AA2038" i="1"/>
  <c r="AB2038" i="1"/>
  <c r="AC2038" i="1"/>
  <c r="AD2038" i="1"/>
  <c r="AE2038" i="1"/>
  <c r="AF2038" i="1"/>
  <c r="C2039" i="1"/>
  <c r="D2039" i="1"/>
  <c r="E2039" i="1"/>
  <c r="F2039" i="1"/>
  <c r="G2039" i="1"/>
  <c r="H2039" i="1"/>
  <c r="I2039" i="1"/>
  <c r="J2039" i="1"/>
  <c r="K2039" i="1"/>
  <c r="L2039" i="1"/>
  <c r="M2039" i="1"/>
  <c r="N2039" i="1"/>
  <c r="O2039" i="1"/>
  <c r="P2039" i="1"/>
  <c r="Q2039" i="1"/>
  <c r="R2039" i="1"/>
  <c r="S2039" i="1"/>
  <c r="T2039" i="1"/>
  <c r="U2039" i="1"/>
  <c r="V2039" i="1"/>
  <c r="W2039" i="1"/>
  <c r="X2039" i="1"/>
  <c r="Y2039" i="1"/>
  <c r="Z2039" i="1"/>
  <c r="AA2039" i="1"/>
  <c r="AB2039" i="1"/>
  <c r="AC2039" i="1"/>
  <c r="AD2039" i="1"/>
  <c r="AE2039" i="1"/>
  <c r="AF2039" i="1"/>
  <c r="C2040" i="1"/>
  <c r="D2040" i="1"/>
  <c r="E2040" i="1"/>
  <c r="F2040" i="1"/>
  <c r="G2040" i="1"/>
  <c r="H2040" i="1"/>
  <c r="I2040" i="1"/>
  <c r="J2040" i="1"/>
  <c r="K2040" i="1"/>
  <c r="L2040" i="1"/>
  <c r="M2040" i="1"/>
  <c r="N2040" i="1"/>
  <c r="O2040" i="1"/>
  <c r="P2040" i="1"/>
  <c r="Q2040" i="1"/>
  <c r="R2040" i="1"/>
  <c r="S2040" i="1"/>
  <c r="T2040" i="1"/>
  <c r="U2040" i="1"/>
  <c r="V2040" i="1"/>
  <c r="W2040" i="1"/>
  <c r="X2040" i="1"/>
  <c r="Y2040" i="1"/>
  <c r="Z2040" i="1"/>
  <c r="AA2040" i="1"/>
  <c r="AB2040" i="1"/>
  <c r="AC2040" i="1"/>
  <c r="AD2040" i="1"/>
  <c r="AE2040" i="1"/>
  <c r="AF2040" i="1"/>
  <c r="C2041" i="1"/>
  <c r="D2041" i="1"/>
  <c r="E2041" i="1"/>
  <c r="F2041" i="1"/>
  <c r="G2041" i="1"/>
  <c r="H2041" i="1"/>
  <c r="I2041" i="1"/>
  <c r="J2041" i="1"/>
  <c r="K2041" i="1"/>
  <c r="L2041" i="1"/>
  <c r="M2041" i="1"/>
  <c r="N2041" i="1"/>
  <c r="O2041" i="1"/>
  <c r="P2041" i="1"/>
  <c r="Q2041" i="1"/>
  <c r="R2041" i="1"/>
  <c r="S2041" i="1"/>
  <c r="T2041" i="1"/>
  <c r="U2041" i="1"/>
  <c r="V2041" i="1"/>
  <c r="W2041" i="1"/>
  <c r="X2041" i="1"/>
  <c r="Y2041" i="1"/>
  <c r="Z2041" i="1"/>
  <c r="AA2041" i="1"/>
  <c r="AB2041" i="1"/>
  <c r="AC2041" i="1"/>
  <c r="AD2041" i="1"/>
  <c r="AE2041" i="1"/>
  <c r="AF2041" i="1"/>
  <c r="C2042" i="1"/>
  <c r="D2042" i="1"/>
  <c r="E2042" i="1"/>
  <c r="F2042" i="1"/>
  <c r="G2042" i="1"/>
  <c r="H2042" i="1"/>
  <c r="I2042" i="1"/>
  <c r="J2042" i="1"/>
  <c r="K2042" i="1"/>
  <c r="L2042" i="1"/>
  <c r="M2042" i="1"/>
  <c r="N2042" i="1"/>
  <c r="O2042" i="1"/>
  <c r="P2042" i="1"/>
  <c r="Q2042" i="1"/>
  <c r="R2042" i="1"/>
  <c r="S2042" i="1"/>
  <c r="T2042" i="1"/>
  <c r="U2042" i="1"/>
  <c r="V2042" i="1"/>
  <c r="W2042" i="1"/>
  <c r="X2042" i="1"/>
  <c r="Y2042" i="1"/>
  <c r="Z2042" i="1"/>
  <c r="AA2042" i="1"/>
  <c r="AB2042" i="1"/>
  <c r="AC2042" i="1"/>
  <c r="AD2042" i="1"/>
  <c r="AE2042" i="1"/>
  <c r="AF2042" i="1"/>
  <c r="C2043" i="1"/>
  <c r="D2043" i="1"/>
  <c r="E2043" i="1"/>
  <c r="F2043" i="1"/>
  <c r="G2043" i="1"/>
  <c r="H2043" i="1"/>
  <c r="I2043" i="1"/>
  <c r="J2043" i="1"/>
  <c r="K2043" i="1"/>
  <c r="L2043" i="1"/>
  <c r="M2043" i="1"/>
  <c r="N2043" i="1"/>
  <c r="O2043" i="1"/>
  <c r="P2043" i="1"/>
  <c r="Q2043" i="1"/>
  <c r="R2043" i="1"/>
  <c r="S2043" i="1"/>
  <c r="T2043" i="1"/>
  <c r="U2043" i="1"/>
  <c r="V2043" i="1"/>
  <c r="W2043" i="1"/>
  <c r="X2043" i="1"/>
  <c r="Y2043" i="1"/>
  <c r="Z2043" i="1"/>
  <c r="AA2043" i="1"/>
  <c r="AB2043" i="1"/>
  <c r="AC2043" i="1"/>
  <c r="AD2043" i="1"/>
  <c r="AE2043" i="1"/>
  <c r="AF2043" i="1"/>
  <c r="C2044" i="1"/>
  <c r="D2044" i="1"/>
  <c r="E2044" i="1"/>
  <c r="F2044" i="1"/>
  <c r="G2044" i="1"/>
  <c r="H2044" i="1"/>
  <c r="I2044" i="1"/>
  <c r="J2044" i="1"/>
  <c r="K2044" i="1"/>
  <c r="L2044" i="1"/>
  <c r="M2044" i="1"/>
  <c r="N2044" i="1"/>
  <c r="O2044" i="1"/>
  <c r="P2044" i="1"/>
  <c r="Q2044" i="1"/>
  <c r="R2044" i="1"/>
  <c r="S2044" i="1"/>
  <c r="T2044" i="1"/>
  <c r="U2044" i="1"/>
  <c r="V2044" i="1"/>
  <c r="W2044" i="1"/>
  <c r="X2044" i="1"/>
  <c r="Y2044" i="1"/>
  <c r="Z2044" i="1"/>
  <c r="AA2044" i="1"/>
  <c r="AB2044" i="1"/>
  <c r="AC2044" i="1"/>
  <c r="AD2044" i="1"/>
  <c r="AE2044" i="1"/>
  <c r="AF2044" i="1"/>
  <c r="C2045" i="1"/>
  <c r="D2045" i="1"/>
  <c r="E2045" i="1"/>
  <c r="F2045" i="1"/>
  <c r="G2045" i="1"/>
  <c r="H2045" i="1"/>
  <c r="I2045" i="1"/>
  <c r="J2045" i="1"/>
  <c r="K2045" i="1"/>
  <c r="L2045" i="1"/>
  <c r="M2045" i="1"/>
  <c r="N2045" i="1"/>
  <c r="O2045" i="1"/>
  <c r="P2045" i="1"/>
  <c r="Q2045" i="1"/>
  <c r="R2045" i="1"/>
  <c r="S2045" i="1"/>
  <c r="T2045" i="1"/>
  <c r="U2045" i="1"/>
  <c r="V2045" i="1"/>
  <c r="W2045" i="1"/>
  <c r="X2045" i="1"/>
  <c r="Y2045" i="1"/>
  <c r="Z2045" i="1"/>
  <c r="AA2045" i="1"/>
  <c r="AB2045" i="1"/>
  <c r="AC2045" i="1"/>
  <c r="AD2045" i="1"/>
  <c r="AE2045" i="1"/>
  <c r="AF2045" i="1"/>
  <c r="C2046" i="1"/>
  <c r="D2046" i="1"/>
  <c r="E2046" i="1"/>
  <c r="F2046" i="1"/>
  <c r="G2046" i="1"/>
  <c r="H2046" i="1"/>
  <c r="I2046" i="1"/>
  <c r="J2046" i="1"/>
  <c r="K2046" i="1"/>
  <c r="L2046" i="1"/>
  <c r="M2046" i="1"/>
  <c r="N2046" i="1"/>
  <c r="O2046" i="1"/>
  <c r="P2046" i="1"/>
  <c r="Q2046" i="1"/>
  <c r="R2046" i="1"/>
  <c r="S2046" i="1"/>
  <c r="T2046" i="1"/>
  <c r="U2046" i="1"/>
  <c r="V2046" i="1"/>
  <c r="W2046" i="1"/>
  <c r="X2046" i="1"/>
  <c r="Y2046" i="1"/>
  <c r="Z2046" i="1"/>
  <c r="AA2046" i="1"/>
  <c r="AB2046" i="1"/>
  <c r="AC2046" i="1"/>
  <c r="AD2046" i="1"/>
  <c r="AE2046" i="1"/>
  <c r="AF2046" i="1"/>
  <c r="C2047" i="1"/>
  <c r="D2047" i="1"/>
  <c r="E2047" i="1"/>
  <c r="F2047" i="1"/>
  <c r="G2047" i="1"/>
  <c r="H2047" i="1"/>
  <c r="I2047" i="1"/>
  <c r="J2047" i="1"/>
  <c r="K2047" i="1"/>
  <c r="L2047" i="1"/>
  <c r="M2047" i="1"/>
  <c r="N2047" i="1"/>
  <c r="O2047" i="1"/>
  <c r="P2047" i="1"/>
  <c r="Q2047" i="1"/>
  <c r="R2047" i="1"/>
  <c r="S2047" i="1"/>
  <c r="T2047" i="1"/>
  <c r="U2047" i="1"/>
  <c r="V2047" i="1"/>
  <c r="W2047" i="1"/>
  <c r="X2047" i="1"/>
  <c r="Y2047" i="1"/>
  <c r="Z2047" i="1"/>
  <c r="AA2047" i="1"/>
  <c r="AB2047" i="1"/>
  <c r="AC2047" i="1"/>
  <c r="AD2047" i="1"/>
  <c r="AE2047" i="1"/>
  <c r="AF2047" i="1"/>
  <c r="C2048" i="1"/>
  <c r="D2048" i="1"/>
  <c r="E2048" i="1"/>
  <c r="F2048" i="1"/>
  <c r="G2048" i="1"/>
  <c r="H2048" i="1"/>
  <c r="I2048" i="1"/>
  <c r="J2048" i="1"/>
  <c r="K2048" i="1"/>
  <c r="L2048" i="1"/>
  <c r="M2048" i="1"/>
  <c r="N2048" i="1"/>
  <c r="O2048" i="1"/>
  <c r="P2048" i="1"/>
  <c r="Q2048" i="1"/>
  <c r="R2048" i="1"/>
  <c r="S2048" i="1"/>
  <c r="T2048" i="1"/>
  <c r="U2048" i="1"/>
  <c r="V2048" i="1"/>
  <c r="W2048" i="1"/>
  <c r="X2048" i="1"/>
  <c r="Y2048" i="1"/>
  <c r="Z2048" i="1"/>
  <c r="AA2048" i="1"/>
  <c r="AB2048" i="1"/>
  <c r="AC2048" i="1"/>
  <c r="AD2048" i="1"/>
  <c r="AE2048" i="1"/>
  <c r="AF2048" i="1"/>
  <c r="C2049" i="1"/>
  <c r="D2049" i="1"/>
  <c r="E2049" i="1"/>
  <c r="F2049" i="1"/>
  <c r="G2049" i="1"/>
  <c r="H2049" i="1"/>
  <c r="I2049" i="1"/>
  <c r="J2049" i="1"/>
  <c r="K2049" i="1"/>
  <c r="L2049" i="1"/>
  <c r="M2049" i="1"/>
  <c r="N2049" i="1"/>
  <c r="O2049" i="1"/>
  <c r="P2049" i="1"/>
  <c r="Q2049" i="1"/>
  <c r="R2049" i="1"/>
  <c r="S2049" i="1"/>
  <c r="T2049" i="1"/>
  <c r="U2049" i="1"/>
  <c r="V2049" i="1"/>
  <c r="W2049" i="1"/>
  <c r="X2049" i="1"/>
  <c r="Y2049" i="1"/>
  <c r="Z2049" i="1"/>
  <c r="AA2049" i="1"/>
  <c r="AB2049" i="1"/>
  <c r="AC2049" i="1"/>
  <c r="AD2049" i="1"/>
  <c r="AE2049" i="1"/>
  <c r="AF2049" i="1"/>
  <c r="C2050" i="1"/>
  <c r="D2050" i="1"/>
  <c r="E2050" i="1"/>
  <c r="F2050" i="1"/>
  <c r="G2050" i="1"/>
  <c r="H2050" i="1"/>
  <c r="I2050" i="1"/>
  <c r="J2050" i="1"/>
  <c r="K2050" i="1"/>
  <c r="L2050" i="1"/>
  <c r="M2050" i="1"/>
  <c r="N2050" i="1"/>
  <c r="O2050" i="1"/>
  <c r="P2050" i="1"/>
  <c r="Q2050" i="1"/>
  <c r="R2050" i="1"/>
  <c r="S2050" i="1"/>
  <c r="T2050" i="1"/>
  <c r="U2050" i="1"/>
  <c r="V2050" i="1"/>
  <c r="W2050" i="1"/>
  <c r="X2050" i="1"/>
  <c r="Y2050" i="1"/>
  <c r="Z2050" i="1"/>
  <c r="AA2050" i="1"/>
  <c r="AB2050" i="1"/>
  <c r="AC2050" i="1"/>
  <c r="AD2050" i="1"/>
  <c r="AE2050" i="1"/>
  <c r="AF2050" i="1"/>
  <c r="C2051" i="1"/>
  <c r="D2051" i="1"/>
  <c r="E2051" i="1"/>
  <c r="F2051" i="1"/>
  <c r="G2051" i="1"/>
  <c r="H2051" i="1"/>
  <c r="I2051" i="1"/>
  <c r="J2051" i="1"/>
  <c r="K2051" i="1"/>
  <c r="L2051" i="1"/>
  <c r="M2051" i="1"/>
  <c r="N2051" i="1"/>
  <c r="O2051" i="1"/>
  <c r="P2051" i="1"/>
  <c r="Q2051" i="1"/>
  <c r="R2051" i="1"/>
  <c r="S2051" i="1"/>
  <c r="T2051" i="1"/>
  <c r="U2051" i="1"/>
  <c r="V2051" i="1"/>
  <c r="W2051" i="1"/>
  <c r="X2051" i="1"/>
  <c r="Y2051" i="1"/>
  <c r="Z2051" i="1"/>
  <c r="AA2051" i="1"/>
  <c r="AB2051" i="1"/>
  <c r="AC2051" i="1"/>
  <c r="AD2051" i="1"/>
  <c r="AE2051" i="1"/>
  <c r="AF2051" i="1"/>
  <c r="C2052" i="1"/>
  <c r="D2052" i="1"/>
  <c r="E2052" i="1"/>
  <c r="F2052" i="1"/>
  <c r="G2052" i="1"/>
  <c r="H2052" i="1"/>
  <c r="I2052" i="1"/>
  <c r="J2052" i="1"/>
  <c r="K2052" i="1"/>
  <c r="L2052" i="1"/>
  <c r="M2052" i="1"/>
  <c r="N2052" i="1"/>
  <c r="O2052" i="1"/>
  <c r="P2052" i="1"/>
  <c r="Q2052" i="1"/>
  <c r="R2052" i="1"/>
  <c r="S2052" i="1"/>
  <c r="T2052" i="1"/>
  <c r="U2052" i="1"/>
  <c r="V2052" i="1"/>
  <c r="W2052" i="1"/>
  <c r="X2052" i="1"/>
  <c r="Y2052" i="1"/>
  <c r="Z2052" i="1"/>
  <c r="AA2052" i="1"/>
  <c r="AB2052" i="1"/>
  <c r="AC2052" i="1"/>
  <c r="AD2052" i="1"/>
  <c r="AE2052" i="1"/>
  <c r="AF2052" i="1"/>
  <c r="C2053" i="1"/>
  <c r="D2053" i="1"/>
  <c r="E2053" i="1"/>
  <c r="F2053" i="1"/>
  <c r="G2053" i="1"/>
  <c r="H2053" i="1"/>
  <c r="I2053" i="1"/>
  <c r="J2053" i="1"/>
  <c r="K2053" i="1"/>
  <c r="L2053" i="1"/>
  <c r="M2053" i="1"/>
  <c r="N2053" i="1"/>
  <c r="O2053" i="1"/>
  <c r="P2053" i="1"/>
  <c r="Q2053" i="1"/>
  <c r="R2053" i="1"/>
  <c r="S2053" i="1"/>
  <c r="T2053" i="1"/>
  <c r="U2053" i="1"/>
  <c r="V2053" i="1"/>
  <c r="W2053" i="1"/>
  <c r="X2053" i="1"/>
  <c r="Y2053" i="1"/>
  <c r="Z2053" i="1"/>
  <c r="AA2053" i="1"/>
  <c r="AB2053" i="1"/>
  <c r="AC2053" i="1"/>
  <c r="AD2053" i="1"/>
  <c r="AE2053" i="1"/>
  <c r="AF2053" i="1"/>
  <c r="C2054" i="1"/>
  <c r="D2054" i="1"/>
  <c r="E2054" i="1"/>
  <c r="F2054" i="1"/>
  <c r="G2054" i="1"/>
  <c r="H2054" i="1"/>
  <c r="I2054" i="1"/>
  <c r="J2054" i="1"/>
  <c r="K2054" i="1"/>
  <c r="L2054" i="1"/>
  <c r="M2054" i="1"/>
  <c r="N2054" i="1"/>
  <c r="O2054" i="1"/>
  <c r="P2054" i="1"/>
  <c r="Q2054" i="1"/>
  <c r="R2054" i="1"/>
  <c r="S2054" i="1"/>
  <c r="T2054" i="1"/>
  <c r="U2054" i="1"/>
  <c r="V2054" i="1"/>
  <c r="W2054" i="1"/>
  <c r="X2054" i="1"/>
  <c r="Y2054" i="1"/>
  <c r="Z2054" i="1"/>
  <c r="AA2054" i="1"/>
  <c r="AB2054" i="1"/>
  <c r="AC2054" i="1"/>
  <c r="AD2054" i="1"/>
  <c r="AE2054" i="1"/>
  <c r="AF2054" i="1"/>
  <c r="C2055" i="1"/>
  <c r="D2055" i="1"/>
  <c r="E2055" i="1"/>
  <c r="F2055" i="1"/>
  <c r="G2055" i="1"/>
  <c r="H2055" i="1"/>
  <c r="I2055" i="1"/>
  <c r="J2055" i="1"/>
  <c r="K2055" i="1"/>
  <c r="L2055" i="1"/>
  <c r="M2055" i="1"/>
  <c r="N2055" i="1"/>
  <c r="O2055" i="1"/>
  <c r="P2055" i="1"/>
  <c r="Q2055" i="1"/>
  <c r="R2055" i="1"/>
  <c r="S2055" i="1"/>
  <c r="T2055" i="1"/>
  <c r="U2055" i="1"/>
  <c r="V2055" i="1"/>
  <c r="W2055" i="1"/>
  <c r="X2055" i="1"/>
  <c r="Y2055" i="1"/>
  <c r="Z2055" i="1"/>
  <c r="AA2055" i="1"/>
  <c r="AB2055" i="1"/>
  <c r="AC2055" i="1"/>
  <c r="AD2055" i="1"/>
  <c r="AE2055" i="1"/>
  <c r="AF2055" i="1"/>
  <c r="C2056" i="1"/>
  <c r="D2056" i="1"/>
  <c r="E2056" i="1"/>
  <c r="F2056" i="1"/>
  <c r="G2056" i="1"/>
  <c r="H2056" i="1"/>
  <c r="I2056" i="1"/>
  <c r="J2056" i="1"/>
  <c r="K2056" i="1"/>
  <c r="L2056" i="1"/>
  <c r="M2056" i="1"/>
  <c r="N2056" i="1"/>
  <c r="O2056" i="1"/>
  <c r="P2056" i="1"/>
  <c r="Q2056" i="1"/>
  <c r="R2056" i="1"/>
  <c r="S2056" i="1"/>
  <c r="T2056" i="1"/>
  <c r="U2056" i="1"/>
  <c r="V2056" i="1"/>
  <c r="W2056" i="1"/>
  <c r="X2056" i="1"/>
  <c r="Y2056" i="1"/>
  <c r="Z2056" i="1"/>
  <c r="AA2056" i="1"/>
  <c r="AB2056" i="1"/>
  <c r="AC2056" i="1"/>
  <c r="AD2056" i="1"/>
  <c r="AE2056" i="1"/>
  <c r="AF2056" i="1"/>
  <c r="C2057" i="1"/>
  <c r="D2057" i="1"/>
  <c r="E2057" i="1"/>
  <c r="F2057" i="1"/>
  <c r="G2057" i="1"/>
  <c r="H2057" i="1"/>
  <c r="I2057" i="1"/>
  <c r="J2057" i="1"/>
  <c r="K2057" i="1"/>
  <c r="L2057" i="1"/>
  <c r="M2057" i="1"/>
  <c r="N2057" i="1"/>
  <c r="O2057" i="1"/>
  <c r="P2057" i="1"/>
  <c r="Q2057" i="1"/>
  <c r="R2057" i="1"/>
  <c r="S2057" i="1"/>
  <c r="T2057" i="1"/>
  <c r="U2057" i="1"/>
  <c r="V2057" i="1"/>
  <c r="W2057" i="1"/>
  <c r="X2057" i="1"/>
  <c r="Y2057" i="1"/>
  <c r="Z2057" i="1"/>
  <c r="AA2057" i="1"/>
  <c r="AB2057" i="1"/>
  <c r="AC2057" i="1"/>
  <c r="AD2057" i="1"/>
  <c r="AE2057" i="1"/>
  <c r="AF2057" i="1"/>
  <c r="C2058" i="1"/>
  <c r="D2058" i="1"/>
  <c r="E2058" i="1"/>
  <c r="F2058" i="1"/>
  <c r="G2058" i="1"/>
  <c r="H2058" i="1"/>
  <c r="I2058" i="1"/>
  <c r="J2058" i="1"/>
  <c r="K2058" i="1"/>
  <c r="L2058" i="1"/>
  <c r="M2058" i="1"/>
  <c r="N2058" i="1"/>
  <c r="O2058" i="1"/>
  <c r="P2058" i="1"/>
  <c r="Q2058" i="1"/>
  <c r="R2058" i="1"/>
  <c r="S2058" i="1"/>
  <c r="T2058" i="1"/>
  <c r="U2058" i="1"/>
  <c r="V2058" i="1"/>
  <c r="W2058" i="1"/>
  <c r="X2058" i="1"/>
  <c r="Y2058" i="1"/>
  <c r="Z2058" i="1"/>
  <c r="AA2058" i="1"/>
  <c r="AB2058" i="1"/>
  <c r="AC2058" i="1"/>
  <c r="AD2058" i="1"/>
  <c r="AE2058" i="1"/>
  <c r="AF2058" i="1"/>
  <c r="C2059" i="1"/>
  <c r="D2059" i="1"/>
  <c r="E2059" i="1"/>
  <c r="F2059" i="1"/>
  <c r="G2059" i="1"/>
  <c r="H2059" i="1"/>
  <c r="I2059" i="1"/>
  <c r="J2059" i="1"/>
  <c r="K2059" i="1"/>
  <c r="L2059" i="1"/>
  <c r="M2059" i="1"/>
  <c r="N2059" i="1"/>
  <c r="O2059" i="1"/>
  <c r="P2059" i="1"/>
  <c r="Q2059" i="1"/>
  <c r="R2059" i="1"/>
  <c r="S2059" i="1"/>
  <c r="T2059" i="1"/>
  <c r="U2059" i="1"/>
  <c r="V2059" i="1"/>
  <c r="W2059" i="1"/>
  <c r="X2059" i="1"/>
  <c r="Y2059" i="1"/>
  <c r="Z2059" i="1"/>
  <c r="AA2059" i="1"/>
  <c r="AB2059" i="1"/>
  <c r="AC2059" i="1"/>
  <c r="AD2059" i="1"/>
  <c r="AE2059" i="1"/>
  <c r="AF2059" i="1"/>
  <c r="C2060" i="1"/>
  <c r="D2060" i="1"/>
  <c r="E2060" i="1"/>
  <c r="F2060" i="1"/>
  <c r="G2060" i="1"/>
  <c r="H2060" i="1"/>
  <c r="I2060" i="1"/>
  <c r="J2060" i="1"/>
  <c r="K2060" i="1"/>
  <c r="L2060" i="1"/>
  <c r="M2060" i="1"/>
  <c r="N2060" i="1"/>
  <c r="O2060" i="1"/>
  <c r="P2060" i="1"/>
  <c r="Q2060" i="1"/>
  <c r="R2060" i="1"/>
  <c r="S2060" i="1"/>
  <c r="T2060" i="1"/>
  <c r="U2060" i="1"/>
  <c r="V2060" i="1"/>
  <c r="W2060" i="1"/>
  <c r="X2060" i="1"/>
  <c r="Y2060" i="1"/>
  <c r="Z2060" i="1"/>
  <c r="AA2060" i="1"/>
  <c r="AB2060" i="1"/>
  <c r="AC2060" i="1"/>
  <c r="AD2060" i="1"/>
  <c r="AE2060" i="1"/>
  <c r="AF2060" i="1"/>
  <c r="C2061" i="1"/>
  <c r="D2061" i="1"/>
  <c r="E2061" i="1"/>
  <c r="F2061" i="1"/>
  <c r="G2061" i="1"/>
  <c r="H2061" i="1"/>
  <c r="I2061" i="1"/>
  <c r="J2061" i="1"/>
  <c r="K2061" i="1"/>
  <c r="L2061" i="1"/>
  <c r="M2061" i="1"/>
  <c r="N2061" i="1"/>
  <c r="O2061" i="1"/>
  <c r="P2061" i="1"/>
  <c r="Q2061" i="1"/>
  <c r="R2061" i="1"/>
  <c r="S2061" i="1"/>
  <c r="T2061" i="1"/>
  <c r="U2061" i="1"/>
  <c r="V2061" i="1"/>
  <c r="W2061" i="1"/>
  <c r="X2061" i="1"/>
  <c r="Y2061" i="1"/>
  <c r="Z2061" i="1"/>
  <c r="AA2061" i="1"/>
  <c r="AB2061" i="1"/>
  <c r="AC2061" i="1"/>
  <c r="AD2061" i="1"/>
  <c r="AE2061" i="1"/>
  <c r="AF2061" i="1"/>
  <c r="C2062" i="1"/>
  <c r="D2062" i="1"/>
  <c r="E2062" i="1"/>
  <c r="F2062" i="1"/>
  <c r="G2062" i="1"/>
  <c r="H2062" i="1"/>
  <c r="I2062" i="1"/>
  <c r="J2062" i="1"/>
  <c r="K2062" i="1"/>
  <c r="L2062" i="1"/>
  <c r="M2062" i="1"/>
  <c r="N2062" i="1"/>
  <c r="O2062" i="1"/>
  <c r="P2062" i="1"/>
  <c r="Q2062" i="1"/>
  <c r="R2062" i="1"/>
  <c r="S2062" i="1"/>
  <c r="T2062" i="1"/>
  <c r="U2062" i="1"/>
  <c r="V2062" i="1"/>
  <c r="W2062" i="1"/>
  <c r="X2062" i="1"/>
  <c r="Y2062" i="1"/>
  <c r="Z2062" i="1"/>
  <c r="AA2062" i="1"/>
  <c r="AB2062" i="1"/>
  <c r="AC2062" i="1"/>
  <c r="AD2062" i="1"/>
  <c r="AE2062" i="1"/>
  <c r="AF2062" i="1"/>
  <c r="C2063" i="1"/>
  <c r="D2063" i="1"/>
  <c r="E2063" i="1"/>
  <c r="F2063" i="1"/>
  <c r="G2063" i="1"/>
  <c r="H2063" i="1"/>
  <c r="I2063" i="1"/>
  <c r="J2063" i="1"/>
  <c r="K2063" i="1"/>
  <c r="L2063" i="1"/>
  <c r="M2063" i="1"/>
  <c r="N2063" i="1"/>
  <c r="O2063" i="1"/>
  <c r="P2063" i="1"/>
  <c r="Q2063" i="1"/>
  <c r="R2063" i="1"/>
  <c r="S2063" i="1"/>
  <c r="T2063" i="1"/>
  <c r="U2063" i="1"/>
  <c r="V2063" i="1"/>
  <c r="W2063" i="1"/>
  <c r="X2063" i="1"/>
  <c r="Y2063" i="1"/>
  <c r="Z2063" i="1"/>
  <c r="AA2063" i="1"/>
  <c r="AB2063" i="1"/>
  <c r="AC2063" i="1"/>
  <c r="AD2063" i="1"/>
  <c r="AE2063" i="1"/>
  <c r="AF2063" i="1"/>
  <c r="C2064" i="1"/>
  <c r="D2064" i="1"/>
  <c r="E2064" i="1"/>
  <c r="F2064" i="1"/>
  <c r="G2064" i="1"/>
  <c r="H2064" i="1"/>
  <c r="I2064" i="1"/>
  <c r="J2064" i="1"/>
  <c r="K2064" i="1"/>
  <c r="L2064" i="1"/>
  <c r="M2064" i="1"/>
  <c r="N2064" i="1"/>
  <c r="O2064" i="1"/>
  <c r="P2064" i="1"/>
  <c r="Q2064" i="1"/>
  <c r="R2064" i="1"/>
  <c r="S2064" i="1"/>
  <c r="T2064" i="1"/>
  <c r="U2064" i="1"/>
  <c r="V2064" i="1"/>
  <c r="W2064" i="1"/>
  <c r="X2064" i="1"/>
  <c r="Y2064" i="1"/>
  <c r="Z2064" i="1"/>
  <c r="AA2064" i="1"/>
  <c r="AB2064" i="1"/>
  <c r="AC2064" i="1"/>
  <c r="AD2064" i="1"/>
  <c r="AE2064" i="1"/>
  <c r="AF2064" i="1"/>
  <c r="C2065" i="1"/>
  <c r="D2065" i="1"/>
  <c r="E2065" i="1"/>
  <c r="F2065" i="1"/>
  <c r="G2065" i="1"/>
  <c r="H2065" i="1"/>
  <c r="I2065" i="1"/>
  <c r="J2065" i="1"/>
  <c r="K2065" i="1"/>
  <c r="L2065" i="1"/>
  <c r="M2065" i="1"/>
  <c r="N2065" i="1"/>
  <c r="O2065" i="1"/>
  <c r="P2065" i="1"/>
  <c r="Q2065" i="1"/>
  <c r="R2065" i="1"/>
  <c r="S2065" i="1"/>
  <c r="T2065" i="1"/>
  <c r="U2065" i="1"/>
  <c r="V2065" i="1"/>
  <c r="W2065" i="1"/>
  <c r="X2065" i="1"/>
  <c r="Y2065" i="1"/>
  <c r="Z2065" i="1"/>
  <c r="AA2065" i="1"/>
  <c r="AB2065" i="1"/>
  <c r="AC2065" i="1"/>
  <c r="AD2065" i="1"/>
  <c r="AE2065" i="1"/>
  <c r="AF2065" i="1"/>
  <c r="C2066" i="1"/>
  <c r="D2066" i="1"/>
  <c r="E2066" i="1"/>
  <c r="F2066" i="1"/>
  <c r="G2066" i="1"/>
  <c r="H2066" i="1"/>
  <c r="I2066" i="1"/>
  <c r="J2066" i="1"/>
  <c r="K2066" i="1"/>
  <c r="L2066" i="1"/>
  <c r="M2066" i="1"/>
  <c r="N2066" i="1"/>
  <c r="O2066" i="1"/>
  <c r="P2066" i="1"/>
  <c r="Q2066" i="1"/>
  <c r="R2066" i="1"/>
  <c r="S2066" i="1"/>
  <c r="T2066" i="1"/>
  <c r="U2066" i="1"/>
  <c r="V2066" i="1"/>
  <c r="W2066" i="1"/>
  <c r="X2066" i="1"/>
  <c r="Y2066" i="1"/>
  <c r="Z2066" i="1"/>
  <c r="AA2066" i="1"/>
  <c r="AB2066" i="1"/>
  <c r="AC2066" i="1"/>
  <c r="AD2066" i="1"/>
  <c r="AE2066" i="1"/>
  <c r="AF2066" i="1"/>
  <c r="C2067" i="1"/>
  <c r="D2067" i="1"/>
  <c r="E2067" i="1"/>
  <c r="F2067" i="1"/>
  <c r="G2067" i="1"/>
  <c r="H2067" i="1"/>
  <c r="I2067" i="1"/>
  <c r="J2067" i="1"/>
  <c r="K2067" i="1"/>
  <c r="L2067" i="1"/>
  <c r="M2067" i="1"/>
  <c r="N2067" i="1"/>
  <c r="O2067" i="1"/>
  <c r="P2067" i="1"/>
  <c r="Q2067" i="1"/>
  <c r="R2067" i="1"/>
  <c r="S2067" i="1"/>
  <c r="T2067" i="1"/>
  <c r="U2067" i="1"/>
  <c r="V2067" i="1"/>
  <c r="W2067" i="1"/>
  <c r="X2067" i="1"/>
  <c r="Y2067" i="1"/>
  <c r="Z2067" i="1"/>
  <c r="AA2067" i="1"/>
  <c r="AB2067" i="1"/>
  <c r="AC2067" i="1"/>
  <c r="AD2067" i="1"/>
  <c r="AE2067" i="1"/>
  <c r="AF2067" i="1"/>
  <c r="C2068" i="1"/>
  <c r="D2068" i="1"/>
  <c r="E2068" i="1"/>
  <c r="F2068" i="1"/>
  <c r="G2068" i="1"/>
  <c r="H2068" i="1"/>
  <c r="I2068" i="1"/>
  <c r="J2068" i="1"/>
  <c r="K2068" i="1"/>
  <c r="L2068" i="1"/>
  <c r="M2068" i="1"/>
  <c r="N2068" i="1"/>
  <c r="O2068" i="1"/>
  <c r="P2068" i="1"/>
  <c r="Q2068" i="1"/>
  <c r="R2068" i="1"/>
  <c r="S2068" i="1"/>
  <c r="T2068" i="1"/>
  <c r="U2068" i="1"/>
  <c r="V2068" i="1"/>
  <c r="W2068" i="1"/>
  <c r="X2068" i="1"/>
  <c r="Y2068" i="1"/>
  <c r="Z2068" i="1"/>
  <c r="AA2068" i="1"/>
  <c r="AB2068" i="1"/>
  <c r="AC2068" i="1"/>
  <c r="AD2068" i="1"/>
  <c r="AE2068" i="1"/>
  <c r="AF2068" i="1"/>
  <c r="C2069" i="1"/>
  <c r="D2069" i="1"/>
  <c r="E2069" i="1"/>
  <c r="F2069" i="1"/>
  <c r="G2069" i="1"/>
  <c r="H2069" i="1"/>
  <c r="I2069" i="1"/>
  <c r="J2069" i="1"/>
  <c r="K2069" i="1"/>
  <c r="L2069" i="1"/>
  <c r="M2069" i="1"/>
  <c r="N2069" i="1"/>
  <c r="O2069" i="1"/>
  <c r="P2069" i="1"/>
  <c r="Q2069" i="1"/>
  <c r="R2069" i="1"/>
  <c r="S2069" i="1"/>
  <c r="T2069" i="1"/>
  <c r="U2069" i="1"/>
  <c r="V2069" i="1"/>
  <c r="W2069" i="1"/>
  <c r="X2069" i="1"/>
  <c r="Y2069" i="1"/>
  <c r="Z2069" i="1"/>
  <c r="AA2069" i="1"/>
  <c r="AB2069" i="1"/>
  <c r="AC2069" i="1"/>
  <c r="AD2069" i="1"/>
  <c r="AE2069" i="1"/>
  <c r="AF2069" i="1"/>
  <c r="C2070" i="1"/>
  <c r="D2070" i="1"/>
  <c r="E2070" i="1"/>
  <c r="F2070" i="1"/>
  <c r="G2070" i="1"/>
  <c r="H2070" i="1"/>
  <c r="I2070" i="1"/>
  <c r="J2070" i="1"/>
  <c r="K2070" i="1"/>
  <c r="L2070" i="1"/>
  <c r="M2070" i="1"/>
  <c r="N2070" i="1"/>
  <c r="O2070" i="1"/>
  <c r="P2070" i="1"/>
  <c r="Q2070" i="1"/>
  <c r="R2070" i="1"/>
  <c r="S2070" i="1"/>
  <c r="T2070" i="1"/>
  <c r="U2070" i="1"/>
  <c r="V2070" i="1"/>
  <c r="W2070" i="1"/>
  <c r="X2070" i="1"/>
  <c r="Y2070" i="1"/>
  <c r="Z2070" i="1"/>
  <c r="AA2070" i="1"/>
  <c r="AB2070" i="1"/>
  <c r="AC2070" i="1"/>
  <c r="AD2070" i="1"/>
  <c r="AE2070" i="1"/>
  <c r="AF2070" i="1"/>
  <c r="C2071" i="1"/>
  <c r="D2071" i="1"/>
  <c r="E2071" i="1"/>
  <c r="F2071" i="1"/>
  <c r="G2071" i="1"/>
  <c r="H2071" i="1"/>
  <c r="I2071" i="1"/>
  <c r="J2071" i="1"/>
  <c r="K2071" i="1"/>
  <c r="L2071" i="1"/>
  <c r="M2071" i="1"/>
  <c r="N2071" i="1"/>
  <c r="O2071" i="1"/>
  <c r="P2071" i="1"/>
  <c r="Q2071" i="1"/>
  <c r="R2071" i="1"/>
  <c r="S2071" i="1"/>
  <c r="T2071" i="1"/>
  <c r="U2071" i="1"/>
  <c r="V2071" i="1"/>
  <c r="W2071" i="1"/>
  <c r="X2071" i="1"/>
  <c r="Y2071" i="1"/>
  <c r="Z2071" i="1"/>
  <c r="AA2071" i="1"/>
  <c r="AB2071" i="1"/>
  <c r="AC2071" i="1"/>
  <c r="AD2071" i="1"/>
  <c r="AE2071" i="1"/>
  <c r="AF2071" i="1"/>
  <c r="C2072" i="1"/>
  <c r="D2072" i="1"/>
  <c r="E2072" i="1"/>
  <c r="F2072" i="1"/>
  <c r="G2072" i="1"/>
  <c r="H2072" i="1"/>
  <c r="I2072" i="1"/>
  <c r="J2072" i="1"/>
  <c r="K2072" i="1"/>
  <c r="L2072" i="1"/>
  <c r="M2072" i="1"/>
  <c r="N2072" i="1"/>
  <c r="O2072" i="1"/>
  <c r="P2072" i="1"/>
  <c r="Q2072" i="1"/>
  <c r="R2072" i="1"/>
  <c r="S2072" i="1"/>
  <c r="T2072" i="1"/>
  <c r="U2072" i="1"/>
  <c r="V2072" i="1"/>
  <c r="W2072" i="1"/>
  <c r="X2072" i="1"/>
  <c r="Y2072" i="1"/>
  <c r="Z2072" i="1"/>
  <c r="AA2072" i="1"/>
  <c r="AB2072" i="1"/>
  <c r="AC2072" i="1"/>
  <c r="AD2072" i="1"/>
  <c r="AE2072" i="1"/>
  <c r="AF2072" i="1"/>
  <c r="C2073" i="1"/>
  <c r="D2073" i="1"/>
  <c r="E2073" i="1"/>
  <c r="F2073" i="1"/>
  <c r="G2073" i="1"/>
  <c r="H2073" i="1"/>
  <c r="I2073" i="1"/>
  <c r="J2073" i="1"/>
  <c r="K2073" i="1"/>
  <c r="L2073" i="1"/>
  <c r="M2073" i="1"/>
  <c r="N2073" i="1"/>
  <c r="O2073" i="1"/>
  <c r="P2073" i="1"/>
  <c r="Q2073" i="1"/>
  <c r="R2073" i="1"/>
  <c r="S2073" i="1"/>
  <c r="T2073" i="1"/>
  <c r="U2073" i="1"/>
  <c r="V2073" i="1"/>
  <c r="W2073" i="1"/>
  <c r="X2073" i="1"/>
  <c r="Y2073" i="1"/>
  <c r="Z2073" i="1"/>
  <c r="AA2073" i="1"/>
  <c r="AB2073" i="1"/>
  <c r="AC2073" i="1"/>
  <c r="AD2073" i="1"/>
  <c r="AE2073" i="1"/>
  <c r="AF2073" i="1"/>
  <c r="C2074" i="1"/>
  <c r="D2074" i="1"/>
  <c r="E2074" i="1"/>
  <c r="F2074" i="1"/>
  <c r="G2074" i="1"/>
  <c r="H2074" i="1"/>
  <c r="I2074" i="1"/>
  <c r="J2074" i="1"/>
  <c r="K2074" i="1"/>
  <c r="L2074" i="1"/>
  <c r="M2074" i="1"/>
  <c r="N2074" i="1"/>
  <c r="O2074" i="1"/>
  <c r="P2074" i="1"/>
  <c r="Q2074" i="1"/>
  <c r="R2074" i="1"/>
  <c r="S2074" i="1"/>
  <c r="T2074" i="1"/>
  <c r="U2074" i="1"/>
  <c r="V2074" i="1"/>
  <c r="W2074" i="1"/>
  <c r="X2074" i="1"/>
  <c r="Y2074" i="1"/>
  <c r="Z2074" i="1"/>
  <c r="AA2074" i="1"/>
  <c r="AB2074" i="1"/>
  <c r="AC2074" i="1"/>
  <c r="AD2074" i="1"/>
  <c r="AE2074" i="1"/>
  <c r="AF2074" i="1"/>
  <c r="C2075" i="1"/>
  <c r="D2075" i="1"/>
  <c r="E2075" i="1"/>
  <c r="F2075" i="1"/>
  <c r="G2075" i="1"/>
  <c r="H2075" i="1"/>
  <c r="I2075" i="1"/>
  <c r="J2075" i="1"/>
  <c r="K2075" i="1"/>
  <c r="L2075" i="1"/>
  <c r="M2075" i="1"/>
  <c r="N2075" i="1"/>
  <c r="O2075" i="1"/>
  <c r="P2075" i="1"/>
  <c r="Q2075" i="1"/>
  <c r="R2075" i="1"/>
  <c r="S2075" i="1"/>
  <c r="T2075" i="1"/>
  <c r="U2075" i="1"/>
  <c r="V2075" i="1"/>
  <c r="W2075" i="1"/>
  <c r="X2075" i="1"/>
  <c r="Y2075" i="1"/>
  <c r="Z2075" i="1"/>
  <c r="AA2075" i="1"/>
  <c r="AB2075" i="1"/>
  <c r="AC2075" i="1"/>
  <c r="AD2075" i="1"/>
  <c r="AE2075" i="1"/>
  <c r="AF2075" i="1"/>
  <c r="C2076" i="1"/>
  <c r="D2076" i="1"/>
  <c r="E2076" i="1"/>
  <c r="F2076" i="1"/>
  <c r="G2076" i="1"/>
  <c r="H2076" i="1"/>
  <c r="I2076" i="1"/>
  <c r="J2076" i="1"/>
  <c r="K2076" i="1"/>
  <c r="L2076" i="1"/>
  <c r="M2076" i="1"/>
  <c r="N2076" i="1"/>
  <c r="O2076" i="1"/>
  <c r="P2076" i="1"/>
  <c r="Q2076" i="1"/>
  <c r="R2076" i="1"/>
  <c r="S2076" i="1"/>
  <c r="T2076" i="1"/>
  <c r="U2076" i="1"/>
  <c r="V2076" i="1"/>
  <c r="W2076" i="1"/>
  <c r="X2076" i="1"/>
  <c r="Y2076" i="1"/>
  <c r="Z2076" i="1"/>
  <c r="AA2076" i="1"/>
  <c r="AB2076" i="1"/>
  <c r="AC2076" i="1"/>
  <c r="AD2076" i="1"/>
  <c r="AE2076" i="1"/>
  <c r="AF2076" i="1"/>
  <c r="C2077" i="1"/>
  <c r="D2077" i="1"/>
  <c r="E2077" i="1"/>
  <c r="F2077" i="1"/>
  <c r="G2077" i="1"/>
  <c r="H2077" i="1"/>
  <c r="I2077" i="1"/>
  <c r="J2077" i="1"/>
  <c r="K2077" i="1"/>
  <c r="L2077" i="1"/>
  <c r="M2077" i="1"/>
  <c r="N2077" i="1"/>
  <c r="O2077" i="1"/>
  <c r="P2077" i="1"/>
  <c r="Q2077" i="1"/>
  <c r="R2077" i="1"/>
  <c r="S2077" i="1"/>
  <c r="T2077" i="1"/>
  <c r="U2077" i="1"/>
  <c r="V2077" i="1"/>
  <c r="W2077" i="1"/>
  <c r="X2077" i="1"/>
  <c r="Y2077" i="1"/>
  <c r="Z2077" i="1"/>
  <c r="AA2077" i="1"/>
  <c r="AB2077" i="1"/>
  <c r="AC2077" i="1"/>
  <c r="AD2077" i="1"/>
  <c r="AE2077" i="1"/>
  <c r="AF2077" i="1"/>
  <c r="C2078" i="1"/>
  <c r="D2078" i="1"/>
  <c r="E2078" i="1"/>
  <c r="F2078" i="1"/>
  <c r="G2078" i="1"/>
  <c r="H2078" i="1"/>
  <c r="I2078" i="1"/>
  <c r="J2078" i="1"/>
  <c r="K2078" i="1"/>
  <c r="L2078" i="1"/>
  <c r="M2078" i="1"/>
  <c r="N2078" i="1"/>
  <c r="O2078" i="1"/>
  <c r="P2078" i="1"/>
  <c r="Q2078" i="1"/>
  <c r="R2078" i="1"/>
  <c r="S2078" i="1"/>
  <c r="T2078" i="1"/>
  <c r="U2078" i="1"/>
  <c r="V2078" i="1"/>
  <c r="W2078" i="1"/>
  <c r="X2078" i="1"/>
  <c r="Y2078" i="1"/>
  <c r="Z2078" i="1"/>
  <c r="AA2078" i="1"/>
  <c r="AB2078" i="1"/>
  <c r="AC2078" i="1"/>
  <c r="AD2078" i="1"/>
  <c r="AE2078" i="1"/>
  <c r="AF2078" i="1"/>
  <c r="C2079" i="1"/>
  <c r="D2079" i="1"/>
  <c r="E2079" i="1"/>
  <c r="F2079" i="1"/>
  <c r="G2079" i="1"/>
  <c r="H2079" i="1"/>
  <c r="I2079" i="1"/>
  <c r="J2079" i="1"/>
  <c r="K2079" i="1"/>
  <c r="L2079" i="1"/>
  <c r="M2079" i="1"/>
  <c r="N2079" i="1"/>
  <c r="O2079" i="1"/>
  <c r="P2079" i="1"/>
  <c r="Q2079" i="1"/>
  <c r="R2079" i="1"/>
  <c r="S2079" i="1"/>
  <c r="T2079" i="1"/>
  <c r="U2079" i="1"/>
  <c r="V2079" i="1"/>
  <c r="W2079" i="1"/>
  <c r="X2079" i="1"/>
  <c r="Y2079" i="1"/>
  <c r="Z2079" i="1"/>
  <c r="AA2079" i="1"/>
  <c r="AB2079" i="1"/>
  <c r="AC2079" i="1"/>
  <c r="AD2079" i="1"/>
  <c r="AE2079" i="1"/>
  <c r="AF2079" i="1"/>
  <c r="C2080" i="1"/>
  <c r="D2080" i="1"/>
  <c r="E2080" i="1"/>
  <c r="F2080" i="1"/>
  <c r="G2080" i="1"/>
  <c r="H2080" i="1"/>
  <c r="I2080" i="1"/>
  <c r="J2080" i="1"/>
  <c r="K2080" i="1"/>
  <c r="L2080" i="1"/>
  <c r="M2080" i="1"/>
  <c r="N2080" i="1"/>
  <c r="O2080" i="1"/>
  <c r="P2080" i="1"/>
  <c r="Q2080" i="1"/>
  <c r="R2080" i="1"/>
  <c r="S2080" i="1"/>
  <c r="T2080" i="1"/>
  <c r="U2080" i="1"/>
  <c r="V2080" i="1"/>
  <c r="W2080" i="1"/>
  <c r="X2080" i="1"/>
  <c r="Y2080" i="1"/>
  <c r="Z2080" i="1"/>
  <c r="AA2080" i="1"/>
  <c r="AB2080" i="1"/>
  <c r="AC2080" i="1"/>
  <c r="AD2080" i="1"/>
  <c r="AE2080" i="1"/>
  <c r="AF2080" i="1"/>
  <c r="C2081" i="1"/>
  <c r="D2081" i="1"/>
  <c r="E2081" i="1"/>
  <c r="F2081" i="1"/>
  <c r="G2081" i="1"/>
  <c r="H2081" i="1"/>
  <c r="I2081" i="1"/>
  <c r="J2081" i="1"/>
  <c r="K2081" i="1"/>
  <c r="L2081" i="1"/>
  <c r="M2081" i="1"/>
  <c r="N2081" i="1"/>
  <c r="O2081" i="1"/>
  <c r="P2081" i="1"/>
  <c r="Q2081" i="1"/>
  <c r="R2081" i="1"/>
  <c r="S2081" i="1"/>
  <c r="T2081" i="1"/>
  <c r="U2081" i="1"/>
  <c r="V2081" i="1"/>
  <c r="W2081" i="1"/>
  <c r="X2081" i="1"/>
  <c r="Y2081" i="1"/>
  <c r="Z2081" i="1"/>
  <c r="AA2081" i="1"/>
  <c r="AB2081" i="1"/>
  <c r="AC2081" i="1"/>
  <c r="AD2081" i="1"/>
  <c r="AE2081" i="1"/>
  <c r="AF2081" i="1"/>
  <c r="C2082" i="1"/>
  <c r="D2082" i="1"/>
  <c r="E2082" i="1"/>
  <c r="F2082" i="1"/>
  <c r="G2082" i="1"/>
  <c r="H2082" i="1"/>
  <c r="I2082" i="1"/>
  <c r="J2082" i="1"/>
  <c r="K2082" i="1"/>
  <c r="L2082" i="1"/>
  <c r="M2082" i="1"/>
  <c r="N2082" i="1"/>
  <c r="O2082" i="1"/>
  <c r="P2082" i="1"/>
  <c r="Q2082" i="1"/>
  <c r="R2082" i="1"/>
  <c r="S2082" i="1"/>
  <c r="T2082" i="1"/>
  <c r="U2082" i="1"/>
  <c r="V2082" i="1"/>
  <c r="W2082" i="1"/>
  <c r="X2082" i="1"/>
  <c r="Y2082" i="1"/>
  <c r="Z2082" i="1"/>
  <c r="AA2082" i="1"/>
  <c r="AB2082" i="1"/>
  <c r="AC2082" i="1"/>
  <c r="AD2082" i="1"/>
  <c r="AE2082" i="1"/>
  <c r="AF2082" i="1"/>
  <c r="C2083" i="1"/>
  <c r="D2083" i="1"/>
  <c r="E2083" i="1"/>
  <c r="F2083" i="1"/>
  <c r="G2083" i="1"/>
  <c r="H2083" i="1"/>
  <c r="I2083" i="1"/>
  <c r="J2083" i="1"/>
  <c r="K2083" i="1"/>
  <c r="L2083" i="1"/>
  <c r="M2083" i="1"/>
  <c r="N2083" i="1"/>
  <c r="O2083" i="1"/>
  <c r="P2083" i="1"/>
  <c r="Q2083" i="1"/>
  <c r="R2083" i="1"/>
  <c r="S2083" i="1"/>
  <c r="T2083" i="1"/>
  <c r="U2083" i="1"/>
  <c r="V2083" i="1"/>
  <c r="W2083" i="1"/>
  <c r="X2083" i="1"/>
  <c r="Y2083" i="1"/>
  <c r="Z2083" i="1"/>
  <c r="AA2083" i="1"/>
  <c r="AB2083" i="1"/>
  <c r="AC2083" i="1"/>
  <c r="AD2083" i="1"/>
  <c r="AE2083" i="1"/>
  <c r="AF2083" i="1"/>
  <c r="C2084" i="1"/>
  <c r="D2084" i="1"/>
  <c r="E2084" i="1"/>
  <c r="F2084" i="1"/>
  <c r="G2084" i="1"/>
  <c r="H2084" i="1"/>
  <c r="I2084" i="1"/>
  <c r="J2084" i="1"/>
  <c r="K2084" i="1"/>
  <c r="L2084" i="1"/>
  <c r="M2084" i="1"/>
  <c r="N2084" i="1"/>
  <c r="O2084" i="1"/>
  <c r="P2084" i="1"/>
  <c r="Q2084" i="1"/>
  <c r="R2084" i="1"/>
  <c r="S2084" i="1"/>
  <c r="T2084" i="1"/>
  <c r="U2084" i="1"/>
  <c r="V2084" i="1"/>
  <c r="W2084" i="1"/>
  <c r="X2084" i="1"/>
  <c r="Y2084" i="1"/>
  <c r="Z2084" i="1"/>
  <c r="AA2084" i="1"/>
  <c r="AB2084" i="1"/>
  <c r="AC2084" i="1"/>
  <c r="AD2084" i="1"/>
  <c r="AE2084" i="1"/>
  <c r="AF2084" i="1"/>
  <c r="C2085" i="1"/>
  <c r="D2085" i="1"/>
  <c r="E2085" i="1"/>
  <c r="F2085" i="1"/>
  <c r="G2085" i="1"/>
  <c r="H2085" i="1"/>
  <c r="I2085" i="1"/>
  <c r="J2085" i="1"/>
  <c r="K2085" i="1"/>
  <c r="L2085" i="1"/>
  <c r="M2085" i="1"/>
  <c r="N2085" i="1"/>
  <c r="O2085" i="1"/>
  <c r="P2085" i="1"/>
  <c r="Q2085" i="1"/>
  <c r="R2085" i="1"/>
  <c r="S2085" i="1"/>
  <c r="T2085" i="1"/>
  <c r="U2085" i="1"/>
  <c r="V2085" i="1"/>
  <c r="W2085" i="1"/>
  <c r="X2085" i="1"/>
  <c r="Y2085" i="1"/>
  <c r="Z2085" i="1"/>
  <c r="AA2085" i="1"/>
  <c r="AB2085" i="1"/>
  <c r="AC2085" i="1"/>
  <c r="AD2085" i="1"/>
  <c r="AE2085" i="1"/>
  <c r="AF2085" i="1"/>
  <c r="C2086" i="1"/>
  <c r="D2086" i="1"/>
  <c r="E2086" i="1"/>
  <c r="F2086" i="1"/>
  <c r="G2086" i="1"/>
  <c r="H2086" i="1"/>
  <c r="I2086" i="1"/>
  <c r="J2086" i="1"/>
  <c r="K2086" i="1"/>
  <c r="L2086" i="1"/>
  <c r="M2086" i="1"/>
  <c r="N2086" i="1"/>
  <c r="O2086" i="1"/>
  <c r="P2086" i="1"/>
  <c r="Q2086" i="1"/>
  <c r="R2086" i="1"/>
  <c r="S2086" i="1"/>
  <c r="T2086" i="1"/>
  <c r="U2086" i="1"/>
  <c r="V2086" i="1"/>
  <c r="W2086" i="1"/>
  <c r="X2086" i="1"/>
  <c r="Y2086" i="1"/>
  <c r="Z2086" i="1"/>
  <c r="AA2086" i="1"/>
  <c r="AB2086" i="1"/>
  <c r="AC2086" i="1"/>
  <c r="AD2086" i="1"/>
  <c r="AE2086" i="1"/>
  <c r="AF2086" i="1"/>
  <c r="C2087" i="1"/>
  <c r="D2087" i="1"/>
  <c r="E2087" i="1"/>
  <c r="F2087" i="1"/>
  <c r="G2087" i="1"/>
  <c r="H2087" i="1"/>
  <c r="I2087" i="1"/>
  <c r="J2087" i="1"/>
  <c r="K2087" i="1"/>
  <c r="L2087" i="1"/>
  <c r="M2087" i="1"/>
  <c r="N2087" i="1"/>
  <c r="O2087" i="1"/>
  <c r="P2087" i="1"/>
  <c r="Q2087" i="1"/>
  <c r="R2087" i="1"/>
  <c r="S2087" i="1"/>
  <c r="T2087" i="1"/>
  <c r="U2087" i="1"/>
  <c r="V2087" i="1"/>
  <c r="W2087" i="1"/>
  <c r="X2087" i="1"/>
  <c r="Y2087" i="1"/>
  <c r="Z2087" i="1"/>
  <c r="AA2087" i="1"/>
  <c r="AB2087" i="1"/>
  <c r="AC2087" i="1"/>
  <c r="AD2087" i="1"/>
  <c r="AE2087" i="1"/>
  <c r="AF2087" i="1"/>
  <c r="C2088" i="1"/>
  <c r="D2088" i="1"/>
  <c r="E2088" i="1"/>
  <c r="F2088" i="1"/>
  <c r="G2088" i="1"/>
  <c r="H2088" i="1"/>
  <c r="I2088" i="1"/>
  <c r="J2088" i="1"/>
  <c r="K2088" i="1"/>
  <c r="L2088" i="1"/>
  <c r="M2088" i="1"/>
  <c r="N2088" i="1"/>
  <c r="O2088" i="1"/>
  <c r="P2088" i="1"/>
  <c r="Q2088" i="1"/>
  <c r="R2088" i="1"/>
  <c r="S2088" i="1"/>
  <c r="T2088" i="1"/>
  <c r="U2088" i="1"/>
  <c r="V2088" i="1"/>
  <c r="W2088" i="1"/>
  <c r="X2088" i="1"/>
  <c r="Y2088" i="1"/>
  <c r="Z2088" i="1"/>
  <c r="AA2088" i="1"/>
  <c r="AB2088" i="1"/>
  <c r="AC2088" i="1"/>
  <c r="AD2088" i="1"/>
  <c r="AE2088" i="1"/>
  <c r="AF2088" i="1"/>
  <c r="C2089" i="1"/>
  <c r="D2089" i="1"/>
  <c r="E2089" i="1"/>
  <c r="F2089" i="1"/>
  <c r="G2089" i="1"/>
  <c r="H2089" i="1"/>
  <c r="I2089" i="1"/>
  <c r="J2089" i="1"/>
  <c r="K2089" i="1"/>
  <c r="L2089" i="1"/>
  <c r="M2089" i="1"/>
  <c r="N2089" i="1"/>
  <c r="O2089" i="1"/>
  <c r="P2089" i="1"/>
  <c r="Q2089" i="1"/>
  <c r="R2089" i="1"/>
  <c r="S2089" i="1"/>
  <c r="T2089" i="1"/>
  <c r="U2089" i="1"/>
  <c r="V2089" i="1"/>
  <c r="W2089" i="1"/>
  <c r="X2089" i="1"/>
  <c r="Y2089" i="1"/>
  <c r="Z2089" i="1"/>
  <c r="AA2089" i="1"/>
  <c r="AB2089" i="1"/>
  <c r="AC2089" i="1"/>
  <c r="AD2089" i="1"/>
  <c r="AE2089" i="1"/>
  <c r="AF2089" i="1"/>
  <c r="C2090" i="1"/>
  <c r="D2090" i="1"/>
  <c r="E2090" i="1"/>
  <c r="F2090" i="1"/>
  <c r="G2090" i="1"/>
  <c r="H2090" i="1"/>
  <c r="I2090" i="1"/>
  <c r="J2090" i="1"/>
  <c r="K2090" i="1"/>
  <c r="L2090" i="1"/>
  <c r="M2090" i="1"/>
  <c r="N2090" i="1"/>
  <c r="O2090" i="1"/>
  <c r="P2090" i="1"/>
  <c r="Q2090" i="1"/>
  <c r="R2090" i="1"/>
  <c r="S2090" i="1"/>
  <c r="T2090" i="1"/>
  <c r="U2090" i="1"/>
  <c r="V2090" i="1"/>
  <c r="W2090" i="1"/>
  <c r="X2090" i="1"/>
  <c r="Y2090" i="1"/>
  <c r="Z2090" i="1"/>
  <c r="AA2090" i="1"/>
  <c r="AB2090" i="1"/>
  <c r="AC2090" i="1"/>
  <c r="AD2090" i="1"/>
  <c r="AE2090" i="1"/>
  <c r="AF2090" i="1"/>
  <c r="C2091" i="1"/>
  <c r="D2091" i="1"/>
  <c r="E2091" i="1"/>
  <c r="F2091" i="1"/>
  <c r="G2091" i="1"/>
  <c r="H2091" i="1"/>
  <c r="I2091" i="1"/>
  <c r="J2091" i="1"/>
  <c r="K2091" i="1"/>
  <c r="L2091" i="1"/>
  <c r="M2091" i="1"/>
  <c r="N2091" i="1"/>
  <c r="O2091" i="1"/>
  <c r="P2091" i="1"/>
  <c r="Q2091" i="1"/>
  <c r="R2091" i="1"/>
  <c r="S2091" i="1"/>
  <c r="T2091" i="1"/>
  <c r="U2091" i="1"/>
  <c r="V2091" i="1"/>
  <c r="W2091" i="1"/>
  <c r="X2091" i="1"/>
  <c r="Y2091" i="1"/>
  <c r="Z2091" i="1"/>
  <c r="AA2091" i="1"/>
  <c r="AB2091" i="1"/>
  <c r="AC2091" i="1"/>
  <c r="AD2091" i="1"/>
  <c r="AE2091" i="1"/>
  <c r="AF2091" i="1"/>
  <c r="C2092" i="1"/>
  <c r="D2092" i="1"/>
  <c r="E2092" i="1"/>
  <c r="F2092" i="1"/>
  <c r="G2092" i="1"/>
  <c r="H2092" i="1"/>
  <c r="I2092" i="1"/>
  <c r="J2092" i="1"/>
  <c r="K2092" i="1"/>
  <c r="L2092" i="1"/>
  <c r="M2092" i="1"/>
  <c r="N2092" i="1"/>
  <c r="O2092" i="1"/>
  <c r="P2092" i="1"/>
  <c r="Q2092" i="1"/>
  <c r="R2092" i="1"/>
  <c r="S2092" i="1"/>
  <c r="T2092" i="1"/>
  <c r="U2092" i="1"/>
  <c r="V2092" i="1"/>
  <c r="W2092" i="1"/>
  <c r="X2092" i="1"/>
  <c r="Y2092" i="1"/>
  <c r="Z2092" i="1"/>
  <c r="AA2092" i="1"/>
  <c r="AB2092" i="1"/>
  <c r="AC2092" i="1"/>
  <c r="AD2092" i="1"/>
  <c r="AE2092" i="1"/>
  <c r="AF2092" i="1"/>
  <c r="C2093" i="1"/>
  <c r="D2093" i="1"/>
  <c r="E2093" i="1"/>
  <c r="F2093" i="1"/>
  <c r="G2093" i="1"/>
  <c r="H2093" i="1"/>
  <c r="I2093" i="1"/>
  <c r="J2093" i="1"/>
  <c r="K2093" i="1"/>
  <c r="L2093" i="1"/>
  <c r="M2093" i="1"/>
  <c r="N2093" i="1"/>
  <c r="O2093" i="1"/>
  <c r="P2093" i="1"/>
  <c r="Q2093" i="1"/>
  <c r="R2093" i="1"/>
  <c r="S2093" i="1"/>
  <c r="T2093" i="1"/>
  <c r="U2093" i="1"/>
  <c r="V2093" i="1"/>
  <c r="W2093" i="1"/>
  <c r="X2093" i="1"/>
  <c r="Y2093" i="1"/>
  <c r="Z2093" i="1"/>
  <c r="AA2093" i="1"/>
  <c r="AB2093" i="1"/>
  <c r="AC2093" i="1"/>
  <c r="AD2093" i="1"/>
  <c r="AE2093" i="1"/>
  <c r="AF2093" i="1"/>
  <c r="C2094" i="1"/>
  <c r="D2094" i="1"/>
  <c r="E2094" i="1"/>
  <c r="F2094" i="1"/>
  <c r="G2094" i="1"/>
  <c r="H2094" i="1"/>
  <c r="I2094" i="1"/>
  <c r="J2094" i="1"/>
  <c r="K2094" i="1"/>
  <c r="L2094" i="1"/>
  <c r="M2094" i="1"/>
  <c r="N2094" i="1"/>
  <c r="O2094" i="1"/>
  <c r="P2094" i="1"/>
  <c r="Q2094" i="1"/>
  <c r="R2094" i="1"/>
  <c r="S2094" i="1"/>
  <c r="T2094" i="1"/>
  <c r="U2094" i="1"/>
  <c r="V2094" i="1"/>
  <c r="W2094" i="1"/>
  <c r="X2094" i="1"/>
  <c r="Y2094" i="1"/>
  <c r="Z2094" i="1"/>
  <c r="AA2094" i="1"/>
  <c r="AB2094" i="1"/>
  <c r="AC2094" i="1"/>
  <c r="AD2094" i="1"/>
  <c r="AE2094" i="1"/>
  <c r="AF2094" i="1"/>
  <c r="C2095" i="1"/>
  <c r="D2095" i="1"/>
  <c r="E2095" i="1"/>
  <c r="F2095" i="1"/>
  <c r="G2095" i="1"/>
  <c r="H2095" i="1"/>
  <c r="I2095" i="1"/>
  <c r="J2095" i="1"/>
  <c r="K2095" i="1"/>
  <c r="L2095" i="1"/>
  <c r="M2095" i="1"/>
  <c r="N2095" i="1"/>
  <c r="O2095" i="1"/>
  <c r="P2095" i="1"/>
  <c r="Q2095" i="1"/>
  <c r="R2095" i="1"/>
  <c r="S2095" i="1"/>
  <c r="T2095" i="1"/>
  <c r="U2095" i="1"/>
  <c r="V2095" i="1"/>
  <c r="W2095" i="1"/>
  <c r="X2095" i="1"/>
  <c r="Y2095" i="1"/>
  <c r="Z2095" i="1"/>
  <c r="AA2095" i="1"/>
  <c r="AB2095" i="1"/>
  <c r="AC2095" i="1"/>
  <c r="AD2095" i="1"/>
  <c r="AE2095" i="1"/>
  <c r="AF2095" i="1"/>
  <c r="C2096" i="1"/>
  <c r="D2096" i="1"/>
  <c r="E2096" i="1"/>
  <c r="F2096" i="1"/>
  <c r="G2096" i="1"/>
  <c r="H2096" i="1"/>
  <c r="I2096" i="1"/>
  <c r="J2096" i="1"/>
  <c r="K2096" i="1"/>
  <c r="L2096" i="1"/>
  <c r="M2096" i="1"/>
  <c r="N2096" i="1"/>
  <c r="O2096" i="1"/>
  <c r="P2096" i="1"/>
  <c r="Q2096" i="1"/>
  <c r="R2096" i="1"/>
  <c r="S2096" i="1"/>
  <c r="T2096" i="1"/>
  <c r="U2096" i="1"/>
  <c r="V2096" i="1"/>
  <c r="W2096" i="1"/>
  <c r="X2096" i="1"/>
  <c r="Y2096" i="1"/>
  <c r="Z2096" i="1"/>
  <c r="AA2096" i="1"/>
  <c r="AB2096" i="1"/>
  <c r="AC2096" i="1"/>
  <c r="AD2096" i="1"/>
  <c r="AE2096" i="1"/>
  <c r="AF2096" i="1"/>
  <c r="C2097" i="1"/>
  <c r="D2097" i="1"/>
  <c r="E2097" i="1"/>
  <c r="F2097" i="1"/>
  <c r="G2097" i="1"/>
  <c r="H2097" i="1"/>
  <c r="I2097" i="1"/>
  <c r="J2097" i="1"/>
  <c r="K2097" i="1"/>
  <c r="L2097" i="1"/>
  <c r="M2097" i="1"/>
  <c r="N2097" i="1"/>
  <c r="O2097" i="1"/>
  <c r="P2097" i="1"/>
  <c r="Q2097" i="1"/>
  <c r="R2097" i="1"/>
  <c r="S2097" i="1"/>
  <c r="T2097" i="1"/>
  <c r="U2097" i="1"/>
  <c r="V2097" i="1"/>
  <c r="W2097" i="1"/>
  <c r="X2097" i="1"/>
  <c r="Y2097" i="1"/>
  <c r="Z2097" i="1"/>
  <c r="AA2097" i="1"/>
  <c r="AB2097" i="1"/>
  <c r="AC2097" i="1"/>
  <c r="AD2097" i="1"/>
  <c r="AE2097" i="1"/>
  <c r="AF2097" i="1"/>
  <c r="C2098" i="1"/>
  <c r="D2098" i="1"/>
  <c r="E2098" i="1"/>
  <c r="F2098" i="1"/>
  <c r="G2098" i="1"/>
  <c r="H2098" i="1"/>
  <c r="I2098" i="1"/>
  <c r="J2098" i="1"/>
  <c r="K2098" i="1"/>
  <c r="L2098" i="1"/>
  <c r="M2098" i="1"/>
  <c r="N2098" i="1"/>
  <c r="O2098" i="1"/>
  <c r="P2098" i="1"/>
  <c r="Q2098" i="1"/>
  <c r="R2098" i="1"/>
  <c r="S2098" i="1"/>
  <c r="T2098" i="1"/>
  <c r="U2098" i="1"/>
  <c r="V2098" i="1"/>
  <c r="W2098" i="1"/>
  <c r="X2098" i="1"/>
  <c r="Y2098" i="1"/>
  <c r="Z2098" i="1"/>
  <c r="AA2098" i="1"/>
  <c r="AB2098" i="1"/>
  <c r="AC2098" i="1"/>
  <c r="AD2098" i="1"/>
  <c r="AE2098" i="1"/>
  <c r="AF2098" i="1"/>
  <c r="C2099" i="1"/>
  <c r="D2099" i="1"/>
  <c r="E2099" i="1"/>
  <c r="F2099" i="1"/>
  <c r="G2099" i="1"/>
  <c r="H2099" i="1"/>
  <c r="I2099" i="1"/>
  <c r="J2099" i="1"/>
  <c r="K2099" i="1"/>
  <c r="L2099" i="1"/>
  <c r="M2099" i="1"/>
  <c r="N2099" i="1"/>
  <c r="O2099" i="1"/>
  <c r="P2099" i="1"/>
  <c r="Q2099" i="1"/>
  <c r="R2099" i="1"/>
  <c r="S2099" i="1"/>
  <c r="T2099" i="1"/>
  <c r="U2099" i="1"/>
  <c r="V2099" i="1"/>
  <c r="W2099" i="1"/>
  <c r="X2099" i="1"/>
  <c r="Y2099" i="1"/>
  <c r="Z2099" i="1"/>
  <c r="AA2099" i="1"/>
  <c r="AB2099" i="1"/>
  <c r="AC2099" i="1"/>
  <c r="AD2099" i="1"/>
  <c r="AE2099" i="1"/>
  <c r="AF2099" i="1"/>
  <c r="C2100" i="1"/>
  <c r="D2100" i="1"/>
  <c r="E2100" i="1"/>
  <c r="F2100" i="1"/>
  <c r="G2100" i="1"/>
  <c r="H2100" i="1"/>
  <c r="I2100" i="1"/>
  <c r="J2100" i="1"/>
  <c r="K2100" i="1"/>
  <c r="L2100" i="1"/>
  <c r="M2100" i="1"/>
  <c r="N2100" i="1"/>
  <c r="O2100" i="1"/>
  <c r="P2100" i="1"/>
  <c r="Q2100" i="1"/>
  <c r="R2100" i="1"/>
  <c r="S2100" i="1"/>
  <c r="T2100" i="1"/>
  <c r="U2100" i="1"/>
  <c r="V2100" i="1"/>
  <c r="W2100" i="1"/>
  <c r="X2100" i="1"/>
  <c r="Y2100" i="1"/>
  <c r="Z2100" i="1"/>
  <c r="AA2100" i="1"/>
  <c r="AB2100" i="1"/>
  <c r="AC2100" i="1"/>
  <c r="AD2100" i="1"/>
  <c r="AE2100" i="1"/>
  <c r="AF2100" i="1"/>
  <c r="C2101" i="1"/>
  <c r="D2101" i="1"/>
  <c r="E2101" i="1"/>
  <c r="F2101" i="1"/>
  <c r="G2101" i="1"/>
  <c r="H2101" i="1"/>
  <c r="I2101" i="1"/>
  <c r="J2101" i="1"/>
  <c r="K2101" i="1"/>
  <c r="L2101" i="1"/>
  <c r="M2101" i="1"/>
  <c r="N2101" i="1"/>
  <c r="O2101" i="1"/>
  <c r="P2101" i="1"/>
  <c r="Q2101" i="1"/>
  <c r="R2101" i="1"/>
  <c r="S2101" i="1"/>
  <c r="T2101" i="1"/>
  <c r="U2101" i="1"/>
  <c r="V2101" i="1"/>
  <c r="W2101" i="1"/>
  <c r="X2101" i="1"/>
  <c r="Y2101" i="1"/>
  <c r="Z2101" i="1"/>
  <c r="AA2101" i="1"/>
  <c r="AB2101" i="1"/>
  <c r="AC2101" i="1"/>
  <c r="AD2101" i="1"/>
  <c r="AE2101" i="1"/>
  <c r="AF2101" i="1"/>
  <c r="C2102" i="1"/>
  <c r="D2102" i="1"/>
  <c r="E2102" i="1"/>
  <c r="F2102" i="1"/>
  <c r="G2102" i="1"/>
  <c r="H2102" i="1"/>
  <c r="I2102" i="1"/>
  <c r="J2102" i="1"/>
  <c r="K2102" i="1"/>
  <c r="L2102" i="1"/>
  <c r="M2102" i="1"/>
  <c r="N2102" i="1"/>
  <c r="O2102" i="1"/>
  <c r="P2102" i="1"/>
  <c r="Q2102" i="1"/>
  <c r="R2102" i="1"/>
  <c r="S2102" i="1"/>
  <c r="T2102" i="1"/>
  <c r="U2102" i="1"/>
  <c r="V2102" i="1"/>
  <c r="W2102" i="1"/>
  <c r="X2102" i="1"/>
  <c r="Y2102" i="1"/>
  <c r="Z2102" i="1"/>
  <c r="AA2102" i="1"/>
  <c r="AB2102" i="1"/>
  <c r="AC2102" i="1"/>
  <c r="AD2102" i="1"/>
  <c r="AE2102" i="1"/>
  <c r="AF2102" i="1"/>
  <c r="C2103" i="1"/>
  <c r="D2103" i="1"/>
  <c r="E2103" i="1"/>
  <c r="F2103" i="1"/>
  <c r="G2103" i="1"/>
  <c r="H2103" i="1"/>
  <c r="I2103" i="1"/>
  <c r="J2103" i="1"/>
  <c r="K2103" i="1"/>
  <c r="L2103" i="1"/>
  <c r="M2103" i="1"/>
  <c r="N2103" i="1"/>
  <c r="O2103" i="1"/>
  <c r="P2103" i="1"/>
  <c r="Q2103" i="1"/>
  <c r="R2103" i="1"/>
  <c r="S2103" i="1"/>
  <c r="T2103" i="1"/>
  <c r="U2103" i="1"/>
  <c r="V2103" i="1"/>
  <c r="W2103" i="1"/>
  <c r="X2103" i="1"/>
  <c r="Y2103" i="1"/>
  <c r="Z2103" i="1"/>
  <c r="AA2103" i="1"/>
  <c r="AB2103" i="1"/>
  <c r="AC2103" i="1"/>
  <c r="AD2103" i="1"/>
  <c r="AE2103" i="1"/>
  <c r="AF2103" i="1"/>
  <c r="C2104" i="1"/>
  <c r="D2104" i="1"/>
  <c r="E2104" i="1"/>
  <c r="F2104" i="1"/>
  <c r="G2104" i="1"/>
  <c r="H2104" i="1"/>
  <c r="I2104" i="1"/>
  <c r="J2104" i="1"/>
  <c r="K2104" i="1"/>
  <c r="L2104" i="1"/>
  <c r="M2104" i="1"/>
  <c r="N2104" i="1"/>
  <c r="O2104" i="1"/>
  <c r="P2104" i="1"/>
  <c r="Q2104" i="1"/>
  <c r="R2104" i="1"/>
  <c r="S2104" i="1"/>
  <c r="T2104" i="1"/>
  <c r="U2104" i="1"/>
  <c r="V2104" i="1"/>
  <c r="W2104" i="1"/>
  <c r="X2104" i="1"/>
  <c r="Y2104" i="1"/>
  <c r="Z2104" i="1"/>
  <c r="AA2104" i="1"/>
  <c r="AB2104" i="1"/>
  <c r="AC2104" i="1"/>
  <c r="AD2104" i="1"/>
  <c r="AE2104" i="1"/>
  <c r="AF2104" i="1"/>
  <c r="C2105" i="1"/>
  <c r="D2105" i="1"/>
  <c r="E2105" i="1"/>
  <c r="F2105" i="1"/>
  <c r="G2105" i="1"/>
  <c r="H2105" i="1"/>
  <c r="I2105" i="1"/>
  <c r="J2105" i="1"/>
  <c r="K2105" i="1"/>
  <c r="L2105" i="1"/>
  <c r="M2105" i="1"/>
  <c r="N2105" i="1"/>
  <c r="O2105" i="1"/>
  <c r="P2105" i="1"/>
  <c r="Q2105" i="1"/>
  <c r="R2105" i="1"/>
  <c r="S2105" i="1"/>
  <c r="T2105" i="1"/>
  <c r="U2105" i="1"/>
  <c r="V2105" i="1"/>
  <c r="W2105" i="1"/>
  <c r="X2105" i="1"/>
  <c r="Y2105" i="1"/>
  <c r="Z2105" i="1"/>
  <c r="AA2105" i="1"/>
  <c r="AB2105" i="1"/>
  <c r="AC2105" i="1"/>
  <c r="AD2105" i="1"/>
  <c r="AE2105" i="1"/>
  <c r="AF2105" i="1"/>
  <c r="C2106" i="1"/>
  <c r="D2106" i="1"/>
  <c r="E2106" i="1"/>
  <c r="F2106" i="1"/>
  <c r="G2106" i="1"/>
  <c r="H2106" i="1"/>
  <c r="I2106" i="1"/>
  <c r="J2106" i="1"/>
  <c r="K2106" i="1"/>
  <c r="L2106" i="1"/>
  <c r="M2106" i="1"/>
  <c r="N2106" i="1"/>
  <c r="O2106" i="1"/>
  <c r="P2106" i="1"/>
  <c r="Q2106" i="1"/>
  <c r="R2106" i="1"/>
  <c r="S2106" i="1"/>
  <c r="T2106" i="1"/>
  <c r="U2106" i="1"/>
  <c r="V2106" i="1"/>
  <c r="W2106" i="1"/>
  <c r="X2106" i="1"/>
  <c r="Y2106" i="1"/>
  <c r="Z2106" i="1"/>
  <c r="AA2106" i="1"/>
  <c r="AB2106" i="1"/>
  <c r="AC2106" i="1"/>
  <c r="AD2106" i="1"/>
  <c r="AE2106" i="1"/>
  <c r="AF2106" i="1"/>
  <c r="C2107" i="1"/>
  <c r="D2107" i="1"/>
  <c r="E2107" i="1"/>
  <c r="F2107" i="1"/>
  <c r="G2107" i="1"/>
  <c r="H2107" i="1"/>
  <c r="I2107" i="1"/>
  <c r="J2107" i="1"/>
  <c r="K2107" i="1"/>
  <c r="L2107" i="1"/>
  <c r="M2107" i="1"/>
  <c r="N2107" i="1"/>
  <c r="O2107" i="1"/>
  <c r="P2107" i="1"/>
  <c r="Q2107" i="1"/>
  <c r="R2107" i="1"/>
  <c r="S2107" i="1"/>
  <c r="T2107" i="1"/>
  <c r="U2107" i="1"/>
  <c r="V2107" i="1"/>
  <c r="W2107" i="1"/>
  <c r="X2107" i="1"/>
  <c r="Y2107" i="1"/>
  <c r="Z2107" i="1"/>
  <c r="AA2107" i="1"/>
  <c r="AB2107" i="1"/>
  <c r="AC2107" i="1"/>
  <c r="AD2107" i="1"/>
  <c r="AE2107" i="1"/>
  <c r="AF2107" i="1"/>
  <c r="C2108" i="1"/>
  <c r="D2108" i="1"/>
  <c r="E2108" i="1"/>
  <c r="F2108" i="1"/>
  <c r="G2108" i="1"/>
  <c r="H2108" i="1"/>
  <c r="I2108" i="1"/>
  <c r="J2108" i="1"/>
  <c r="K2108" i="1"/>
  <c r="L2108" i="1"/>
  <c r="M2108" i="1"/>
  <c r="N2108" i="1"/>
  <c r="O2108" i="1"/>
  <c r="P2108" i="1"/>
  <c r="Q2108" i="1"/>
  <c r="R2108" i="1"/>
  <c r="S2108" i="1"/>
  <c r="T2108" i="1"/>
  <c r="U2108" i="1"/>
  <c r="V2108" i="1"/>
  <c r="W2108" i="1"/>
  <c r="X2108" i="1"/>
  <c r="Y2108" i="1"/>
  <c r="Z2108" i="1"/>
  <c r="AA2108" i="1"/>
  <c r="AB2108" i="1"/>
  <c r="AC2108" i="1"/>
  <c r="AD2108" i="1"/>
  <c r="AE2108" i="1"/>
  <c r="AF2108" i="1"/>
  <c r="C2109" i="1"/>
  <c r="D2109" i="1"/>
  <c r="E2109" i="1"/>
  <c r="F2109" i="1"/>
  <c r="G2109" i="1"/>
  <c r="H2109" i="1"/>
  <c r="I2109" i="1"/>
  <c r="J2109" i="1"/>
  <c r="K2109" i="1"/>
  <c r="L2109" i="1"/>
  <c r="M2109" i="1"/>
  <c r="N2109" i="1"/>
  <c r="O2109" i="1"/>
  <c r="P2109" i="1"/>
  <c r="Q2109" i="1"/>
  <c r="R2109" i="1"/>
  <c r="S2109" i="1"/>
  <c r="T2109" i="1"/>
  <c r="U2109" i="1"/>
  <c r="V2109" i="1"/>
  <c r="W2109" i="1"/>
  <c r="X2109" i="1"/>
  <c r="Y2109" i="1"/>
  <c r="Z2109" i="1"/>
  <c r="AA2109" i="1"/>
  <c r="AB2109" i="1"/>
  <c r="AC2109" i="1"/>
  <c r="AD2109" i="1"/>
  <c r="AE2109" i="1"/>
  <c r="AF2109" i="1"/>
  <c r="C2110" i="1"/>
  <c r="D2110" i="1"/>
  <c r="E2110" i="1"/>
  <c r="F2110" i="1"/>
  <c r="G2110" i="1"/>
  <c r="H2110" i="1"/>
  <c r="I2110" i="1"/>
  <c r="J2110" i="1"/>
  <c r="K2110" i="1"/>
  <c r="L2110" i="1"/>
  <c r="M2110" i="1"/>
  <c r="N2110" i="1"/>
  <c r="O2110" i="1"/>
  <c r="P2110" i="1"/>
  <c r="Q2110" i="1"/>
  <c r="R2110" i="1"/>
  <c r="S2110" i="1"/>
  <c r="T2110" i="1"/>
  <c r="U2110" i="1"/>
  <c r="V2110" i="1"/>
  <c r="W2110" i="1"/>
  <c r="X2110" i="1"/>
  <c r="Y2110" i="1"/>
  <c r="Z2110" i="1"/>
  <c r="AA2110" i="1"/>
  <c r="AB2110" i="1"/>
  <c r="AC2110" i="1"/>
  <c r="AD2110" i="1"/>
  <c r="AE2110" i="1"/>
  <c r="AF2110" i="1"/>
  <c r="C2111" i="1"/>
  <c r="D2111" i="1"/>
  <c r="E2111" i="1"/>
  <c r="F2111" i="1"/>
  <c r="G2111" i="1"/>
  <c r="H2111" i="1"/>
  <c r="I2111" i="1"/>
  <c r="J2111" i="1"/>
  <c r="K2111" i="1"/>
  <c r="L2111" i="1"/>
  <c r="M2111" i="1"/>
  <c r="N2111" i="1"/>
  <c r="O2111" i="1"/>
  <c r="P2111" i="1"/>
  <c r="Q2111" i="1"/>
  <c r="R2111" i="1"/>
  <c r="S2111" i="1"/>
  <c r="T2111" i="1"/>
  <c r="U2111" i="1"/>
  <c r="V2111" i="1"/>
  <c r="W2111" i="1"/>
  <c r="X2111" i="1"/>
  <c r="Y2111" i="1"/>
  <c r="Z2111" i="1"/>
  <c r="AA2111" i="1"/>
  <c r="AB2111" i="1"/>
  <c r="AC2111" i="1"/>
  <c r="AD2111" i="1"/>
  <c r="AE2111" i="1"/>
  <c r="AF2111" i="1"/>
  <c r="C2112" i="1"/>
  <c r="D2112" i="1"/>
  <c r="E2112" i="1"/>
  <c r="F2112" i="1"/>
  <c r="G2112" i="1"/>
  <c r="H2112" i="1"/>
  <c r="I2112" i="1"/>
  <c r="J2112" i="1"/>
  <c r="K2112" i="1"/>
  <c r="L2112" i="1"/>
  <c r="M2112" i="1"/>
  <c r="N2112" i="1"/>
  <c r="O2112" i="1"/>
  <c r="P2112" i="1"/>
  <c r="Q2112" i="1"/>
  <c r="R2112" i="1"/>
  <c r="S2112" i="1"/>
  <c r="T2112" i="1"/>
  <c r="U2112" i="1"/>
  <c r="V2112" i="1"/>
  <c r="W2112" i="1"/>
  <c r="X2112" i="1"/>
  <c r="Y2112" i="1"/>
  <c r="Z2112" i="1"/>
  <c r="AA2112" i="1"/>
  <c r="AB2112" i="1"/>
  <c r="AC2112" i="1"/>
  <c r="AD2112" i="1"/>
  <c r="AE2112" i="1"/>
  <c r="AF2112" i="1"/>
  <c r="C2113" i="1"/>
  <c r="D2113" i="1"/>
  <c r="E2113" i="1"/>
  <c r="F2113" i="1"/>
  <c r="G2113" i="1"/>
  <c r="H2113" i="1"/>
  <c r="I2113" i="1"/>
  <c r="J2113" i="1"/>
  <c r="K2113" i="1"/>
  <c r="L2113" i="1"/>
  <c r="M2113" i="1"/>
  <c r="N2113" i="1"/>
  <c r="O2113" i="1"/>
  <c r="P2113" i="1"/>
  <c r="Q2113" i="1"/>
  <c r="R2113" i="1"/>
  <c r="S2113" i="1"/>
  <c r="T2113" i="1"/>
  <c r="U2113" i="1"/>
  <c r="V2113" i="1"/>
  <c r="W2113" i="1"/>
  <c r="X2113" i="1"/>
  <c r="Y2113" i="1"/>
  <c r="Z2113" i="1"/>
  <c r="AA2113" i="1"/>
  <c r="AB2113" i="1"/>
  <c r="AC2113" i="1"/>
  <c r="AD2113" i="1"/>
  <c r="AE2113" i="1"/>
  <c r="AF2113" i="1"/>
  <c r="C2114" i="1"/>
  <c r="D2114" i="1"/>
  <c r="E2114" i="1"/>
  <c r="F2114" i="1"/>
  <c r="G2114" i="1"/>
  <c r="H2114" i="1"/>
  <c r="I2114" i="1"/>
  <c r="J2114" i="1"/>
  <c r="K2114" i="1"/>
  <c r="L2114" i="1"/>
  <c r="M2114" i="1"/>
  <c r="N2114" i="1"/>
  <c r="O2114" i="1"/>
  <c r="P2114" i="1"/>
  <c r="Q2114" i="1"/>
  <c r="R2114" i="1"/>
  <c r="S2114" i="1"/>
  <c r="T2114" i="1"/>
  <c r="U2114" i="1"/>
  <c r="V2114" i="1"/>
  <c r="W2114" i="1"/>
  <c r="X2114" i="1"/>
  <c r="Y2114" i="1"/>
  <c r="Z2114" i="1"/>
  <c r="AA2114" i="1"/>
  <c r="AB2114" i="1"/>
  <c r="AC2114" i="1"/>
  <c r="AD2114" i="1"/>
  <c r="AE2114" i="1"/>
  <c r="AF2114" i="1"/>
  <c r="C2115" i="1"/>
  <c r="D2115" i="1"/>
  <c r="E2115" i="1"/>
  <c r="F2115" i="1"/>
  <c r="G2115" i="1"/>
  <c r="H2115" i="1"/>
  <c r="I2115" i="1"/>
  <c r="J2115" i="1"/>
  <c r="K2115" i="1"/>
  <c r="L2115" i="1"/>
  <c r="M2115" i="1"/>
  <c r="N2115" i="1"/>
  <c r="O2115" i="1"/>
  <c r="P2115" i="1"/>
  <c r="Q2115" i="1"/>
  <c r="R2115" i="1"/>
  <c r="S2115" i="1"/>
  <c r="T2115" i="1"/>
  <c r="U2115" i="1"/>
  <c r="V2115" i="1"/>
  <c r="W2115" i="1"/>
  <c r="X2115" i="1"/>
  <c r="Y2115" i="1"/>
  <c r="Z2115" i="1"/>
  <c r="AA2115" i="1"/>
  <c r="AB2115" i="1"/>
  <c r="AC2115" i="1"/>
  <c r="AD2115" i="1"/>
  <c r="AE2115" i="1"/>
  <c r="AF2115" i="1"/>
  <c r="C2116" i="1"/>
  <c r="D2116" i="1"/>
  <c r="E2116" i="1"/>
  <c r="F2116" i="1"/>
  <c r="G2116" i="1"/>
  <c r="H2116" i="1"/>
  <c r="I2116" i="1"/>
  <c r="J2116" i="1"/>
  <c r="K2116" i="1"/>
  <c r="L2116" i="1"/>
  <c r="M2116" i="1"/>
  <c r="N2116" i="1"/>
  <c r="O2116" i="1"/>
  <c r="P2116" i="1"/>
  <c r="Q2116" i="1"/>
  <c r="R2116" i="1"/>
  <c r="S2116" i="1"/>
  <c r="T2116" i="1"/>
  <c r="U2116" i="1"/>
  <c r="V2116" i="1"/>
  <c r="W2116" i="1"/>
  <c r="X2116" i="1"/>
  <c r="Y2116" i="1"/>
  <c r="Z2116" i="1"/>
  <c r="AA2116" i="1"/>
  <c r="AB2116" i="1"/>
  <c r="AC2116" i="1"/>
  <c r="AD2116" i="1"/>
  <c r="AE2116" i="1"/>
  <c r="AF2116" i="1"/>
  <c r="C2117" i="1"/>
  <c r="D2117" i="1"/>
  <c r="E2117" i="1"/>
  <c r="F2117" i="1"/>
  <c r="G2117" i="1"/>
  <c r="H2117" i="1"/>
  <c r="I2117" i="1"/>
  <c r="J2117" i="1"/>
  <c r="K2117" i="1"/>
  <c r="L2117" i="1"/>
  <c r="M2117" i="1"/>
  <c r="N2117" i="1"/>
  <c r="O2117" i="1"/>
  <c r="P2117" i="1"/>
  <c r="Q2117" i="1"/>
  <c r="R2117" i="1"/>
  <c r="S2117" i="1"/>
  <c r="T2117" i="1"/>
  <c r="U2117" i="1"/>
  <c r="V2117" i="1"/>
  <c r="W2117" i="1"/>
  <c r="X2117" i="1"/>
  <c r="Y2117" i="1"/>
  <c r="Z2117" i="1"/>
  <c r="AA2117" i="1"/>
  <c r="AB2117" i="1"/>
  <c r="AC2117" i="1"/>
  <c r="AD2117" i="1"/>
  <c r="AE2117" i="1"/>
  <c r="AF2117" i="1"/>
  <c r="C2118" i="1"/>
  <c r="D2118" i="1"/>
  <c r="E2118" i="1"/>
  <c r="F2118" i="1"/>
  <c r="G2118" i="1"/>
  <c r="H2118" i="1"/>
  <c r="I2118" i="1"/>
  <c r="J2118" i="1"/>
  <c r="K2118" i="1"/>
  <c r="L2118" i="1"/>
  <c r="M2118" i="1"/>
  <c r="N2118" i="1"/>
  <c r="O2118" i="1"/>
  <c r="P2118" i="1"/>
  <c r="Q2118" i="1"/>
  <c r="R2118" i="1"/>
  <c r="S2118" i="1"/>
  <c r="T2118" i="1"/>
  <c r="U2118" i="1"/>
  <c r="V2118" i="1"/>
  <c r="W2118" i="1"/>
  <c r="X2118" i="1"/>
  <c r="Y2118" i="1"/>
  <c r="Z2118" i="1"/>
  <c r="AA2118" i="1"/>
  <c r="AB2118" i="1"/>
  <c r="AC2118" i="1"/>
  <c r="AD2118" i="1"/>
  <c r="AE2118" i="1"/>
  <c r="AF2118" i="1"/>
  <c r="C2119" i="1"/>
  <c r="D2119" i="1"/>
  <c r="E2119" i="1"/>
  <c r="F2119" i="1"/>
  <c r="G2119" i="1"/>
  <c r="H2119" i="1"/>
  <c r="I2119" i="1"/>
  <c r="J2119" i="1"/>
  <c r="K2119" i="1"/>
  <c r="L2119" i="1"/>
  <c r="M2119" i="1"/>
  <c r="N2119" i="1"/>
  <c r="O2119" i="1"/>
  <c r="P2119" i="1"/>
  <c r="Q2119" i="1"/>
  <c r="R2119" i="1"/>
  <c r="S2119" i="1"/>
  <c r="T2119" i="1"/>
  <c r="U2119" i="1"/>
  <c r="V2119" i="1"/>
  <c r="W2119" i="1"/>
  <c r="X2119" i="1"/>
  <c r="Y2119" i="1"/>
  <c r="Z2119" i="1"/>
  <c r="AA2119" i="1"/>
  <c r="AB2119" i="1"/>
  <c r="AC2119" i="1"/>
  <c r="AD2119" i="1"/>
  <c r="AE2119" i="1"/>
  <c r="AF2119" i="1"/>
  <c r="C2120" i="1"/>
  <c r="D2120" i="1"/>
  <c r="E2120" i="1"/>
  <c r="F2120" i="1"/>
  <c r="G2120" i="1"/>
  <c r="H2120" i="1"/>
  <c r="I2120" i="1"/>
  <c r="J2120" i="1"/>
  <c r="K2120" i="1"/>
  <c r="L2120" i="1"/>
  <c r="M2120" i="1"/>
  <c r="N2120" i="1"/>
  <c r="O2120" i="1"/>
  <c r="P2120" i="1"/>
  <c r="Q2120" i="1"/>
  <c r="R2120" i="1"/>
  <c r="S2120" i="1"/>
  <c r="T2120" i="1"/>
  <c r="U2120" i="1"/>
  <c r="V2120" i="1"/>
  <c r="W2120" i="1"/>
  <c r="X2120" i="1"/>
  <c r="Y2120" i="1"/>
  <c r="Z2120" i="1"/>
  <c r="AA2120" i="1"/>
  <c r="AB2120" i="1"/>
  <c r="AC2120" i="1"/>
  <c r="AD2120" i="1"/>
  <c r="AE2120" i="1"/>
  <c r="AF2120" i="1"/>
  <c r="C2121" i="1"/>
  <c r="D2121" i="1"/>
  <c r="E2121" i="1"/>
  <c r="F2121" i="1"/>
  <c r="G2121" i="1"/>
  <c r="H2121" i="1"/>
  <c r="I2121" i="1"/>
  <c r="J2121" i="1"/>
  <c r="K2121" i="1"/>
  <c r="L2121" i="1"/>
  <c r="M2121" i="1"/>
  <c r="N2121" i="1"/>
  <c r="O2121" i="1"/>
  <c r="P2121" i="1"/>
  <c r="Q2121" i="1"/>
  <c r="R2121" i="1"/>
  <c r="S2121" i="1"/>
  <c r="T2121" i="1"/>
  <c r="U2121" i="1"/>
  <c r="V2121" i="1"/>
  <c r="W2121" i="1"/>
  <c r="X2121" i="1"/>
  <c r="Y2121" i="1"/>
  <c r="Z2121" i="1"/>
  <c r="AA2121" i="1"/>
  <c r="AB2121" i="1"/>
  <c r="AC2121" i="1"/>
  <c r="AD2121" i="1"/>
  <c r="AE2121" i="1"/>
  <c r="AF2121" i="1"/>
  <c r="C2122" i="1"/>
  <c r="D2122" i="1"/>
  <c r="E2122" i="1"/>
  <c r="F2122" i="1"/>
  <c r="G2122" i="1"/>
  <c r="H2122" i="1"/>
  <c r="I2122" i="1"/>
  <c r="J2122" i="1"/>
  <c r="K2122" i="1"/>
  <c r="L2122" i="1"/>
  <c r="M2122" i="1"/>
  <c r="N2122" i="1"/>
  <c r="O2122" i="1"/>
  <c r="P2122" i="1"/>
  <c r="Q2122" i="1"/>
  <c r="R2122" i="1"/>
  <c r="S2122" i="1"/>
  <c r="T2122" i="1"/>
  <c r="U2122" i="1"/>
  <c r="V2122" i="1"/>
  <c r="W2122" i="1"/>
  <c r="X2122" i="1"/>
  <c r="Y2122" i="1"/>
  <c r="Z2122" i="1"/>
  <c r="AA2122" i="1"/>
  <c r="AB2122" i="1"/>
  <c r="AC2122" i="1"/>
  <c r="AD2122" i="1"/>
  <c r="AE2122" i="1"/>
  <c r="AF2122" i="1"/>
  <c r="C2123" i="1"/>
  <c r="D2123" i="1"/>
  <c r="E2123" i="1"/>
  <c r="F2123" i="1"/>
  <c r="G2123" i="1"/>
  <c r="H2123" i="1"/>
  <c r="I2123" i="1"/>
  <c r="J2123" i="1"/>
  <c r="K2123" i="1"/>
  <c r="L2123" i="1"/>
  <c r="M2123" i="1"/>
  <c r="N2123" i="1"/>
  <c r="O2123" i="1"/>
  <c r="P2123" i="1"/>
  <c r="Q2123" i="1"/>
  <c r="R2123" i="1"/>
  <c r="S2123" i="1"/>
  <c r="T2123" i="1"/>
  <c r="U2123" i="1"/>
  <c r="V2123" i="1"/>
  <c r="W2123" i="1"/>
  <c r="X2123" i="1"/>
  <c r="Y2123" i="1"/>
  <c r="Z2123" i="1"/>
  <c r="AA2123" i="1"/>
  <c r="AB2123" i="1"/>
  <c r="AC2123" i="1"/>
  <c r="AD2123" i="1"/>
  <c r="AE2123" i="1"/>
  <c r="AF2123" i="1"/>
  <c r="C2124" i="1"/>
  <c r="D2124" i="1"/>
  <c r="E2124" i="1"/>
  <c r="F2124" i="1"/>
  <c r="G2124" i="1"/>
  <c r="H2124" i="1"/>
  <c r="I2124" i="1"/>
  <c r="J2124" i="1"/>
  <c r="K2124" i="1"/>
  <c r="L2124" i="1"/>
  <c r="M2124" i="1"/>
  <c r="N2124" i="1"/>
  <c r="O2124" i="1"/>
  <c r="P2124" i="1"/>
  <c r="Q2124" i="1"/>
  <c r="R2124" i="1"/>
  <c r="S2124" i="1"/>
  <c r="T2124" i="1"/>
  <c r="U2124" i="1"/>
  <c r="V2124" i="1"/>
  <c r="W2124" i="1"/>
  <c r="X2124" i="1"/>
  <c r="Y2124" i="1"/>
  <c r="Z2124" i="1"/>
  <c r="AA2124" i="1"/>
  <c r="AB2124" i="1"/>
  <c r="AC2124" i="1"/>
  <c r="AD2124" i="1"/>
  <c r="AE2124" i="1"/>
  <c r="AF2124" i="1"/>
  <c r="C2125" i="1"/>
  <c r="D2125" i="1"/>
  <c r="E2125" i="1"/>
  <c r="F2125" i="1"/>
  <c r="G2125" i="1"/>
  <c r="H2125" i="1"/>
  <c r="I2125" i="1"/>
  <c r="J2125" i="1"/>
  <c r="K2125" i="1"/>
  <c r="L2125" i="1"/>
  <c r="M2125" i="1"/>
  <c r="N2125" i="1"/>
  <c r="O2125" i="1"/>
  <c r="P2125" i="1"/>
  <c r="Q2125" i="1"/>
  <c r="R2125" i="1"/>
  <c r="S2125" i="1"/>
  <c r="T2125" i="1"/>
  <c r="U2125" i="1"/>
  <c r="V2125" i="1"/>
  <c r="W2125" i="1"/>
  <c r="X2125" i="1"/>
  <c r="Y2125" i="1"/>
  <c r="Z2125" i="1"/>
  <c r="AA2125" i="1"/>
  <c r="AB2125" i="1"/>
  <c r="AC2125" i="1"/>
  <c r="AD2125" i="1"/>
  <c r="AE2125" i="1"/>
  <c r="AF2125" i="1"/>
  <c r="C2126" i="1"/>
  <c r="D2126" i="1"/>
  <c r="E2126" i="1"/>
  <c r="F2126" i="1"/>
  <c r="G2126" i="1"/>
  <c r="H2126" i="1"/>
  <c r="I2126" i="1"/>
  <c r="J2126" i="1"/>
  <c r="K2126" i="1"/>
  <c r="L2126" i="1"/>
  <c r="M2126" i="1"/>
  <c r="N2126" i="1"/>
  <c r="O2126" i="1"/>
  <c r="P2126" i="1"/>
  <c r="Q2126" i="1"/>
  <c r="R2126" i="1"/>
  <c r="S2126" i="1"/>
  <c r="T2126" i="1"/>
  <c r="U2126" i="1"/>
  <c r="V2126" i="1"/>
  <c r="W2126" i="1"/>
  <c r="X2126" i="1"/>
  <c r="Y2126" i="1"/>
  <c r="Z2126" i="1"/>
  <c r="AA2126" i="1"/>
  <c r="AB2126" i="1"/>
  <c r="AC2126" i="1"/>
  <c r="AD2126" i="1"/>
  <c r="AE2126" i="1"/>
  <c r="AF2126" i="1"/>
  <c r="C2127" i="1"/>
  <c r="D2127" i="1"/>
  <c r="E2127" i="1"/>
  <c r="F2127" i="1"/>
  <c r="G2127" i="1"/>
  <c r="H2127" i="1"/>
  <c r="I2127" i="1"/>
  <c r="J2127" i="1"/>
  <c r="K2127" i="1"/>
  <c r="L2127" i="1"/>
  <c r="M2127" i="1"/>
  <c r="N2127" i="1"/>
  <c r="O2127" i="1"/>
  <c r="P2127" i="1"/>
  <c r="Q2127" i="1"/>
  <c r="R2127" i="1"/>
  <c r="S2127" i="1"/>
  <c r="T2127" i="1"/>
  <c r="U2127" i="1"/>
  <c r="V2127" i="1"/>
  <c r="W2127" i="1"/>
  <c r="X2127" i="1"/>
  <c r="Y2127" i="1"/>
  <c r="Z2127" i="1"/>
  <c r="AA2127" i="1"/>
  <c r="AB2127" i="1"/>
  <c r="AC2127" i="1"/>
  <c r="AD2127" i="1"/>
  <c r="AE2127" i="1"/>
  <c r="AF2127" i="1"/>
  <c r="C2128" i="1"/>
  <c r="D2128" i="1"/>
  <c r="E2128" i="1"/>
  <c r="F2128" i="1"/>
  <c r="G2128" i="1"/>
  <c r="H2128" i="1"/>
  <c r="I2128" i="1"/>
  <c r="J2128" i="1"/>
  <c r="K2128" i="1"/>
  <c r="L2128" i="1"/>
  <c r="M2128" i="1"/>
  <c r="N2128" i="1"/>
  <c r="O2128" i="1"/>
  <c r="P2128" i="1"/>
  <c r="Q2128" i="1"/>
  <c r="R2128" i="1"/>
  <c r="S2128" i="1"/>
  <c r="T2128" i="1"/>
  <c r="U2128" i="1"/>
  <c r="V2128" i="1"/>
  <c r="W2128" i="1"/>
  <c r="X2128" i="1"/>
  <c r="Y2128" i="1"/>
  <c r="Z2128" i="1"/>
  <c r="AA2128" i="1"/>
  <c r="AB2128" i="1"/>
  <c r="AC2128" i="1"/>
  <c r="AD2128" i="1"/>
  <c r="AE2128" i="1"/>
  <c r="AF2128" i="1"/>
  <c r="C2129" i="1"/>
  <c r="D2129" i="1"/>
  <c r="E2129" i="1"/>
  <c r="F2129" i="1"/>
  <c r="G2129" i="1"/>
  <c r="H2129" i="1"/>
  <c r="I2129" i="1"/>
  <c r="J2129" i="1"/>
  <c r="K2129" i="1"/>
  <c r="L2129" i="1"/>
  <c r="M2129" i="1"/>
  <c r="N2129" i="1"/>
  <c r="O2129" i="1"/>
  <c r="P2129" i="1"/>
  <c r="Q2129" i="1"/>
  <c r="R2129" i="1"/>
  <c r="S2129" i="1"/>
  <c r="T2129" i="1"/>
  <c r="U2129" i="1"/>
  <c r="V2129" i="1"/>
  <c r="W2129" i="1"/>
  <c r="X2129" i="1"/>
  <c r="Y2129" i="1"/>
  <c r="Z2129" i="1"/>
  <c r="AA2129" i="1"/>
  <c r="AB2129" i="1"/>
  <c r="AC2129" i="1"/>
  <c r="AD2129" i="1"/>
  <c r="AE2129" i="1"/>
  <c r="AF2129" i="1"/>
  <c r="C2130" i="1"/>
  <c r="D2130" i="1"/>
  <c r="E2130" i="1"/>
  <c r="F2130" i="1"/>
  <c r="G2130" i="1"/>
  <c r="H2130" i="1"/>
  <c r="I2130" i="1"/>
  <c r="J2130" i="1"/>
  <c r="K2130" i="1"/>
  <c r="L2130" i="1"/>
  <c r="M2130" i="1"/>
  <c r="N2130" i="1"/>
  <c r="O2130" i="1"/>
  <c r="P2130" i="1"/>
  <c r="Q2130" i="1"/>
  <c r="R2130" i="1"/>
  <c r="S2130" i="1"/>
  <c r="T2130" i="1"/>
  <c r="U2130" i="1"/>
  <c r="V2130" i="1"/>
  <c r="W2130" i="1"/>
  <c r="X2130" i="1"/>
  <c r="Y2130" i="1"/>
  <c r="Z2130" i="1"/>
  <c r="AA2130" i="1"/>
  <c r="AB2130" i="1"/>
  <c r="AC2130" i="1"/>
  <c r="AD2130" i="1"/>
  <c r="AE2130" i="1"/>
  <c r="AF2130" i="1"/>
  <c r="C2131" i="1"/>
  <c r="D2131" i="1"/>
  <c r="E2131" i="1"/>
  <c r="F2131" i="1"/>
  <c r="G2131" i="1"/>
  <c r="H2131" i="1"/>
  <c r="I2131" i="1"/>
  <c r="J2131" i="1"/>
  <c r="K2131" i="1"/>
  <c r="L2131" i="1"/>
  <c r="M2131" i="1"/>
  <c r="N2131" i="1"/>
  <c r="O2131" i="1"/>
  <c r="P2131" i="1"/>
  <c r="Q2131" i="1"/>
  <c r="R2131" i="1"/>
  <c r="S2131" i="1"/>
  <c r="T2131" i="1"/>
  <c r="U2131" i="1"/>
  <c r="V2131" i="1"/>
  <c r="W2131" i="1"/>
  <c r="X2131" i="1"/>
  <c r="Y2131" i="1"/>
  <c r="Z2131" i="1"/>
  <c r="AA2131" i="1"/>
  <c r="AB2131" i="1"/>
  <c r="AC2131" i="1"/>
  <c r="AD2131" i="1"/>
  <c r="AE2131" i="1"/>
  <c r="AF2131" i="1"/>
  <c r="C2132" i="1"/>
  <c r="D2132" i="1"/>
  <c r="E2132" i="1"/>
  <c r="F2132" i="1"/>
  <c r="G2132" i="1"/>
  <c r="H2132" i="1"/>
  <c r="I2132" i="1"/>
  <c r="J2132" i="1"/>
  <c r="K2132" i="1"/>
  <c r="L2132" i="1"/>
  <c r="M2132" i="1"/>
  <c r="N2132" i="1"/>
  <c r="O2132" i="1"/>
  <c r="P2132" i="1"/>
  <c r="Q2132" i="1"/>
  <c r="R2132" i="1"/>
  <c r="S2132" i="1"/>
  <c r="T2132" i="1"/>
  <c r="U2132" i="1"/>
  <c r="V2132" i="1"/>
  <c r="W2132" i="1"/>
  <c r="X2132" i="1"/>
  <c r="Y2132" i="1"/>
  <c r="Z2132" i="1"/>
  <c r="AA2132" i="1"/>
  <c r="AB2132" i="1"/>
  <c r="AC2132" i="1"/>
  <c r="AD2132" i="1"/>
  <c r="AE2132" i="1"/>
  <c r="AF2132" i="1"/>
  <c r="C2133" i="1"/>
  <c r="D2133" i="1"/>
  <c r="E2133" i="1"/>
  <c r="F2133" i="1"/>
  <c r="G2133" i="1"/>
  <c r="H2133" i="1"/>
  <c r="I2133" i="1"/>
  <c r="J2133" i="1"/>
  <c r="K2133" i="1"/>
  <c r="L2133" i="1"/>
  <c r="M2133" i="1"/>
  <c r="N2133" i="1"/>
  <c r="O2133" i="1"/>
  <c r="P2133" i="1"/>
  <c r="Q2133" i="1"/>
  <c r="R2133" i="1"/>
  <c r="S2133" i="1"/>
  <c r="T2133" i="1"/>
  <c r="U2133" i="1"/>
  <c r="V2133" i="1"/>
  <c r="W2133" i="1"/>
  <c r="X2133" i="1"/>
  <c r="Y2133" i="1"/>
  <c r="Z2133" i="1"/>
  <c r="AA2133" i="1"/>
  <c r="AB2133" i="1"/>
  <c r="AC2133" i="1"/>
  <c r="AD2133" i="1"/>
  <c r="AE2133" i="1"/>
  <c r="AF2133" i="1"/>
  <c r="C2134" i="1"/>
  <c r="D2134" i="1"/>
  <c r="E2134" i="1"/>
  <c r="F2134" i="1"/>
  <c r="G2134" i="1"/>
  <c r="H2134" i="1"/>
  <c r="I2134" i="1"/>
  <c r="J2134" i="1"/>
  <c r="K2134" i="1"/>
  <c r="L2134" i="1"/>
  <c r="M2134" i="1"/>
  <c r="N2134" i="1"/>
  <c r="O2134" i="1"/>
  <c r="P2134" i="1"/>
  <c r="Q2134" i="1"/>
  <c r="R2134" i="1"/>
  <c r="S2134" i="1"/>
  <c r="T2134" i="1"/>
  <c r="U2134" i="1"/>
  <c r="V2134" i="1"/>
  <c r="W2134" i="1"/>
  <c r="X2134" i="1"/>
  <c r="Y2134" i="1"/>
  <c r="Z2134" i="1"/>
  <c r="AA2134" i="1"/>
  <c r="AB2134" i="1"/>
  <c r="AC2134" i="1"/>
  <c r="AD2134" i="1"/>
  <c r="AE2134" i="1"/>
  <c r="AF2134" i="1"/>
  <c r="C2135" i="1"/>
  <c r="D2135" i="1"/>
  <c r="E2135" i="1"/>
  <c r="F2135" i="1"/>
  <c r="G2135" i="1"/>
  <c r="H2135" i="1"/>
  <c r="I2135" i="1"/>
  <c r="J2135" i="1"/>
  <c r="K2135" i="1"/>
  <c r="L2135" i="1"/>
  <c r="M2135" i="1"/>
  <c r="N2135" i="1"/>
  <c r="O2135" i="1"/>
  <c r="P2135" i="1"/>
  <c r="Q2135" i="1"/>
  <c r="R2135" i="1"/>
  <c r="S2135" i="1"/>
  <c r="T2135" i="1"/>
  <c r="U2135" i="1"/>
  <c r="V2135" i="1"/>
  <c r="W2135" i="1"/>
  <c r="X2135" i="1"/>
  <c r="Y2135" i="1"/>
  <c r="Z2135" i="1"/>
  <c r="AA2135" i="1"/>
  <c r="AB2135" i="1"/>
  <c r="AC2135" i="1"/>
  <c r="AD2135" i="1"/>
  <c r="AE2135" i="1"/>
  <c r="AF2135" i="1"/>
  <c r="C2136" i="1"/>
  <c r="D2136" i="1"/>
  <c r="E2136" i="1"/>
  <c r="F2136" i="1"/>
  <c r="G2136" i="1"/>
  <c r="H2136" i="1"/>
  <c r="I2136" i="1"/>
  <c r="J2136" i="1"/>
  <c r="K2136" i="1"/>
  <c r="L2136" i="1"/>
  <c r="M2136" i="1"/>
  <c r="N2136" i="1"/>
  <c r="O2136" i="1"/>
  <c r="P2136" i="1"/>
  <c r="Q2136" i="1"/>
  <c r="R2136" i="1"/>
  <c r="S2136" i="1"/>
  <c r="T2136" i="1"/>
  <c r="U2136" i="1"/>
  <c r="V2136" i="1"/>
  <c r="W2136" i="1"/>
  <c r="X2136" i="1"/>
  <c r="Y2136" i="1"/>
  <c r="Z2136" i="1"/>
  <c r="AA2136" i="1"/>
  <c r="AB2136" i="1"/>
  <c r="AC2136" i="1"/>
  <c r="AD2136" i="1"/>
  <c r="AE2136" i="1"/>
  <c r="AF2136" i="1"/>
  <c r="C2137" i="1"/>
  <c r="D2137" i="1"/>
  <c r="E2137" i="1"/>
  <c r="F2137" i="1"/>
  <c r="G2137" i="1"/>
  <c r="H2137" i="1"/>
  <c r="I2137" i="1"/>
  <c r="J2137" i="1"/>
  <c r="K2137" i="1"/>
  <c r="L2137" i="1"/>
  <c r="M2137" i="1"/>
  <c r="N2137" i="1"/>
  <c r="O2137" i="1"/>
  <c r="P2137" i="1"/>
  <c r="Q2137" i="1"/>
  <c r="R2137" i="1"/>
  <c r="S2137" i="1"/>
  <c r="T2137" i="1"/>
  <c r="U2137" i="1"/>
  <c r="V2137" i="1"/>
  <c r="W2137" i="1"/>
  <c r="X2137" i="1"/>
  <c r="Y2137" i="1"/>
  <c r="Z2137" i="1"/>
  <c r="AA2137" i="1"/>
  <c r="AB2137" i="1"/>
  <c r="AC2137" i="1"/>
  <c r="AD2137" i="1"/>
  <c r="AE2137" i="1"/>
  <c r="AF2137" i="1"/>
  <c r="C2138" i="1"/>
  <c r="D2138" i="1"/>
  <c r="E2138" i="1"/>
  <c r="F2138" i="1"/>
  <c r="G2138" i="1"/>
  <c r="H2138" i="1"/>
  <c r="I2138" i="1"/>
  <c r="J2138" i="1"/>
  <c r="K2138" i="1"/>
  <c r="L2138" i="1"/>
  <c r="M2138" i="1"/>
  <c r="N2138" i="1"/>
  <c r="O2138" i="1"/>
  <c r="P2138" i="1"/>
  <c r="Q2138" i="1"/>
  <c r="R2138" i="1"/>
  <c r="S2138" i="1"/>
  <c r="T2138" i="1"/>
  <c r="U2138" i="1"/>
  <c r="V2138" i="1"/>
  <c r="W2138" i="1"/>
  <c r="X2138" i="1"/>
  <c r="Y2138" i="1"/>
  <c r="Z2138" i="1"/>
  <c r="AA2138" i="1"/>
  <c r="AB2138" i="1"/>
  <c r="AC2138" i="1"/>
  <c r="AD2138" i="1"/>
  <c r="AE2138" i="1"/>
  <c r="AF2138" i="1"/>
  <c r="C2139" i="1"/>
  <c r="D2139" i="1"/>
  <c r="E2139" i="1"/>
  <c r="F2139" i="1"/>
  <c r="G2139" i="1"/>
  <c r="H2139" i="1"/>
  <c r="I2139" i="1"/>
  <c r="J2139" i="1"/>
  <c r="K2139" i="1"/>
  <c r="L2139" i="1"/>
  <c r="M2139" i="1"/>
  <c r="N2139" i="1"/>
  <c r="O2139" i="1"/>
  <c r="P2139" i="1"/>
  <c r="Q2139" i="1"/>
  <c r="R2139" i="1"/>
  <c r="S2139" i="1"/>
  <c r="T2139" i="1"/>
  <c r="U2139" i="1"/>
  <c r="V2139" i="1"/>
  <c r="W2139" i="1"/>
  <c r="X2139" i="1"/>
  <c r="Y2139" i="1"/>
  <c r="Z2139" i="1"/>
  <c r="AA2139" i="1"/>
  <c r="AB2139" i="1"/>
  <c r="AC2139" i="1"/>
  <c r="AD2139" i="1"/>
  <c r="AE2139" i="1"/>
  <c r="AF2139" i="1"/>
  <c r="C2140" i="1"/>
  <c r="D2140" i="1"/>
  <c r="E2140" i="1"/>
  <c r="F2140" i="1"/>
  <c r="G2140" i="1"/>
  <c r="H2140" i="1"/>
  <c r="I2140" i="1"/>
  <c r="J2140" i="1"/>
  <c r="K2140" i="1"/>
  <c r="L2140" i="1"/>
  <c r="M2140" i="1"/>
  <c r="N2140" i="1"/>
  <c r="O2140" i="1"/>
  <c r="P2140" i="1"/>
  <c r="Q2140" i="1"/>
  <c r="R2140" i="1"/>
  <c r="S2140" i="1"/>
  <c r="T2140" i="1"/>
  <c r="U2140" i="1"/>
  <c r="V2140" i="1"/>
  <c r="W2140" i="1"/>
  <c r="X2140" i="1"/>
  <c r="Y2140" i="1"/>
  <c r="Z2140" i="1"/>
  <c r="AA2140" i="1"/>
  <c r="AB2140" i="1"/>
  <c r="AC2140" i="1"/>
  <c r="AD2140" i="1"/>
  <c r="AE2140" i="1"/>
  <c r="AF2140" i="1"/>
  <c r="C2141" i="1"/>
  <c r="D2141" i="1"/>
  <c r="E2141" i="1"/>
  <c r="F2141" i="1"/>
  <c r="G2141" i="1"/>
  <c r="H2141" i="1"/>
  <c r="I2141" i="1"/>
  <c r="J2141" i="1"/>
  <c r="K2141" i="1"/>
  <c r="L2141" i="1"/>
  <c r="M2141" i="1"/>
  <c r="N2141" i="1"/>
  <c r="O2141" i="1"/>
  <c r="P2141" i="1"/>
  <c r="Q2141" i="1"/>
  <c r="R2141" i="1"/>
  <c r="S2141" i="1"/>
  <c r="T2141" i="1"/>
  <c r="U2141" i="1"/>
  <c r="V2141" i="1"/>
  <c r="W2141" i="1"/>
  <c r="X2141" i="1"/>
  <c r="Y2141" i="1"/>
  <c r="Z2141" i="1"/>
  <c r="AA2141" i="1"/>
  <c r="AB2141" i="1"/>
  <c r="AC2141" i="1"/>
  <c r="AD2141" i="1"/>
  <c r="AE2141" i="1"/>
  <c r="AF2141" i="1"/>
  <c r="C2142" i="1"/>
  <c r="D2142" i="1"/>
  <c r="E2142" i="1"/>
  <c r="F2142" i="1"/>
  <c r="G2142" i="1"/>
  <c r="H2142" i="1"/>
  <c r="I2142" i="1"/>
  <c r="J2142" i="1"/>
  <c r="K2142" i="1"/>
  <c r="L2142" i="1"/>
  <c r="M2142" i="1"/>
  <c r="N2142" i="1"/>
  <c r="O2142" i="1"/>
  <c r="P2142" i="1"/>
  <c r="Q2142" i="1"/>
  <c r="R2142" i="1"/>
  <c r="S2142" i="1"/>
  <c r="T2142" i="1"/>
  <c r="U2142" i="1"/>
  <c r="V2142" i="1"/>
  <c r="W2142" i="1"/>
  <c r="X2142" i="1"/>
  <c r="Y2142" i="1"/>
  <c r="Z2142" i="1"/>
  <c r="AA2142" i="1"/>
  <c r="AB2142" i="1"/>
  <c r="AC2142" i="1"/>
  <c r="AD2142" i="1"/>
  <c r="AE2142" i="1"/>
  <c r="AF2142" i="1"/>
  <c r="C2143" i="1"/>
  <c r="D2143" i="1"/>
  <c r="E2143" i="1"/>
  <c r="F2143" i="1"/>
  <c r="G2143" i="1"/>
  <c r="H2143" i="1"/>
  <c r="I2143" i="1"/>
  <c r="J2143" i="1"/>
  <c r="K2143" i="1"/>
  <c r="L2143" i="1"/>
  <c r="M2143" i="1"/>
  <c r="N2143" i="1"/>
  <c r="O2143" i="1"/>
  <c r="P2143" i="1"/>
  <c r="Q2143" i="1"/>
  <c r="R2143" i="1"/>
  <c r="S2143" i="1"/>
  <c r="T2143" i="1"/>
  <c r="U2143" i="1"/>
  <c r="V2143" i="1"/>
  <c r="W2143" i="1"/>
  <c r="X2143" i="1"/>
  <c r="Y2143" i="1"/>
  <c r="Z2143" i="1"/>
  <c r="AA2143" i="1"/>
  <c r="AB2143" i="1"/>
  <c r="AC2143" i="1"/>
  <c r="AD2143" i="1"/>
  <c r="AE2143" i="1"/>
  <c r="AF2143" i="1"/>
  <c r="C2144" i="1"/>
  <c r="D2144" i="1"/>
  <c r="E2144" i="1"/>
  <c r="F2144" i="1"/>
  <c r="G2144" i="1"/>
  <c r="H2144" i="1"/>
  <c r="I2144" i="1"/>
  <c r="J2144" i="1"/>
  <c r="K2144" i="1"/>
  <c r="L2144" i="1"/>
  <c r="M2144" i="1"/>
  <c r="N2144" i="1"/>
  <c r="O2144" i="1"/>
  <c r="P2144" i="1"/>
  <c r="Q2144" i="1"/>
  <c r="R2144" i="1"/>
  <c r="S2144" i="1"/>
  <c r="T2144" i="1"/>
  <c r="U2144" i="1"/>
  <c r="V2144" i="1"/>
  <c r="W2144" i="1"/>
  <c r="X2144" i="1"/>
  <c r="Y2144" i="1"/>
  <c r="Z2144" i="1"/>
  <c r="AA2144" i="1"/>
  <c r="AB2144" i="1"/>
  <c r="AC2144" i="1"/>
  <c r="AD2144" i="1"/>
  <c r="AE2144" i="1"/>
  <c r="AF2144" i="1"/>
  <c r="C2145" i="1"/>
  <c r="D2145" i="1"/>
  <c r="E2145" i="1"/>
  <c r="F2145" i="1"/>
  <c r="G2145" i="1"/>
  <c r="H2145" i="1"/>
  <c r="I2145" i="1"/>
  <c r="J2145" i="1"/>
  <c r="K2145" i="1"/>
  <c r="L2145" i="1"/>
  <c r="M2145" i="1"/>
  <c r="N2145" i="1"/>
  <c r="O2145" i="1"/>
  <c r="P2145" i="1"/>
  <c r="Q2145" i="1"/>
  <c r="R2145" i="1"/>
  <c r="S2145" i="1"/>
  <c r="T2145" i="1"/>
  <c r="U2145" i="1"/>
  <c r="V2145" i="1"/>
  <c r="W2145" i="1"/>
  <c r="X2145" i="1"/>
  <c r="Y2145" i="1"/>
  <c r="Z2145" i="1"/>
  <c r="AA2145" i="1"/>
  <c r="AB2145" i="1"/>
  <c r="AC2145" i="1"/>
  <c r="AD2145" i="1"/>
  <c r="AE2145" i="1"/>
  <c r="AF2145" i="1"/>
  <c r="C2146" i="1"/>
  <c r="D2146" i="1"/>
  <c r="E2146" i="1"/>
  <c r="F2146" i="1"/>
  <c r="G2146" i="1"/>
  <c r="H2146" i="1"/>
  <c r="I2146" i="1"/>
  <c r="J2146" i="1"/>
  <c r="K2146" i="1"/>
  <c r="L2146" i="1"/>
  <c r="M2146" i="1"/>
  <c r="N2146" i="1"/>
  <c r="O2146" i="1"/>
  <c r="P2146" i="1"/>
  <c r="Q2146" i="1"/>
  <c r="R2146" i="1"/>
  <c r="S2146" i="1"/>
  <c r="T2146" i="1"/>
  <c r="U2146" i="1"/>
  <c r="V2146" i="1"/>
  <c r="W2146" i="1"/>
  <c r="X2146" i="1"/>
  <c r="Y2146" i="1"/>
  <c r="Z2146" i="1"/>
  <c r="AA2146" i="1"/>
  <c r="AB2146" i="1"/>
  <c r="AC2146" i="1"/>
  <c r="AD2146" i="1"/>
  <c r="AE2146" i="1"/>
  <c r="AF2146" i="1"/>
  <c r="C2147" i="1"/>
  <c r="D2147" i="1"/>
  <c r="E2147" i="1"/>
  <c r="F2147" i="1"/>
  <c r="G2147" i="1"/>
  <c r="H2147" i="1"/>
  <c r="I2147" i="1"/>
  <c r="J2147" i="1"/>
  <c r="K2147" i="1"/>
  <c r="L2147" i="1"/>
  <c r="M2147" i="1"/>
  <c r="N2147" i="1"/>
  <c r="O2147" i="1"/>
  <c r="P2147" i="1"/>
  <c r="Q2147" i="1"/>
  <c r="R2147" i="1"/>
  <c r="S2147" i="1"/>
  <c r="T2147" i="1"/>
  <c r="U2147" i="1"/>
  <c r="V2147" i="1"/>
  <c r="W2147" i="1"/>
  <c r="X2147" i="1"/>
  <c r="Y2147" i="1"/>
  <c r="Z2147" i="1"/>
  <c r="AA2147" i="1"/>
  <c r="AB2147" i="1"/>
  <c r="AC2147" i="1"/>
  <c r="AD2147" i="1"/>
  <c r="AE2147" i="1"/>
  <c r="AF2147" i="1"/>
  <c r="C2148" i="1"/>
  <c r="D2148" i="1"/>
  <c r="E2148" i="1"/>
  <c r="F2148" i="1"/>
  <c r="G2148" i="1"/>
  <c r="H2148" i="1"/>
  <c r="I2148" i="1"/>
  <c r="J2148" i="1"/>
  <c r="K2148" i="1"/>
  <c r="L2148" i="1"/>
  <c r="M2148" i="1"/>
  <c r="N2148" i="1"/>
  <c r="O2148" i="1"/>
  <c r="P2148" i="1"/>
  <c r="Q2148" i="1"/>
  <c r="R2148" i="1"/>
  <c r="S2148" i="1"/>
  <c r="T2148" i="1"/>
  <c r="U2148" i="1"/>
  <c r="V2148" i="1"/>
  <c r="W2148" i="1"/>
  <c r="X2148" i="1"/>
  <c r="Y2148" i="1"/>
  <c r="Z2148" i="1"/>
  <c r="AA2148" i="1"/>
  <c r="AB2148" i="1"/>
  <c r="AC2148" i="1"/>
  <c r="AD2148" i="1"/>
  <c r="AE2148" i="1"/>
  <c r="AF2148" i="1"/>
  <c r="C2149" i="1"/>
  <c r="D2149" i="1"/>
  <c r="E2149" i="1"/>
  <c r="F2149" i="1"/>
  <c r="G2149" i="1"/>
  <c r="H2149" i="1"/>
  <c r="I2149" i="1"/>
  <c r="J2149" i="1"/>
  <c r="K2149" i="1"/>
  <c r="L2149" i="1"/>
  <c r="M2149" i="1"/>
  <c r="N2149" i="1"/>
  <c r="O2149" i="1"/>
  <c r="P2149" i="1"/>
  <c r="Q2149" i="1"/>
  <c r="R2149" i="1"/>
  <c r="S2149" i="1"/>
  <c r="T2149" i="1"/>
  <c r="U2149" i="1"/>
  <c r="V2149" i="1"/>
  <c r="W2149" i="1"/>
  <c r="X2149" i="1"/>
  <c r="Y2149" i="1"/>
  <c r="Z2149" i="1"/>
  <c r="AA2149" i="1"/>
  <c r="AB2149" i="1"/>
  <c r="AC2149" i="1"/>
  <c r="AD2149" i="1"/>
  <c r="AE2149" i="1"/>
  <c r="AF2149" i="1"/>
  <c r="C2150" i="1"/>
  <c r="D2150" i="1"/>
  <c r="E2150" i="1"/>
  <c r="F2150" i="1"/>
  <c r="G2150" i="1"/>
  <c r="H2150" i="1"/>
  <c r="I2150" i="1"/>
  <c r="J2150" i="1"/>
  <c r="K2150" i="1"/>
  <c r="L2150" i="1"/>
  <c r="M2150" i="1"/>
  <c r="N2150" i="1"/>
  <c r="O2150" i="1"/>
  <c r="P2150" i="1"/>
  <c r="Q2150" i="1"/>
  <c r="R2150" i="1"/>
  <c r="S2150" i="1"/>
  <c r="T2150" i="1"/>
  <c r="U2150" i="1"/>
  <c r="V2150" i="1"/>
  <c r="W2150" i="1"/>
  <c r="X2150" i="1"/>
  <c r="Y2150" i="1"/>
  <c r="Z2150" i="1"/>
  <c r="AA2150" i="1"/>
  <c r="AB2150" i="1"/>
  <c r="AC2150" i="1"/>
  <c r="AD2150" i="1"/>
  <c r="AE2150" i="1"/>
  <c r="AF2150" i="1"/>
  <c r="C2151" i="1"/>
  <c r="D2151" i="1"/>
  <c r="E2151" i="1"/>
  <c r="F2151" i="1"/>
  <c r="G2151" i="1"/>
  <c r="H2151" i="1"/>
  <c r="I2151" i="1"/>
  <c r="J2151" i="1"/>
  <c r="K2151" i="1"/>
  <c r="L2151" i="1"/>
  <c r="M2151" i="1"/>
  <c r="N2151" i="1"/>
  <c r="O2151" i="1"/>
  <c r="P2151" i="1"/>
  <c r="Q2151" i="1"/>
  <c r="R2151" i="1"/>
  <c r="S2151" i="1"/>
  <c r="T2151" i="1"/>
  <c r="U2151" i="1"/>
  <c r="V2151" i="1"/>
  <c r="W2151" i="1"/>
  <c r="X2151" i="1"/>
  <c r="Y2151" i="1"/>
  <c r="Z2151" i="1"/>
  <c r="AA2151" i="1"/>
  <c r="AB2151" i="1"/>
  <c r="AC2151" i="1"/>
  <c r="AD2151" i="1"/>
  <c r="AE2151" i="1"/>
  <c r="AF2151" i="1"/>
  <c r="C2152" i="1"/>
  <c r="D2152" i="1"/>
  <c r="E2152" i="1"/>
  <c r="F2152" i="1"/>
  <c r="G2152" i="1"/>
  <c r="H2152" i="1"/>
  <c r="I2152" i="1"/>
  <c r="J2152" i="1"/>
  <c r="K2152" i="1"/>
  <c r="L2152" i="1"/>
  <c r="M2152" i="1"/>
  <c r="N2152" i="1"/>
  <c r="O2152" i="1"/>
  <c r="P2152" i="1"/>
  <c r="Q2152" i="1"/>
  <c r="R2152" i="1"/>
  <c r="S2152" i="1"/>
  <c r="T2152" i="1"/>
  <c r="U2152" i="1"/>
  <c r="V2152" i="1"/>
  <c r="W2152" i="1"/>
  <c r="X2152" i="1"/>
  <c r="Y2152" i="1"/>
  <c r="Z2152" i="1"/>
  <c r="AA2152" i="1"/>
  <c r="AB2152" i="1"/>
  <c r="AC2152" i="1"/>
  <c r="AD2152" i="1"/>
  <c r="AE2152" i="1"/>
  <c r="AF2152" i="1"/>
  <c r="C2153" i="1"/>
  <c r="D2153" i="1"/>
  <c r="E2153" i="1"/>
  <c r="F2153" i="1"/>
  <c r="G2153" i="1"/>
  <c r="H2153" i="1"/>
  <c r="I2153" i="1"/>
  <c r="J2153" i="1"/>
  <c r="K2153" i="1"/>
  <c r="L2153" i="1"/>
  <c r="M2153" i="1"/>
  <c r="N2153" i="1"/>
  <c r="O2153" i="1"/>
  <c r="P2153" i="1"/>
  <c r="Q2153" i="1"/>
  <c r="R2153" i="1"/>
  <c r="S2153" i="1"/>
  <c r="T2153" i="1"/>
  <c r="U2153" i="1"/>
  <c r="V2153" i="1"/>
  <c r="W2153" i="1"/>
  <c r="X2153" i="1"/>
  <c r="Y2153" i="1"/>
  <c r="Z2153" i="1"/>
  <c r="AA2153" i="1"/>
  <c r="AB2153" i="1"/>
  <c r="AC2153" i="1"/>
  <c r="AD2153" i="1"/>
  <c r="AE2153" i="1"/>
  <c r="AF2153" i="1"/>
  <c r="C2154" i="1"/>
  <c r="D2154" i="1"/>
  <c r="E2154" i="1"/>
  <c r="F2154" i="1"/>
  <c r="G2154" i="1"/>
  <c r="H2154" i="1"/>
  <c r="I2154" i="1"/>
  <c r="J2154" i="1"/>
  <c r="K2154" i="1"/>
  <c r="L2154" i="1"/>
  <c r="M2154" i="1"/>
  <c r="N2154" i="1"/>
  <c r="O2154" i="1"/>
  <c r="P2154" i="1"/>
  <c r="Q2154" i="1"/>
  <c r="R2154" i="1"/>
  <c r="S2154" i="1"/>
  <c r="T2154" i="1"/>
  <c r="U2154" i="1"/>
  <c r="V2154" i="1"/>
  <c r="W2154" i="1"/>
  <c r="X2154" i="1"/>
  <c r="Y2154" i="1"/>
  <c r="Z2154" i="1"/>
  <c r="AA2154" i="1"/>
  <c r="AB2154" i="1"/>
  <c r="AC2154" i="1"/>
  <c r="AD2154" i="1"/>
  <c r="AE2154" i="1"/>
  <c r="AF2154" i="1"/>
  <c r="C2155" i="1"/>
  <c r="D2155" i="1"/>
  <c r="E2155" i="1"/>
  <c r="F2155" i="1"/>
  <c r="G2155" i="1"/>
  <c r="H2155" i="1"/>
  <c r="I2155" i="1"/>
  <c r="J2155" i="1"/>
  <c r="K2155" i="1"/>
  <c r="L2155" i="1"/>
  <c r="M2155" i="1"/>
  <c r="N2155" i="1"/>
  <c r="O2155" i="1"/>
  <c r="P2155" i="1"/>
  <c r="Q2155" i="1"/>
  <c r="R2155" i="1"/>
  <c r="S2155" i="1"/>
  <c r="T2155" i="1"/>
  <c r="U2155" i="1"/>
  <c r="V2155" i="1"/>
  <c r="W2155" i="1"/>
  <c r="X2155" i="1"/>
  <c r="Y2155" i="1"/>
  <c r="Z2155" i="1"/>
  <c r="AA2155" i="1"/>
  <c r="AB2155" i="1"/>
  <c r="AC2155" i="1"/>
  <c r="AD2155" i="1"/>
  <c r="AE2155" i="1"/>
  <c r="AF2155" i="1"/>
  <c r="C2156" i="1"/>
  <c r="D2156" i="1"/>
  <c r="E2156" i="1"/>
  <c r="F2156" i="1"/>
  <c r="G2156" i="1"/>
  <c r="H2156" i="1"/>
  <c r="I2156" i="1"/>
  <c r="J2156" i="1"/>
  <c r="K2156" i="1"/>
  <c r="L2156" i="1"/>
  <c r="M2156" i="1"/>
  <c r="N2156" i="1"/>
  <c r="O2156" i="1"/>
  <c r="P2156" i="1"/>
  <c r="Q2156" i="1"/>
  <c r="R2156" i="1"/>
  <c r="S2156" i="1"/>
  <c r="T2156" i="1"/>
  <c r="U2156" i="1"/>
  <c r="V2156" i="1"/>
  <c r="W2156" i="1"/>
  <c r="X2156" i="1"/>
  <c r="Y2156" i="1"/>
  <c r="Z2156" i="1"/>
  <c r="AA2156" i="1"/>
  <c r="AB2156" i="1"/>
  <c r="AC2156" i="1"/>
  <c r="AD2156" i="1"/>
  <c r="AE2156" i="1"/>
  <c r="AF2156" i="1"/>
  <c r="C2157" i="1"/>
  <c r="D2157" i="1"/>
  <c r="E2157" i="1"/>
  <c r="F2157" i="1"/>
  <c r="G2157" i="1"/>
  <c r="H2157" i="1"/>
  <c r="I2157" i="1"/>
  <c r="J2157" i="1"/>
  <c r="K2157" i="1"/>
  <c r="L2157" i="1"/>
  <c r="M2157" i="1"/>
  <c r="N2157" i="1"/>
  <c r="O2157" i="1"/>
  <c r="P2157" i="1"/>
  <c r="Q2157" i="1"/>
  <c r="R2157" i="1"/>
  <c r="S2157" i="1"/>
  <c r="T2157" i="1"/>
  <c r="U2157" i="1"/>
  <c r="V2157" i="1"/>
  <c r="W2157" i="1"/>
  <c r="X2157" i="1"/>
  <c r="Y2157" i="1"/>
  <c r="Z2157" i="1"/>
  <c r="AA2157" i="1"/>
  <c r="AB2157" i="1"/>
  <c r="AC2157" i="1"/>
  <c r="AD2157" i="1"/>
  <c r="AE2157" i="1"/>
  <c r="AF2157" i="1"/>
  <c r="C2158" i="1"/>
  <c r="D2158" i="1"/>
  <c r="E2158" i="1"/>
  <c r="F2158" i="1"/>
  <c r="G2158" i="1"/>
  <c r="H2158" i="1"/>
  <c r="I2158" i="1"/>
  <c r="J2158" i="1"/>
  <c r="K2158" i="1"/>
  <c r="L2158" i="1"/>
  <c r="M2158" i="1"/>
  <c r="N2158" i="1"/>
  <c r="O2158" i="1"/>
  <c r="P2158" i="1"/>
  <c r="Q2158" i="1"/>
  <c r="R2158" i="1"/>
  <c r="S2158" i="1"/>
  <c r="T2158" i="1"/>
  <c r="U2158" i="1"/>
  <c r="V2158" i="1"/>
  <c r="W2158" i="1"/>
  <c r="X2158" i="1"/>
  <c r="Y2158" i="1"/>
  <c r="Z2158" i="1"/>
  <c r="AA2158" i="1"/>
  <c r="AB2158" i="1"/>
  <c r="AC2158" i="1"/>
  <c r="AD2158" i="1"/>
  <c r="AE2158" i="1"/>
  <c r="AF2158" i="1"/>
  <c r="C2159" i="1"/>
  <c r="D2159" i="1"/>
  <c r="E2159" i="1"/>
  <c r="F2159" i="1"/>
  <c r="G2159" i="1"/>
  <c r="H2159" i="1"/>
  <c r="I2159" i="1"/>
  <c r="J2159" i="1"/>
  <c r="K2159" i="1"/>
  <c r="L2159" i="1"/>
  <c r="M2159" i="1"/>
  <c r="N2159" i="1"/>
  <c r="O2159" i="1"/>
  <c r="P2159" i="1"/>
  <c r="Q2159" i="1"/>
  <c r="R2159" i="1"/>
  <c r="S2159" i="1"/>
  <c r="T2159" i="1"/>
  <c r="U2159" i="1"/>
  <c r="V2159" i="1"/>
  <c r="W2159" i="1"/>
  <c r="X2159" i="1"/>
  <c r="Y2159" i="1"/>
  <c r="Z2159" i="1"/>
  <c r="AA2159" i="1"/>
  <c r="AB2159" i="1"/>
  <c r="AC2159" i="1"/>
  <c r="AD2159" i="1"/>
  <c r="AE2159" i="1"/>
  <c r="AF2159" i="1"/>
  <c r="C2160" i="1"/>
  <c r="D2160" i="1"/>
  <c r="E2160" i="1"/>
  <c r="F2160" i="1"/>
  <c r="G2160" i="1"/>
  <c r="H2160" i="1"/>
  <c r="I2160" i="1"/>
  <c r="J2160" i="1"/>
  <c r="K2160" i="1"/>
  <c r="L2160" i="1"/>
  <c r="M2160" i="1"/>
  <c r="N2160" i="1"/>
  <c r="O2160" i="1"/>
  <c r="P2160" i="1"/>
  <c r="Q2160" i="1"/>
  <c r="R2160" i="1"/>
  <c r="S2160" i="1"/>
  <c r="T2160" i="1"/>
  <c r="U2160" i="1"/>
  <c r="V2160" i="1"/>
  <c r="W2160" i="1"/>
  <c r="X2160" i="1"/>
  <c r="Y2160" i="1"/>
  <c r="Z2160" i="1"/>
  <c r="AA2160" i="1"/>
  <c r="AB2160" i="1"/>
  <c r="AC2160" i="1"/>
  <c r="AD2160" i="1"/>
  <c r="AE2160" i="1"/>
  <c r="AF2160" i="1"/>
  <c r="C2161" i="1"/>
  <c r="D2161" i="1"/>
  <c r="E2161" i="1"/>
  <c r="F2161" i="1"/>
  <c r="G2161" i="1"/>
  <c r="H2161" i="1"/>
  <c r="I2161" i="1"/>
  <c r="J2161" i="1"/>
  <c r="K2161" i="1"/>
  <c r="L2161" i="1"/>
  <c r="M2161" i="1"/>
  <c r="N2161" i="1"/>
  <c r="O2161" i="1"/>
  <c r="P2161" i="1"/>
  <c r="Q2161" i="1"/>
  <c r="R2161" i="1"/>
  <c r="S2161" i="1"/>
  <c r="T2161" i="1"/>
  <c r="U2161" i="1"/>
  <c r="V2161" i="1"/>
  <c r="W2161" i="1"/>
  <c r="X2161" i="1"/>
  <c r="Y2161" i="1"/>
  <c r="Z2161" i="1"/>
  <c r="AA2161" i="1"/>
  <c r="AB2161" i="1"/>
  <c r="AC2161" i="1"/>
  <c r="AD2161" i="1"/>
  <c r="AE2161" i="1"/>
  <c r="AF2161" i="1"/>
  <c r="C2162" i="1"/>
  <c r="D2162" i="1"/>
  <c r="E2162" i="1"/>
  <c r="F2162" i="1"/>
  <c r="G2162" i="1"/>
  <c r="H2162" i="1"/>
  <c r="I2162" i="1"/>
  <c r="J2162" i="1"/>
  <c r="K2162" i="1"/>
  <c r="L2162" i="1"/>
  <c r="M2162" i="1"/>
  <c r="N2162" i="1"/>
  <c r="O2162" i="1"/>
  <c r="P2162" i="1"/>
  <c r="Q2162" i="1"/>
  <c r="R2162" i="1"/>
  <c r="S2162" i="1"/>
  <c r="T2162" i="1"/>
  <c r="U2162" i="1"/>
  <c r="V2162" i="1"/>
  <c r="W2162" i="1"/>
  <c r="X2162" i="1"/>
  <c r="Y2162" i="1"/>
  <c r="Z2162" i="1"/>
  <c r="AA2162" i="1"/>
  <c r="AB2162" i="1"/>
  <c r="AC2162" i="1"/>
  <c r="AD2162" i="1"/>
  <c r="AE2162" i="1"/>
  <c r="AF2162" i="1"/>
  <c r="C2163" i="1"/>
  <c r="D2163" i="1"/>
  <c r="E2163" i="1"/>
  <c r="F2163" i="1"/>
  <c r="G2163" i="1"/>
  <c r="H2163" i="1"/>
  <c r="I2163" i="1"/>
  <c r="J2163" i="1"/>
  <c r="K2163" i="1"/>
  <c r="L2163" i="1"/>
  <c r="M2163" i="1"/>
  <c r="N2163" i="1"/>
  <c r="O2163" i="1"/>
  <c r="P2163" i="1"/>
  <c r="Q2163" i="1"/>
  <c r="R2163" i="1"/>
  <c r="S2163" i="1"/>
  <c r="T2163" i="1"/>
  <c r="U2163" i="1"/>
  <c r="V2163" i="1"/>
  <c r="W2163" i="1"/>
  <c r="X2163" i="1"/>
  <c r="Y2163" i="1"/>
  <c r="Z2163" i="1"/>
  <c r="AA2163" i="1"/>
  <c r="AB2163" i="1"/>
  <c r="AC2163" i="1"/>
  <c r="AD2163" i="1"/>
  <c r="AE2163" i="1"/>
  <c r="AF2163" i="1"/>
  <c r="C2164" i="1"/>
  <c r="D2164" i="1"/>
  <c r="E2164" i="1"/>
  <c r="F2164" i="1"/>
  <c r="G2164" i="1"/>
  <c r="H2164" i="1"/>
  <c r="I2164" i="1"/>
  <c r="J2164" i="1"/>
  <c r="K2164" i="1"/>
  <c r="L2164" i="1"/>
  <c r="M2164" i="1"/>
  <c r="N2164" i="1"/>
  <c r="O2164" i="1"/>
  <c r="P2164" i="1"/>
  <c r="Q2164" i="1"/>
  <c r="R2164" i="1"/>
  <c r="S2164" i="1"/>
  <c r="T2164" i="1"/>
  <c r="U2164" i="1"/>
  <c r="V2164" i="1"/>
  <c r="W2164" i="1"/>
  <c r="X2164" i="1"/>
  <c r="Y2164" i="1"/>
  <c r="Z2164" i="1"/>
  <c r="AA2164" i="1"/>
  <c r="AB2164" i="1"/>
  <c r="AC2164" i="1"/>
  <c r="AD2164" i="1"/>
  <c r="AE2164" i="1"/>
  <c r="AF2164" i="1"/>
  <c r="C2165" i="1"/>
  <c r="D2165" i="1"/>
  <c r="E2165" i="1"/>
  <c r="F2165" i="1"/>
  <c r="G2165" i="1"/>
  <c r="H2165" i="1"/>
  <c r="I2165" i="1"/>
  <c r="J2165" i="1"/>
  <c r="K2165" i="1"/>
  <c r="L2165" i="1"/>
  <c r="M2165" i="1"/>
  <c r="N2165" i="1"/>
  <c r="O2165" i="1"/>
  <c r="P2165" i="1"/>
  <c r="Q2165" i="1"/>
  <c r="R2165" i="1"/>
  <c r="S2165" i="1"/>
  <c r="T2165" i="1"/>
  <c r="U2165" i="1"/>
  <c r="V2165" i="1"/>
  <c r="W2165" i="1"/>
  <c r="X2165" i="1"/>
  <c r="Y2165" i="1"/>
  <c r="Z2165" i="1"/>
  <c r="AA2165" i="1"/>
  <c r="AB2165" i="1"/>
  <c r="AC2165" i="1"/>
  <c r="AD2165" i="1"/>
  <c r="AE2165" i="1"/>
  <c r="AF2165" i="1"/>
  <c r="C2166" i="1"/>
  <c r="D2166" i="1"/>
  <c r="E2166" i="1"/>
  <c r="F2166" i="1"/>
  <c r="G2166" i="1"/>
  <c r="H2166" i="1"/>
  <c r="I2166" i="1"/>
  <c r="J2166" i="1"/>
  <c r="K2166" i="1"/>
  <c r="L2166" i="1"/>
  <c r="M2166" i="1"/>
  <c r="N2166" i="1"/>
  <c r="O2166" i="1"/>
  <c r="P2166" i="1"/>
  <c r="Q2166" i="1"/>
  <c r="R2166" i="1"/>
  <c r="S2166" i="1"/>
  <c r="T2166" i="1"/>
  <c r="U2166" i="1"/>
  <c r="V2166" i="1"/>
  <c r="W2166" i="1"/>
  <c r="X2166" i="1"/>
  <c r="Y2166" i="1"/>
  <c r="Z2166" i="1"/>
  <c r="AA2166" i="1"/>
  <c r="AB2166" i="1"/>
  <c r="AC2166" i="1"/>
  <c r="AD2166" i="1"/>
  <c r="AE2166" i="1"/>
  <c r="AF2166" i="1"/>
  <c r="C2167" i="1"/>
  <c r="D2167" i="1"/>
  <c r="E2167" i="1"/>
  <c r="F2167" i="1"/>
  <c r="G2167" i="1"/>
  <c r="H2167" i="1"/>
  <c r="I2167" i="1"/>
  <c r="J2167" i="1"/>
  <c r="K2167" i="1"/>
  <c r="L2167" i="1"/>
  <c r="M2167" i="1"/>
  <c r="N2167" i="1"/>
  <c r="O2167" i="1"/>
  <c r="P2167" i="1"/>
  <c r="Q2167" i="1"/>
  <c r="R2167" i="1"/>
  <c r="S2167" i="1"/>
  <c r="T2167" i="1"/>
  <c r="U2167" i="1"/>
  <c r="V2167" i="1"/>
  <c r="W2167" i="1"/>
  <c r="X2167" i="1"/>
  <c r="Y2167" i="1"/>
  <c r="Z2167" i="1"/>
  <c r="AA2167" i="1"/>
  <c r="AB2167" i="1"/>
  <c r="AC2167" i="1"/>
  <c r="AD2167" i="1"/>
  <c r="AE2167" i="1"/>
  <c r="AF2167" i="1"/>
  <c r="C2168" i="1"/>
  <c r="D2168" i="1"/>
  <c r="E2168" i="1"/>
  <c r="F2168" i="1"/>
  <c r="G2168" i="1"/>
  <c r="H2168" i="1"/>
  <c r="I2168" i="1"/>
  <c r="J2168" i="1"/>
  <c r="K2168" i="1"/>
  <c r="L2168" i="1"/>
  <c r="M2168" i="1"/>
  <c r="N2168" i="1"/>
  <c r="O2168" i="1"/>
  <c r="P2168" i="1"/>
  <c r="Q2168" i="1"/>
  <c r="R2168" i="1"/>
  <c r="S2168" i="1"/>
  <c r="T2168" i="1"/>
  <c r="U2168" i="1"/>
  <c r="V2168" i="1"/>
  <c r="W2168" i="1"/>
  <c r="X2168" i="1"/>
  <c r="Y2168" i="1"/>
  <c r="Z2168" i="1"/>
  <c r="AA2168" i="1"/>
  <c r="AB2168" i="1"/>
  <c r="AC2168" i="1"/>
  <c r="AD2168" i="1"/>
  <c r="AE2168" i="1"/>
  <c r="AF2168" i="1"/>
  <c r="C2169" i="1"/>
  <c r="D2169" i="1"/>
  <c r="E2169" i="1"/>
  <c r="F2169" i="1"/>
  <c r="G2169" i="1"/>
  <c r="H2169" i="1"/>
  <c r="I2169" i="1"/>
  <c r="J2169" i="1"/>
  <c r="K2169" i="1"/>
  <c r="L2169" i="1"/>
  <c r="M2169" i="1"/>
  <c r="N2169" i="1"/>
  <c r="O2169" i="1"/>
  <c r="P2169" i="1"/>
  <c r="Q2169" i="1"/>
  <c r="R2169" i="1"/>
  <c r="S2169" i="1"/>
  <c r="T2169" i="1"/>
  <c r="U2169" i="1"/>
  <c r="V2169" i="1"/>
  <c r="W2169" i="1"/>
  <c r="X2169" i="1"/>
  <c r="Y2169" i="1"/>
  <c r="Z2169" i="1"/>
  <c r="AA2169" i="1"/>
  <c r="AB2169" i="1"/>
  <c r="AC2169" i="1"/>
  <c r="AD2169" i="1"/>
  <c r="AE2169" i="1"/>
  <c r="AF2169" i="1"/>
  <c r="C2170" i="1"/>
  <c r="D2170" i="1"/>
  <c r="E2170" i="1"/>
  <c r="F2170" i="1"/>
  <c r="G2170" i="1"/>
  <c r="H2170" i="1"/>
  <c r="I2170" i="1"/>
  <c r="J2170" i="1"/>
  <c r="K2170" i="1"/>
  <c r="L2170" i="1"/>
  <c r="M2170" i="1"/>
  <c r="N2170" i="1"/>
  <c r="O2170" i="1"/>
  <c r="P2170" i="1"/>
  <c r="Q2170" i="1"/>
  <c r="R2170" i="1"/>
  <c r="S2170" i="1"/>
  <c r="T2170" i="1"/>
  <c r="U2170" i="1"/>
  <c r="V2170" i="1"/>
  <c r="W2170" i="1"/>
  <c r="X2170" i="1"/>
  <c r="Y2170" i="1"/>
  <c r="Z2170" i="1"/>
  <c r="AA2170" i="1"/>
  <c r="AB2170" i="1"/>
  <c r="AC2170" i="1"/>
  <c r="AD2170" i="1"/>
  <c r="AE2170" i="1"/>
  <c r="AF2170" i="1"/>
  <c r="C2171" i="1"/>
  <c r="D2171" i="1"/>
  <c r="E2171" i="1"/>
  <c r="F2171" i="1"/>
  <c r="G2171" i="1"/>
  <c r="H2171" i="1"/>
  <c r="I2171" i="1"/>
  <c r="J2171" i="1"/>
  <c r="K2171" i="1"/>
  <c r="L2171" i="1"/>
  <c r="M2171" i="1"/>
  <c r="N2171" i="1"/>
  <c r="O2171" i="1"/>
  <c r="P2171" i="1"/>
  <c r="Q2171" i="1"/>
  <c r="R2171" i="1"/>
  <c r="S2171" i="1"/>
  <c r="T2171" i="1"/>
  <c r="U2171" i="1"/>
  <c r="V2171" i="1"/>
  <c r="W2171" i="1"/>
  <c r="X2171" i="1"/>
  <c r="Y2171" i="1"/>
  <c r="Z2171" i="1"/>
  <c r="AA2171" i="1"/>
  <c r="AB2171" i="1"/>
  <c r="AC2171" i="1"/>
  <c r="AD2171" i="1"/>
  <c r="AE2171" i="1"/>
  <c r="AF2171" i="1"/>
  <c r="C2172" i="1"/>
  <c r="D2172" i="1"/>
  <c r="E2172" i="1"/>
  <c r="F2172" i="1"/>
  <c r="G2172" i="1"/>
  <c r="H2172" i="1"/>
  <c r="I2172" i="1"/>
  <c r="J2172" i="1"/>
  <c r="K2172" i="1"/>
  <c r="L2172" i="1"/>
  <c r="M2172" i="1"/>
  <c r="N2172" i="1"/>
  <c r="O2172" i="1"/>
  <c r="P2172" i="1"/>
  <c r="Q2172" i="1"/>
  <c r="R2172" i="1"/>
  <c r="S2172" i="1"/>
  <c r="T2172" i="1"/>
  <c r="U2172" i="1"/>
  <c r="V2172" i="1"/>
  <c r="W2172" i="1"/>
  <c r="X2172" i="1"/>
  <c r="Y2172" i="1"/>
  <c r="Z2172" i="1"/>
  <c r="AA2172" i="1"/>
  <c r="AB2172" i="1"/>
  <c r="AC2172" i="1"/>
  <c r="AD2172" i="1"/>
  <c r="AE2172" i="1"/>
  <c r="AF2172" i="1"/>
  <c r="C2173" i="1"/>
  <c r="D2173" i="1"/>
  <c r="E2173" i="1"/>
  <c r="F2173" i="1"/>
  <c r="G2173" i="1"/>
  <c r="H2173" i="1"/>
  <c r="I2173" i="1"/>
  <c r="J2173" i="1"/>
  <c r="K2173" i="1"/>
  <c r="L2173" i="1"/>
  <c r="M2173" i="1"/>
  <c r="N2173" i="1"/>
  <c r="O2173" i="1"/>
  <c r="P2173" i="1"/>
  <c r="Q2173" i="1"/>
  <c r="R2173" i="1"/>
  <c r="S2173" i="1"/>
  <c r="T2173" i="1"/>
  <c r="U2173" i="1"/>
  <c r="V2173" i="1"/>
  <c r="W2173" i="1"/>
  <c r="X2173" i="1"/>
  <c r="Y2173" i="1"/>
  <c r="Z2173" i="1"/>
  <c r="AA2173" i="1"/>
  <c r="AB2173" i="1"/>
  <c r="AC2173" i="1"/>
  <c r="AD2173" i="1"/>
  <c r="AE2173" i="1"/>
  <c r="AF2173" i="1"/>
  <c r="C2174" i="1"/>
  <c r="D2174" i="1"/>
  <c r="E2174" i="1"/>
  <c r="F2174" i="1"/>
  <c r="G2174" i="1"/>
  <c r="H2174" i="1"/>
  <c r="I2174" i="1"/>
  <c r="J2174" i="1"/>
  <c r="K2174" i="1"/>
  <c r="L2174" i="1"/>
  <c r="M2174" i="1"/>
  <c r="N2174" i="1"/>
  <c r="O2174" i="1"/>
  <c r="P2174" i="1"/>
  <c r="Q2174" i="1"/>
  <c r="R2174" i="1"/>
  <c r="S2174" i="1"/>
  <c r="T2174" i="1"/>
  <c r="U2174" i="1"/>
  <c r="V2174" i="1"/>
  <c r="W2174" i="1"/>
  <c r="X2174" i="1"/>
  <c r="Y2174" i="1"/>
  <c r="Z2174" i="1"/>
  <c r="AA2174" i="1"/>
  <c r="AB2174" i="1"/>
  <c r="AC2174" i="1"/>
  <c r="AD2174" i="1"/>
  <c r="AE2174" i="1"/>
  <c r="AF2174" i="1"/>
  <c r="C2175" i="1"/>
  <c r="D2175" i="1"/>
  <c r="E2175" i="1"/>
  <c r="F2175" i="1"/>
  <c r="G2175" i="1"/>
  <c r="H2175" i="1"/>
  <c r="I2175" i="1"/>
  <c r="J2175" i="1"/>
  <c r="K2175" i="1"/>
  <c r="L2175" i="1"/>
  <c r="M2175" i="1"/>
  <c r="N2175" i="1"/>
  <c r="O2175" i="1"/>
  <c r="P2175" i="1"/>
  <c r="Q2175" i="1"/>
  <c r="R2175" i="1"/>
  <c r="S2175" i="1"/>
  <c r="T2175" i="1"/>
  <c r="U2175" i="1"/>
  <c r="V2175" i="1"/>
  <c r="W2175" i="1"/>
  <c r="X2175" i="1"/>
  <c r="Y2175" i="1"/>
  <c r="Z2175" i="1"/>
  <c r="AA2175" i="1"/>
  <c r="AB2175" i="1"/>
  <c r="AC2175" i="1"/>
  <c r="AD2175" i="1"/>
  <c r="AE2175" i="1"/>
  <c r="AF2175" i="1"/>
  <c r="C2176" i="1"/>
  <c r="D2176" i="1"/>
  <c r="E2176" i="1"/>
  <c r="F2176" i="1"/>
  <c r="G2176" i="1"/>
  <c r="H2176" i="1"/>
  <c r="I2176" i="1"/>
  <c r="J2176" i="1"/>
  <c r="K2176" i="1"/>
  <c r="L2176" i="1"/>
  <c r="M2176" i="1"/>
  <c r="N2176" i="1"/>
  <c r="O2176" i="1"/>
  <c r="P2176" i="1"/>
  <c r="Q2176" i="1"/>
  <c r="R2176" i="1"/>
  <c r="S2176" i="1"/>
  <c r="T2176" i="1"/>
  <c r="U2176" i="1"/>
  <c r="V2176" i="1"/>
  <c r="W2176" i="1"/>
  <c r="X2176" i="1"/>
  <c r="Y2176" i="1"/>
  <c r="Z2176" i="1"/>
  <c r="AA2176" i="1"/>
  <c r="AB2176" i="1"/>
  <c r="AC2176" i="1"/>
  <c r="AD2176" i="1"/>
  <c r="AE2176" i="1"/>
  <c r="AF2176" i="1"/>
  <c r="C2177" i="1"/>
  <c r="D2177" i="1"/>
  <c r="E2177" i="1"/>
  <c r="F2177" i="1"/>
  <c r="G2177" i="1"/>
  <c r="H2177" i="1"/>
  <c r="I2177" i="1"/>
  <c r="J2177" i="1"/>
  <c r="K2177" i="1"/>
  <c r="L2177" i="1"/>
  <c r="M2177" i="1"/>
  <c r="N2177" i="1"/>
  <c r="O2177" i="1"/>
  <c r="P2177" i="1"/>
  <c r="Q2177" i="1"/>
  <c r="R2177" i="1"/>
  <c r="S2177" i="1"/>
  <c r="T2177" i="1"/>
  <c r="U2177" i="1"/>
  <c r="V2177" i="1"/>
  <c r="W2177" i="1"/>
  <c r="X2177" i="1"/>
  <c r="Y2177" i="1"/>
  <c r="Z2177" i="1"/>
  <c r="AA2177" i="1"/>
  <c r="AB2177" i="1"/>
  <c r="AC2177" i="1"/>
  <c r="AD2177" i="1"/>
  <c r="AE2177" i="1"/>
  <c r="AF2177" i="1"/>
  <c r="C2178" i="1"/>
  <c r="D2178" i="1"/>
  <c r="E2178" i="1"/>
  <c r="F2178" i="1"/>
  <c r="G2178" i="1"/>
  <c r="H2178" i="1"/>
  <c r="I2178" i="1"/>
  <c r="J2178" i="1"/>
  <c r="K2178" i="1"/>
  <c r="L2178" i="1"/>
  <c r="M2178" i="1"/>
  <c r="N2178" i="1"/>
  <c r="O2178" i="1"/>
  <c r="P2178" i="1"/>
  <c r="Q2178" i="1"/>
  <c r="R2178" i="1"/>
  <c r="S2178" i="1"/>
  <c r="T2178" i="1"/>
  <c r="U2178" i="1"/>
  <c r="V2178" i="1"/>
  <c r="W2178" i="1"/>
  <c r="X2178" i="1"/>
  <c r="Y2178" i="1"/>
  <c r="Z2178" i="1"/>
  <c r="AA2178" i="1"/>
  <c r="AB2178" i="1"/>
  <c r="AC2178" i="1"/>
  <c r="AD2178" i="1"/>
  <c r="AE2178" i="1"/>
  <c r="AF2178" i="1"/>
  <c r="C2179" i="1"/>
  <c r="D2179" i="1"/>
  <c r="E2179" i="1"/>
  <c r="F2179" i="1"/>
  <c r="G2179" i="1"/>
  <c r="H2179" i="1"/>
  <c r="I2179" i="1"/>
  <c r="J2179" i="1"/>
  <c r="K2179" i="1"/>
  <c r="L2179" i="1"/>
  <c r="M2179" i="1"/>
  <c r="N2179" i="1"/>
  <c r="O2179" i="1"/>
  <c r="P2179" i="1"/>
  <c r="Q2179" i="1"/>
  <c r="R2179" i="1"/>
  <c r="S2179" i="1"/>
  <c r="T2179" i="1"/>
  <c r="U2179" i="1"/>
  <c r="V2179" i="1"/>
  <c r="W2179" i="1"/>
  <c r="X2179" i="1"/>
  <c r="Y2179" i="1"/>
  <c r="Z2179" i="1"/>
  <c r="AA2179" i="1"/>
  <c r="AB2179" i="1"/>
  <c r="AC2179" i="1"/>
  <c r="AD2179" i="1"/>
  <c r="AE2179" i="1"/>
  <c r="AF2179" i="1"/>
  <c r="C2180" i="1"/>
  <c r="D2180" i="1"/>
  <c r="E2180" i="1"/>
  <c r="F2180" i="1"/>
  <c r="G2180" i="1"/>
  <c r="H2180" i="1"/>
  <c r="I2180" i="1"/>
  <c r="J2180" i="1"/>
  <c r="K2180" i="1"/>
  <c r="L2180" i="1"/>
  <c r="M2180" i="1"/>
  <c r="N2180" i="1"/>
  <c r="O2180" i="1"/>
  <c r="P2180" i="1"/>
  <c r="Q2180" i="1"/>
  <c r="R2180" i="1"/>
  <c r="S2180" i="1"/>
  <c r="T2180" i="1"/>
  <c r="U2180" i="1"/>
  <c r="V2180" i="1"/>
  <c r="W2180" i="1"/>
  <c r="X2180" i="1"/>
  <c r="Y2180" i="1"/>
  <c r="Z2180" i="1"/>
  <c r="AA2180" i="1"/>
  <c r="AB2180" i="1"/>
  <c r="AC2180" i="1"/>
  <c r="AD2180" i="1"/>
  <c r="AE2180" i="1"/>
  <c r="AF2180" i="1"/>
  <c r="C2181" i="1"/>
  <c r="D2181" i="1"/>
  <c r="E2181" i="1"/>
  <c r="F2181" i="1"/>
  <c r="G2181" i="1"/>
  <c r="H2181" i="1"/>
  <c r="I2181" i="1"/>
  <c r="J2181" i="1"/>
  <c r="K2181" i="1"/>
  <c r="L2181" i="1"/>
  <c r="M2181" i="1"/>
  <c r="N2181" i="1"/>
  <c r="O2181" i="1"/>
  <c r="P2181" i="1"/>
  <c r="Q2181" i="1"/>
  <c r="R2181" i="1"/>
  <c r="S2181" i="1"/>
  <c r="T2181" i="1"/>
  <c r="U2181" i="1"/>
  <c r="V2181" i="1"/>
  <c r="W2181" i="1"/>
  <c r="X2181" i="1"/>
  <c r="Y2181" i="1"/>
  <c r="Z2181" i="1"/>
  <c r="AA2181" i="1"/>
  <c r="AB2181" i="1"/>
  <c r="AC2181" i="1"/>
  <c r="AD2181" i="1"/>
  <c r="AE2181" i="1"/>
  <c r="AF2181" i="1"/>
  <c r="C2182" i="1"/>
  <c r="D2182" i="1"/>
  <c r="E2182" i="1"/>
  <c r="F2182" i="1"/>
  <c r="G2182" i="1"/>
  <c r="H2182" i="1"/>
  <c r="I2182" i="1"/>
  <c r="J2182" i="1"/>
  <c r="K2182" i="1"/>
  <c r="L2182" i="1"/>
  <c r="M2182" i="1"/>
  <c r="N2182" i="1"/>
  <c r="O2182" i="1"/>
  <c r="P2182" i="1"/>
  <c r="Q2182" i="1"/>
  <c r="R2182" i="1"/>
  <c r="S2182" i="1"/>
  <c r="T2182" i="1"/>
  <c r="U2182" i="1"/>
  <c r="V2182" i="1"/>
  <c r="W2182" i="1"/>
  <c r="X2182" i="1"/>
  <c r="Y2182" i="1"/>
  <c r="Z2182" i="1"/>
  <c r="AA2182" i="1"/>
  <c r="AB2182" i="1"/>
  <c r="AC2182" i="1"/>
  <c r="AD2182" i="1"/>
  <c r="AE2182" i="1"/>
  <c r="AF2182" i="1"/>
  <c r="C2183" i="1"/>
  <c r="D2183" i="1"/>
  <c r="E2183" i="1"/>
  <c r="F2183" i="1"/>
  <c r="G2183" i="1"/>
  <c r="H2183" i="1"/>
  <c r="I2183" i="1"/>
  <c r="J2183" i="1"/>
  <c r="K2183" i="1"/>
  <c r="L2183" i="1"/>
  <c r="M2183" i="1"/>
  <c r="N2183" i="1"/>
  <c r="O2183" i="1"/>
  <c r="P2183" i="1"/>
  <c r="Q2183" i="1"/>
  <c r="R2183" i="1"/>
  <c r="S2183" i="1"/>
  <c r="T2183" i="1"/>
  <c r="U2183" i="1"/>
  <c r="V2183" i="1"/>
  <c r="W2183" i="1"/>
  <c r="X2183" i="1"/>
  <c r="Y2183" i="1"/>
  <c r="Z2183" i="1"/>
  <c r="AA2183" i="1"/>
  <c r="AB2183" i="1"/>
  <c r="AC2183" i="1"/>
  <c r="AD2183" i="1"/>
  <c r="AE2183" i="1"/>
  <c r="AF2183" i="1"/>
  <c r="C2184" i="1"/>
  <c r="D2184" i="1"/>
  <c r="E2184" i="1"/>
  <c r="F2184" i="1"/>
  <c r="G2184" i="1"/>
  <c r="H2184" i="1"/>
  <c r="I2184" i="1"/>
  <c r="J2184" i="1"/>
  <c r="K2184" i="1"/>
  <c r="L2184" i="1"/>
  <c r="M2184" i="1"/>
  <c r="N2184" i="1"/>
  <c r="O2184" i="1"/>
  <c r="P2184" i="1"/>
  <c r="Q2184" i="1"/>
  <c r="R2184" i="1"/>
  <c r="S2184" i="1"/>
  <c r="T2184" i="1"/>
  <c r="U2184" i="1"/>
  <c r="V2184" i="1"/>
  <c r="W2184" i="1"/>
  <c r="X2184" i="1"/>
  <c r="Y2184" i="1"/>
  <c r="Z2184" i="1"/>
  <c r="AA2184" i="1"/>
  <c r="AB2184" i="1"/>
  <c r="AC2184" i="1"/>
  <c r="AD2184" i="1"/>
  <c r="AE2184" i="1"/>
  <c r="AF2184" i="1"/>
  <c r="C2185" i="1"/>
  <c r="D2185" i="1"/>
  <c r="E2185" i="1"/>
  <c r="F2185" i="1"/>
  <c r="G2185" i="1"/>
  <c r="H2185" i="1"/>
  <c r="I2185" i="1"/>
  <c r="J2185" i="1"/>
  <c r="K2185" i="1"/>
  <c r="L2185" i="1"/>
  <c r="M2185" i="1"/>
  <c r="N2185" i="1"/>
  <c r="O2185" i="1"/>
  <c r="P2185" i="1"/>
  <c r="Q2185" i="1"/>
  <c r="R2185" i="1"/>
  <c r="S2185" i="1"/>
  <c r="T2185" i="1"/>
  <c r="U2185" i="1"/>
  <c r="V2185" i="1"/>
  <c r="W2185" i="1"/>
  <c r="X2185" i="1"/>
  <c r="Y2185" i="1"/>
  <c r="Z2185" i="1"/>
  <c r="AA2185" i="1"/>
  <c r="AB2185" i="1"/>
  <c r="AC2185" i="1"/>
  <c r="AD2185" i="1"/>
  <c r="AE2185" i="1"/>
  <c r="AF2185" i="1"/>
  <c r="C2186" i="1"/>
  <c r="D2186" i="1"/>
  <c r="E2186" i="1"/>
  <c r="F2186" i="1"/>
  <c r="G2186" i="1"/>
  <c r="H2186" i="1"/>
  <c r="I2186" i="1"/>
  <c r="J2186" i="1"/>
  <c r="K2186" i="1"/>
  <c r="L2186" i="1"/>
  <c r="M2186" i="1"/>
  <c r="N2186" i="1"/>
  <c r="O2186" i="1"/>
  <c r="P2186" i="1"/>
  <c r="Q2186" i="1"/>
  <c r="R2186" i="1"/>
  <c r="S2186" i="1"/>
  <c r="T2186" i="1"/>
  <c r="U2186" i="1"/>
  <c r="V2186" i="1"/>
  <c r="W2186" i="1"/>
  <c r="X2186" i="1"/>
  <c r="Y2186" i="1"/>
  <c r="Z2186" i="1"/>
  <c r="AA2186" i="1"/>
  <c r="AB2186" i="1"/>
  <c r="AC2186" i="1"/>
  <c r="AD2186" i="1"/>
  <c r="AE2186" i="1"/>
  <c r="AF2186" i="1"/>
  <c r="C2187" i="1"/>
  <c r="D2187" i="1"/>
  <c r="E2187" i="1"/>
  <c r="F2187" i="1"/>
  <c r="G2187" i="1"/>
  <c r="H2187" i="1"/>
  <c r="I2187" i="1"/>
  <c r="J2187" i="1"/>
  <c r="K2187" i="1"/>
  <c r="L2187" i="1"/>
  <c r="M2187" i="1"/>
  <c r="N2187" i="1"/>
  <c r="O2187" i="1"/>
  <c r="P2187" i="1"/>
  <c r="Q2187" i="1"/>
  <c r="R2187" i="1"/>
  <c r="S2187" i="1"/>
  <c r="T2187" i="1"/>
  <c r="U2187" i="1"/>
  <c r="V2187" i="1"/>
  <c r="W2187" i="1"/>
  <c r="X2187" i="1"/>
  <c r="Y2187" i="1"/>
  <c r="Z2187" i="1"/>
  <c r="AA2187" i="1"/>
  <c r="AB2187" i="1"/>
  <c r="AC2187" i="1"/>
  <c r="AD2187" i="1"/>
  <c r="AE2187" i="1"/>
  <c r="AF2187" i="1"/>
  <c r="C2188" i="1"/>
  <c r="D2188" i="1"/>
  <c r="E2188" i="1"/>
  <c r="F2188" i="1"/>
  <c r="G2188" i="1"/>
  <c r="H2188" i="1"/>
  <c r="I2188" i="1"/>
  <c r="J2188" i="1"/>
  <c r="K2188" i="1"/>
  <c r="L2188" i="1"/>
  <c r="M2188" i="1"/>
  <c r="N2188" i="1"/>
  <c r="O2188" i="1"/>
  <c r="P2188" i="1"/>
  <c r="Q2188" i="1"/>
  <c r="R2188" i="1"/>
  <c r="S2188" i="1"/>
  <c r="T2188" i="1"/>
  <c r="U2188" i="1"/>
  <c r="V2188" i="1"/>
  <c r="W2188" i="1"/>
  <c r="X2188" i="1"/>
  <c r="Y2188" i="1"/>
  <c r="Z2188" i="1"/>
  <c r="AA2188" i="1"/>
  <c r="AB2188" i="1"/>
  <c r="AC2188" i="1"/>
  <c r="AD2188" i="1"/>
  <c r="AE2188" i="1"/>
  <c r="AF2188" i="1"/>
  <c r="C2189" i="1"/>
  <c r="D2189" i="1"/>
  <c r="E2189" i="1"/>
  <c r="F2189" i="1"/>
  <c r="G2189" i="1"/>
  <c r="H2189" i="1"/>
  <c r="I2189" i="1"/>
  <c r="J2189" i="1"/>
  <c r="K2189" i="1"/>
  <c r="L2189" i="1"/>
  <c r="M2189" i="1"/>
  <c r="N2189" i="1"/>
  <c r="O2189" i="1"/>
  <c r="P2189" i="1"/>
  <c r="Q2189" i="1"/>
  <c r="R2189" i="1"/>
  <c r="S2189" i="1"/>
  <c r="T2189" i="1"/>
  <c r="U2189" i="1"/>
  <c r="V2189" i="1"/>
  <c r="W2189" i="1"/>
  <c r="X2189" i="1"/>
  <c r="Y2189" i="1"/>
  <c r="Z2189" i="1"/>
  <c r="AA2189" i="1"/>
  <c r="AB2189" i="1"/>
  <c r="AC2189" i="1"/>
  <c r="AD2189" i="1"/>
  <c r="AE2189" i="1"/>
  <c r="AF2189" i="1"/>
  <c r="C2190" i="1"/>
  <c r="D2190" i="1"/>
  <c r="E2190" i="1"/>
  <c r="F2190" i="1"/>
  <c r="G2190" i="1"/>
  <c r="H2190" i="1"/>
  <c r="I2190" i="1"/>
  <c r="J2190" i="1"/>
  <c r="K2190" i="1"/>
  <c r="L2190" i="1"/>
  <c r="M2190" i="1"/>
  <c r="N2190" i="1"/>
  <c r="O2190" i="1"/>
  <c r="P2190" i="1"/>
  <c r="Q2190" i="1"/>
  <c r="R2190" i="1"/>
  <c r="S2190" i="1"/>
  <c r="T2190" i="1"/>
  <c r="U2190" i="1"/>
  <c r="V2190" i="1"/>
  <c r="W2190" i="1"/>
  <c r="X2190" i="1"/>
  <c r="Y2190" i="1"/>
  <c r="Z2190" i="1"/>
  <c r="AA2190" i="1"/>
  <c r="AB2190" i="1"/>
  <c r="AC2190" i="1"/>
  <c r="AD2190" i="1"/>
  <c r="AE2190" i="1"/>
  <c r="AF2190" i="1"/>
  <c r="C2191" i="1"/>
  <c r="D2191" i="1"/>
  <c r="E2191" i="1"/>
  <c r="F2191" i="1"/>
  <c r="G2191" i="1"/>
  <c r="H2191" i="1"/>
  <c r="I2191" i="1"/>
  <c r="J2191" i="1"/>
  <c r="K2191" i="1"/>
  <c r="L2191" i="1"/>
  <c r="M2191" i="1"/>
  <c r="N2191" i="1"/>
  <c r="O2191" i="1"/>
  <c r="P2191" i="1"/>
  <c r="Q2191" i="1"/>
  <c r="R2191" i="1"/>
  <c r="S2191" i="1"/>
  <c r="T2191" i="1"/>
  <c r="U2191" i="1"/>
  <c r="V2191" i="1"/>
  <c r="W2191" i="1"/>
  <c r="X2191" i="1"/>
  <c r="Y2191" i="1"/>
  <c r="Z2191" i="1"/>
  <c r="AA2191" i="1"/>
  <c r="AB2191" i="1"/>
  <c r="AC2191" i="1"/>
  <c r="AD2191" i="1"/>
  <c r="AE2191" i="1"/>
  <c r="AF2191" i="1"/>
  <c r="C2192" i="1"/>
  <c r="D2192" i="1"/>
  <c r="E2192" i="1"/>
  <c r="F2192" i="1"/>
  <c r="G2192" i="1"/>
  <c r="H2192" i="1"/>
  <c r="I2192" i="1"/>
  <c r="J2192" i="1"/>
  <c r="K2192" i="1"/>
  <c r="L2192" i="1"/>
  <c r="M2192" i="1"/>
  <c r="N2192" i="1"/>
  <c r="O2192" i="1"/>
  <c r="P2192" i="1"/>
  <c r="Q2192" i="1"/>
  <c r="R2192" i="1"/>
  <c r="S2192" i="1"/>
  <c r="T2192" i="1"/>
  <c r="U2192" i="1"/>
  <c r="V2192" i="1"/>
  <c r="W2192" i="1"/>
  <c r="X2192" i="1"/>
  <c r="Y2192" i="1"/>
  <c r="Z2192" i="1"/>
  <c r="AA2192" i="1"/>
  <c r="AB2192" i="1"/>
  <c r="AC2192" i="1"/>
  <c r="AD2192" i="1"/>
  <c r="AE2192" i="1"/>
  <c r="AF2192" i="1"/>
  <c r="C2193" i="1"/>
  <c r="D2193" i="1"/>
  <c r="E2193" i="1"/>
  <c r="F2193" i="1"/>
  <c r="G2193" i="1"/>
  <c r="H2193" i="1"/>
  <c r="I2193" i="1"/>
  <c r="J2193" i="1"/>
  <c r="K2193" i="1"/>
  <c r="L2193" i="1"/>
  <c r="M2193" i="1"/>
  <c r="N2193" i="1"/>
  <c r="O2193" i="1"/>
  <c r="P2193" i="1"/>
  <c r="Q2193" i="1"/>
  <c r="R2193" i="1"/>
  <c r="S2193" i="1"/>
  <c r="T2193" i="1"/>
  <c r="U2193" i="1"/>
  <c r="V2193" i="1"/>
  <c r="W2193" i="1"/>
  <c r="X2193" i="1"/>
  <c r="Y2193" i="1"/>
  <c r="Z2193" i="1"/>
  <c r="AA2193" i="1"/>
  <c r="AB2193" i="1"/>
  <c r="AC2193" i="1"/>
  <c r="AD2193" i="1"/>
  <c r="AE2193" i="1"/>
  <c r="AF2193" i="1"/>
  <c r="C2194" i="1"/>
  <c r="D2194" i="1"/>
  <c r="E2194" i="1"/>
  <c r="F2194" i="1"/>
  <c r="G2194" i="1"/>
  <c r="H2194" i="1"/>
  <c r="I2194" i="1"/>
  <c r="J2194" i="1"/>
  <c r="K2194" i="1"/>
  <c r="L2194" i="1"/>
  <c r="M2194" i="1"/>
  <c r="N2194" i="1"/>
  <c r="O2194" i="1"/>
  <c r="P2194" i="1"/>
  <c r="Q2194" i="1"/>
  <c r="R2194" i="1"/>
  <c r="S2194" i="1"/>
  <c r="T2194" i="1"/>
  <c r="U2194" i="1"/>
  <c r="V2194" i="1"/>
  <c r="W2194" i="1"/>
  <c r="X2194" i="1"/>
  <c r="Y2194" i="1"/>
  <c r="Z2194" i="1"/>
  <c r="AA2194" i="1"/>
  <c r="AB2194" i="1"/>
  <c r="AC2194" i="1"/>
  <c r="AD2194" i="1"/>
  <c r="AE2194" i="1"/>
  <c r="AF2194" i="1"/>
  <c r="C2195" i="1"/>
  <c r="D2195" i="1"/>
  <c r="E2195" i="1"/>
  <c r="F2195" i="1"/>
  <c r="G2195" i="1"/>
  <c r="H2195" i="1"/>
  <c r="I2195" i="1"/>
  <c r="J2195" i="1"/>
  <c r="K2195" i="1"/>
  <c r="L2195" i="1"/>
  <c r="M2195" i="1"/>
  <c r="N2195" i="1"/>
  <c r="O2195" i="1"/>
  <c r="P2195" i="1"/>
  <c r="Q2195" i="1"/>
  <c r="R2195" i="1"/>
  <c r="S2195" i="1"/>
  <c r="T2195" i="1"/>
  <c r="U2195" i="1"/>
  <c r="V2195" i="1"/>
  <c r="W2195" i="1"/>
  <c r="X2195" i="1"/>
  <c r="Y2195" i="1"/>
  <c r="Z2195" i="1"/>
  <c r="AA2195" i="1"/>
  <c r="AB2195" i="1"/>
  <c r="AC2195" i="1"/>
  <c r="AD2195" i="1"/>
  <c r="AE2195" i="1"/>
  <c r="AF2195" i="1"/>
  <c r="C2196" i="1"/>
  <c r="D2196" i="1"/>
  <c r="E2196" i="1"/>
  <c r="F2196" i="1"/>
  <c r="G2196" i="1"/>
  <c r="H2196" i="1"/>
  <c r="I2196" i="1"/>
  <c r="J2196" i="1"/>
  <c r="K2196" i="1"/>
  <c r="L2196" i="1"/>
  <c r="M2196" i="1"/>
  <c r="N2196" i="1"/>
  <c r="O2196" i="1"/>
  <c r="P2196" i="1"/>
  <c r="Q2196" i="1"/>
  <c r="R2196" i="1"/>
  <c r="S2196" i="1"/>
  <c r="T2196" i="1"/>
  <c r="U2196" i="1"/>
  <c r="V2196" i="1"/>
  <c r="W2196" i="1"/>
  <c r="X2196" i="1"/>
  <c r="Y2196" i="1"/>
  <c r="Z2196" i="1"/>
  <c r="AA2196" i="1"/>
  <c r="AB2196" i="1"/>
  <c r="AC2196" i="1"/>
  <c r="AD2196" i="1"/>
  <c r="AE2196" i="1"/>
  <c r="AF2196" i="1"/>
  <c r="C2197" i="1"/>
  <c r="D2197" i="1"/>
  <c r="E2197" i="1"/>
  <c r="F2197" i="1"/>
  <c r="G2197" i="1"/>
  <c r="H2197" i="1"/>
  <c r="I2197" i="1"/>
  <c r="J2197" i="1"/>
  <c r="K2197" i="1"/>
  <c r="L2197" i="1"/>
  <c r="M2197" i="1"/>
  <c r="N2197" i="1"/>
  <c r="O2197" i="1"/>
  <c r="P2197" i="1"/>
  <c r="Q2197" i="1"/>
  <c r="R2197" i="1"/>
  <c r="S2197" i="1"/>
  <c r="T2197" i="1"/>
  <c r="U2197" i="1"/>
  <c r="V2197" i="1"/>
  <c r="W2197" i="1"/>
  <c r="X2197" i="1"/>
  <c r="Y2197" i="1"/>
  <c r="Z2197" i="1"/>
  <c r="AA2197" i="1"/>
  <c r="AB2197" i="1"/>
  <c r="AC2197" i="1"/>
  <c r="AD2197" i="1"/>
  <c r="AE2197" i="1"/>
  <c r="AF2197" i="1"/>
  <c r="C2198" i="1"/>
  <c r="D2198" i="1"/>
  <c r="E2198" i="1"/>
  <c r="F2198" i="1"/>
  <c r="G2198" i="1"/>
  <c r="H2198" i="1"/>
  <c r="I2198" i="1"/>
  <c r="J2198" i="1"/>
  <c r="K2198" i="1"/>
  <c r="L2198" i="1"/>
  <c r="M2198" i="1"/>
  <c r="N2198" i="1"/>
  <c r="O2198" i="1"/>
  <c r="P2198" i="1"/>
  <c r="Q2198" i="1"/>
  <c r="R2198" i="1"/>
  <c r="S2198" i="1"/>
  <c r="T2198" i="1"/>
  <c r="U2198" i="1"/>
  <c r="V2198" i="1"/>
  <c r="W2198" i="1"/>
  <c r="X2198" i="1"/>
  <c r="Y2198" i="1"/>
  <c r="Z2198" i="1"/>
  <c r="AA2198" i="1"/>
  <c r="AB2198" i="1"/>
  <c r="AC2198" i="1"/>
  <c r="AD2198" i="1"/>
  <c r="AE2198" i="1"/>
  <c r="AF2198" i="1"/>
  <c r="C2199" i="1"/>
  <c r="D2199" i="1"/>
  <c r="E2199" i="1"/>
  <c r="F2199" i="1"/>
  <c r="G2199" i="1"/>
  <c r="H2199" i="1"/>
  <c r="I2199" i="1"/>
  <c r="J2199" i="1"/>
  <c r="K2199" i="1"/>
  <c r="L2199" i="1"/>
  <c r="M2199" i="1"/>
  <c r="N2199" i="1"/>
  <c r="O2199" i="1"/>
  <c r="P2199" i="1"/>
  <c r="Q2199" i="1"/>
  <c r="R2199" i="1"/>
  <c r="S2199" i="1"/>
  <c r="T2199" i="1"/>
  <c r="U2199" i="1"/>
  <c r="V2199" i="1"/>
  <c r="W2199" i="1"/>
  <c r="X2199" i="1"/>
  <c r="Y2199" i="1"/>
  <c r="Z2199" i="1"/>
  <c r="AA2199" i="1"/>
  <c r="AB2199" i="1"/>
  <c r="AC2199" i="1"/>
  <c r="AD2199" i="1"/>
  <c r="AE2199" i="1"/>
  <c r="AF2199" i="1"/>
  <c r="C2200" i="1"/>
  <c r="D2200" i="1"/>
  <c r="E2200" i="1"/>
  <c r="F2200" i="1"/>
  <c r="G2200" i="1"/>
  <c r="H2200" i="1"/>
  <c r="I2200" i="1"/>
  <c r="J2200" i="1"/>
  <c r="K2200" i="1"/>
  <c r="L2200" i="1"/>
  <c r="M2200" i="1"/>
  <c r="N2200" i="1"/>
  <c r="O2200" i="1"/>
  <c r="P2200" i="1"/>
  <c r="Q2200" i="1"/>
  <c r="R2200" i="1"/>
  <c r="S2200" i="1"/>
  <c r="T2200" i="1"/>
  <c r="U2200" i="1"/>
  <c r="V2200" i="1"/>
  <c r="W2200" i="1"/>
  <c r="X2200" i="1"/>
  <c r="Y2200" i="1"/>
  <c r="Z2200" i="1"/>
  <c r="AA2200" i="1"/>
  <c r="AB2200" i="1"/>
  <c r="AC2200" i="1"/>
  <c r="AD2200" i="1"/>
  <c r="AE2200" i="1"/>
  <c r="AF2200" i="1"/>
  <c r="C2201" i="1"/>
  <c r="D2201" i="1"/>
  <c r="E2201" i="1"/>
  <c r="F2201" i="1"/>
  <c r="G2201" i="1"/>
  <c r="H2201" i="1"/>
  <c r="I2201" i="1"/>
  <c r="J2201" i="1"/>
  <c r="K2201" i="1"/>
  <c r="L2201" i="1"/>
  <c r="M2201" i="1"/>
  <c r="N2201" i="1"/>
  <c r="O2201" i="1"/>
  <c r="P2201" i="1"/>
  <c r="Q2201" i="1"/>
  <c r="R2201" i="1"/>
  <c r="S2201" i="1"/>
  <c r="T2201" i="1"/>
  <c r="U2201" i="1"/>
  <c r="V2201" i="1"/>
  <c r="W2201" i="1"/>
  <c r="X2201" i="1"/>
  <c r="Y2201" i="1"/>
  <c r="Z2201" i="1"/>
  <c r="AA2201" i="1"/>
  <c r="AB2201" i="1"/>
  <c r="AC2201" i="1"/>
  <c r="AD2201" i="1"/>
  <c r="AE2201" i="1"/>
  <c r="AF2201" i="1"/>
  <c r="C2202" i="1"/>
  <c r="D2202" i="1"/>
  <c r="E2202" i="1"/>
  <c r="F2202" i="1"/>
  <c r="G2202" i="1"/>
  <c r="H2202" i="1"/>
  <c r="I2202" i="1"/>
  <c r="J2202" i="1"/>
  <c r="K2202" i="1"/>
  <c r="L2202" i="1"/>
  <c r="M2202" i="1"/>
  <c r="N2202" i="1"/>
  <c r="O2202" i="1"/>
  <c r="P2202" i="1"/>
  <c r="Q2202" i="1"/>
  <c r="R2202" i="1"/>
  <c r="S2202" i="1"/>
  <c r="T2202" i="1"/>
  <c r="U2202" i="1"/>
  <c r="V2202" i="1"/>
  <c r="W2202" i="1"/>
  <c r="X2202" i="1"/>
  <c r="Y2202" i="1"/>
  <c r="Z2202" i="1"/>
  <c r="AA2202" i="1"/>
  <c r="AB2202" i="1"/>
  <c r="AC2202" i="1"/>
  <c r="AD2202" i="1"/>
  <c r="AE2202" i="1"/>
  <c r="AF2202" i="1"/>
  <c r="C2203" i="1"/>
  <c r="D2203" i="1"/>
  <c r="E2203" i="1"/>
  <c r="F2203" i="1"/>
  <c r="G2203" i="1"/>
  <c r="H2203" i="1"/>
  <c r="I2203" i="1"/>
  <c r="J2203" i="1"/>
  <c r="K2203" i="1"/>
  <c r="L2203" i="1"/>
  <c r="M2203" i="1"/>
  <c r="N2203" i="1"/>
  <c r="O2203" i="1"/>
  <c r="P2203" i="1"/>
  <c r="Q2203" i="1"/>
  <c r="R2203" i="1"/>
  <c r="S2203" i="1"/>
  <c r="T2203" i="1"/>
  <c r="U2203" i="1"/>
  <c r="V2203" i="1"/>
  <c r="W2203" i="1"/>
  <c r="X2203" i="1"/>
  <c r="Y2203" i="1"/>
  <c r="Z2203" i="1"/>
  <c r="AA2203" i="1"/>
  <c r="AB2203" i="1"/>
  <c r="AC2203" i="1"/>
  <c r="AD2203" i="1"/>
  <c r="AE2203" i="1"/>
  <c r="AF2203" i="1"/>
  <c r="C2204" i="1"/>
  <c r="D2204" i="1"/>
  <c r="E2204" i="1"/>
  <c r="F2204" i="1"/>
  <c r="G2204" i="1"/>
  <c r="H2204" i="1"/>
  <c r="I2204" i="1"/>
  <c r="J2204" i="1"/>
  <c r="K2204" i="1"/>
  <c r="L2204" i="1"/>
  <c r="M2204" i="1"/>
  <c r="N2204" i="1"/>
  <c r="O2204" i="1"/>
  <c r="P2204" i="1"/>
  <c r="Q2204" i="1"/>
  <c r="R2204" i="1"/>
  <c r="S2204" i="1"/>
  <c r="T2204" i="1"/>
  <c r="U2204" i="1"/>
  <c r="V2204" i="1"/>
  <c r="W2204" i="1"/>
  <c r="X2204" i="1"/>
  <c r="Y2204" i="1"/>
  <c r="Z2204" i="1"/>
  <c r="AA2204" i="1"/>
  <c r="AB2204" i="1"/>
  <c r="AC2204" i="1"/>
  <c r="AD2204" i="1"/>
  <c r="AE2204" i="1"/>
  <c r="AF2204" i="1"/>
  <c r="C2205" i="1"/>
  <c r="D2205" i="1"/>
  <c r="E2205" i="1"/>
  <c r="F2205" i="1"/>
  <c r="G2205" i="1"/>
  <c r="H2205" i="1"/>
  <c r="I2205" i="1"/>
  <c r="J2205" i="1"/>
  <c r="K2205" i="1"/>
  <c r="L2205" i="1"/>
  <c r="M2205" i="1"/>
  <c r="N2205" i="1"/>
  <c r="O2205" i="1"/>
  <c r="P2205" i="1"/>
  <c r="Q2205" i="1"/>
  <c r="R2205" i="1"/>
  <c r="S2205" i="1"/>
  <c r="T2205" i="1"/>
  <c r="U2205" i="1"/>
  <c r="V2205" i="1"/>
  <c r="W2205" i="1"/>
  <c r="X2205" i="1"/>
  <c r="Y2205" i="1"/>
  <c r="Z2205" i="1"/>
  <c r="AA2205" i="1"/>
  <c r="AB2205" i="1"/>
  <c r="AC2205" i="1"/>
  <c r="AD2205" i="1"/>
  <c r="AE2205" i="1"/>
  <c r="AF2205" i="1"/>
  <c r="C2206" i="1"/>
  <c r="D2206" i="1"/>
  <c r="E2206" i="1"/>
  <c r="F2206" i="1"/>
  <c r="G2206" i="1"/>
  <c r="H2206" i="1"/>
  <c r="I2206" i="1"/>
  <c r="J2206" i="1"/>
  <c r="K2206" i="1"/>
  <c r="L2206" i="1"/>
  <c r="M2206" i="1"/>
  <c r="N2206" i="1"/>
  <c r="O2206" i="1"/>
  <c r="P2206" i="1"/>
  <c r="Q2206" i="1"/>
  <c r="R2206" i="1"/>
  <c r="S2206" i="1"/>
  <c r="T2206" i="1"/>
  <c r="U2206" i="1"/>
  <c r="V2206" i="1"/>
  <c r="W2206" i="1"/>
  <c r="X2206" i="1"/>
  <c r="Y2206" i="1"/>
  <c r="Z2206" i="1"/>
  <c r="AA2206" i="1"/>
  <c r="AB2206" i="1"/>
  <c r="AC2206" i="1"/>
  <c r="AD2206" i="1"/>
  <c r="AE2206" i="1"/>
  <c r="AF2206" i="1"/>
  <c r="C2207" i="1"/>
  <c r="D2207" i="1"/>
  <c r="E2207" i="1"/>
  <c r="F2207" i="1"/>
  <c r="G2207" i="1"/>
  <c r="H2207" i="1"/>
  <c r="I2207" i="1"/>
  <c r="J2207" i="1"/>
  <c r="K2207" i="1"/>
  <c r="L2207" i="1"/>
  <c r="M2207" i="1"/>
  <c r="N2207" i="1"/>
  <c r="O2207" i="1"/>
  <c r="P2207" i="1"/>
  <c r="Q2207" i="1"/>
  <c r="R2207" i="1"/>
  <c r="S2207" i="1"/>
  <c r="T2207" i="1"/>
  <c r="U2207" i="1"/>
  <c r="V2207" i="1"/>
  <c r="W2207" i="1"/>
  <c r="X2207" i="1"/>
  <c r="Y2207" i="1"/>
  <c r="Z2207" i="1"/>
  <c r="AA2207" i="1"/>
  <c r="AB2207" i="1"/>
  <c r="AC2207" i="1"/>
  <c r="AD2207" i="1"/>
  <c r="AE2207" i="1"/>
  <c r="AF2207" i="1"/>
  <c r="C2208" i="1"/>
  <c r="D2208" i="1"/>
  <c r="E2208" i="1"/>
  <c r="F2208" i="1"/>
  <c r="G2208" i="1"/>
  <c r="H2208" i="1"/>
  <c r="I2208" i="1"/>
  <c r="J2208" i="1"/>
  <c r="K2208" i="1"/>
  <c r="L2208" i="1"/>
  <c r="M2208" i="1"/>
  <c r="N2208" i="1"/>
  <c r="O2208" i="1"/>
  <c r="P2208" i="1"/>
  <c r="Q2208" i="1"/>
  <c r="R2208" i="1"/>
  <c r="S2208" i="1"/>
  <c r="T2208" i="1"/>
  <c r="U2208" i="1"/>
  <c r="V2208" i="1"/>
  <c r="W2208" i="1"/>
  <c r="X2208" i="1"/>
  <c r="Y2208" i="1"/>
  <c r="Z2208" i="1"/>
  <c r="AA2208" i="1"/>
  <c r="AB2208" i="1"/>
  <c r="AC2208" i="1"/>
  <c r="AD2208" i="1"/>
  <c r="AE2208" i="1"/>
  <c r="AF2208" i="1"/>
  <c r="C2209" i="1"/>
  <c r="D2209" i="1"/>
  <c r="E2209" i="1"/>
  <c r="F2209" i="1"/>
  <c r="G2209" i="1"/>
  <c r="H2209" i="1"/>
  <c r="I2209" i="1"/>
  <c r="J2209" i="1"/>
  <c r="K2209" i="1"/>
  <c r="L2209" i="1"/>
  <c r="M2209" i="1"/>
  <c r="N2209" i="1"/>
  <c r="O2209" i="1"/>
  <c r="P2209" i="1"/>
  <c r="Q2209" i="1"/>
  <c r="R2209" i="1"/>
  <c r="S2209" i="1"/>
  <c r="T2209" i="1"/>
  <c r="U2209" i="1"/>
  <c r="V2209" i="1"/>
  <c r="W2209" i="1"/>
  <c r="X2209" i="1"/>
  <c r="Y2209" i="1"/>
  <c r="Z2209" i="1"/>
  <c r="AA2209" i="1"/>
  <c r="AB2209" i="1"/>
  <c r="AC2209" i="1"/>
  <c r="AD2209" i="1"/>
  <c r="AE2209" i="1"/>
  <c r="AF2209" i="1"/>
  <c r="C2210" i="1"/>
  <c r="D2210" i="1"/>
  <c r="E2210" i="1"/>
  <c r="F2210" i="1"/>
  <c r="G2210" i="1"/>
  <c r="H2210" i="1"/>
  <c r="I2210" i="1"/>
  <c r="J2210" i="1"/>
  <c r="K2210" i="1"/>
  <c r="L2210" i="1"/>
  <c r="M2210" i="1"/>
  <c r="N2210" i="1"/>
  <c r="O2210" i="1"/>
  <c r="P2210" i="1"/>
  <c r="Q2210" i="1"/>
  <c r="R2210" i="1"/>
  <c r="S2210" i="1"/>
  <c r="T2210" i="1"/>
  <c r="U2210" i="1"/>
  <c r="V2210" i="1"/>
  <c r="W2210" i="1"/>
  <c r="X2210" i="1"/>
  <c r="Y2210" i="1"/>
  <c r="Z2210" i="1"/>
  <c r="AA2210" i="1"/>
  <c r="AB2210" i="1"/>
  <c r="AC2210" i="1"/>
  <c r="AD2210" i="1"/>
  <c r="AE2210" i="1"/>
  <c r="AF2210" i="1"/>
  <c r="C2211" i="1"/>
  <c r="D2211" i="1"/>
  <c r="E2211" i="1"/>
  <c r="F2211" i="1"/>
  <c r="G2211" i="1"/>
  <c r="H2211" i="1"/>
  <c r="I2211" i="1"/>
  <c r="J2211" i="1"/>
  <c r="K2211" i="1"/>
  <c r="L2211" i="1"/>
  <c r="M2211" i="1"/>
  <c r="N2211" i="1"/>
  <c r="O2211" i="1"/>
  <c r="P2211" i="1"/>
  <c r="Q2211" i="1"/>
  <c r="R2211" i="1"/>
  <c r="S2211" i="1"/>
  <c r="T2211" i="1"/>
  <c r="U2211" i="1"/>
  <c r="V2211" i="1"/>
  <c r="W2211" i="1"/>
  <c r="X2211" i="1"/>
  <c r="Y2211" i="1"/>
  <c r="Z2211" i="1"/>
  <c r="AA2211" i="1"/>
  <c r="AB2211" i="1"/>
  <c r="AC2211" i="1"/>
  <c r="AD2211" i="1"/>
  <c r="AE2211" i="1"/>
  <c r="AF2211" i="1"/>
  <c r="C2212" i="1"/>
  <c r="D2212" i="1"/>
  <c r="E2212" i="1"/>
  <c r="F2212" i="1"/>
  <c r="G2212" i="1"/>
  <c r="H2212" i="1"/>
  <c r="I2212" i="1"/>
  <c r="J2212" i="1"/>
  <c r="K2212" i="1"/>
  <c r="L2212" i="1"/>
  <c r="M2212" i="1"/>
  <c r="N2212" i="1"/>
  <c r="O2212" i="1"/>
  <c r="P2212" i="1"/>
  <c r="Q2212" i="1"/>
  <c r="R2212" i="1"/>
  <c r="S2212" i="1"/>
  <c r="T2212" i="1"/>
  <c r="U2212" i="1"/>
  <c r="V2212" i="1"/>
  <c r="W2212" i="1"/>
  <c r="X2212" i="1"/>
  <c r="Y2212" i="1"/>
  <c r="Z2212" i="1"/>
  <c r="AA2212" i="1"/>
  <c r="AB2212" i="1"/>
  <c r="AC2212" i="1"/>
  <c r="AD2212" i="1"/>
  <c r="AE2212" i="1"/>
  <c r="AF2212" i="1"/>
  <c r="C2213" i="1"/>
  <c r="D2213" i="1"/>
  <c r="E2213" i="1"/>
  <c r="F2213" i="1"/>
  <c r="G2213" i="1"/>
  <c r="H2213" i="1"/>
  <c r="I2213" i="1"/>
  <c r="J2213" i="1"/>
  <c r="K2213" i="1"/>
  <c r="L2213" i="1"/>
  <c r="M2213" i="1"/>
  <c r="N2213" i="1"/>
  <c r="O2213" i="1"/>
  <c r="P2213" i="1"/>
  <c r="Q2213" i="1"/>
  <c r="R2213" i="1"/>
  <c r="S2213" i="1"/>
  <c r="T2213" i="1"/>
  <c r="U2213" i="1"/>
  <c r="V2213" i="1"/>
  <c r="W2213" i="1"/>
  <c r="X2213" i="1"/>
  <c r="Y2213" i="1"/>
  <c r="Z2213" i="1"/>
  <c r="AA2213" i="1"/>
  <c r="AB2213" i="1"/>
  <c r="AC2213" i="1"/>
  <c r="AD2213" i="1"/>
  <c r="AE2213" i="1"/>
  <c r="AF2213" i="1"/>
  <c r="C2214" i="1"/>
  <c r="D2214" i="1"/>
  <c r="E2214" i="1"/>
  <c r="F2214" i="1"/>
  <c r="G2214" i="1"/>
  <c r="H2214" i="1"/>
  <c r="I2214" i="1"/>
  <c r="J2214" i="1"/>
  <c r="K2214" i="1"/>
  <c r="L2214" i="1"/>
  <c r="M2214" i="1"/>
  <c r="N2214" i="1"/>
  <c r="O2214" i="1"/>
  <c r="P2214" i="1"/>
  <c r="Q2214" i="1"/>
  <c r="R2214" i="1"/>
  <c r="S2214" i="1"/>
  <c r="T2214" i="1"/>
  <c r="U2214" i="1"/>
  <c r="V2214" i="1"/>
  <c r="W2214" i="1"/>
  <c r="X2214" i="1"/>
  <c r="Y2214" i="1"/>
  <c r="Z2214" i="1"/>
  <c r="AA2214" i="1"/>
  <c r="AB2214" i="1"/>
  <c r="AC2214" i="1"/>
  <c r="AD2214" i="1"/>
  <c r="AE2214" i="1"/>
  <c r="AF2214" i="1"/>
  <c r="C2215" i="1"/>
  <c r="D2215" i="1"/>
  <c r="E2215" i="1"/>
  <c r="F2215" i="1"/>
  <c r="G2215" i="1"/>
  <c r="H2215" i="1"/>
  <c r="I2215" i="1"/>
  <c r="J2215" i="1"/>
  <c r="K2215" i="1"/>
  <c r="L2215" i="1"/>
  <c r="M2215" i="1"/>
  <c r="N2215" i="1"/>
  <c r="O2215" i="1"/>
  <c r="P2215" i="1"/>
  <c r="Q2215" i="1"/>
  <c r="R2215" i="1"/>
  <c r="S2215" i="1"/>
  <c r="T2215" i="1"/>
  <c r="U2215" i="1"/>
  <c r="V2215" i="1"/>
  <c r="W2215" i="1"/>
  <c r="X2215" i="1"/>
  <c r="Y2215" i="1"/>
  <c r="Z2215" i="1"/>
  <c r="AA2215" i="1"/>
  <c r="AB2215" i="1"/>
  <c r="AC2215" i="1"/>
  <c r="AD2215" i="1"/>
  <c r="AE2215" i="1"/>
  <c r="AF2215" i="1"/>
  <c r="C2216" i="1"/>
  <c r="D2216" i="1"/>
  <c r="E2216" i="1"/>
  <c r="F2216" i="1"/>
  <c r="G2216" i="1"/>
  <c r="H2216" i="1"/>
  <c r="I2216" i="1"/>
  <c r="J2216" i="1"/>
  <c r="K2216" i="1"/>
  <c r="L2216" i="1"/>
  <c r="M2216" i="1"/>
  <c r="N2216" i="1"/>
  <c r="O2216" i="1"/>
  <c r="P2216" i="1"/>
  <c r="Q2216" i="1"/>
  <c r="R2216" i="1"/>
  <c r="S2216" i="1"/>
  <c r="T2216" i="1"/>
  <c r="U2216" i="1"/>
  <c r="V2216" i="1"/>
  <c r="W2216" i="1"/>
  <c r="X2216" i="1"/>
  <c r="Y2216" i="1"/>
  <c r="Z2216" i="1"/>
  <c r="AA2216" i="1"/>
  <c r="AB2216" i="1"/>
  <c r="AC2216" i="1"/>
  <c r="AD2216" i="1"/>
  <c r="AE2216" i="1"/>
  <c r="AF2216" i="1"/>
  <c r="C2217" i="1"/>
  <c r="D2217" i="1"/>
  <c r="E2217" i="1"/>
  <c r="F2217" i="1"/>
  <c r="G2217" i="1"/>
  <c r="H2217" i="1"/>
  <c r="I2217" i="1"/>
  <c r="J2217" i="1"/>
  <c r="K2217" i="1"/>
  <c r="L2217" i="1"/>
  <c r="M2217" i="1"/>
  <c r="N2217" i="1"/>
  <c r="O2217" i="1"/>
  <c r="P2217" i="1"/>
  <c r="Q2217" i="1"/>
  <c r="R2217" i="1"/>
  <c r="S2217" i="1"/>
  <c r="T2217" i="1"/>
  <c r="U2217" i="1"/>
  <c r="V2217" i="1"/>
  <c r="W2217" i="1"/>
  <c r="X2217" i="1"/>
  <c r="Y2217" i="1"/>
  <c r="Z2217" i="1"/>
  <c r="AA2217" i="1"/>
  <c r="AB2217" i="1"/>
  <c r="AC2217" i="1"/>
  <c r="AD2217" i="1"/>
  <c r="AE2217" i="1"/>
  <c r="AF2217" i="1"/>
  <c r="C2218" i="1"/>
  <c r="D2218" i="1"/>
  <c r="E2218" i="1"/>
  <c r="F2218" i="1"/>
  <c r="G2218" i="1"/>
  <c r="H2218" i="1"/>
  <c r="I2218" i="1"/>
  <c r="J2218" i="1"/>
  <c r="K2218" i="1"/>
  <c r="L2218" i="1"/>
  <c r="M2218" i="1"/>
  <c r="N2218" i="1"/>
  <c r="O2218" i="1"/>
  <c r="P2218" i="1"/>
  <c r="Q2218" i="1"/>
  <c r="R2218" i="1"/>
  <c r="S2218" i="1"/>
  <c r="T2218" i="1"/>
  <c r="U2218" i="1"/>
  <c r="V2218" i="1"/>
  <c r="W2218" i="1"/>
  <c r="X2218" i="1"/>
  <c r="Y2218" i="1"/>
  <c r="Z2218" i="1"/>
  <c r="AA2218" i="1"/>
  <c r="AB2218" i="1"/>
  <c r="AC2218" i="1"/>
  <c r="AD2218" i="1"/>
  <c r="AE2218" i="1"/>
  <c r="AF2218" i="1"/>
  <c r="C2219" i="1"/>
  <c r="D2219" i="1"/>
  <c r="E2219" i="1"/>
  <c r="F2219" i="1"/>
  <c r="G2219" i="1"/>
  <c r="H2219" i="1"/>
  <c r="I2219" i="1"/>
  <c r="J2219" i="1"/>
  <c r="K2219" i="1"/>
  <c r="L2219" i="1"/>
  <c r="M2219" i="1"/>
  <c r="N2219" i="1"/>
  <c r="O2219" i="1"/>
  <c r="P2219" i="1"/>
  <c r="Q2219" i="1"/>
  <c r="R2219" i="1"/>
  <c r="S2219" i="1"/>
  <c r="T2219" i="1"/>
  <c r="U2219" i="1"/>
  <c r="V2219" i="1"/>
  <c r="W2219" i="1"/>
  <c r="X2219" i="1"/>
  <c r="Y2219" i="1"/>
  <c r="Z2219" i="1"/>
  <c r="AA2219" i="1"/>
  <c r="AB2219" i="1"/>
  <c r="AC2219" i="1"/>
  <c r="AD2219" i="1"/>
  <c r="AE2219" i="1"/>
  <c r="AF2219" i="1"/>
  <c r="C2220" i="1"/>
  <c r="D2220" i="1"/>
  <c r="E2220" i="1"/>
  <c r="F2220" i="1"/>
  <c r="G2220" i="1"/>
  <c r="H2220" i="1"/>
  <c r="I2220" i="1"/>
  <c r="J2220" i="1"/>
  <c r="K2220" i="1"/>
  <c r="L2220" i="1"/>
  <c r="M2220" i="1"/>
  <c r="N2220" i="1"/>
  <c r="O2220" i="1"/>
  <c r="P2220" i="1"/>
  <c r="Q2220" i="1"/>
  <c r="R2220" i="1"/>
  <c r="S2220" i="1"/>
  <c r="T2220" i="1"/>
  <c r="U2220" i="1"/>
  <c r="V2220" i="1"/>
  <c r="W2220" i="1"/>
  <c r="X2220" i="1"/>
  <c r="Y2220" i="1"/>
  <c r="Z2220" i="1"/>
  <c r="AA2220" i="1"/>
  <c r="AB2220" i="1"/>
  <c r="AC2220" i="1"/>
  <c r="AD2220" i="1"/>
  <c r="AE2220" i="1"/>
  <c r="AF2220" i="1"/>
  <c r="C2221" i="1"/>
  <c r="D2221" i="1"/>
  <c r="E2221" i="1"/>
  <c r="F2221" i="1"/>
  <c r="G2221" i="1"/>
  <c r="H2221" i="1"/>
  <c r="I2221" i="1"/>
  <c r="J2221" i="1"/>
  <c r="K2221" i="1"/>
  <c r="L2221" i="1"/>
  <c r="M2221" i="1"/>
  <c r="N2221" i="1"/>
  <c r="O2221" i="1"/>
  <c r="P2221" i="1"/>
  <c r="Q2221" i="1"/>
  <c r="R2221" i="1"/>
  <c r="S2221" i="1"/>
  <c r="T2221" i="1"/>
  <c r="U2221" i="1"/>
  <c r="V2221" i="1"/>
  <c r="W2221" i="1"/>
  <c r="X2221" i="1"/>
  <c r="Y2221" i="1"/>
  <c r="Z2221" i="1"/>
  <c r="AA2221" i="1"/>
  <c r="AB2221" i="1"/>
  <c r="AC2221" i="1"/>
  <c r="AD2221" i="1"/>
  <c r="AE2221" i="1"/>
  <c r="AF2221" i="1"/>
  <c r="C2222" i="1"/>
  <c r="D2222" i="1"/>
  <c r="E2222" i="1"/>
  <c r="F2222" i="1"/>
  <c r="G2222" i="1"/>
  <c r="H2222" i="1"/>
  <c r="I2222" i="1"/>
  <c r="J2222" i="1"/>
  <c r="K2222" i="1"/>
  <c r="L2222" i="1"/>
  <c r="M2222" i="1"/>
  <c r="N2222" i="1"/>
  <c r="O2222" i="1"/>
  <c r="P2222" i="1"/>
  <c r="Q2222" i="1"/>
  <c r="R2222" i="1"/>
  <c r="S2222" i="1"/>
  <c r="T2222" i="1"/>
  <c r="U2222" i="1"/>
  <c r="V2222" i="1"/>
  <c r="W2222" i="1"/>
  <c r="X2222" i="1"/>
  <c r="Y2222" i="1"/>
  <c r="Z2222" i="1"/>
  <c r="AA2222" i="1"/>
  <c r="AB2222" i="1"/>
  <c r="AC2222" i="1"/>
  <c r="AD2222" i="1"/>
  <c r="AE2222" i="1"/>
  <c r="AF2222" i="1"/>
  <c r="C2223" i="1"/>
  <c r="D2223" i="1"/>
  <c r="E2223" i="1"/>
  <c r="F2223" i="1"/>
  <c r="G2223" i="1"/>
  <c r="H2223" i="1"/>
  <c r="I2223" i="1"/>
  <c r="J2223" i="1"/>
  <c r="K2223" i="1"/>
  <c r="L2223" i="1"/>
  <c r="M2223" i="1"/>
  <c r="N2223" i="1"/>
  <c r="O2223" i="1"/>
  <c r="P2223" i="1"/>
  <c r="Q2223" i="1"/>
  <c r="R2223" i="1"/>
  <c r="S2223" i="1"/>
  <c r="T2223" i="1"/>
  <c r="U2223" i="1"/>
  <c r="V2223" i="1"/>
  <c r="W2223" i="1"/>
  <c r="X2223" i="1"/>
  <c r="Y2223" i="1"/>
  <c r="Z2223" i="1"/>
  <c r="AA2223" i="1"/>
  <c r="AB2223" i="1"/>
  <c r="AC2223" i="1"/>
  <c r="AD2223" i="1"/>
  <c r="AE2223" i="1"/>
  <c r="AF2223" i="1"/>
  <c r="C2224" i="1"/>
  <c r="D2224" i="1"/>
  <c r="E2224" i="1"/>
  <c r="F2224" i="1"/>
  <c r="G2224" i="1"/>
  <c r="H2224" i="1"/>
  <c r="I2224" i="1"/>
  <c r="J2224" i="1"/>
  <c r="K2224" i="1"/>
  <c r="L2224" i="1"/>
  <c r="M2224" i="1"/>
  <c r="N2224" i="1"/>
  <c r="O2224" i="1"/>
  <c r="P2224" i="1"/>
  <c r="Q2224" i="1"/>
  <c r="R2224" i="1"/>
  <c r="S2224" i="1"/>
  <c r="T2224" i="1"/>
  <c r="U2224" i="1"/>
  <c r="V2224" i="1"/>
  <c r="W2224" i="1"/>
  <c r="X2224" i="1"/>
  <c r="Y2224" i="1"/>
  <c r="Z2224" i="1"/>
  <c r="AA2224" i="1"/>
  <c r="AB2224" i="1"/>
  <c r="AC2224" i="1"/>
  <c r="AD2224" i="1"/>
  <c r="AE2224" i="1"/>
  <c r="AF2224" i="1"/>
  <c r="C2225" i="1"/>
  <c r="D2225" i="1"/>
  <c r="E2225" i="1"/>
  <c r="F2225" i="1"/>
  <c r="G2225" i="1"/>
  <c r="H2225" i="1"/>
  <c r="I2225" i="1"/>
  <c r="J2225" i="1"/>
  <c r="K2225" i="1"/>
  <c r="L2225" i="1"/>
  <c r="M2225" i="1"/>
  <c r="N2225" i="1"/>
  <c r="O2225" i="1"/>
  <c r="P2225" i="1"/>
  <c r="Q2225" i="1"/>
  <c r="R2225" i="1"/>
  <c r="S2225" i="1"/>
  <c r="T2225" i="1"/>
  <c r="U2225" i="1"/>
  <c r="V2225" i="1"/>
  <c r="W2225" i="1"/>
  <c r="X2225" i="1"/>
  <c r="Y2225" i="1"/>
  <c r="Z2225" i="1"/>
  <c r="AA2225" i="1"/>
  <c r="AB2225" i="1"/>
  <c r="AC2225" i="1"/>
  <c r="AD2225" i="1"/>
  <c r="AE2225" i="1"/>
  <c r="AF2225" i="1"/>
  <c r="C2226" i="1"/>
  <c r="D2226" i="1"/>
  <c r="E2226" i="1"/>
  <c r="F2226" i="1"/>
  <c r="G2226" i="1"/>
  <c r="H2226" i="1"/>
  <c r="I2226" i="1"/>
  <c r="J2226" i="1"/>
  <c r="K2226" i="1"/>
  <c r="L2226" i="1"/>
  <c r="M2226" i="1"/>
  <c r="N2226" i="1"/>
  <c r="O2226" i="1"/>
  <c r="P2226" i="1"/>
  <c r="Q2226" i="1"/>
  <c r="R2226" i="1"/>
  <c r="S2226" i="1"/>
  <c r="T2226" i="1"/>
  <c r="U2226" i="1"/>
  <c r="V2226" i="1"/>
  <c r="W2226" i="1"/>
  <c r="X2226" i="1"/>
  <c r="Y2226" i="1"/>
  <c r="Z2226" i="1"/>
  <c r="AA2226" i="1"/>
  <c r="AB2226" i="1"/>
  <c r="AC2226" i="1"/>
  <c r="AD2226" i="1"/>
  <c r="AE2226" i="1"/>
  <c r="AF2226" i="1"/>
  <c r="C2227" i="1"/>
  <c r="D2227" i="1"/>
  <c r="E2227" i="1"/>
  <c r="F2227" i="1"/>
  <c r="G2227" i="1"/>
  <c r="H2227" i="1"/>
  <c r="I2227" i="1"/>
  <c r="J2227" i="1"/>
  <c r="K2227" i="1"/>
  <c r="L2227" i="1"/>
  <c r="M2227" i="1"/>
  <c r="N2227" i="1"/>
  <c r="O2227" i="1"/>
  <c r="P2227" i="1"/>
  <c r="Q2227" i="1"/>
  <c r="R2227" i="1"/>
  <c r="S2227" i="1"/>
  <c r="T2227" i="1"/>
  <c r="U2227" i="1"/>
  <c r="V2227" i="1"/>
  <c r="W2227" i="1"/>
  <c r="X2227" i="1"/>
  <c r="Y2227" i="1"/>
  <c r="Z2227" i="1"/>
  <c r="AA2227" i="1"/>
  <c r="AB2227" i="1"/>
  <c r="AC2227" i="1"/>
  <c r="AD2227" i="1"/>
  <c r="AE2227" i="1"/>
  <c r="AF2227" i="1"/>
  <c r="C2228" i="1"/>
  <c r="D2228" i="1"/>
  <c r="E2228" i="1"/>
  <c r="F2228" i="1"/>
  <c r="G2228" i="1"/>
  <c r="H2228" i="1"/>
  <c r="I2228" i="1"/>
  <c r="J2228" i="1"/>
  <c r="K2228" i="1"/>
  <c r="L2228" i="1"/>
  <c r="M2228" i="1"/>
  <c r="N2228" i="1"/>
  <c r="O2228" i="1"/>
  <c r="P2228" i="1"/>
  <c r="Q2228" i="1"/>
  <c r="R2228" i="1"/>
  <c r="S2228" i="1"/>
  <c r="T2228" i="1"/>
  <c r="U2228" i="1"/>
  <c r="V2228" i="1"/>
  <c r="W2228" i="1"/>
  <c r="X2228" i="1"/>
  <c r="Y2228" i="1"/>
  <c r="Z2228" i="1"/>
  <c r="AA2228" i="1"/>
  <c r="AB2228" i="1"/>
  <c r="AC2228" i="1"/>
  <c r="AD2228" i="1"/>
  <c r="AE2228" i="1"/>
  <c r="AF2228" i="1"/>
  <c r="C2229" i="1"/>
  <c r="D2229" i="1"/>
  <c r="E2229" i="1"/>
  <c r="F2229" i="1"/>
  <c r="G2229" i="1"/>
  <c r="H2229" i="1"/>
  <c r="I2229" i="1"/>
  <c r="J2229" i="1"/>
  <c r="K2229" i="1"/>
  <c r="L2229" i="1"/>
  <c r="M2229" i="1"/>
  <c r="N2229" i="1"/>
  <c r="O2229" i="1"/>
  <c r="P2229" i="1"/>
  <c r="Q2229" i="1"/>
  <c r="R2229" i="1"/>
  <c r="S2229" i="1"/>
  <c r="T2229" i="1"/>
  <c r="U2229" i="1"/>
  <c r="V2229" i="1"/>
  <c r="W2229" i="1"/>
  <c r="X2229" i="1"/>
  <c r="Y2229" i="1"/>
  <c r="Z2229" i="1"/>
  <c r="AA2229" i="1"/>
  <c r="AB2229" i="1"/>
  <c r="AC2229" i="1"/>
  <c r="AD2229" i="1"/>
  <c r="AE2229" i="1"/>
  <c r="AF2229" i="1"/>
  <c r="C2230" i="1"/>
  <c r="D2230" i="1"/>
  <c r="E2230" i="1"/>
  <c r="F2230" i="1"/>
  <c r="G2230" i="1"/>
  <c r="H2230" i="1"/>
  <c r="I2230" i="1"/>
  <c r="J2230" i="1"/>
  <c r="K2230" i="1"/>
  <c r="L2230" i="1"/>
  <c r="M2230" i="1"/>
  <c r="N2230" i="1"/>
  <c r="O2230" i="1"/>
  <c r="P2230" i="1"/>
  <c r="Q2230" i="1"/>
  <c r="R2230" i="1"/>
  <c r="S2230" i="1"/>
  <c r="T2230" i="1"/>
  <c r="U2230" i="1"/>
  <c r="V2230" i="1"/>
  <c r="W2230" i="1"/>
  <c r="X2230" i="1"/>
  <c r="Y2230" i="1"/>
  <c r="Z2230" i="1"/>
  <c r="AA2230" i="1"/>
  <c r="AB2230" i="1"/>
  <c r="AC2230" i="1"/>
  <c r="AD2230" i="1"/>
  <c r="AE2230" i="1"/>
  <c r="AF2230" i="1"/>
  <c r="C2231" i="1"/>
  <c r="D2231" i="1"/>
  <c r="E2231" i="1"/>
  <c r="F2231" i="1"/>
  <c r="G2231" i="1"/>
  <c r="H2231" i="1"/>
  <c r="I2231" i="1"/>
  <c r="J2231" i="1"/>
  <c r="K2231" i="1"/>
  <c r="L2231" i="1"/>
  <c r="M2231" i="1"/>
  <c r="N2231" i="1"/>
  <c r="O2231" i="1"/>
  <c r="P2231" i="1"/>
  <c r="Q2231" i="1"/>
  <c r="R2231" i="1"/>
  <c r="S2231" i="1"/>
  <c r="T2231" i="1"/>
  <c r="U2231" i="1"/>
  <c r="V2231" i="1"/>
  <c r="W2231" i="1"/>
  <c r="X2231" i="1"/>
  <c r="Y2231" i="1"/>
  <c r="Z2231" i="1"/>
  <c r="AA2231" i="1"/>
  <c r="AB2231" i="1"/>
  <c r="AC2231" i="1"/>
  <c r="AD2231" i="1"/>
  <c r="AE2231" i="1"/>
  <c r="AF2231" i="1"/>
  <c r="C2232" i="1"/>
  <c r="D2232" i="1"/>
  <c r="E2232" i="1"/>
  <c r="F2232" i="1"/>
  <c r="G2232" i="1"/>
  <c r="H2232" i="1"/>
  <c r="I2232" i="1"/>
  <c r="J2232" i="1"/>
  <c r="K2232" i="1"/>
  <c r="L2232" i="1"/>
  <c r="M2232" i="1"/>
  <c r="N2232" i="1"/>
  <c r="O2232" i="1"/>
  <c r="P2232" i="1"/>
  <c r="Q2232" i="1"/>
  <c r="R2232" i="1"/>
  <c r="S2232" i="1"/>
  <c r="T2232" i="1"/>
  <c r="U2232" i="1"/>
  <c r="V2232" i="1"/>
  <c r="W2232" i="1"/>
  <c r="X2232" i="1"/>
  <c r="Y2232" i="1"/>
  <c r="Z2232" i="1"/>
  <c r="AA2232" i="1"/>
  <c r="AB2232" i="1"/>
  <c r="AC2232" i="1"/>
  <c r="AD2232" i="1"/>
  <c r="AE2232" i="1"/>
  <c r="AF2232" i="1"/>
  <c r="C2233" i="1"/>
  <c r="D2233" i="1"/>
  <c r="E2233" i="1"/>
  <c r="F2233" i="1"/>
  <c r="G2233" i="1"/>
  <c r="H2233" i="1"/>
  <c r="I2233" i="1"/>
  <c r="J2233" i="1"/>
  <c r="K2233" i="1"/>
  <c r="L2233" i="1"/>
  <c r="M2233" i="1"/>
  <c r="N2233" i="1"/>
  <c r="O2233" i="1"/>
  <c r="P2233" i="1"/>
  <c r="Q2233" i="1"/>
  <c r="R2233" i="1"/>
  <c r="S2233" i="1"/>
  <c r="T2233" i="1"/>
  <c r="U2233" i="1"/>
  <c r="V2233" i="1"/>
  <c r="W2233" i="1"/>
  <c r="X2233" i="1"/>
  <c r="Y2233" i="1"/>
  <c r="Z2233" i="1"/>
  <c r="AA2233" i="1"/>
  <c r="AB2233" i="1"/>
  <c r="AC2233" i="1"/>
  <c r="AD2233" i="1"/>
  <c r="AE2233" i="1"/>
  <c r="AF2233" i="1"/>
  <c r="C2234" i="1"/>
  <c r="D2234" i="1"/>
  <c r="E2234" i="1"/>
  <c r="F2234" i="1"/>
  <c r="G2234" i="1"/>
  <c r="H2234" i="1"/>
  <c r="I2234" i="1"/>
  <c r="J2234" i="1"/>
  <c r="K2234" i="1"/>
  <c r="L2234" i="1"/>
  <c r="M2234" i="1"/>
  <c r="N2234" i="1"/>
  <c r="O2234" i="1"/>
  <c r="P2234" i="1"/>
  <c r="Q2234" i="1"/>
  <c r="R2234" i="1"/>
  <c r="S2234" i="1"/>
  <c r="T2234" i="1"/>
  <c r="U2234" i="1"/>
  <c r="V2234" i="1"/>
  <c r="W2234" i="1"/>
  <c r="X2234" i="1"/>
  <c r="Y2234" i="1"/>
  <c r="Z2234" i="1"/>
  <c r="AA2234" i="1"/>
  <c r="AB2234" i="1"/>
  <c r="AC2234" i="1"/>
  <c r="AD2234" i="1"/>
  <c r="AE2234" i="1"/>
  <c r="AF2234" i="1"/>
  <c r="C2235" i="1"/>
  <c r="D2235" i="1"/>
  <c r="E2235" i="1"/>
  <c r="F2235" i="1"/>
  <c r="G2235" i="1"/>
  <c r="H2235" i="1"/>
  <c r="I2235" i="1"/>
  <c r="J2235" i="1"/>
  <c r="K2235" i="1"/>
  <c r="L2235" i="1"/>
  <c r="M2235" i="1"/>
  <c r="N2235" i="1"/>
  <c r="O2235" i="1"/>
  <c r="P2235" i="1"/>
  <c r="Q2235" i="1"/>
  <c r="R2235" i="1"/>
  <c r="S2235" i="1"/>
  <c r="T2235" i="1"/>
  <c r="U2235" i="1"/>
  <c r="V2235" i="1"/>
  <c r="W2235" i="1"/>
  <c r="X2235" i="1"/>
  <c r="Y2235" i="1"/>
  <c r="Z2235" i="1"/>
  <c r="AA2235" i="1"/>
  <c r="AB2235" i="1"/>
  <c r="AC2235" i="1"/>
  <c r="AD2235" i="1"/>
  <c r="AE2235" i="1"/>
  <c r="AF2235" i="1"/>
  <c r="C2236" i="1"/>
  <c r="D2236" i="1"/>
  <c r="E2236" i="1"/>
  <c r="F2236" i="1"/>
  <c r="G2236" i="1"/>
  <c r="H2236" i="1"/>
  <c r="I2236" i="1"/>
  <c r="J2236" i="1"/>
  <c r="K2236" i="1"/>
  <c r="L2236" i="1"/>
  <c r="M2236" i="1"/>
  <c r="N2236" i="1"/>
  <c r="O2236" i="1"/>
  <c r="P2236" i="1"/>
  <c r="Q2236" i="1"/>
  <c r="R2236" i="1"/>
  <c r="S2236" i="1"/>
  <c r="T2236" i="1"/>
  <c r="U2236" i="1"/>
  <c r="V2236" i="1"/>
  <c r="W2236" i="1"/>
  <c r="X2236" i="1"/>
  <c r="Y2236" i="1"/>
  <c r="Z2236" i="1"/>
  <c r="AA2236" i="1"/>
  <c r="AB2236" i="1"/>
  <c r="AC2236" i="1"/>
  <c r="AD2236" i="1"/>
  <c r="AE2236" i="1"/>
  <c r="AF2236" i="1"/>
  <c r="C2237" i="1"/>
  <c r="D2237" i="1"/>
  <c r="E2237" i="1"/>
  <c r="F2237" i="1"/>
  <c r="G2237" i="1"/>
  <c r="H2237" i="1"/>
  <c r="I2237" i="1"/>
  <c r="J2237" i="1"/>
  <c r="K2237" i="1"/>
  <c r="L2237" i="1"/>
  <c r="M2237" i="1"/>
  <c r="N2237" i="1"/>
  <c r="O2237" i="1"/>
  <c r="P2237" i="1"/>
  <c r="Q2237" i="1"/>
  <c r="R2237" i="1"/>
  <c r="S2237" i="1"/>
  <c r="T2237" i="1"/>
  <c r="U2237" i="1"/>
  <c r="V2237" i="1"/>
  <c r="W2237" i="1"/>
  <c r="X2237" i="1"/>
  <c r="Y2237" i="1"/>
  <c r="Z2237" i="1"/>
  <c r="AA2237" i="1"/>
  <c r="AB2237" i="1"/>
  <c r="AC2237" i="1"/>
  <c r="AD2237" i="1"/>
  <c r="AE2237" i="1"/>
  <c r="AF2237" i="1"/>
  <c r="C2238" i="1"/>
  <c r="D2238" i="1"/>
  <c r="E2238" i="1"/>
  <c r="F2238" i="1"/>
  <c r="G2238" i="1"/>
  <c r="H2238" i="1"/>
  <c r="I2238" i="1"/>
  <c r="J2238" i="1"/>
  <c r="K2238" i="1"/>
  <c r="L2238" i="1"/>
  <c r="M2238" i="1"/>
  <c r="N2238" i="1"/>
  <c r="O2238" i="1"/>
  <c r="P2238" i="1"/>
  <c r="Q2238" i="1"/>
  <c r="R2238" i="1"/>
  <c r="S2238" i="1"/>
  <c r="T2238" i="1"/>
  <c r="U2238" i="1"/>
  <c r="V2238" i="1"/>
  <c r="W2238" i="1"/>
  <c r="X2238" i="1"/>
  <c r="Y2238" i="1"/>
  <c r="Z2238" i="1"/>
  <c r="AA2238" i="1"/>
  <c r="AB2238" i="1"/>
  <c r="AC2238" i="1"/>
  <c r="AD2238" i="1"/>
  <c r="AE2238" i="1"/>
  <c r="AF2238" i="1"/>
  <c r="C2239" i="1"/>
  <c r="D2239" i="1"/>
  <c r="E2239" i="1"/>
  <c r="F2239" i="1"/>
  <c r="G2239" i="1"/>
  <c r="H2239" i="1"/>
  <c r="I2239" i="1"/>
  <c r="J2239" i="1"/>
  <c r="K2239" i="1"/>
  <c r="L2239" i="1"/>
  <c r="M2239" i="1"/>
  <c r="N2239" i="1"/>
  <c r="O2239" i="1"/>
  <c r="P2239" i="1"/>
  <c r="Q2239" i="1"/>
  <c r="R2239" i="1"/>
  <c r="S2239" i="1"/>
  <c r="T2239" i="1"/>
  <c r="U2239" i="1"/>
  <c r="V2239" i="1"/>
  <c r="W2239" i="1"/>
  <c r="X2239" i="1"/>
  <c r="Y2239" i="1"/>
  <c r="Z2239" i="1"/>
  <c r="AA2239" i="1"/>
  <c r="AB2239" i="1"/>
  <c r="AC2239" i="1"/>
  <c r="AD2239" i="1"/>
  <c r="AE2239" i="1"/>
  <c r="AF2239" i="1"/>
  <c r="C2240" i="1"/>
  <c r="D2240" i="1"/>
  <c r="E2240" i="1"/>
  <c r="F2240" i="1"/>
  <c r="G2240" i="1"/>
  <c r="H2240" i="1"/>
  <c r="I2240" i="1"/>
  <c r="J2240" i="1"/>
  <c r="K2240" i="1"/>
  <c r="L2240" i="1"/>
  <c r="M2240" i="1"/>
  <c r="N2240" i="1"/>
  <c r="O2240" i="1"/>
  <c r="P2240" i="1"/>
  <c r="Q2240" i="1"/>
  <c r="R2240" i="1"/>
  <c r="S2240" i="1"/>
  <c r="T2240" i="1"/>
  <c r="U2240" i="1"/>
  <c r="V2240" i="1"/>
  <c r="W2240" i="1"/>
  <c r="X2240" i="1"/>
  <c r="Y2240" i="1"/>
  <c r="Z2240" i="1"/>
  <c r="AA2240" i="1"/>
  <c r="AB2240" i="1"/>
  <c r="AC2240" i="1"/>
  <c r="AD2240" i="1"/>
  <c r="AE2240" i="1"/>
  <c r="AF2240" i="1"/>
  <c r="C2241" i="1"/>
  <c r="D2241" i="1"/>
  <c r="E2241" i="1"/>
  <c r="F2241" i="1"/>
  <c r="G2241" i="1"/>
  <c r="H2241" i="1"/>
  <c r="I2241" i="1"/>
  <c r="J2241" i="1"/>
  <c r="K2241" i="1"/>
  <c r="L2241" i="1"/>
  <c r="M2241" i="1"/>
  <c r="N2241" i="1"/>
  <c r="O2241" i="1"/>
  <c r="P2241" i="1"/>
  <c r="Q2241" i="1"/>
  <c r="R2241" i="1"/>
  <c r="S2241" i="1"/>
  <c r="T2241" i="1"/>
  <c r="U2241" i="1"/>
  <c r="V2241" i="1"/>
  <c r="W2241" i="1"/>
  <c r="X2241" i="1"/>
  <c r="Y2241" i="1"/>
  <c r="Z2241" i="1"/>
  <c r="AA2241" i="1"/>
  <c r="AB2241" i="1"/>
  <c r="AC2241" i="1"/>
  <c r="AD2241" i="1"/>
  <c r="AE2241" i="1"/>
  <c r="AF2241" i="1"/>
  <c r="C2242" i="1"/>
  <c r="D2242" i="1"/>
  <c r="E2242" i="1"/>
  <c r="F2242" i="1"/>
  <c r="G2242" i="1"/>
  <c r="H2242" i="1"/>
  <c r="I2242" i="1"/>
  <c r="J2242" i="1"/>
  <c r="K2242" i="1"/>
  <c r="L2242" i="1"/>
  <c r="M2242" i="1"/>
  <c r="N2242" i="1"/>
  <c r="O2242" i="1"/>
  <c r="P2242" i="1"/>
  <c r="Q2242" i="1"/>
  <c r="R2242" i="1"/>
  <c r="S2242" i="1"/>
  <c r="T2242" i="1"/>
  <c r="U2242" i="1"/>
  <c r="V2242" i="1"/>
  <c r="W2242" i="1"/>
  <c r="X2242" i="1"/>
  <c r="Y2242" i="1"/>
  <c r="Z2242" i="1"/>
  <c r="AA2242" i="1"/>
  <c r="AB2242" i="1"/>
  <c r="AC2242" i="1"/>
  <c r="AD2242" i="1"/>
  <c r="AE2242" i="1"/>
  <c r="AF2242" i="1"/>
  <c r="C2243" i="1"/>
  <c r="D2243" i="1"/>
  <c r="E2243" i="1"/>
  <c r="F2243" i="1"/>
  <c r="G2243" i="1"/>
  <c r="H2243" i="1"/>
  <c r="I2243" i="1"/>
  <c r="J2243" i="1"/>
  <c r="K2243" i="1"/>
  <c r="L2243" i="1"/>
  <c r="M2243" i="1"/>
  <c r="N2243" i="1"/>
  <c r="O2243" i="1"/>
  <c r="P2243" i="1"/>
  <c r="Q2243" i="1"/>
  <c r="R2243" i="1"/>
  <c r="S2243" i="1"/>
  <c r="T2243" i="1"/>
  <c r="U2243" i="1"/>
  <c r="V2243" i="1"/>
  <c r="W2243" i="1"/>
  <c r="X2243" i="1"/>
  <c r="Y2243" i="1"/>
  <c r="Z2243" i="1"/>
  <c r="AA2243" i="1"/>
  <c r="AB2243" i="1"/>
  <c r="AC2243" i="1"/>
  <c r="AD2243" i="1"/>
  <c r="AE2243" i="1"/>
  <c r="AF2243" i="1"/>
  <c r="C2244" i="1"/>
  <c r="D2244" i="1"/>
  <c r="E2244" i="1"/>
  <c r="F2244" i="1"/>
  <c r="G2244" i="1"/>
  <c r="H2244" i="1"/>
  <c r="I2244" i="1"/>
  <c r="J2244" i="1"/>
  <c r="K2244" i="1"/>
  <c r="L2244" i="1"/>
  <c r="M2244" i="1"/>
  <c r="N2244" i="1"/>
  <c r="O2244" i="1"/>
  <c r="P2244" i="1"/>
  <c r="Q2244" i="1"/>
  <c r="R2244" i="1"/>
  <c r="S2244" i="1"/>
  <c r="T2244" i="1"/>
  <c r="U2244" i="1"/>
  <c r="V2244" i="1"/>
  <c r="W2244" i="1"/>
  <c r="X2244" i="1"/>
  <c r="Y2244" i="1"/>
  <c r="Z2244" i="1"/>
  <c r="AA2244" i="1"/>
  <c r="AB2244" i="1"/>
  <c r="AC2244" i="1"/>
  <c r="AD2244" i="1"/>
  <c r="AE2244" i="1"/>
  <c r="AF2244" i="1"/>
  <c r="C2245" i="1"/>
  <c r="D2245" i="1"/>
  <c r="E2245" i="1"/>
  <c r="F2245" i="1"/>
  <c r="G2245" i="1"/>
  <c r="H2245" i="1"/>
  <c r="I2245" i="1"/>
  <c r="J2245" i="1"/>
  <c r="K2245" i="1"/>
  <c r="L2245" i="1"/>
  <c r="M2245" i="1"/>
  <c r="N2245" i="1"/>
  <c r="O2245" i="1"/>
  <c r="P2245" i="1"/>
  <c r="Q2245" i="1"/>
  <c r="R2245" i="1"/>
  <c r="S2245" i="1"/>
  <c r="T2245" i="1"/>
  <c r="U2245" i="1"/>
  <c r="V2245" i="1"/>
  <c r="W2245" i="1"/>
  <c r="X2245" i="1"/>
  <c r="Y2245" i="1"/>
  <c r="Z2245" i="1"/>
  <c r="AA2245" i="1"/>
  <c r="AB2245" i="1"/>
  <c r="AC2245" i="1"/>
  <c r="AD2245" i="1"/>
  <c r="AE2245" i="1"/>
  <c r="AF2245" i="1"/>
  <c r="C2246" i="1"/>
  <c r="D2246" i="1"/>
  <c r="E2246" i="1"/>
  <c r="F2246" i="1"/>
  <c r="G2246" i="1"/>
  <c r="H2246" i="1"/>
  <c r="I2246" i="1"/>
  <c r="J2246" i="1"/>
  <c r="K2246" i="1"/>
  <c r="L2246" i="1"/>
  <c r="M2246" i="1"/>
  <c r="N2246" i="1"/>
  <c r="O2246" i="1"/>
  <c r="P2246" i="1"/>
  <c r="Q2246" i="1"/>
  <c r="R2246" i="1"/>
  <c r="S2246" i="1"/>
  <c r="T2246" i="1"/>
  <c r="U2246" i="1"/>
  <c r="V2246" i="1"/>
  <c r="W2246" i="1"/>
  <c r="X2246" i="1"/>
  <c r="Y2246" i="1"/>
  <c r="Z2246" i="1"/>
  <c r="AA2246" i="1"/>
  <c r="AB2246" i="1"/>
  <c r="AC2246" i="1"/>
  <c r="AD2246" i="1"/>
  <c r="AE2246" i="1"/>
  <c r="AF2246" i="1"/>
  <c r="C2247" i="1"/>
  <c r="D2247" i="1"/>
  <c r="E2247" i="1"/>
  <c r="F2247" i="1"/>
  <c r="G2247" i="1"/>
  <c r="H2247" i="1"/>
  <c r="I2247" i="1"/>
  <c r="J2247" i="1"/>
  <c r="K2247" i="1"/>
  <c r="L2247" i="1"/>
  <c r="M2247" i="1"/>
  <c r="N2247" i="1"/>
  <c r="O2247" i="1"/>
  <c r="P2247" i="1"/>
  <c r="Q2247" i="1"/>
  <c r="R2247" i="1"/>
  <c r="S2247" i="1"/>
  <c r="T2247" i="1"/>
  <c r="U2247" i="1"/>
  <c r="V2247" i="1"/>
  <c r="W2247" i="1"/>
  <c r="X2247" i="1"/>
  <c r="Y2247" i="1"/>
  <c r="Z2247" i="1"/>
  <c r="AA2247" i="1"/>
  <c r="AB2247" i="1"/>
  <c r="AC2247" i="1"/>
  <c r="AD2247" i="1"/>
  <c r="AE2247" i="1"/>
  <c r="AF2247" i="1"/>
  <c r="C2248" i="1"/>
  <c r="D2248" i="1"/>
  <c r="E2248" i="1"/>
  <c r="F2248" i="1"/>
  <c r="G2248" i="1"/>
  <c r="H2248" i="1"/>
  <c r="I2248" i="1"/>
  <c r="J2248" i="1"/>
  <c r="K2248" i="1"/>
  <c r="L2248" i="1"/>
  <c r="M2248" i="1"/>
  <c r="N2248" i="1"/>
  <c r="O2248" i="1"/>
  <c r="P2248" i="1"/>
  <c r="Q2248" i="1"/>
  <c r="R2248" i="1"/>
  <c r="S2248" i="1"/>
  <c r="T2248" i="1"/>
  <c r="U2248" i="1"/>
  <c r="V2248" i="1"/>
  <c r="W2248" i="1"/>
  <c r="X2248" i="1"/>
  <c r="Y2248" i="1"/>
  <c r="Z2248" i="1"/>
  <c r="AA2248" i="1"/>
  <c r="AB2248" i="1"/>
  <c r="AC2248" i="1"/>
  <c r="AD2248" i="1"/>
  <c r="AE2248" i="1"/>
  <c r="AF2248" i="1"/>
  <c r="C2249" i="1"/>
  <c r="D2249" i="1"/>
  <c r="E2249" i="1"/>
  <c r="F2249" i="1"/>
  <c r="G2249" i="1"/>
  <c r="H2249" i="1"/>
  <c r="I2249" i="1"/>
  <c r="J2249" i="1"/>
  <c r="K2249" i="1"/>
  <c r="L2249" i="1"/>
  <c r="M2249" i="1"/>
  <c r="N2249" i="1"/>
  <c r="O2249" i="1"/>
  <c r="P2249" i="1"/>
  <c r="Q2249" i="1"/>
  <c r="R2249" i="1"/>
  <c r="S2249" i="1"/>
  <c r="T2249" i="1"/>
  <c r="U2249" i="1"/>
  <c r="V2249" i="1"/>
  <c r="W2249" i="1"/>
  <c r="X2249" i="1"/>
  <c r="Y2249" i="1"/>
  <c r="Z2249" i="1"/>
  <c r="AA2249" i="1"/>
  <c r="AB2249" i="1"/>
  <c r="AC2249" i="1"/>
  <c r="AD2249" i="1"/>
  <c r="AE2249" i="1"/>
  <c r="AF2249" i="1"/>
  <c r="C2250" i="1"/>
  <c r="D2250" i="1"/>
  <c r="E2250" i="1"/>
  <c r="F2250" i="1"/>
  <c r="G2250" i="1"/>
  <c r="H2250" i="1"/>
  <c r="I2250" i="1"/>
  <c r="J2250" i="1"/>
  <c r="K2250" i="1"/>
  <c r="L2250" i="1"/>
  <c r="M2250" i="1"/>
  <c r="N2250" i="1"/>
  <c r="O2250" i="1"/>
  <c r="P2250" i="1"/>
  <c r="Q2250" i="1"/>
  <c r="R2250" i="1"/>
  <c r="S2250" i="1"/>
  <c r="T2250" i="1"/>
  <c r="U2250" i="1"/>
  <c r="V2250" i="1"/>
  <c r="W2250" i="1"/>
  <c r="X2250" i="1"/>
  <c r="Y2250" i="1"/>
  <c r="Z2250" i="1"/>
  <c r="AA2250" i="1"/>
  <c r="AB2250" i="1"/>
  <c r="AC2250" i="1"/>
  <c r="AD2250" i="1"/>
  <c r="AE2250" i="1"/>
  <c r="AF2250" i="1"/>
  <c r="C2251" i="1"/>
  <c r="D2251" i="1"/>
  <c r="E2251" i="1"/>
  <c r="F2251" i="1"/>
  <c r="G2251" i="1"/>
  <c r="H2251" i="1"/>
  <c r="I2251" i="1"/>
  <c r="J2251" i="1"/>
  <c r="K2251" i="1"/>
  <c r="L2251" i="1"/>
  <c r="M2251" i="1"/>
  <c r="N2251" i="1"/>
  <c r="O2251" i="1"/>
  <c r="P2251" i="1"/>
  <c r="Q2251" i="1"/>
  <c r="R2251" i="1"/>
  <c r="S2251" i="1"/>
  <c r="T2251" i="1"/>
  <c r="U2251" i="1"/>
  <c r="V2251" i="1"/>
  <c r="W2251" i="1"/>
  <c r="X2251" i="1"/>
  <c r="Y2251" i="1"/>
  <c r="Z2251" i="1"/>
  <c r="AA2251" i="1"/>
  <c r="AB2251" i="1"/>
  <c r="AC2251" i="1"/>
  <c r="AD2251" i="1"/>
  <c r="AE2251" i="1"/>
  <c r="AF2251" i="1"/>
  <c r="C2252" i="1"/>
  <c r="D2252" i="1"/>
  <c r="E2252" i="1"/>
  <c r="F2252" i="1"/>
  <c r="G2252" i="1"/>
  <c r="H2252" i="1"/>
  <c r="I2252" i="1"/>
  <c r="J2252" i="1"/>
  <c r="K2252" i="1"/>
  <c r="L2252" i="1"/>
  <c r="M2252" i="1"/>
  <c r="N2252" i="1"/>
  <c r="O2252" i="1"/>
  <c r="P2252" i="1"/>
  <c r="Q2252" i="1"/>
  <c r="R2252" i="1"/>
  <c r="S2252" i="1"/>
  <c r="T2252" i="1"/>
  <c r="U2252" i="1"/>
  <c r="V2252" i="1"/>
  <c r="W2252" i="1"/>
  <c r="X2252" i="1"/>
  <c r="Y2252" i="1"/>
  <c r="Z2252" i="1"/>
  <c r="AA2252" i="1"/>
  <c r="AB2252" i="1"/>
  <c r="AC2252" i="1"/>
  <c r="AD2252" i="1"/>
  <c r="AE2252" i="1"/>
  <c r="AF2252" i="1"/>
  <c r="C2253" i="1"/>
  <c r="D2253" i="1"/>
  <c r="E2253" i="1"/>
  <c r="F2253" i="1"/>
  <c r="G2253" i="1"/>
  <c r="H2253" i="1"/>
  <c r="I2253" i="1"/>
  <c r="J2253" i="1"/>
  <c r="K2253" i="1"/>
  <c r="L2253" i="1"/>
  <c r="M2253" i="1"/>
  <c r="N2253" i="1"/>
  <c r="O2253" i="1"/>
  <c r="P2253" i="1"/>
  <c r="Q2253" i="1"/>
  <c r="R2253" i="1"/>
  <c r="S2253" i="1"/>
  <c r="T2253" i="1"/>
  <c r="U2253" i="1"/>
  <c r="V2253" i="1"/>
  <c r="W2253" i="1"/>
  <c r="X2253" i="1"/>
  <c r="Y2253" i="1"/>
  <c r="Z2253" i="1"/>
  <c r="AA2253" i="1"/>
  <c r="AB2253" i="1"/>
  <c r="AC2253" i="1"/>
  <c r="AD2253" i="1"/>
  <c r="AE2253" i="1"/>
  <c r="AF2253" i="1"/>
  <c r="C2254" i="1"/>
  <c r="D2254" i="1"/>
  <c r="E2254" i="1"/>
  <c r="F2254" i="1"/>
  <c r="G2254" i="1"/>
  <c r="H2254" i="1"/>
  <c r="I2254" i="1"/>
  <c r="J2254" i="1"/>
  <c r="K2254" i="1"/>
  <c r="L2254" i="1"/>
  <c r="M2254" i="1"/>
  <c r="N2254" i="1"/>
  <c r="O2254" i="1"/>
  <c r="P2254" i="1"/>
  <c r="Q2254" i="1"/>
  <c r="R2254" i="1"/>
  <c r="S2254" i="1"/>
  <c r="T2254" i="1"/>
  <c r="U2254" i="1"/>
  <c r="V2254" i="1"/>
  <c r="W2254" i="1"/>
  <c r="X2254" i="1"/>
  <c r="Y2254" i="1"/>
  <c r="Z2254" i="1"/>
  <c r="AA2254" i="1"/>
  <c r="AB2254" i="1"/>
  <c r="AC2254" i="1"/>
  <c r="AD2254" i="1"/>
  <c r="AE2254" i="1"/>
  <c r="AF2254" i="1"/>
  <c r="C2255" i="1"/>
  <c r="D2255" i="1"/>
  <c r="E2255" i="1"/>
  <c r="F2255" i="1"/>
  <c r="G2255" i="1"/>
  <c r="H2255" i="1"/>
  <c r="I2255" i="1"/>
  <c r="J2255" i="1"/>
  <c r="K2255" i="1"/>
  <c r="L2255" i="1"/>
  <c r="M2255" i="1"/>
  <c r="N2255" i="1"/>
  <c r="O2255" i="1"/>
  <c r="P2255" i="1"/>
  <c r="Q2255" i="1"/>
  <c r="R2255" i="1"/>
  <c r="S2255" i="1"/>
  <c r="T2255" i="1"/>
  <c r="U2255" i="1"/>
  <c r="V2255" i="1"/>
  <c r="W2255" i="1"/>
  <c r="X2255" i="1"/>
  <c r="Y2255" i="1"/>
  <c r="Z2255" i="1"/>
  <c r="AA2255" i="1"/>
  <c r="AB2255" i="1"/>
  <c r="AC2255" i="1"/>
  <c r="AD2255" i="1"/>
  <c r="AE2255" i="1"/>
  <c r="AF2255" i="1"/>
  <c r="C2256" i="1"/>
  <c r="D2256" i="1"/>
  <c r="E2256" i="1"/>
  <c r="F2256" i="1"/>
  <c r="G2256" i="1"/>
  <c r="H2256" i="1"/>
  <c r="I2256" i="1"/>
  <c r="J2256" i="1"/>
  <c r="K2256" i="1"/>
  <c r="L2256" i="1"/>
  <c r="M2256" i="1"/>
  <c r="N2256" i="1"/>
  <c r="O2256" i="1"/>
  <c r="P2256" i="1"/>
  <c r="Q2256" i="1"/>
  <c r="R2256" i="1"/>
  <c r="S2256" i="1"/>
  <c r="T2256" i="1"/>
  <c r="U2256" i="1"/>
  <c r="V2256" i="1"/>
  <c r="W2256" i="1"/>
  <c r="X2256" i="1"/>
  <c r="Y2256" i="1"/>
  <c r="Z2256" i="1"/>
  <c r="AA2256" i="1"/>
  <c r="AB2256" i="1"/>
  <c r="AC2256" i="1"/>
  <c r="AD2256" i="1"/>
  <c r="AE2256" i="1"/>
  <c r="AF2256" i="1"/>
  <c r="C2257" i="1"/>
  <c r="D2257" i="1"/>
  <c r="E2257" i="1"/>
  <c r="F2257" i="1"/>
  <c r="G2257" i="1"/>
  <c r="H2257" i="1"/>
  <c r="I2257" i="1"/>
  <c r="J2257" i="1"/>
  <c r="K2257" i="1"/>
  <c r="L2257" i="1"/>
  <c r="M2257" i="1"/>
  <c r="N2257" i="1"/>
  <c r="O2257" i="1"/>
  <c r="P2257" i="1"/>
  <c r="Q2257" i="1"/>
  <c r="R2257" i="1"/>
  <c r="S2257" i="1"/>
  <c r="T2257" i="1"/>
  <c r="U2257" i="1"/>
  <c r="V2257" i="1"/>
  <c r="W2257" i="1"/>
  <c r="X2257" i="1"/>
  <c r="Y2257" i="1"/>
  <c r="Z2257" i="1"/>
  <c r="AA2257" i="1"/>
  <c r="AB2257" i="1"/>
  <c r="AC2257" i="1"/>
  <c r="AD2257" i="1"/>
  <c r="AE2257" i="1"/>
  <c r="AF2257" i="1"/>
  <c r="C2258" i="1"/>
  <c r="D2258" i="1"/>
  <c r="E2258" i="1"/>
  <c r="F2258" i="1"/>
  <c r="G2258" i="1"/>
  <c r="H2258" i="1"/>
  <c r="I2258" i="1"/>
  <c r="J2258" i="1"/>
  <c r="K2258" i="1"/>
  <c r="L2258" i="1"/>
  <c r="M2258" i="1"/>
  <c r="N2258" i="1"/>
  <c r="O2258" i="1"/>
  <c r="P2258" i="1"/>
  <c r="Q2258" i="1"/>
  <c r="R2258" i="1"/>
  <c r="S2258" i="1"/>
  <c r="T2258" i="1"/>
  <c r="U2258" i="1"/>
  <c r="V2258" i="1"/>
  <c r="W2258" i="1"/>
  <c r="X2258" i="1"/>
  <c r="Y2258" i="1"/>
  <c r="Z2258" i="1"/>
  <c r="AA2258" i="1"/>
  <c r="AB2258" i="1"/>
  <c r="AC2258" i="1"/>
  <c r="AD2258" i="1"/>
  <c r="AE2258" i="1"/>
  <c r="AF2258" i="1"/>
  <c r="C2259" i="1"/>
  <c r="D2259" i="1"/>
  <c r="E2259" i="1"/>
  <c r="F2259" i="1"/>
  <c r="G2259" i="1"/>
  <c r="H2259" i="1"/>
  <c r="I2259" i="1"/>
  <c r="J2259" i="1"/>
  <c r="K2259" i="1"/>
  <c r="L2259" i="1"/>
  <c r="M2259" i="1"/>
  <c r="N2259" i="1"/>
  <c r="O2259" i="1"/>
  <c r="P2259" i="1"/>
  <c r="Q2259" i="1"/>
  <c r="R2259" i="1"/>
  <c r="S2259" i="1"/>
  <c r="T2259" i="1"/>
  <c r="U2259" i="1"/>
  <c r="V2259" i="1"/>
  <c r="W2259" i="1"/>
  <c r="X2259" i="1"/>
  <c r="Y2259" i="1"/>
  <c r="Z2259" i="1"/>
  <c r="AA2259" i="1"/>
  <c r="AB2259" i="1"/>
  <c r="AC2259" i="1"/>
  <c r="AD2259" i="1"/>
  <c r="AE2259" i="1"/>
  <c r="AF2259" i="1"/>
  <c r="C2260" i="1"/>
  <c r="D2260" i="1"/>
  <c r="E2260" i="1"/>
  <c r="F2260" i="1"/>
  <c r="G2260" i="1"/>
  <c r="H2260" i="1"/>
  <c r="I2260" i="1"/>
  <c r="J2260" i="1"/>
  <c r="K2260" i="1"/>
  <c r="L2260" i="1"/>
  <c r="M2260" i="1"/>
  <c r="N2260" i="1"/>
  <c r="O2260" i="1"/>
  <c r="P2260" i="1"/>
  <c r="Q2260" i="1"/>
  <c r="R2260" i="1"/>
  <c r="S2260" i="1"/>
  <c r="T2260" i="1"/>
  <c r="U2260" i="1"/>
  <c r="V2260" i="1"/>
  <c r="W2260" i="1"/>
  <c r="X2260" i="1"/>
  <c r="Y2260" i="1"/>
  <c r="Z2260" i="1"/>
  <c r="AA2260" i="1"/>
  <c r="AB2260" i="1"/>
  <c r="AC2260" i="1"/>
  <c r="AD2260" i="1"/>
  <c r="AE2260" i="1"/>
  <c r="AF2260" i="1"/>
  <c r="C2261" i="1"/>
  <c r="D2261" i="1"/>
  <c r="E2261" i="1"/>
  <c r="F2261" i="1"/>
  <c r="G2261" i="1"/>
  <c r="H2261" i="1"/>
  <c r="I2261" i="1"/>
  <c r="J2261" i="1"/>
  <c r="K2261" i="1"/>
  <c r="L2261" i="1"/>
  <c r="M2261" i="1"/>
  <c r="N2261" i="1"/>
  <c r="O2261" i="1"/>
  <c r="P2261" i="1"/>
  <c r="Q2261" i="1"/>
  <c r="R2261" i="1"/>
  <c r="S2261" i="1"/>
  <c r="T2261" i="1"/>
  <c r="U2261" i="1"/>
  <c r="V2261" i="1"/>
  <c r="W2261" i="1"/>
  <c r="X2261" i="1"/>
  <c r="Y2261" i="1"/>
  <c r="Z2261" i="1"/>
  <c r="AA2261" i="1"/>
  <c r="AB2261" i="1"/>
  <c r="AC2261" i="1"/>
  <c r="AD2261" i="1"/>
  <c r="AE2261" i="1"/>
  <c r="AF2261" i="1"/>
  <c r="C2262" i="1"/>
  <c r="D2262" i="1"/>
  <c r="E2262" i="1"/>
  <c r="F2262" i="1"/>
  <c r="G2262" i="1"/>
  <c r="H2262" i="1"/>
  <c r="I2262" i="1"/>
  <c r="J2262" i="1"/>
  <c r="K2262" i="1"/>
  <c r="L2262" i="1"/>
  <c r="M2262" i="1"/>
  <c r="N2262" i="1"/>
  <c r="O2262" i="1"/>
  <c r="P2262" i="1"/>
  <c r="Q2262" i="1"/>
  <c r="R2262" i="1"/>
  <c r="S2262" i="1"/>
  <c r="T2262" i="1"/>
  <c r="U2262" i="1"/>
  <c r="V2262" i="1"/>
  <c r="W2262" i="1"/>
  <c r="X2262" i="1"/>
  <c r="Y2262" i="1"/>
  <c r="Z2262" i="1"/>
  <c r="AA2262" i="1"/>
  <c r="AB2262" i="1"/>
  <c r="AC2262" i="1"/>
  <c r="AD2262" i="1"/>
  <c r="AE2262" i="1"/>
  <c r="AF2262" i="1"/>
  <c r="C2263" i="1"/>
  <c r="D2263" i="1"/>
  <c r="E2263" i="1"/>
  <c r="F2263" i="1"/>
  <c r="G2263" i="1"/>
  <c r="H2263" i="1"/>
  <c r="I2263" i="1"/>
  <c r="J2263" i="1"/>
  <c r="K2263" i="1"/>
  <c r="L2263" i="1"/>
  <c r="M2263" i="1"/>
  <c r="N2263" i="1"/>
  <c r="O2263" i="1"/>
  <c r="P2263" i="1"/>
  <c r="Q2263" i="1"/>
  <c r="R2263" i="1"/>
  <c r="S2263" i="1"/>
  <c r="T2263" i="1"/>
  <c r="U2263" i="1"/>
  <c r="V2263" i="1"/>
  <c r="W2263" i="1"/>
  <c r="X2263" i="1"/>
  <c r="Y2263" i="1"/>
  <c r="Z2263" i="1"/>
  <c r="AA2263" i="1"/>
  <c r="AB2263" i="1"/>
  <c r="AC2263" i="1"/>
  <c r="AD2263" i="1"/>
  <c r="AE2263" i="1"/>
  <c r="AF2263" i="1"/>
  <c r="C2264" i="1"/>
  <c r="D2264" i="1"/>
  <c r="E2264" i="1"/>
  <c r="F2264" i="1"/>
  <c r="G2264" i="1"/>
  <c r="H2264" i="1"/>
  <c r="I2264" i="1"/>
  <c r="J2264" i="1"/>
  <c r="K2264" i="1"/>
  <c r="L2264" i="1"/>
  <c r="M2264" i="1"/>
  <c r="N2264" i="1"/>
  <c r="O2264" i="1"/>
  <c r="P2264" i="1"/>
  <c r="Q2264" i="1"/>
  <c r="R2264" i="1"/>
  <c r="S2264" i="1"/>
  <c r="T2264" i="1"/>
  <c r="U2264" i="1"/>
  <c r="V2264" i="1"/>
  <c r="W2264" i="1"/>
  <c r="X2264" i="1"/>
  <c r="Y2264" i="1"/>
  <c r="Z2264" i="1"/>
  <c r="AA2264" i="1"/>
  <c r="AB2264" i="1"/>
  <c r="AC2264" i="1"/>
  <c r="AD2264" i="1"/>
  <c r="AE2264" i="1"/>
  <c r="AF2264" i="1"/>
  <c r="C2265" i="1"/>
  <c r="D2265" i="1"/>
  <c r="E2265" i="1"/>
  <c r="F2265" i="1"/>
  <c r="G2265" i="1"/>
  <c r="H2265" i="1"/>
  <c r="I2265" i="1"/>
  <c r="J2265" i="1"/>
  <c r="K2265" i="1"/>
  <c r="L2265" i="1"/>
  <c r="M2265" i="1"/>
  <c r="N2265" i="1"/>
  <c r="O2265" i="1"/>
  <c r="P2265" i="1"/>
  <c r="Q2265" i="1"/>
  <c r="R2265" i="1"/>
  <c r="S2265" i="1"/>
  <c r="T2265" i="1"/>
  <c r="U2265" i="1"/>
  <c r="V2265" i="1"/>
  <c r="W2265" i="1"/>
  <c r="X2265" i="1"/>
  <c r="Y2265" i="1"/>
  <c r="Z2265" i="1"/>
  <c r="AA2265" i="1"/>
  <c r="AB2265" i="1"/>
  <c r="AC2265" i="1"/>
  <c r="AD2265" i="1"/>
  <c r="AE2265" i="1"/>
  <c r="AF2265" i="1"/>
  <c r="C2266" i="1"/>
  <c r="D2266" i="1"/>
  <c r="E2266" i="1"/>
  <c r="F2266" i="1"/>
  <c r="G2266" i="1"/>
  <c r="H2266" i="1"/>
  <c r="I2266" i="1"/>
  <c r="J2266" i="1"/>
  <c r="K2266" i="1"/>
  <c r="L2266" i="1"/>
  <c r="M2266" i="1"/>
  <c r="N2266" i="1"/>
  <c r="O2266" i="1"/>
  <c r="P2266" i="1"/>
  <c r="Q2266" i="1"/>
  <c r="R2266" i="1"/>
  <c r="S2266" i="1"/>
  <c r="T2266" i="1"/>
  <c r="U2266" i="1"/>
  <c r="V2266" i="1"/>
  <c r="W2266" i="1"/>
  <c r="X2266" i="1"/>
  <c r="Y2266" i="1"/>
  <c r="Z2266" i="1"/>
  <c r="AA2266" i="1"/>
  <c r="AB2266" i="1"/>
  <c r="AC2266" i="1"/>
  <c r="AD2266" i="1"/>
  <c r="AE2266" i="1"/>
  <c r="AF2266" i="1"/>
  <c r="C2267" i="1"/>
  <c r="D2267" i="1"/>
  <c r="E2267" i="1"/>
  <c r="F2267" i="1"/>
  <c r="G2267" i="1"/>
  <c r="H2267" i="1"/>
  <c r="I2267" i="1"/>
  <c r="J2267" i="1"/>
  <c r="K2267" i="1"/>
  <c r="L2267" i="1"/>
  <c r="M2267" i="1"/>
  <c r="N2267" i="1"/>
  <c r="O2267" i="1"/>
  <c r="P2267" i="1"/>
  <c r="Q2267" i="1"/>
  <c r="R2267" i="1"/>
  <c r="S2267" i="1"/>
  <c r="T2267" i="1"/>
  <c r="U2267" i="1"/>
  <c r="V2267" i="1"/>
  <c r="W2267" i="1"/>
  <c r="X2267" i="1"/>
  <c r="Y2267" i="1"/>
  <c r="Z2267" i="1"/>
  <c r="AA2267" i="1"/>
  <c r="AB2267" i="1"/>
  <c r="AC2267" i="1"/>
  <c r="AD2267" i="1"/>
  <c r="AE2267" i="1"/>
  <c r="AF2267" i="1"/>
  <c r="C2268" i="1"/>
  <c r="D2268" i="1"/>
  <c r="E2268" i="1"/>
  <c r="F2268" i="1"/>
  <c r="G2268" i="1"/>
  <c r="H2268" i="1"/>
  <c r="I2268" i="1"/>
  <c r="J2268" i="1"/>
  <c r="K2268" i="1"/>
  <c r="L2268" i="1"/>
  <c r="M2268" i="1"/>
  <c r="N2268" i="1"/>
  <c r="O2268" i="1"/>
  <c r="P2268" i="1"/>
  <c r="Q2268" i="1"/>
  <c r="R2268" i="1"/>
  <c r="S2268" i="1"/>
  <c r="T2268" i="1"/>
  <c r="U2268" i="1"/>
  <c r="V2268" i="1"/>
  <c r="W2268" i="1"/>
  <c r="X2268" i="1"/>
  <c r="Y2268" i="1"/>
  <c r="Z2268" i="1"/>
  <c r="AA2268" i="1"/>
  <c r="AB2268" i="1"/>
  <c r="AC2268" i="1"/>
  <c r="AD2268" i="1"/>
  <c r="AE2268" i="1"/>
  <c r="AF2268" i="1"/>
  <c r="C2269" i="1"/>
  <c r="D2269" i="1"/>
  <c r="E2269" i="1"/>
  <c r="F2269" i="1"/>
  <c r="G2269" i="1"/>
  <c r="H2269" i="1"/>
  <c r="I2269" i="1"/>
  <c r="J2269" i="1"/>
  <c r="K2269" i="1"/>
  <c r="L2269" i="1"/>
  <c r="M2269" i="1"/>
  <c r="N2269" i="1"/>
  <c r="O2269" i="1"/>
  <c r="P2269" i="1"/>
  <c r="Q2269" i="1"/>
  <c r="R2269" i="1"/>
  <c r="S2269" i="1"/>
  <c r="T2269" i="1"/>
  <c r="U2269" i="1"/>
  <c r="V2269" i="1"/>
  <c r="W2269" i="1"/>
  <c r="X2269" i="1"/>
  <c r="Y2269" i="1"/>
  <c r="Z2269" i="1"/>
  <c r="AA2269" i="1"/>
  <c r="AB2269" i="1"/>
  <c r="AC2269" i="1"/>
  <c r="AD2269" i="1"/>
  <c r="AE2269" i="1"/>
  <c r="AF2269" i="1"/>
  <c r="C2270" i="1"/>
  <c r="D2270" i="1"/>
  <c r="E2270" i="1"/>
  <c r="F2270" i="1"/>
  <c r="G2270" i="1"/>
  <c r="H2270" i="1"/>
  <c r="I2270" i="1"/>
  <c r="J2270" i="1"/>
  <c r="K2270" i="1"/>
  <c r="L2270" i="1"/>
  <c r="M2270" i="1"/>
  <c r="N2270" i="1"/>
  <c r="O2270" i="1"/>
  <c r="P2270" i="1"/>
  <c r="Q2270" i="1"/>
  <c r="R2270" i="1"/>
  <c r="S2270" i="1"/>
  <c r="T2270" i="1"/>
  <c r="U2270" i="1"/>
  <c r="V2270" i="1"/>
  <c r="W2270" i="1"/>
  <c r="X2270" i="1"/>
  <c r="Y2270" i="1"/>
  <c r="Z2270" i="1"/>
  <c r="AA2270" i="1"/>
  <c r="AB2270" i="1"/>
  <c r="AC2270" i="1"/>
  <c r="AD2270" i="1"/>
  <c r="AE2270" i="1"/>
  <c r="AF2270" i="1"/>
  <c r="C2271" i="1"/>
  <c r="D2271" i="1"/>
  <c r="E2271" i="1"/>
  <c r="F2271" i="1"/>
  <c r="G2271" i="1"/>
  <c r="H2271" i="1"/>
  <c r="I2271" i="1"/>
  <c r="J2271" i="1"/>
  <c r="K2271" i="1"/>
  <c r="L2271" i="1"/>
  <c r="M2271" i="1"/>
  <c r="N2271" i="1"/>
  <c r="O2271" i="1"/>
  <c r="P2271" i="1"/>
  <c r="Q2271" i="1"/>
  <c r="R2271" i="1"/>
  <c r="S2271" i="1"/>
  <c r="T2271" i="1"/>
  <c r="U2271" i="1"/>
  <c r="V2271" i="1"/>
  <c r="W2271" i="1"/>
  <c r="X2271" i="1"/>
  <c r="Y2271" i="1"/>
  <c r="Z2271" i="1"/>
  <c r="AA2271" i="1"/>
  <c r="AB2271" i="1"/>
  <c r="AC2271" i="1"/>
  <c r="AD2271" i="1"/>
  <c r="AE2271" i="1"/>
  <c r="AF2271" i="1"/>
  <c r="C2272" i="1"/>
  <c r="D2272" i="1"/>
  <c r="E2272" i="1"/>
  <c r="F2272" i="1"/>
  <c r="G2272" i="1"/>
  <c r="H2272" i="1"/>
  <c r="I2272" i="1"/>
  <c r="J2272" i="1"/>
  <c r="K2272" i="1"/>
  <c r="L2272" i="1"/>
  <c r="M2272" i="1"/>
  <c r="N2272" i="1"/>
  <c r="O2272" i="1"/>
  <c r="P2272" i="1"/>
  <c r="Q2272" i="1"/>
  <c r="R2272" i="1"/>
  <c r="S2272" i="1"/>
  <c r="T2272" i="1"/>
  <c r="U2272" i="1"/>
  <c r="V2272" i="1"/>
  <c r="W2272" i="1"/>
  <c r="X2272" i="1"/>
  <c r="Y2272" i="1"/>
  <c r="Z2272" i="1"/>
  <c r="AA2272" i="1"/>
  <c r="AB2272" i="1"/>
  <c r="AC2272" i="1"/>
  <c r="AD2272" i="1"/>
  <c r="AE2272" i="1"/>
  <c r="AF2272" i="1"/>
  <c r="C2273" i="1"/>
  <c r="D2273" i="1"/>
  <c r="E2273" i="1"/>
  <c r="F2273" i="1"/>
  <c r="G2273" i="1"/>
  <c r="H2273" i="1"/>
  <c r="I2273" i="1"/>
  <c r="J2273" i="1"/>
  <c r="K2273" i="1"/>
  <c r="L2273" i="1"/>
  <c r="M2273" i="1"/>
  <c r="N2273" i="1"/>
  <c r="O2273" i="1"/>
  <c r="P2273" i="1"/>
  <c r="Q2273" i="1"/>
  <c r="R2273" i="1"/>
  <c r="S2273" i="1"/>
  <c r="T2273" i="1"/>
  <c r="U2273" i="1"/>
  <c r="V2273" i="1"/>
  <c r="W2273" i="1"/>
  <c r="X2273" i="1"/>
  <c r="Y2273" i="1"/>
  <c r="Z2273" i="1"/>
  <c r="AA2273" i="1"/>
  <c r="AB2273" i="1"/>
  <c r="AC2273" i="1"/>
  <c r="AD2273" i="1"/>
  <c r="AE2273" i="1"/>
  <c r="AF2273" i="1"/>
  <c r="C2274" i="1"/>
  <c r="D2274" i="1"/>
  <c r="E2274" i="1"/>
  <c r="F2274" i="1"/>
  <c r="G2274" i="1"/>
  <c r="H2274" i="1"/>
  <c r="I2274" i="1"/>
  <c r="J2274" i="1"/>
  <c r="K2274" i="1"/>
  <c r="L2274" i="1"/>
  <c r="M2274" i="1"/>
  <c r="N2274" i="1"/>
  <c r="O2274" i="1"/>
  <c r="P2274" i="1"/>
  <c r="Q2274" i="1"/>
  <c r="R2274" i="1"/>
  <c r="S2274" i="1"/>
  <c r="T2274" i="1"/>
  <c r="U2274" i="1"/>
  <c r="V2274" i="1"/>
  <c r="W2274" i="1"/>
  <c r="X2274" i="1"/>
  <c r="Y2274" i="1"/>
  <c r="Z2274" i="1"/>
  <c r="AA2274" i="1"/>
  <c r="AB2274" i="1"/>
  <c r="AC2274" i="1"/>
  <c r="AD2274" i="1"/>
  <c r="AE2274" i="1"/>
  <c r="AF2274" i="1"/>
  <c r="C2275" i="1"/>
  <c r="D2275" i="1"/>
  <c r="E2275" i="1"/>
  <c r="F2275" i="1"/>
  <c r="G2275" i="1"/>
  <c r="H2275" i="1"/>
  <c r="I2275" i="1"/>
  <c r="J2275" i="1"/>
  <c r="K2275" i="1"/>
  <c r="L2275" i="1"/>
  <c r="M2275" i="1"/>
  <c r="N2275" i="1"/>
  <c r="O2275" i="1"/>
  <c r="P2275" i="1"/>
  <c r="Q2275" i="1"/>
  <c r="R2275" i="1"/>
  <c r="S2275" i="1"/>
  <c r="T2275" i="1"/>
  <c r="U2275" i="1"/>
  <c r="V2275" i="1"/>
  <c r="W2275" i="1"/>
  <c r="X2275" i="1"/>
  <c r="Y2275" i="1"/>
  <c r="Z2275" i="1"/>
  <c r="AA2275" i="1"/>
  <c r="AB2275" i="1"/>
  <c r="AC2275" i="1"/>
  <c r="AD2275" i="1"/>
  <c r="AE2275" i="1"/>
  <c r="AF2275" i="1"/>
  <c r="C2276" i="1"/>
  <c r="D2276" i="1"/>
  <c r="E2276" i="1"/>
  <c r="F2276" i="1"/>
  <c r="G2276" i="1"/>
  <c r="H2276" i="1"/>
  <c r="I2276" i="1"/>
  <c r="J2276" i="1"/>
  <c r="K2276" i="1"/>
  <c r="L2276" i="1"/>
  <c r="M2276" i="1"/>
  <c r="N2276" i="1"/>
  <c r="O2276" i="1"/>
  <c r="P2276" i="1"/>
  <c r="Q2276" i="1"/>
  <c r="R2276" i="1"/>
  <c r="S2276" i="1"/>
  <c r="T2276" i="1"/>
  <c r="U2276" i="1"/>
  <c r="V2276" i="1"/>
  <c r="W2276" i="1"/>
  <c r="X2276" i="1"/>
  <c r="Y2276" i="1"/>
  <c r="Z2276" i="1"/>
  <c r="AA2276" i="1"/>
  <c r="AB2276" i="1"/>
  <c r="AC2276" i="1"/>
  <c r="AD2276" i="1"/>
  <c r="AE2276" i="1"/>
  <c r="AF2276" i="1"/>
  <c r="C2277" i="1"/>
  <c r="D2277" i="1"/>
  <c r="E2277" i="1"/>
  <c r="F2277" i="1"/>
  <c r="G2277" i="1"/>
  <c r="H2277" i="1"/>
  <c r="I2277" i="1"/>
  <c r="J2277" i="1"/>
  <c r="K2277" i="1"/>
  <c r="L2277" i="1"/>
  <c r="M2277" i="1"/>
  <c r="N2277" i="1"/>
  <c r="O2277" i="1"/>
  <c r="P2277" i="1"/>
  <c r="Q2277" i="1"/>
  <c r="R2277" i="1"/>
  <c r="S2277" i="1"/>
  <c r="T2277" i="1"/>
  <c r="U2277" i="1"/>
  <c r="V2277" i="1"/>
  <c r="W2277" i="1"/>
  <c r="X2277" i="1"/>
  <c r="Y2277" i="1"/>
  <c r="Z2277" i="1"/>
  <c r="AA2277" i="1"/>
  <c r="AB2277" i="1"/>
  <c r="AC2277" i="1"/>
  <c r="AD2277" i="1"/>
  <c r="AE2277" i="1"/>
  <c r="AF2277" i="1"/>
  <c r="C2278" i="1"/>
  <c r="D2278" i="1"/>
  <c r="E2278" i="1"/>
  <c r="F2278" i="1"/>
  <c r="G2278" i="1"/>
  <c r="H2278" i="1"/>
  <c r="I2278" i="1"/>
  <c r="J2278" i="1"/>
  <c r="K2278" i="1"/>
  <c r="L2278" i="1"/>
  <c r="M2278" i="1"/>
  <c r="N2278" i="1"/>
  <c r="O2278" i="1"/>
  <c r="P2278" i="1"/>
  <c r="Q2278" i="1"/>
  <c r="R2278" i="1"/>
  <c r="S2278" i="1"/>
  <c r="T2278" i="1"/>
  <c r="U2278" i="1"/>
  <c r="V2278" i="1"/>
  <c r="W2278" i="1"/>
  <c r="X2278" i="1"/>
  <c r="Y2278" i="1"/>
  <c r="Z2278" i="1"/>
  <c r="AA2278" i="1"/>
  <c r="AB2278" i="1"/>
  <c r="AC2278" i="1"/>
  <c r="AD2278" i="1"/>
  <c r="AE2278" i="1"/>
  <c r="AF2278" i="1"/>
  <c r="C2279" i="1"/>
  <c r="D2279" i="1"/>
  <c r="E2279" i="1"/>
  <c r="F2279" i="1"/>
  <c r="G2279" i="1"/>
  <c r="H2279" i="1"/>
  <c r="I2279" i="1"/>
  <c r="J2279" i="1"/>
  <c r="K2279" i="1"/>
  <c r="L2279" i="1"/>
  <c r="M2279" i="1"/>
  <c r="N2279" i="1"/>
  <c r="O2279" i="1"/>
  <c r="P2279" i="1"/>
  <c r="Q2279" i="1"/>
  <c r="R2279" i="1"/>
  <c r="S2279" i="1"/>
  <c r="T2279" i="1"/>
  <c r="U2279" i="1"/>
  <c r="V2279" i="1"/>
  <c r="W2279" i="1"/>
  <c r="X2279" i="1"/>
  <c r="Y2279" i="1"/>
  <c r="Z2279" i="1"/>
  <c r="AA2279" i="1"/>
  <c r="AB2279" i="1"/>
  <c r="AC2279" i="1"/>
  <c r="AD2279" i="1"/>
  <c r="AE2279" i="1"/>
  <c r="AF2279" i="1"/>
  <c r="C2280" i="1"/>
  <c r="D2280" i="1"/>
  <c r="E2280" i="1"/>
  <c r="F2280" i="1"/>
  <c r="G2280" i="1"/>
  <c r="H2280" i="1"/>
  <c r="I2280" i="1"/>
  <c r="J2280" i="1"/>
  <c r="K2280" i="1"/>
  <c r="L2280" i="1"/>
  <c r="M2280" i="1"/>
  <c r="N2280" i="1"/>
  <c r="O2280" i="1"/>
  <c r="P2280" i="1"/>
  <c r="Q2280" i="1"/>
  <c r="R2280" i="1"/>
  <c r="S2280" i="1"/>
  <c r="T2280" i="1"/>
  <c r="U2280" i="1"/>
  <c r="V2280" i="1"/>
  <c r="W2280" i="1"/>
  <c r="X2280" i="1"/>
  <c r="Y2280" i="1"/>
  <c r="Z2280" i="1"/>
  <c r="AA2280" i="1"/>
  <c r="AB2280" i="1"/>
  <c r="AC2280" i="1"/>
  <c r="AD2280" i="1"/>
  <c r="AE2280" i="1"/>
  <c r="AF2280" i="1"/>
  <c r="C2281" i="1"/>
  <c r="D2281" i="1"/>
  <c r="E2281" i="1"/>
  <c r="F2281" i="1"/>
  <c r="G2281" i="1"/>
  <c r="H2281" i="1"/>
  <c r="I2281" i="1"/>
  <c r="J2281" i="1"/>
  <c r="K2281" i="1"/>
  <c r="L2281" i="1"/>
  <c r="M2281" i="1"/>
  <c r="N2281" i="1"/>
  <c r="O2281" i="1"/>
  <c r="P2281" i="1"/>
  <c r="Q2281" i="1"/>
  <c r="R2281" i="1"/>
  <c r="S2281" i="1"/>
  <c r="T2281" i="1"/>
  <c r="U2281" i="1"/>
  <c r="V2281" i="1"/>
  <c r="W2281" i="1"/>
  <c r="X2281" i="1"/>
  <c r="Y2281" i="1"/>
  <c r="Z2281" i="1"/>
  <c r="AA2281" i="1"/>
  <c r="AB2281" i="1"/>
  <c r="AC2281" i="1"/>
  <c r="AD2281" i="1"/>
  <c r="AE2281" i="1"/>
  <c r="AF2281" i="1"/>
  <c r="C2282" i="1"/>
  <c r="D2282" i="1"/>
  <c r="E2282" i="1"/>
  <c r="F2282" i="1"/>
  <c r="G2282" i="1"/>
  <c r="H2282" i="1"/>
  <c r="I2282" i="1"/>
  <c r="J2282" i="1"/>
  <c r="K2282" i="1"/>
  <c r="L2282" i="1"/>
  <c r="M2282" i="1"/>
  <c r="N2282" i="1"/>
  <c r="O2282" i="1"/>
  <c r="P2282" i="1"/>
  <c r="Q2282" i="1"/>
  <c r="R2282" i="1"/>
  <c r="S2282" i="1"/>
  <c r="T2282" i="1"/>
  <c r="U2282" i="1"/>
  <c r="V2282" i="1"/>
  <c r="W2282" i="1"/>
  <c r="X2282" i="1"/>
  <c r="Y2282" i="1"/>
  <c r="Z2282" i="1"/>
  <c r="AA2282" i="1"/>
  <c r="AB2282" i="1"/>
  <c r="AC2282" i="1"/>
  <c r="AD2282" i="1"/>
  <c r="AE2282" i="1"/>
  <c r="AF2282" i="1"/>
  <c r="C2283" i="1"/>
  <c r="D2283" i="1"/>
  <c r="E2283" i="1"/>
  <c r="F2283" i="1"/>
  <c r="G2283" i="1"/>
  <c r="H2283" i="1"/>
  <c r="I2283" i="1"/>
  <c r="J2283" i="1"/>
  <c r="K2283" i="1"/>
  <c r="L2283" i="1"/>
  <c r="M2283" i="1"/>
  <c r="N2283" i="1"/>
  <c r="O2283" i="1"/>
  <c r="P2283" i="1"/>
  <c r="Q2283" i="1"/>
  <c r="R2283" i="1"/>
  <c r="S2283" i="1"/>
  <c r="T2283" i="1"/>
  <c r="U2283" i="1"/>
  <c r="V2283" i="1"/>
  <c r="W2283" i="1"/>
  <c r="X2283" i="1"/>
  <c r="Y2283" i="1"/>
  <c r="Z2283" i="1"/>
  <c r="AA2283" i="1"/>
  <c r="AB2283" i="1"/>
  <c r="AC2283" i="1"/>
  <c r="AD2283" i="1"/>
  <c r="AE2283" i="1"/>
  <c r="AF2283" i="1"/>
  <c r="C2284" i="1"/>
  <c r="D2284" i="1"/>
  <c r="E2284" i="1"/>
  <c r="F2284" i="1"/>
  <c r="G2284" i="1"/>
  <c r="H2284" i="1"/>
  <c r="I2284" i="1"/>
  <c r="J2284" i="1"/>
  <c r="K2284" i="1"/>
  <c r="L2284" i="1"/>
  <c r="M2284" i="1"/>
  <c r="N2284" i="1"/>
  <c r="O2284" i="1"/>
  <c r="P2284" i="1"/>
  <c r="Q2284" i="1"/>
  <c r="R2284" i="1"/>
  <c r="S2284" i="1"/>
  <c r="T2284" i="1"/>
  <c r="U2284" i="1"/>
  <c r="V2284" i="1"/>
  <c r="W2284" i="1"/>
  <c r="X2284" i="1"/>
  <c r="Y2284" i="1"/>
  <c r="Z2284" i="1"/>
  <c r="AA2284" i="1"/>
  <c r="AB2284" i="1"/>
  <c r="AC2284" i="1"/>
  <c r="AD2284" i="1"/>
  <c r="AE2284" i="1"/>
  <c r="AF2284" i="1"/>
  <c r="C2285" i="1"/>
  <c r="D2285" i="1"/>
  <c r="E2285" i="1"/>
  <c r="F2285" i="1"/>
  <c r="G2285" i="1"/>
  <c r="H2285" i="1"/>
  <c r="I2285" i="1"/>
  <c r="J2285" i="1"/>
  <c r="K2285" i="1"/>
  <c r="L2285" i="1"/>
  <c r="M2285" i="1"/>
  <c r="N2285" i="1"/>
  <c r="O2285" i="1"/>
  <c r="P2285" i="1"/>
  <c r="Q2285" i="1"/>
  <c r="R2285" i="1"/>
  <c r="S2285" i="1"/>
  <c r="T2285" i="1"/>
  <c r="U2285" i="1"/>
  <c r="V2285" i="1"/>
  <c r="W2285" i="1"/>
  <c r="X2285" i="1"/>
  <c r="Y2285" i="1"/>
  <c r="Z2285" i="1"/>
  <c r="AA2285" i="1"/>
  <c r="AB2285" i="1"/>
  <c r="AC2285" i="1"/>
  <c r="AD2285" i="1"/>
  <c r="AE2285" i="1"/>
  <c r="AF2285" i="1"/>
  <c r="C2286" i="1"/>
  <c r="D2286" i="1"/>
  <c r="E2286" i="1"/>
  <c r="F2286" i="1"/>
  <c r="G2286" i="1"/>
  <c r="H2286" i="1"/>
  <c r="I2286" i="1"/>
  <c r="J2286" i="1"/>
  <c r="K2286" i="1"/>
  <c r="L2286" i="1"/>
  <c r="M2286" i="1"/>
  <c r="N2286" i="1"/>
  <c r="O2286" i="1"/>
  <c r="P2286" i="1"/>
  <c r="Q2286" i="1"/>
  <c r="R2286" i="1"/>
  <c r="S2286" i="1"/>
  <c r="T2286" i="1"/>
  <c r="U2286" i="1"/>
  <c r="V2286" i="1"/>
  <c r="W2286" i="1"/>
  <c r="X2286" i="1"/>
  <c r="Y2286" i="1"/>
  <c r="Z2286" i="1"/>
  <c r="AA2286" i="1"/>
  <c r="AB2286" i="1"/>
  <c r="AC2286" i="1"/>
  <c r="AD2286" i="1"/>
  <c r="AE2286" i="1"/>
  <c r="AF2286" i="1"/>
  <c r="C2287" i="1"/>
  <c r="D2287" i="1"/>
  <c r="E2287" i="1"/>
  <c r="F2287" i="1"/>
  <c r="G2287" i="1"/>
  <c r="H2287" i="1"/>
  <c r="I2287" i="1"/>
  <c r="J2287" i="1"/>
  <c r="K2287" i="1"/>
  <c r="L2287" i="1"/>
  <c r="M2287" i="1"/>
  <c r="N2287" i="1"/>
  <c r="O2287" i="1"/>
  <c r="P2287" i="1"/>
  <c r="Q2287" i="1"/>
  <c r="R2287" i="1"/>
  <c r="S2287" i="1"/>
  <c r="T2287" i="1"/>
  <c r="U2287" i="1"/>
  <c r="V2287" i="1"/>
  <c r="W2287" i="1"/>
  <c r="X2287" i="1"/>
  <c r="Y2287" i="1"/>
  <c r="Z2287" i="1"/>
  <c r="AA2287" i="1"/>
  <c r="AB2287" i="1"/>
  <c r="AC2287" i="1"/>
  <c r="AD2287" i="1"/>
  <c r="AE2287" i="1"/>
  <c r="AF2287" i="1"/>
  <c r="C2288" i="1"/>
  <c r="D2288" i="1"/>
  <c r="E2288" i="1"/>
  <c r="F2288" i="1"/>
  <c r="G2288" i="1"/>
  <c r="H2288" i="1"/>
  <c r="I2288" i="1"/>
  <c r="J2288" i="1"/>
  <c r="K2288" i="1"/>
  <c r="L2288" i="1"/>
  <c r="M2288" i="1"/>
  <c r="N2288" i="1"/>
  <c r="O2288" i="1"/>
  <c r="P2288" i="1"/>
  <c r="Q2288" i="1"/>
  <c r="R2288" i="1"/>
  <c r="S2288" i="1"/>
  <c r="T2288" i="1"/>
  <c r="U2288" i="1"/>
  <c r="V2288" i="1"/>
  <c r="W2288" i="1"/>
  <c r="X2288" i="1"/>
  <c r="Y2288" i="1"/>
  <c r="Z2288" i="1"/>
  <c r="AA2288" i="1"/>
  <c r="AB2288" i="1"/>
  <c r="AC2288" i="1"/>
  <c r="AD2288" i="1"/>
  <c r="AE2288" i="1"/>
  <c r="AF2288" i="1"/>
  <c r="C2289" i="1"/>
  <c r="D2289" i="1"/>
  <c r="E2289" i="1"/>
  <c r="F2289" i="1"/>
  <c r="G2289" i="1"/>
  <c r="H2289" i="1"/>
  <c r="I2289" i="1"/>
  <c r="J2289" i="1"/>
  <c r="K2289" i="1"/>
  <c r="L2289" i="1"/>
  <c r="M2289" i="1"/>
  <c r="N2289" i="1"/>
  <c r="O2289" i="1"/>
  <c r="P2289" i="1"/>
  <c r="Q2289" i="1"/>
  <c r="R2289" i="1"/>
  <c r="S2289" i="1"/>
  <c r="T2289" i="1"/>
  <c r="U2289" i="1"/>
  <c r="V2289" i="1"/>
  <c r="W2289" i="1"/>
  <c r="X2289" i="1"/>
  <c r="Y2289" i="1"/>
  <c r="Z2289" i="1"/>
  <c r="AA2289" i="1"/>
  <c r="AB2289" i="1"/>
  <c r="AC2289" i="1"/>
  <c r="AD2289" i="1"/>
  <c r="AE2289" i="1"/>
  <c r="AF2289" i="1"/>
  <c r="C2290" i="1"/>
  <c r="D2290" i="1"/>
  <c r="E2290" i="1"/>
  <c r="F2290" i="1"/>
  <c r="G2290" i="1"/>
  <c r="H2290" i="1"/>
  <c r="I2290" i="1"/>
  <c r="J2290" i="1"/>
  <c r="K2290" i="1"/>
  <c r="L2290" i="1"/>
  <c r="M2290" i="1"/>
  <c r="N2290" i="1"/>
  <c r="O2290" i="1"/>
  <c r="P2290" i="1"/>
  <c r="Q2290" i="1"/>
  <c r="R2290" i="1"/>
  <c r="S2290" i="1"/>
  <c r="T2290" i="1"/>
  <c r="U2290" i="1"/>
  <c r="V2290" i="1"/>
  <c r="W2290" i="1"/>
  <c r="X2290" i="1"/>
  <c r="Y2290" i="1"/>
  <c r="Z2290" i="1"/>
  <c r="AA2290" i="1"/>
  <c r="AB2290" i="1"/>
  <c r="AC2290" i="1"/>
  <c r="AD2290" i="1"/>
  <c r="AE2290" i="1"/>
  <c r="AF2290" i="1"/>
  <c r="C2291" i="1"/>
  <c r="D2291" i="1"/>
  <c r="E2291" i="1"/>
  <c r="F2291" i="1"/>
  <c r="G2291" i="1"/>
  <c r="H2291" i="1"/>
  <c r="I2291" i="1"/>
  <c r="J2291" i="1"/>
  <c r="K2291" i="1"/>
  <c r="L2291" i="1"/>
  <c r="M2291" i="1"/>
  <c r="N2291" i="1"/>
  <c r="O2291" i="1"/>
  <c r="P2291" i="1"/>
  <c r="Q2291" i="1"/>
  <c r="R2291" i="1"/>
  <c r="S2291" i="1"/>
  <c r="T2291" i="1"/>
  <c r="U2291" i="1"/>
  <c r="V2291" i="1"/>
  <c r="W2291" i="1"/>
  <c r="X2291" i="1"/>
  <c r="Y2291" i="1"/>
  <c r="Z2291" i="1"/>
  <c r="AA2291" i="1"/>
  <c r="AB2291" i="1"/>
  <c r="AC2291" i="1"/>
  <c r="AD2291" i="1"/>
  <c r="AE2291" i="1"/>
  <c r="AF2291" i="1"/>
  <c r="C2292" i="1"/>
  <c r="D2292" i="1"/>
  <c r="E2292" i="1"/>
  <c r="F2292" i="1"/>
  <c r="G2292" i="1"/>
  <c r="H2292" i="1"/>
  <c r="I2292" i="1"/>
  <c r="J2292" i="1"/>
  <c r="K2292" i="1"/>
  <c r="L2292" i="1"/>
  <c r="M2292" i="1"/>
  <c r="N2292" i="1"/>
  <c r="O2292" i="1"/>
  <c r="P2292" i="1"/>
  <c r="Q2292" i="1"/>
  <c r="R2292" i="1"/>
  <c r="S2292" i="1"/>
  <c r="T2292" i="1"/>
  <c r="U2292" i="1"/>
  <c r="V2292" i="1"/>
  <c r="W2292" i="1"/>
  <c r="X2292" i="1"/>
  <c r="Y2292" i="1"/>
  <c r="Z2292" i="1"/>
  <c r="AA2292" i="1"/>
  <c r="AB2292" i="1"/>
  <c r="AC2292" i="1"/>
  <c r="AD2292" i="1"/>
  <c r="AE2292" i="1"/>
  <c r="AF2292" i="1"/>
  <c r="C2293" i="1"/>
  <c r="D2293" i="1"/>
  <c r="E2293" i="1"/>
  <c r="F2293" i="1"/>
  <c r="G2293" i="1"/>
  <c r="H2293" i="1"/>
  <c r="I2293" i="1"/>
  <c r="J2293" i="1"/>
  <c r="K2293" i="1"/>
  <c r="L2293" i="1"/>
  <c r="M2293" i="1"/>
  <c r="N2293" i="1"/>
  <c r="O2293" i="1"/>
  <c r="P2293" i="1"/>
  <c r="Q2293" i="1"/>
  <c r="R2293" i="1"/>
  <c r="S2293" i="1"/>
  <c r="T2293" i="1"/>
  <c r="U2293" i="1"/>
  <c r="V2293" i="1"/>
  <c r="W2293" i="1"/>
  <c r="X2293" i="1"/>
  <c r="Y2293" i="1"/>
  <c r="Z2293" i="1"/>
  <c r="AA2293" i="1"/>
  <c r="AB2293" i="1"/>
  <c r="AC2293" i="1"/>
  <c r="AD2293" i="1"/>
  <c r="AE2293" i="1"/>
  <c r="AF2293" i="1"/>
  <c r="C2294" i="1"/>
  <c r="D2294" i="1"/>
  <c r="E2294" i="1"/>
  <c r="F2294" i="1"/>
  <c r="G2294" i="1"/>
  <c r="H2294" i="1"/>
  <c r="I2294" i="1"/>
  <c r="J2294" i="1"/>
  <c r="K2294" i="1"/>
  <c r="L2294" i="1"/>
  <c r="M2294" i="1"/>
  <c r="N2294" i="1"/>
  <c r="O2294" i="1"/>
  <c r="P2294" i="1"/>
  <c r="Q2294" i="1"/>
  <c r="R2294" i="1"/>
  <c r="S2294" i="1"/>
  <c r="T2294" i="1"/>
  <c r="U2294" i="1"/>
  <c r="V2294" i="1"/>
  <c r="W2294" i="1"/>
  <c r="X2294" i="1"/>
  <c r="Y2294" i="1"/>
  <c r="Z2294" i="1"/>
  <c r="AA2294" i="1"/>
  <c r="AB2294" i="1"/>
  <c r="AC2294" i="1"/>
  <c r="AD2294" i="1"/>
  <c r="AE2294" i="1"/>
  <c r="AF2294" i="1"/>
  <c r="C2295" i="1"/>
  <c r="D2295" i="1"/>
  <c r="E2295" i="1"/>
  <c r="F2295" i="1"/>
  <c r="G2295" i="1"/>
  <c r="H2295" i="1"/>
  <c r="I2295" i="1"/>
  <c r="J2295" i="1"/>
  <c r="K2295" i="1"/>
  <c r="L2295" i="1"/>
  <c r="M2295" i="1"/>
  <c r="N2295" i="1"/>
  <c r="O2295" i="1"/>
  <c r="P2295" i="1"/>
  <c r="Q2295" i="1"/>
  <c r="R2295" i="1"/>
  <c r="S2295" i="1"/>
  <c r="T2295" i="1"/>
  <c r="U2295" i="1"/>
  <c r="V2295" i="1"/>
  <c r="W2295" i="1"/>
  <c r="X2295" i="1"/>
  <c r="Y2295" i="1"/>
  <c r="Z2295" i="1"/>
  <c r="AA2295" i="1"/>
  <c r="AB2295" i="1"/>
  <c r="AC2295" i="1"/>
  <c r="AD2295" i="1"/>
  <c r="AE2295" i="1"/>
  <c r="AF2295" i="1"/>
  <c r="C2296" i="1"/>
  <c r="D2296" i="1"/>
  <c r="E2296" i="1"/>
  <c r="F2296" i="1"/>
  <c r="G2296" i="1"/>
  <c r="H2296" i="1"/>
  <c r="I2296" i="1"/>
  <c r="J2296" i="1"/>
  <c r="K2296" i="1"/>
  <c r="L2296" i="1"/>
  <c r="M2296" i="1"/>
  <c r="N2296" i="1"/>
  <c r="O2296" i="1"/>
  <c r="P2296" i="1"/>
  <c r="Q2296" i="1"/>
  <c r="R2296" i="1"/>
  <c r="S2296" i="1"/>
  <c r="T2296" i="1"/>
  <c r="U2296" i="1"/>
  <c r="V2296" i="1"/>
  <c r="W2296" i="1"/>
  <c r="X2296" i="1"/>
  <c r="Y2296" i="1"/>
  <c r="Z2296" i="1"/>
  <c r="AA2296" i="1"/>
  <c r="AB2296" i="1"/>
  <c r="AC2296" i="1"/>
  <c r="AD2296" i="1"/>
  <c r="AE2296" i="1"/>
  <c r="AF2296" i="1"/>
  <c r="C2297" i="1"/>
  <c r="D2297" i="1"/>
  <c r="E2297" i="1"/>
  <c r="F2297" i="1"/>
  <c r="G2297" i="1"/>
  <c r="H2297" i="1"/>
  <c r="I2297" i="1"/>
  <c r="J2297" i="1"/>
  <c r="K2297" i="1"/>
  <c r="L2297" i="1"/>
  <c r="M2297" i="1"/>
  <c r="N2297" i="1"/>
  <c r="O2297" i="1"/>
  <c r="P2297" i="1"/>
  <c r="Q2297" i="1"/>
  <c r="R2297" i="1"/>
  <c r="S2297" i="1"/>
  <c r="T2297" i="1"/>
  <c r="U2297" i="1"/>
  <c r="V2297" i="1"/>
  <c r="W2297" i="1"/>
  <c r="X2297" i="1"/>
  <c r="Y2297" i="1"/>
  <c r="Z2297" i="1"/>
  <c r="AA2297" i="1"/>
  <c r="AB2297" i="1"/>
  <c r="AC2297" i="1"/>
  <c r="AD2297" i="1"/>
  <c r="AE2297" i="1"/>
  <c r="AF2297" i="1"/>
  <c r="C2298" i="1"/>
  <c r="D2298" i="1"/>
  <c r="E2298" i="1"/>
  <c r="F2298" i="1"/>
  <c r="G2298" i="1"/>
  <c r="H2298" i="1"/>
  <c r="I2298" i="1"/>
  <c r="J2298" i="1"/>
  <c r="K2298" i="1"/>
  <c r="L2298" i="1"/>
  <c r="M2298" i="1"/>
  <c r="N2298" i="1"/>
  <c r="O2298" i="1"/>
  <c r="P2298" i="1"/>
  <c r="Q2298" i="1"/>
  <c r="R2298" i="1"/>
  <c r="S2298" i="1"/>
  <c r="T2298" i="1"/>
  <c r="U2298" i="1"/>
  <c r="V2298" i="1"/>
  <c r="W2298" i="1"/>
  <c r="X2298" i="1"/>
  <c r="Y2298" i="1"/>
  <c r="Z2298" i="1"/>
  <c r="AA2298" i="1"/>
  <c r="AB2298" i="1"/>
  <c r="AC2298" i="1"/>
  <c r="AD2298" i="1"/>
  <c r="AE2298" i="1"/>
  <c r="AF2298" i="1"/>
  <c r="C2299" i="1"/>
  <c r="D2299" i="1"/>
  <c r="E2299" i="1"/>
  <c r="F2299" i="1"/>
  <c r="G2299" i="1"/>
  <c r="H2299" i="1"/>
  <c r="I2299" i="1"/>
  <c r="J2299" i="1"/>
  <c r="K2299" i="1"/>
  <c r="L2299" i="1"/>
  <c r="M2299" i="1"/>
  <c r="N2299" i="1"/>
  <c r="O2299" i="1"/>
  <c r="P2299" i="1"/>
  <c r="Q2299" i="1"/>
  <c r="R2299" i="1"/>
  <c r="S2299" i="1"/>
  <c r="T2299" i="1"/>
  <c r="U2299" i="1"/>
  <c r="V2299" i="1"/>
  <c r="W2299" i="1"/>
  <c r="X2299" i="1"/>
  <c r="Y2299" i="1"/>
  <c r="Z2299" i="1"/>
  <c r="AA2299" i="1"/>
  <c r="AB2299" i="1"/>
  <c r="AC2299" i="1"/>
  <c r="AD2299" i="1"/>
  <c r="AE2299" i="1"/>
  <c r="AF2299" i="1"/>
  <c r="C2300" i="1"/>
  <c r="D2300" i="1"/>
  <c r="E2300" i="1"/>
  <c r="F2300" i="1"/>
  <c r="G2300" i="1"/>
  <c r="H2300" i="1"/>
  <c r="I2300" i="1"/>
  <c r="J2300" i="1"/>
  <c r="K2300" i="1"/>
  <c r="L2300" i="1"/>
  <c r="M2300" i="1"/>
  <c r="N2300" i="1"/>
  <c r="O2300" i="1"/>
  <c r="P2300" i="1"/>
  <c r="Q2300" i="1"/>
  <c r="R2300" i="1"/>
  <c r="S2300" i="1"/>
  <c r="T2300" i="1"/>
  <c r="U2300" i="1"/>
  <c r="V2300" i="1"/>
  <c r="W2300" i="1"/>
  <c r="X2300" i="1"/>
  <c r="Y2300" i="1"/>
  <c r="Z2300" i="1"/>
  <c r="AA2300" i="1"/>
  <c r="AB2300" i="1"/>
  <c r="AC2300" i="1"/>
  <c r="AD2300" i="1"/>
  <c r="AE2300" i="1"/>
  <c r="AF2300" i="1"/>
  <c r="C2301" i="1"/>
  <c r="D2301" i="1"/>
  <c r="E2301" i="1"/>
  <c r="F2301" i="1"/>
  <c r="G2301" i="1"/>
  <c r="H2301" i="1"/>
  <c r="I2301" i="1"/>
  <c r="J2301" i="1"/>
  <c r="K2301" i="1"/>
  <c r="L2301" i="1"/>
  <c r="M2301" i="1"/>
  <c r="N2301" i="1"/>
  <c r="O2301" i="1"/>
  <c r="P2301" i="1"/>
  <c r="Q2301" i="1"/>
  <c r="R2301" i="1"/>
  <c r="S2301" i="1"/>
  <c r="T2301" i="1"/>
  <c r="U2301" i="1"/>
  <c r="V2301" i="1"/>
  <c r="W2301" i="1"/>
  <c r="X2301" i="1"/>
  <c r="Y2301" i="1"/>
  <c r="Z2301" i="1"/>
  <c r="AA2301" i="1"/>
  <c r="AB2301" i="1"/>
  <c r="AC2301" i="1"/>
  <c r="AD2301" i="1"/>
  <c r="AE2301" i="1"/>
  <c r="AF2301" i="1"/>
  <c r="C2302" i="1"/>
  <c r="D2302" i="1"/>
  <c r="E2302" i="1"/>
  <c r="F2302" i="1"/>
  <c r="G2302" i="1"/>
  <c r="H2302" i="1"/>
  <c r="I2302" i="1"/>
  <c r="J2302" i="1"/>
  <c r="K2302" i="1"/>
  <c r="L2302" i="1"/>
  <c r="M2302" i="1"/>
  <c r="N2302" i="1"/>
  <c r="O2302" i="1"/>
  <c r="P2302" i="1"/>
  <c r="Q2302" i="1"/>
  <c r="R2302" i="1"/>
  <c r="S2302" i="1"/>
  <c r="T2302" i="1"/>
  <c r="U2302" i="1"/>
  <c r="V2302" i="1"/>
  <c r="W2302" i="1"/>
  <c r="X2302" i="1"/>
  <c r="Y2302" i="1"/>
  <c r="Z2302" i="1"/>
  <c r="AA2302" i="1"/>
  <c r="AB2302" i="1"/>
  <c r="AC2302" i="1"/>
  <c r="AD2302" i="1"/>
  <c r="AE2302" i="1"/>
  <c r="AF2302" i="1"/>
  <c r="C2303" i="1"/>
  <c r="D2303" i="1"/>
  <c r="E2303" i="1"/>
  <c r="F2303" i="1"/>
  <c r="G2303" i="1"/>
  <c r="H2303" i="1"/>
  <c r="I2303" i="1"/>
  <c r="J2303" i="1"/>
  <c r="K2303" i="1"/>
  <c r="L2303" i="1"/>
  <c r="M2303" i="1"/>
  <c r="N2303" i="1"/>
  <c r="O2303" i="1"/>
  <c r="P2303" i="1"/>
  <c r="Q2303" i="1"/>
  <c r="R2303" i="1"/>
  <c r="S2303" i="1"/>
  <c r="T2303" i="1"/>
  <c r="U2303" i="1"/>
  <c r="V2303" i="1"/>
  <c r="W2303" i="1"/>
  <c r="X2303" i="1"/>
  <c r="Y2303" i="1"/>
  <c r="Z2303" i="1"/>
  <c r="AA2303" i="1"/>
  <c r="AB2303" i="1"/>
  <c r="AC2303" i="1"/>
  <c r="AD2303" i="1"/>
  <c r="AE2303" i="1"/>
  <c r="AF2303" i="1"/>
  <c r="C2304" i="1"/>
  <c r="D2304" i="1"/>
  <c r="E2304" i="1"/>
  <c r="F2304" i="1"/>
  <c r="G2304" i="1"/>
  <c r="H2304" i="1"/>
  <c r="I2304" i="1"/>
  <c r="J2304" i="1"/>
  <c r="K2304" i="1"/>
  <c r="L2304" i="1"/>
  <c r="M2304" i="1"/>
  <c r="N2304" i="1"/>
  <c r="O2304" i="1"/>
  <c r="P2304" i="1"/>
  <c r="Q2304" i="1"/>
  <c r="R2304" i="1"/>
  <c r="S2304" i="1"/>
  <c r="T2304" i="1"/>
  <c r="U2304" i="1"/>
  <c r="V2304" i="1"/>
  <c r="W2304" i="1"/>
  <c r="X2304" i="1"/>
  <c r="Y2304" i="1"/>
  <c r="Z2304" i="1"/>
  <c r="AA2304" i="1"/>
  <c r="AB2304" i="1"/>
  <c r="AC2304" i="1"/>
  <c r="AD2304" i="1"/>
  <c r="AE2304" i="1"/>
  <c r="AF2304" i="1"/>
  <c r="C2305" i="1"/>
  <c r="D2305" i="1"/>
  <c r="E2305" i="1"/>
  <c r="F2305" i="1"/>
  <c r="G2305" i="1"/>
  <c r="H2305" i="1"/>
  <c r="I2305" i="1"/>
  <c r="J2305" i="1"/>
  <c r="K2305" i="1"/>
  <c r="L2305" i="1"/>
  <c r="M2305" i="1"/>
  <c r="N2305" i="1"/>
  <c r="O2305" i="1"/>
  <c r="P2305" i="1"/>
  <c r="Q2305" i="1"/>
  <c r="R2305" i="1"/>
  <c r="S2305" i="1"/>
  <c r="T2305" i="1"/>
  <c r="U2305" i="1"/>
  <c r="V2305" i="1"/>
  <c r="W2305" i="1"/>
  <c r="X2305" i="1"/>
  <c r="Y2305" i="1"/>
  <c r="Z2305" i="1"/>
  <c r="AA2305" i="1"/>
  <c r="AB2305" i="1"/>
  <c r="AC2305" i="1"/>
  <c r="AD2305" i="1"/>
  <c r="AE2305" i="1"/>
  <c r="AF2305" i="1"/>
  <c r="C2306" i="1"/>
  <c r="D2306" i="1"/>
  <c r="E2306" i="1"/>
  <c r="F2306" i="1"/>
  <c r="G2306" i="1"/>
  <c r="H2306" i="1"/>
  <c r="I2306" i="1"/>
  <c r="J2306" i="1"/>
  <c r="K2306" i="1"/>
  <c r="L2306" i="1"/>
  <c r="M2306" i="1"/>
  <c r="N2306" i="1"/>
  <c r="O2306" i="1"/>
  <c r="P2306" i="1"/>
  <c r="Q2306" i="1"/>
  <c r="R2306" i="1"/>
  <c r="S2306" i="1"/>
  <c r="T2306" i="1"/>
  <c r="U2306" i="1"/>
  <c r="V2306" i="1"/>
  <c r="W2306" i="1"/>
  <c r="X2306" i="1"/>
  <c r="Y2306" i="1"/>
  <c r="Z2306" i="1"/>
  <c r="AA2306" i="1"/>
  <c r="AB2306" i="1"/>
  <c r="AC2306" i="1"/>
  <c r="AD2306" i="1"/>
  <c r="AE2306" i="1"/>
  <c r="AF2306" i="1"/>
  <c r="C2307" i="1"/>
  <c r="D2307" i="1"/>
  <c r="E2307" i="1"/>
  <c r="F2307" i="1"/>
  <c r="G2307" i="1"/>
  <c r="H2307" i="1"/>
  <c r="I2307" i="1"/>
  <c r="J2307" i="1"/>
  <c r="K2307" i="1"/>
  <c r="L2307" i="1"/>
  <c r="M2307" i="1"/>
  <c r="N2307" i="1"/>
  <c r="O2307" i="1"/>
  <c r="P2307" i="1"/>
  <c r="Q2307" i="1"/>
  <c r="R2307" i="1"/>
  <c r="S2307" i="1"/>
  <c r="T2307" i="1"/>
  <c r="U2307" i="1"/>
  <c r="V2307" i="1"/>
  <c r="W2307" i="1"/>
  <c r="X2307" i="1"/>
  <c r="Y2307" i="1"/>
  <c r="Z2307" i="1"/>
  <c r="AA2307" i="1"/>
  <c r="AB2307" i="1"/>
  <c r="AC2307" i="1"/>
  <c r="AD2307" i="1"/>
  <c r="AE2307" i="1"/>
  <c r="AF2307" i="1"/>
  <c r="C2308" i="1"/>
  <c r="D2308" i="1"/>
  <c r="E2308" i="1"/>
  <c r="F2308" i="1"/>
  <c r="G2308" i="1"/>
  <c r="H2308" i="1"/>
  <c r="I2308" i="1"/>
  <c r="J2308" i="1"/>
  <c r="K2308" i="1"/>
  <c r="L2308" i="1"/>
  <c r="M2308" i="1"/>
  <c r="N2308" i="1"/>
  <c r="O2308" i="1"/>
  <c r="P2308" i="1"/>
  <c r="Q2308" i="1"/>
  <c r="R2308" i="1"/>
  <c r="S2308" i="1"/>
  <c r="T2308" i="1"/>
  <c r="U2308" i="1"/>
  <c r="V2308" i="1"/>
  <c r="W2308" i="1"/>
  <c r="X2308" i="1"/>
  <c r="Y2308" i="1"/>
  <c r="Z2308" i="1"/>
  <c r="AA2308" i="1"/>
  <c r="AB2308" i="1"/>
  <c r="AC2308" i="1"/>
  <c r="AD2308" i="1"/>
  <c r="AE2308" i="1"/>
  <c r="AF2308" i="1"/>
  <c r="C2309" i="1"/>
  <c r="D2309" i="1"/>
  <c r="E2309" i="1"/>
  <c r="F2309" i="1"/>
  <c r="G2309" i="1"/>
  <c r="H2309" i="1"/>
  <c r="I2309" i="1"/>
  <c r="J2309" i="1"/>
  <c r="K2309" i="1"/>
  <c r="L2309" i="1"/>
  <c r="M2309" i="1"/>
  <c r="N2309" i="1"/>
  <c r="O2309" i="1"/>
  <c r="P2309" i="1"/>
  <c r="Q2309" i="1"/>
  <c r="R2309" i="1"/>
  <c r="S2309" i="1"/>
  <c r="T2309" i="1"/>
  <c r="U2309" i="1"/>
  <c r="V2309" i="1"/>
  <c r="W2309" i="1"/>
  <c r="X2309" i="1"/>
  <c r="Y2309" i="1"/>
  <c r="Z2309" i="1"/>
  <c r="AA2309" i="1"/>
  <c r="AB2309" i="1"/>
  <c r="AC2309" i="1"/>
  <c r="AD2309" i="1"/>
  <c r="AE2309" i="1"/>
  <c r="AF2309" i="1"/>
  <c r="C2310" i="1"/>
  <c r="D2310" i="1"/>
  <c r="E2310" i="1"/>
  <c r="F2310" i="1"/>
  <c r="G2310" i="1"/>
  <c r="H2310" i="1"/>
  <c r="I2310" i="1"/>
  <c r="J2310" i="1"/>
  <c r="K2310" i="1"/>
  <c r="L2310" i="1"/>
  <c r="M2310" i="1"/>
  <c r="N2310" i="1"/>
  <c r="O2310" i="1"/>
  <c r="P2310" i="1"/>
  <c r="Q2310" i="1"/>
  <c r="R2310" i="1"/>
  <c r="S2310" i="1"/>
  <c r="T2310" i="1"/>
  <c r="U2310" i="1"/>
  <c r="V2310" i="1"/>
  <c r="W2310" i="1"/>
  <c r="X2310" i="1"/>
  <c r="Y2310" i="1"/>
  <c r="Z2310" i="1"/>
  <c r="AA2310" i="1"/>
  <c r="AB2310" i="1"/>
  <c r="AC2310" i="1"/>
  <c r="AD2310" i="1"/>
  <c r="AE2310" i="1"/>
  <c r="AF2310" i="1"/>
  <c r="C2311" i="1"/>
  <c r="D2311" i="1"/>
  <c r="E2311" i="1"/>
  <c r="F2311" i="1"/>
  <c r="G2311" i="1"/>
  <c r="H2311" i="1"/>
  <c r="I2311" i="1"/>
  <c r="J2311" i="1"/>
  <c r="K2311" i="1"/>
  <c r="L2311" i="1"/>
  <c r="M2311" i="1"/>
  <c r="N2311" i="1"/>
  <c r="O2311" i="1"/>
  <c r="P2311" i="1"/>
  <c r="Q2311" i="1"/>
  <c r="R2311" i="1"/>
  <c r="S2311" i="1"/>
  <c r="T2311" i="1"/>
  <c r="U2311" i="1"/>
  <c r="V2311" i="1"/>
  <c r="W2311" i="1"/>
  <c r="X2311" i="1"/>
  <c r="Y2311" i="1"/>
  <c r="Z2311" i="1"/>
  <c r="AA2311" i="1"/>
  <c r="AB2311" i="1"/>
  <c r="AC2311" i="1"/>
  <c r="AD2311" i="1"/>
  <c r="AE2311" i="1"/>
  <c r="AF2311" i="1"/>
  <c r="C2312" i="1"/>
  <c r="D2312" i="1"/>
  <c r="E2312" i="1"/>
  <c r="F2312" i="1"/>
  <c r="G2312" i="1"/>
  <c r="H2312" i="1"/>
  <c r="I2312" i="1"/>
  <c r="J2312" i="1"/>
  <c r="K2312" i="1"/>
  <c r="L2312" i="1"/>
  <c r="M2312" i="1"/>
  <c r="N2312" i="1"/>
  <c r="O2312" i="1"/>
  <c r="P2312" i="1"/>
  <c r="Q2312" i="1"/>
  <c r="R2312" i="1"/>
  <c r="S2312" i="1"/>
  <c r="T2312" i="1"/>
  <c r="U2312" i="1"/>
  <c r="V2312" i="1"/>
  <c r="W2312" i="1"/>
  <c r="X2312" i="1"/>
  <c r="Y2312" i="1"/>
  <c r="Z2312" i="1"/>
  <c r="AA2312" i="1"/>
  <c r="AB2312" i="1"/>
  <c r="AC2312" i="1"/>
  <c r="AD2312" i="1"/>
  <c r="AE2312" i="1"/>
  <c r="AF2312" i="1"/>
  <c r="C2313" i="1"/>
  <c r="D2313" i="1"/>
  <c r="E2313" i="1"/>
  <c r="F2313" i="1"/>
  <c r="G2313" i="1"/>
  <c r="H2313" i="1"/>
  <c r="I2313" i="1"/>
  <c r="J2313" i="1"/>
  <c r="K2313" i="1"/>
  <c r="L2313" i="1"/>
  <c r="M2313" i="1"/>
  <c r="N2313" i="1"/>
  <c r="O2313" i="1"/>
  <c r="P2313" i="1"/>
  <c r="Q2313" i="1"/>
  <c r="R2313" i="1"/>
  <c r="S2313" i="1"/>
  <c r="T2313" i="1"/>
  <c r="U2313" i="1"/>
  <c r="V2313" i="1"/>
  <c r="W2313" i="1"/>
  <c r="X2313" i="1"/>
  <c r="Y2313" i="1"/>
  <c r="Z2313" i="1"/>
  <c r="AA2313" i="1"/>
  <c r="AB2313" i="1"/>
  <c r="AC2313" i="1"/>
  <c r="AD2313" i="1"/>
  <c r="AE2313" i="1"/>
  <c r="AF2313" i="1"/>
  <c r="C2314" i="1"/>
  <c r="D2314" i="1"/>
  <c r="E2314" i="1"/>
  <c r="F2314" i="1"/>
  <c r="G2314" i="1"/>
  <c r="H2314" i="1"/>
  <c r="I2314" i="1"/>
  <c r="J2314" i="1"/>
  <c r="K2314" i="1"/>
  <c r="L2314" i="1"/>
  <c r="M2314" i="1"/>
  <c r="N2314" i="1"/>
  <c r="O2314" i="1"/>
  <c r="P2314" i="1"/>
  <c r="Q2314" i="1"/>
  <c r="R2314" i="1"/>
  <c r="S2314" i="1"/>
  <c r="T2314" i="1"/>
  <c r="U2314" i="1"/>
  <c r="V2314" i="1"/>
  <c r="W2314" i="1"/>
  <c r="X2314" i="1"/>
  <c r="Y2314" i="1"/>
  <c r="Z2314" i="1"/>
  <c r="AA2314" i="1"/>
  <c r="AB2314" i="1"/>
  <c r="AC2314" i="1"/>
  <c r="AD2314" i="1"/>
  <c r="AE2314" i="1"/>
  <c r="AF2314" i="1"/>
  <c r="C2315" i="1"/>
  <c r="D2315" i="1"/>
  <c r="E2315" i="1"/>
  <c r="F2315" i="1"/>
  <c r="G2315" i="1"/>
  <c r="H2315" i="1"/>
  <c r="I2315" i="1"/>
  <c r="J2315" i="1"/>
  <c r="K2315" i="1"/>
  <c r="L2315" i="1"/>
  <c r="M2315" i="1"/>
  <c r="N2315" i="1"/>
  <c r="O2315" i="1"/>
  <c r="P2315" i="1"/>
  <c r="Q2315" i="1"/>
  <c r="R2315" i="1"/>
  <c r="S2315" i="1"/>
  <c r="T2315" i="1"/>
  <c r="U2315" i="1"/>
  <c r="V2315" i="1"/>
  <c r="W2315" i="1"/>
  <c r="X2315" i="1"/>
  <c r="Y2315" i="1"/>
  <c r="Z2315" i="1"/>
  <c r="AA2315" i="1"/>
  <c r="AB2315" i="1"/>
  <c r="AC2315" i="1"/>
  <c r="AD2315" i="1"/>
  <c r="AE2315" i="1"/>
  <c r="AF2315" i="1"/>
  <c r="C2316" i="1"/>
  <c r="D2316" i="1"/>
  <c r="E2316" i="1"/>
  <c r="F2316" i="1"/>
  <c r="G2316" i="1"/>
  <c r="H2316" i="1"/>
  <c r="I2316" i="1"/>
  <c r="J2316" i="1"/>
  <c r="K2316" i="1"/>
  <c r="L2316" i="1"/>
  <c r="M2316" i="1"/>
  <c r="N2316" i="1"/>
  <c r="O2316" i="1"/>
  <c r="P2316" i="1"/>
  <c r="Q2316" i="1"/>
  <c r="R2316" i="1"/>
  <c r="S2316" i="1"/>
  <c r="T2316" i="1"/>
  <c r="U2316" i="1"/>
  <c r="V2316" i="1"/>
  <c r="W2316" i="1"/>
  <c r="X2316" i="1"/>
  <c r="Y2316" i="1"/>
  <c r="Z2316" i="1"/>
  <c r="AA2316" i="1"/>
  <c r="AB2316" i="1"/>
  <c r="AC2316" i="1"/>
  <c r="AD2316" i="1"/>
  <c r="AE2316" i="1"/>
  <c r="AF2316" i="1"/>
  <c r="C2317" i="1"/>
  <c r="D2317" i="1"/>
  <c r="E2317" i="1"/>
  <c r="F2317" i="1"/>
  <c r="G2317" i="1"/>
  <c r="H2317" i="1"/>
  <c r="I2317" i="1"/>
  <c r="J2317" i="1"/>
  <c r="K2317" i="1"/>
  <c r="L2317" i="1"/>
  <c r="M2317" i="1"/>
  <c r="N2317" i="1"/>
  <c r="O2317" i="1"/>
  <c r="P2317" i="1"/>
  <c r="Q2317" i="1"/>
  <c r="R2317" i="1"/>
  <c r="S2317" i="1"/>
  <c r="T2317" i="1"/>
  <c r="U2317" i="1"/>
  <c r="V2317" i="1"/>
  <c r="W2317" i="1"/>
  <c r="X2317" i="1"/>
  <c r="Y2317" i="1"/>
  <c r="Z2317" i="1"/>
  <c r="AA2317" i="1"/>
  <c r="AB2317" i="1"/>
  <c r="AC2317" i="1"/>
  <c r="AD2317" i="1"/>
  <c r="AE2317" i="1"/>
  <c r="AF2317" i="1"/>
  <c r="C2318" i="1"/>
  <c r="D2318" i="1"/>
  <c r="E2318" i="1"/>
  <c r="F2318" i="1"/>
  <c r="G2318" i="1"/>
  <c r="H2318" i="1"/>
  <c r="I2318" i="1"/>
  <c r="J2318" i="1"/>
  <c r="K2318" i="1"/>
  <c r="L2318" i="1"/>
  <c r="M2318" i="1"/>
  <c r="N2318" i="1"/>
  <c r="O2318" i="1"/>
  <c r="P2318" i="1"/>
  <c r="Q2318" i="1"/>
  <c r="R2318" i="1"/>
  <c r="S2318" i="1"/>
  <c r="T2318" i="1"/>
  <c r="U2318" i="1"/>
  <c r="V2318" i="1"/>
  <c r="W2318" i="1"/>
  <c r="X2318" i="1"/>
  <c r="Y2318" i="1"/>
  <c r="Z2318" i="1"/>
  <c r="AA2318" i="1"/>
  <c r="AB2318" i="1"/>
  <c r="AC2318" i="1"/>
  <c r="AD2318" i="1"/>
  <c r="AE2318" i="1"/>
  <c r="AF2318" i="1"/>
  <c r="C2319" i="1"/>
  <c r="D2319" i="1"/>
  <c r="E2319" i="1"/>
  <c r="F2319" i="1"/>
  <c r="G2319" i="1"/>
  <c r="H2319" i="1"/>
  <c r="I2319" i="1"/>
  <c r="J2319" i="1"/>
  <c r="K2319" i="1"/>
  <c r="L2319" i="1"/>
  <c r="M2319" i="1"/>
  <c r="N2319" i="1"/>
  <c r="O2319" i="1"/>
  <c r="P2319" i="1"/>
  <c r="Q2319" i="1"/>
  <c r="R2319" i="1"/>
  <c r="S2319" i="1"/>
  <c r="T2319" i="1"/>
  <c r="U2319" i="1"/>
  <c r="V2319" i="1"/>
  <c r="W2319" i="1"/>
  <c r="X2319" i="1"/>
  <c r="Y2319" i="1"/>
  <c r="Z2319" i="1"/>
  <c r="AA2319" i="1"/>
  <c r="AB2319" i="1"/>
  <c r="AC2319" i="1"/>
  <c r="AD2319" i="1"/>
  <c r="AE2319" i="1"/>
  <c r="AF2319" i="1"/>
  <c r="C2320" i="1"/>
  <c r="D2320" i="1"/>
  <c r="E2320" i="1"/>
  <c r="F2320" i="1"/>
  <c r="G2320" i="1"/>
  <c r="H2320" i="1"/>
  <c r="I2320" i="1"/>
  <c r="J2320" i="1"/>
  <c r="K2320" i="1"/>
  <c r="L2320" i="1"/>
  <c r="M2320" i="1"/>
  <c r="N2320" i="1"/>
  <c r="O2320" i="1"/>
  <c r="P2320" i="1"/>
  <c r="Q2320" i="1"/>
  <c r="R2320" i="1"/>
  <c r="S2320" i="1"/>
  <c r="T2320" i="1"/>
  <c r="U2320" i="1"/>
  <c r="V2320" i="1"/>
  <c r="W2320" i="1"/>
  <c r="X2320" i="1"/>
  <c r="Y2320" i="1"/>
  <c r="Z2320" i="1"/>
  <c r="AA2320" i="1"/>
  <c r="AB2320" i="1"/>
  <c r="AC2320" i="1"/>
  <c r="AD2320" i="1"/>
  <c r="AE2320" i="1"/>
  <c r="AF2320" i="1"/>
  <c r="C2321" i="1"/>
  <c r="D2321" i="1"/>
  <c r="E2321" i="1"/>
  <c r="F2321" i="1"/>
  <c r="G2321" i="1"/>
  <c r="H2321" i="1"/>
  <c r="I2321" i="1"/>
  <c r="J2321" i="1"/>
  <c r="K2321" i="1"/>
  <c r="L2321" i="1"/>
  <c r="M2321" i="1"/>
  <c r="N2321" i="1"/>
  <c r="O2321" i="1"/>
  <c r="P2321" i="1"/>
  <c r="Q2321" i="1"/>
  <c r="R2321" i="1"/>
  <c r="S2321" i="1"/>
  <c r="T2321" i="1"/>
  <c r="U2321" i="1"/>
  <c r="V2321" i="1"/>
  <c r="W2321" i="1"/>
  <c r="X2321" i="1"/>
  <c r="Y2321" i="1"/>
  <c r="Z2321" i="1"/>
  <c r="AA2321" i="1"/>
  <c r="AB2321" i="1"/>
  <c r="AC2321" i="1"/>
  <c r="AD2321" i="1"/>
  <c r="AE2321" i="1"/>
  <c r="AF2321" i="1"/>
  <c r="C2322" i="1"/>
  <c r="D2322" i="1"/>
  <c r="E2322" i="1"/>
  <c r="F2322" i="1"/>
  <c r="G2322" i="1"/>
  <c r="H2322" i="1"/>
  <c r="I2322" i="1"/>
  <c r="J2322" i="1"/>
  <c r="K2322" i="1"/>
  <c r="L2322" i="1"/>
  <c r="M2322" i="1"/>
  <c r="N2322" i="1"/>
  <c r="O2322" i="1"/>
  <c r="P2322" i="1"/>
  <c r="Q2322" i="1"/>
  <c r="R2322" i="1"/>
  <c r="S2322" i="1"/>
  <c r="T2322" i="1"/>
  <c r="U2322" i="1"/>
  <c r="V2322" i="1"/>
  <c r="W2322" i="1"/>
  <c r="X2322" i="1"/>
  <c r="Y2322" i="1"/>
  <c r="Z2322" i="1"/>
  <c r="AA2322" i="1"/>
  <c r="AB2322" i="1"/>
  <c r="AC2322" i="1"/>
  <c r="AD2322" i="1"/>
  <c r="AE2322" i="1"/>
  <c r="AF2322" i="1"/>
  <c r="C2323" i="1"/>
  <c r="D2323" i="1"/>
  <c r="E2323" i="1"/>
  <c r="F2323" i="1"/>
  <c r="G2323" i="1"/>
  <c r="H2323" i="1"/>
  <c r="I2323" i="1"/>
  <c r="J2323" i="1"/>
  <c r="K2323" i="1"/>
  <c r="L2323" i="1"/>
  <c r="M2323" i="1"/>
  <c r="N2323" i="1"/>
  <c r="O2323" i="1"/>
  <c r="P2323" i="1"/>
  <c r="Q2323" i="1"/>
  <c r="R2323" i="1"/>
  <c r="S2323" i="1"/>
  <c r="T2323" i="1"/>
  <c r="U2323" i="1"/>
  <c r="V2323" i="1"/>
  <c r="W2323" i="1"/>
  <c r="X2323" i="1"/>
  <c r="Y2323" i="1"/>
  <c r="Z2323" i="1"/>
  <c r="AA2323" i="1"/>
  <c r="AB2323" i="1"/>
  <c r="AC2323" i="1"/>
  <c r="AD2323" i="1"/>
  <c r="AE2323" i="1"/>
  <c r="AF2323" i="1"/>
  <c r="C2324" i="1"/>
  <c r="D2324" i="1"/>
  <c r="E2324" i="1"/>
  <c r="F2324" i="1"/>
  <c r="G2324" i="1"/>
  <c r="H2324" i="1"/>
  <c r="I2324" i="1"/>
  <c r="J2324" i="1"/>
  <c r="K2324" i="1"/>
  <c r="L2324" i="1"/>
  <c r="M2324" i="1"/>
  <c r="N2324" i="1"/>
  <c r="O2324" i="1"/>
  <c r="P2324" i="1"/>
  <c r="Q2324" i="1"/>
  <c r="R2324" i="1"/>
  <c r="S2324" i="1"/>
  <c r="T2324" i="1"/>
  <c r="U2324" i="1"/>
  <c r="V2324" i="1"/>
  <c r="W2324" i="1"/>
  <c r="X2324" i="1"/>
  <c r="Y2324" i="1"/>
  <c r="Z2324" i="1"/>
  <c r="AA2324" i="1"/>
  <c r="AB2324" i="1"/>
  <c r="AC2324" i="1"/>
  <c r="AD2324" i="1"/>
  <c r="AE2324" i="1"/>
  <c r="AF2324" i="1"/>
  <c r="C2325" i="1"/>
  <c r="D2325" i="1"/>
  <c r="E2325" i="1"/>
  <c r="F2325" i="1"/>
  <c r="G2325" i="1"/>
  <c r="H2325" i="1"/>
  <c r="I2325" i="1"/>
  <c r="J2325" i="1"/>
  <c r="K2325" i="1"/>
  <c r="L2325" i="1"/>
  <c r="M2325" i="1"/>
  <c r="N2325" i="1"/>
  <c r="O2325" i="1"/>
  <c r="P2325" i="1"/>
  <c r="Q2325" i="1"/>
  <c r="R2325" i="1"/>
  <c r="S2325" i="1"/>
  <c r="T2325" i="1"/>
  <c r="U2325" i="1"/>
  <c r="V2325" i="1"/>
  <c r="W2325" i="1"/>
  <c r="X2325" i="1"/>
  <c r="Y2325" i="1"/>
  <c r="Z2325" i="1"/>
  <c r="AA2325" i="1"/>
  <c r="AB2325" i="1"/>
  <c r="AC2325" i="1"/>
  <c r="AD2325" i="1"/>
  <c r="AE2325" i="1"/>
  <c r="AF2325" i="1"/>
  <c r="C2326" i="1"/>
  <c r="D2326" i="1"/>
  <c r="E2326" i="1"/>
  <c r="F2326" i="1"/>
  <c r="G2326" i="1"/>
  <c r="H2326" i="1"/>
  <c r="I2326" i="1"/>
  <c r="J2326" i="1"/>
  <c r="K2326" i="1"/>
  <c r="L2326" i="1"/>
  <c r="M2326" i="1"/>
  <c r="N2326" i="1"/>
  <c r="O2326" i="1"/>
  <c r="P2326" i="1"/>
  <c r="Q2326" i="1"/>
  <c r="R2326" i="1"/>
  <c r="S2326" i="1"/>
  <c r="T2326" i="1"/>
  <c r="U2326" i="1"/>
  <c r="V2326" i="1"/>
  <c r="W2326" i="1"/>
  <c r="X2326" i="1"/>
  <c r="Y2326" i="1"/>
  <c r="Z2326" i="1"/>
  <c r="AA2326" i="1"/>
  <c r="AB2326" i="1"/>
  <c r="AC2326" i="1"/>
  <c r="AD2326" i="1"/>
  <c r="AE2326" i="1"/>
  <c r="AF2326" i="1"/>
  <c r="C2327" i="1"/>
  <c r="D2327" i="1"/>
  <c r="E2327" i="1"/>
  <c r="F2327" i="1"/>
  <c r="G2327" i="1"/>
  <c r="H2327" i="1"/>
  <c r="I2327" i="1"/>
  <c r="J2327" i="1"/>
  <c r="K2327" i="1"/>
  <c r="L2327" i="1"/>
  <c r="M2327" i="1"/>
  <c r="N2327" i="1"/>
  <c r="O2327" i="1"/>
  <c r="P2327" i="1"/>
  <c r="Q2327" i="1"/>
  <c r="R2327" i="1"/>
  <c r="S2327" i="1"/>
  <c r="T2327" i="1"/>
  <c r="U2327" i="1"/>
  <c r="V2327" i="1"/>
  <c r="W2327" i="1"/>
  <c r="X2327" i="1"/>
  <c r="Y2327" i="1"/>
  <c r="Z2327" i="1"/>
  <c r="AA2327" i="1"/>
  <c r="AB2327" i="1"/>
  <c r="AC2327" i="1"/>
  <c r="AD2327" i="1"/>
  <c r="AE2327" i="1"/>
  <c r="AF2327" i="1"/>
  <c r="C2328" i="1"/>
  <c r="D2328" i="1"/>
  <c r="E2328" i="1"/>
  <c r="F2328" i="1"/>
  <c r="G2328" i="1"/>
  <c r="H2328" i="1"/>
  <c r="I2328" i="1"/>
  <c r="J2328" i="1"/>
  <c r="K2328" i="1"/>
  <c r="L2328" i="1"/>
  <c r="M2328" i="1"/>
  <c r="N2328" i="1"/>
  <c r="O2328" i="1"/>
  <c r="P2328" i="1"/>
  <c r="Q2328" i="1"/>
  <c r="R2328" i="1"/>
  <c r="S2328" i="1"/>
  <c r="T2328" i="1"/>
  <c r="U2328" i="1"/>
  <c r="V2328" i="1"/>
  <c r="W2328" i="1"/>
  <c r="X2328" i="1"/>
  <c r="Y2328" i="1"/>
  <c r="Z2328" i="1"/>
  <c r="AA2328" i="1"/>
  <c r="AB2328" i="1"/>
  <c r="AC2328" i="1"/>
  <c r="AD2328" i="1"/>
  <c r="AE2328" i="1"/>
  <c r="AF2328" i="1"/>
  <c r="C2329" i="1"/>
  <c r="D2329" i="1"/>
  <c r="E2329" i="1"/>
  <c r="F2329" i="1"/>
  <c r="G2329" i="1"/>
  <c r="H2329" i="1"/>
  <c r="I2329" i="1"/>
  <c r="J2329" i="1"/>
  <c r="K2329" i="1"/>
  <c r="L2329" i="1"/>
  <c r="M2329" i="1"/>
  <c r="N2329" i="1"/>
  <c r="O2329" i="1"/>
  <c r="P2329" i="1"/>
  <c r="Q2329" i="1"/>
  <c r="R2329" i="1"/>
  <c r="S2329" i="1"/>
  <c r="T2329" i="1"/>
  <c r="U2329" i="1"/>
  <c r="V2329" i="1"/>
  <c r="W2329" i="1"/>
  <c r="X2329" i="1"/>
  <c r="Y2329" i="1"/>
  <c r="Z2329" i="1"/>
  <c r="AA2329" i="1"/>
  <c r="AB2329" i="1"/>
  <c r="AC2329" i="1"/>
  <c r="AD2329" i="1"/>
  <c r="AE2329" i="1"/>
  <c r="AF2329" i="1"/>
  <c r="C2330" i="1"/>
  <c r="D2330" i="1"/>
  <c r="E2330" i="1"/>
  <c r="F2330" i="1"/>
  <c r="G2330" i="1"/>
  <c r="H2330" i="1"/>
  <c r="I2330" i="1"/>
  <c r="J2330" i="1"/>
  <c r="K2330" i="1"/>
  <c r="L2330" i="1"/>
  <c r="M2330" i="1"/>
  <c r="N2330" i="1"/>
  <c r="O2330" i="1"/>
  <c r="P2330" i="1"/>
  <c r="Q2330" i="1"/>
  <c r="R2330" i="1"/>
  <c r="S2330" i="1"/>
  <c r="T2330" i="1"/>
  <c r="U2330" i="1"/>
  <c r="V2330" i="1"/>
  <c r="W2330" i="1"/>
  <c r="X2330" i="1"/>
  <c r="Y2330" i="1"/>
  <c r="Z2330" i="1"/>
  <c r="AA2330" i="1"/>
  <c r="AB2330" i="1"/>
  <c r="AC2330" i="1"/>
  <c r="AD2330" i="1"/>
  <c r="AE2330" i="1"/>
  <c r="AF2330" i="1"/>
  <c r="C2331" i="1"/>
  <c r="D2331" i="1"/>
  <c r="E2331" i="1"/>
  <c r="F2331" i="1"/>
  <c r="G2331" i="1"/>
  <c r="H2331" i="1"/>
  <c r="I2331" i="1"/>
  <c r="J2331" i="1"/>
  <c r="K2331" i="1"/>
  <c r="L2331" i="1"/>
  <c r="M2331" i="1"/>
  <c r="N2331" i="1"/>
  <c r="O2331" i="1"/>
  <c r="P2331" i="1"/>
  <c r="Q2331" i="1"/>
  <c r="R2331" i="1"/>
  <c r="S2331" i="1"/>
  <c r="T2331" i="1"/>
  <c r="U2331" i="1"/>
  <c r="V2331" i="1"/>
  <c r="W2331" i="1"/>
  <c r="X2331" i="1"/>
  <c r="Y2331" i="1"/>
  <c r="Z2331" i="1"/>
  <c r="AA2331" i="1"/>
  <c r="AB2331" i="1"/>
  <c r="AC2331" i="1"/>
  <c r="AD2331" i="1"/>
  <c r="AE2331" i="1"/>
  <c r="AF2331" i="1"/>
  <c r="C2332" i="1"/>
  <c r="D2332" i="1"/>
  <c r="E2332" i="1"/>
  <c r="F2332" i="1"/>
  <c r="G2332" i="1"/>
  <c r="H2332" i="1"/>
  <c r="I2332" i="1"/>
  <c r="J2332" i="1"/>
  <c r="K2332" i="1"/>
  <c r="L2332" i="1"/>
  <c r="M2332" i="1"/>
  <c r="N2332" i="1"/>
  <c r="O2332" i="1"/>
  <c r="P2332" i="1"/>
  <c r="Q2332" i="1"/>
  <c r="R2332" i="1"/>
  <c r="S2332" i="1"/>
  <c r="T2332" i="1"/>
  <c r="U2332" i="1"/>
  <c r="V2332" i="1"/>
  <c r="W2332" i="1"/>
  <c r="X2332" i="1"/>
  <c r="Y2332" i="1"/>
  <c r="Z2332" i="1"/>
  <c r="AA2332" i="1"/>
  <c r="AB2332" i="1"/>
  <c r="AC2332" i="1"/>
  <c r="AD2332" i="1"/>
  <c r="AE2332" i="1"/>
  <c r="AF2332" i="1"/>
  <c r="C2333" i="1"/>
  <c r="D2333" i="1"/>
  <c r="E2333" i="1"/>
  <c r="F2333" i="1"/>
  <c r="G2333" i="1"/>
  <c r="H2333" i="1"/>
  <c r="I2333" i="1"/>
  <c r="J2333" i="1"/>
  <c r="K2333" i="1"/>
  <c r="L2333" i="1"/>
  <c r="M2333" i="1"/>
  <c r="N2333" i="1"/>
  <c r="O2333" i="1"/>
  <c r="P2333" i="1"/>
  <c r="Q2333" i="1"/>
  <c r="R2333" i="1"/>
  <c r="S2333" i="1"/>
  <c r="T2333" i="1"/>
  <c r="U2333" i="1"/>
  <c r="V2333" i="1"/>
  <c r="W2333" i="1"/>
  <c r="X2333" i="1"/>
  <c r="Y2333" i="1"/>
  <c r="Z2333" i="1"/>
  <c r="AA2333" i="1"/>
  <c r="AB2333" i="1"/>
  <c r="AC2333" i="1"/>
  <c r="AD2333" i="1"/>
  <c r="AE2333" i="1"/>
  <c r="AF2333" i="1"/>
  <c r="C2334" i="1"/>
  <c r="D2334" i="1"/>
  <c r="E2334" i="1"/>
  <c r="F2334" i="1"/>
  <c r="G2334" i="1"/>
  <c r="H2334" i="1"/>
  <c r="I2334" i="1"/>
  <c r="J2334" i="1"/>
  <c r="K2334" i="1"/>
  <c r="L2334" i="1"/>
  <c r="M2334" i="1"/>
  <c r="N2334" i="1"/>
  <c r="O2334" i="1"/>
  <c r="P2334" i="1"/>
  <c r="Q2334" i="1"/>
  <c r="R2334" i="1"/>
  <c r="S2334" i="1"/>
  <c r="T2334" i="1"/>
  <c r="U2334" i="1"/>
  <c r="V2334" i="1"/>
  <c r="W2334" i="1"/>
  <c r="X2334" i="1"/>
  <c r="Y2334" i="1"/>
  <c r="Z2334" i="1"/>
  <c r="AA2334" i="1"/>
  <c r="AB2334" i="1"/>
  <c r="AC2334" i="1"/>
  <c r="AD2334" i="1"/>
  <c r="AE2334" i="1"/>
  <c r="AF2334" i="1"/>
  <c r="C2335" i="1"/>
  <c r="D2335" i="1"/>
  <c r="E2335" i="1"/>
  <c r="F2335" i="1"/>
  <c r="G2335" i="1"/>
  <c r="H2335" i="1"/>
  <c r="I2335" i="1"/>
  <c r="J2335" i="1"/>
  <c r="K2335" i="1"/>
  <c r="L2335" i="1"/>
  <c r="M2335" i="1"/>
  <c r="N2335" i="1"/>
  <c r="O2335" i="1"/>
  <c r="P2335" i="1"/>
  <c r="Q2335" i="1"/>
  <c r="R2335" i="1"/>
  <c r="S2335" i="1"/>
  <c r="T2335" i="1"/>
  <c r="U2335" i="1"/>
  <c r="V2335" i="1"/>
  <c r="W2335" i="1"/>
  <c r="X2335" i="1"/>
  <c r="Y2335" i="1"/>
  <c r="Z2335" i="1"/>
  <c r="AA2335" i="1"/>
  <c r="AB2335" i="1"/>
  <c r="AC2335" i="1"/>
  <c r="AD2335" i="1"/>
  <c r="AE2335" i="1"/>
  <c r="AF2335" i="1"/>
  <c r="C2336" i="1"/>
  <c r="D2336" i="1"/>
  <c r="E2336" i="1"/>
  <c r="F2336" i="1"/>
  <c r="G2336" i="1"/>
  <c r="H2336" i="1"/>
  <c r="I2336" i="1"/>
  <c r="J2336" i="1"/>
  <c r="K2336" i="1"/>
  <c r="L2336" i="1"/>
  <c r="M2336" i="1"/>
  <c r="N2336" i="1"/>
  <c r="O2336" i="1"/>
  <c r="P2336" i="1"/>
  <c r="Q2336" i="1"/>
  <c r="R2336" i="1"/>
  <c r="S2336" i="1"/>
  <c r="T2336" i="1"/>
  <c r="U2336" i="1"/>
  <c r="V2336" i="1"/>
  <c r="W2336" i="1"/>
  <c r="X2336" i="1"/>
  <c r="Y2336" i="1"/>
  <c r="Z2336" i="1"/>
  <c r="AA2336" i="1"/>
  <c r="AB2336" i="1"/>
  <c r="AC2336" i="1"/>
  <c r="AD2336" i="1"/>
  <c r="AE2336" i="1"/>
  <c r="AF2336" i="1"/>
  <c r="C2337" i="1"/>
  <c r="D2337" i="1"/>
  <c r="E2337" i="1"/>
  <c r="F2337" i="1"/>
  <c r="G2337" i="1"/>
  <c r="H2337" i="1"/>
  <c r="I2337" i="1"/>
  <c r="J2337" i="1"/>
  <c r="K2337" i="1"/>
  <c r="L2337" i="1"/>
  <c r="M2337" i="1"/>
  <c r="N2337" i="1"/>
  <c r="O2337" i="1"/>
  <c r="P2337" i="1"/>
  <c r="Q2337" i="1"/>
  <c r="R2337" i="1"/>
  <c r="S2337" i="1"/>
  <c r="T2337" i="1"/>
  <c r="U2337" i="1"/>
  <c r="V2337" i="1"/>
  <c r="W2337" i="1"/>
  <c r="X2337" i="1"/>
  <c r="Y2337" i="1"/>
  <c r="Z2337" i="1"/>
  <c r="AA2337" i="1"/>
  <c r="AB2337" i="1"/>
  <c r="AC2337" i="1"/>
  <c r="AD2337" i="1"/>
  <c r="AE2337" i="1"/>
  <c r="AF2337" i="1"/>
  <c r="C2338" i="1"/>
  <c r="D2338" i="1"/>
  <c r="E2338" i="1"/>
  <c r="F2338" i="1"/>
  <c r="G2338" i="1"/>
  <c r="H2338" i="1"/>
  <c r="I2338" i="1"/>
  <c r="J2338" i="1"/>
  <c r="K2338" i="1"/>
  <c r="L2338" i="1"/>
  <c r="M2338" i="1"/>
  <c r="N2338" i="1"/>
  <c r="O2338" i="1"/>
  <c r="P2338" i="1"/>
  <c r="Q2338" i="1"/>
  <c r="R2338" i="1"/>
  <c r="S2338" i="1"/>
  <c r="T2338" i="1"/>
  <c r="U2338" i="1"/>
  <c r="V2338" i="1"/>
  <c r="W2338" i="1"/>
  <c r="X2338" i="1"/>
  <c r="Y2338" i="1"/>
  <c r="Z2338" i="1"/>
  <c r="AA2338" i="1"/>
  <c r="AB2338" i="1"/>
  <c r="AC2338" i="1"/>
  <c r="AD2338" i="1"/>
  <c r="AE2338" i="1"/>
  <c r="AF2338" i="1"/>
  <c r="C2339" i="1"/>
  <c r="D2339" i="1"/>
  <c r="E2339" i="1"/>
  <c r="F2339" i="1"/>
  <c r="G2339" i="1"/>
  <c r="H2339" i="1"/>
  <c r="I2339" i="1"/>
  <c r="J2339" i="1"/>
  <c r="K2339" i="1"/>
  <c r="L2339" i="1"/>
  <c r="M2339" i="1"/>
  <c r="N2339" i="1"/>
  <c r="O2339" i="1"/>
  <c r="P2339" i="1"/>
  <c r="Q2339" i="1"/>
  <c r="R2339" i="1"/>
  <c r="S2339" i="1"/>
  <c r="T2339" i="1"/>
  <c r="U2339" i="1"/>
  <c r="V2339" i="1"/>
  <c r="W2339" i="1"/>
  <c r="X2339" i="1"/>
  <c r="Y2339" i="1"/>
  <c r="Z2339" i="1"/>
  <c r="AA2339" i="1"/>
  <c r="AB2339" i="1"/>
  <c r="AC2339" i="1"/>
  <c r="AD2339" i="1"/>
  <c r="AE2339" i="1"/>
  <c r="AF2339" i="1"/>
  <c r="C2340" i="1"/>
  <c r="D2340" i="1"/>
  <c r="E2340" i="1"/>
  <c r="F2340" i="1"/>
  <c r="G2340" i="1"/>
  <c r="H2340" i="1"/>
  <c r="I2340" i="1"/>
  <c r="J2340" i="1"/>
  <c r="K2340" i="1"/>
  <c r="L2340" i="1"/>
  <c r="M2340" i="1"/>
  <c r="N2340" i="1"/>
  <c r="O2340" i="1"/>
  <c r="P2340" i="1"/>
  <c r="Q2340" i="1"/>
  <c r="R2340" i="1"/>
  <c r="S2340" i="1"/>
  <c r="T2340" i="1"/>
  <c r="U2340" i="1"/>
  <c r="V2340" i="1"/>
  <c r="W2340" i="1"/>
  <c r="X2340" i="1"/>
  <c r="Y2340" i="1"/>
  <c r="Z2340" i="1"/>
  <c r="AA2340" i="1"/>
  <c r="AB2340" i="1"/>
  <c r="AC2340" i="1"/>
  <c r="AD2340" i="1"/>
  <c r="AE2340" i="1"/>
  <c r="AF2340" i="1"/>
  <c r="C2341" i="1"/>
  <c r="D2341" i="1"/>
  <c r="E2341" i="1"/>
  <c r="F2341" i="1"/>
  <c r="G2341" i="1"/>
  <c r="H2341" i="1"/>
  <c r="I2341" i="1"/>
  <c r="J2341" i="1"/>
  <c r="K2341" i="1"/>
  <c r="L2341" i="1"/>
  <c r="M2341" i="1"/>
  <c r="N2341" i="1"/>
  <c r="O2341" i="1"/>
  <c r="P2341" i="1"/>
  <c r="Q2341" i="1"/>
  <c r="R2341" i="1"/>
  <c r="S2341" i="1"/>
  <c r="T2341" i="1"/>
  <c r="U2341" i="1"/>
  <c r="V2341" i="1"/>
  <c r="W2341" i="1"/>
  <c r="X2341" i="1"/>
  <c r="Y2341" i="1"/>
  <c r="Z2341" i="1"/>
  <c r="AA2341" i="1"/>
  <c r="AB2341" i="1"/>
  <c r="AC2341" i="1"/>
  <c r="AD2341" i="1"/>
  <c r="AE2341" i="1"/>
  <c r="AF2341" i="1"/>
  <c r="C2342" i="1"/>
  <c r="D2342" i="1"/>
  <c r="E2342" i="1"/>
  <c r="F2342" i="1"/>
  <c r="G2342" i="1"/>
  <c r="H2342" i="1"/>
  <c r="I2342" i="1"/>
  <c r="J2342" i="1"/>
  <c r="K2342" i="1"/>
  <c r="L2342" i="1"/>
  <c r="M2342" i="1"/>
  <c r="N2342" i="1"/>
  <c r="O2342" i="1"/>
  <c r="P2342" i="1"/>
  <c r="Q2342" i="1"/>
  <c r="R2342" i="1"/>
  <c r="S2342" i="1"/>
  <c r="T2342" i="1"/>
  <c r="U2342" i="1"/>
  <c r="V2342" i="1"/>
  <c r="W2342" i="1"/>
  <c r="X2342" i="1"/>
  <c r="Y2342" i="1"/>
  <c r="Z2342" i="1"/>
  <c r="AA2342" i="1"/>
  <c r="AB2342" i="1"/>
  <c r="AC2342" i="1"/>
  <c r="AD2342" i="1"/>
  <c r="AE2342" i="1"/>
  <c r="AF2342" i="1"/>
  <c r="C2343" i="1"/>
  <c r="D2343" i="1"/>
  <c r="E2343" i="1"/>
  <c r="F2343" i="1"/>
  <c r="G2343" i="1"/>
  <c r="H2343" i="1"/>
  <c r="I2343" i="1"/>
  <c r="J2343" i="1"/>
  <c r="K2343" i="1"/>
  <c r="L2343" i="1"/>
  <c r="M2343" i="1"/>
  <c r="N2343" i="1"/>
  <c r="O2343" i="1"/>
  <c r="P2343" i="1"/>
  <c r="Q2343" i="1"/>
  <c r="R2343" i="1"/>
  <c r="S2343" i="1"/>
  <c r="T2343" i="1"/>
  <c r="U2343" i="1"/>
  <c r="V2343" i="1"/>
  <c r="W2343" i="1"/>
  <c r="X2343" i="1"/>
  <c r="Y2343" i="1"/>
  <c r="Z2343" i="1"/>
  <c r="AA2343" i="1"/>
  <c r="AB2343" i="1"/>
  <c r="AC2343" i="1"/>
  <c r="AD2343" i="1"/>
  <c r="AE2343" i="1"/>
  <c r="AF2343" i="1"/>
  <c r="C2344" i="1"/>
  <c r="D2344" i="1"/>
  <c r="E2344" i="1"/>
  <c r="F2344" i="1"/>
  <c r="G2344" i="1"/>
  <c r="H2344" i="1"/>
  <c r="I2344" i="1"/>
  <c r="J2344" i="1"/>
  <c r="K2344" i="1"/>
  <c r="L2344" i="1"/>
  <c r="M2344" i="1"/>
  <c r="N2344" i="1"/>
  <c r="O2344" i="1"/>
  <c r="P2344" i="1"/>
  <c r="Q2344" i="1"/>
  <c r="R2344" i="1"/>
  <c r="S2344" i="1"/>
  <c r="T2344" i="1"/>
  <c r="U2344" i="1"/>
  <c r="V2344" i="1"/>
  <c r="W2344" i="1"/>
  <c r="X2344" i="1"/>
  <c r="Y2344" i="1"/>
  <c r="Z2344" i="1"/>
  <c r="AA2344" i="1"/>
  <c r="AB2344" i="1"/>
  <c r="AC2344" i="1"/>
  <c r="AD2344" i="1"/>
  <c r="AE2344" i="1"/>
  <c r="AF2344" i="1"/>
  <c r="C2345" i="1"/>
  <c r="D2345" i="1"/>
  <c r="E2345" i="1"/>
  <c r="F2345" i="1"/>
  <c r="G2345" i="1"/>
  <c r="H2345" i="1"/>
  <c r="I2345" i="1"/>
  <c r="J2345" i="1"/>
  <c r="K2345" i="1"/>
  <c r="L2345" i="1"/>
  <c r="M2345" i="1"/>
  <c r="N2345" i="1"/>
  <c r="O2345" i="1"/>
  <c r="P2345" i="1"/>
  <c r="Q2345" i="1"/>
  <c r="R2345" i="1"/>
  <c r="S2345" i="1"/>
  <c r="T2345" i="1"/>
  <c r="U2345" i="1"/>
  <c r="V2345" i="1"/>
  <c r="W2345" i="1"/>
  <c r="X2345" i="1"/>
  <c r="Y2345" i="1"/>
  <c r="Z2345" i="1"/>
  <c r="AA2345" i="1"/>
  <c r="AB2345" i="1"/>
  <c r="AC2345" i="1"/>
  <c r="AD2345" i="1"/>
  <c r="AE2345" i="1"/>
  <c r="AF2345" i="1"/>
  <c r="C2346" i="1"/>
  <c r="D2346" i="1"/>
  <c r="E2346" i="1"/>
  <c r="F2346" i="1"/>
  <c r="G2346" i="1"/>
  <c r="H2346" i="1"/>
  <c r="I2346" i="1"/>
  <c r="J2346" i="1"/>
  <c r="K2346" i="1"/>
  <c r="L2346" i="1"/>
  <c r="M2346" i="1"/>
  <c r="N2346" i="1"/>
  <c r="O2346" i="1"/>
  <c r="P2346" i="1"/>
  <c r="Q2346" i="1"/>
  <c r="R2346" i="1"/>
  <c r="S2346" i="1"/>
  <c r="T2346" i="1"/>
  <c r="U2346" i="1"/>
  <c r="V2346" i="1"/>
  <c r="W2346" i="1"/>
  <c r="X2346" i="1"/>
  <c r="Y2346" i="1"/>
  <c r="Z2346" i="1"/>
  <c r="AA2346" i="1"/>
  <c r="AB2346" i="1"/>
  <c r="AC2346" i="1"/>
  <c r="AD2346" i="1"/>
  <c r="AE2346" i="1"/>
  <c r="AF2346" i="1"/>
  <c r="C2347" i="1"/>
  <c r="D2347" i="1"/>
  <c r="E2347" i="1"/>
  <c r="F2347" i="1"/>
  <c r="G2347" i="1"/>
  <c r="H2347" i="1"/>
  <c r="I2347" i="1"/>
  <c r="J2347" i="1"/>
  <c r="K2347" i="1"/>
  <c r="L2347" i="1"/>
  <c r="M2347" i="1"/>
  <c r="N2347" i="1"/>
  <c r="O2347" i="1"/>
  <c r="P2347" i="1"/>
  <c r="Q2347" i="1"/>
  <c r="R2347" i="1"/>
  <c r="S2347" i="1"/>
  <c r="T2347" i="1"/>
  <c r="U2347" i="1"/>
  <c r="V2347" i="1"/>
  <c r="W2347" i="1"/>
  <c r="X2347" i="1"/>
  <c r="Y2347" i="1"/>
  <c r="Z2347" i="1"/>
  <c r="AA2347" i="1"/>
  <c r="AB2347" i="1"/>
  <c r="AC2347" i="1"/>
  <c r="AD2347" i="1"/>
  <c r="AE2347" i="1"/>
  <c r="AF2347" i="1"/>
  <c r="C2348" i="1"/>
  <c r="D2348" i="1"/>
  <c r="E2348" i="1"/>
  <c r="F2348" i="1"/>
  <c r="G2348" i="1"/>
  <c r="H2348" i="1"/>
  <c r="I2348" i="1"/>
  <c r="J2348" i="1"/>
  <c r="K2348" i="1"/>
  <c r="L2348" i="1"/>
  <c r="M2348" i="1"/>
  <c r="N2348" i="1"/>
  <c r="O2348" i="1"/>
  <c r="P2348" i="1"/>
  <c r="Q2348" i="1"/>
  <c r="R2348" i="1"/>
  <c r="S2348" i="1"/>
  <c r="T2348" i="1"/>
  <c r="U2348" i="1"/>
  <c r="V2348" i="1"/>
  <c r="W2348" i="1"/>
  <c r="X2348" i="1"/>
  <c r="Y2348" i="1"/>
  <c r="Z2348" i="1"/>
  <c r="AA2348" i="1"/>
  <c r="AB2348" i="1"/>
  <c r="AC2348" i="1"/>
  <c r="AD2348" i="1"/>
  <c r="AE2348" i="1"/>
  <c r="AF2348" i="1"/>
  <c r="C2349" i="1"/>
  <c r="D2349" i="1"/>
  <c r="E2349" i="1"/>
  <c r="F2349" i="1"/>
  <c r="G2349" i="1"/>
  <c r="H2349" i="1"/>
  <c r="I2349" i="1"/>
  <c r="J2349" i="1"/>
  <c r="K2349" i="1"/>
  <c r="L2349" i="1"/>
  <c r="M2349" i="1"/>
  <c r="N2349" i="1"/>
  <c r="O2349" i="1"/>
  <c r="P2349" i="1"/>
  <c r="Q2349" i="1"/>
  <c r="R2349" i="1"/>
  <c r="S2349" i="1"/>
  <c r="T2349" i="1"/>
  <c r="U2349" i="1"/>
  <c r="V2349" i="1"/>
  <c r="W2349" i="1"/>
  <c r="X2349" i="1"/>
  <c r="Y2349" i="1"/>
  <c r="Z2349" i="1"/>
  <c r="AA2349" i="1"/>
  <c r="AB2349" i="1"/>
  <c r="AC2349" i="1"/>
  <c r="AD2349" i="1"/>
  <c r="AE2349" i="1"/>
  <c r="AF2349" i="1"/>
  <c r="C2350" i="1"/>
  <c r="D2350" i="1"/>
  <c r="E2350" i="1"/>
  <c r="F2350" i="1"/>
  <c r="G2350" i="1"/>
  <c r="H2350" i="1"/>
  <c r="I2350" i="1"/>
  <c r="J2350" i="1"/>
  <c r="K2350" i="1"/>
  <c r="L2350" i="1"/>
  <c r="M2350" i="1"/>
  <c r="N2350" i="1"/>
  <c r="O2350" i="1"/>
  <c r="P2350" i="1"/>
  <c r="Q2350" i="1"/>
  <c r="R2350" i="1"/>
  <c r="S2350" i="1"/>
  <c r="T2350" i="1"/>
  <c r="U2350" i="1"/>
  <c r="V2350" i="1"/>
  <c r="W2350" i="1"/>
  <c r="X2350" i="1"/>
  <c r="Y2350" i="1"/>
  <c r="Z2350" i="1"/>
  <c r="AA2350" i="1"/>
  <c r="AB2350" i="1"/>
  <c r="AC2350" i="1"/>
  <c r="AD2350" i="1"/>
  <c r="AE2350" i="1"/>
  <c r="AF2350" i="1"/>
  <c r="C2351" i="1"/>
  <c r="D2351" i="1"/>
  <c r="E2351" i="1"/>
  <c r="F2351" i="1"/>
  <c r="G2351" i="1"/>
  <c r="H2351" i="1"/>
  <c r="I2351" i="1"/>
  <c r="J2351" i="1"/>
  <c r="K2351" i="1"/>
  <c r="L2351" i="1"/>
  <c r="M2351" i="1"/>
  <c r="N2351" i="1"/>
  <c r="O2351" i="1"/>
  <c r="P2351" i="1"/>
  <c r="Q2351" i="1"/>
  <c r="R2351" i="1"/>
  <c r="S2351" i="1"/>
  <c r="T2351" i="1"/>
  <c r="U2351" i="1"/>
  <c r="V2351" i="1"/>
  <c r="W2351" i="1"/>
  <c r="X2351" i="1"/>
  <c r="Y2351" i="1"/>
  <c r="Z2351" i="1"/>
  <c r="AA2351" i="1"/>
  <c r="AB2351" i="1"/>
  <c r="AC2351" i="1"/>
  <c r="AD2351" i="1"/>
  <c r="AE2351" i="1"/>
  <c r="AF2351" i="1"/>
  <c r="C2352" i="1"/>
  <c r="D2352" i="1"/>
  <c r="E2352" i="1"/>
  <c r="F2352" i="1"/>
  <c r="G2352" i="1"/>
  <c r="H2352" i="1"/>
  <c r="I2352" i="1"/>
  <c r="J2352" i="1"/>
  <c r="K2352" i="1"/>
  <c r="L2352" i="1"/>
  <c r="M2352" i="1"/>
  <c r="N2352" i="1"/>
  <c r="O2352" i="1"/>
  <c r="P2352" i="1"/>
  <c r="Q2352" i="1"/>
  <c r="R2352" i="1"/>
  <c r="S2352" i="1"/>
  <c r="T2352" i="1"/>
  <c r="U2352" i="1"/>
  <c r="V2352" i="1"/>
  <c r="W2352" i="1"/>
  <c r="X2352" i="1"/>
  <c r="Y2352" i="1"/>
  <c r="Z2352" i="1"/>
  <c r="AA2352" i="1"/>
  <c r="AB2352" i="1"/>
  <c r="AC2352" i="1"/>
  <c r="AD2352" i="1"/>
  <c r="AE2352" i="1"/>
  <c r="AF2352" i="1"/>
  <c r="C2353" i="1"/>
  <c r="D2353" i="1"/>
  <c r="E2353" i="1"/>
  <c r="F2353" i="1"/>
  <c r="G2353" i="1"/>
  <c r="H2353" i="1"/>
  <c r="I2353" i="1"/>
  <c r="J2353" i="1"/>
  <c r="K2353" i="1"/>
  <c r="L2353" i="1"/>
  <c r="M2353" i="1"/>
  <c r="N2353" i="1"/>
  <c r="O2353" i="1"/>
  <c r="P2353" i="1"/>
  <c r="Q2353" i="1"/>
  <c r="R2353" i="1"/>
  <c r="S2353" i="1"/>
  <c r="T2353" i="1"/>
  <c r="U2353" i="1"/>
  <c r="V2353" i="1"/>
  <c r="W2353" i="1"/>
  <c r="X2353" i="1"/>
  <c r="Y2353" i="1"/>
  <c r="Z2353" i="1"/>
  <c r="AA2353" i="1"/>
  <c r="AB2353" i="1"/>
  <c r="AC2353" i="1"/>
  <c r="AD2353" i="1"/>
  <c r="AE2353" i="1"/>
  <c r="AF2353" i="1"/>
  <c r="C2354" i="1"/>
  <c r="D2354" i="1"/>
  <c r="E2354" i="1"/>
  <c r="F2354" i="1"/>
  <c r="G2354" i="1"/>
  <c r="H2354" i="1"/>
  <c r="I2354" i="1"/>
  <c r="J2354" i="1"/>
  <c r="K2354" i="1"/>
  <c r="L2354" i="1"/>
  <c r="M2354" i="1"/>
  <c r="N2354" i="1"/>
  <c r="O2354" i="1"/>
  <c r="P2354" i="1"/>
  <c r="Q2354" i="1"/>
  <c r="R2354" i="1"/>
  <c r="S2354" i="1"/>
  <c r="T2354" i="1"/>
  <c r="U2354" i="1"/>
  <c r="V2354" i="1"/>
  <c r="W2354" i="1"/>
  <c r="X2354" i="1"/>
  <c r="Y2354" i="1"/>
  <c r="Z2354" i="1"/>
  <c r="AA2354" i="1"/>
  <c r="AB2354" i="1"/>
  <c r="AC2354" i="1"/>
  <c r="AD2354" i="1"/>
  <c r="AE2354" i="1"/>
  <c r="AF2354" i="1"/>
  <c r="C2355" i="1"/>
  <c r="D2355" i="1"/>
  <c r="E2355" i="1"/>
  <c r="F2355" i="1"/>
  <c r="G2355" i="1"/>
  <c r="H2355" i="1"/>
  <c r="I2355" i="1"/>
  <c r="J2355" i="1"/>
  <c r="K2355" i="1"/>
  <c r="L2355" i="1"/>
  <c r="M2355" i="1"/>
  <c r="N2355" i="1"/>
  <c r="O2355" i="1"/>
  <c r="P2355" i="1"/>
  <c r="Q2355" i="1"/>
  <c r="R2355" i="1"/>
  <c r="S2355" i="1"/>
  <c r="T2355" i="1"/>
  <c r="U2355" i="1"/>
  <c r="V2355" i="1"/>
  <c r="W2355" i="1"/>
  <c r="X2355" i="1"/>
  <c r="Y2355" i="1"/>
  <c r="Z2355" i="1"/>
  <c r="AA2355" i="1"/>
  <c r="AB2355" i="1"/>
  <c r="AC2355" i="1"/>
  <c r="AD2355" i="1"/>
  <c r="AE2355" i="1"/>
  <c r="AF2355" i="1"/>
  <c r="C2356" i="1"/>
  <c r="D2356" i="1"/>
  <c r="E2356" i="1"/>
  <c r="F2356" i="1"/>
  <c r="G2356" i="1"/>
  <c r="H2356" i="1"/>
  <c r="I2356" i="1"/>
  <c r="J2356" i="1"/>
  <c r="K2356" i="1"/>
  <c r="L2356" i="1"/>
  <c r="M2356" i="1"/>
  <c r="N2356" i="1"/>
  <c r="O2356" i="1"/>
  <c r="P2356" i="1"/>
  <c r="Q2356" i="1"/>
  <c r="R2356" i="1"/>
  <c r="S2356" i="1"/>
  <c r="T2356" i="1"/>
  <c r="U2356" i="1"/>
  <c r="V2356" i="1"/>
  <c r="W2356" i="1"/>
  <c r="X2356" i="1"/>
  <c r="Y2356" i="1"/>
  <c r="Z2356" i="1"/>
  <c r="AA2356" i="1"/>
  <c r="AB2356" i="1"/>
  <c r="AC2356" i="1"/>
  <c r="AD2356" i="1"/>
  <c r="AE2356" i="1"/>
  <c r="AF2356" i="1"/>
  <c r="C2357" i="1"/>
  <c r="D2357" i="1"/>
  <c r="E2357" i="1"/>
  <c r="F2357" i="1"/>
  <c r="G2357" i="1"/>
  <c r="H2357" i="1"/>
  <c r="I2357" i="1"/>
  <c r="J2357" i="1"/>
  <c r="K2357" i="1"/>
  <c r="L2357" i="1"/>
  <c r="M2357" i="1"/>
  <c r="N2357" i="1"/>
  <c r="O2357" i="1"/>
  <c r="P2357" i="1"/>
  <c r="Q2357" i="1"/>
  <c r="R2357" i="1"/>
  <c r="S2357" i="1"/>
  <c r="T2357" i="1"/>
  <c r="U2357" i="1"/>
  <c r="V2357" i="1"/>
  <c r="W2357" i="1"/>
  <c r="X2357" i="1"/>
  <c r="Y2357" i="1"/>
  <c r="Z2357" i="1"/>
  <c r="AA2357" i="1"/>
  <c r="AB2357" i="1"/>
  <c r="AC2357" i="1"/>
  <c r="AD2357" i="1"/>
  <c r="AE2357" i="1"/>
  <c r="AF2357" i="1"/>
  <c r="C2358" i="1"/>
  <c r="D2358" i="1"/>
  <c r="E2358" i="1"/>
  <c r="F2358" i="1"/>
  <c r="G2358" i="1"/>
  <c r="H2358" i="1"/>
  <c r="I2358" i="1"/>
  <c r="J2358" i="1"/>
  <c r="K2358" i="1"/>
  <c r="L2358" i="1"/>
  <c r="M2358" i="1"/>
  <c r="N2358" i="1"/>
  <c r="O2358" i="1"/>
  <c r="P2358" i="1"/>
  <c r="Q2358" i="1"/>
  <c r="R2358" i="1"/>
  <c r="S2358" i="1"/>
  <c r="T2358" i="1"/>
  <c r="U2358" i="1"/>
  <c r="V2358" i="1"/>
  <c r="W2358" i="1"/>
  <c r="X2358" i="1"/>
  <c r="Y2358" i="1"/>
  <c r="Z2358" i="1"/>
  <c r="AA2358" i="1"/>
  <c r="AB2358" i="1"/>
  <c r="AC2358" i="1"/>
  <c r="AD2358" i="1"/>
  <c r="AE2358" i="1"/>
  <c r="AF2358" i="1"/>
  <c r="C2359" i="1"/>
  <c r="D2359" i="1"/>
  <c r="E2359" i="1"/>
  <c r="F2359" i="1"/>
  <c r="G2359" i="1"/>
  <c r="H2359" i="1"/>
  <c r="I2359" i="1"/>
  <c r="J2359" i="1"/>
  <c r="K2359" i="1"/>
  <c r="L2359" i="1"/>
  <c r="M2359" i="1"/>
  <c r="N2359" i="1"/>
  <c r="O2359" i="1"/>
  <c r="P2359" i="1"/>
  <c r="Q2359" i="1"/>
  <c r="R2359" i="1"/>
  <c r="S2359" i="1"/>
  <c r="T2359" i="1"/>
  <c r="U2359" i="1"/>
  <c r="V2359" i="1"/>
  <c r="W2359" i="1"/>
  <c r="X2359" i="1"/>
  <c r="Y2359" i="1"/>
  <c r="Z2359" i="1"/>
  <c r="AA2359" i="1"/>
  <c r="AB2359" i="1"/>
  <c r="AC2359" i="1"/>
  <c r="AD2359" i="1"/>
  <c r="AE2359" i="1"/>
  <c r="AF2359" i="1"/>
  <c r="C2360" i="1"/>
  <c r="D2360" i="1"/>
  <c r="E2360" i="1"/>
  <c r="F2360" i="1"/>
  <c r="G2360" i="1"/>
  <c r="H2360" i="1"/>
  <c r="I2360" i="1"/>
  <c r="J2360" i="1"/>
  <c r="K2360" i="1"/>
  <c r="L2360" i="1"/>
  <c r="M2360" i="1"/>
  <c r="N2360" i="1"/>
  <c r="O2360" i="1"/>
  <c r="P2360" i="1"/>
  <c r="Q2360" i="1"/>
  <c r="R2360" i="1"/>
  <c r="S2360" i="1"/>
  <c r="T2360" i="1"/>
  <c r="U2360" i="1"/>
  <c r="V2360" i="1"/>
  <c r="W2360" i="1"/>
  <c r="X2360" i="1"/>
  <c r="Y2360" i="1"/>
  <c r="Z2360" i="1"/>
  <c r="AA2360" i="1"/>
  <c r="AB2360" i="1"/>
  <c r="AC2360" i="1"/>
  <c r="AD2360" i="1"/>
  <c r="AE2360" i="1"/>
  <c r="AF2360" i="1"/>
  <c r="C2361" i="1"/>
  <c r="D2361" i="1"/>
  <c r="E2361" i="1"/>
  <c r="F2361" i="1"/>
  <c r="G2361" i="1"/>
  <c r="H2361" i="1"/>
  <c r="I2361" i="1"/>
  <c r="J2361" i="1"/>
  <c r="K2361" i="1"/>
  <c r="L2361" i="1"/>
  <c r="M2361" i="1"/>
  <c r="N2361" i="1"/>
  <c r="O2361" i="1"/>
  <c r="P2361" i="1"/>
  <c r="Q2361" i="1"/>
  <c r="R2361" i="1"/>
  <c r="S2361" i="1"/>
  <c r="T2361" i="1"/>
  <c r="U2361" i="1"/>
  <c r="V2361" i="1"/>
  <c r="W2361" i="1"/>
  <c r="X2361" i="1"/>
  <c r="Y2361" i="1"/>
  <c r="Z2361" i="1"/>
  <c r="AA2361" i="1"/>
  <c r="AB2361" i="1"/>
  <c r="AC2361" i="1"/>
  <c r="AD2361" i="1"/>
  <c r="AE2361" i="1"/>
  <c r="AF2361" i="1"/>
  <c r="C2362" i="1"/>
  <c r="D2362" i="1"/>
  <c r="E2362" i="1"/>
  <c r="F2362" i="1"/>
  <c r="G2362" i="1"/>
  <c r="H2362" i="1"/>
  <c r="I2362" i="1"/>
  <c r="J2362" i="1"/>
  <c r="K2362" i="1"/>
  <c r="L2362" i="1"/>
  <c r="M2362" i="1"/>
  <c r="N2362" i="1"/>
  <c r="O2362" i="1"/>
  <c r="P2362" i="1"/>
  <c r="Q2362" i="1"/>
  <c r="R2362" i="1"/>
  <c r="S2362" i="1"/>
  <c r="T2362" i="1"/>
  <c r="U2362" i="1"/>
  <c r="V2362" i="1"/>
  <c r="W2362" i="1"/>
  <c r="X2362" i="1"/>
  <c r="Y2362" i="1"/>
  <c r="Z2362" i="1"/>
  <c r="AA2362" i="1"/>
  <c r="AB2362" i="1"/>
  <c r="AC2362" i="1"/>
  <c r="AD2362" i="1"/>
  <c r="AE2362" i="1"/>
  <c r="AF2362" i="1"/>
  <c r="C2363" i="1"/>
  <c r="D2363" i="1"/>
  <c r="E2363" i="1"/>
  <c r="F2363" i="1"/>
  <c r="G2363" i="1"/>
  <c r="H2363" i="1"/>
  <c r="I2363" i="1"/>
  <c r="J2363" i="1"/>
  <c r="K2363" i="1"/>
  <c r="L2363" i="1"/>
  <c r="M2363" i="1"/>
  <c r="N2363" i="1"/>
  <c r="O2363" i="1"/>
  <c r="P2363" i="1"/>
  <c r="Q2363" i="1"/>
  <c r="R2363" i="1"/>
  <c r="S2363" i="1"/>
  <c r="T2363" i="1"/>
  <c r="U2363" i="1"/>
  <c r="V2363" i="1"/>
  <c r="W2363" i="1"/>
  <c r="X2363" i="1"/>
  <c r="Y2363" i="1"/>
  <c r="Z2363" i="1"/>
  <c r="AA2363" i="1"/>
  <c r="AB2363" i="1"/>
  <c r="AC2363" i="1"/>
  <c r="AD2363" i="1"/>
  <c r="AE2363" i="1"/>
  <c r="AF2363" i="1"/>
  <c r="C2364" i="1"/>
  <c r="D2364" i="1"/>
  <c r="E2364" i="1"/>
  <c r="F2364" i="1"/>
  <c r="G2364" i="1"/>
  <c r="H2364" i="1"/>
  <c r="I2364" i="1"/>
  <c r="J2364" i="1"/>
  <c r="K2364" i="1"/>
  <c r="L2364" i="1"/>
  <c r="M2364" i="1"/>
  <c r="N2364" i="1"/>
  <c r="O2364" i="1"/>
  <c r="P2364" i="1"/>
  <c r="Q2364" i="1"/>
  <c r="R2364" i="1"/>
  <c r="S2364" i="1"/>
  <c r="T2364" i="1"/>
  <c r="U2364" i="1"/>
  <c r="V2364" i="1"/>
  <c r="W2364" i="1"/>
  <c r="X2364" i="1"/>
  <c r="Y2364" i="1"/>
  <c r="Z2364" i="1"/>
  <c r="AA2364" i="1"/>
  <c r="AB2364" i="1"/>
  <c r="AC2364" i="1"/>
  <c r="AD2364" i="1"/>
  <c r="AE2364" i="1"/>
  <c r="AF2364" i="1"/>
  <c r="C2365" i="1"/>
  <c r="D2365" i="1"/>
  <c r="E2365" i="1"/>
  <c r="F2365" i="1"/>
  <c r="G2365" i="1"/>
  <c r="H2365" i="1"/>
  <c r="I2365" i="1"/>
  <c r="J2365" i="1"/>
  <c r="K2365" i="1"/>
  <c r="L2365" i="1"/>
  <c r="M2365" i="1"/>
  <c r="N2365" i="1"/>
  <c r="O2365" i="1"/>
  <c r="P2365" i="1"/>
  <c r="Q2365" i="1"/>
  <c r="R2365" i="1"/>
  <c r="S2365" i="1"/>
  <c r="T2365" i="1"/>
  <c r="U2365" i="1"/>
  <c r="V2365" i="1"/>
  <c r="W2365" i="1"/>
  <c r="X2365" i="1"/>
  <c r="Y2365" i="1"/>
  <c r="Z2365" i="1"/>
  <c r="AA2365" i="1"/>
  <c r="AB2365" i="1"/>
  <c r="AC2365" i="1"/>
  <c r="AD2365" i="1"/>
  <c r="AE2365" i="1"/>
  <c r="AF2365" i="1"/>
  <c r="C2366" i="1"/>
  <c r="D2366" i="1"/>
  <c r="E2366" i="1"/>
  <c r="F2366" i="1"/>
  <c r="G2366" i="1"/>
  <c r="H2366" i="1"/>
  <c r="I2366" i="1"/>
  <c r="J2366" i="1"/>
  <c r="K2366" i="1"/>
  <c r="L2366" i="1"/>
  <c r="M2366" i="1"/>
  <c r="N2366" i="1"/>
  <c r="O2366" i="1"/>
  <c r="P2366" i="1"/>
  <c r="Q2366" i="1"/>
  <c r="R2366" i="1"/>
  <c r="S2366" i="1"/>
  <c r="T2366" i="1"/>
  <c r="U2366" i="1"/>
  <c r="V2366" i="1"/>
  <c r="W2366" i="1"/>
  <c r="X2366" i="1"/>
  <c r="Y2366" i="1"/>
  <c r="Z2366" i="1"/>
  <c r="AA2366" i="1"/>
  <c r="AB2366" i="1"/>
  <c r="AC2366" i="1"/>
  <c r="AD2366" i="1"/>
  <c r="AE2366" i="1"/>
  <c r="AF2366" i="1"/>
  <c r="C2367" i="1"/>
  <c r="D2367" i="1"/>
  <c r="E2367" i="1"/>
  <c r="F2367" i="1"/>
  <c r="G2367" i="1"/>
  <c r="H2367" i="1"/>
  <c r="I2367" i="1"/>
  <c r="J2367" i="1"/>
  <c r="K2367" i="1"/>
  <c r="L2367" i="1"/>
  <c r="M2367" i="1"/>
  <c r="N2367" i="1"/>
  <c r="O2367" i="1"/>
  <c r="P2367" i="1"/>
  <c r="Q2367" i="1"/>
  <c r="R2367" i="1"/>
  <c r="S2367" i="1"/>
  <c r="T2367" i="1"/>
  <c r="U2367" i="1"/>
  <c r="V2367" i="1"/>
  <c r="W2367" i="1"/>
  <c r="X2367" i="1"/>
  <c r="Y2367" i="1"/>
  <c r="Z2367" i="1"/>
  <c r="AA2367" i="1"/>
  <c r="AB2367" i="1"/>
  <c r="AC2367" i="1"/>
  <c r="AD2367" i="1"/>
  <c r="AE2367" i="1"/>
  <c r="AF2367" i="1"/>
  <c r="C2368" i="1"/>
  <c r="D2368" i="1"/>
  <c r="E2368" i="1"/>
  <c r="F2368" i="1"/>
  <c r="G2368" i="1"/>
  <c r="H2368" i="1"/>
  <c r="I2368" i="1"/>
  <c r="J2368" i="1"/>
  <c r="K2368" i="1"/>
  <c r="L2368" i="1"/>
  <c r="M2368" i="1"/>
  <c r="N2368" i="1"/>
  <c r="O2368" i="1"/>
  <c r="P2368" i="1"/>
  <c r="Q2368" i="1"/>
  <c r="R2368" i="1"/>
  <c r="S2368" i="1"/>
  <c r="T2368" i="1"/>
  <c r="U2368" i="1"/>
  <c r="V2368" i="1"/>
  <c r="W2368" i="1"/>
  <c r="X2368" i="1"/>
  <c r="Y2368" i="1"/>
  <c r="Z2368" i="1"/>
  <c r="AA2368" i="1"/>
  <c r="AB2368" i="1"/>
  <c r="AC2368" i="1"/>
  <c r="AD2368" i="1"/>
  <c r="AE2368" i="1"/>
  <c r="AF2368" i="1"/>
  <c r="C2369" i="1"/>
  <c r="D2369" i="1"/>
  <c r="E2369" i="1"/>
  <c r="F2369" i="1"/>
  <c r="G2369" i="1"/>
  <c r="H2369" i="1"/>
  <c r="I2369" i="1"/>
  <c r="J2369" i="1"/>
  <c r="K2369" i="1"/>
  <c r="L2369" i="1"/>
  <c r="M2369" i="1"/>
  <c r="N2369" i="1"/>
  <c r="O2369" i="1"/>
  <c r="P2369" i="1"/>
  <c r="Q2369" i="1"/>
  <c r="R2369" i="1"/>
  <c r="S2369" i="1"/>
  <c r="T2369" i="1"/>
  <c r="U2369" i="1"/>
  <c r="V2369" i="1"/>
  <c r="W2369" i="1"/>
  <c r="X2369" i="1"/>
  <c r="Y2369" i="1"/>
  <c r="Z2369" i="1"/>
  <c r="AA2369" i="1"/>
  <c r="AB2369" i="1"/>
  <c r="AC2369" i="1"/>
  <c r="AD2369" i="1"/>
  <c r="AE2369" i="1"/>
  <c r="AF2369" i="1"/>
  <c r="C2370" i="1"/>
  <c r="D2370" i="1"/>
  <c r="E2370" i="1"/>
  <c r="F2370" i="1"/>
  <c r="G2370" i="1"/>
  <c r="H2370" i="1"/>
  <c r="I2370" i="1"/>
  <c r="J2370" i="1"/>
  <c r="K2370" i="1"/>
  <c r="L2370" i="1"/>
  <c r="M2370" i="1"/>
  <c r="N2370" i="1"/>
  <c r="O2370" i="1"/>
  <c r="P2370" i="1"/>
  <c r="Q2370" i="1"/>
  <c r="R2370" i="1"/>
  <c r="S2370" i="1"/>
  <c r="T2370" i="1"/>
  <c r="U2370" i="1"/>
  <c r="V2370" i="1"/>
  <c r="W2370" i="1"/>
  <c r="X2370" i="1"/>
  <c r="Y2370" i="1"/>
  <c r="Z2370" i="1"/>
  <c r="AA2370" i="1"/>
  <c r="AB2370" i="1"/>
  <c r="AC2370" i="1"/>
  <c r="AD2370" i="1"/>
  <c r="AE2370" i="1"/>
  <c r="AF2370" i="1"/>
  <c r="C2371" i="1"/>
  <c r="D2371" i="1"/>
  <c r="E2371" i="1"/>
  <c r="F2371" i="1"/>
  <c r="G2371" i="1"/>
  <c r="H2371" i="1"/>
  <c r="I2371" i="1"/>
  <c r="J2371" i="1"/>
  <c r="K2371" i="1"/>
  <c r="L2371" i="1"/>
  <c r="M2371" i="1"/>
  <c r="N2371" i="1"/>
  <c r="O2371" i="1"/>
  <c r="P2371" i="1"/>
  <c r="Q2371" i="1"/>
  <c r="R2371" i="1"/>
  <c r="S2371" i="1"/>
  <c r="T2371" i="1"/>
  <c r="U2371" i="1"/>
  <c r="V2371" i="1"/>
  <c r="W2371" i="1"/>
  <c r="X2371" i="1"/>
  <c r="Y2371" i="1"/>
  <c r="Z2371" i="1"/>
  <c r="AA2371" i="1"/>
  <c r="AB2371" i="1"/>
  <c r="AC2371" i="1"/>
  <c r="AD2371" i="1"/>
  <c r="AE2371" i="1"/>
  <c r="AF2371" i="1"/>
  <c r="C2372" i="1"/>
  <c r="D2372" i="1"/>
  <c r="E2372" i="1"/>
  <c r="F2372" i="1"/>
  <c r="G2372" i="1"/>
  <c r="H2372" i="1"/>
  <c r="I2372" i="1"/>
  <c r="J2372" i="1"/>
  <c r="K2372" i="1"/>
  <c r="L2372" i="1"/>
  <c r="M2372" i="1"/>
  <c r="N2372" i="1"/>
  <c r="O2372" i="1"/>
  <c r="P2372" i="1"/>
  <c r="Q2372" i="1"/>
  <c r="R2372" i="1"/>
  <c r="S2372" i="1"/>
  <c r="T2372" i="1"/>
  <c r="U2372" i="1"/>
  <c r="V2372" i="1"/>
  <c r="W2372" i="1"/>
  <c r="X2372" i="1"/>
  <c r="Y2372" i="1"/>
  <c r="Z2372" i="1"/>
  <c r="AA2372" i="1"/>
  <c r="AB2372" i="1"/>
  <c r="AC2372" i="1"/>
  <c r="AD2372" i="1"/>
  <c r="AE2372" i="1"/>
  <c r="AF2372" i="1"/>
  <c r="C2373" i="1"/>
  <c r="D2373" i="1"/>
  <c r="E2373" i="1"/>
  <c r="F2373" i="1"/>
  <c r="G2373" i="1"/>
  <c r="H2373" i="1"/>
  <c r="I2373" i="1"/>
  <c r="J2373" i="1"/>
  <c r="K2373" i="1"/>
  <c r="L2373" i="1"/>
  <c r="M2373" i="1"/>
  <c r="N2373" i="1"/>
  <c r="O2373" i="1"/>
  <c r="P2373" i="1"/>
  <c r="Q2373" i="1"/>
  <c r="R2373" i="1"/>
  <c r="S2373" i="1"/>
  <c r="T2373" i="1"/>
  <c r="U2373" i="1"/>
  <c r="V2373" i="1"/>
  <c r="W2373" i="1"/>
  <c r="X2373" i="1"/>
  <c r="Y2373" i="1"/>
  <c r="Z2373" i="1"/>
  <c r="AA2373" i="1"/>
  <c r="AB2373" i="1"/>
  <c r="AC2373" i="1"/>
  <c r="AD2373" i="1"/>
  <c r="AE2373" i="1"/>
  <c r="AF2373" i="1"/>
  <c r="C2374" i="1"/>
  <c r="D2374" i="1"/>
  <c r="E2374" i="1"/>
  <c r="F2374" i="1"/>
  <c r="G2374" i="1"/>
  <c r="H2374" i="1"/>
  <c r="I2374" i="1"/>
  <c r="J2374" i="1"/>
  <c r="K2374" i="1"/>
  <c r="L2374" i="1"/>
  <c r="M2374" i="1"/>
  <c r="N2374" i="1"/>
  <c r="O2374" i="1"/>
  <c r="P2374" i="1"/>
  <c r="Q2374" i="1"/>
  <c r="R2374" i="1"/>
  <c r="S2374" i="1"/>
  <c r="T2374" i="1"/>
  <c r="U2374" i="1"/>
  <c r="V2374" i="1"/>
  <c r="W2374" i="1"/>
  <c r="X2374" i="1"/>
  <c r="Y2374" i="1"/>
  <c r="Z2374" i="1"/>
  <c r="AA2374" i="1"/>
  <c r="AB2374" i="1"/>
  <c r="AC2374" i="1"/>
  <c r="AD2374" i="1"/>
  <c r="AE2374" i="1"/>
  <c r="AF2374" i="1"/>
  <c r="C2375" i="1"/>
  <c r="D2375" i="1"/>
  <c r="E2375" i="1"/>
  <c r="F2375" i="1"/>
  <c r="G2375" i="1"/>
  <c r="H2375" i="1"/>
  <c r="I2375" i="1"/>
  <c r="J2375" i="1"/>
  <c r="K2375" i="1"/>
  <c r="L2375" i="1"/>
  <c r="M2375" i="1"/>
  <c r="N2375" i="1"/>
  <c r="O2375" i="1"/>
  <c r="P2375" i="1"/>
  <c r="Q2375" i="1"/>
  <c r="R2375" i="1"/>
  <c r="S2375" i="1"/>
  <c r="T2375" i="1"/>
  <c r="U2375" i="1"/>
  <c r="V2375" i="1"/>
  <c r="W2375" i="1"/>
  <c r="X2375" i="1"/>
  <c r="Y2375" i="1"/>
  <c r="Z2375" i="1"/>
  <c r="AA2375" i="1"/>
  <c r="AB2375" i="1"/>
  <c r="AC2375" i="1"/>
  <c r="AD2375" i="1"/>
  <c r="AE2375" i="1"/>
  <c r="AF2375" i="1"/>
  <c r="C2376" i="1"/>
  <c r="D2376" i="1"/>
  <c r="E2376" i="1"/>
  <c r="F2376" i="1"/>
  <c r="G2376" i="1"/>
  <c r="H2376" i="1"/>
  <c r="I2376" i="1"/>
  <c r="J2376" i="1"/>
  <c r="K2376" i="1"/>
  <c r="L2376" i="1"/>
  <c r="M2376" i="1"/>
  <c r="N2376" i="1"/>
  <c r="O2376" i="1"/>
  <c r="P2376" i="1"/>
  <c r="Q2376" i="1"/>
  <c r="R2376" i="1"/>
  <c r="S2376" i="1"/>
  <c r="T2376" i="1"/>
  <c r="U2376" i="1"/>
  <c r="V2376" i="1"/>
  <c r="W2376" i="1"/>
  <c r="X2376" i="1"/>
  <c r="Y2376" i="1"/>
  <c r="Z2376" i="1"/>
  <c r="AA2376" i="1"/>
  <c r="AB2376" i="1"/>
  <c r="AC2376" i="1"/>
  <c r="AD2376" i="1"/>
  <c r="AE2376" i="1"/>
  <c r="AF2376" i="1"/>
  <c r="C2377" i="1"/>
  <c r="D2377" i="1"/>
  <c r="E2377" i="1"/>
  <c r="F2377" i="1"/>
  <c r="G2377" i="1"/>
  <c r="H2377" i="1"/>
  <c r="I2377" i="1"/>
  <c r="J2377" i="1"/>
  <c r="K2377" i="1"/>
  <c r="L2377" i="1"/>
  <c r="M2377" i="1"/>
  <c r="N2377" i="1"/>
  <c r="O2377" i="1"/>
  <c r="P2377" i="1"/>
  <c r="Q2377" i="1"/>
  <c r="R2377" i="1"/>
  <c r="S2377" i="1"/>
  <c r="T2377" i="1"/>
  <c r="U2377" i="1"/>
  <c r="V2377" i="1"/>
  <c r="W2377" i="1"/>
  <c r="X2377" i="1"/>
  <c r="Y2377" i="1"/>
  <c r="Z2377" i="1"/>
  <c r="AA2377" i="1"/>
  <c r="AB2377" i="1"/>
  <c r="AC2377" i="1"/>
  <c r="AD2377" i="1"/>
  <c r="AE2377" i="1"/>
  <c r="AF2377" i="1"/>
  <c r="C2378" i="1"/>
  <c r="D2378" i="1"/>
  <c r="E2378" i="1"/>
  <c r="F2378" i="1"/>
  <c r="G2378" i="1"/>
  <c r="H2378" i="1"/>
  <c r="I2378" i="1"/>
  <c r="J2378" i="1"/>
  <c r="K2378" i="1"/>
  <c r="L2378" i="1"/>
  <c r="M2378" i="1"/>
  <c r="N2378" i="1"/>
  <c r="O2378" i="1"/>
  <c r="P2378" i="1"/>
  <c r="Q2378" i="1"/>
  <c r="R2378" i="1"/>
  <c r="S2378" i="1"/>
  <c r="T2378" i="1"/>
  <c r="U2378" i="1"/>
  <c r="V2378" i="1"/>
  <c r="W2378" i="1"/>
  <c r="X2378" i="1"/>
  <c r="Y2378" i="1"/>
  <c r="Z2378" i="1"/>
  <c r="AA2378" i="1"/>
  <c r="AB2378" i="1"/>
  <c r="AC2378" i="1"/>
  <c r="AD2378" i="1"/>
  <c r="AE2378" i="1"/>
  <c r="AF2378" i="1"/>
  <c r="C2379" i="1"/>
  <c r="D2379" i="1"/>
  <c r="E2379" i="1"/>
  <c r="F2379" i="1"/>
  <c r="G2379" i="1"/>
  <c r="H2379" i="1"/>
  <c r="I2379" i="1"/>
  <c r="J2379" i="1"/>
  <c r="K2379" i="1"/>
  <c r="L2379" i="1"/>
  <c r="M2379" i="1"/>
  <c r="N2379" i="1"/>
  <c r="O2379" i="1"/>
  <c r="P2379" i="1"/>
  <c r="Q2379" i="1"/>
  <c r="R2379" i="1"/>
  <c r="S2379" i="1"/>
  <c r="T2379" i="1"/>
  <c r="U2379" i="1"/>
  <c r="V2379" i="1"/>
  <c r="W2379" i="1"/>
  <c r="X2379" i="1"/>
  <c r="Y2379" i="1"/>
  <c r="Z2379" i="1"/>
  <c r="AA2379" i="1"/>
  <c r="AB2379" i="1"/>
  <c r="AC2379" i="1"/>
  <c r="AD2379" i="1"/>
  <c r="AE2379" i="1"/>
  <c r="AF2379" i="1"/>
  <c r="C2380" i="1"/>
  <c r="D2380" i="1"/>
  <c r="E2380" i="1"/>
  <c r="F2380" i="1"/>
  <c r="G2380" i="1"/>
  <c r="H2380" i="1"/>
  <c r="I2380" i="1"/>
  <c r="J2380" i="1"/>
  <c r="K2380" i="1"/>
  <c r="L2380" i="1"/>
  <c r="M2380" i="1"/>
  <c r="N2380" i="1"/>
  <c r="O2380" i="1"/>
  <c r="P2380" i="1"/>
  <c r="Q2380" i="1"/>
  <c r="R2380" i="1"/>
  <c r="S2380" i="1"/>
  <c r="T2380" i="1"/>
  <c r="U2380" i="1"/>
  <c r="V2380" i="1"/>
  <c r="W2380" i="1"/>
  <c r="X2380" i="1"/>
  <c r="Y2380" i="1"/>
  <c r="Z2380" i="1"/>
  <c r="AA2380" i="1"/>
  <c r="AB2380" i="1"/>
  <c r="AC2380" i="1"/>
  <c r="AD2380" i="1"/>
  <c r="AE2380" i="1"/>
  <c r="AF2380" i="1"/>
  <c r="C2381" i="1"/>
  <c r="D2381" i="1"/>
  <c r="E2381" i="1"/>
  <c r="F2381" i="1"/>
  <c r="G2381" i="1"/>
  <c r="H2381" i="1"/>
  <c r="I2381" i="1"/>
  <c r="J2381" i="1"/>
  <c r="K2381" i="1"/>
  <c r="L2381" i="1"/>
  <c r="M2381" i="1"/>
  <c r="N2381" i="1"/>
  <c r="O2381" i="1"/>
  <c r="P2381" i="1"/>
  <c r="Q2381" i="1"/>
  <c r="R2381" i="1"/>
  <c r="S2381" i="1"/>
  <c r="T2381" i="1"/>
  <c r="U2381" i="1"/>
  <c r="V2381" i="1"/>
  <c r="W2381" i="1"/>
  <c r="X2381" i="1"/>
  <c r="Y2381" i="1"/>
  <c r="Z2381" i="1"/>
  <c r="AA2381" i="1"/>
  <c r="AB2381" i="1"/>
  <c r="AC2381" i="1"/>
  <c r="AD2381" i="1"/>
  <c r="AE2381" i="1"/>
  <c r="AF2381" i="1"/>
  <c r="C2382" i="1"/>
  <c r="D2382" i="1"/>
  <c r="E2382" i="1"/>
  <c r="F2382" i="1"/>
  <c r="G2382" i="1"/>
  <c r="H2382" i="1"/>
  <c r="I2382" i="1"/>
  <c r="J2382" i="1"/>
  <c r="K2382" i="1"/>
  <c r="L2382" i="1"/>
  <c r="M2382" i="1"/>
  <c r="N2382" i="1"/>
  <c r="O2382" i="1"/>
  <c r="P2382" i="1"/>
  <c r="Q2382" i="1"/>
  <c r="R2382" i="1"/>
  <c r="S2382" i="1"/>
  <c r="T2382" i="1"/>
  <c r="U2382" i="1"/>
  <c r="V2382" i="1"/>
  <c r="W2382" i="1"/>
  <c r="X2382" i="1"/>
  <c r="Y2382" i="1"/>
  <c r="Z2382" i="1"/>
  <c r="AA2382" i="1"/>
  <c r="AB2382" i="1"/>
  <c r="AC2382" i="1"/>
  <c r="AD2382" i="1"/>
  <c r="AE2382" i="1"/>
  <c r="AF2382" i="1"/>
  <c r="C2383" i="1"/>
  <c r="D2383" i="1"/>
  <c r="E2383" i="1"/>
  <c r="F2383" i="1"/>
  <c r="G2383" i="1"/>
  <c r="H2383" i="1"/>
  <c r="I2383" i="1"/>
  <c r="J2383" i="1"/>
  <c r="K2383" i="1"/>
  <c r="L2383" i="1"/>
  <c r="M2383" i="1"/>
  <c r="N2383" i="1"/>
  <c r="O2383" i="1"/>
  <c r="P2383" i="1"/>
  <c r="Q2383" i="1"/>
  <c r="R2383" i="1"/>
  <c r="S2383" i="1"/>
  <c r="T2383" i="1"/>
  <c r="U2383" i="1"/>
  <c r="V2383" i="1"/>
  <c r="W2383" i="1"/>
  <c r="X2383" i="1"/>
  <c r="Y2383" i="1"/>
  <c r="Z2383" i="1"/>
  <c r="AA2383" i="1"/>
  <c r="AB2383" i="1"/>
  <c r="AC2383" i="1"/>
  <c r="AD2383" i="1"/>
  <c r="AE2383" i="1"/>
  <c r="AF2383" i="1"/>
  <c r="C2384" i="1"/>
  <c r="D2384" i="1"/>
  <c r="E2384" i="1"/>
  <c r="F2384" i="1"/>
  <c r="G2384" i="1"/>
  <c r="H2384" i="1"/>
  <c r="I2384" i="1"/>
  <c r="J2384" i="1"/>
  <c r="K2384" i="1"/>
  <c r="L2384" i="1"/>
  <c r="M2384" i="1"/>
  <c r="N2384" i="1"/>
  <c r="O2384" i="1"/>
  <c r="P2384" i="1"/>
  <c r="Q2384" i="1"/>
  <c r="R2384" i="1"/>
  <c r="S2384" i="1"/>
  <c r="T2384" i="1"/>
  <c r="U2384" i="1"/>
  <c r="V2384" i="1"/>
  <c r="W2384" i="1"/>
  <c r="X2384" i="1"/>
  <c r="Y2384" i="1"/>
  <c r="Z2384" i="1"/>
  <c r="AA2384" i="1"/>
  <c r="AB2384" i="1"/>
  <c r="AC2384" i="1"/>
  <c r="AD2384" i="1"/>
  <c r="AE2384" i="1"/>
  <c r="AF2384" i="1"/>
  <c r="C2385" i="1"/>
  <c r="D2385" i="1"/>
  <c r="E2385" i="1"/>
  <c r="F2385" i="1"/>
  <c r="G2385" i="1"/>
  <c r="H2385" i="1"/>
  <c r="I2385" i="1"/>
  <c r="J2385" i="1"/>
  <c r="K2385" i="1"/>
  <c r="L2385" i="1"/>
  <c r="M2385" i="1"/>
  <c r="N2385" i="1"/>
  <c r="O2385" i="1"/>
  <c r="P2385" i="1"/>
  <c r="Q2385" i="1"/>
  <c r="R2385" i="1"/>
  <c r="S2385" i="1"/>
  <c r="T2385" i="1"/>
  <c r="U2385" i="1"/>
  <c r="V2385" i="1"/>
  <c r="W2385" i="1"/>
  <c r="X2385" i="1"/>
  <c r="Y2385" i="1"/>
  <c r="Z2385" i="1"/>
  <c r="AA2385" i="1"/>
  <c r="AB2385" i="1"/>
  <c r="AC2385" i="1"/>
  <c r="AD2385" i="1"/>
  <c r="AE2385" i="1"/>
  <c r="AF2385" i="1"/>
  <c r="C2386" i="1"/>
  <c r="D2386" i="1"/>
  <c r="E2386" i="1"/>
  <c r="F2386" i="1"/>
  <c r="G2386" i="1"/>
  <c r="H2386" i="1"/>
  <c r="I2386" i="1"/>
  <c r="J2386" i="1"/>
  <c r="K2386" i="1"/>
  <c r="L2386" i="1"/>
  <c r="M2386" i="1"/>
  <c r="N2386" i="1"/>
  <c r="O2386" i="1"/>
  <c r="P2386" i="1"/>
  <c r="Q2386" i="1"/>
  <c r="R2386" i="1"/>
  <c r="S2386" i="1"/>
  <c r="T2386" i="1"/>
  <c r="U2386" i="1"/>
  <c r="V2386" i="1"/>
  <c r="W2386" i="1"/>
  <c r="X2386" i="1"/>
  <c r="Y2386" i="1"/>
  <c r="Z2386" i="1"/>
  <c r="AA2386" i="1"/>
  <c r="AB2386" i="1"/>
  <c r="AC2386" i="1"/>
  <c r="AD2386" i="1"/>
  <c r="AE2386" i="1"/>
  <c r="AF2386" i="1"/>
  <c r="C2387" i="1"/>
  <c r="D2387" i="1"/>
  <c r="E2387" i="1"/>
  <c r="F2387" i="1"/>
  <c r="G2387" i="1"/>
  <c r="H2387" i="1"/>
  <c r="I2387" i="1"/>
  <c r="J2387" i="1"/>
  <c r="K2387" i="1"/>
  <c r="L2387" i="1"/>
  <c r="M2387" i="1"/>
  <c r="N2387" i="1"/>
  <c r="O2387" i="1"/>
  <c r="P2387" i="1"/>
  <c r="Q2387" i="1"/>
  <c r="R2387" i="1"/>
  <c r="S2387" i="1"/>
  <c r="T2387" i="1"/>
  <c r="U2387" i="1"/>
  <c r="V2387" i="1"/>
  <c r="W2387" i="1"/>
  <c r="X2387" i="1"/>
  <c r="Y2387" i="1"/>
  <c r="Z2387" i="1"/>
  <c r="AA2387" i="1"/>
  <c r="AB2387" i="1"/>
  <c r="AC2387" i="1"/>
  <c r="AD2387" i="1"/>
  <c r="AE2387" i="1"/>
  <c r="AF2387" i="1"/>
  <c r="C2388" i="1"/>
  <c r="D2388" i="1"/>
  <c r="E2388" i="1"/>
  <c r="F2388" i="1"/>
  <c r="G2388" i="1"/>
  <c r="H2388" i="1"/>
  <c r="I2388" i="1"/>
  <c r="J2388" i="1"/>
  <c r="K2388" i="1"/>
  <c r="L2388" i="1"/>
  <c r="M2388" i="1"/>
  <c r="N2388" i="1"/>
  <c r="O2388" i="1"/>
  <c r="P2388" i="1"/>
  <c r="Q2388" i="1"/>
  <c r="R2388" i="1"/>
  <c r="S2388" i="1"/>
  <c r="T2388" i="1"/>
  <c r="U2388" i="1"/>
  <c r="V2388" i="1"/>
  <c r="W2388" i="1"/>
  <c r="X2388" i="1"/>
  <c r="Y2388" i="1"/>
  <c r="Z2388" i="1"/>
  <c r="AA2388" i="1"/>
  <c r="AB2388" i="1"/>
  <c r="AC2388" i="1"/>
  <c r="AD2388" i="1"/>
  <c r="AE2388" i="1"/>
  <c r="AF2388" i="1"/>
  <c r="C2389" i="1"/>
  <c r="D2389" i="1"/>
  <c r="E2389" i="1"/>
  <c r="F2389" i="1"/>
  <c r="G2389" i="1"/>
  <c r="H2389" i="1"/>
  <c r="I2389" i="1"/>
  <c r="J2389" i="1"/>
  <c r="K2389" i="1"/>
  <c r="L2389" i="1"/>
  <c r="M2389" i="1"/>
  <c r="N2389" i="1"/>
  <c r="O2389" i="1"/>
  <c r="P2389" i="1"/>
  <c r="Q2389" i="1"/>
  <c r="R2389" i="1"/>
  <c r="S2389" i="1"/>
  <c r="T2389" i="1"/>
  <c r="U2389" i="1"/>
  <c r="V2389" i="1"/>
  <c r="W2389" i="1"/>
  <c r="X2389" i="1"/>
  <c r="Y2389" i="1"/>
  <c r="Z2389" i="1"/>
  <c r="AA2389" i="1"/>
  <c r="AB2389" i="1"/>
  <c r="AC2389" i="1"/>
  <c r="AD2389" i="1"/>
  <c r="AE2389" i="1"/>
  <c r="AF2389" i="1"/>
  <c r="C2390" i="1"/>
  <c r="D2390" i="1"/>
  <c r="E2390" i="1"/>
  <c r="F2390" i="1"/>
  <c r="G2390" i="1"/>
  <c r="H2390" i="1"/>
  <c r="I2390" i="1"/>
  <c r="J2390" i="1"/>
  <c r="K2390" i="1"/>
  <c r="L2390" i="1"/>
  <c r="M2390" i="1"/>
  <c r="N2390" i="1"/>
  <c r="O2390" i="1"/>
  <c r="P2390" i="1"/>
  <c r="Q2390" i="1"/>
  <c r="R2390" i="1"/>
  <c r="S2390" i="1"/>
  <c r="T2390" i="1"/>
  <c r="U2390" i="1"/>
  <c r="V2390" i="1"/>
  <c r="W2390" i="1"/>
  <c r="X2390" i="1"/>
  <c r="Y2390" i="1"/>
  <c r="Z2390" i="1"/>
  <c r="AA2390" i="1"/>
  <c r="AB2390" i="1"/>
  <c r="AC2390" i="1"/>
  <c r="AD2390" i="1"/>
  <c r="AE2390" i="1"/>
  <c r="AF2390" i="1"/>
  <c r="C2391" i="1"/>
  <c r="D2391" i="1"/>
  <c r="E2391" i="1"/>
  <c r="F2391" i="1"/>
  <c r="G2391" i="1"/>
  <c r="H2391" i="1"/>
  <c r="I2391" i="1"/>
  <c r="J2391" i="1"/>
  <c r="K2391" i="1"/>
  <c r="L2391" i="1"/>
  <c r="M2391" i="1"/>
  <c r="N2391" i="1"/>
  <c r="O2391" i="1"/>
  <c r="P2391" i="1"/>
  <c r="Q2391" i="1"/>
  <c r="R2391" i="1"/>
  <c r="S2391" i="1"/>
  <c r="T2391" i="1"/>
  <c r="U2391" i="1"/>
  <c r="V2391" i="1"/>
  <c r="W2391" i="1"/>
  <c r="X2391" i="1"/>
  <c r="Y2391" i="1"/>
  <c r="Z2391" i="1"/>
  <c r="AA2391" i="1"/>
  <c r="AB2391" i="1"/>
  <c r="AC2391" i="1"/>
  <c r="AD2391" i="1"/>
  <c r="AE2391" i="1"/>
  <c r="AF2391" i="1"/>
  <c r="C2392" i="1"/>
  <c r="D2392" i="1"/>
  <c r="E2392" i="1"/>
  <c r="F2392" i="1"/>
  <c r="G2392" i="1"/>
  <c r="H2392" i="1"/>
  <c r="I2392" i="1"/>
  <c r="J2392" i="1"/>
  <c r="K2392" i="1"/>
  <c r="L2392" i="1"/>
  <c r="M2392" i="1"/>
  <c r="N2392" i="1"/>
  <c r="O2392" i="1"/>
  <c r="P2392" i="1"/>
  <c r="Q2392" i="1"/>
  <c r="R2392" i="1"/>
  <c r="S2392" i="1"/>
  <c r="T2392" i="1"/>
  <c r="U2392" i="1"/>
  <c r="V2392" i="1"/>
  <c r="W2392" i="1"/>
  <c r="X2392" i="1"/>
  <c r="Y2392" i="1"/>
  <c r="Z2392" i="1"/>
  <c r="AA2392" i="1"/>
  <c r="AB2392" i="1"/>
  <c r="AC2392" i="1"/>
  <c r="AD2392" i="1"/>
  <c r="AE2392" i="1"/>
  <c r="AF2392" i="1"/>
  <c r="C2393" i="1"/>
  <c r="D2393" i="1"/>
  <c r="E2393" i="1"/>
  <c r="F2393" i="1"/>
  <c r="G2393" i="1"/>
  <c r="H2393" i="1"/>
  <c r="I2393" i="1"/>
  <c r="J2393" i="1"/>
  <c r="K2393" i="1"/>
  <c r="L2393" i="1"/>
  <c r="M2393" i="1"/>
  <c r="N2393" i="1"/>
  <c r="O2393" i="1"/>
  <c r="P2393" i="1"/>
  <c r="Q2393" i="1"/>
  <c r="R2393" i="1"/>
  <c r="S2393" i="1"/>
  <c r="T2393" i="1"/>
  <c r="U2393" i="1"/>
  <c r="V2393" i="1"/>
  <c r="W2393" i="1"/>
  <c r="X2393" i="1"/>
  <c r="Y2393" i="1"/>
  <c r="Z2393" i="1"/>
  <c r="AA2393" i="1"/>
  <c r="AB2393" i="1"/>
  <c r="AC2393" i="1"/>
  <c r="AD2393" i="1"/>
  <c r="AE2393" i="1"/>
  <c r="AF2393" i="1"/>
  <c r="C2394" i="1"/>
  <c r="D2394" i="1"/>
  <c r="E2394" i="1"/>
  <c r="F2394" i="1"/>
  <c r="G2394" i="1"/>
  <c r="H2394" i="1"/>
  <c r="I2394" i="1"/>
  <c r="J2394" i="1"/>
  <c r="K2394" i="1"/>
  <c r="L2394" i="1"/>
  <c r="M2394" i="1"/>
  <c r="N2394" i="1"/>
  <c r="O2394" i="1"/>
  <c r="P2394" i="1"/>
  <c r="Q2394" i="1"/>
  <c r="R2394" i="1"/>
  <c r="S2394" i="1"/>
  <c r="T2394" i="1"/>
  <c r="U2394" i="1"/>
  <c r="V2394" i="1"/>
  <c r="W2394" i="1"/>
  <c r="X2394" i="1"/>
  <c r="Y2394" i="1"/>
  <c r="Z2394" i="1"/>
  <c r="AA2394" i="1"/>
  <c r="AB2394" i="1"/>
  <c r="AC2394" i="1"/>
  <c r="AD2394" i="1"/>
  <c r="AE2394" i="1"/>
  <c r="AF2394" i="1"/>
  <c r="C2395" i="1"/>
  <c r="D2395" i="1"/>
  <c r="E2395" i="1"/>
  <c r="F2395" i="1"/>
  <c r="G2395" i="1"/>
  <c r="H2395" i="1"/>
  <c r="I2395" i="1"/>
  <c r="J2395" i="1"/>
  <c r="K2395" i="1"/>
  <c r="L2395" i="1"/>
  <c r="M2395" i="1"/>
  <c r="N2395" i="1"/>
  <c r="O2395" i="1"/>
  <c r="P2395" i="1"/>
  <c r="Q2395" i="1"/>
  <c r="R2395" i="1"/>
  <c r="S2395" i="1"/>
  <c r="T2395" i="1"/>
  <c r="U2395" i="1"/>
  <c r="V2395" i="1"/>
  <c r="W2395" i="1"/>
  <c r="X2395" i="1"/>
  <c r="Y2395" i="1"/>
  <c r="Z2395" i="1"/>
  <c r="AA2395" i="1"/>
  <c r="AB2395" i="1"/>
  <c r="AC2395" i="1"/>
  <c r="AD2395" i="1"/>
  <c r="AE2395" i="1"/>
  <c r="AF2395" i="1"/>
  <c r="C2396" i="1"/>
  <c r="D2396" i="1"/>
  <c r="E2396" i="1"/>
  <c r="F2396" i="1"/>
  <c r="G2396" i="1"/>
  <c r="H2396" i="1"/>
  <c r="I2396" i="1"/>
  <c r="J2396" i="1"/>
  <c r="K2396" i="1"/>
  <c r="L2396" i="1"/>
  <c r="M2396" i="1"/>
  <c r="N2396" i="1"/>
  <c r="O2396" i="1"/>
  <c r="P2396" i="1"/>
  <c r="Q2396" i="1"/>
  <c r="R2396" i="1"/>
  <c r="S2396" i="1"/>
  <c r="T2396" i="1"/>
  <c r="U2396" i="1"/>
  <c r="V2396" i="1"/>
  <c r="W2396" i="1"/>
  <c r="X2396" i="1"/>
  <c r="Y2396" i="1"/>
  <c r="Z2396" i="1"/>
  <c r="AA2396" i="1"/>
  <c r="AB2396" i="1"/>
  <c r="AC2396" i="1"/>
  <c r="AD2396" i="1"/>
  <c r="AE2396" i="1"/>
  <c r="AF2396" i="1"/>
  <c r="C2397" i="1"/>
  <c r="D2397" i="1"/>
  <c r="E2397" i="1"/>
  <c r="F2397" i="1"/>
  <c r="G2397" i="1"/>
  <c r="H2397" i="1"/>
  <c r="I2397" i="1"/>
  <c r="J2397" i="1"/>
  <c r="K2397" i="1"/>
  <c r="L2397" i="1"/>
  <c r="M2397" i="1"/>
  <c r="N2397" i="1"/>
  <c r="O2397" i="1"/>
  <c r="P2397" i="1"/>
  <c r="Q2397" i="1"/>
  <c r="R2397" i="1"/>
  <c r="S2397" i="1"/>
  <c r="T2397" i="1"/>
  <c r="U2397" i="1"/>
  <c r="V2397" i="1"/>
  <c r="W2397" i="1"/>
  <c r="X2397" i="1"/>
  <c r="Y2397" i="1"/>
  <c r="Z2397" i="1"/>
  <c r="AA2397" i="1"/>
  <c r="AB2397" i="1"/>
  <c r="AC2397" i="1"/>
  <c r="AD2397" i="1"/>
  <c r="AE2397" i="1"/>
  <c r="AF2397" i="1"/>
  <c r="C2398" i="1"/>
  <c r="D2398" i="1"/>
  <c r="E2398" i="1"/>
  <c r="F2398" i="1"/>
  <c r="G2398" i="1"/>
  <c r="H2398" i="1"/>
  <c r="I2398" i="1"/>
  <c r="J2398" i="1"/>
  <c r="K2398" i="1"/>
  <c r="L2398" i="1"/>
  <c r="M2398" i="1"/>
  <c r="N2398" i="1"/>
  <c r="O2398" i="1"/>
  <c r="P2398" i="1"/>
  <c r="Q2398" i="1"/>
  <c r="R2398" i="1"/>
  <c r="S2398" i="1"/>
  <c r="T2398" i="1"/>
  <c r="U2398" i="1"/>
  <c r="V2398" i="1"/>
  <c r="W2398" i="1"/>
  <c r="X2398" i="1"/>
  <c r="Y2398" i="1"/>
  <c r="Z2398" i="1"/>
  <c r="AA2398" i="1"/>
  <c r="AB2398" i="1"/>
  <c r="AC2398" i="1"/>
  <c r="AD2398" i="1"/>
  <c r="AE2398" i="1"/>
  <c r="AF2398" i="1"/>
  <c r="C2399" i="1"/>
  <c r="D2399" i="1"/>
  <c r="E2399" i="1"/>
  <c r="F2399" i="1"/>
  <c r="G2399" i="1"/>
  <c r="H2399" i="1"/>
  <c r="I2399" i="1"/>
  <c r="J2399" i="1"/>
  <c r="K2399" i="1"/>
  <c r="L2399" i="1"/>
  <c r="M2399" i="1"/>
  <c r="N2399" i="1"/>
  <c r="O2399" i="1"/>
  <c r="P2399" i="1"/>
  <c r="Q2399" i="1"/>
  <c r="R2399" i="1"/>
  <c r="S2399" i="1"/>
  <c r="T2399" i="1"/>
  <c r="U2399" i="1"/>
  <c r="V2399" i="1"/>
  <c r="W2399" i="1"/>
  <c r="X2399" i="1"/>
  <c r="Y2399" i="1"/>
  <c r="Z2399" i="1"/>
  <c r="AA2399" i="1"/>
  <c r="AB2399" i="1"/>
  <c r="AC2399" i="1"/>
  <c r="AD2399" i="1"/>
  <c r="AE2399" i="1"/>
  <c r="AF2399" i="1"/>
  <c r="C2400" i="1"/>
  <c r="D2400" i="1"/>
  <c r="E2400" i="1"/>
  <c r="F2400" i="1"/>
  <c r="G2400" i="1"/>
  <c r="H2400" i="1"/>
  <c r="I2400" i="1"/>
  <c r="J2400" i="1"/>
  <c r="K2400" i="1"/>
  <c r="L2400" i="1"/>
  <c r="M2400" i="1"/>
  <c r="N2400" i="1"/>
  <c r="O2400" i="1"/>
  <c r="P2400" i="1"/>
  <c r="Q2400" i="1"/>
  <c r="R2400" i="1"/>
  <c r="S2400" i="1"/>
  <c r="T2400" i="1"/>
  <c r="U2400" i="1"/>
  <c r="V2400" i="1"/>
  <c r="W2400" i="1"/>
  <c r="X2400" i="1"/>
  <c r="Y2400" i="1"/>
  <c r="Z2400" i="1"/>
  <c r="AA2400" i="1"/>
  <c r="AB2400" i="1"/>
  <c r="AC2400" i="1"/>
  <c r="AD2400" i="1"/>
  <c r="AE2400" i="1"/>
  <c r="AF2400" i="1"/>
  <c r="C2401" i="1"/>
  <c r="D2401" i="1"/>
  <c r="E2401" i="1"/>
  <c r="F2401" i="1"/>
  <c r="G2401" i="1"/>
  <c r="H2401" i="1"/>
  <c r="I2401" i="1"/>
  <c r="J2401" i="1"/>
  <c r="K2401" i="1"/>
  <c r="L2401" i="1"/>
  <c r="M2401" i="1"/>
  <c r="N2401" i="1"/>
  <c r="O2401" i="1"/>
  <c r="P2401" i="1"/>
  <c r="Q2401" i="1"/>
  <c r="R2401" i="1"/>
  <c r="S2401" i="1"/>
  <c r="T2401" i="1"/>
  <c r="U2401" i="1"/>
  <c r="V2401" i="1"/>
  <c r="W2401" i="1"/>
  <c r="X2401" i="1"/>
  <c r="Y2401" i="1"/>
  <c r="Z2401" i="1"/>
  <c r="AA2401" i="1"/>
  <c r="AB2401" i="1"/>
  <c r="AC2401" i="1"/>
  <c r="AD2401" i="1"/>
  <c r="AE2401" i="1"/>
  <c r="AF2401" i="1"/>
  <c r="C2402" i="1"/>
  <c r="D2402" i="1"/>
  <c r="E2402" i="1"/>
  <c r="F2402" i="1"/>
  <c r="G2402" i="1"/>
  <c r="H2402" i="1"/>
  <c r="I2402" i="1"/>
  <c r="J2402" i="1"/>
  <c r="K2402" i="1"/>
  <c r="L2402" i="1"/>
  <c r="M2402" i="1"/>
  <c r="N2402" i="1"/>
  <c r="O2402" i="1"/>
  <c r="P2402" i="1"/>
  <c r="Q2402" i="1"/>
  <c r="R2402" i="1"/>
  <c r="S2402" i="1"/>
  <c r="T2402" i="1"/>
  <c r="U2402" i="1"/>
  <c r="V2402" i="1"/>
  <c r="W2402" i="1"/>
  <c r="X2402" i="1"/>
  <c r="Y2402" i="1"/>
  <c r="Z2402" i="1"/>
  <c r="AA2402" i="1"/>
  <c r="AB2402" i="1"/>
  <c r="AC2402" i="1"/>
  <c r="AD2402" i="1"/>
  <c r="AE2402" i="1"/>
  <c r="AF2402" i="1"/>
  <c r="F334" i="15"/>
  <c r="K334" i="15"/>
  <c r="F335" i="15"/>
  <c r="K335" i="15"/>
  <c r="D333" i="18"/>
  <c r="G333" i="18"/>
  <c r="J333" i="18"/>
  <c r="M333" i="18"/>
  <c r="C333" i="17"/>
  <c r="F333" i="16"/>
  <c r="G333" i="16"/>
  <c r="H333" i="16"/>
  <c r="I333" i="16"/>
  <c r="C333" i="12"/>
  <c r="E333" i="12"/>
  <c r="G333" i="12"/>
  <c r="I333" i="12"/>
  <c r="C334" i="12"/>
  <c r="E334" i="12"/>
  <c r="G334" i="12"/>
  <c r="I334" i="12"/>
  <c r="C335" i="12"/>
  <c r="E335" i="12"/>
  <c r="G335" i="12"/>
  <c r="I335" i="12"/>
  <c r="C336" i="12"/>
  <c r="E336" i="12"/>
  <c r="G336" i="12"/>
  <c r="I336" i="12"/>
  <c r="C337" i="12"/>
  <c r="E337" i="12"/>
  <c r="G337" i="12"/>
  <c r="I337" i="12"/>
  <c r="C338" i="12"/>
  <c r="E338" i="12"/>
  <c r="G338" i="12"/>
  <c r="I338" i="12"/>
  <c r="C339" i="12"/>
  <c r="E339" i="12"/>
  <c r="G339" i="12"/>
  <c r="I339" i="12"/>
  <c r="C340" i="12"/>
  <c r="E340" i="12"/>
  <c r="G340" i="12"/>
  <c r="I340" i="12"/>
  <c r="C341" i="12"/>
  <c r="E341" i="12"/>
  <c r="G341" i="12"/>
  <c r="I341" i="12"/>
  <c r="C342" i="12"/>
  <c r="E342" i="12"/>
  <c r="G342" i="12"/>
  <c r="I342" i="12"/>
  <c r="C343" i="12"/>
  <c r="E343" i="12"/>
  <c r="G343" i="12"/>
  <c r="I343" i="12"/>
  <c r="C344" i="12"/>
  <c r="E344" i="12"/>
  <c r="G344" i="12"/>
  <c r="I344" i="12"/>
  <c r="C345" i="12"/>
  <c r="E345" i="12"/>
  <c r="G345" i="12"/>
  <c r="I345" i="12"/>
  <c r="C346" i="12"/>
  <c r="E346" i="12"/>
  <c r="G346" i="12"/>
  <c r="I346" i="12"/>
  <c r="C347" i="12"/>
  <c r="E347" i="12"/>
  <c r="G347" i="12"/>
  <c r="I347" i="12"/>
  <c r="D334" i="14"/>
  <c r="I334" i="14"/>
  <c r="J334" i="14" s="1"/>
  <c r="L334" i="15" l="1"/>
  <c r="O333" i="18"/>
  <c r="N333" i="18"/>
  <c r="L335" i="15"/>
  <c r="K334" i="14"/>
  <c r="D332" i="18"/>
  <c r="G332" i="18"/>
  <c r="J332" i="18"/>
  <c r="M332" i="18"/>
  <c r="C332" i="17"/>
  <c r="F332" i="16"/>
  <c r="G332" i="16"/>
  <c r="H332" i="16"/>
  <c r="I332" i="16"/>
  <c r="K333" i="14"/>
  <c r="D333" i="14"/>
  <c r="I333" i="14"/>
  <c r="J333" i="14" s="1"/>
  <c r="C332" i="12"/>
  <c r="E332" i="12"/>
  <c r="G332" i="12"/>
  <c r="I332" i="12"/>
  <c r="O332" i="18" l="1"/>
  <c r="N332" i="18"/>
  <c r="D331" i="18"/>
  <c r="G331" i="18"/>
  <c r="J331" i="18"/>
  <c r="M331" i="18"/>
  <c r="C331" i="17"/>
  <c r="F333" i="15"/>
  <c r="K333" i="15"/>
  <c r="F331" i="16"/>
  <c r="G331" i="16"/>
  <c r="H331" i="16"/>
  <c r="I331" i="16"/>
  <c r="K332" i="14"/>
  <c r="D332" i="14"/>
  <c r="I332" i="14"/>
  <c r="J332" i="14" s="1"/>
  <c r="C331" i="12"/>
  <c r="E331" i="12"/>
  <c r="G331" i="12"/>
  <c r="I331" i="12"/>
  <c r="O331" i="18" l="1"/>
  <c r="N331" i="18"/>
  <c r="L333" i="15"/>
  <c r="D330" i="18"/>
  <c r="G330" i="18"/>
  <c r="J330" i="18"/>
  <c r="M330" i="18"/>
  <c r="C330" i="17"/>
  <c r="F332" i="15"/>
  <c r="K332" i="15"/>
  <c r="F330" i="16"/>
  <c r="G330" i="16"/>
  <c r="H330" i="16"/>
  <c r="I330" i="16"/>
  <c r="K331" i="14"/>
  <c r="C330" i="12"/>
  <c r="E330" i="12"/>
  <c r="G330" i="12"/>
  <c r="I330" i="12"/>
  <c r="D331" i="14"/>
  <c r="I331" i="14"/>
  <c r="J331" i="14" s="1"/>
  <c r="O330" i="18" l="1"/>
  <c r="N330" i="18"/>
  <c r="L332" i="15"/>
  <c r="D327" i="18"/>
  <c r="G327" i="18"/>
  <c r="J327" i="18"/>
  <c r="M327" i="18"/>
  <c r="C327" i="17"/>
  <c r="F329" i="15"/>
  <c r="K329" i="15"/>
  <c r="F327" i="16"/>
  <c r="G327" i="16"/>
  <c r="H327" i="16"/>
  <c r="I327" i="16"/>
  <c r="D328" i="14"/>
  <c r="I328" i="14"/>
  <c r="J328" i="14" s="1"/>
  <c r="C327" i="12"/>
  <c r="E327" i="12"/>
  <c r="G327" i="12"/>
  <c r="I327" i="12"/>
  <c r="N327" i="18" l="1"/>
  <c r="O327" i="18"/>
  <c r="L329" i="15"/>
  <c r="K328" i="14"/>
  <c r="D326" i="18"/>
  <c r="G326" i="18"/>
  <c r="J326" i="18"/>
  <c r="M326" i="18"/>
  <c r="C326" i="17"/>
  <c r="F328" i="15"/>
  <c r="K328" i="15"/>
  <c r="F326" i="16"/>
  <c r="G326" i="16"/>
  <c r="H326" i="16"/>
  <c r="I326" i="16"/>
  <c r="K327" i="14"/>
  <c r="D327" i="14"/>
  <c r="I327" i="14"/>
  <c r="J327" i="14" s="1"/>
  <c r="C326" i="12"/>
  <c r="E326" i="12"/>
  <c r="G326" i="12"/>
  <c r="I326" i="12"/>
  <c r="N326" i="18" l="1"/>
  <c r="O326" i="18"/>
  <c r="L328" i="15"/>
  <c r="D325" i="18"/>
  <c r="G325" i="18"/>
  <c r="J325" i="18"/>
  <c r="M325" i="18"/>
  <c r="C325" i="17"/>
  <c r="F327" i="15"/>
  <c r="K327" i="15"/>
  <c r="F325" i="16"/>
  <c r="G325" i="16"/>
  <c r="H325" i="16"/>
  <c r="I325" i="16"/>
  <c r="K326" i="14"/>
  <c r="D326" i="14"/>
  <c r="I326" i="14"/>
  <c r="J326" i="14" s="1"/>
  <c r="C325" i="12"/>
  <c r="E325" i="12"/>
  <c r="G325" i="12"/>
  <c r="I325" i="12"/>
  <c r="N325" i="18" l="1"/>
  <c r="O325" i="18"/>
  <c r="L327" i="15"/>
  <c r="D324" i="18"/>
  <c r="G324" i="18"/>
  <c r="J324" i="18"/>
  <c r="M324" i="18"/>
  <c r="C324" i="17"/>
  <c r="F326" i="15"/>
  <c r="K326" i="15"/>
  <c r="F324" i="16"/>
  <c r="G324" i="16"/>
  <c r="H324" i="16"/>
  <c r="I324" i="16"/>
  <c r="K325" i="14"/>
  <c r="D325" i="14"/>
  <c r="I325" i="14"/>
  <c r="J325" i="14" s="1"/>
  <c r="C324" i="12"/>
  <c r="E324" i="12"/>
  <c r="G324" i="12"/>
  <c r="I324" i="12"/>
  <c r="O324" i="18" l="1"/>
  <c r="N324" i="18"/>
  <c r="L326" i="15"/>
  <c r="D320" i="18"/>
  <c r="G320" i="18"/>
  <c r="J320" i="18"/>
  <c r="M320" i="18"/>
  <c r="C320" i="17"/>
  <c r="F322" i="15"/>
  <c r="K322" i="15"/>
  <c r="F320" i="16"/>
  <c r="G320" i="16"/>
  <c r="H320" i="16"/>
  <c r="I320" i="16"/>
  <c r="D321" i="14"/>
  <c r="I321" i="14"/>
  <c r="J321" i="14" s="1"/>
  <c r="K321" i="14"/>
  <c r="C320" i="12"/>
  <c r="E320" i="12"/>
  <c r="G320" i="12"/>
  <c r="I320" i="12"/>
  <c r="O320" i="18" l="1"/>
  <c r="N320" i="18"/>
  <c r="L322" i="15"/>
  <c r="D319" i="18"/>
  <c r="G319" i="18"/>
  <c r="J319" i="18"/>
  <c r="M319" i="18"/>
  <c r="C319" i="17"/>
  <c r="F321" i="15"/>
  <c r="K321" i="15"/>
  <c r="F319" i="16"/>
  <c r="G319" i="16"/>
  <c r="H319" i="16"/>
  <c r="I319" i="16"/>
  <c r="D320" i="14"/>
  <c r="I320" i="14"/>
  <c r="J320" i="14" s="1"/>
  <c r="C319" i="12"/>
  <c r="E319" i="12"/>
  <c r="G319" i="12"/>
  <c r="I319" i="12"/>
  <c r="N319" i="18" l="1"/>
  <c r="O319" i="18"/>
  <c r="L321" i="15"/>
  <c r="K320" i="14"/>
  <c r="D318" i="18"/>
  <c r="G318" i="18"/>
  <c r="J318" i="18"/>
  <c r="M318" i="18"/>
  <c r="C318" i="17"/>
  <c r="F320" i="15"/>
  <c r="K320" i="15"/>
  <c r="F318" i="16"/>
  <c r="G318" i="16"/>
  <c r="H318" i="16"/>
  <c r="I318" i="16"/>
  <c r="D319" i="14"/>
  <c r="I319" i="14"/>
  <c r="J319" i="14" s="1"/>
  <c r="C318" i="12"/>
  <c r="E318" i="12"/>
  <c r="G318" i="12"/>
  <c r="I318" i="12"/>
  <c r="O318" i="18" l="1"/>
  <c r="N318" i="18"/>
  <c r="L320" i="15"/>
  <c r="K319" i="14"/>
  <c r="D316" i="18"/>
  <c r="G316" i="18"/>
  <c r="J316" i="18"/>
  <c r="M316" i="18"/>
  <c r="D317" i="18"/>
  <c r="G317" i="18"/>
  <c r="J317" i="18"/>
  <c r="M317" i="18"/>
  <c r="C316" i="17"/>
  <c r="C317" i="17"/>
  <c r="F318" i="15"/>
  <c r="K318" i="15"/>
  <c r="F319" i="15"/>
  <c r="K319" i="15"/>
  <c r="F316" i="16"/>
  <c r="G316" i="16"/>
  <c r="H316" i="16"/>
  <c r="I316" i="16"/>
  <c r="F317" i="16"/>
  <c r="G317" i="16"/>
  <c r="H317" i="16"/>
  <c r="I317" i="16"/>
  <c r="D317" i="14"/>
  <c r="I317" i="14"/>
  <c r="K317" i="14" s="1"/>
  <c r="D318" i="14"/>
  <c r="I318" i="14"/>
  <c r="I317" i="12"/>
  <c r="C316" i="12"/>
  <c r="E316" i="12"/>
  <c r="G316" i="12"/>
  <c r="I316" i="12"/>
  <c r="C317" i="12"/>
  <c r="E317" i="12"/>
  <c r="G317" i="12"/>
  <c r="O316" i="18" l="1"/>
  <c r="N316" i="18"/>
  <c r="O317" i="18"/>
  <c r="N317" i="18"/>
  <c r="L318" i="15"/>
  <c r="L319" i="15"/>
  <c r="K318" i="14"/>
  <c r="J317" i="14"/>
  <c r="J318" i="14"/>
  <c r="D313" i="18"/>
  <c r="G313" i="18"/>
  <c r="J313" i="18"/>
  <c r="M313" i="18"/>
  <c r="C313" i="17"/>
  <c r="F315" i="15"/>
  <c r="K315" i="15"/>
  <c r="F313" i="16"/>
  <c r="G313" i="16"/>
  <c r="H313" i="16"/>
  <c r="I313" i="16"/>
  <c r="D314" i="14"/>
  <c r="I314" i="14"/>
  <c r="J314" i="14"/>
  <c r="K314" i="14"/>
  <c r="C313" i="12"/>
  <c r="E313" i="12"/>
  <c r="G313" i="12"/>
  <c r="I313" i="12"/>
  <c r="N313" i="18" l="1"/>
  <c r="O313" i="18"/>
  <c r="L315" i="15"/>
  <c r="D312" i="18"/>
  <c r="G312" i="18"/>
  <c r="J312" i="18"/>
  <c r="M312" i="18"/>
  <c r="F314" i="15"/>
  <c r="K314" i="15"/>
  <c r="C312" i="17"/>
  <c r="F312" i="16"/>
  <c r="G312" i="16"/>
  <c r="H312" i="16"/>
  <c r="I312" i="16"/>
  <c r="D313" i="14"/>
  <c r="I313" i="14"/>
  <c r="J313" i="14" s="1"/>
  <c r="C312" i="12"/>
  <c r="E312" i="12"/>
  <c r="G312" i="12"/>
  <c r="I312" i="12"/>
  <c r="N312" i="18" l="1"/>
  <c r="O312" i="18"/>
  <c r="L314" i="15"/>
  <c r="K313" i="14"/>
  <c r="D311" i="18"/>
  <c r="G311" i="18"/>
  <c r="J311" i="18"/>
  <c r="M311" i="18"/>
  <c r="C311" i="17"/>
  <c r="F313" i="15"/>
  <c r="K313" i="15"/>
  <c r="F311" i="16"/>
  <c r="G311" i="16"/>
  <c r="H311" i="16"/>
  <c r="I311" i="16"/>
  <c r="J312" i="14"/>
  <c r="D312" i="14"/>
  <c r="I312" i="14"/>
  <c r="C311" i="12"/>
  <c r="E311" i="12"/>
  <c r="G311" i="12"/>
  <c r="I311" i="12"/>
  <c r="O311" i="18" l="1"/>
  <c r="N311" i="18"/>
  <c r="L313" i="15"/>
  <c r="K312" i="14"/>
  <c r="D310" i="18"/>
  <c r="G310" i="18"/>
  <c r="J310" i="18"/>
  <c r="M310" i="18"/>
  <c r="C310" i="17"/>
  <c r="F312" i="15"/>
  <c r="K312" i="15"/>
  <c r="F310" i="16"/>
  <c r="G310" i="16"/>
  <c r="H310" i="16"/>
  <c r="I310" i="16"/>
  <c r="C310" i="12"/>
  <c r="E310" i="12"/>
  <c r="G310" i="12"/>
  <c r="I310" i="12"/>
  <c r="N310" i="18" l="1"/>
  <c r="O310" i="18"/>
  <c r="L312" i="15"/>
  <c r="D309" i="18"/>
  <c r="G309" i="18"/>
  <c r="J309" i="18"/>
  <c r="M309" i="18"/>
  <c r="C309" i="17"/>
  <c r="F311" i="15"/>
  <c r="K311" i="15"/>
  <c r="F309" i="16"/>
  <c r="G309" i="16"/>
  <c r="H309" i="16"/>
  <c r="I309" i="16"/>
  <c r="K310" i="14"/>
  <c r="D311" i="14"/>
  <c r="I311" i="14"/>
  <c r="J311" i="14" s="1"/>
  <c r="D310" i="14"/>
  <c r="I310" i="14"/>
  <c r="J310" i="14" s="1"/>
  <c r="G307" i="12"/>
  <c r="G308" i="12"/>
  <c r="G309" i="12"/>
  <c r="I307" i="12"/>
  <c r="I308" i="12"/>
  <c r="I309" i="12"/>
  <c r="E307" i="12"/>
  <c r="E308" i="12"/>
  <c r="E309" i="12"/>
  <c r="C307" i="12"/>
  <c r="C308" i="12"/>
  <c r="C309" i="12"/>
  <c r="O309" i="18" l="1"/>
  <c r="N309" i="18"/>
  <c r="L311" i="15"/>
  <c r="K311" i="14"/>
  <c r="D306" i="18"/>
  <c r="G306" i="18"/>
  <c r="J306" i="18"/>
  <c r="N306" i="18" s="1"/>
  <c r="M306" i="18"/>
  <c r="C306" i="17"/>
  <c r="K308" i="15"/>
  <c r="F308" i="15"/>
  <c r="F306" i="16"/>
  <c r="G306" i="16"/>
  <c r="H306" i="16"/>
  <c r="I306" i="16"/>
  <c r="D307" i="14"/>
  <c r="I307" i="14"/>
  <c r="J307" i="14" s="1"/>
  <c r="C306" i="12"/>
  <c r="E306" i="12"/>
  <c r="G306" i="12"/>
  <c r="I306" i="12"/>
  <c r="O306" i="18" l="1"/>
  <c r="L308" i="15"/>
  <c r="K307" i="14"/>
  <c r="D305" i="18"/>
  <c r="G305" i="18"/>
  <c r="J305" i="18"/>
  <c r="M305" i="18"/>
  <c r="C305" i="17"/>
  <c r="F307" i="15"/>
  <c r="K307" i="15"/>
  <c r="F305" i="16"/>
  <c r="G305" i="16"/>
  <c r="H305" i="16"/>
  <c r="I305" i="16"/>
  <c r="D306" i="14"/>
  <c r="I306" i="14"/>
  <c r="J306" i="14" s="1"/>
  <c r="C305" i="12"/>
  <c r="E305" i="12"/>
  <c r="G305" i="12"/>
  <c r="I305" i="12"/>
  <c r="N305" i="18" l="1"/>
  <c r="O305" i="18"/>
  <c r="L307" i="15"/>
  <c r="K306" i="14"/>
  <c r="D304" i="18"/>
  <c r="G304" i="18"/>
  <c r="J304" i="18"/>
  <c r="M304" i="18"/>
  <c r="C304" i="17"/>
  <c r="F306" i="15"/>
  <c r="K306" i="15"/>
  <c r="F304" i="16"/>
  <c r="G304" i="16"/>
  <c r="H304" i="16"/>
  <c r="I304" i="16"/>
  <c r="D305" i="14"/>
  <c r="I305" i="14"/>
  <c r="J305" i="14" s="1"/>
  <c r="C304" i="12"/>
  <c r="E304" i="12"/>
  <c r="G304" i="12"/>
  <c r="I304" i="12"/>
  <c r="O304" i="18" l="1"/>
  <c r="N304" i="18"/>
  <c r="L306" i="15"/>
  <c r="K305" i="14"/>
  <c r="D303" i="18"/>
  <c r="G303" i="18"/>
  <c r="J303" i="18"/>
  <c r="M303" i="18"/>
  <c r="C303" i="17"/>
  <c r="F305" i="15"/>
  <c r="K305" i="15"/>
  <c r="F303" i="16"/>
  <c r="G303" i="16"/>
  <c r="H303" i="16"/>
  <c r="I303" i="16"/>
  <c r="I304" i="14"/>
  <c r="D304" i="14"/>
  <c r="C303" i="12"/>
  <c r="E303" i="12"/>
  <c r="G303" i="12"/>
  <c r="I303" i="12"/>
  <c r="N303" i="18" l="1"/>
  <c r="O303" i="18"/>
  <c r="L305" i="15"/>
  <c r="M300" i="18"/>
  <c r="O300" i="18" s="1"/>
  <c r="N300" i="18"/>
  <c r="M301" i="18"/>
  <c r="O301" i="18" s="1"/>
  <c r="N301" i="18"/>
  <c r="M302" i="18"/>
  <c r="N302" i="18"/>
  <c r="O302" i="18"/>
  <c r="J300" i="18"/>
  <c r="J301" i="18"/>
  <c r="J302" i="18"/>
  <c r="G300" i="18"/>
  <c r="G301" i="18"/>
  <c r="G302" i="18"/>
  <c r="D300" i="18"/>
  <c r="D301" i="18"/>
  <c r="D302" i="18"/>
  <c r="C302" i="17"/>
  <c r="F304" i="15"/>
  <c r="K304" i="15"/>
  <c r="F302" i="16"/>
  <c r="G302" i="16"/>
  <c r="H302" i="16"/>
  <c r="I302" i="16"/>
  <c r="K303" i="14"/>
  <c r="J304" i="14"/>
  <c r="K304" i="14"/>
  <c r="J303" i="14"/>
  <c r="I303" i="14"/>
  <c r="D303" i="14"/>
  <c r="C300" i="12"/>
  <c r="E300" i="12"/>
  <c r="G300" i="12"/>
  <c r="I300" i="12"/>
  <c r="C301" i="12"/>
  <c r="E301" i="12"/>
  <c r="G301" i="12"/>
  <c r="I301" i="12"/>
  <c r="C302" i="12"/>
  <c r="E302" i="12"/>
  <c r="G302" i="12"/>
  <c r="I302" i="12"/>
  <c r="L304" i="15" l="1"/>
  <c r="D299" i="18"/>
  <c r="G299" i="18"/>
  <c r="J299" i="18"/>
  <c r="M299" i="18"/>
  <c r="O299" i="18" s="1"/>
  <c r="C299" i="17"/>
  <c r="F301" i="15"/>
  <c r="K301" i="15"/>
  <c r="F299" i="16"/>
  <c r="G299" i="16"/>
  <c r="H299" i="16"/>
  <c r="I299" i="16"/>
  <c r="D300" i="14"/>
  <c r="I300" i="14"/>
  <c r="J300" i="14" s="1"/>
  <c r="C299" i="12"/>
  <c r="E299" i="12"/>
  <c r="G299" i="12"/>
  <c r="I299" i="12"/>
  <c r="N299" i="18" l="1"/>
  <c r="L301" i="15"/>
  <c r="K300" i="14"/>
  <c r="D298" i="18"/>
  <c r="G298" i="18"/>
  <c r="J298" i="18"/>
  <c r="M298" i="18"/>
  <c r="F300" i="15"/>
  <c r="K300" i="15"/>
  <c r="C298" i="17"/>
  <c r="F298" i="16"/>
  <c r="G298" i="16"/>
  <c r="H298" i="16"/>
  <c r="I298" i="16"/>
  <c r="D299" i="14"/>
  <c r="I299" i="14"/>
  <c r="J299" i="14" s="1"/>
  <c r="C298" i="12"/>
  <c r="E298" i="12"/>
  <c r="G298" i="12"/>
  <c r="I298" i="12"/>
  <c r="N298" i="18" l="1"/>
  <c r="O298" i="18"/>
  <c r="L300" i="15"/>
  <c r="K299" i="14"/>
  <c r="D297" i="18"/>
  <c r="G297" i="18"/>
  <c r="J297" i="18"/>
  <c r="M297" i="18"/>
  <c r="C297" i="17"/>
  <c r="F299" i="15"/>
  <c r="K299" i="15"/>
  <c r="F297" i="16"/>
  <c r="G297" i="16"/>
  <c r="H297" i="16"/>
  <c r="I297" i="16"/>
  <c r="D298" i="14"/>
  <c r="I298" i="14"/>
  <c r="J298" i="14" s="1"/>
  <c r="C297" i="12"/>
  <c r="E297" i="12"/>
  <c r="G297" i="12"/>
  <c r="I297" i="12"/>
  <c r="O297" i="18" l="1"/>
  <c r="N297" i="18"/>
  <c r="L299" i="15"/>
  <c r="K298" i="14"/>
  <c r="D293" i="18"/>
  <c r="G293" i="18"/>
  <c r="J293" i="18"/>
  <c r="N293" i="18" s="1"/>
  <c r="M293" i="18"/>
  <c r="O293" i="18" s="1"/>
  <c r="D294" i="18"/>
  <c r="G294" i="18"/>
  <c r="O294" i="18" s="1"/>
  <c r="J294" i="18"/>
  <c r="N294" i="18" s="1"/>
  <c r="M294" i="18"/>
  <c r="D295" i="18"/>
  <c r="G295" i="18"/>
  <c r="J295" i="18"/>
  <c r="M295" i="18"/>
  <c r="D296" i="18"/>
  <c r="G296" i="18"/>
  <c r="J296" i="18"/>
  <c r="M296" i="18"/>
  <c r="C295" i="17"/>
  <c r="C296" i="17"/>
  <c r="F297" i="15"/>
  <c r="K297" i="15"/>
  <c r="F298" i="15"/>
  <c r="K298" i="15"/>
  <c r="F295" i="16"/>
  <c r="G295" i="16"/>
  <c r="H295" i="16"/>
  <c r="I295" i="16"/>
  <c r="F296" i="16"/>
  <c r="G296" i="16"/>
  <c r="H296" i="16"/>
  <c r="I296" i="16"/>
  <c r="D296" i="14"/>
  <c r="I296" i="14"/>
  <c r="J296" i="14" s="1"/>
  <c r="D297" i="14"/>
  <c r="I297" i="14"/>
  <c r="J297" i="14" s="1"/>
  <c r="C293" i="12"/>
  <c r="E293" i="12"/>
  <c r="G293" i="12"/>
  <c r="I293" i="12"/>
  <c r="C294" i="12"/>
  <c r="E294" i="12"/>
  <c r="G294" i="12"/>
  <c r="I294" i="12"/>
  <c r="C295" i="12"/>
  <c r="E295" i="12"/>
  <c r="G295" i="12"/>
  <c r="I295" i="12"/>
  <c r="C296" i="12"/>
  <c r="E296" i="12"/>
  <c r="G296" i="12"/>
  <c r="I296" i="12"/>
  <c r="O296" i="18" l="1"/>
  <c r="N295" i="18"/>
  <c r="O295" i="18"/>
  <c r="N296" i="18"/>
  <c r="L297" i="15"/>
  <c r="L298" i="15"/>
  <c r="K296" i="14"/>
  <c r="K297" i="14"/>
  <c r="D292" i="18"/>
  <c r="G292" i="18"/>
  <c r="J292" i="18"/>
  <c r="M292" i="18"/>
  <c r="O292" i="18" s="1"/>
  <c r="C292" i="17"/>
  <c r="F294" i="15"/>
  <c r="K294" i="15"/>
  <c r="F292" i="16"/>
  <c r="G292" i="16"/>
  <c r="H292" i="16"/>
  <c r="I292" i="16"/>
  <c r="D293" i="14"/>
  <c r="I293" i="14"/>
  <c r="J293" i="14" s="1"/>
  <c r="C292" i="12"/>
  <c r="E292" i="12"/>
  <c r="G292" i="12"/>
  <c r="I292" i="12"/>
  <c r="N292" i="18" l="1"/>
  <c r="L294" i="15"/>
  <c r="K293" i="14"/>
  <c r="D291" i="18"/>
  <c r="G291" i="18"/>
  <c r="J291" i="18"/>
  <c r="M291" i="18"/>
  <c r="C291" i="17"/>
  <c r="F293" i="15"/>
  <c r="K293" i="15"/>
  <c r="F291" i="16"/>
  <c r="G291" i="16"/>
  <c r="H291" i="16"/>
  <c r="I291" i="16"/>
  <c r="D292" i="14"/>
  <c r="I292" i="14"/>
  <c r="J292" i="14" s="1"/>
  <c r="C291" i="12"/>
  <c r="E291" i="12"/>
  <c r="G291" i="12"/>
  <c r="I291" i="12"/>
  <c r="N291" i="18" l="1"/>
  <c r="O291" i="18"/>
  <c r="L293" i="15"/>
  <c r="K292" i="14"/>
  <c r="D290" i="18"/>
  <c r="G290" i="18"/>
  <c r="J290" i="18"/>
  <c r="M290" i="18"/>
  <c r="C290" i="17"/>
  <c r="F292" i="15"/>
  <c r="K292" i="15"/>
  <c r="F290" i="16"/>
  <c r="G290" i="16"/>
  <c r="H290" i="16"/>
  <c r="I290" i="16"/>
  <c r="D291" i="14"/>
  <c r="I291" i="14"/>
  <c r="J291" i="14" s="1"/>
  <c r="C290" i="12"/>
  <c r="E290" i="12"/>
  <c r="G290" i="12"/>
  <c r="I290" i="12"/>
  <c r="O290" i="18" l="1"/>
  <c r="N290" i="18"/>
  <c r="L292" i="15"/>
  <c r="K291" i="14"/>
  <c r="D289" i="18"/>
  <c r="G289" i="18"/>
  <c r="J289" i="18"/>
  <c r="M289" i="18"/>
  <c r="C289" i="17"/>
  <c r="F291" i="15"/>
  <c r="K291" i="15"/>
  <c r="F289" i="16"/>
  <c r="G289" i="16"/>
  <c r="H289" i="16"/>
  <c r="I289" i="16"/>
  <c r="K290" i="14"/>
  <c r="D290" i="14"/>
  <c r="I290" i="14"/>
  <c r="J290" i="14" s="1"/>
  <c r="C289" i="12"/>
  <c r="E289" i="12"/>
  <c r="G289" i="12"/>
  <c r="I289" i="12"/>
  <c r="O289" i="18" l="1"/>
  <c r="N289" i="18"/>
  <c r="L291" i="15"/>
  <c r="D286" i="18"/>
  <c r="G286" i="18"/>
  <c r="J286" i="18"/>
  <c r="M286" i="18"/>
  <c r="O286" i="18" s="1"/>
  <c r="D287" i="18"/>
  <c r="G287" i="18"/>
  <c r="J287" i="18"/>
  <c r="M287" i="18"/>
  <c r="O287" i="18" s="1"/>
  <c r="D288" i="18"/>
  <c r="G288" i="18"/>
  <c r="J288" i="18"/>
  <c r="M288" i="18"/>
  <c r="C288" i="17"/>
  <c r="F288" i="16"/>
  <c r="G288" i="16"/>
  <c r="H288" i="16"/>
  <c r="I288" i="16"/>
  <c r="F290" i="15"/>
  <c r="K290" i="15"/>
  <c r="K289" i="14"/>
  <c r="J289" i="14"/>
  <c r="D289" i="14"/>
  <c r="I289" i="14"/>
  <c r="C288" i="12"/>
  <c r="E288" i="12"/>
  <c r="G288" i="12"/>
  <c r="I288" i="12"/>
  <c r="O288" i="18" l="1"/>
  <c r="N288" i="18"/>
  <c r="N287" i="18"/>
  <c r="N286" i="18"/>
  <c r="L290" i="15"/>
  <c r="D285" i="18"/>
  <c r="G285" i="18"/>
  <c r="J285" i="18"/>
  <c r="M285" i="18"/>
  <c r="C285" i="17"/>
  <c r="F287" i="15"/>
  <c r="K287" i="15"/>
  <c r="F285" i="16"/>
  <c r="G285" i="16"/>
  <c r="H285" i="16"/>
  <c r="I285" i="16"/>
  <c r="K286" i="14"/>
  <c r="D286" i="14"/>
  <c r="I286" i="14"/>
  <c r="C285" i="12"/>
  <c r="E285" i="12"/>
  <c r="G285" i="12"/>
  <c r="I285" i="12"/>
  <c r="O285" i="18" l="1"/>
  <c r="N285" i="18"/>
  <c r="L287" i="15"/>
  <c r="J286" i="14"/>
  <c r="D284" i="18"/>
  <c r="G284" i="18"/>
  <c r="J284" i="18"/>
  <c r="M284" i="18"/>
  <c r="C284" i="17"/>
  <c r="F286" i="15"/>
  <c r="K286" i="15"/>
  <c r="F284" i="16"/>
  <c r="G284" i="16"/>
  <c r="H284" i="16"/>
  <c r="I284" i="16"/>
  <c r="D285" i="14"/>
  <c r="I285" i="14"/>
  <c r="K285" i="14" s="1"/>
  <c r="C284" i="12"/>
  <c r="E284" i="12"/>
  <c r="G284" i="12"/>
  <c r="I284" i="12"/>
  <c r="M283" i="18"/>
  <c r="J283" i="18"/>
  <c r="G283" i="18"/>
  <c r="O283" i="18" s="1"/>
  <c r="D283" i="18"/>
  <c r="C283" i="17"/>
  <c r="K285" i="15"/>
  <c r="F285" i="15"/>
  <c r="I283" i="16"/>
  <c r="H283" i="16"/>
  <c r="G283" i="16"/>
  <c r="F283" i="16"/>
  <c r="I284" i="14"/>
  <c r="K284" i="14" s="1"/>
  <c r="D284" i="14"/>
  <c r="I283" i="12"/>
  <c r="G283" i="12"/>
  <c r="E283" i="12"/>
  <c r="C283" i="12"/>
  <c r="D282" i="18"/>
  <c r="G282" i="18"/>
  <c r="J282" i="18"/>
  <c r="N282" i="18" s="1"/>
  <c r="M282" i="18"/>
  <c r="C282" i="17"/>
  <c r="F284" i="15"/>
  <c r="K284" i="15"/>
  <c r="F282" i="16"/>
  <c r="G282" i="16"/>
  <c r="H282" i="16"/>
  <c r="I282" i="16"/>
  <c r="D283" i="14"/>
  <c r="I283" i="14"/>
  <c r="O284" i="18" l="1"/>
  <c r="N284" i="18"/>
  <c r="L286" i="15"/>
  <c r="J285" i="14"/>
  <c r="N283" i="18"/>
  <c r="L285" i="15"/>
  <c r="O282" i="18"/>
  <c r="L284" i="15"/>
  <c r="C282" i="12"/>
  <c r="E282" i="12"/>
  <c r="G282" i="12"/>
  <c r="I282" i="12"/>
  <c r="C280" i="1" l="1"/>
  <c r="D280" i="1"/>
  <c r="E280" i="1"/>
  <c r="F280" i="1"/>
  <c r="K280" i="1"/>
  <c r="L280" i="1"/>
  <c r="M280" i="1"/>
  <c r="AD280" i="1"/>
  <c r="AE280" i="1"/>
  <c r="AF280" i="1"/>
  <c r="C281" i="1"/>
  <c r="D281" i="1"/>
  <c r="E281" i="1"/>
  <c r="F281" i="1"/>
  <c r="G281" i="1"/>
  <c r="H281" i="1"/>
  <c r="I281" i="1"/>
  <c r="J281" i="1"/>
  <c r="K281" i="1"/>
  <c r="L281" i="1"/>
  <c r="M281" i="1"/>
  <c r="N281" i="1"/>
  <c r="O281" i="1"/>
  <c r="R281" i="1"/>
  <c r="S281" i="1"/>
  <c r="T281" i="1"/>
  <c r="U281" i="1"/>
  <c r="V281" i="1"/>
  <c r="W281" i="1"/>
  <c r="X281" i="1"/>
  <c r="Y281" i="1"/>
  <c r="Z281" i="1"/>
  <c r="AA281" i="1"/>
  <c r="AB281" i="1"/>
  <c r="AC281" i="1"/>
  <c r="AD281" i="1"/>
  <c r="AE281" i="1"/>
  <c r="AF281" i="1"/>
  <c r="C282" i="1"/>
  <c r="D282" i="1"/>
  <c r="E282" i="1"/>
  <c r="F282" i="1"/>
  <c r="G282" i="1"/>
  <c r="H282" i="1"/>
  <c r="I282" i="1"/>
  <c r="J282" i="1"/>
  <c r="K282" i="1"/>
  <c r="L282" i="1"/>
  <c r="M282" i="1"/>
  <c r="N282" i="1"/>
  <c r="O282" i="1"/>
  <c r="Q282" i="1"/>
  <c r="R282" i="1"/>
  <c r="S282" i="1"/>
  <c r="T282" i="1"/>
  <c r="U282" i="1"/>
  <c r="V282" i="1"/>
  <c r="W282" i="1"/>
  <c r="X282" i="1"/>
  <c r="Y282" i="1"/>
  <c r="Z282" i="1"/>
  <c r="AA282" i="1"/>
  <c r="AB282" i="1"/>
  <c r="AC282" i="1"/>
  <c r="AD282" i="1"/>
  <c r="AE282" i="1"/>
  <c r="AF282" i="1"/>
  <c r="C283" i="1"/>
  <c r="D283" i="1"/>
  <c r="E283" i="1"/>
  <c r="F283" i="1"/>
  <c r="G283" i="1"/>
  <c r="H283" i="1"/>
  <c r="I283" i="1"/>
  <c r="J283" i="1"/>
  <c r="K283" i="1"/>
  <c r="L283" i="1"/>
  <c r="M283" i="1"/>
  <c r="N283" i="1"/>
  <c r="O283" i="1"/>
  <c r="P283" i="1"/>
  <c r="Q283" i="1"/>
  <c r="R283" i="1"/>
  <c r="S283" i="1"/>
  <c r="T283" i="1"/>
  <c r="U283" i="1"/>
  <c r="V283" i="1"/>
  <c r="W283" i="1"/>
  <c r="X283" i="1"/>
  <c r="Y283" i="1"/>
  <c r="Z283" i="1"/>
  <c r="AA283" i="1"/>
  <c r="AB283" i="1"/>
  <c r="AC283" i="1"/>
  <c r="AD283" i="1"/>
  <c r="AE283" i="1"/>
  <c r="AF283" i="1"/>
  <c r="C284" i="1"/>
  <c r="D284" i="1"/>
  <c r="E284" i="1"/>
  <c r="F284" i="1"/>
  <c r="G284" i="1"/>
  <c r="H284" i="1"/>
  <c r="I284" i="1"/>
  <c r="J284" i="1"/>
  <c r="K284" i="1"/>
  <c r="L284" i="1"/>
  <c r="M284" i="1"/>
  <c r="N284" i="1"/>
  <c r="O284" i="1"/>
  <c r="P284" i="1"/>
  <c r="Q284" i="1"/>
  <c r="R284" i="1"/>
  <c r="S284" i="1"/>
  <c r="T284" i="1"/>
  <c r="U284" i="1"/>
  <c r="V284" i="1"/>
  <c r="W284" i="1"/>
  <c r="X284" i="1"/>
  <c r="Y284" i="1"/>
  <c r="Z284" i="1"/>
  <c r="AA284" i="1"/>
  <c r="AB284" i="1"/>
  <c r="AC284" i="1"/>
  <c r="AD284" i="1"/>
  <c r="AE284" i="1"/>
  <c r="AF284" i="1"/>
  <c r="C285" i="1"/>
  <c r="D285" i="1"/>
  <c r="E285" i="1"/>
  <c r="F285" i="1"/>
  <c r="G285" i="1"/>
  <c r="H285" i="1"/>
  <c r="I285" i="1"/>
  <c r="J285" i="1"/>
  <c r="K285" i="1"/>
  <c r="L285" i="1"/>
  <c r="M285" i="1"/>
  <c r="N285" i="1"/>
  <c r="O285" i="1"/>
  <c r="P285" i="1"/>
  <c r="Q285" i="1"/>
  <c r="R285" i="1"/>
  <c r="S285" i="1"/>
  <c r="T285" i="1"/>
  <c r="U285" i="1"/>
  <c r="V285" i="1"/>
  <c r="W285" i="1"/>
  <c r="X285" i="1"/>
  <c r="Y285" i="1"/>
  <c r="Z285" i="1"/>
  <c r="AA285" i="1"/>
  <c r="AB285" i="1"/>
  <c r="AC285" i="1"/>
  <c r="AD285" i="1"/>
  <c r="AE285" i="1"/>
  <c r="AF285" i="1"/>
  <c r="C286" i="1"/>
  <c r="D286" i="1"/>
  <c r="E286" i="1"/>
  <c r="F286" i="1"/>
  <c r="G286" i="1"/>
  <c r="H286" i="1"/>
  <c r="I286" i="1"/>
  <c r="J286" i="1"/>
  <c r="K286" i="1"/>
  <c r="L286" i="1"/>
  <c r="M286" i="1"/>
  <c r="N286" i="1"/>
  <c r="O286" i="1"/>
  <c r="P286" i="1"/>
  <c r="Q286" i="1"/>
  <c r="R286" i="1"/>
  <c r="S286" i="1"/>
  <c r="T286" i="1"/>
  <c r="U286" i="1"/>
  <c r="V286" i="1"/>
  <c r="W286" i="1"/>
  <c r="X286" i="1"/>
  <c r="Y286" i="1"/>
  <c r="Z286" i="1"/>
  <c r="AA286" i="1"/>
  <c r="AB286" i="1"/>
  <c r="AC286" i="1"/>
  <c r="AD286" i="1"/>
  <c r="AE286" i="1"/>
  <c r="AF286" i="1"/>
  <c r="C287" i="1"/>
  <c r="D287" i="1"/>
  <c r="E287" i="1"/>
  <c r="F287" i="1"/>
  <c r="G287" i="1"/>
  <c r="H287" i="1"/>
  <c r="I287" i="1"/>
  <c r="J287" i="1"/>
  <c r="K287" i="1"/>
  <c r="L287" i="1"/>
  <c r="M287" i="1"/>
  <c r="N287" i="1"/>
  <c r="O287" i="1"/>
  <c r="P287" i="1"/>
  <c r="Q287" i="1"/>
  <c r="R287" i="1"/>
  <c r="S287" i="1"/>
  <c r="T287" i="1"/>
  <c r="U287" i="1"/>
  <c r="V287" i="1"/>
  <c r="W287" i="1"/>
  <c r="X287" i="1"/>
  <c r="Y287" i="1"/>
  <c r="Z287" i="1"/>
  <c r="AA287" i="1"/>
  <c r="AB287" i="1"/>
  <c r="AC287" i="1"/>
  <c r="AD287" i="1"/>
  <c r="AE287" i="1"/>
  <c r="AF287" i="1"/>
  <c r="C288" i="1"/>
  <c r="D288" i="1"/>
  <c r="E288" i="1"/>
  <c r="F288" i="1"/>
  <c r="G288" i="1"/>
  <c r="H288" i="1"/>
  <c r="I288" i="1"/>
  <c r="J288" i="1"/>
  <c r="K288" i="1"/>
  <c r="L288" i="1"/>
  <c r="M288" i="1"/>
  <c r="N288" i="1"/>
  <c r="O288" i="1"/>
  <c r="P288" i="1"/>
  <c r="Q288" i="1"/>
  <c r="R288" i="1"/>
  <c r="S288" i="1"/>
  <c r="T288" i="1"/>
  <c r="U288" i="1"/>
  <c r="V288" i="1"/>
  <c r="W288" i="1"/>
  <c r="X288" i="1"/>
  <c r="Y288" i="1"/>
  <c r="Z288" i="1"/>
  <c r="AA288" i="1"/>
  <c r="AB288" i="1"/>
  <c r="AC288" i="1"/>
  <c r="AD288" i="1"/>
  <c r="AE288" i="1"/>
  <c r="AF288" i="1"/>
  <c r="C289" i="1"/>
  <c r="D289" i="1"/>
  <c r="E289" i="1"/>
  <c r="F289" i="1"/>
  <c r="G289" i="1"/>
  <c r="H289" i="1"/>
  <c r="I289" i="1"/>
  <c r="J289" i="1"/>
  <c r="K289" i="1"/>
  <c r="L289" i="1"/>
  <c r="M289" i="1"/>
  <c r="N289" i="1"/>
  <c r="O289" i="1"/>
  <c r="P289" i="1"/>
  <c r="Q289" i="1"/>
  <c r="R289" i="1"/>
  <c r="S289" i="1"/>
  <c r="T289" i="1"/>
  <c r="U289" i="1"/>
  <c r="V289" i="1"/>
  <c r="W289" i="1"/>
  <c r="X289" i="1"/>
  <c r="Y289" i="1"/>
  <c r="Z289" i="1"/>
  <c r="AA289" i="1"/>
  <c r="AB289" i="1"/>
  <c r="AC289" i="1"/>
  <c r="AD289" i="1"/>
  <c r="AE289" i="1"/>
  <c r="AF289" i="1"/>
  <c r="C290" i="1"/>
  <c r="D290" i="1"/>
  <c r="E290" i="1"/>
  <c r="F290" i="1"/>
  <c r="G290" i="1"/>
  <c r="H290" i="1"/>
  <c r="I290" i="1"/>
  <c r="J290" i="1"/>
  <c r="K290" i="1"/>
  <c r="L290" i="1"/>
  <c r="M290" i="1"/>
  <c r="N290" i="1"/>
  <c r="O290" i="1"/>
  <c r="P290" i="1"/>
  <c r="Q290" i="1"/>
  <c r="R290" i="1"/>
  <c r="S290" i="1"/>
  <c r="T290" i="1"/>
  <c r="U290" i="1"/>
  <c r="V290" i="1"/>
  <c r="W290" i="1"/>
  <c r="X290" i="1"/>
  <c r="Y290" i="1"/>
  <c r="Z290" i="1"/>
  <c r="AA290" i="1"/>
  <c r="AB290" i="1"/>
  <c r="AC290" i="1"/>
  <c r="AD290" i="1"/>
  <c r="AE290" i="1"/>
  <c r="AF290" i="1"/>
  <c r="C291" i="1"/>
  <c r="D291" i="1"/>
  <c r="E291" i="1"/>
  <c r="F291" i="1"/>
  <c r="G291" i="1"/>
  <c r="H291" i="1"/>
  <c r="I291" i="1"/>
  <c r="J291" i="1"/>
  <c r="K291" i="1"/>
  <c r="L291" i="1"/>
  <c r="M291" i="1"/>
  <c r="N291" i="1"/>
  <c r="O291" i="1"/>
  <c r="P291" i="1"/>
  <c r="Q291" i="1"/>
  <c r="R291" i="1"/>
  <c r="S291" i="1"/>
  <c r="T291" i="1"/>
  <c r="U291" i="1"/>
  <c r="V291" i="1"/>
  <c r="W291" i="1"/>
  <c r="X291" i="1"/>
  <c r="Y291" i="1"/>
  <c r="Z291" i="1"/>
  <c r="AA291" i="1"/>
  <c r="AB291" i="1"/>
  <c r="AC291" i="1"/>
  <c r="AD291" i="1"/>
  <c r="AE291" i="1"/>
  <c r="AF291" i="1"/>
  <c r="C292" i="1"/>
  <c r="D292" i="1"/>
  <c r="E292" i="1"/>
  <c r="F292" i="1"/>
  <c r="G292" i="1"/>
  <c r="H292" i="1"/>
  <c r="I292" i="1"/>
  <c r="J292" i="1"/>
  <c r="K292" i="1"/>
  <c r="L292" i="1"/>
  <c r="M292" i="1"/>
  <c r="N292" i="1"/>
  <c r="O292" i="1"/>
  <c r="P292" i="1"/>
  <c r="Q292" i="1"/>
  <c r="R292" i="1"/>
  <c r="S292" i="1"/>
  <c r="T292" i="1"/>
  <c r="U292" i="1"/>
  <c r="V292" i="1"/>
  <c r="W292" i="1"/>
  <c r="X292" i="1"/>
  <c r="Y292" i="1"/>
  <c r="Z292" i="1"/>
  <c r="AA292" i="1"/>
  <c r="AB292" i="1"/>
  <c r="AC292" i="1"/>
  <c r="AD292" i="1"/>
  <c r="AE292" i="1"/>
  <c r="AF292" i="1"/>
  <c r="C293" i="1"/>
  <c r="D293" i="1"/>
  <c r="E293" i="1"/>
  <c r="F293" i="1"/>
  <c r="G293" i="1"/>
  <c r="H293" i="1"/>
  <c r="I293" i="1"/>
  <c r="J293" i="1"/>
  <c r="K293" i="1"/>
  <c r="L293" i="1"/>
  <c r="M293" i="1"/>
  <c r="N293" i="1"/>
  <c r="O293" i="1"/>
  <c r="P293" i="1"/>
  <c r="Q293" i="1"/>
  <c r="R293" i="1"/>
  <c r="S293" i="1"/>
  <c r="T293" i="1"/>
  <c r="U293" i="1"/>
  <c r="V293" i="1"/>
  <c r="W293" i="1"/>
  <c r="X293" i="1"/>
  <c r="Y293" i="1"/>
  <c r="Z293" i="1"/>
  <c r="AA293" i="1"/>
  <c r="AB293" i="1"/>
  <c r="AC293" i="1"/>
  <c r="AD293" i="1"/>
  <c r="AE293" i="1"/>
  <c r="AF293" i="1"/>
  <c r="C294" i="1"/>
  <c r="D294" i="1"/>
  <c r="E294" i="1"/>
  <c r="F294" i="1"/>
  <c r="G294" i="1"/>
  <c r="H294" i="1"/>
  <c r="I294" i="1"/>
  <c r="J294" i="1"/>
  <c r="K294" i="1"/>
  <c r="L294" i="1"/>
  <c r="M294" i="1"/>
  <c r="N294" i="1"/>
  <c r="O294" i="1"/>
  <c r="P294" i="1"/>
  <c r="Q294" i="1"/>
  <c r="R294" i="1"/>
  <c r="S294" i="1"/>
  <c r="T294" i="1"/>
  <c r="U294" i="1"/>
  <c r="V294" i="1"/>
  <c r="W294" i="1"/>
  <c r="X294" i="1"/>
  <c r="Y294" i="1"/>
  <c r="Z294" i="1"/>
  <c r="AA294" i="1"/>
  <c r="AB294" i="1"/>
  <c r="AC294" i="1"/>
  <c r="AD294" i="1"/>
  <c r="AE294" i="1"/>
  <c r="AF294" i="1"/>
  <c r="C295" i="1"/>
  <c r="D295" i="1"/>
  <c r="E295" i="1"/>
  <c r="F295" i="1"/>
  <c r="G295" i="1"/>
  <c r="H295" i="1"/>
  <c r="I295" i="1"/>
  <c r="J295" i="1"/>
  <c r="K295" i="1"/>
  <c r="L295" i="1"/>
  <c r="M295" i="1"/>
  <c r="N295" i="1"/>
  <c r="O295" i="1"/>
  <c r="P295" i="1"/>
  <c r="Q295" i="1"/>
  <c r="R295" i="1"/>
  <c r="S295" i="1"/>
  <c r="T295" i="1"/>
  <c r="U295" i="1"/>
  <c r="V295" i="1"/>
  <c r="W295" i="1"/>
  <c r="X295" i="1"/>
  <c r="Y295" i="1"/>
  <c r="Z295" i="1"/>
  <c r="AA295" i="1"/>
  <c r="AB295" i="1"/>
  <c r="AC295" i="1"/>
  <c r="AD295" i="1"/>
  <c r="AE295" i="1"/>
  <c r="AF295" i="1"/>
  <c r="C296" i="1"/>
  <c r="D296" i="1"/>
  <c r="E296" i="1"/>
  <c r="F296" i="1"/>
  <c r="G296" i="1"/>
  <c r="H296" i="1"/>
  <c r="I296" i="1"/>
  <c r="J296" i="1"/>
  <c r="K296" i="1"/>
  <c r="L296" i="1"/>
  <c r="M296" i="1"/>
  <c r="N296" i="1"/>
  <c r="O296" i="1"/>
  <c r="P296" i="1"/>
  <c r="Q296" i="1"/>
  <c r="R296" i="1"/>
  <c r="S296" i="1"/>
  <c r="T296" i="1"/>
  <c r="U296" i="1"/>
  <c r="V296" i="1"/>
  <c r="W296" i="1"/>
  <c r="X296" i="1"/>
  <c r="Y296" i="1"/>
  <c r="Z296" i="1"/>
  <c r="AA296" i="1"/>
  <c r="AB296" i="1"/>
  <c r="AC296" i="1"/>
  <c r="AD296" i="1"/>
  <c r="AE296" i="1"/>
  <c r="AF296" i="1"/>
  <c r="C297" i="1"/>
  <c r="D297" i="1"/>
  <c r="E297" i="1"/>
  <c r="F297" i="1"/>
  <c r="G297" i="1"/>
  <c r="H297" i="1"/>
  <c r="I297" i="1"/>
  <c r="J297" i="1"/>
  <c r="K297" i="1"/>
  <c r="L297" i="1"/>
  <c r="M297" i="1"/>
  <c r="N297" i="1"/>
  <c r="O297" i="1"/>
  <c r="P297" i="1"/>
  <c r="Q297" i="1"/>
  <c r="R297" i="1"/>
  <c r="S297" i="1"/>
  <c r="T297" i="1"/>
  <c r="U297" i="1"/>
  <c r="V297" i="1"/>
  <c r="W297" i="1"/>
  <c r="X297" i="1"/>
  <c r="Y297" i="1"/>
  <c r="Z297" i="1"/>
  <c r="AA297" i="1"/>
  <c r="AB297" i="1"/>
  <c r="AC297" i="1"/>
  <c r="AD297" i="1"/>
  <c r="AE297" i="1"/>
  <c r="AF297" i="1"/>
  <c r="C298" i="1"/>
  <c r="D298" i="1"/>
  <c r="E298" i="1"/>
  <c r="F298" i="1"/>
  <c r="G298" i="1"/>
  <c r="H298" i="1"/>
  <c r="I298" i="1"/>
  <c r="J298" i="1"/>
  <c r="K298" i="1"/>
  <c r="L298" i="1"/>
  <c r="M298" i="1"/>
  <c r="N298" i="1"/>
  <c r="O298" i="1"/>
  <c r="P298" i="1"/>
  <c r="Q298" i="1"/>
  <c r="R298" i="1"/>
  <c r="S298" i="1"/>
  <c r="T298" i="1"/>
  <c r="U298" i="1"/>
  <c r="V298" i="1"/>
  <c r="W298" i="1"/>
  <c r="X298" i="1"/>
  <c r="Y298" i="1"/>
  <c r="Z298" i="1"/>
  <c r="AA298" i="1"/>
  <c r="AB298" i="1"/>
  <c r="AC298" i="1"/>
  <c r="AD298" i="1"/>
  <c r="AE298" i="1"/>
  <c r="AF298" i="1"/>
  <c r="C299" i="1"/>
  <c r="D299" i="1"/>
  <c r="E299" i="1"/>
  <c r="F299" i="1"/>
  <c r="G299" i="1"/>
  <c r="H299" i="1"/>
  <c r="I299" i="1"/>
  <c r="J299" i="1"/>
  <c r="K299" i="1"/>
  <c r="L299" i="1"/>
  <c r="M299" i="1"/>
  <c r="N299" i="1"/>
  <c r="O299" i="1"/>
  <c r="P299" i="1"/>
  <c r="Q299" i="1"/>
  <c r="R299" i="1"/>
  <c r="S299" i="1"/>
  <c r="T299" i="1"/>
  <c r="U299" i="1"/>
  <c r="V299" i="1"/>
  <c r="W299" i="1"/>
  <c r="X299" i="1"/>
  <c r="Y299" i="1"/>
  <c r="Z299" i="1"/>
  <c r="AA299" i="1"/>
  <c r="AB299" i="1"/>
  <c r="AC299" i="1"/>
  <c r="AD299" i="1"/>
  <c r="AE299" i="1"/>
  <c r="AF299" i="1"/>
  <c r="C300" i="1"/>
  <c r="D300" i="1"/>
  <c r="E300" i="1"/>
  <c r="F300" i="1"/>
  <c r="G300" i="1"/>
  <c r="H300" i="1"/>
  <c r="I300" i="1"/>
  <c r="J300" i="1"/>
  <c r="K300" i="1"/>
  <c r="L300" i="1"/>
  <c r="M300" i="1"/>
  <c r="N300" i="1"/>
  <c r="O300" i="1"/>
  <c r="P300" i="1"/>
  <c r="Q300" i="1"/>
  <c r="R300" i="1"/>
  <c r="S300" i="1"/>
  <c r="T300" i="1"/>
  <c r="U300" i="1"/>
  <c r="V300" i="1"/>
  <c r="W300" i="1"/>
  <c r="X300" i="1"/>
  <c r="Y300" i="1"/>
  <c r="Z300" i="1"/>
  <c r="AA300" i="1"/>
  <c r="AB300" i="1"/>
  <c r="AC300" i="1"/>
  <c r="AD300" i="1"/>
  <c r="AE300" i="1"/>
  <c r="AF300" i="1"/>
  <c r="C301" i="1"/>
  <c r="D301" i="1"/>
  <c r="E301" i="1"/>
  <c r="F301" i="1"/>
  <c r="G301" i="1"/>
  <c r="H301" i="1"/>
  <c r="I301" i="1"/>
  <c r="J301" i="1"/>
  <c r="K301" i="1"/>
  <c r="L301" i="1"/>
  <c r="M301" i="1"/>
  <c r="N301" i="1"/>
  <c r="O301" i="1"/>
  <c r="P301" i="1"/>
  <c r="Q301" i="1"/>
  <c r="R301" i="1"/>
  <c r="S301" i="1"/>
  <c r="T301" i="1"/>
  <c r="U301" i="1"/>
  <c r="V301" i="1"/>
  <c r="W301" i="1"/>
  <c r="X301" i="1"/>
  <c r="Y301" i="1"/>
  <c r="Z301" i="1"/>
  <c r="AA301" i="1"/>
  <c r="AB301" i="1"/>
  <c r="AC301" i="1"/>
  <c r="AD301" i="1"/>
  <c r="AE301" i="1"/>
  <c r="AF301" i="1"/>
  <c r="C302" i="1"/>
  <c r="D302" i="1"/>
  <c r="E302" i="1"/>
  <c r="F302" i="1"/>
  <c r="G302" i="1"/>
  <c r="H302" i="1"/>
  <c r="I302" i="1"/>
  <c r="J302" i="1"/>
  <c r="K302" i="1"/>
  <c r="L302" i="1"/>
  <c r="M302" i="1"/>
  <c r="N302" i="1"/>
  <c r="O302" i="1"/>
  <c r="P302" i="1"/>
  <c r="Q302" i="1"/>
  <c r="R302" i="1"/>
  <c r="S302" i="1"/>
  <c r="T302" i="1"/>
  <c r="U302" i="1"/>
  <c r="V302" i="1"/>
  <c r="W302" i="1"/>
  <c r="X302" i="1"/>
  <c r="Y302" i="1"/>
  <c r="Z302" i="1"/>
  <c r="AA302" i="1"/>
  <c r="AB302" i="1"/>
  <c r="AC302" i="1"/>
  <c r="AD302" i="1"/>
  <c r="AE302" i="1"/>
  <c r="AF302" i="1"/>
  <c r="C303" i="1"/>
  <c r="D303" i="1"/>
  <c r="E303" i="1"/>
  <c r="F303" i="1"/>
  <c r="G303" i="1"/>
  <c r="H303" i="1"/>
  <c r="I303" i="1"/>
  <c r="J303" i="1"/>
  <c r="K303" i="1"/>
  <c r="L303" i="1"/>
  <c r="M303" i="1"/>
  <c r="N303" i="1"/>
  <c r="O303" i="1"/>
  <c r="P303" i="1"/>
  <c r="Q303" i="1"/>
  <c r="R303" i="1"/>
  <c r="S303" i="1"/>
  <c r="T303" i="1"/>
  <c r="U303" i="1"/>
  <c r="V303" i="1"/>
  <c r="W303" i="1"/>
  <c r="X303" i="1"/>
  <c r="Y303" i="1"/>
  <c r="Z303" i="1"/>
  <c r="AA303" i="1"/>
  <c r="AB303" i="1"/>
  <c r="AC303" i="1"/>
  <c r="AD303" i="1"/>
  <c r="AE303" i="1"/>
  <c r="AF303" i="1"/>
  <c r="C304" i="1"/>
  <c r="D304" i="1"/>
  <c r="E304" i="1"/>
  <c r="F304" i="1"/>
  <c r="G304" i="1"/>
  <c r="H304" i="1"/>
  <c r="I304" i="1"/>
  <c r="J304" i="1"/>
  <c r="K304" i="1"/>
  <c r="L304" i="1"/>
  <c r="M304" i="1"/>
  <c r="N304" i="1"/>
  <c r="O304" i="1"/>
  <c r="P304" i="1"/>
  <c r="Q304" i="1"/>
  <c r="R304" i="1"/>
  <c r="S304" i="1"/>
  <c r="T304" i="1"/>
  <c r="U304" i="1"/>
  <c r="V304" i="1"/>
  <c r="W304" i="1"/>
  <c r="X304" i="1"/>
  <c r="Y304" i="1"/>
  <c r="Z304" i="1"/>
  <c r="AA304" i="1"/>
  <c r="AB304" i="1"/>
  <c r="AC304" i="1"/>
  <c r="AD304" i="1"/>
  <c r="AE304" i="1"/>
  <c r="AF304" i="1"/>
  <c r="C305" i="1"/>
  <c r="D305" i="1"/>
  <c r="E305" i="1"/>
  <c r="F305" i="1"/>
  <c r="G305" i="1"/>
  <c r="H305" i="1"/>
  <c r="I305" i="1"/>
  <c r="J305" i="1"/>
  <c r="K305" i="1"/>
  <c r="L305" i="1"/>
  <c r="M305" i="1"/>
  <c r="N305" i="1"/>
  <c r="O305" i="1"/>
  <c r="P305" i="1"/>
  <c r="Q305" i="1"/>
  <c r="R305" i="1"/>
  <c r="S305" i="1"/>
  <c r="T305" i="1"/>
  <c r="U305" i="1"/>
  <c r="V305" i="1"/>
  <c r="W305" i="1"/>
  <c r="X305" i="1"/>
  <c r="Y305" i="1"/>
  <c r="Z305" i="1"/>
  <c r="AA305" i="1"/>
  <c r="AB305" i="1"/>
  <c r="AC305" i="1"/>
  <c r="AD305" i="1"/>
  <c r="AE305" i="1"/>
  <c r="AF305" i="1"/>
  <c r="C306" i="1"/>
  <c r="D306" i="1"/>
  <c r="E306" i="1"/>
  <c r="F306" i="1"/>
  <c r="G306" i="1"/>
  <c r="H306" i="1"/>
  <c r="I306" i="1"/>
  <c r="J306" i="1"/>
  <c r="K306" i="1"/>
  <c r="L306" i="1"/>
  <c r="M306" i="1"/>
  <c r="N306" i="1"/>
  <c r="O306" i="1"/>
  <c r="P306" i="1"/>
  <c r="Q306" i="1"/>
  <c r="R306" i="1"/>
  <c r="S306" i="1"/>
  <c r="T306" i="1"/>
  <c r="U306" i="1"/>
  <c r="V306" i="1"/>
  <c r="W306" i="1"/>
  <c r="X306" i="1"/>
  <c r="Y306" i="1"/>
  <c r="Z306" i="1"/>
  <c r="AA306" i="1"/>
  <c r="AB306" i="1"/>
  <c r="AC306" i="1"/>
  <c r="AD306" i="1"/>
  <c r="AE306" i="1"/>
  <c r="AF306" i="1"/>
  <c r="C307" i="1"/>
  <c r="D307" i="1"/>
  <c r="E307" i="1"/>
  <c r="F307" i="1"/>
  <c r="G307" i="1"/>
  <c r="H307" i="1"/>
  <c r="I307" i="1"/>
  <c r="J307" i="1"/>
  <c r="K307" i="1"/>
  <c r="L307" i="1"/>
  <c r="M307" i="1"/>
  <c r="N307" i="1"/>
  <c r="O307" i="1"/>
  <c r="P307" i="1"/>
  <c r="Q307" i="1"/>
  <c r="R307" i="1"/>
  <c r="S307" i="1"/>
  <c r="T307" i="1"/>
  <c r="U307" i="1"/>
  <c r="V307" i="1"/>
  <c r="W307" i="1"/>
  <c r="X307" i="1"/>
  <c r="Y307" i="1"/>
  <c r="Z307" i="1"/>
  <c r="AA307" i="1"/>
  <c r="AB307" i="1"/>
  <c r="AC307" i="1"/>
  <c r="AD307" i="1"/>
  <c r="AE307" i="1"/>
  <c r="AF307" i="1"/>
  <c r="C308" i="1"/>
  <c r="D308" i="1"/>
  <c r="E308" i="1"/>
  <c r="F308" i="1"/>
  <c r="G308" i="1"/>
  <c r="H308" i="1"/>
  <c r="I308" i="1"/>
  <c r="J308" i="1"/>
  <c r="K308" i="1"/>
  <c r="L308" i="1"/>
  <c r="M308" i="1"/>
  <c r="N308" i="1"/>
  <c r="O308" i="1"/>
  <c r="P308" i="1"/>
  <c r="Q308" i="1"/>
  <c r="R308" i="1"/>
  <c r="S308" i="1"/>
  <c r="T308" i="1"/>
  <c r="U308" i="1"/>
  <c r="V308" i="1"/>
  <c r="W308" i="1"/>
  <c r="X308" i="1"/>
  <c r="Y308" i="1"/>
  <c r="Z308" i="1"/>
  <c r="AA308" i="1"/>
  <c r="AB308" i="1"/>
  <c r="AC308" i="1"/>
  <c r="AD308" i="1"/>
  <c r="AE308" i="1"/>
  <c r="AF308" i="1"/>
  <c r="C309" i="1"/>
  <c r="D309" i="1"/>
  <c r="E309" i="1"/>
  <c r="F309" i="1"/>
  <c r="G309" i="1"/>
  <c r="H309" i="1"/>
  <c r="I309" i="1"/>
  <c r="J309" i="1"/>
  <c r="K309" i="1"/>
  <c r="L309" i="1"/>
  <c r="M309" i="1"/>
  <c r="N309" i="1"/>
  <c r="O309" i="1"/>
  <c r="P309" i="1"/>
  <c r="Q309" i="1"/>
  <c r="R309" i="1"/>
  <c r="S309" i="1"/>
  <c r="T309" i="1"/>
  <c r="U309" i="1"/>
  <c r="V309" i="1"/>
  <c r="W309" i="1"/>
  <c r="X309" i="1"/>
  <c r="Y309" i="1"/>
  <c r="Z309" i="1"/>
  <c r="AA309" i="1"/>
  <c r="AB309" i="1"/>
  <c r="AC309" i="1"/>
  <c r="AD309" i="1"/>
  <c r="AE309" i="1"/>
  <c r="AF309" i="1"/>
  <c r="C310" i="1"/>
  <c r="D310" i="1"/>
  <c r="E310" i="1"/>
  <c r="F310" i="1"/>
  <c r="G310" i="1"/>
  <c r="H310" i="1"/>
  <c r="I310" i="1"/>
  <c r="J310" i="1"/>
  <c r="K310" i="1"/>
  <c r="L310" i="1"/>
  <c r="M310" i="1"/>
  <c r="N310" i="1"/>
  <c r="O310" i="1"/>
  <c r="P310" i="1"/>
  <c r="Q310" i="1"/>
  <c r="R310" i="1"/>
  <c r="S310" i="1"/>
  <c r="T310" i="1"/>
  <c r="U310" i="1"/>
  <c r="V310" i="1"/>
  <c r="W310" i="1"/>
  <c r="X310" i="1"/>
  <c r="Y310" i="1"/>
  <c r="Z310" i="1"/>
  <c r="AA310" i="1"/>
  <c r="AB310" i="1"/>
  <c r="AC310" i="1"/>
  <c r="AD310" i="1"/>
  <c r="AE310" i="1"/>
  <c r="AF310" i="1"/>
  <c r="C311" i="1"/>
  <c r="D311" i="1"/>
  <c r="E311" i="1"/>
  <c r="F311" i="1"/>
  <c r="G311" i="1"/>
  <c r="H311" i="1"/>
  <c r="I311" i="1"/>
  <c r="J311" i="1"/>
  <c r="K311" i="1"/>
  <c r="L311" i="1"/>
  <c r="M311" i="1"/>
  <c r="N311" i="1"/>
  <c r="O311" i="1"/>
  <c r="P311" i="1"/>
  <c r="Q311" i="1"/>
  <c r="R311" i="1"/>
  <c r="S311" i="1"/>
  <c r="T311" i="1"/>
  <c r="U311" i="1"/>
  <c r="V311" i="1"/>
  <c r="W311" i="1"/>
  <c r="X311" i="1"/>
  <c r="Y311" i="1"/>
  <c r="Z311" i="1"/>
  <c r="AA311" i="1"/>
  <c r="AB311" i="1"/>
  <c r="AC311" i="1"/>
  <c r="AD311" i="1"/>
  <c r="AE311" i="1"/>
  <c r="AF311" i="1"/>
  <c r="C312" i="1"/>
  <c r="D312" i="1"/>
  <c r="E312" i="1"/>
  <c r="F312" i="1"/>
  <c r="G312" i="1"/>
  <c r="H312" i="1"/>
  <c r="I312" i="1"/>
  <c r="J312" i="1"/>
  <c r="K312" i="1"/>
  <c r="L312" i="1"/>
  <c r="M312" i="1"/>
  <c r="N312" i="1"/>
  <c r="O312" i="1"/>
  <c r="P312" i="1"/>
  <c r="Q312" i="1"/>
  <c r="R312" i="1"/>
  <c r="S312" i="1"/>
  <c r="T312" i="1"/>
  <c r="U312" i="1"/>
  <c r="V312" i="1"/>
  <c r="W312" i="1"/>
  <c r="X312" i="1"/>
  <c r="Y312" i="1"/>
  <c r="Z312" i="1"/>
  <c r="AA312" i="1"/>
  <c r="AB312" i="1"/>
  <c r="AC312" i="1"/>
  <c r="AD312" i="1"/>
  <c r="AE312" i="1"/>
  <c r="AF312" i="1"/>
  <c r="C313" i="1"/>
  <c r="D313" i="1"/>
  <c r="E313" i="1"/>
  <c r="F313" i="1"/>
  <c r="G313" i="1"/>
  <c r="H313" i="1"/>
  <c r="I313" i="1"/>
  <c r="J313" i="1"/>
  <c r="K313" i="1"/>
  <c r="L313" i="1"/>
  <c r="M313" i="1"/>
  <c r="N313" i="1"/>
  <c r="O313" i="1"/>
  <c r="P313" i="1"/>
  <c r="Q313" i="1"/>
  <c r="R313" i="1"/>
  <c r="S313" i="1"/>
  <c r="T313" i="1"/>
  <c r="U313" i="1"/>
  <c r="V313" i="1"/>
  <c r="W313" i="1"/>
  <c r="X313" i="1"/>
  <c r="Y313" i="1"/>
  <c r="Z313" i="1"/>
  <c r="AA313" i="1"/>
  <c r="AB313" i="1"/>
  <c r="AC313" i="1"/>
  <c r="AD313" i="1"/>
  <c r="AE313" i="1"/>
  <c r="AF313" i="1"/>
  <c r="C314" i="1"/>
  <c r="D314" i="1"/>
  <c r="E314" i="1"/>
  <c r="F314" i="1"/>
  <c r="G314" i="1"/>
  <c r="H314" i="1"/>
  <c r="I314" i="1"/>
  <c r="J314" i="1"/>
  <c r="K314" i="1"/>
  <c r="L314" i="1"/>
  <c r="M314" i="1"/>
  <c r="N314" i="1"/>
  <c r="O314" i="1"/>
  <c r="P314" i="1"/>
  <c r="Q314" i="1"/>
  <c r="R314" i="1"/>
  <c r="S314" i="1"/>
  <c r="T314" i="1"/>
  <c r="U314" i="1"/>
  <c r="V314" i="1"/>
  <c r="W314" i="1"/>
  <c r="X314" i="1"/>
  <c r="Y314" i="1"/>
  <c r="Z314" i="1"/>
  <c r="AA314" i="1"/>
  <c r="AB314" i="1"/>
  <c r="AC314" i="1"/>
  <c r="AD314" i="1"/>
  <c r="AE314" i="1"/>
  <c r="AF314" i="1"/>
  <c r="C315" i="1"/>
  <c r="D315" i="1"/>
  <c r="E315" i="1"/>
  <c r="F315" i="1"/>
  <c r="G315" i="1"/>
  <c r="H315" i="1"/>
  <c r="I315" i="1"/>
  <c r="J315" i="1"/>
  <c r="K315" i="1"/>
  <c r="L315" i="1"/>
  <c r="M315" i="1"/>
  <c r="N315" i="1"/>
  <c r="O315" i="1"/>
  <c r="P315" i="1"/>
  <c r="Q315" i="1"/>
  <c r="R315" i="1"/>
  <c r="S315" i="1"/>
  <c r="T315" i="1"/>
  <c r="U315" i="1"/>
  <c r="V315" i="1"/>
  <c r="W315" i="1"/>
  <c r="X315" i="1"/>
  <c r="Y315" i="1"/>
  <c r="Z315" i="1"/>
  <c r="AA315" i="1"/>
  <c r="AB315" i="1"/>
  <c r="AC315" i="1"/>
  <c r="AD315" i="1"/>
  <c r="AE315" i="1"/>
  <c r="AF315" i="1"/>
  <c r="C316" i="1"/>
  <c r="D316" i="1"/>
  <c r="E316" i="1"/>
  <c r="F316" i="1"/>
  <c r="G316" i="1"/>
  <c r="H316" i="1"/>
  <c r="I316" i="1"/>
  <c r="J316" i="1"/>
  <c r="K316" i="1"/>
  <c r="L316" i="1"/>
  <c r="M316" i="1"/>
  <c r="N316" i="1"/>
  <c r="O316" i="1"/>
  <c r="P316" i="1"/>
  <c r="Q316" i="1"/>
  <c r="R316" i="1"/>
  <c r="S316" i="1"/>
  <c r="T316" i="1"/>
  <c r="U316" i="1"/>
  <c r="V316" i="1"/>
  <c r="W316" i="1"/>
  <c r="X316" i="1"/>
  <c r="Y316" i="1"/>
  <c r="Z316" i="1"/>
  <c r="AA316" i="1"/>
  <c r="AB316" i="1"/>
  <c r="AC316" i="1"/>
  <c r="AD316" i="1"/>
  <c r="AE316" i="1"/>
  <c r="AF316" i="1"/>
  <c r="C317" i="1"/>
  <c r="D317" i="1"/>
  <c r="E317" i="1"/>
  <c r="F317" i="1"/>
  <c r="G317" i="1"/>
  <c r="H317" i="1"/>
  <c r="I317" i="1"/>
  <c r="J317" i="1"/>
  <c r="K317" i="1"/>
  <c r="L317" i="1"/>
  <c r="M317" i="1"/>
  <c r="N317" i="1"/>
  <c r="O317" i="1"/>
  <c r="P317" i="1"/>
  <c r="Q317" i="1"/>
  <c r="R317" i="1"/>
  <c r="S317" i="1"/>
  <c r="T317" i="1"/>
  <c r="U317" i="1"/>
  <c r="V317" i="1"/>
  <c r="W317" i="1"/>
  <c r="X317" i="1"/>
  <c r="Y317" i="1"/>
  <c r="Z317" i="1"/>
  <c r="AA317" i="1"/>
  <c r="AB317" i="1"/>
  <c r="AC317" i="1"/>
  <c r="AD317" i="1"/>
  <c r="AE317" i="1"/>
  <c r="AF317" i="1"/>
  <c r="C318" i="1"/>
  <c r="D318" i="1"/>
  <c r="E318" i="1"/>
  <c r="F318" i="1"/>
  <c r="G318" i="1"/>
  <c r="H318" i="1"/>
  <c r="I318" i="1"/>
  <c r="J318" i="1"/>
  <c r="K318" i="1"/>
  <c r="L318" i="1"/>
  <c r="M318" i="1"/>
  <c r="N318" i="1"/>
  <c r="O318" i="1"/>
  <c r="P318" i="1"/>
  <c r="Q318" i="1"/>
  <c r="R318" i="1"/>
  <c r="S318" i="1"/>
  <c r="T318" i="1"/>
  <c r="U318" i="1"/>
  <c r="V318" i="1"/>
  <c r="W318" i="1"/>
  <c r="X318" i="1"/>
  <c r="Y318" i="1"/>
  <c r="Z318" i="1"/>
  <c r="AA318" i="1"/>
  <c r="AB318" i="1"/>
  <c r="AC318" i="1"/>
  <c r="AD318" i="1"/>
  <c r="AE318" i="1"/>
  <c r="AF318" i="1"/>
  <c r="C319" i="1"/>
  <c r="D319" i="1"/>
  <c r="E319" i="1"/>
  <c r="F319" i="1"/>
  <c r="G319" i="1"/>
  <c r="H319" i="1"/>
  <c r="I319" i="1"/>
  <c r="J319" i="1"/>
  <c r="K319" i="1"/>
  <c r="L319" i="1"/>
  <c r="M319" i="1"/>
  <c r="N319" i="1"/>
  <c r="O319" i="1"/>
  <c r="P319" i="1"/>
  <c r="Q319" i="1"/>
  <c r="R319" i="1"/>
  <c r="S319" i="1"/>
  <c r="T319" i="1"/>
  <c r="U319" i="1"/>
  <c r="V319" i="1"/>
  <c r="W319" i="1"/>
  <c r="X319" i="1"/>
  <c r="Y319" i="1"/>
  <c r="Z319" i="1"/>
  <c r="AA319" i="1"/>
  <c r="AB319" i="1"/>
  <c r="AC319" i="1"/>
  <c r="AD319" i="1"/>
  <c r="AE319" i="1"/>
  <c r="AF319" i="1"/>
  <c r="C320" i="1"/>
  <c r="D320" i="1"/>
  <c r="E320" i="1"/>
  <c r="F320" i="1"/>
  <c r="G320" i="1"/>
  <c r="H320" i="1"/>
  <c r="I320" i="1"/>
  <c r="J320" i="1"/>
  <c r="K320" i="1"/>
  <c r="L320" i="1"/>
  <c r="M320" i="1"/>
  <c r="N320" i="1"/>
  <c r="O320" i="1"/>
  <c r="P320" i="1"/>
  <c r="Q320" i="1"/>
  <c r="R320" i="1"/>
  <c r="S320" i="1"/>
  <c r="T320" i="1"/>
  <c r="U320" i="1"/>
  <c r="V320" i="1"/>
  <c r="W320" i="1"/>
  <c r="X320" i="1"/>
  <c r="Y320" i="1"/>
  <c r="Z320" i="1"/>
  <c r="AA320" i="1"/>
  <c r="AB320" i="1"/>
  <c r="AC320" i="1"/>
  <c r="AD320" i="1"/>
  <c r="AE320" i="1"/>
  <c r="AF320" i="1"/>
  <c r="C321" i="1"/>
  <c r="D321" i="1"/>
  <c r="E321" i="1"/>
  <c r="F321" i="1"/>
  <c r="G321" i="1"/>
  <c r="H321" i="1"/>
  <c r="I321" i="1"/>
  <c r="J321" i="1"/>
  <c r="K321" i="1"/>
  <c r="L321" i="1"/>
  <c r="M321" i="1"/>
  <c r="N321" i="1"/>
  <c r="O321" i="1"/>
  <c r="P321" i="1"/>
  <c r="Q321" i="1"/>
  <c r="R321" i="1"/>
  <c r="S321" i="1"/>
  <c r="T321" i="1"/>
  <c r="U321" i="1"/>
  <c r="V321" i="1"/>
  <c r="W321" i="1"/>
  <c r="X321" i="1"/>
  <c r="Y321" i="1"/>
  <c r="Z321" i="1"/>
  <c r="AA321" i="1"/>
  <c r="AB321" i="1"/>
  <c r="AC321" i="1"/>
  <c r="AD321" i="1"/>
  <c r="AE321" i="1"/>
  <c r="AF321" i="1"/>
  <c r="C322" i="1"/>
  <c r="D322" i="1"/>
  <c r="E322" i="1"/>
  <c r="F322" i="1"/>
  <c r="G322" i="1"/>
  <c r="H322" i="1"/>
  <c r="I322" i="1"/>
  <c r="J322" i="1"/>
  <c r="K322" i="1"/>
  <c r="L322" i="1"/>
  <c r="M322" i="1"/>
  <c r="N322" i="1"/>
  <c r="O322" i="1"/>
  <c r="P322" i="1"/>
  <c r="Q322" i="1"/>
  <c r="R322" i="1"/>
  <c r="S322" i="1"/>
  <c r="T322" i="1"/>
  <c r="U322" i="1"/>
  <c r="V322" i="1"/>
  <c r="W322" i="1"/>
  <c r="X322" i="1"/>
  <c r="Y322" i="1"/>
  <c r="Z322" i="1"/>
  <c r="AA322" i="1"/>
  <c r="AB322" i="1"/>
  <c r="AC322" i="1"/>
  <c r="AD322" i="1"/>
  <c r="AE322" i="1"/>
  <c r="AF322" i="1"/>
  <c r="C323" i="1"/>
  <c r="D323" i="1"/>
  <c r="E323" i="1"/>
  <c r="F323" i="1"/>
  <c r="G323" i="1"/>
  <c r="H323" i="1"/>
  <c r="I323" i="1"/>
  <c r="J323" i="1"/>
  <c r="K323" i="1"/>
  <c r="L323" i="1"/>
  <c r="M323" i="1"/>
  <c r="N323" i="1"/>
  <c r="O323" i="1"/>
  <c r="P323" i="1"/>
  <c r="Q323" i="1"/>
  <c r="R323" i="1"/>
  <c r="S323" i="1"/>
  <c r="T323" i="1"/>
  <c r="U323" i="1"/>
  <c r="V323" i="1"/>
  <c r="W323" i="1"/>
  <c r="X323" i="1"/>
  <c r="Y323" i="1"/>
  <c r="Z323" i="1"/>
  <c r="AA323" i="1"/>
  <c r="AB323" i="1"/>
  <c r="AC323" i="1"/>
  <c r="AD323" i="1"/>
  <c r="AE323" i="1"/>
  <c r="AF323" i="1"/>
  <c r="C324" i="1"/>
  <c r="D324" i="1"/>
  <c r="E324" i="1"/>
  <c r="F324" i="1"/>
  <c r="G324" i="1"/>
  <c r="H324" i="1"/>
  <c r="I324" i="1"/>
  <c r="J324" i="1"/>
  <c r="K324" i="1"/>
  <c r="L324" i="1"/>
  <c r="M324" i="1"/>
  <c r="N324" i="1"/>
  <c r="O324" i="1"/>
  <c r="P324" i="1"/>
  <c r="Q324" i="1"/>
  <c r="R324" i="1"/>
  <c r="S324" i="1"/>
  <c r="T324" i="1"/>
  <c r="U324" i="1"/>
  <c r="V324" i="1"/>
  <c r="W324" i="1"/>
  <c r="X324" i="1"/>
  <c r="Y324" i="1"/>
  <c r="Z324" i="1"/>
  <c r="AA324" i="1"/>
  <c r="AB324" i="1"/>
  <c r="AC324" i="1"/>
  <c r="AD324" i="1"/>
  <c r="AE324" i="1"/>
  <c r="AF324" i="1"/>
  <c r="C325" i="1"/>
  <c r="D325" i="1"/>
  <c r="E325" i="1"/>
  <c r="F325" i="1"/>
  <c r="G325" i="1"/>
  <c r="H325" i="1"/>
  <c r="I325" i="1"/>
  <c r="J325" i="1"/>
  <c r="K325" i="1"/>
  <c r="L325" i="1"/>
  <c r="M325" i="1"/>
  <c r="N325" i="1"/>
  <c r="O325" i="1"/>
  <c r="P325" i="1"/>
  <c r="Q325" i="1"/>
  <c r="R325" i="1"/>
  <c r="S325" i="1"/>
  <c r="T325" i="1"/>
  <c r="U325" i="1"/>
  <c r="V325" i="1"/>
  <c r="W325" i="1"/>
  <c r="X325" i="1"/>
  <c r="Y325" i="1"/>
  <c r="Z325" i="1"/>
  <c r="AA325" i="1"/>
  <c r="AB325" i="1"/>
  <c r="AC325" i="1"/>
  <c r="AD325" i="1"/>
  <c r="AE325" i="1"/>
  <c r="AF325" i="1"/>
  <c r="C326" i="1"/>
  <c r="D326" i="1"/>
  <c r="E326" i="1"/>
  <c r="F326" i="1"/>
  <c r="G326" i="1"/>
  <c r="H326" i="1"/>
  <c r="I326" i="1"/>
  <c r="J326" i="1"/>
  <c r="K326" i="1"/>
  <c r="L326" i="1"/>
  <c r="M326" i="1"/>
  <c r="N326" i="1"/>
  <c r="O326" i="1"/>
  <c r="P326" i="1"/>
  <c r="Q326" i="1"/>
  <c r="R326" i="1"/>
  <c r="S326" i="1"/>
  <c r="T326" i="1"/>
  <c r="U326" i="1"/>
  <c r="V326" i="1"/>
  <c r="W326" i="1"/>
  <c r="X326" i="1"/>
  <c r="Y326" i="1"/>
  <c r="Z326" i="1"/>
  <c r="AA326" i="1"/>
  <c r="AB326" i="1"/>
  <c r="AC326" i="1"/>
  <c r="AD326" i="1"/>
  <c r="AE326" i="1"/>
  <c r="AF326" i="1"/>
  <c r="C327" i="1"/>
  <c r="D327" i="1"/>
  <c r="E327" i="1"/>
  <c r="F327" i="1"/>
  <c r="G327" i="1"/>
  <c r="H327" i="1"/>
  <c r="I327" i="1"/>
  <c r="J327" i="1"/>
  <c r="K327" i="1"/>
  <c r="L327" i="1"/>
  <c r="M327" i="1"/>
  <c r="N327" i="1"/>
  <c r="O327" i="1"/>
  <c r="P327" i="1"/>
  <c r="Q327" i="1"/>
  <c r="R327" i="1"/>
  <c r="S327" i="1"/>
  <c r="T327" i="1"/>
  <c r="U327" i="1"/>
  <c r="V327" i="1"/>
  <c r="W327" i="1"/>
  <c r="X327" i="1"/>
  <c r="Y327" i="1"/>
  <c r="Z327" i="1"/>
  <c r="AA327" i="1"/>
  <c r="AB327" i="1"/>
  <c r="AC327" i="1"/>
  <c r="AD327" i="1"/>
  <c r="AE327" i="1"/>
  <c r="AF327" i="1"/>
  <c r="C328" i="1"/>
  <c r="D328" i="1"/>
  <c r="E328" i="1"/>
  <c r="F328" i="1"/>
  <c r="G328" i="1"/>
  <c r="H328" i="1"/>
  <c r="I328" i="1"/>
  <c r="J328" i="1"/>
  <c r="K328" i="1"/>
  <c r="L328" i="1"/>
  <c r="M328" i="1"/>
  <c r="N328" i="1"/>
  <c r="O328" i="1"/>
  <c r="P328" i="1"/>
  <c r="Q328" i="1"/>
  <c r="R328" i="1"/>
  <c r="S328" i="1"/>
  <c r="T328" i="1"/>
  <c r="U328" i="1"/>
  <c r="V328" i="1"/>
  <c r="W328" i="1"/>
  <c r="X328" i="1"/>
  <c r="Y328" i="1"/>
  <c r="Z328" i="1"/>
  <c r="AA328" i="1"/>
  <c r="AB328" i="1"/>
  <c r="AC328" i="1"/>
  <c r="AD328" i="1"/>
  <c r="AE328" i="1"/>
  <c r="AF328" i="1"/>
  <c r="C329" i="1"/>
  <c r="D329" i="1"/>
  <c r="E329" i="1"/>
  <c r="F329" i="1"/>
  <c r="G329" i="1"/>
  <c r="H329" i="1"/>
  <c r="I329" i="1"/>
  <c r="J329" i="1"/>
  <c r="K329" i="1"/>
  <c r="L329" i="1"/>
  <c r="M329" i="1"/>
  <c r="N329" i="1"/>
  <c r="O329" i="1"/>
  <c r="P329" i="1"/>
  <c r="Q329" i="1"/>
  <c r="R329" i="1"/>
  <c r="S329" i="1"/>
  <c r="T329" i="1"/>
  <c r="U329" i="1"/>
  <c r="V329" i="1"/>
  <c r="W329" i="1"/>
  <c r="X329" i="1"/>
  <c r="Y329" i="1"/>
  <c r="Z329" i="1"/>
  <c r="AA329" i="1"/>
  <c r="AB329" i="1"/>
  <c r="AC329" i="1"/>
  <c r="AD329" i="1"/>
  <c r="AE329" i="1"/>
  <c r="AF329" i="1"/>
  <c r="C330" i="1"/>
  <c r="D330" i="1"/>
  <c r="E330" i="1"/>
  <c r="F330" i="1"/>
  <c r="G330" i="1"/>
  <c r="H330" i="1"/>
  <c r="I330" i="1"/>
  <c r="J330" i="1"/>
  <c r="K330" i="1"/>
  <c r="L330" i="1"/>
  <c r="M330" i="1"/>
  <c r="N330" i="1"/>
  <c r="O330" i="1"/>
  <c r="P330" i="1"/>
  <c r="Q330" i="1"/>
  <c r="R330" i="1"/>
  <c r="S330" i="1"/>
  <c r="T330" i="1"/>
  <c r="U330" i="1"/>
  <c r="V330" i="1"/>
  <c r="W330" i="1"/>
  <c r="X330" i="1"/>
  <c r="Y330" i="1"/>
  <c r="Z330" i="1"/>
  <c r="AA330" i="1"/>
  <c r="AB330" i="1"/>
  <c r="AC330" i="1"/>
  <c r="AD330" i="1"/>
  <c r="AE330" i="1"/>
  <c r="AF330" i="1"/>
  <c r="C331" i="1"/>
  <c r="D331" i="1"/>
  <c r="E331" i="1"/>
  <c r="F331" i="1"/>
  <c r="G331" i="1"/>
  <c r="H331" i="1"/>
  <c r="I331" i="1"/>
  <c r="J331" i="1"/>
  <c r="K331" i="1"/>
  <c r="L331" i="1"/>
  <c r="M331" i="1"/>
  <c r="N331" i="1"/>
  <c r="O331" i="1"/>
  <c r="P331" i="1"/>
  <c r="Q331" i="1"/>
  <c r="R331" i="1"/>
  <c r="S331" i="1"/>
  <c r="T331" i="1"/>
  <c r="U331" i="1"/>
  <c r="V331" i="1"/>
  <c r="W331" i="1"/>
  <c r="X331" i="1"/>
  <c r="Y331" i="1"/>
  <c r="Z331" i="1"/>
  <c r="AA331" i="1"/>
  <c r="AB331" i="1"/>
  <c r="AC331" i="1"/>
  <c r="AD331" i="1"/>
  <c r="AE331" i="1"/>
  <c r="AF331" i="1"/>
  <c r="C332" i="1"/>
  <c r="D332" i="1"/>
  <c r="E332" i="1"/>
  <c r="F332" i="1"/>
  <c r="G332" i="1"/>
  <c r="H332" i="1"/>
  <c r="I332" i="1"/>
  <c r="J332" i="1"/>
  <c r="K332" i="1"/>
  <c r="L332" i="1"/>
  <c r="M332" i="1"/>
  <c r="N332" i="1"/>
  <c r="O332" i="1"/>
  <c r="P332" i="1"/>
  <c r="Q332" i="1"/>
  <c r="R332" i="1"/>
  <c r="S332" i="1"/>
  <c r="T332" i="1"/>
  <c r="U332" i="1"/>
  <c r="V332" i="1"/>
  <c r="W332" i="1"/>
  <c r="X332" i="1"/>
  <c r="Y332" i="1"/>
  <c r="Z332" i="1"/>
  <c r="AA332" i="1"/>
  <c r="AB332" i="1"/>
  <c r="AC332" i="1"/>
  <c r="AD332" i="1"/>
  <c r="AE332" i="1"/>
  <c r="AF332" i="1"/>
  <c r="C333" i="1"/>
  <c r="D333" i="1"/>
  <c r="E333" i="1"/>
  <c r="F333" i="1"/>
  <c r="G333" i="1"/>
  <c r="H333" i="1"/>
  <c r="I333" i="1"/>
  <c r="J333" i="1"/>
  <c r="K333" i="1"/>
  <c r="L333" i="1"/>
  <c r="M333" i="1"/>
  <c r="N333" i="1"/>
  <c r="O333" i="1"/>
  <c r="P333" i="1"/>
  <c r="Q333" i="1"/>
  <c r="R333" i="1"/>
  <c r="S333" i="1"/>
  <c r="T333" i="1"/>
  <c r="U333" i="1"/>
  <c r="V333" i="1"/>
  <c r="W333" i="1"/>
  <c r="X333" i="1"/>
  <c r="Y333" i="1"/>
  <c r="Z333" i="1"/>
  <c r="AA333" i="1"/>
  <c r="AB333" i="1"/>
  <c r="AC333" i="1"/>
  <c r="AD333" i="1"/>
  <c r="AE333" i="1"/>
  <c r="AF333" i="1"/>
  <c r="C334" i="1"/>
  <c r="D334" i="1"/>
  <c r="E334" i="1"/>
  <c r="F334" i="1"/>
  <c r="G334" i="1"/>
  <c r="H334" i="1"/>
  <c r="I334" i="1"/>
  <c r="J334" i="1"/>
  <c r="K334" i="1"/>
  <c r="L334" i="1"/>
  <c r="M334" i="1"/>
  <c r="N334" i="1"/>
  <c r="O334" i="1"/>
  <c r="P334" i="1"/>
  <c r="Q334" i="1"/>
  <c r="R334" i="1"/>
  <c r="S334" i="1"/>
  <c r="T334" i="1"/>
  <c r="U334" i="1"/>
  <c r="V334" i="1"/>
  <c r="W334" i="1"/>
  <c r="X334" i="1"/>
  <c r="Y334" i="1"/>
  <c r="Z334" i="1"/>
  <c r="AA334" i="1"/>
  <c r="AB334" i="1"/>
  <c r="AC334" i="1"/>
  <c r="AD334" i="1"/>
  <c r="AE334" i="1"/>
  <c r="AF334" i="1"/>
  <c r="C335" i="1"/>
  <c r="D335" i="1"/>
  <c r="E335" i="1"/>
  <c r="F335" i="1"/>
  <c r="G335" i="1"/>
  <c r="H335" i="1"/>
  <c r="I335" i="1"/>
  <c r="J335" i="1"/>
  <c r="K335" i="1"/>
  <c r="L335" i="1"/>
  <c r="M335" i="1"/>
  <c r="N335" i="1"/>
  <c r="O335" i="1"/>
  <c r="P335" i="1"/>
  <c r="Q335" i="1"/>
  <c r="R335" i="1"/>
  <c r="S335" i="1"/>
  <c r="T335" i="1"/>
  <c r="U335" i="1"/>
  <c r="V335" i="1"/>
  <c r="W335" i="1"/>
  <c r="X335" i="1"/>
  <c r="Y335" i="1"/>
  <c r="Z335" i="1"/>
  <c r="AA335" i="1"/>
  <c r="AB335" i="1"/>
  <c r="AC335" i="1"/>
  <c r="AD335" i="1"/>
  <c r="AE335" i="1"/>
  <c r="AF335" i="1"/>
  <c r="C336" i="1"/>
  <c r="D336" i="1"/>
  <c r="E336" i="1"/>
  <c r="F336" i="1"/>
  <c r="G336" i="1"/>
  <c r="H336" i="1"/>
  <c r="I336" i="1"/>
  <c r="J336" i="1"/>
  <c r="K336" i="1"/>
  <c r="L336" i="1"/>
  <c r="M336" i="1"/>
  <c r="N336" i="1"/>
  <c r="O336" i="1"/>
  <c r="P336" i="1"/>
  <c r="Q336" i="1"/>
  <c r="R336" i="1"/>
  <c r="S336" i="1"/>
  <c r="T336" i="1"/>
  <c r="U336" i="1"/>
  <c r="V336" i="1"/>
  <c r="W336" i="1"/>
  <c r="X336" i="1"/>
  <c r="Y336" i="1"/>
  <c r="Z336" i="1"/>
  <c r="AA336" i="1"/>
  <c r="AB336" i="1"/>
  <c r="AC336" i="1"/>
  <c r="AD336" i="1"/>
  <c r="AE336" i="1"/>
  <c r="AF336" i="1"/>
  <c r="C337" i="1"/>
  <c r="D337" i="1"/>
  <c r="E337" i="1"/>
  <c r="F337" i="1"/>
  <c r="G337" i="1"/>
  <c r="H337" i="1"/>
  <c r="I337" i="1"/>
  <c r="J337" i="1"/>
  <c r="K337" i="1"/>
  <c r="L337" i="1"/>
  <c r="M337" i="1"/>
  <c r="N337" i="1"/>
  <c r="O337" i="1"/>
  <c r="P337" i="1"/>
  <c r="Q337" i="1"/>
  <c r="R337" i="1"/>
  <c r="S337" i="1"/>
  <c r="T337" i="1"/>
  <c r="U337" i="1"/>
  <c r="V337" i="1"/>
  <c r="W337" i="1"/>
  <c r="X337" i="1"/>
  <c r="Y337" i="1"/>
  <c r="Z337" i="1"/>
  <c r="AA337" i="1"/>
  <c r="AB337" i="1"/>
  <c r="AC337" i="1"/>
  <c r="AD337" i="1"/>
  <c r="AE337" i="1"/>
  <c r="AF337" i="1"/>
  <c r="C338" i="1"/>
  <c r="D338" i="1"/>
  <c r="E338" i="1"/>
  <c r="F338" i="1"/>
  <c r="G338" i="1"/>
  <c r="H338" i="1"/>
  <c r="I338" i="1"/>
  <c r="J338" i="1"/>
  <c r="K338" i="1"/>
  <c r="L338" i="1"/>
  <c r="M338" i="1"/>
  <c r="N338" i="1"/>
  <c r="O338" i="1"/>
  <c r="P338" i="1"/>
  <c r="Q338" i="1"/>
  <c r="R338" i="1"/>
  <c r="S338" i="1"/>
  <c r="T338" i="1"/>
  <c r="U338" i="1"/>
  <c r="V338" i="1"/>
  <c r="W338" i="1"/>
  <c r="X338" i="1"/>
  <c r="Y338" i="1"/>
  <c r="Z338" i="1"/>
  <c r="AA338" i="1"/>
  <c r="AB338" i="1"/>
  <c r="AC338" i="1"/>
  <c r="AD338" i="1"/>
  <c r="AE338" i="1"/>
  <c r="AF338" i="1"/>
  <c r="C339" i="1"/>
  <c r="D339" i="1"/>
  <c r="E339" i="1"/>
  <c r="F339" i="1"/>
  <c r="G339" i="1"/>
  <c r="H339" i="1"/>
  <c r="I339" i="1"/>
  <c r="J339" i="1"/>
  <c r="K339" i="1"/>
  <c r="L339" i="1"/>
  <c r="M339" i="1"/>
  <c r="N339" i="1"/>
  <c r="O339" i="1"/>
  <c r="P339" i="1"/>
  <c r="Q339" i="1"/>
  <c r="R339" i="1"/>
  <c r="S339" i="1"/>
  <c r="T339" i="1"/>
  <c r="U339" i="1"/>
  <c r="V339" i="1"/>
  <c r="W339" i="1"/>
  <c r="X339" i="1"/>
  <c r="Y339" i="1"/>
  <c r="Z339" i="1"/>
  <c r="AA339" i="1"/>
  <c r="AB339" i="1"/>
  <c r="AC339" i="1"/>
  <c r="AD339" i="1"/>
  <c r="AE339" i="1"/>
  <c r="AF339" i="1"/>
  <c r="C340" i="1"/>
  <c r="D340" i="1"/>
  <c r="E340" i="1"/>
  <c r="F340" i="1"/>
  <c r="G340" i="1"/>
  <c r="H340" i="1"/>
  <c r="I340" i="1"/>
  <c r="J340" i="1"/>
  <c r="K340" i="1"/>
  <c r="L340" i="1"/>
  <c r="M340" i="1"/>
  <c r="N340" i="1"/>
  <c r="O340" i="1"/>
  <c r="P340" i="1"/>
  <c r="Q340" i="1"/>
  <c r="R340" i="1"/>
  <c r="S340" i="1"/>
  <c r="T340" i="1"/>
  <c r="U340" i="1"/>
  <c r="V340" i="1"/>
  <c r="W340" i="1"/>
  <c r="X340" i="1"/>
  <c r="Y340" i="1"/>
  <c r="Z340" i="1"/>
  <c r="AA340" i="1"/>
  <c r="AB340" i="1"/>
  <c r="AC340" i="1"/>
  <c r="AD340" i="1"/>
  <c r="AE340" i="1"/>
  <c r="AF340" i="1"/>
  <c r="C341" i="1"/>
  <c r="D341" i="1"/>
  <c r="E341" i="1"/>
  <c r="F341" i="1"/>
  <c r="G341" i="1"/>
  <c r="H341" i="1"/>
  <c r="I341" i="1"/>
  <c r="J341" i="1"/>
  <c r="K341" i="1"/>
  <c r="L341" i="1"/>
  <c r="M341" i="1"/>
  <c r="N341" i="1"/>
  <c r="O341" i="1"/>
  <c r="P341" i="1"/>
  <c r="Q341" i="1"/>
  <c r="R341" i="1"/>
  <c r="S341" i="1"/>
  <c r="T341" i="1"/>
  <c r="U341" i="1"/>
  <c r="V341" i="1"/>
  <c r="W341" i="1"/>
  <c r="X341" i="1"/>
  <c r="Y341" i="1"/>
  <c r="Z341" i="1"/>
  <c r="AA341" i="1"/>
  <c r="AB341" i="1"/>
  <c r="AC341" i="1"/>
  <c r="AD341" i="1"/>
  <c r="AE341" i="1"/>
  <c r="AF341" i="1"/>
  <c r="C342" i="1"/>
  <c r="D342" i="1"/>
  <c r="E342" i="1"/>
  <c r="F342" i="1"/>
  <c r="G342" i="1"/>
  <c r="H342" i="1"/>
  <c r="I342" i="1"/>
  <c r="J342" i="1"/>
  <c r="K342" i="1"/>
  <c r="L342" i="1"/>
  <c r="M342" i="1"/>
  <c r="N342" i="1"/>
  <c r="O342" i="1"/>
  <c r="P342" i="1"/>
  <c r="Q342" i="1"/>
  <c r="R342" i="1"/>
  <c r="S342" i="1"/>
  <c r="T342" i="1"/>
  <c r="U342" i="1"/>
  <c r="V342" i="1"/>
  <c r="W342" i="1"/>
  <c r="X342" i="1"/>
  <c r="Y342" i="1"/>
  <c r="Z342" i="1"/>
  <c r="AA342" i="1"/>
  <c r="AB342" i="1"/>
  <c r="AC342" i="1"/>
  <c r="AD342" i="1"/>
  <c r="AE342" i="1"/>
  <c r="AF342" i="1"/>
  <c r="C343" i="1"/>
  <c r="D343" i="1"/>
  <c r="E343" i="1"/>
  <c r="F343" i="1"/>
  <c r="G343" i="1"/>
  <c r="H343" i="1"/>
  <c r="I343" i="1"/>
  <c r="J343" i="1"/>
  <c r="K343" i="1"/>
  <c r="L343" i="1"/>
  <c r="M343" i="1"/>
  <c r="N343" i="1"/>
  <c r="O343" i="1"/>
  <c r="P343" i="1"/>
  <c r="Q343" i="1"/>
  <c r="R343" i="1"/>
  <c r="S343" i="1"/>
  <c r="T343" i="1"/>
  <c r="U343" i="1"/>
  <c r="V343" i="1"/>
  <c r="W343" i="1"/>
  <c r="X343" i="1"/>
  <c r="Y343" i="1"/>
  <c r="Z343" i="1"/>
  <c r="AA343" i="1"/>
  <c r="AB343" i="1"/>
  <c r="AC343" i="1"/>
  <c r="AD343" i="1"/>
  <c r="AE343" i="1"/>
  <c r="AF343" i="1"/>
  <c r="C344" i="1"/>
  <c r="D344" i="1"/>
  <c r="E344" i="1"/>
  <c r="F344" i="1"/>
  <c r="G344" i="1"/>
  <c r="H344" i="1"/>
  <c r="I344" i="1"/>
  <c r="J344" i="1"/>
  <c r="K344" i="1"/>
  <c r="L344" i="1"/>
  <c r="M344" i="1"/>
  <c r="N344" i="1"/>
  <c r="O344" i="1"/>
  <c r="P344" i="1"/>
  <c r="Q344" i="1"/>
  <c r="R344" i="1"/>
  <c r="S344" i="1"/>
  <c r="T344" i="1"/>
  <c r="U344" i="1"/>
  <c r="V344" i="1"/>
  <c r="W344" i="1"/>
  <c r="X344" i="1"/>
  <c r="Y344" i="1"/>
  <c r="Z344" i="1"/>
  <c r="AA344" i="1"/>
  <c r="AB344" i="1"/>
  <c r="AC344" i="1"/>
  <c r="AD344" i="1"/>
  <c r="AE344" i="1"/>
  <c r="AF344" i="1"/>
  <c r="C345" i="1"/>
  <c r="D345" i="1"/>
  <c r="E345" i="1"/>
  <c r="F345" i="1"/>
  <c r="G345" i="1"/>
  <c r="H345" i="1"/>
  <c r="I345" i="1"/>
  <c r="J345" i="1"/>
  <c r="K345" i="1"/>
  <c r="L345" i="1"/>
  <c r="M345" i="1"/>
  <c r="N345" i="1"/>
  <c r="O345" i="1"/>
  <c r="P345" i="1"/>
  <c r="Q345" i="1"/>
  <c r="R345" i="1"/>
  <c r="S345" i="1"/>
  <c r="T345" i="1"/>
  <c r="U345" i="1"/>
  <c r="V345" i="1"/>
  <c r="W345" i="1"/>
  <c r="X345" i="1"/>
  <c r="Y345" i="1"/>
  <c r="Z345" i="1"/>
  <c r="AA345" i="1"/>
  <c r="AB345" i="1"/>
  <c r="AC345" i="1"/>
  <c r="AD345" i="1"/>
  <c r="AE345" i="1"/>
  <c r="AF345" i="1"/>
  <c r="C346" i="1"/>
  <c r="D346" i="1"/>
  <c r="E346" i="1"/>
  <c r="F346" i="1"/>
  <c r="G346" i="1"/>
  <c r="H346" i="1"/>
  <c r="I346" i="1"/>
  <c r="J346" i="1"/>
  <c r="K346" i="1"/>
  <c r="L346" i="1"/>
  <c r="M346" i="1"/>
  <c r="N346" i="1"/>
  <c r="O346" i="1"/>
  <c r="P346" i="1"/>
  <c r="Q346" i="1"/>
  <c r="R346" i="1"/>
  <c r="S346" i="1"/>
  <c r="T346" i="1"/>
  <c r="U346" i="1"/>
  <c r="V346" i="1"/>
  <c r="W346" i="1"/>
  <c r="X346" i="1"/>
  <c r="Y346" i="1"/>
  <c r="Z346" i="1"/>
  <c r="AA346" i="1"/>
  <c r="AB346" i="1"/>
  <c r="AC346" i="1"/>
  <c r="AD346" i="1"/>
  <c r="AE346" i="1"/>
  <c r="AF346" i="1"/>
  <c r="C347" i="1"/>
  <c r="D347" i="1"/>
  <c r="E347" i="1"/>
  <c r="F347" i="1"/>
  <c r="G347" i="1"/>
  <c r="H347" i="1"/>
  <c r="I347" i="1"/>
  <c r="J347" i="1"/>
  <c r="K347" i="1"/>
  <c r="L347" i="1"/>
  <c r="M347" i="1"/>
  <c r="N347" i="1"/>
  <c r="O347" i="1"/>
  <c r="P347" i="1"/>
  <c r="Q347" i="1"/>
  <c r="R347" i="1"/>
  <c r="S347" i="1"/>
  <c r="T347" i="1"/>
  <c r="U347" i="1"/>
  <c r="V347" i="1"/>
  <c r="W347" i="1"/>
  <c r="X347" i="1"/>
  <c r="Y347" i="1"/>
  <c r="Z347" i="1"/>
  <c r="AA347" i="1"/>
  <c r="AB347" i="1"/>
  <c r="AC347" i="1"/>
  <c r="AD347" i="1"/>
  <c r="AE347" i="1"/>
  <c r="AF347" i="1"/>
  <c r="C348" i="1"/>
  <c r="D348" i="1"/>
  <c r="E348" i="1"/>
  <c r="F348" i="1"/>
  <c r="G348" i="1"/>
  <c r="H348" i="1"/>
  <c r="I348" i="1"/>
  <c r="J348" i="1"/>
  <c r="K348" i="1"/>
  <c r="L348" i="1"/>
  <c r="M348" i="1"/>
  <c r="N348" i="1"/>
  <c r="O348" i="1"/>
  <c r="P348" i="1"/>
  <c r="Q348" i="1"/>
  <c r="R348" i="1"/>
  <c r="S348" i="1"/>
  <c r="T348" i="1"/>
  <c r="U348" i="1"/>
  <c r="V348" i="1"/>
  <c r="W348" i="1"/>
  <c r="X348" i="1"/>
  <c r="Y348" i="1"/>
  <c r="Z348" i="1"/>
  <c r="AA348" i="1"/>
  <c r="AB348" i="1"/>
  <c r="AC348" i="1"/>
  <c r="AD348" i="1"/>
  <c r="AE348" i="1"/>
  <c r="AF348" i="1"/>
  <c r="C349" i="1"/>
  <c r="D349" i="1"/>
  <c r="E349" i="1"/>
  <c r="F349" i="1"/>
  <c r="G349" i="1"/>
  <c r="H349" i="1"/>
  <c r="I349" i="1"/>
  <c r="J349" i="1"/>
  <c r="K349" i="1"/>
  <c r="L349" i="1"/>
  <c r="M349" i="1"/>
  <c r="N349" i="1"/>
  <c r="O349" i="1"/>
  <c r="P349" i="1"/>
  <c r="Q349" i="1"/>
  <c r="R349" i="1"/>
  <c r="S349" i="1"/>
  <c r="T349" i="1"/>
  <c r="U349" i="1"/>
  <c r="V349" i="1"/>
  <c r="W349" i="1"/>
  <c r="X349" i="1"/>
  <c r="Y349" i="1"/>
  <c r="Z349" i="1"/>
  <c r="AA349" i="1"/>
  <c r="AB349" i="1"/>
  <c r="AC349" i="1"/>
  <c r="AD349" i="1"/>
  <c r="AE349" i="1"/>
  <c r="AF349" i="1"/>
  <c r="C350" i="1"/>
  <c r="D350" i="1"/>
  <c r="E350" i="1"/>
  <c r="F350" i="1"/>
  <c r="G350" i="1"/>
  <c r="H350" i="1"/>
  <c r="I350" i="1"/>
  <c r="J350" i="1"/>
  <c r="K350" i="1"/>
  <c r="L350" i="1"/>
  <c r="M350" i="1"/>
  <c r="N350" i="1"/>
  <c r="O350" i="1"/>
  <c r="P350" i="1"/>
  <c r="Q350" i="1"/>
  <c r="R350" i="1"/>
  <c r="S350" i="1"/>
  <c r="T350" i="1"/>
  <c r="U350" i="1"/>
  <c r="V350" i="1"/>
  <c r="W350" i="1"/>
  <c r="X350" i="1"/>
  <c r="Y350" i="1"/>
  <c r="Z350" i="1"/>
  <c r="AA350" i="1"/>
  <c r="AB350" i="1"/>
  <c r="AC350" i="1"/>
  <c r="AD350" i="1"/>
  <c r="AE350" i="1"/>
  <c r="AF350" i="1"/>
  <c r="C351" i="1"/>
  <c r="D351" i="1"/>
  <c r="E351" i="1"/>
  <c r="F351" i="1"/>
  <c r="G351" i="1"/>
  <c r="H351" i="1"/>
  <c r="I351" i="1"/>
  <c r="J351" i="1"/>
  <c r="K351" i="1"/>
  <c r="L351" i="1"/>
  <c r="M351" i="1"/>
  <c r="N351" i="1"/>
  <c r="O351" i="1"/>
  <c r="P351" i="1"/>
  <c r="Q351" i="1"/>
  <c r="R351" i="1"/>
  <c r="S351" i="1"/>
  <c r="T351" i="1"/>
  <c r="U351" i="1"/>
  <c r="V351" i="1"/>
  <c r="W351" i="1"/>
  <c r="X351" i="1"/>
  <c r="Y351" i="1"/>
  <c r="Z351" i="1"/>
  <c r="AA351" i="1"/>
  <c r="AB351" i="1"/>
  <c r="AC351" i="1"/>
  <c r="AD351" i="1"/>
  <c r="AE351" i="1"/>
  <c r="AF351" i="1"/>
  <c r="C352" i="1"/>
  <c r="D352" i="1"/>
  <c r="E352" i="1"/>
  <c r="F352" i="1"/>
  <c r="G352" i="1"/>
  <c r="H352" i="1"/>
  <c r="I352" i="1"/>
  <c r="J352" i="1"/>
  <c r="K352" i="1"/>
  <c r="L352" i="1"/>
  <c r="M352" i="1"/>
  <c r="N352" i="1"/>
  <c r="O352" i="1"/>
  <c r="P352" i="1"/>
  <c r="Q352" i="1"/>
  <c r="R352" i="1"/>
  <c r="S352" i="1"/>
  <c r="T352" i="1"/>
  <c r="U352" i="1"/>
  <c r="V352" i="1"/>
  <c r="W352" i="1"/>
  <c r="X352" i="1"/>
  <c r="Y352" i="1"/>
  <c r="Z352" i="1"/>
  <c r="AA352" i="1"/>
  <c r="AB352" i="1"/>
  <c r="AC352" i="1"/>
  <c r="AD352" i="1"/>
  <c r="AE352" i="1"/>
  <c r="AF352" i="1"/>
  <c r="C353" i="1"/>
  <c r="D353" i="1"/>
  <c r="E353" i="1"/>
  <c r="F353" i="1"/>
  <c r="G353" i="1"/>
  <c r="H353" i="1"/>
  <c r="I353" i="1"/>
  <c r="J353" i="1"/>
  <c r="K353" i="1"/>
  <c r="L353" i="1"/>
  <c r="M353" i="1"/>
  <c r="N353" i="1"/>
  <c r="O353" i="1"/>
  <c r="P353" i="1"/>
  <c r="Q353" i="1"/>
  <c r="R353" i="1"/>
  <c r="S353" i="1"/>
  <c r="T353" i="1"/>
  <c r="U353" i="1"/>
  <c r="V353" i="1"/>
  <c r="W353" i="1"/>
  <c r="X353" i="1"/>
  <c r="Y353" i="1"/>
  <c r="Z353" i="1"/>
  <c r="AA353" i="1"/>
  <c r="AB353" i="1"/>
  <c r="AC353" i="1"/>
  <c r="AD353" i="1"/>
  <c r="AE353" i="1"/>
  <c r="AF353" i="1"/>
  <c r="C354" i="1"/>
  <c r="D354" i="1"/>
  <c r="E354" i="1"/>
  <c r="F354" i="1"/>
  <c r="G354" i="1"/>
  <c r="H354" i="1"/>
  <c r="I354" i="1"/>
  <c r="J354" i="1"/>
  <c r="K354" i="1"/>
  <c r="L354" i="1"/>
  <c r="M354" i="1"/>
  <c r="N354" i="1"/>
  <c r="O354" i="1"/>
  <c r="P354" i="1"/>
  <c r="Q354" i="1"/>
  <c r="R354" i="1"/>
  <c r="S354" i="1"/>
  <c r="T354" i="1"/>
  <c r="U354" i="1"/>
  <c r="V354" i="1"/>
  <c r="W354" i="1"/>
  <c r="X354" i="1"/>
  <c r="Y354" i="1"/>
  <c r="Z354" i="1"/>
  <c r="AA354" i="1"/>
  <c r="AB354" i="1"/>
  <c r="AC354" i="1"/>
  <c r="AD354" i="1"/>
  <c r="AE354" i="1"/>
  <c r="AF354" i="1"/>
  <c r="C355" i="1"/>
  <c r="D355" i="1"/>
  <c r="E355" i="1"/>
  <c r="F355" i="1"/>
  <c r="G355" i="1"/>
  <c r="H355" i="1"/>
  <c r="I355" i="1"/>
  <c r="J355" i="1"/>
  <c r="K355" i="1"/>
  <c r="L355" i="1"/>
  <c r="M355" i="1"/>
  <c r="N355" i="1"/>
  <c r="O355" i="1"/>
  <c r="P355" i="1"/>
  <c r="Q355" i="1"/>
  <c r="R355" i="1"/>
  <c r="S355" i="1"/>
  <c r="T355" i="1"/>
  <c r="U355" i="1"/>
  <c r="V355" i="1"/>
  <c r="W355" i="1"/>
  <c r="X355" i="1"/>
  <c r="Y355" i="1"/>
  <c r="Z355" i="1"/>
  <c r="AA355" i="1"/>
  <c r="AB355" i="1"/>
  <c r="AC355" i="1"/>
  <c r="AD355" i="1"/>
  <c r="AE355" i="1"/>
  <c r="AF355" i="1"/>
  <c r="C356" i="1"/>
  <c r="D356" i="1"/>
  <c r="E356" i="1"/>
  <c r="F356" i="1"/>
  <c r="G356" i="1"/>
  <c r="H356" i="1"/>
  <c r="I356" i="1"/>
  <c r="J356" i="1"/>
  <c r="K356" i="1"/>
  <c r="L356" i="1"/>
  <c r="M356" i="1"/>
  <c r="N356" i="1"/>
  <c r="O356" i="1"/>
  <c r="P356" i="1"/>
  <c r="Q356" i="1"/>
  <c r="R356" i="1"/>
  <c r="S356" i="1"/>
  <c r="T356" i="1"/>
  <c r="U356" i="1"/>
  <c r="V356" i="1"/>
  <c r="W356" i="1"/>
  <c r="X356" i="1"/>
  <c r="Y356" i="1"/>
  <c r="Z356" i="1"/>
  <c r="AA356" i="1"/>
  <c r="AB356" i="1"/>
  <c r="AC356" i="1"/>
  <c r="AD356" i="1"/>
  <c r="AE356" i="1"/>
  <c r="AF356" i="1"/>
  <c r="C357" i="1"/>
  <c r="D357" i="1"/>
  <c r="E357" i="1"/>
  <c r="F357" i="1"/>
  <c r="G357" i="1"/>
  <c r="H357" i="1"/>
  <c r="I357" i="1"/>
  <c r="J357" i="1"/>
  <c r="K357" i="1"/>
  <c r="L357" i="1"/>
  <c r="M357" i="1"/>
  <c r="N357" i="1"/>
  <c r="O357" i="1"/>
  <c r="P357" i="1"/>
  <c r="Q357" i="1"/>
  <c r="R357" i="1"/>
  <c r="S357" i="1"/>
  <c r="T357" i="1"/>
  <c r="U357" i="1"/>
  <c r="V357" i="1"/>
  <c r="W357" i="1"/>
  <c r="X357" i="1"/>
  <c r="Y357" i="1"/>
  <c r="Z357" i="1"/>
  <c r="AA357" i="1"/>
  <c r="AB357" i="1"/>
  <c r="AC357" i="1"/>
  <c r="AD357" i="1"/>
  <c r="AE357" i="1"/>
  <c r="AF357" i="1"/>
  <c r="C358" i="1"/>
  <c r="D358" i="1"/>
  <c r="E358" i="1"/>
  <c r="F358" i="1"/>
  <c r="G358" i="1"/>
  <c r="H358" i="1"/>
  <c r="I358" i="1"/>
  <c r="J358" i="1"/>
  <c r="K358" i="1"/>
  <c r="L358" i="1"/>
  <c r="M358" i="1"/>
  <c r="N358" i="1"/>
  <c r="O358" i="1"/>
  <c r="P358" i="1"/>
  <c r="Q358" i="1"/>
  <c r="R358" i="1"/>
  <c r="S358" i="1"/>
  <c r="T358" i="1"/>
  <c r="U358" i="1"/>
  <c r="V358" i="1"/>
  <c r="W358" i="1"/>
  <c r="X358" i="1"/>
  <c r="Y358" i="1"/>
  <c r="Z358" i="1"/>
  <c r="AA358" i="1"/>
  <c r="AB358" i="1"/>
  <c r="AC358" i="1"/>
  <c r="AD358" i="1"/>
  <c r="AE358" i="1"/>
  <c r="AF358" i="1"/>
  <c r="C359" i="1"/>
  <c r="D359" i="1"/>
  <c r="E359" i="1"/>
  <c r="F359" i="1"/>
  <c r="G359" i="1"/>
  <c r="H359" i="1"/>
  <c r="I359" i="1"/>
  <c r="J359" i="1"/>
  <c r="K359" i="1"/>
  <c r="L359" i="1"/>
  <c r="M359" i="1"/>
  <c r="N359" i="1"/>
  <c r="O359" i="1"/>
  <c r="P359" i="1"/>
  <c r="Q359" i="1"/>
  <c r="R359" i="1"/>
  <c r="S359" i="1"/>
  <c r="T359" i="1"/>
  <c r="U359" i="1"/>
  <c r="V359" i="1"/>
  <c r="W359" i="1"/>
  <c r="X359" i="1"/>
  <c r="Y359" i="1"/>
  <c r="Z359" i="1"/>
  <c r="AA359" i="1"/>
  <c r="AB359" i="1"/>
  <c r="AC359" i="1"/>
  <c r="AD359" i="1"/>
  <c r="AE359" i="1"/>
  <c r="AF359" i="1"/>
  <c r="C360" i="1"/>
  <c r="D360" i="1"/>
  <c r="E360" i="1"/>
  <c r="F360" i="1"/>
  <c r="G360" i="1"/>
  <c r="H360" i="1"/>
  <c r="I360" i="1"/>
  <c r="J360" i="1"/>
  <c r="K360" i="1"/>
  <c r="L360" i="1"/>
  <c r="M360" i="1"/>
  <c r="N360" i="1"/>
  <c r="O360" i="1"/>
  <c r="P360" i="1"/>
  <c r="Q360" i="1"/>
  <c r="R360" i="1"/>
  <c r="S360" i="1"/>
  <c r="T360" i="1"/>
  <c r="U360" i="1"/>
  <c r="V360" i="1"/>
  <c r="W360" i="1"/>
  <c r="X360" i="1"/>
  <c r="Y360" i="1"/>
  <c r="Z360" i="1"/>
  <c r="AA360" i="1"/>
  <c r="AB360" i="1"/>
  <c r="AC360" i="1"/>
  <c r="AD360" i="1"/>
  <c r="AE360" i="1"/>
  <c r="AF360" i="1"/>
  <c r="C361" i="1"/>
  <c r="D361" i="1"/>
  <c r="E361" i="1"/>
  <c r="F361" i="1"/>
  <c r="G361" i="1"/>
  <c r="H361" i="1"/>
  <c r="I361" i="1"/>
  <c r="J361" i="1"/>
  <c r="K361" i="1"/>
  <c r="L361" i="1"/>
  <c r="M361" i="1"/>
  <c r="N361" i="1"/>
  <c r="O361" i="1"/>
  <c r="P361" i="1"/>
  <c r="Q361" i="1"/>
  <c r="R361" i="1"/>
  <c r="S361" i="1"/>
  <c r="T361" i="1"/>
  <c r="U361" i="1"/>
  <c r="V361" i="1"/>
  <c r="W361" i="1"/>
  <c r="X361" i="1"/>
  <c r="Y361" i="1"/>
  <c r="Z361" i="1"/>
  <c r="AA361" i="1"/>
  <c r="AB361" i="1"/>
  <c r="AC361" i="1"/>
  <c r="AD361" i="1"/>
  <c r="AE361" i="1"/>
  <c r="AF361" i="1"/>
  <c r="C362" i="1"/>
  <c r="D362" i="1"/>
  <c r="E362" i="1"/>
  <c r="F362" i="1"/>
  <c r="G362" i="1"/>
  <c r="H362" i="1"/>
  <c r="I362" i="1"/>
  <c r="J362" i="1"/>
  <c r="K362" i="1"/>
  <c r="L362" i="1"/>
  <c r="M362" i="1"/>
  <c r="N362" i="1"/>
  <c r="O362" i="1"/>
  <c r="P362" i="1"/>
  <c r="Q362" i="1"/>
  <c r="R362" i="1"/>
  <c r="S362" i="1"/>
  <c r="T362" i="1"/>
  <c r="U362" i="1"/>
  <c r="V362" i="1"/>
  <c r="W362" i="1"/>
  <c r="X362" i="1"/>
  <c r="Y362" i="1"/>
  <c r="Z362" i="1"/>
  <c r="AA362" i="1"/>
  <c r="AB362" i="1"/>
  <c r="AC362" i="1"/>
  <c r="AD362" i="1"/>
  <c r="AE362" i="1"/>
  <c r="AF362" i="1"/>
  <c r="C363" i="1"/>
  <c r="D363" i="1"/>
  <c r="E363" i="1"/>
  <c r="F363" i="1"/>
  <c r="G363" i="1"/>
  <c r="H363" i="1"/>
  <c r="I363" i="1"/>
  <c r="J363" i="1"/>
  <c r="K363" i="1"/>
  <c r="L363" i="1"/>
  <c r="M363" i="1"/>
  <c r="N363" i="1"/>
  <c r="O363" i="1"/>
  <c r="P363" i="1"/>
  <c r="Q363" i="1"/>
  <c r="R363" i="1"/>
  <c r="S363" i="1"/>
  <c r="T363" i="1"/>
  <c r="U363" i="1"/>
  <c r="V363" i="1"/>
  <c r="W363" i="1"/>
  <c r="X363" i="1"/>
  <c r="Y363" i="1"/>
  <c r="Z363" i="1"/>
  <c r="AA363" i="1"/>
  <c r="AB363" i="1"/>
  <c r="AC363" i="1"/>
  <c r="AD363" i="1"/>
  <c r="AE363" i="1"/>
  <c r="AF363" i="1"/>
  <c r="C364" i="1"/>
  <c r="D364" i="1"/>
  <c r="E364" i="1"/>
  <c r="F364" i="1"/>
  <c r="G364" i="1"/>
  <c r="H364" i="1"/>
  <c r="I364" i="1"/>
  <c r="J364" i="1"/>
  <c r="K364" i="1"/>
  <c r="L364" i="1"/>
  <c r="M364" i="1"/>
  <c r="N364" i="1"/>
  <c r="O364" i="1"/>
  <c r="P364" i="1"/>
  <c r="Q364" i="1"/>
  <c r="R364" i="1"/>
  <c r="S364" i="1"/>
  <c r="T364" i="1"/>
  <c r="U364" i="1"/>
  <c r="V364" i="1"/>
  <c r="W364" i="1"/>
  <c r="X364" i="1"/>
  <c r="Y364" i="1"/>
  <c r="Z364" i="1"/>
  <c r="AA364" i="1"/>
  <c r="AB364" i="1"/>
  <c r="AC364" i="1"/>
  <c r="AD364" i="1"/>
  <c r="AE364" i="1"/>
  <c r="AF364" i="1"/>
  <c r="C365" i="1"/>
  <c r="D365" i="1"/>
  <c r="E365" i="1"/>
  <c r="F365" i="1"/>
  <c r="G365" i="1"/>
  <c r="H365" i="1"/>
  <c r="I365" i="1"/>
  <c r="J365" i="1"/>
  <c r="K365" i="1"/>
  <c r="L365" i="1"/>
  <c r="M365" i="1"/>
  <c r="N365" i="1"/>
  <c r="O365" i="1"/>
  <c r="P365" i="1"/>
  <c r="Q365" i="1"/>
  <c r="R365" i="1"/>
  <c r="S365" i="1"/>
  <c r="T365" i="1"/>
  <c r="U365" i="1"/>
  <c r="V365" i="1"/>
  <c r="W365" i="1"/>
  <c r="X365" i="1"/>
  <c r="Y365" i="1"/>
  <c r="Z365" i="1"/>
  <c r="AA365" i="1"/>
  <c r="AB365" i="1"/>
  <c r="AC365" i="1"/>
  <c r="AD365" i="1"/>
  <c r="AE365" i="1"/>
  <c r="AF365" i="1"/>
  <c r="C366" i="1"/>
  <c r="D366" i="1"/>
  <c r="E366" i="1"/>
  <c r="F366" i="1"/>
  <c r="G366" i="1"/>
  <c r="H366" i="1"/>
  <c r="I366" i="1"/>
  <c r="J366" i="1"/>
  <c r="K366" i="1"/>
  <c r="L366" i="1"/>
  <c r="M366" i="1"/>
  <c r="N366" i="1"/>
  <c r="O366" i="1"/>
  <c r="P366" i="1"/>
  <c r="Q366" i="1"/>
  <c r="R366" i="1"/>
  <c r="S366" i="1"/>
  <c r="T366" i="1"/>
  <c r="U366" i="1"/>
  <c r="V366" i="1"/>
  <c r="W366" i="1"/>
  <c r="X366" i="1"/>
  <c r="Y366" i="1"/>
  <c r="Z366" i="1"/>
  <c r="AA366" i="1"/>
  <c r="AB366" i="1"/>
  <c r="AC366" i="1"/>
  <c r="AD366" i="1"/>
  <c r="AE366" i="1"/>
  <c r="AF366" i="1"/>
  <c r="C367" i="1"/>
  <c r="D367" i="1"/>
  <c r="E367" i="1"/>
  <c r="F367" i="1"/>
  <c r="G367" i="1"/>
  <c r="H367" i="1"/>
  <c r="I367" i="1"/>
  <c r="J367" i="1"/>
  <c r="K367" i="1"/>
  <c r="L367" i="1"/>
  <c r="M367" i="1"/>
  <c r="N367" i="1"/>
  <c r="O367" i="1"/>
  <c r="P367" i="1"/>
  <c r="Q367" i="1"/>
  <c r="R367" i="1"/>
  <c r="S367" i="1"/>
  <c r="T367" i="1"/>
  <c r="U367" i="1"/>
  <c r="V367" i="1"/>
  <c r="W367" i="1"/>
  <c r="X367" i="1"/>
  <c r="Y367" i="1"/>
  <c r="Z367" i="1"/>
  <c r="AA367" i="1"/>
  <c r="AB367" i="1"/>
  <c r="AC367" i="1"/>
  <c r="AD367" i="1"/>
  <c r="AE367" i="1"/>
  <c r="AF367" i="1"/>
  <c r="C368" i="1"/>
  <c r="D368" i="1"/>
  <c r="E368" i="1"/>
  <c r="F368" i="1"/>
  <c r="G368" i="1"/>
  <c r="H368" i="1"/>
  <c r="I368" i="1"/>
  <c r="J368" i="1"/>
  <c r="K368" i="1"/>
  <c r="L368" i="1"/>
  <c r="M368" i="1"/>
  <c r="N368" i="1"/>
  <c r="O368" i="1"/>
  <c r="P368" i="1"/>
  <c r="Q368" i="1"/>
  <c r="R368" i="1"/>
  <c r="S368" i="1"/>
  <c r="T368" i="1"/>
  <c r="U368" i="1"/>
  <c r="V368" i="1"/>
  <c r="W368" i="1"/>
  <c r="X368" i="1"/>
  <c r="Y368" i="1"/>
  <c r="Z368" i="1"/>
  <c r="AA368" i="1"/>
  <c r="AB368" i="1"/>
  <c r="AC368" i="1"/>
  <c r="AD368" i="1"/>
  <c r="AE368" i="1"/>
  <c r="AF368" i="1"/>
  <c r="C369" i="1"/>
  <c r="D369" i="1"/>
  <c r="E369" i="1"/>
  <c r="F369" i="1"/>
  <c r="G369" i="1"/>
  <c r="H369" i="1"/>
  <c r="I369" i="1"/>
  <c r="J369" i="1"/>
  <c r="K369" i="1"/>
  <c r="L369" i="1"/>
  <c r="M369" i="1"/>
  <c r="N369" i="1"/>
  <c r="O369" i="1"/>
  <c r="P369" i="1"/>
  <c r="Q369" i="1"/>
  <c r="R369" i="1"/>
  <c r="S369" i="1"/>
  <c r="T369" i="1"/>
  <c r="U369" i="1"/>
  <c r="V369" i="1"/>
  <c r="W369" i="1"/>
  <c r="X369" i="1"/>
  <c r="Y369" i="1"/>
  <c r="Z369" i="1"/>
  <c r="AA369" i="1"/>
  <c r="AB369" i="1"/>
  <c r="AC369" i="1"/>
  <c r="AD369" i="1"/>
  <c r="AE369" i="1"/>
  <c r="AF369" i="1"/>
  <c r="C370" i="1"/>
  <c r="D370" i="1"/>
  <c r="E370" i="1"/>
  <c r="F370" i="1"/>
  <c r="G370" i="1"/>
  <c r="H370" i="1"/>
  <c r="I370" i="1"/>
  <c r="J370" i="1"/>
  <c r="K370" i="1"/>
  <c r="L370" i="1"/>
  <c r="M370" i="1"/>
  <c r="N370" i="1"/>
  <c r="O370" i="1"/>
  <c r="P370" i="1"/>
  <c r="Q370" i="1"/>
  <c r="R370" i="1"/>
  <c r="S370" i="1"/>
  <c r="T370" i="1"/>
  <c r="U370" i="1"/>
  <c r="V370" i="1"/>
  <c r="W370" i="1"/>
  <c r="X370" i="1"/>
  <c r="Y370" i="1"/>
  <c r="Z370" i="1"/>
  <c r="AA370" i="1"/>
  <c r="AB370" i="1"/>
  <c r="AC370" i="1"/>
  <c r="AD370" i="1"/>
  <c r="AE370" i="1"/>
  <c r="AF370" i="1"/>
  <c r="C371" i="1"/>
  <c r="D371" i="1"/>
  <c r="E371" i="1"/>
  <c r="F371" i="1"/>
  <c r="G371" i="1"/>
  <c r="H371" i="1"/>
  <c r="I371" i="1"/>
  <c r="J371" i="1"/>
  <c r="K371" i="1"/>
  <c r="L371" i="1"/>
  <c r="M371" i="1"/>
  <c r="N371" i="1"/>
  <c r="O371" i="1"/>
  <c r="P371" i="1"/>
  <c r="Q371" i="1"/>
  <c r="R371" i="1"/>
  <c r="S371" i="1"/>
  <c r="T371" i="1"/>
  <c r="U371" i="1"/>
  <c r="V371" i="1"/>
  <c r="W371" i="1"/>
  <c r="X371" i="1"/>
  <c r="Y371" i="1"/>
  <c r="Z371" i="1"/>
  <c r="AA371" i="1"/>
  <c r="AB371" i="1"/>
  <c r="AC371" i="1"/>
  <c r="AD371" i="1"/>
  <c r="AE371" i="1"/>
  <c r="AF371" i="1"/>
  <c r="C372" i="1"/>
  <c r="D372" i="1"/>
  <c r="E372" i="1"/>
  <c r="F372" i="1"/>
  <c r="G372" i="1"/>
  <c r="H372" i="1"/>
  <c r="I372" i="1"/>
  <c r="J372" i="1"/>
  <c r="K372" i="1"/>
  <c r="L372" i="1"/>
  <c r="M372" i="1"/>
  <c r="N372" i="1"/>
  <c r="O372" i="1"/>
  <c r="P372" i="1"/>
  <c r="Q372" i="1"/>
  <c r="R372" i="1"/>
  <c r="S372" i="1"/>
  <c r="T372" i="1"/>
  <c r="U372" i="1"/>
  <c r="V372" i="1"/>
  <c r="W372" i="1"/>
  <c r="X372" i="1"/>
  <c r="Y372" i="1"/>
  <c r="Z372" i="1"/>
  <c r="AA372" i="1"/>
  <c r="AB372" i="1"/>
  <c r="AC372" i="1"/>
  <c r="AD372" i="1"/>
  <c r="AE372" i="1"/>
  <c r="AF372" i="1"/>
  <c r="C373" i="1"/>
  <c r="D373" i="1"/>
  <c r="E373" i="1"/>
  <c r="F373" i="1"/>
  <c r="G373" i="1"/>
  <c r="H373" i="1"/>
  <c r="I373" i="1"/>
  <c r="J373" i="1"/>
  <c r="K373" i="1"/>
  <c r="L373" i="1"/>
  <c r="M373" i="1"/>
  <c r="N373" i="1"/>
  <c r="O373" i="1"/>
  <c r="P373" i="1"/>
  <c r="Q373" i="1"/>
  <c r="R373" i="1"/>
  <c r="S373" i="1"/>
  <c r="T373" i="1"/>
  <c r="U373" i="1"/>
  <c r="V373" i="1"/>
  <c r="W373" i="1"/>
  <c r="X373" i="1"/>
  <c r="Y373" i="1"/>
  <c r="Z373" i="1"/>
  <c r="AA373" i="1"/>
  <c r="AB373" i="1"/>
  <c r="AC373" i="1"/>
  <c r="AD373" i="1"/>
  <c r="AE373" i="1"/>
  <c r="AF373" i="1"/>
  <c r="C374" i="1"/>
  <c r="D374" i="1"/>
  <c r="E374" i="1"/>
  <c r="F374" i="1"/>
  <c r="G374" i="1"/>
  <c r="H374" i="1"/>
  <c r="I374" i="1"/>
  <c r="J374" i="1"/>
  <c r="K374" i="1"/>
  <c r="L374" i="1"/>
  <c r="M374" i="1"/>
  <c r="N374" i="1"/>
  <c r="O374" i="1"/>
  <c r="P374" i="1"/>
  <c r="Q374" i="1"/>
  <c r="R374" i="1"/>
  <c r="S374" i="1"/>
  <c r="T374" i="1"/>
  <c r="U374" i="1"/>
  <c r="V374" i="1"/>
  <c r="W374" i="1"/>
  <c r="X374" i="1"/>
  <c r="Y374" i="1"/>
  <c r="Z374" i="1"/>
  <c r="AA374" i="1"/>
  <c r="AB374" i="1"/>
  <c r="AC374" i="1"/>
  <c r="AD374" i="1"/>
  <c r="AE374" i="1"/>
  <c r="AF374" i="1"/>
  <c r="C375" i="1"/>
  <c r="D375" i="1"/>
  <c r="E375" i="1"/>
  <c r="F375" i="1"/>
  <c r="G375" i="1"/>
  <c r="H375" i="1"/>
  <c r="I375" i="1"/>
  <c r="J375" i="1"/>
  <c r="K375" i="1"/>
  <c r="L375" i="1"/>
  <c r="M375" i="1"/>
  <c r="N375" i="1"/>
  <c r="O375" i="1"/>
  <c r="P375" i="1"/>
  <c r="Q375" i="1"/>
  <c r="R375" i="1"/>
  <c r="S375" i="1"/>
  <c r="T375" i="1"/>
  <c r="U375" i="1"/>
  <c r="V375" i="1"/>
  <c r="W375" i="1"/>
  <c r="X375" i="1"/>
  <c r="Y375" i="1"/>
  <c r="Z375" i="1"/>
  <c r="AA375" i="1"/>
  <c r="AB375" i="1"/>
  <c r="AC375" i="1"/>
  <c r="AD375" i="1"/>
  <c r="AE375" i="1"/>
  <c r="AF375" i="1"/>
  <c r="C376" i="1"/>
  <c r="D376" i="1"/>
  <c r="E376" i="1"/>
  <c r="F376" i="1"/>
  <c r="G376" i="1"/>
  <c r="H376" i="1"/>
  <c r="I376" i="1"/>
  <c r="J376" i="1"/>
  <c r="K376" i="1"/>
  <c r="L376" i="1"/>
  <c r="M376" i="1"/>
  <c r="N376" i="1"/>
  <c r="O376" i="1"/>
  <c r="P376" i="1"/>
  <c r="Q376" i="1"/>
  <c r="R376" i="1"/>
  <c r="S376" i="1"/>
  <c r="T376" i="1"/>
  <c r="U376" i="1"/>
  <c r="V376" i="1"/>
  <c r="W376" i="1"/>
  <c r="X376" i="1"/>
  <c r="Y376" i="1"/>
  <c r="Z376" i="1"/>
  <c r="AA376" i="1"/>
  <c r="AB376" i="1"/>
  <c r="AC376" i="1"/>
  <c r="AD376" i="1"/>
  <c r="AE376" i="1"/>
  <c r="AF376" i="1"/>
  <c r="C377" i="1"/>
  <c r="D377" i="1"/>
  <c r="E377" i="1"/>
  <c r="F377" i="1"/>
  <c r="G377" i="1"/>
  <c r="H377" i="1"/>
  <c r="I377" i="1"/>
  <c r="J377" i="1"/>
  <c r="K377" i="1"/>
  <c r="L377" i="1"/>
  <c r="M377" i="1"/>
  <c r="N377" i="1"/>
  <c r="O377" i="1"/>
  <c r="P377" i="1"/>
  <c r="Q377" i="1"/>
  <c r="R377" i="1"/>
  <c r="S377" i="1"/>
  <c r="T377" i="1"/>
  <c r="U377" i="1"/>
  <c r="V377" i="1"/>
  <c r="W377" i="1"/>
  <c r="X377" i="1"/>
  <c r="Y377" i="1"/>
  <c r="Z377" i="1"/>
  <c r="AA377" i="1"/>
  <c r="AB377" i="1"/>
  <c r="AC377" i="1"/>
  <c r="AD377" i="1"/>
  <c r="AE377" i="1"/>
  <c r="AF377" i="1"/>
  <c r="C378" i="1"/>
  <c r="D378" i="1"/>
  <c r="E378" i="1"/>
  <c r="F378" i="1"/>
  <c r="G378" i="1"/>
  <c r="H378" i="1"/>
  <c r="I378" i="1"/>
  <c r="J378" i="1"/>
  <c r="K378" i="1"/>
  <c r="L378" i="1"/>
  <c r="M378" i="1"/>
  <c r="N378" i="1"/>
  <c r="O378" i="1"/>
  <c r="P378" i="1"/>
  <c r="Q378" i="1"/>
  <c r="R378" i="1"/>
  <c r="S378" i="1"/>
  <c r="T378" i="1"/>
  <c r="U378" i="1"/>
  <c r="V378" i="1"/>
  <c r="W378" i="1"/>
  <c r="X378" i="1"/>
  <c r="Y378" i="1"/>
  <c r="Z378" i="1"/>
  <c r="AA378" i="1"/>
  <c r="AB378" i="1"/>
  <c r="AC378" i="1"/>
  <c r="AD378" i="1"/>
  <c r="AE378" i="1"/>
  <c r="AF378" i="1"/>
  <c r="C379" i="1"/>
  <c r="D379" i="1"/>
  <c r="E379" i="1"/>
  <c r="F379" i="1"/>
  <c r="G379" i="1"/>
  <c r="H379" i="1"/>
  <c r="I379" i="1"/>
  <c r="J379" i="1"/>
  <c r="K379" i="1"/>
  <c r="L379" i="1"/>
  <c r="M379" i="1"/>
  <c r="N379" i="1"/>
  <c r="O379" i="1"/>
  <c r="P379" i="1"/>
  <c r="Q379" i="1"/>
  <c r="R379" i="1"/>
  <c r="S379" i="1"/>
  <c r="T379" i="1"/>
  <c r="U379" i="1"/>
  <c r="V379" i="1"/>
  <c r="W379" i="1"/>
  <c r="X379" i="1"/>
  <c r="Y379" i="1"/>
  <c r="Z379" i="1"/>
  <c r="AA379" i="1"/>
  <c r="AB379" i="1"/>
  <c r="AC379" i="1"/>
  <c r="AD379" i="1"/>
  <c r="AE379" i="1"/>
  <c r="AF379" i="1"/>
  <c r="C380" i="1"/>
  <c r="D380" i="1"/>
  <c r="E380" i="1"/>
  <c r="F380" i="1"/>
  <c r="G380" i="1"/>
  <c r="H380" i="1"/>
  <c r="I380" i="1"/>
  <c r="J380" i="1"/>
  <c r="K380" i="1"/>
  <c r="L380" i="1"/>
  <c r="M380" i="1"/>
  <c r="N380" i="1"/>
  <c r="O380" i="1"/>
  <c r="P380" i="1"/>
  <c r="Q380" i="1"/>
  <c r="R380" i="1"/>
  <c r="S380" i="1"/>
  <c r="T380" i="1"/>
  <c r="U380" i="1"/>
  <c r="V380" i="1"/>
  <c r="W380" i="1"/>
  <c r="X380" i="1"/>
  <c r="Y380" i="1"/>
  <c r="Z380" i="1"/>
  <c r="AA380" i="1"/>
  <c r="AB380" i="1"/>
  <c r="AC380" i="1"/>
  <c r="AD380" i="1"/>
  <c r="AE380" i="1"/>
  <c r="AF380" i="1"/>
  <c r="C381" i="1"/>
  <c r="D381" i="1"/>
  <c r="E381" i="1"/>
  <c r="F381" i="1"/>
  <c r="G381" i="1"/>
  <c r="H381" i="1"/>
  <c r="I381" i="1"/>
  <c r="J381" i="1"/>
  <c r="K381" i="1"/>
  <c r="L381" i="1"/>
  <c r="M381" i="1"/>
  <c r="N381" i="1"/>
  <c r="O381" i="1"/>
  <c r="P381" i="1"/>
  <c r="Q381" i="1"/>
  <c r="R381" i="1"/>
  <c r="S381" i="1"/>
  <c r="T381" i="1"/>
  <c r="U381" i="1"/>
  <c r="V381" i="1"/>
  <c r="W381" i="1"/>
  <c r="X381" i="1"/>
  <c r="Y381" i="1"/>
  <c r="Z381" i="1"/>
  <c r="AA381" i="1"/>
  <c r="AB381" i="1"/>
  <c r="AC381" i="1"/>
  <c r="AD381" i="1"/>
  <c r="AE381" i="1"/>
  <c r="AF381" i="1"/>
  <c r="C382" i="1"/>
  <c r="D382" i="1"/>
  <c r="E382" i="1"/>
  <c r="F382" i="1"/>
  <c r="G382" i="1"/>
  <c r="H382" i="1"/>
  <c r="I382" i="1"/>
  <c r="J382" i="1"/>
  <c r="K382" i="1"/>
  <c r="L382" i="1"/>
  <c r="M382" i="1"/>
  <c r="N382" i="1"/>
  <c r="O382" i="1"/>
  <c r="P382" i="1"/>
  <c r="Q382" i="1"/>
  <c r="R382" i="1"/>
  <c r="S382" i="1"/>
  <c r="T382" i="1"/>
  <c r="U382" i="1"/>
  <c r="V382" i="1"/>
  <c r="W382" i="1"/>
  <c r="X382" i="1"/>
  <c r="Y382" i="1"/>
  <c r="Z382" i="1"/>
  <c r="AA382" i="1"/>
  <c r="AB382" i="1"/>
  <c r="AC382" i="1"/>
  <c r="AD382" i="1"/>
  <c r="AE382" i="1"/>
  <c r="AF382" i="1"/>
  <c r="C383" i="1"/>
  <c r="D383" i="1"/>
  <c r="E383" i="1"/>
  <c r="F383" i="1"/>
  <c r="G383" i="1"/>
  <c r="H383" i="1"/>
  <c r="I383" i="1"/>
  <c r="J383" i="1"/>
  <c r="K383" i="1"/>
  <c r="L383" i="1"/>
  <c r="M383" i="1"/>
  <c r="N383" i="1"/>
  <c r="O383" i="1"/>
  <c r="P383" i="1"/>
  <c r="Q383" i="1"/>
  <c r="R383" i="1"/>
  <c r="S383" i="1"/>
  <c r="T383" i="1"/>
  <c r="U383" i="1"/>
  <c r="V383" i="1"/>
  <c r="W383" i="1"/>
  <c r="X383" i="1"/>
  <c r="Y383" i="1"/>
  <c r="Z383" i="1"/>
  <c r="AA383" i="1"/>
  <c r="AB383" i="1"/>
  <c r="AC383" i="1"/>
  <c r="AD383" i="1"/>
  <c r="AE383" i="1"/>
  <c r="AF383" i="1"/>
  <c r="C384" i="1"/>
  <c r="D384" i="1"/>
  <c r="E384" i="1"/>
  <c r="F384" i="1"/>
  <c r="G384" i="1"/>
  <c r="H384" i="1"/>
  <c r="I384" i="1"/>
  <c r="J384" i="1"/>
  <c r="K384" i="1"/>
  <c r="L384" i="1"/>
  <c r="M384" i="1"/>
  <c r="N384" i="1"/>
  <c r="O384" i="1"/>
  <c r="P384" i="1"/>
  <c r="Q384" i="1"/>
  <c r="R384" i="1"/>
  <c r="S384" i="1"/>
  <c r="T384" i="1"/>
  <c r="U384" i="1"/>
  <c r="V384" i="1"/>
  <c r="W384" i="1"/>
  <c r="X384" i="1"/>
  <c r="Y384" i="1"/>
  <c r="Z384" i="1"/>
  <c r="AA384" i="1"/>
  <c r="AB384" i="1"/>
  <c r="AC384" i="1"/>
  <c r="AD384" i="1"/>
  <c r="AE384" i="1"/>
  <c r="AF384" i="1"/>
  <c r="C385" i="1"/>
  <c r="D385" i="1"/>
  <c r="E385" i="1"/>
  <c r="F385" i="1"/>
  <c r="G385" i="1"/>
  <c r="H385" i="1"/>
  <c r="I385" i="1"/>
  <c r="J385" i="1"/>
  <c r="K385" i="1"/>
  <c r="L385" i="1"/>
  <c r="M385" i="1"/>
  <c r="N385" i="1"/>
  <c r="O385" i="1"/>
  <c r="P385" i="1"/>
  <c r="Q385" i="1"/>
  <c r="R385" i="1"/>
  <c r="S385" i="1"/>
  <c r="T385" i="1"/>
  <c r="U385" i="1"/>
  <c r="V385" i="1"/>
  <c r="W385" i="1"/>
  <c r="X385" i="1"/>
  <c r="Y385" i="1"/>
  <c r="Z385" i="1"/>
  <c r="AA385" i="1"/>
  <c r="AB385" i="1"/>
  <c r="AC385" i="1"/>
  <c r="AD385" i="1"/>
  <c r="AE385" i="1"/>
  <c r="AF385" i="1"/>
  <c r="C386" i="1"/>
  <c r="D386" i="1"/>
  <c r="E386" i="1"/>
  <c r="F386" i="1"/>
  <c r="G386" i="1"/>
  <c r="H386" i="1"/>
  <c r="I386" i="1"/>
  <c r="J386" i="1"/>
  <c r="K386" i="1"/>
  <c r="L386" i="1"/>
  <c r="M386" i="1"/>
  <c r="N386" i="1"/>
  <c r="O386" i="1"/>
  <c r="P386" i="1"/>
  <c r="Q386" i="1"/>
  <c r="R386" i="1"/>
  <c r="S386" i="1"/>
  <c r="T386" i="1"/>
  <c r="U386" i="1"/>
  <c r="V386" i="1"/>
  <c r="W386" i="1"/>
  <c r="X386" i="1"/>
  <c r="Y386" i="1"/>
  <c r="Z386" i="1"/>
  <c r="AA386" i="1"/>
  <c r="AB386" i="1"/>
  <c r="AC386" i="1"/>
  <c r="AD386" i="1"/>
  <c r="AE386" i="1"/>
  <c r="AF386" i="1"/>
  <c r="C387" i="1"/>
  <c r="D387" i="1"/>
  <c r="E387" i="1"/>
  <c r="F387" i="1"/>
  <c r="G387" i="1"/>
  <c r="H387" i="1"/>
  <c r="I387" i="1"/>
  <c r="J387" i="1"/>
  <c r="K387" i="1"/>
  <c r="L387" i="1"/>
  <c r="M387" i="1"/>
  <c r="N387" i="1"/>
  <c r="O387" i="1"/>
  <c r="P387" i="1"/>
  <c r="Q387" i="1"/>
  <c r="R387" i="1"/>
  <c r="S387" i="1"/>
  <c r="T387" i="1"/>
  <c r="U387" i="1"/>
  <c r="V387" i="1"/>
  <c r="W387" i="1"/>
  <c r="X387" i="1"/>
  <c r="Y387" i="1"/>
  <c r="Z387" i="1"/>
  <c r="AA387" i="1"/>
  <c r="AB387" i="1"/>
  <c r="AC387" i="1"/>
  <c r="AD387" i="1"/>
  <c r="AE387" i="1"/>
  <c r="AF387" i="1"/>
  <c r="C388" i="1"/>
  <c r="D388" i="1"/>
  <c r="E388" i="1"/>
  <c r="F388" i="1"/>
  <c r="G388" i="1"/>
  <c r="H388" i="1"/>
  <c r="I388" i="1"/>
  <c r="J388" i="1"/>
  <c r="K388" i="1"/>
  <c r="L388" i="1"/>
  <c r="M388" i="1"/>
  <c r="N388" i="1"/>
  <c r="O388" i="1"/>
  <c r="P388" i="1"/>
  <c r="Q388" i="1"/>
  <c r="R388" i="1"/>
  <c r="S388" i="1"/>
  <c r="T388" i="1"/>
  <c r="U388" i="1"/>
  <c r="V388" i="1"/>
  <c r="W388" i="1"/>
  <c r="X388" i="1"/>
  <c r="Y388" i="1"/>
  <c r="Z388" i="1"/>
  <c r="AA388" i="1"/>
  <c r="AB388" i="1"/>
  <c r="AC388" i="1"/>
  <c r="AD388" i="1"/>
  <c r="AE388" i="1"/>
  <c r="AF388" i="1"/>
  <c r="C389" i="1"/>
  <c r="D389" i="1"/>
  <c r="E389" i="1"/>
  <c r="F389" i="1"/>
  <c r="G389" i="1"/>
  <c r="H389" i="1"/>
  <c r="I389" i="1"/>
  <c r="J389" i="1"/>
  <c r="K389" i="1"/>
  <c r="L389" i="1"/>
  <c r="M389" i="1"/>
  <c r="N389" i="1"/>
  <c r="O389" i="1"/>
  <c r="P389" i="1"/>
  <c r="Q389" i="1"/>
  <c r="R389" i="1"/>
  <c r="S389" i="1"/>
  <c r="T389" i="1"/>
  <c r="U389" i="1"/>
  <c r="V389" i="1"/>
  <c r="W389" i="1"/>
  <c r="X389" i="1"/>
  <c r="Y389" i="1"/>
  <c r="Z389" i="1"/>
  <c r="AA389" i="1"/>
  <c r="AB389" i="1"/>
  <c r="AC389" i="1"/>
  <c r="AD389" i="1"/>
  <c r="AE389" i="1"/>
  <c r="AF389" i="1"/>
  <c r="C390" i="1"/>
  <c r="D390" i="1"/>
  <c r="E390" i="1"/>
  <c r="F390" i="1"/>
  <c r="G390" i="1"/>
  <c r="H390" i="1"/>
  <c r="I390" i="1"/>
  <c r="J390" i="1"/>
  <c r="K390" i="1"/>
  <c r="L390" i="1"/>
  <c r="M390" i="1"/>
  <c r="N390" i="1"/>
  <c r="O390" i="1"/>
  <c r="P390" i="1"/>
  <c r="Q390" i="1"/>
  <c r="R390" i="1"/>
  <c r="S390" i="1"/>
  <c r="T390" i="1"/>
  <c r="U390" i="1"/>
  <c r="V390" i="1"/>
  <c r="W390" i="1"/>
  <c r="X390" i="1"/>
  <c r="Y390" i="1"/>
  <c r="Z390" i="1"/>
  <c r="AA390" i="1"/>
  <c r="AB390" i="1"/>
  <c r="AC390" i="1"/>
  <c r="AD390" i="1"/>
  <c r="AE390" i="1"/>
  <c r="AF390" i="1"/>
  <c r="C391" i="1"/>
  <c r="D391" i="1"/>
  <c r="E391" i="1"/>
  <c r="F391" i="1"/>
  <c r="G391" i="1"/>
  <c r="H391" i="1"/>
  <c r="I391" i="1"/>
  <c r="J391" i="1"/>
  <c r="K391" i="1"/>
  <c r="L391" i="1"/>
  <c r="M391" i="1"/>
  <c r="N391" i="1"/>
  <c r="O391" i="1"/>
  <c r="P391" i="1"/>
  <c r="Q391" i="1"/>
  <c r="R391" i="1"/>
  <c r="S391" i="1"/>
  <c r="T391" i="1"/>
  <c r="U391" i="1"/>
  <c r="V391" i="1"/>
  <c r="W391" i="1"/>
  <c r="X391" i="1"/>
  <c r="Y391" i="1"/>
  <c r="Z391" i="1"/>
  <c r="AA391" i="1"/>
  <c r="AB391" i="1"/>
  <c r="AC391" i="1"/>
  <c r="AD391" i="1"/>
  <c r="AE391" i="1"/>
  <c r="AF391" i="1"/>
  <c r="C392" i="1"/>
  <c r="D392" i="1"/>
  <c r="E392" i="1"/>
  <c r="F392" i="1"/>
  <c r="G392" i="1"/>
  <c r="H392" i="1"/>
  <c r="I392" i="1"/>
  <c r="J392" i="1"/>
  <c r="K392" i="1"/>
  <c r="L392" i="1"/>
  <c r="M392" i="1"/>
  <c r="N392" i="1"/>
  <c r="O392" i="1"/>
  <c r="P392" i="1"/>
  <c r="Q392" i="1"/>
  <c r="R392" i="1"/>
  <c r="S392" i="1"/>
  <c r="T392" i="1"/>
  <c r="U392" i="1"/>
  <c r="V392" i="1"/>
  <c r="W392" i="1"/>
  <c r="X392" i="1"/>
  <c r="Y392" i="1"/>
  <c r="Z392" i="1"/>
  <c r="AA392" i="1"/>
  <c r="AB392" i="1"/>
  <c r="AC392" i="1"/>
  <c r="AD392" i="1"/>
  <c r="AE392" i="1"/>
  <c r="AF392" i="1"/>
  <c r="C393" i="1"/>
  <c r="D393" i="1"/>
  <c r="E393" i="1"/>
  <c r="F393" i="1"/>
  <c r="G393" i="1"/>
  <c r="H393" i="1"/>
  <c r="I393" i="1"/>
  <c r="J393" i="1"/>
  <c r="K393" i="1"/>
  <c r="L393" i="1"/>
  <c r="M393" i="1"/>
  <c r="N393" i="1"/>
  <c r="O393" i="1"/>
  <c r="P393" i="1"/>
  <c r="Q393" i="1"/>
  <c r="R393" i="1"/>
  <c r="S393" i="1"/>
  <c r="T393" i="1"/>
  <c r="U393" i="1"/>
  <c r="V393" i="1"/>
  <c r="W393" i="1"/>
  <c r="X393" i="1"/>
  <c r="Y393" i="1"/>
  <c r="Z393" i="1"/>
  <c r="AA393" i="1"/>
  <c r="AB393" i="1"/>
  <c r="AC393" i="1"/>
  <c r="AD393" i="1"/>
  <c r="AE393" i="1"/>
  <c r="AF393" i="1"/>
  <c r="C394" i="1"/>
  <c r="D394" i="1"/>
  <c r="E394" i="1"/>
  <c r="F394" i="1"/>
  <c r="G394" i="1"/>
  <c r="H394" i="1"/>
  <c r="I394" i="1"/>
  <c r="J394" i="1"/>
  <c r="K394" i="1"/>
  <c r="L394" i="1"/>
  <c r="M394" i="1"/>
  <c r="N394" i="1"/>
  <c r="O394" i="1"/>
  <c r="P394" i="1"/>
  <c r="Q394" i="1"/>
  <c r="R394" i="1"/>
  <c r="S394" i="1"/>
  <c r="T394" i="1"/>
  <c r="U394" i="1"/>
  <c r="V394" i="1"/>
  <c r="W394" i="1"/>
  <c r="X394" i="1"/>
  <c r="Y394" i="1"/>
  <c r="Z394" i="1"/>
  <c r="AA394" i="1"/>
  <c r="AB394" i="1"/>
  <c r="AC394" i="1"/>
  <c r="AD394" i="1"/>
  <c r="AE394" i="1"/>
  <c r="AF394" i="1"/>
  <c r="C395" i="1"/>
  <c r="D395" i="1"/>
  <c r="E395" i="1"/>
  <c r="F395" i="1"/>
  <c r="G395" i="1"/>
  <c r="H395" i="1"/>
  <c r="I395" i="1"/>
  <c r="J395" i="1"/>
  <c r="K395" i="1"/>
  <c r="L395" i="1"/>
  <c r="M395" i="1"/>
  <c r="N395" i="1"/>
  <c r="O395" i="1"/>
  <c r="P395" i="1"/>
  <c r="Q395" i="1"/>
  <c r="R395" i="1"/>
  <c r="S395" i="1"/>
  <c r="T395" i="1"/>
  <c r="U395" i="1"/>
  <c r="V395" i="1"/>
  <c r="W395" i="1"/>
  <c r="X395" i="1"/>
  <c r="Y395" i="1"/>
  <c r="Z395" i="1"/>
  <c r="AA395" i="1"/>
  <c r="AB395" i="1"/>
  <c r="AC395" i="1"/>
  <c r="AD395" i="1"/>
  <c r="AE395" i="1"/>
  <c r="AF395" i="1"/>
  <c r="C396" i="1"/>
  <c r="D396" i="1"/>
  <c r="E396" i="1"/>
  <c r="F396" i="1"/>
  <c r="G396" i="1"/>
  <c r="H396" i="1"/>
  <c r="I396" i="1"/>
  <c r="J396" i="1"/>
  <c r="K396" i="1"/>
  <c r="L396" i="1"/>
  <c r="M396" i="1"/>
  <c r="N396" i="1"/>
  <c r="O396" i="1"/>
  <c r="P396" i="1"/>
  <c r="Q396" i="1"/>
  <c r="R396" i="1"/>
  <c r="S396" i="1"/>
  <c r="T396" i="1"/>
  <c r="U396" i="1"/>
  <c r="V396" i="1"/>
  <c r="W396" i="1"/>
  <c r="X396" i="1"/>
  <c r="Y396" i="1"/>
  <c r="Z396" i="1"/>
  <c r="AA396" i="1"/>
  <c r="AB396" i="1"/>
  <c r="AC396" i="1"/>
  <c r="AD396" i="1"/>
  <c r="AE396" i="1"/>
  <c r="AF396" i="1"/>
  <c r="C397" i="1"/>
  <c r="D397" i="1"/>
  <c r="E397" i="1"/>
  <c r="F397" i="1"/>
  <c r="G397" i="1"/>
  <c r="H397" i="1"/>
  <c r="I397" i="1"/>
  <c r="J397" i="1"/>
  <c r="K397" i="1"/>
  <c r="L397" i="1"/>
  <c r="M397" i="1"/>
  <c r="N397" i="1"/>
  <c r="O397" i="1"/>
  <c r="P397" i="1"/>
  <c r="Q397" i="1"/>
  <c r="R397" i="1"/>
  <c r="S397" i="1"/>
  <c r="T397" i="1"/>
  <c r="U397" i="1"/>
  <c r="V397" i="1"/>
  <c r="W397" i="1"/>
  <c r="X397" i="1"/>
  <c r="Y397" i="1"/>
  <c r="Z397" i="1"/>
  <c r="AA397" i="1"/>
  <c r="AB397" i="1"/>
  <c r="AC397" i="1"/>
  <c r="AD397" i="1"/>
  <c r="AE397" i="1"/>
  <c r="AF397" i="1"/>
  <c r="C398" i="1"/>
  <c r="D398" i="1"/>
  <c r="E398" i="1"/>
  <c r="F398" i="1"/>
  <c r="G398" i="1"/>
  <c r="H398" i="1"/>
  <c r="I398" i="1"/>
  <c r="J398" i="1"/>
  <c r="K398" i="1"/>
  <c r="L398" i="1"/>
  <c r="M398" i="1"/>
  <c r="N398" i="1"/>
  <c r="O398" i="1"/>
  <c r="P398" i="1"/>
  <c r="Q398" i="1"/>
  <c r="R398" i="1"/>
  <c r="S398" i="1"/>
  <c r="T398" i="1"/>
  <c r="U398" i="1"/>
  <c r="V398" i="1"/>
  <c r="W398" i="1"/>
  <c r="X398" i="1"/>
  <c r="Y398" i="1"/>
  <c r="Z398" i="1"/>
  <c r="AA398" i="1"/>
  <c r="AB398" i="1"/>
  <c r="AC398" i="1"/>
  <c r="AD398" i="1"/>
  <c r="AE398" i="1"/>
  <c r="AF398" i="1"/>
  <c r="C399" i="1"/>
  <c r="D399" i="1"/>
  <c r="E399" i="1"/>
  <c r="F399" i="1"/>
  <c r="G399" i="1"/>
  <c r="H399" i="1"/>
  <c r="I399" i="1"/>
  <c r="J399" i="1"/>
  <c r="K399" i="1"/>
  <c r="L399" i="1"/>
  <c r="M399" i="1"/>
  <c r="N399" i="1"/>
  <c r="O399" i="1"/>
  <c r="P399" i="1"/>
  <c r="Q399" i="1"/>
  <c r="R399" i="1"/>
  <c r="S399" i="1"/>
  <c r="T399" i="1"/>
  <c r="U399" i="1"/>
  <c r="V399" i="1"/>
  <c r="W399" i="1"/>
  <c r="X399" i="1"/>
  <c r="Y399" i="1"/>
  <c r="Z399" i="1"/>
  <c r="AA399" i="1"/>
  <c r="AB399" i="1"/>
  <c r="AC399" i="1"/>
  <c r="AD399" i="1"/>
  <c r="AE399" i="1"/>
  <c r="AF399" i="1"/>
  <c r="C400" i="1"/>
  <c r="D400" i="1"/>
  <c r="E400" i="1"/>
  <c r="F400" i="1"/>
  <c r="G400" i="1"/>
  <c r="H400" i="1"/>
  <c r="I400" i="1"/>
  <c r="J400" i="1"/>
  <c r="K400" i="1"/>
  <c r="L400" i="1"/>
  <c r="M400" i="1"/>
  <c r="N400" i="1"/>
  <c r="O400" i="1"/>
  <c r="P400" i="1"/>
  <c r="Q400" i="1"/>
  <c r="R400" i="1"/>
  <c r="S400" i="1"/>
  <c r="T400" i="1"/>
  <c r="U400" i="1"/>
  <c r="V400" i="1"/>
  <c r="W400" i="1"/>
  <c r="X400" i="1"/>
  <c r="Y400" i="1"/>
  <c r="Z400" i="1"/>
  <c r="AA400" i="1"/>
  <c r="AB400" i="1"/>
  <c r="AC400" i="1"/>
  <c r="AD400" i="1"/>
  <c r="AE400" i="1"/>
  <c r="AF400" i="1"/>
  <c r="C401" i="1"/>
  <c r="D401" i="1"/>
  <c r="E401" i="1"/>
  <c r="F401" i="1"/>
  <c r="G401" i="1"/>
  <c r="H401" i="1"/>
  <c r="I401" i="1"/>
  <c r="J401" i="1"/>
  <c r="K401" i="1"/>
  <c r="L401" i="1"/>
  <c r="M401" i="1"/>
  <c r="N401" i="1"/>
  <c r="O401" i="1"/>
  <c r="P401" i="1"/>
  <c r="Q401" i="1"/>
  <c r="R401" i="1"/>
  <c r="S401" i="1"/>
  <c r="T401" i="1"/>
  <c r="U401" i="1"/>
  <c r="V401" i="1"/>
  <c r="W401" i="1"/>
  <c r="X401" i="1"/>
  <c r="Y401" i="1"/>
  <c r="Z401" i="1"/>
  <c r="AA401" i="1"/>
  <c r="AB401" i="1"/>
  <c r="AC401" i="1"/>
  <c r="AD401" i="1"/>
  <c r="AE401" i="1"/>
  <c r="AF401" i="1"/>
  <c r="C402" i="1"/>
  <c r="D402" i="1"/>
  <c r="E402" i="1"/>
  <c r="F402" i="1"/>
  <c r="G402" i="1"/>
  <c r="H402" i="1"/>
  <c r="I402" i="1"/>
  <c r="J402" i="1"/>
  <c r="K402" i="1"/>
  <c r="L402" i="1"/>
  <c r="M402" i="1"/>
  <c r="N402" i="1"/>
  <c r="O402" i="1"/>
  <c r="P402" i="1"/>
  <c r="Q402" i="1"/>
  <c r="R402" i="1"/>
  <c r="S402" i="1"/>
  <c r="T402" i="1"/>
  <c r="U402" i="1"/>
  <c r="V402" i="1"/>
  <c r="W402" i="1"/>
  <c r="X402" i="1"/>
  <c r="Y402" i="1"/>
  <c r="Z402" i="1"/>
  <c r="AA402" i="1"/>
  <c r="AB402" i="1"/>
  <c r="AC402" i="1"/>
  <c r="AD402" i="1"/>
  <c r="AE402" i="1"/>
  <c r="AF402" i="1"/>
  <c r="C403" i="1"/>
  <c r="D403" i="1"/>
  <c r="E403" i="1"/>
  <c r="F403" i="1"/>
  <c r="G403" i="1"/>
  <c r="H403" i="1"/>
  <c r="I403" i="1"/>
  <c r="J403" i="1"/>
  <c r="K403" i="1"/>
  <c r="L403" i="1"/>
  <c r="M403" i="1"/>
  <c r="N403" i="1"/>
  <c r="O403" i="1"/>
  <c r="P403" i="1"/>
  <c r="Q403" i="1"/>
  <c r="R403" i="1"/>
  <c r="S403" i="1"/>
  <c r="T403" i="1"/>
  <c r="U403" i="1"/>
  <c r="V403" i="1"/>
  <c r="W403" i="1"/>
  <c r="X403" i="1"/>
  <c r="Y403" i="1"/>
  <c r="Z403" i="1"/>
  <c r="AA403" i="1"/>
  <c r="AB403" i="1"/>
  <c r="AC403" i="1"/>
  <c r="AD403" i="1"/>
  <c r="AE403" i="1"/>
  <c r="AF403" i="1"/>
  <c r="C404" i="1"/>
  <c r="D404" i="1"/>
  <c r="E404" i="1"/>
  <c r="F404" i="1"/>
  <c r="G404" i="1"/>
  <c r="H404" i="1"/>
  <c r="I404" i="1"/>
  <c r="J404" i="1"/>
  <c r="K404" i="1"/>
  <c r="L404" i="1"/>
  <c r="M404" i="1"/>
  <c r="N404" i="1"/>
  <c r="O404" i="1"/>
  <c r="P404" i="1"/>
  <c r="Q404" i="1"/>
  <c r="R404" i="1"/>
  <c r="S404" i="1"/>
  <c r="T404" i="1"/>
  <c r="U404" i="1"/>
  <c r="V404" i="1"/>
  <c r="W404" i="1"/>
  <c r="X404" i="1"/>
  <c r="Y404" i="1"/>
  <c r="Z404" i="1"/>
  <c r="AA404" i="1"/>
  <c r="AB404" i="1"/>
  <c r="AC404" i="1"/>
  <c r="AD404" i="1"/>
  <c r="AE404" i="1"/>
  <c r="AF404" i="1"/>
  <c r="C405" i="1"/>
  <c r="D405" i="1"/>
  <c r="E405" i="1"/>
  <c r="F405" i="1"/>
  <c r="G405" i="1"/>
  <c r="H405" i="1"/>
  <c r="I405" i="1"/>
  <c r="J405" i="1"/>
  <c r="K405" i="1"/>
  <c r="L405" i="1"/>
  <c r="M405" i="1"/>
  <c r="N405" i="1"/>
  <c r="O405" i="1"/>
  <c r="P405" i="1"/>
  <c r="Q405" i="1"/>
  <c r="R405" i="1"/>
  <c r="S405" i="1"/>
  <c r="T405" i="1"/>
  <c r="U405" i="1"/>
  <c r="V405" i="1"/>
  <c r="W405" i="1"/>
  <c r="X405" i="1"/>
  <c r="Y405" i="1"/>
  <c r="Z405" i="1"/>
  <c r="AA405" i="1"/>
  <c r="AB405" i="1"/>
  <c r="AC405" i="1"/>
  <c r="AD405" i="1"/>
  <c r="AE405" i="1"/>
  <c r="AF405" i="1"/>
  <c r="C406" i="1"/>
  <c r="D406" i="1"/>
  <c r="E406" i="1"/>
  <c r="F406" i="1"/>
  <c r="G406" i="1"/>
  <c r="H406" i="1"/>
  <c r="I406" i="1"/>
  <c r="J406" i="1"/>
  <c r="K406" i="1"/>
  <c r="L406" i="1"/>
  <c r="M406" i="1"/>
  <c r="N406" i="1"/>
  <c r="O406" i="1"/>
  <c r="P406" i="1"/>
  <c r="Q406" i="1"/>
  <c r="R406" i="1"/>
  <c r="S406" i="1"/>
  <c r="T406" i="1"/>
  <c r="U406" i="1"/>
  <c r="V406" i="1"/>
  <c r="W406" i="1"/>
  <c r="X406" i="1"/>
  <c r="Y406" i="1"/>
  <c r="Z406" i="1"/>
  <c r="AA406" i="1"/>
  <c r="AB406" i="1"/>
  <c r="AC406" i="1"/>
  <c r="AD406" i="1"/>
  <c r="AE406" i="1"/>
  <c r="AF406" i="1"/>
  <c r="C407" i="1"/>
  <c r="D407" i="1"/>
  <c r="E407" i="1"/>
  <c r="F407" i="1"/>
  <c r="G407" i="1"/>
  <c r="H407" i="1"/>
  <c r="I407" i="1"/>
  <c r="J407" i="1"/>
  <c r="K407" i="1"/>
  <c r="L407" i="1"/>
  <c r="M407" i="1"/>
  <c r="N407" i="1"/>
  <c r="O407" i="1"/>
  <c r="P407" i="1"/>
  <c r="Q407" i="1"/>
  <c r="R407" i="1"/>
  <c r="S407" i="1"/>
  <c r="T407" i="1"/>
  <c r="U407" i="1"/>
  <c r="V407" i="1"/>
  <c r="W407" i="1"/>
  <c r="X407" i="1"/>
  <c r="Y407" i="1"/>
  <c r="Z407" i="1"/>
  <c r="AA407" i="1"/>
  <c r="AB407" i="1"/>
  <c r="AC407" i="1"/>
  <c r="AD407" i="1"/>
  <c r="AE407" i="1"/>
  <c r="AF407" i="1"/>
  <c r="C408" i="1"/>
  <c r="D408" i="1"/>
  <c r="E408" i="1"/>
  <c r="F408" i="1"/>
  <c r="G408" i="1"/>
  <c r="H408" i="1"/>
  <c r="I408" i="1"/>
  <c r="J408" i="1"/>
  <c r="K408" i="1"/>
  <c r="L408" i="1"/>
  <c r="M408" i="1"/>
  <c r="N408" i="1"/>
  <c r="O408" i="1"/>
  <c r="P408" i="1"/>
  <c r="Q408" i="1"/>
  <c r="R408" i="1"/>
  <c r="S408" i="1"/>
  <c r="T408" i="1"/>
  <c r="U408" i="1"/>
  <c r="V408" i="1"/>
  <c r="W408" i="1"/>
  <c r="X408" i="1"/>
  <c r="Y408" i="1"/>
  <c r="Z408" i="1"/>
  <c r="AA408" i="1"/>
  <c r="AB408" i="1"/>
  <c r="AC408" i="1"/>
  <c r="AD408" i="1"/>
  <c r="AE408" i="1"/>
  <c r="AF408" i="1"/>
  <c r="C409" i="1"/>
  <c r="D409" i="1"/>
  <c r="E409" i="1"/>
  <c r="F409" i="1"/>
  <c r="G409" i="1"/>
  <c r="H409" i="1"/>
  <c r="I409" i="1"/>
  <c r="J409" i="1"/>
  <c r="K409" i="1"/>
  <c r="L409" i="1"/>
  <c r="M409" i="1"/>
  <c r="N409" i="1"/>
  <c r="O409" i="1"/>
  <c r="P409" i="1"/>
  <c r="Q409" i="1"/>
  <c r="R409" i="1"/>
  <c r="S409" i="1"/>
  <c r="T409" i="1"/>
  <c r="U409" i="1"/>
  <c r="V409" i="1"/>
  <c r="W409" i="1"/>
  <c r="X409" i="1"/>
  <c r="Y409" i="1"/>
  <c r="Z409" i="1"/>
  <c r="AA409" i="1"/>
  <c r="AB409" i="1"/>
  <c r="AC409" i="1"/>
  <c r="AD409" i="1"/>
  <c r="AE409" i="1"/>
  <c r="AF409" i="1"/>
  <c r="C410" i="1"/>
  <c r="D410" i="1"/>
  <c r="E410" i="1"/>
  <c r="F410" i="1"/>
  <c r="G410" i="1"/>
  <c r="H410" i="1"/>
  <c r="I410" i="1"/>
  <c r="J410" i="1"/>
  <c r="K410" i="1"/>
  <c r="L410" i="1"/>
  <c r="M410" i="1"/>
  <c r="N410" i="1"/>
  <c r="O410" i="1"/>
  <c r="P410" i="1"/>
  <c r="Q410" i="1"/>
  <c r="R410" i="1"/>
  <c r="S410" i="1"/>
  <c r="T410" i="1"/>
  <c r="U410" i="1"/>
  <c r="V410" i="1"/>
  <c r="W410" i="1"/>
  <c r="X410" i="1"/>
  <c r="Y410" i="1"/>
  <c r="Z410" i="1"/>
  <c r="AA410" i="1"/>
  <c r="AB410" i="1"/>
  <c r="AC410" i="1"/>
  <c r="AD410" i="1"/>
  <c r="AE410" i="1"/>
  <c r="AF410" i="1"/>
  <c r="C411" i="1"/>
  <c r="D411" i="1"/>
  <c r="E411" i="1"/>
  <c r="F411" i="1"/>
  <c r="G411" i="1"/>
  <c r="H411" i="1"/>
  <c r="I411" i="1"/>
  <c r="J411" i="1"/>
  <c r="K411" i="1"/>
  <c r="L411" i="1"/>
  <c r="M411" i="1"/>
  <c r="N411" i="1"/>
  <c r="O411" i="1"/>
  <c r="P411" i="1"/>
  <c r="Q411" i="1"/>
  <c r="R411" i="1"/>
  <c r="S411" i="1"/>
  <c r="T411" i="1"/>
  <c r="U411" i="1"/>
  <c r="V411" i="1"/>
  <c r="W411" i="1"/>
  <c r="X411" i="1"/>
  <c r="Y411" i="1"/>
  <c r="Z411" i="1"/>
  <c r="AA411" i="1"/>
  <c r="AB411" i="1"/>
  <c r="AC411" i="1"/>
  <c r="AD411" i="1"/>
  <c r="AE411" i="1"/>
  <c r="AF411" i="1"/>
  <c r="C412" i="1"/>
  <c r="D412" i="1"/>
  <c r="E412" i="1"/>
  <c r="F412" i="1"/>
  <c r="G412" i="1"/>
  <c r="H412" i="1"/>
  <c r="I412" i="1"/>
  <c r="J412" i="1"/>
  <c r="K412" i="1"/>
  <c r="L412" i="1"/>
  <c r="M412" i="1"/>
  <c r="N412" i="1"/>
  <c r="O412" i="1"/>
  <c r="P412" i="1"/>
  <c r="Q412" i="1"/>
  <c r="R412" i="1"/>
  <c r="S412" i="1"/>
  <c r="T412" i="1"/>
  <c r="U412" i="1"/>
  <c r="V412" i="1"/>
  <c r="W412" i="1"/>
  <c r="X412" i="1"/>
  <c r="Y412" i="1"/>
  <c r="Z412" i="1"/>
  <c r="AA412" i="1"/>
  <c r="AB412" i="1"/>
  <c r="AC412" i="1"/>
  <c r="AD412" i="1"/>
  <c r="AE412" i="1"/>
  <c r="AF412" i="1"/>
  <c r="C413" i="1"/>
  <c r="D413" i="1"/>
  <c r="E413" i="1"/>
  <c r="F413" i="1"/>
  <c r="G413" i="1"/>
  <c r="H413" i="1"/>
  <c r="I413" i="1"/>
  <c r="J413" i="1"/>
  <c r="K413" i="1"/>
  <c r="L413" i="1"/>
  <c r="M413" i="1"/>
  <c r="N413" i="1"/>
  <c r="O413" i="1"/>
  <c r="P413" i="1"/>
  <c r="Q413" i="1"/>
  <c r="R413" i="1"/>
  <c r="S413" i="1"/>
  <c r="T413" i="1"/>
  <c r="U413" i="1"/>
  <c r="V413" i="1"/>
  <c r="W413" i="1"/>
  <c r="X413" i="1"/>
  <c r="Y413" i="1"/>
  <c r="Z413" i="1"/>
  <c r="AA413" i="1"/>
  <c r="AB413" i="1"/>
  <c r="AC413" i="1"/>
  <c r="AD413" i="1"/>
  <c r="AE413" i="1"/>
  <c r="AF413" i="1"/>
  <c r="C414" i="1"/>
  <c r="D414" i="1"/>
  <c r="E414" i="1"/>
  <c r="F414" i="1"/>
  <c r="G414" i="1"/>
  <c r="H414" i="1"/>
  <c r="I414" i="1"/>
  <c r="J414" i="1"/>
  <c r="K414" i="1"/>
  <c r="L414" i="1"/>
  <c r="M414" i="1"/>
  <c r="N414" i="1"/>
  <c r="O414" i="1"/>
  <c r="P414" i="1"/>
  <c r="Q414" i="1"/>
  <c r="R414" i="1"/>
  <c r="S414" i="1"/>
  <c r="T414" i="1"/>
  <c r="U414" i="1"/>
  <c r="V414" i="1"/>
  <c r="W414" i="1"/>
  <c r="X414" i="1"/>
  <c r="Y414" i="1"/>
  <c r="Z414" i="1"/>
  <c r="AA414" i="1"/>
  <c r="AB414" i="1"/>
  <c r="AC414" i="1"/>
  <c r="AD414" i="1"/>
  <c r="AE414" i="1"/>
  <c r="AF414" i="1"/>
  <c r="C415" i="1"/>
  <c r="D415" i="1"/>
  <c r="E415" i="1"/>
  <c r="F415" i="1"/>
  <c r="G415" i="1"/>
  <c r="H415" i="1"/>
  <c r="I415" i="1"/>
  <c r="J415" i="1"/>
  <c r="K415" i="1"/>
  <c r="L415" i="1"/>
  <c r="M415" i="1"/>
  <c r="N415" i="1"/>
  <c r="O415" i="1"/>
  <c r="P415" i="1"/>
  <c r="Q415" i="1"/>
  <c r="R415" i="1"/>
  <c r="S415" i="1"/>
  <c r="T415" i="1"/>
  <c r="U415" i="1"/>
  <c r="V415" i="1"/>
  <c r="W415" i="1"/>
  <c r="X415" i="1"/>
  <c r="Y415" i="1"/>
  <c r="Z415" i="1"/>
  <c r="AA415" i="1"/>
  <c r="AB415" i="1"/>
  <c r="AC415" i="1"/>
  <c r="AD415" i="1"/>
  <c r="AE415" i="1"/>
  <c r="AF415" i="1"/>
  <c r="C416" i="1"/>
  <c r="D416" i="1"/>
  <c r="E416" i="1"/>
  <c r="F416" i="1"/>
  <c r="G416" i="1"/>
  <c r="H416" i="1"/>
  <c r="I416" i="1"/>
  <c r="J416" i="1"/>
  <c r="K416" i="1"/>
  <c r="L416" i="1"/>
  <c r="M416" i="1"/>
  <c r="N416" i="1"/>
  <c r="O416" i="1"/>
  <c r="P416" i="1"/>
  <c r="Q416" i="1"/>
  <c r="R416" i="1"/>
  <c r="S416" i="1"/>
  <c r="T416" i="1"/>
  <c r="U416" i="1"/>
  <c r="V416" i="1"/>
  <c r="W416" i="1"/>
  <c r="X416" i="1"/>
  <c r="Y416" i="1"/>
  <c r="Z416" i="1"/>
  <c r="AA416" i="1"/>
  <c r="AB416" i="1"/>
  <c r="AC416" i="1"/>
  <c r="AD416" i="1"/>
  <c r="AE416" i="1"/>
  <c r="AF416" i="1"/>
  <c r="C417" i="1"/>
  <c r="D417" i="1"/>
  <c r="E417" i="1"/>
  <c r="F417" i="1"/>
  <c r="G417" i="1"/>
  <c r="H417" i="1"/>
  <c r="I417" i="1"/>
  <c r="J417" i="1"/>
  <c r="K417" i="1"/>
  <c r="L417" i="1"/>
  <c r="M417" i="1"/>
  <c r="N417" i="1"/>
  <c r="O417" i="1"/>
  <c r="P417" i="1"/>
  <c r="Q417" i="1"/>
  <c r="R417" i="1"/>
  <c r="S417" i="1"/>
  <c r="T417" i="1"/>
  <c r="U417" i="1"/>
  <c r="V417" i="1"/>
  <c r="W417" i="1"/>
  <c r="X417" i="1"/>
  <c r="Y417" i="1"/>
  <c r="Z417" i="1"/>
  <c r="AA417" i="1"/>
  <c r="AB417" i="1"/>
  <c r="AC417" i="1"/>
  <c r="AD417" i="1"/>
  <c r="AE417" i="1"/>
  <c r="AF417" i="1"/>
  <c r="C418" i="1"/>
  <c r="D418" i="1"/>
  <c r="E418" i="1"/>
  <c r="F418" i="1"/>
  <c r="G418" i="1"/>
  <c r="H418" i="1"/>
  <c r="I418" i="1"/>
  <c r="J418" i="1"/>
  <c r="K418" i="1"/>
  <c r="L418" i="1"/>
  <c r="M418" i="1"/>
  <c r="N418" i="1"/>
  <c r="O418" i="1"/>
  <c r="P418" i="1"/>
  <c r="Q418" i="1"/>
  <c r="R418" i="1"/>
  <c r="S418" i="1"/>
  <c r="T418" i="1"/>
  <c r="U418" i="1"/>
  <c r="V418" i="1"/>
  <c r="W418" i="1"/>
  <c r="X418" i="1"/>
  <c r="Y418" i="1"/>
  <c r="Z418" i="1"/>
  <c r="AA418" i="1"/>
  <c r="AB418" i="1"/>
  <c r="AC418" i="1"/>
  <c r="AD418" i="1"/>
  <c r="AE418" i="1"/>
  <c r="AF418" i="1"/>
  <c r="C419" i="1"/>
  <c r="D419" i="1"/>
  <c r="E419" i="1"/>
  <c r="F419" i="1"/>
  <c r="G419" i="1"/>
  <c r="H419" i="1"/>
  <c r="I419" i="1"/>
  <c r="J419" i="1"/>
  <c r="K419" i="1"/>
  <c r="L419" i="1"/>
  <c r="M419" i="1"/>
  <c r="N419" i="1"/>
  <c r="O419" i="1"/>
  <c r="P419" i="1"/>
  <c r="Q419" i="1"/>
  <c r="R419" i="1"/>
  <c r="S419" i="1"/>
  <c r="T419" i="1"/>
  <c r="U419" i="1"/>
  <c r="V419" i="1"/>
  <c r="W419" i="1"/>
  <c r="X419" i="1"/>
  <c r="Y419" i="1"/>
  <c r="Z419" i="1"/>
  <c r="AA419" i="1"/>
  <c r="AB419" i="1"/>
  <c r="AC419" i="1"/>
  <c r="AD419" i="1"/>
  <c r="AE419" i="1"/>
  <c r="AF419" i="1"/>
  <c r="C420" i="1"/>
  <c r="D420" i="1"/>
  <c r="E420" i="1"/>
  <c r="F420" i="1"/>
  <c r="G420" i="1"/>
  <c r="H420" i="1"/>
  <c r="I420" i="1"/>
  <c r="J420" i="1"/>
  <c r="K420" i="1"/>
  <c r="L420" i="1"/>
  <c r="M420" i="1"/>
  <c r="N420" i="1"/>
  <c r="O420" i="1"/>
  <c r="P420" i="1"/>
  <c r="Q420" i="1"/>
  <c r="R420" i="1"/>
  <c r="S420" i="1"/>
  <c r="T420" i="1"/>
  <c r="U420" i="1"/>
  <c r="V420" i="1"/>
  <c r="W420" i="1"/>
  <c r="X420" i="1"/>
  <c r="Y420" i="1"/>
  <c r="Z420" i="1"/>
  <c r="AA420" i="1"/>
  <c r="AB420" i="1"/>
  <c r="AC420" i="1"/>
  <c r="AD420" i="1"/>
  <c r="AE420" i="1"/>
  <c r="AF420" i="1"/>
  <c r="C421" i="1"/>
  <c r="D421" i="1"/>
  <c r="E421" i="1"/>
  <c r="F421" i="1"/>
  <c r="G421" i="1"/>
  <c r="H421" i="1"/>
  <c r="I421" i="1"/>
  <c r="J421" i="1"/>
  <c r="K421" i="1"/>
  <c r="L421" i="1"/>
  <c r="M421" i="1"/>
  <c r="N421" i="1"/>
  <c r="O421" i="1"/>
  <c r="P421" i="1"/>
  <c r="Q421" i="1"/>
  <c r="R421" i="1"/>
  <c r="S421" i="1"/>
  <c r="T421" i="1"/>
  <c r="U421" i="1"/>
  <c r="V421" i="1"/>
  <c r="W421" i="1"/>
  <c r="X421" i="1"/>
  <c r="Y421" i="1"/>
  <c r="Z421" i="1"/>
  <c r="AA421" i="1"/>
  <c r="AB421" i="1"/>
  <c r="AC421" i="1"/>
  <c r="AD421" i="1"/>
  <c r="AE421" i="1"/>
  <c r="AF421" i="1"/>
  <c r="C422" i="1"/>
  <c r="D422" i="1"/>
  <c r="E422" i="1"/>
  <c r="F422" i="1"/>
  <c r="G422" i="1"/>
  <c r="H422" i="1"/>
  <c r="I422" i="1"/>
  <c r="J422" i="1"/>
  <c r="K422" i="1"/>
  <c r="L422" i="1"/>
  <c r="M422" i="1"/>
  <c r="N422" i="1"/>
  <c r="O422" i="1"/>
  <c r="P422" i="1"/>
  <c r="Q422" i="1"/>
  <c r="R422" i="1"/>
  <c r="S422" i="1"/>
  <c r="T422" i="1"/>
  <c r="U422" i="1"/>
  <c r="V422" i="1"/>
  <c r="W422" i="1"/>
  <c r="X422" i="1"/>
  <c r="Y422" i="1"/>
  <c r="Z422" i="1"/>
  <c r="AA422" i="1"/>
  <c r="AB422" i="1"/>
  <c r="AC422" i="1"/>
  <c r="AD422" i="1"/>
  <c r="AE422" i="1"/>
  <c r="AF422" i="1"/>
  <c r="C423" i="1"/>
  <c r="D423" i="1"/>
  <c r="E423" i="1"/>
  <c r="F423" i="1"/>
  <c r="G423" i="1"/>
  <c r="H423" i="1"/>
  <c r="I423" i="1"/>
  <c r="J423" i="1"/>
  <c r="K423" i="1"/>
  <c r="L423" i="1"/>
  <c r="M423" i="1"/>
  <c r="N423" i="1"/>
  <c r="O423" i="1"/>
  <c r="P423" i="1"/>
  <c r="Q423" i="1"/>
  <c r="R423" i="1"/>
  <c r="S423" i="1"/>
  <c r="T423" i="1"/>
  <c r="U423" i="1"/>
  <c r="V423" i="1"/>
  <c r="W423" i="1"/>
  <c r="X423" i="1"/>
  <c r="Y423" i="1"/>
  <c r="Z423" i="1"/>
  <c r="AA423" i="1"/>
  <c r="AB423" i="1"/>
  <c r="AC423" i="1"/>
  <c r="AD423" i="1"/>
  <c r="AE423" i="1"/>
  <c r="AF423" i="1"/>
  <c r="C424" i="1"/>
  <c r="D424" i="1"/>
  <c r="E424" i="1"/>
  <c r="F424" i="1"/>
  <c r="G424" i="1"/>
  <c r="H424" i="1"/>
  <c r="I424" i="1"/>
  <c r="J424" i="1"/>
  <c r="K424" i="1"/>
  <c r="L424" i="1"/>
  <c r="M424" i="1"/>
  <c r="N424" i="1"/>
  <c r="O424" i="1"/>
  <c r="P424" i="1"/>
  <c r="Q424" i="1"/>
  <c r="R424" i="1"/>
  <c r="S424" i="1"/>
  <c r="T424" i="1"/>
  <c r="U424" i="1"/>
  <c r="V424" i="1"/>
  <c r="W424" i="1"/>
  <c r="X424" i="1"/>
  <c r="Y424" i="1"/>
  <c r="Z424" i="1"/>
  <c r="AA424" i="1"/>
  <c r="AB424" i="1"/>
  <c r="AC424" i="1"/>
  <c r="AD424" i="1"/>
  <c r="AE424" i="1"/>
  <c r="AF424" i="1"/>
  <c r="C425" i="1"/>
  <c r="D425" i="1"/>
  <c r="E425" i="1"/>
  <c r="F425" i="1"/>
  <c r="G425" i="1"/>
  <c r="H425" i="1"/>
  <c r="I425" i="1"/>
  <c r="J425" i="1"/>
  <c r="K425" i="1"/>
  <c r="L425" i="1"/>
  <c r="M425" i="1"/>
  <c r="N425" i="1"/>
  <c r="O425" i="1"/>
  <c r="P425" i="1"/>
  <c r="Q425" i="1"/>
  <c r="R425" i="1"/>
  <c r="S425" i="1"/>
  <c r="T425" i="1"/>
  <c r="U425" i="1"/>
  <c r="V425" i="1"/>
  <c r="W425" i="1"/>
  <c r="X425" i="1"/>
  <c r="Y425" i="1"/>
  <c r="Z425" i="1"/>
  <c r="AA425" i="1"/>
  <c r="AB425" i="1"/>
  <c r="AC425" i="1"/>
  <c r="AD425" i="1"/>
  <c r="AE425" i="1"/>
  <c r="AF425" i="1"/>
  <c r="C426" i="1"/>
  <c r="D426" i="1"/>
  <c r="E426" i="1"/>
  <c r="F426" i="1"/>
  <c r="G426" i="1"/>
  <c r="H426" i="1"/>
  <c r="I426" i="1"/>
  <c r="J426" i="1"/>
  <c r="K426" i="1"/>
  <c r="L426" i="1"/>
  <c r="M426" i="1"/>
  <c r="N426" i="1"/>
  <c r="O426" i="1"/>
  <c r="P426" i="1"/>
  <c r="Q426" i="1"/>
  <c r="R426" i="1"/>
  <c r="S426" i="1"/>
  <c r="T426" i="1"/>
  <c r="U426" i="1"/>
  <c r="V426" i="1"/>
  <c r="W426" i="1"/>
  <c r="X426" i="1"/>
  <c r="Y426" i="1"/>
  <c r="Z426" i="1"/>
  <c r="AA426" i="1"/>
  <c r="AB426" i="1"/>
  <c r="AC426" i="1"/>
  <c r="AD426" i="1"/>
  <c r="AE426" i="1"/>
  <c r="AF426" i="1"/>
  <c r="C427" i="1"/>
  <c r="D427" i="1"/>
  <c r="E427" i="1"/>
  <c r="F427" i="1"/>
  <c r="G427" i="1"/>
  <c r="H427" i="1"/>
  <c r="I427" i="1"/>
  <c r="J427" i="1"/>
  <c r="K427" i="1"/>
  <c r="L427" i="1"/>
  <c r="M427" i="1"/>
  <c r="N427" i="1"/>
  <c r="O427" i="1"/>
  <c r="P427" i="1"/>
  <c r="Q427" i="1"/>
  <c r="R427" i="1"/>
  <c r="S427" i="1"/>
  <c r="T427" i="1"/>
  <c r="U427" i="1"/>
  <c r="V427" i="1"/>
  <c r="W427" i="1"/>
  <c r="X427" i="1"/>
  <c r="Y427" i="1"/>
  <c r="Z427" i="1"/>
  <c r="AA427" i="1"/>
  <c r="AB427" i="1"/>
  <c r="AC427" i="1"/>
  <c r="AD427" i="1"/>
  <c r="AE427" i="1"/>
  <c r="AF427" i="1"/>
  <c r="C428" i="1"/>
  <c r="D428" i="1"/>
  <c r="E428" i="1"/>
  <c r="F428" i="1"/>
  <c r="G428" i="1"/>
  <c r="H428" i="1"/>
  <c r="I428" i="1"/>
  <c r="J428" i="1"/>
  <c r="K428" i="1"/>
  <c r="L428" i="1"/>
  <c r="M428" i="1"/>
  <c r="N428" i="1"/>
  <c r="O428" i="1"/>
  <c r="P428" i="1"/>
  <c r="Q428" i="1"/>
  <c r="R428" i="1"/>
  <c r="S428" i="1"/>
  <c r="T428" i="1"/>
  <c r="U428" i="1"/>
  <c r="V428" i="1"/>
  <c r="W428" i="1"/>
  <c r="X428" i="1"/>
  <c r="Y428" i="1"/>
  <c r="Z428" i="1"/>
  <c r="AA428" i="1"/>
  <c r="AB428" i="1"/>
  <c r="AC428" i="1"/>
  <c r="AD428" i="1"/>
  <c r="AE428" i="1"/>
  <c r="AF428" i="1"/>
  <c r="C429" i="1"/>
  <c r="D429" i="1"/>
  <c r="E429" i="1"/>
  <c r="F429" i="1"/>
  <c r="G429" i="1"/>
  <c r="H429" i="1"/>
  <c r="I429" i="1"/>
  <c r="J429" i="1"/>
  <c r="K429" i="1"/>
  <c r="L429" i="1"/>
  <c r="M429" i="1"/>
  <c r="N429" i="1"/>
  <c r="O429" i="1"/>
  <c r="P429" i="1"/>
  <c r="Q429" i="1"/>
  <c r="R429" i="1"/>
  <c r="S429" i="1"/>
  <c r="T429" i="1"/>
  <c r="U429" i="1"/>
  <c r="V429" i="1"/>
  <c r="W429" i="1"/>
  <c r="X429" i="1"/>
  <c r="Y429" i="1"/>
  <c r="Z429" i="1"/>
  <c r="AA429" i="1"/>
  <c r="AB429" i="1"/>
  <c r="AC429" i="1"/>
  <c r="AD429" i="1"/>
  <c r="AE429" i="1"/>
  <c r="AF429" i="1"/>
  <c r="C430" i="1"/>
  <c r="D430" i="1"/>
  <c r="E430" i="1"/>
  <c r="F430" i="1"/>
  <c r="G430" i="1"/>
  <c r="H430" i="1"/>
  <c r="I430" i="1"/>
  <c r="J430" i="1"/>
  <c r="K430" i="1"/>
  <c r="L430" i="1"/>
  <c r="M430" i="1"/>
  <c r="N430" i="1"/>
  <c r="O430" i="1"/>
  <c r="P430" i="1"/>
  <c r="Q430" i="1"/>
  <c r="R430" i="1"/>
  <c r="S430" i="1"/>
  <c r="T430" i="1"/>
  <c r="U430" i="1"/>
  <c r="V430" i="1"/>
  <c r="W430" i="1"/>
  <c r="X430" i="1"/>
  <c r="Y430" i="1"/>
  <c r="Z430" i="1"/>
  <c r="AA430" i="1"/>
  <c r="AB430" i="1"/>
  <c r="AC430" i="1"/>
  <c r="AD430" i="1"/>
  <c r="AE430" i="1"/>
  <c r="AF430" i="1"/>
  <c r="C431" i="1"/>
  <c r="D431" i="1"/>
  <c r="E431" i="1"/>
  <c r="F431" i="1"/>
  <c r="G431" i="1"/>
  <c r="H431" i="1"/>
  <c r="I431" i="1"/>
  <c r="J431" i="1"/>
  <c r="K431" i="1"/>
  <c r="L431" i="1"/>
  <c r="M431" i="1"/>
  <c r="N431" i="1"/>
  <c r="O431" i="1"/>
  <c r="P431" i="1"/>
  <c r="Q431" i="1"/>
  <c r="R431" i="1"/>
  <c r="S431" i="1"/>
  <c r="T431" i="1"/>
  <c r="U431" i="1"/>
  <c r="V431" i="1"/>
  <c r="W431" i="1"/>
  <c r="X431" i="1"/>
  <c r="Y431" i="1"/>
  <c r="Z431" i="1"/>
  <c r="AA431" i="1"/>
  <c r="AB431" i="1"/>
  <c r="AC431" i="1"/>
  <c r="AD431" i="1"/>
  <c r="AE431" i="1"/>
  <c r="AF431" i="1"/>
  <c r="C432" i="1"/>
  <c r="D432" i="1"/>
  <c r="E432" i="1"/>
  <c r="F432" i="1"/>
  <c r="G432" i="1"/>
  <c r="H432" i="1"/>
  <c r="I432" i="1"/>
  <c r="J432" i="1"/>
  <c r="K432" i="1"/>
  <c r="L432" i="1"/>
  <c r="M432" i="1"/>
  <c r="N432" i="1"/>
  <c r="O432" i="1"/>
  <c r="P432" i="1"/>
  <c r="Q432" i="1"/>
  <c r="R432" i="1"/>
  <c r="S432" i="1"/>
  <c r="T432" i="1"/>
  <c r="U432" i="1"/>
  <c r="V432" i="1"/>
  <c r="W432" i="1"/>
  <c r="X432" i="1"/>
  <c r="Y432" i="1"/>
  <c r="Z432" i="1"/>
  <c r="AA432" i="1"/>
  <c r="AB432" i="1"/>
  <c r="AC432" i="1"/>
  <c r="AD432" i="1"/>
  <c r="AE432" i="1"/>
  <c r="AF432" i="1"/>
  <c r="C433" i="1"/>
  <c r="D433" i="1"/>
  <c r="E433" i="1"/>
  <c r="F433" i="1"/>
  <c r="G433" i="1"/>
  <c r="H433" i="1"/>
  <c r="I433" i="1"/>
  <c r="J433" i="1"/>
  <c r="K433" i="1"/>
  <c r="L433" i="1"/>
  <c r="M433" i="1"/>
  <c r="N433" i="1"/>
  <c r="O433" i="1"/>
  <c r="P433" i="1"/>
  <c r="Q433" i="1"/>
  <c r="R433" i="1"/>
  <c r="S433" i="1"/>
  <c r="T433" i="1"/>
  <c r="U433" i="1"/>
  <c r="V433" i="1"/>
  <c r="W433" i="1"/>
  <c r="X433" i="1"/>
  <c r="Y433" i="1"/>
  <c r="Z433" i="1"/>
  <c r="AA433" i="1"/>
  <c r="AB433" i="1"/>
  <c r="AC433" i="1"/>
  <c r="AD433" i="1"/>
  <c r="AE433" i="1"/>
  <c r="AF433" i="1"/>
  <c r="C434" i="1"/>
  <c r="D434" i="1"/>
  <c r="E434" i="1"/>
  <c r="F434" i="1"/>
  <c r="G434" i="1"/>
  <c r="H434" i="1"/>
  <c r="I434" i="1"/>
  <c r="J434" i="1"/>
  <c r="K434" i="1"/>
  <c r="L434" i="1"/>
  <c r="M434" i="1"/>
  <c r="N434" i="1"/>
  <c r="O434" i="1"/>
  <c r="P434" i="1"/>
  <c r="Q434" i="1"/>
  <c r="R434" i="1"/>
  <c r="S434" i="1"/>
  <c r="T434" i="1"/>
  <c r="U434" i="1"/>
  <c r="V434" i="1"/>
  <c r="W434" i="1"/>
  <c r="X434" i="1"/>
  <c r="Y434" i="1"/>
  <c r="Z434" i="1"/>
  <c r="AA434" i="1"/>
  <c r="AB434" i="1"/>
  <c r="AC434" i="1"/>
  <c r="AD434" i="1"/>
  <c r="AE434" i="1"/>
  <c r="AF434" i="1"/>
  <c r="C435" i="1"/>
  <c r="D435" i="1"/>
  <c r="E435" i="1"/>
  <c r="F435" i="1"/>
  <c r="G435" i="1"/>
  <c r="H435" i="1"/>
  <c r="I435" i="1"/>
  <c r="J435" i="1"/>
  <c r="K435" i="1"/>
  <c r="L435" i="1"/>
  <c r="M435" i="1"/>
  <c r="N435" i="1"/>
  <c r="O435" i="1"/>
  <c r="P435" i="1"/>
  <c r="Q435" i="1"/>
  <c r="R435" i="1"/>
  <c r="S435" i="1"/>
  <c r="T435" i="1"/>
  <c r="U435" i="1"/>
  <c r="V435" i="1"/>
  <c r="W435" i="1"/>
  <c r="X435" i="1"/>
  <c r="Y435" i="1"/>
  <c r="Z435" i="1"/>
  <c r="AA435" i="1"/>
  <c r="AB435" i="1"/>
  <c r="AC435" i="1"/>
  <c r="AD435" i="1"/>
  <c r="AE435" i="1"/>
  <c r="AF435" i="1"/>
  <c r="C436" i="1"/>
  <c r="D436" i="1"/>
  <c r="E436" i="1"/>
  <c r="F436" i="1"/>
  <c r="G436" i="1"/>
  <c r="H436" i="1"/>
  <c r="I436" i="1"/>
  <c r="J436" i="1"/>
  <c r="K436" i="1"/>
  <c r="L436" i="1"/>
  <c r="M436" i="1"/>
  <c r="N436" i="1"/>
  <c r="O436" i="1"/>
  <c r="P436" i="1"/>
  <c r="Q436" i="1"/>
  <c r="R436" i="1"/>
  <c r="S436" i="1"/>
  <c r="T436" i="1"/>
  <c r="U436" i="1"/>
  <c r="V436" i="1"/>
  <c r="W436" i="1"/>
  <c r="X436" i="1"/>
  <c r="Y436" i="1"/>
  <c r="Z436" i="1"/>
  <c r="AA436" i="1"/>
  <c r="AB436" i="1"/>
  <c r="AC436" i="1"/>
  <c r="AD436" i="1"/>
  <c r="AE436" i="1"/>
  <c r="AF436" i="1"/>
  <c r="C437" i="1"/>
  <c r="D437" i="1"/>
  <c r="E437" i="1"/>
  <c r="F437" i="1"/>
  <c r="G437" i="1"/>
  <c r="H437" i="1"/>
  <c r="I437" i="1"/>
  <c r="J437" i="1"/>
  <c r="K437" i="1"/>
  <c r="L437" i="1"/>
  <c r="M437" i="1"/>
  <c r="N437" i="1"/>
  <c r="O437" i="1"/>
  <c r="P437" i="1"/>
  <c r="Q437" i="1"/>
  <c r="R437" i="1"/>
  <c r="S437" i="1"/>
  <c r="T437" i="1"/>
  <c r="U437" i="1"/>
  <c r="V437" i="1"/>
  <c r="W437" i="1"/>
  <c r="X437" i="1"/>
  <c r="Y437" i="1"/>
  <c r="Z437" i="1"/>
  <c r="AA437" i="1"/>
  <c r="AB437" i="1"/>
  <c r="AC437" i="1"/>
  <c r="AD437" i="1"/>
  <c r="AE437" i="1"/>
  <c r="AF437" i="1"/>
  <c r="C438" i="1"/>
  <c r="D438" i="1"/>
  <c r="E438" i="1"/>
  <c r="F438" i="1"/>
  <c r="G438" i="1"/>
  <c r="H438" i="1"/>
  <c r="I438" i="1"/>
  <c r="J438" i="1"/>
  <c r="K438" i="1"/>
  <c r="L438" i="1"/>
  <c r="M438" i="1"/>
  <c r="N438" i="1"/>
  <c r="O438" i="1"/>
  <c r="P438" i="1"/>
  <c r="Q438" i="1"/>
  <c r="R438" i="1"/>
  <c r="S438" i="1"/>
  <c r="T438" i="1"/>
  <c r="U438" i="1"/>
  <c r="V438" i="1"/>
  <c r="W438" i="1"/>
  <c r="X438" i="1"/>
  <c r="Y438" i="1"/>
  <c r="Z438" i="1"/>
  <c r="AA438" i="1"/>
  <c r="AB438" i="1"/>
  <c r="AC438" i="1"/>
  <c r="AD438" i="1"/>
  <c r="AE438" i="1"/>
  <c r="AF438" i="1"/>
  <c r="C439" i="1"/>
  <c r="D439" i="1"/>
  <c r="E439" i="1"/>
  <c r="F439" i="1"/>
  <c r="G439" i="1"/>
  <c r="H439" i="1"/>
  <c r="I439" i="1"/>
  <c r="J439" i="1"/>
  <c r="K439" i="1"/>
  <c r="L439" i="1"/>
  <c r="M439" i="1"/>
  <c r="N439" i="1"/>
  <c r="O439" i="1"/>
  <c r="P439" i="1"/>
  <c r="Q439" i="1"/>
  <c r="R439" i="1"/>
  <c r="S439" i="1"/>
  <c r="T439" i="1"/>
  <c r="U439" i="1"/>
  <c r="V439" i="1"/>
  <c r="W439" i="1"/>
  <c r="X439" i="1"/>
  <c r="Y439" i="1"/>
  <c r="Z439" i="1"/>
  <c r="AA439" i="1"/>
  <c r="AB439" i="1"/>
  <c r="AC439" i="1"/>
  <c r="AD439" i="1"/>
  <c r="AE439" i="1"/>
  <c r="AF439" i="1"/>
  <c r="C440" i="1"/>
  <c r="D440" i="1"/>
  <c r="E440" i="1"/>
  <c r="F440" i="1"/>
  <c r="G440" i="1"/>
  <c r="H440" i="1"/>
  <c r="I440" i="1"/>
  <c r="J440" i="1"/>
  <c r="K440" i="1"/>
  <c r="L440" i="1"/>
  <c r="M440" i="1"/>
  <c r="N440" i="1"/>
  <c r="O440" i="1"/>
  <c r="P440" i="1"/>
  <c r="Q440" i="1"/>
  <c r="R440" i="1"/>
  <c r="S440" i="1"/>
  <c r="T440" i="1"/>
  <c r="U440" i="1"/>
  <c r="V440" i="1"/>
  <c r="W440" i="1"/>
  <c r="X440" i="1"/>
  <c r="Y440" i="1"/>
  <c r="Z440" i="1"/>
  <c r="AA440" i="1"/>
  <c r="AB440" i="1"/>
  <c r="AC440" i="1"/>
  <c r="AD440" i="1"/>
  <c r="AE440" i="1"/>
  <c r="AF440" i="1"/>
  <c r="C441" i="1"/>
  <c r="D441" i="1"/>
  <c r="E441" i="1"/>
  <c r="F441" i="1"/>
  <c r="G441" i="1"/>
  <c r="H441" i="1"/>
  <c r="I441" i="1"/>
  <c r="J441" i="1"/>
  <c r="K441" i="1"/>
  <c r="L441" i="1"/>
  <c r="M441" i="1"/>
  <c r="N441" i="1"/>
  <c r="O441" i="1"/>
  <c r="P441" i="1"/>
  <c r="Q441" i="1"/>
  <c r="R441" i="1"/>
  <c r="S441" i="1"/>
  <c r="T441" i="1"/>
  <c r="U441" i="1"/>
  <c r="V441" i="1"/>
  <c r="W441" i="1"/>
  <c r="X441" i="1"/>
  <c r="Y441" i="1"/>
  <c r="Z441" i="1"/>
  <c r="AA441" i="1"/>
  <c r="AB441" i="1"/>
  <c r="AC441" i="1"/>
  <c r="AD441" i="1"/>
  <c r="AE441" i="1"/>
  <c r="AF441" i="1"/>
  <c r="C442" i="1"/>
  <c r="D442" i="1"/>
  <c r="E442" i="1"/>
  <c r="F442" i="1"/>
  <c r="G442" i="1"/>
  <c r="H442" i="1"/>
  <c r="I442" i="1"/>
  <c r="J442" i="1"/>
  <c r="K442" i="1"/>
  <c r="L442" i="1"/>
  <c r="M442" i="1"/>
  <c r="N442" i="1"/>
  <c r="O442" i="1"/>
  <c r="P442" i="1"/>
  <c r="Q442" i="1"/>
  <c r="R442" i="1"/>
  <c r="S442" i="1"/>
  <c r="T442" i="1"/>
  <c r="U442" i="1"/>
  <c r="V442" i="1"/>
  <c r="W442" i="1"/>
  <c r="X442" i="1"/>
  <c r="Y442" i="1"/>
  <c r="Z442" i="1"/>
  <c r="AA442" i="1"/>
  <c r="AB442" i="1"/>
  <c r="AC442" i="1"/>
  <c r="AD442" i="1"/>
  <c r="AE442" i="1"/>
  <c r="AF442" i="1"/>
  <c r="C443" i="1"/>
  <c r="D443" i="1"/>
  <c r="E443" i="1"/>
  <c r="F443" i="1"/>
  <c r="G443" i="1"/>
  <c r="H443" i="1"/>
  <c r="I443" i="1"/>
  <c r="J443" i="1"/>
  <c r="K443" i="1"/>
  <c r="L443" i="1"/>
  <c r="M443" i="1"/>
  <c r="N443" i="1"/>
  <c r="O443" i="1"/>
  <c r="P443" i="1"/>
  <c r="Q443" i="1"/>
  <c r="R443" i="1"/>
  <c r="S443" i="1"/>
  <c r="T443" i="1"/>
  <c r="U443" i="1"/>
  <c r="V443" i="1"/>
  <c r="W443" i="1"/>
  <c r="X443" i="1"/>
  <c r="Y443" i="1"/>
  <c r="Z443" i="1"/>
  <c r="AA443" i="1"/>
  <c r="AB443" i="1"/>
  <c r="AC443" i="1"/>
  <c r="AD443" i="1"/>
  <c r="AE443" i="1"/>
  <c r="AF443" i="1"/>
  <c r="C444" i="1"/>
  <c r="D444" i="1"/>
  <c r="E444" i="1"/>
  <c r="F444" i="1"/>
  <c r="G444" i="1"/>
  <c r="H444" i="1"/>
  <c r="I444" i="1"/>
  <c r="J444" i="1"/>
  <c r="K444" i="1"/>
  <c r="L444" i="1"/>
  <c r="M444" i="1"/>
  <c r="N444" i="1"/>
  <c r="O444" i="1"/>
  <c r="P444" i="1"/>
  <c r="Q444" i="1"/>
  <c r="R444" i="1"/>
  <c r="S444" i="1"/>
  <c r="T444" i="1"/>
  <c r="U444" i="1"/>
  <c r="V444" i="1"/>
  <c r="W444" i="1"/>
  <c r="X444" i="1"/>
  <c r="Y444" i="1"/>
  <c r="Z444" i="1"/>
  <c r="AA444" i="1"/>
  <c r="AB444" i="1"/>
  <c r="AC444" i="1"/>
  <c r="AD444" i="1"/>
  <c r="AE444" i="1"/>
  <c r="AF444" i="1"/>
  <c r="C445" i="1"/>
  <c r="D445" i="1"/>
  <c r="E445" i="1"/>
  <c r="F445" i="1"/>
  <c r="G445" i="1"/>
  <c r="H445" i="1"/>
  <c r="I445" i="1"/>
  <c r="J445" i="1"/>
  <c r="K445" i="1"/>
  <c r="L445" i="1"/>
  <c r="M445" i="1"/>
  <c r="N445" i="1"/>
  <c r="O445" i="1"/>
  <c r="P445" i="1"/>
  <c r="Q445" i="1"/>
  <c r="R445" i="1"/>
  <c r="S445" i="1"/>
  <c r="T445" i="1"/>
  <c r="U445" i="1"/>
  <c r="V445" i="1"/>
  <c r="W445" i="1"/>
  <c r="X445" i="1"/>
  <c r="Y445" i="1"/>
  <c r="Z445" i="1"/>
  <c r="AA445" i="1"/>
  <c r="AB445" i="1"/>
  <c r="AC445" i="1"/>
  <c r="AD445" i="1"/>
  <c r="AE445" i="1"/>
  <c r="AF445" i="1"/>
  <c r="C446" i="1"/>
  <c r="D446" i="1"/>
  <c r="E446" i="1"/>
  <c r="F446" i="1"/>
  <c r="G446" i="1"/>
  <c r="H446" i="1"/>
  <c r="I446" i="1"/>
  <c r="J446" i="1"/>
  <c r="K446" i="1"/>
  <c r="L446" i="1"/>
  <c r="M446" i="1"/>
  <c r="N446" i="1"/>
  <c r="O446" i="1"/>
  <c r="P446" i="1"/>
  <c r="Q446" i="1"/>
  <c r="R446" i="1"/>
  <c r="S446" i="1"/>
  <c r="T446" i="1"/>
  <c r="U446" i="1"/>
  <c r="V446" i="1"/>
  <c r="W446" i="1"/>
  <c r="X446" i="1"/>
  <c r="Y446" i="1"/>
  <c r="Z446" i="1"/>
  <c r="AA446" i="1"/>
  <c r="AB446" i="1"/>
  <c r="AC446" i="1"/>
  <c r="AD446" i="1"/>
  <c r="AE446" i="1"/>
  <c r="AF446" i="1"/>
  <c r="C447" i="1"/>
  <c r="D447" i="1"/>
  <c r="E447" i="1"/>
  <c r="F447" i="1"/>
  <c r="G447" i="1"/>
  <c r="H447" i="1"/>
  <c r="I447" i="1"/>
  <c r="J447" i="1"/>
  <c r="K447" i="1"/>
  <c r="L447" i="1"/>
  <c r="M447" i="1"/>
  <c r="N447" i="1"/>
  <c r="O447" i="1"/>
  <c r="P447" i="1"/>
  <c r="Q447" i="1"/>
  <c r="R447" i="1"/>
  <c r="S447" i="1"/>
  <c r="T447" i="1"/>
  <c r="U447" i="1"/>
  <c r="V447" i="1"/>
  <c r="W447" i="1"/>
  <c r="X447" i="1"/>
  <c r="Y447" i="1"/>
  <c r="Z447" i="1"/>
  <c r="AA447" i="1"/>
  <c r="AB447" i="1"/>
  <c r="AC447" i="1"/>
  <c r="AD447" i="1"/>
  <c r="AE447" i="1"/>
  <c r="AF447" i="1"/>
  <c r="C448" i="1"/>
  <c r="D448" i="1"/>
  <c r="E448" i="1"/>
  <c r="F448" i="1"/>
  <c r="G448" i="1"/>
  <c r="H448" i="1"/>
  <c r="I448" i="1"/>
  <c r="J448" i="1"/>
  <c r="K448" i="1"/>
  <c r="L448" i="1"/>
  <c r="M448" i="1"/>
  <c r="N448" i="1"/>
  <c r="O448" i="1"/>
  <c r="P448" i="1"/>
  <c r="Q448" i="1"/>
  <c r="R448" i="1"/>
  <c r="S448" i="1"/>
  <c r="T448" i="1"/>
  <c r="U448" i="1"/>
  <c r="V448" i="1"/>
  <c r="W448" i="1"/>
  <c r="X448" i="1"/>
  <c r="Y448" i="1"/>
  <c r="Z448" i="1"/>
  <c r="AA448" i="1"/>
  <c r="AB448" i="1"/>
  <c r="AC448" i="1"/>
  <c r="AD448" i="1"/>
  <c r="AE448" i="1"/>
  <c r="AF448" i="1"/>
  <c r="C449" i="1"/>
  <c r="D449" i="1"/>
  <c r="E449" i="1"/>
  <c r="F449" i="1"/>
  <c r="G449" i="1"/>
  <c r="H449" i="1"/>
  <c r="I449" i="1"/>
  <c r="J449" i="1"/>
  <c r="K449" i="1"/>
  <c r="L449" i="1"/>
  <c r="M449" i="1"/>
  <c r="N449" i="1"/>
  <c r="O449" i="1"/>
  <c r="P449" i="1"/>
  <c r="Q449" i="1"/>
  <c r="R449" i="1"/>
  <c r="S449" i="1"/>
  <c r="T449" i="1"/>
  <c r="U449" i="1"/>
  <c r="V449" i="1"/>
  <c r="W449" i="1"/>
  <c r="X449" i="1"/>
  <c r="Y449" i="1"/>
  <c r="Z449" i="1"/>
  <c r="AA449" i="1"/>
  <c r="AB449" i="1"/>
  <c r="AC449" i="1"/>
  <c r="AD449" i="1"/>
  <c r="AE449" i="1"/>
  <c r="AF449" i="1"/>
  <c r="D279" i="18"/>
  <c r="G279" i="18"/>
  <c r="J279" i="18"/>
  <c r="N279" i="18" s="1"/>
  <c r="M279" i="18"/>
  <c r="D280" i="18"/>
  <c r="G280" i="18"/>
  <c r="J280" i="18"/>
  <c r="N280" i="18" s="1"/>
  <c r="M280" i="18"/>
  <c r="D281" i="18"/>
  <c r="X280" i="1" s="1"/>
  <c r="G281" i="18"/>
  <c r="Y280" i="1" s="1"/>
  <c r="J281" i="18"/>
  <c r="Z280" i="1" s="1"/>
  <c r="M281" i="18"/>
  <c r="AA280" i="1" s="1"/>
  <c r="C281" i="17"/>
  <c r="V280" i="1" s="1"/>
  <c r="F283" i="15"/>
  <c r="K283" i="15"/>
  <c r="F279" i="16"/>
  <c r="G279" i="16"/>
  <c r="H279" i="16"/>
  <c r="I279" i="16"/>
  <c r="F280" i="16"/>
  <c r="G280" i="16"/>
  <c r="H280" i="16"/>
  <c r="I280" i="16"/>
  <c r="F281" i="16"/>
  <c r="R280" i="1" s="1"/>
  <c r="G281" i="16"/>
  <c r="S280" i="1" s="1"/>
  <c r="H281" i="16"/>
  <c r="T280" i="1" s="1"/>
  <c r="I281" i="16"/>
  <c r="U280" i="1" s="1"/>
  <c r="D282" i="14"/>
  <c r="N280" i="1" s="1"/>
  <c r="I282" i="14"/>
  <c r="K283" i="14" s="1"/>
  <c r="Q281" i="1" s="1"/>
  <c r="C281" i="12"/>
  <c r="G280" i="1" s="1"/>
  <c r="E281" i="12"/>
  <c r="H280" i="1" s="1"/>
  <c r="G281" i="12"/>
  <c r="I280" i="1" s="1"/>
  <c r="I281" i="12"/>
  <c r="J280" i="1" s="1"/>
  <c r="D13" i="11" l="1"/>
  <c r="C7" i="11"/>
  <c r="O279" i="18"/>
  <c r="O280" i="1"/>
  <c r="N281" i="18"/>
  <c r="AB280" i="1" s="1"/>
  <c r="O280" i="18"/>
  <c r="O281" i="18"/>
  <c r="AC280" i="1" s="1"/>
  <c r="L283" i="15"/>
  <c r="W280" i="1" s="1"/>
  <c r="D278" i="18"/>
  <c r="G278" i="18"/>
  <c r="J278" i="18"/>
  <c r="M278" i="18"/>
  <c r="C278" i="17"/>
  <c r="F280" i="15"/>
  <c r="K280" i="15"/>
  <c r="F278" i="16"/>
  <c r="G278" i="16"/>
  <c r="H278" i="16"/>
  <c r="I278" i="16"/>
  <c r="D279" i="14"/>
  <c r="I279" i="14"/>
  <c r="C278" i="12"/>
  <c r="E278" i="12"/>
  <c r="G278" i="12"/>
  <c r="I278" i="12"/>
  <c r="K282" i="14" l="1"/>
  <c r="Q280" i="1" s="1"/>
  <c r="N278" i="18"/>
  <c r="O278" i="18"/>
  <c r="L280" i="15"/>
  <c r="D277" i="18"/>
  <c r="G277" i="18"/>
  <c r="J277" i="18"/>
  <c r="M277" i="18"/>
  <c r="C277" i="17"/>
  <c r="C276" i="17"/>
  <c r="F279" i="15"/>
  <c r="K279" i="15"/>
  <c r="F277" i="16"/>
  <c r="G277" i="16"/>
  <c r="H277" i="16"/>
  <c r="I277" i="16"/>
  <c r="D278" i="14"/>
  <c r="I278" i="14"/>
  <c r="C277" i="12"/>
  <c r="E277" i="12"/>
  <c r="G277" i="12"/>
  <c r="I277" i="12"/>
  <c r="K279" i="14" l="1"/>
  <c r="N277" i="18"/>
  <c r="O277" i="18"/>
  <c r="L279" i="15"/>
  <c r="F278" i="15"/>
  <c r="K278" i="15"/>
  <c r="D276" i="18"/>
  <c r="G276" i="18"/>
  <c r="J276" i="18"/>
  <c r="M276" i="18"/>
  <c r="F276" i="16"/>
  <c r="G276" i="16"/>
  <c r="H276" i="16"/>
  <c r="I276" i="16"/>
  <c r="J277" i="14"/>
  <c r="D277" i="14"/>
  <c r="I277" i="14"/>
  <c r="C276" i="12"/>
  <c r="E276" i="12"/>
  <c r="G276" i="12"/>
  <c r="I276" i="12"/>
  <c r="J284" i="14" l="1"/>
  <c r="P282" i="1" s="1"/>
  <c r="J283" i="14"/>
  <c r="P281" i="1" s="1"/>
  <c r="J282" i="14"/>
  <c r="P280" i="1" s="1"/>
  <c r="J279" i="14"/>
  <c r="K278" i="14"/>
  <c r="J278" i="14"/>
  <c r="L278" i="15"/>
  <c r="O276" i="18"/>
  <c r="N276" i="18"/>
  <c r="K277" i="14"/>
  <c r="D275" i="18"/>
  <c r="G275" i="18"/>
  <c r="J275" i="18"/>
  <c r="M275" i="18"/>
  <c r="C275" i="17"/>
  <c r="F277" i="15"/>
  <c r="K277" i="15"/>
  <c r="F275" i="16"/>
  <c r="G275" i="16"/>
  <c r="H275" i="16"/>
  <c r="I275" i="16"/>
  <c r="D276" i="14"/>
  <c r="I276" i="14"/>
  <c r="C275" i="12"/>
  <c r="E275" i="12"/>
  <c r="G275" i="12"/>
  <c r="I275" i="12"/>
  <c r="O275" i="18" l="1"/>
  <c r="N275" i="18"/>
  <c r="L277" i="15"/>
  <c r="D271" i="18"/>
  <c r="G271" i="18"/>
  <c r="J271" i="18"/>
  <c r="N271" i="18" s="1"/>
  <c r="AB270" i="1" s="1"/>
  <c r="M271" i="18"/>
  <c r="O271" i="18" s="1"/>
  <c r="AC270" i="1" s="1"/>
  <c r="D272" i="18"/>
  <c r="G272" i="18"/>
  <c r="Y271" i="1" s="1"/>
  <c r="J272" i="18"/>
  <c r="N272" i="18" s="1"/>
  <c r="AB271" i="1" s="1"/>
  <c r="M272" i="18"/>
  <c r="D273" i="18"/>
  <c r="G273" i="18"/>
  <c r="Y272" i="1" s="1"/>
  <c r="J273" i="18"/>
  <c r="Z272" i="1" s="1"/>
  <c r="M273" i="18"/>
  <c r="D274" i="18"/>
  <c r="G274" i="18"/>
  <c r="Y273" i="1" s="1"/>
  <c r="J274" i="18"/>
  <c r="Z273" i="1" s="1"/>
  <c r="M274" i="18"/>
  <c r="C271" i="17"/>
  <c r="C274" i="17"/>
  <c r="V273" i="1" s="1"/>
  <c r="F273" i="15"/>
  <c r="K273" i="15"/>
  <c r="W271" i="1"/>
  <c r="W272" i="1"/>
  <c r="F276" i="15"/>
  <c r="L276" i="15" s="1"/>
  <c r="W273" i="1" s="1"/>
  <c r="K276" i="15"/>
  <c r="F271" i="16"/>
  <c r="G271" i="16"/>
  <c r="H271" i="16"/>
  <c r="T270" i="1" s="1"/>
  <c r="I271" i="16"/>
  <c r="U270" i="1" s="1"/>
  <c r="F272" i="16"/>
  <c r="G272" i="16"/>
  <c r="H272" i="16"/>
  <c r="T271" i="1" s="1"/>
  <c r="I272" i="16"/>
  <c r="U271" i="1" s="1"/>
  <c r="F273" i="16"/>
  <c r="G273" i="16"/>
  <c r="H273" i="16"/>
  <c r="I273" i="16"/>
  <c r="U272" i="1" s="1"/>
  <c r="F274" i="16"/>
  <c r="G274" i="16"/>
  <c r="H274" i="16"/>
  <c r="T273" i="1" s="1"/>
  <c r="I274" i="16"/>
  <c r="U273" i="1" s="1"/>
  <c r="D272" i="14"/>
  <c r="I272" i="14"/>
  <c r="K272" i="14"/>
  <c r="Q270" i="1" s="1"/>
  <c r="P271" i="1"/>
  <c r="Q271" i="1"/>
  <c r="P272" i="1"/>
  <c r="D275" i="14"/>
  <c r="I275" i="14"/>
  <c r="C271" i="12"/>
  <c r="G270" i="1" s="1"/>
  <c r="E271" i="12"/>
  <c r="G271" i="12"/>
  <c r="I271" i="12"/>
  <c r="J270" i="1" s="1"/>
  <c r="J272" i="1"/>
  <c r="C274" i="12"/>
  <c r="E274" i="12"/>
  <c r="G274" i="12"/>
  <c r="I273" i="1" s="1"/>
  <c r="I274" i="12"/>
  <c r="D270" i="18"/>
  <c r="G270" i="18"/>
  <c r="J270" i="18"/>
  <c r="N270" i="18" s="1"/>
  <c r="AB269" i="1" s="1"/>
  <c r="M270" i="18"/>
  <c r="C270" i="17"/>
  <c r="V269" i="1" s="1"/>
  <c r="F272" i="15"/>
  <c r="K272" i="15"/>
  <c r="F270" i="16"/>
  <c r="R269" i="1" s="1"/>
  <c r="G270" i="16"/>
  <c r="H270" i="16"/>
  <c r="I270" i="16"/>
  <c r="U269" i="1" s="1"/>
  <c r="D271" i="14"/>
  <c r="N269" i="1" s="1"/>
  <c r="I271" i="14"/>
  <c r="C270" i="12"/>
  <c r="E270" i="12"/>
  <c r="G270" i="12"/>
  <c r="I270" i="12"/>
  <c r="C269" i="1"/>
  <c r="D269" i="1"/>
  <c r="E269" i="1"/>
  <c r="F269" i="1"/>
  <c r="G269" i="1"/>
  <c r="H269" i="1"/>
  <c r="I269" i="1"/>
  <c r="J269" i="1"/>
  <c r="K269" i="1"/>
  <c r="L269" i="1"/>
  <c r="M269" i="1"/>
  <c r="O269" i="1"/>
  <c r="S269" i="1"/>
  <c r="T269" i="1"/>
  <c r="X269" i="1"/>
  <c r="Y269" i="1"/>
  <c r="Z269" i="1"/>
  <c r="AD269" i="1"/>
  <c r="AE269" i="1"/>
  <c r="AF269" i="1"/>
  <c r="C270" i="1"/>
  <c r="D270" i="1"/>
  <c r="E270" i="1"/>
  <c r="F270" i="1"/>
  <c r="H270" i="1"/>
  <c r="I270" i="1"/>
  <c r="K270" i="1"/>
  <c r="L270" i="1"/>
  <c r="M270" i="1"/>
  <c r="N270" i="1"/>
  <c r="O270" i="1"/>
  <c r="R270" i="1"/>
  <c r="S270" i="1"/>
  <c r="V270" i="1"/>
  <c r="X270" i="1"/>
  <c r="Y270" i="1"/>
  <c r="Z270" i="1"/>
  <c r="AD270" i="1"/>
  <c r="AE270" i="1"/>
  <c r="AF270" i="1"/>
  <c r="C271" i="1"/>
  <c r="D271" i="1"/>
  <c r="E271" i="1"/>
  <c r="F271" i="1"/>
  <c r="G271" i="1"/>
  <c r="H271" i="1"/>
  <c r="I271" i="1"/>
  <c r="J271" i="1"/>
  <c r="K271" i="1"/>
  <c r="L271" i="1"/>
  <c r="M271" i="1"/>
  <c r="N271" i="1"/>
  <c r="O271" i="1"/>
  <c r="R271" i="1"/>
  <c r="S271" i="1"/>
  <c r="V271" i="1"/>
  <c r="X271" i="1"/>
  <c r="AA271" i="1"/>
  <c r="AD271" i="1"/>
  <c r="AE271" i="1"/>
  <c r="AF271" i="1"/>
  <c r="C272" i="1"/>
  <c r="D272" i="1"/>
  <c r="E272" i="1"/>
  <c r="F272" i="1"/>
  <c r="G272" i="1"/>
  <c r="H272" i="1"/>
  <c r="I272" i="1"/>
  <c r="K272" i="1"/>
  <c r="L272" i="1"/>
  <c r="M272" i="1"/>
  <c r="N272" i="1"/>
  <c r="O272" i="1"/>
  <c r="Q272" i="1"/>
  <c r="R272" i="1"/>
  <c r="S272" i="1"/>
  <c r="T272" i="1"/>
  <c r="V272" i="1"/>
  <c r="X272" i="1"/>
  <c r="AD272" i="1"/>
  <c r="AE272" i="1"/>
  <c r="AF272" i="1"/>
  <c r="C273" i="1"/>
  <c r="D273" i="1"/>
  <c r="E273" i="1"/>
  <c r="F273" i="1"/>
  <c r="G273" i="1"/>
  <c r="H273" i="1"/>
  <c r="J273" i="1"/>
  <c r="K273" i="1"/>
  <c r="L273" i="1"/>
  <c r="M273" i="1"/>
  <c r="N273" i="1"/>
  <c r="R273" i="1"/>
  <c r="S273" i="1"/>
  <c r="X273" i="1"/>
  <c r="AA273" i="1"/>
  <c r="AD273" i="1"/>
  <c r="AE273" i="1"/>
  <c r="AF273" i="1"/>
  <c r="C274" i="1"/>
  <c r="D274" i="1"/>
  <c r="E274" i="1"/>
  <c r="F274" i="1"/>
  <c r="G274" i="1"/>
  <c r="H274" i="1"/>
  <c r="I274" i="1"/>
  <c r="J274" i="1"/>
  <c r="K274" i="1"/>
  <c r="L274" i="1"/>
  <c r="M274" i="1"/>
  <c r="N274" i="1"/>
  <c r="O274" i="1"/>
  <c r="R274" i="1"/>
  <c r="S274" i="1"/>
  <c r="T274" i="1"/>
  <c r="U274" i="1"/>
  <c r="V274" i="1"/>
  <c r="W274" i="1"/>
  <c r="X274" i="1"/>
  <c r="Y274" i="1"/>
  <c r="Z274" i="1"/>
  <c r="AA274" i="1"/>
  <c r="AB274" i="1"/>
  <c r="AC274" i="1"/>
  <c r="AD274" i="1"/>
  <c r="AE274" i="1"/>
  <c r="AF274" i="1"/>
  <c r="C275" i="1"/>
  <c r="D275" i="1"/>
  <c r="E275" i="1"/>
  <c r="F275" i="1"/>
  <c r="G275" i="1"/>
  <c r="H275" i="1"/>
  <c r="I275" i="1"/>
  <c r="J275" i="1"/>
  <c r="K275" i="1"/>
  <c r="L275" i="1"/>
  <c r="M275" i="1"/>
  <c r="N275" i="1"/>
  <c r="O275" i="1"/>
  <c r="P275" i="1"/>
  <c r="Q275" i="1"/>
  <c r="R275" i="1"/>
  <c r="S275" i="1"/>
  <c r="T275" i="1"/>
  <c r="U275" i="1"/>
  <c r="V275" i="1"/>
  <c r="W275" i="1"/>
  <c r="X275" i="1"/>
  <c r="Y275" i="1"/>
  <c r="Z275" i="1"/>
  <c r="AA275" i="1"/>
  <c r="AB275" i="1"/>
  <c r="AC275" i="1"/>
  <c r="AD275" i="1"/>
  <c r="AE275" i="1"/>
  <c r="AF275" i="1"/>
  <c r="C276" i="1"/>
  <c r="D276" i="1"/>
  <c r="E276" i="1"/>
  <c r="F276" i="1"/>
  <c r="G276" i="1"/>
  <c r="H276" i="1"/>
  <c r="I276" i="1"/>
  <c r="J276" i="1"/>
  <c r="K276" i="1"/>
  <c r="L276" i="1"/>
  <c r="M276" i="1"/>
  <c r="N276" i="1"/>
  <c r="O276" i="1"/>
  <c r="P276" i="1"/>
  <c r="Q276" i="1"/>
  <c r="R276" i="1"/>
  <c r="S276" i="1"/>
  <c r="T276" i="1"/>
  <c r="U276" i="1"/>
  <c r="V276" i="1"/>
  <c r="W276" i="1"/>
  <c r="X276" i="1"/>
  <c r="Y276" i="1"/>
  <c r="Z276" i="1"/>
  <c r="AA276" i="1"/>
  <c r="AB276" i="1"/>
  <c r="AC276" i="1"/>
  <c r="AD276" i="1"/>
  <c r="AE276" i="1"/>
  <c r="AF276" i="1"/>
  <c r="C277" i="1"/>
  <c r="D277" i="1"/>
  <c r="E277" i="1"/>
  <c r="F277" i="1"/>
  <c r="G277" i="1"/>
  <c r="H277" i="1"/>
  <c r="I277" i="1"/>
  <c r="J277" i="1"/>
  <c r="K277" i="1"/>
  <c r="L277" i="1"/>
  <c r="M277" i="1"/>
  <c r="N277" i="1"/>
  <c r="O277" i="1"/>
  <c r="P277" i="1"/>
  <c r="Q277" i="1"/>
  <c r="R277" i="1"/>
  <c r="S277" i="1"/>
  <c r="T277" i="1"/>
  <c r="U277" i="1"/>
  <c r="V277" i="1"/>
  <c r="W277" i="1"/>
  <c r="X277" i="1"/>
  <c r="Y277" i="1"/>
  <c r="Z277" i="1"/>
  <c r="AA277" i="1"/>
  <c r="AB277" i="1"/>
  <c r="AC277" i="1"/>
  <c r="AD277" i="1"/>
  <c r="AE277" i="1"/>
  <c r="AF277" i="1"/>
  <c r="C278" i="1"/>
  <c r="D278" i="1"/>
  <c r="E278" i="1"/>
  <c r="F278" i="1"/>
  <c r="G278" i="1"/>
  <c r="H278" i="1"/>
  <c r="I278" i="1"/>
  <c r="J278" i="1"/>
  <c r="K278" i="1"/>
  <c r="L278" i="1"/>
  <c r="M278" i="1"/>
  <c r="N278" i="1"/>
  <c r="O278" i="1"/>
  <c r="P278" i="1"/>
  <c r="Q278" i="1"/>
  <c r="R278" i="1"/>
  <c r="S278" i="1"/>
  <c r="T278" i="1"/>
  <c r="U278" i="1"/>
  <c r="V278" i="1"/>
  <c r="W278" i="1"/>
  <c r="X278" i="1"/>
  <c r="Y278" i="1"/>
  <c r="Z278" i="1"/>
  <c r="AA278" i="1"/>
  <c r="AB278" i="1"/>
  <c r="AC278" i="1"/>
  <c r="AD278" i="1"/>
  <c r="AE278" i="1"/>
  <c r="AF278" i="1"/>
  <c r="C279" i="1"/>
  <c r="D279" i="1"/>
  <c r="E279" i="1"/>
  <c r="F279" i="1"/>
  <c r="G279" i="1"/>
  <c r="H279" i="1"/>
  <c r="I279" i="1"/>
  <c r="J279" i="1"/>
  <c r="K279" i="1"/>
  <c r="L279" i="1"/>
  <c r="M279" i="1"/>
  <c r="N279" i="1"/>
  <c r="O279" i="1"/>
  <c r="P279" i="1"/>
  <c r="Q279" i="1"/>
  <c r="R279" i="1"/>
  <c r="S279" i="1"/>
  <c r="T279" i="1"/>
  <c r="U279" i="1"/>
  <c r="V279" i="1"/>
  <c r="W279" i="1"/>
  <c r="X279" i="1"/>
  <c r="Y279" i="1"/>
  <c r="Z279" i="1"/>
  <c r="AA279" i="1"/>
  <c r="AB279" i="1"/>
  <c r="AC279" i="1"/>
  <c r="AD279" i="1"/>
  <c r="AE279" i="1"/>
  <c r="AF279" i="1"/>
  <c r="O270" i="18" l="1"/>
  <c r="AC269" i="1" s="1"/>
  <c r="K276" i="14"/>
  <c r="Q274" i="1" s="1"/>
  <c r="O274" i="18"/>
  <c r="AC273" i="1" s="1"/>
  <c r="Z271" i="1"/>
  <c r="N274" i="18"/>
  <c r="AB273" i="1" s="1"/>
  <c r="O273" i="18"/>
  <c r="AC272" i="1" s="1"/>
  <c r="O272" i="18"/>
  <c r="AC271" i="1" s="1"/>
  <c r="N273" i="18"/>
  <c r="AB272" i="1" s="1"/>
  <c r="AA270" i="1"/>
  <c r="AA272" i="1"/>
  <c r="L273" i="15"/>
  <c r="W270" i="1" s="1"/>
  <c r="K275" i="14"/>
  <c r="O273" i="1"/>
  <c r="Q273" i="1"/>
  <c r="AA269" i="1"/>
  <c r="L272" i="15"/>
  <c r="W269" i="1" s="1"/>
  <c r="C29" i="1"/>
  <c r="D29" i="1"/>
  <c r="E29" i="1"/>
  <c r="F29" i="1"/>
  <c r="C30" i="1"/>
  <c r="D30" i="1"/>
  <c r="E30" i="1"/>
  <c r="F30" i="1"/>
  <c r="C31" i="1"/>
  <c r="D31" i="1"/>
  <c r="E31" i="1"/>
  <c r="F31" i="1"/>
  <c r="C32" i="1"/>
  <c r="D32" i="1"/>
  <c r="E32" i="1"/>
  <c r="F32" i="1"/>
  <c r="C33" i="1"/>
  <c r="D33" i="1"/>
  <c r="E33" i="1"/>
  <c r="F33" i="1"/>
  <c r="C34" i="1"/>
  <c r="D34" i="1"/>
  <c r="E34" i="1"/>
  <c r="F34" i="1"/>
  <c r="C35" i="1"/>
  <c r="D35" i="1"/>
  <c r="E35" i="1"/>
  <c r="F35" i="1"/>
  <c r="C36" i="1"/>
  <c r="D36" i="1"/>
  <c r="E36" i="1"/>
  <c r="F36" i="1"/>
  <c r="C37" i="1"/>
  <c r="D37" i="1"/>
  <c r="E37" i="1"/>
  <c r="F37" i="1"/>
  <c r="C38" i="1"/>
  <c r="D38" i="1"/>
  <c r="E38" i="1"/>
  <c r="F38" i="1"/>
  <c r="C39" i="1"/>
  <c r="D39" i="1"/>
  <c r="E39" i="1"/>
  <c r="F39" i="1"/>
  <c r="C40" i="1"/>
  <c r="D40" i="1"/>
  <c r="E40" i="1"/>
  <c r="F40" i="1"/>
  <c r="C41" i="1"/>
  <c r="D41" i="1"/>
  <c r="E41" i="1"/>
  <c r="F41" i="1"/>
  <c r="C42" i="1"/>
  <c r="D42" i="1"/>
  <c r="E42" i="1"/>
  <c r="F42" i="1"/>
  <c r="C43" i="1"/>
  <c r="D43" i="1"/>
  <c r="E43" i="1"/>
  <c r="F43" i="1"/>
  <c r="C44" i="1"/>
  <c r="D44" i="1"/>
  <c r="E44" i="1"/>
  <c r="F44" i="1"/>
  <c r="C45" i="1"/>
  <c r="D45" i="1"/>
  <c r="E45" i="1"/>
  <c r="F45" i="1"/>
  <c r="C46" i="1"/>
  <c r="D46" i="1"/>
  <c r="E46" i="1"/>
  <c r="F46" i="1"/>
  <c r="C47" i="1"/>
  <c r="D47" i="1"/>
  <c r="E47" i="1"/>
  <c r="F47" i="1"/>
  <c r="C48" i="1"/>
  <c r="D48" i="1"/>
  <c r="E48" i="1"/>
  <c r="F48" i="1"/>
  <c r="C49" i="1"/>
  <c r="D49" i="1"/>
  <c r="E49" i="1"/>
  <c r="F49" i="1"/>
  <c r="C50" i="1"/>
  <c r="D50" i="1"/>
  <c r="E50" i="1"/>
  <c r="F50" i="1"/>
  <c r="C51" i="1"/>
  <c r="D51" i="1"/>
  <c r="E51" i="1"/>
  <c r="F51" i="1"/>
  <c r="C52" i="1"/>
  <c r="D52" i="1"/>
  <c r="E52" i="1"/>
  <c r="F52" i="1"/>
  <c r="C53" i="1"/>
  <c r="D53" i="1"/>
  <c r="E53" i="1"/>
  <c r="F53" i="1"/>
  <c r="C54" i="1"/>
  <c r="D54" i="1"/>
  <c r="E54" i="1"/>
  <c r="F54" i="1"/>
  <c r="C55" i="1"/>
  <c r="D55" i="1"/>
  <c r="E55" i="1"/>
  <c r="F55" i="1"/>
  <c r="C56" i="1"/>
  <c r="D56" i="1"/>
  <c r="E56" i="1"/>
  <c r="F56" i="1"/>
  <c r="C57" i="1"/>
  <c r="D57" i="1"/>
  <c r="E57" i="1"/>
  <c r="F57" i="1"/>
  <c r="C58" i="1"/>
  <c r="D58" i="1"/>
  <c r="E58" i="1"/>
  <c r="F58" i="1"/>
  <c r="C59" i="1"/>
  <c r="D59" i="1"/>
  <c r="E59" i="1"/>
  <c r="F59" i="1"/>
  <c r="C60" i="1"/>
  <c r="D60" i="1"/>
  <c r="E60" i="1"/>
  <c r="F60" i="1"/>
  <c r="C61" i="1"/>
  <c r="D61" i="1"/>
  <c r="E61" i="1"/>
  <c r="F61" i="1"/>
  <c r="C62" i="1"/>
  <c r="D62" i="1"/>
  <c r="E62" i="1"/>
  <c r="F62" i="1"/>
  <c r="C63" i="1"/>
  <c r="D63" i="1"/>
  <c r="E63" i="1"/>
  <c r="F63" i="1"/>
  <c r="C64" i="1"/>
  <c r="D64" i="1"/>
  <c r="E64" i="1"/>
  <c r="F64" i="1"/>
  <c r="C65" i="1"/>
  <c r="D65" i="1"/>
  <c r="E65" i="1"/>
  <c r="F65" i="1"/>
  <c r="C66" i="1"/>
  <c r="D66" i="1"/>
  <c r="E66" i="1"/>
  <c r="F66" i="1"/>
  <c r="C67" i="1"/>
  <c r="D67" i="1"/>
  <c r="E67" i="1"/>
  <c r="F67" i="1"/>
  <c r="C68" i="1"/>
  <c r="D68" i="1"/>
  <c r="E68" i="1"/>
  <c r="F68" i="1"/>
  <c r="C69" i="1"/>
  <c r="D69" i="1"/>
  <c r="E69" i="1"/>
  <c r="F69" i="1"/>
  <c r="C70" i="1"/>
  <c r="D70" i="1"/>
  <c r="E70" i="1"/>
  <c r="F70" i="1"/>
  <c r="C71" i="1"/>
  <c r="D71" i="1"/>
  <c r="E71" i="1"/>
  <c r="F71" i="1"/>
  <c r="C72" i="1"/>
  <c r="D72" i="1"/>
  <c r="E72" i="1"/>
  <c r="F72" i="1"/>
  <c r="C73" i="1"/>
  <c r="D73" i="1"/>
  <c r="E73" i="1"/>
  <c r="F73" i="1"/>
  <c r="C74" i="1"/>
  <c r="D74" i="1"/>
  <c r="E74" i="1"/>
  <c r="F74" i="1"/>
  <c r="C75" i="1"/>
  <c r="D75" i="1"/>
  <c r="E75" i="1"/>
  <c r="F75" i="1"/>
  <c r="C76" i="1"/>
  <c r="D76" i="1"/>
  <c r="E76" i="1"/>
  <c r="F76" i="1"/>
  <c r="C77" i="1"/>
  <c r="D77" i="1"/>
  <c r="E77" i="1"/>
  <c r="F77" i="1"/>
  <c r="C78" i="1"/>
  <c r="D78" i="1"/>
  <c r="E78" i="1"/>
  <c r="F78" i="1"/>
  <c r="C79" i="1"/>
  <c r="D79" i="1"/>
  <c r="E79" i="1"/>
  <c r="F79" i="1"/>
  <c r="C80" i="1"/>
  <c r="D80" i="1"/>
  <c r="E80" i="1"/>
  <c r="F80" i="1"/>
  <c r="C81" i="1"/>
  <c r="D81" i="1"/>
  <c r="E81" i="1"/>
  <c r="F81" i="1"/>
  <c r="C82" i="1"/>
  <c r="D82" i="1"/>
  <c r="E82" i="1"/>
  <c r="F82" i="1"/>
  <c r="C83" i="1"/>
  <c r="D83" i="1"/>
  <c r="E83" i="1"/>
  <c r="F83" i="1"/>
  <c r="C84" i="1"/>
  <c r="D84" i="1"/>
  <c r="E84" i="1"/>
  <c r="F84" i="1"/>
  <c r="C85" i="1"/>
  <c r="D85" i="1"/>
  <c r="E85" i="1"/>
  <c r="F85" i="1"/>
  <c r="C86" i="1"/>
  <c r="D86" i="1"/>
  <c r="E86" i="1"/>
  <c r="F86" i="1"/>
  <c r="C87" i="1"/>
  <c r="D87" i="1"/>
  <c r="E87" i="1"/>
  <c r="F87" i="1"/>
  <c r="C88" i="1"/>
  <c r="D88" i="1"/>
  <c r="E88" i="1"/>
  <c r="F88" i="1"/>
  <c r="C89" i="1"/>
  <c r="D89" i="1"/>
  <c r="E89" i="1"/>
  <c r="F89" i="1"/>
  <c r="C90" i="1"/>
  <c r="D90" i="1"/>
  <c r="E90" i="1"/>
  <c r="F90" i="1"/>
  <c r="C91" i="1"/>
  <c r="D91" i="1"/>
  <c r="E91" i="1"/>
  <c r="F91" i="1"/>
  <c r="C92" i="1"/>
  <c r="D92" i="1"/>
  <c r="E92" i="1"/>
  <c r="F92" i="1"/>
  <c r="C93" i="1"/>
  <c r="D93" i="1"/>
  <c r="E93" i="1"/>
  <c r="F93" i="1"/>
  <c r="C94" i="1"/>
  <c r="D94" i="1"/>
  <c r="E94" i="1"/>
  <c r="F94" i="1"/>
  <c r="C95" i="1"/>
  <c r="D95" i="1"/>
  <c r="E95" i="1"/>
  <c r="F95" i="1"/>
  <c r="C96" i="1"/>
  <c r="D96" i="1"/>
  <c r="E96" i="1"/>
  <c r="F96" i="1"/>
  <c r="C97" i="1"/>
  <c r="D97" i="1"/>
  <c r="E97" i="1"/>
  <c r="F97" i="1"/>
  <c r="C98" i="1"/>
  <c r="D98" i="1"/>
  <c r="E98" i="1"/>
  <c r="F98" i="1"/>
  <c r="C99" i="1"/>
  <c r="D99" i="1"/>
  <c r="E99" i="1"/>
  <c r="F99" i="1"/>
  <c r="C100" i="1"/>
  <c r="D100" i="1"/>
  <c r="E100" i="1"/>
  <c r="F100" i="1"/>
  <c r="C101" i="1"/>
  <c r="D101" i="1"/>
  <c r="E101" i="1"/>
  <c r="F101" i="1"/>
  <c r="C102" i="1"/>
  <c r="D102" i="1"/>
  <c r="E102" i="1"/>
  <c r="F102" i="1"/>
  <c r="C103" i="1"/>
  <c r="D103" i="1"/>
  <c r="E103" i="1"/>
  <c r="F103" i="1"/>
  <c r="C104" i="1"/>
  <c r="D104" i="1"/>
  <c r="E104" i="1"/>
  <c r="F104" i="1"/>
  <c r="C105" i="1"/>
  <c r="D105" i="1"/>
  <c r="E105" i="1"/>
  <c r="F105" i="1"/>
  <c r="C106" i="1"/>
  <c r="D106" i="1"/>
  <c r="E106" i="1"/>
  <c r="F106" i="1"/>
  <c r="C107" i="1"/>
  <c r="D107" i="1"/>
  <c r="E107" i="1"/>
  <c r="F107" i="1"/>
  <c r="C108" i="1"/>
  <c r="D108" i="1"/>
  <c r="E108" i="1"/>
  <c r="F108" i="1"/>
  <c r="C109" i="1"/>
  <c r="D109" i="1"/>
  <c r="E109" i="1"/>
  <c r="F109" i="1"/>
  <c r="C110" i="1"/>
  <c r="D110" i="1"/>
  <c r="E110" i="1"/>
  <c r="F110" i="1"/>
  <c r="C111" i="1"/>
  <c r="D111" i="1"/>
  <c r="E111" i="1"/>
  <c r="F111" i="1"/>
  <c r="C112" i="1"/>
  <c r="D112" i="1"/>
  <c r="E112" i="1"/>
  <c r="F112" i="1"/>
  <c r="C113" i="1"/>
  <c r="D113" i="1"/>
  <c r="E113" i="1"/>
  <c r="F113" i="1"/>
  <c r="C114" i="1"/>
  <c r="D114" i="1"/>
  <c r="E114" i="1"/>
  <c r="F114" i="1"/>
  <c r="C115" i="1"/>
  <c r="D115" i="1"/>
  <c r="E115" i="1"/>
  <c r="F115" i="1"/>
  <c r="C116" i="1"/>
  <c r="D116" i="1"/>
  <c r="E116" i="1"/>
  <c r="F116" i="1"/>
  <c r="C117" i="1"/>
  <c r="D117" i="1"/>
  <c r="E117" i="1"/>
  <c r="F117" i="1"/>
  <c r="C118" i="1"/>
  <c r="D118" i="1"/>
  <c r="E118" i="1"/>
  <c r="F118" i="1"/>
  <c r="C119" i="1"/>
  <c r="D119" i="1"/>
  <c r="E119" i="1"/>
  <c r="F119" i="1"/>
  <c r="C120" i="1"/>
  <c r="D120" i="1"/>
  <c r="E120" i="1"/>
  <c r="F120" i="1"/>
  <c r="C121" i="1"/>
  <c r="D121" i="1"/>
  <c r="E121" i="1"/>
  <c r="F121" i="1"/>
  <c r="C122" i="1"/>
  <c r="D122" i="1"/>
  <c r="E122" i="1"/>
  <c r="F122" i="1"/>
  <c r="C123" i="1"/>
  <c r="D123" i="1"/>
  <c r="E123" i="1"/>
  <c r="F123" i="1"/>
  <c r="C124" i="1"/>
  <c r="D124" i="1"/>
  <c r="E124" i="1"/>
  <c r="F124" i="1"/>
  <c r="C125" i="1"/>
  <c r="D125" i="1"/>
  <c r="E125" i="1"/>
  <c r="F125" i="1"/>
  <c r="C126" i="1"/>
  <c r="D126" i="1"/>
  <c r="E126" i="1"/>
  <c r="F126" i="1"/>
  <c r="C127" i="1"/>
  <c r="D127" i="1"/>
  <c r="E127" i="1"/>
  <c r="F127" i="1"/>
  <c r="C128" i="1"/>
  <c r="D128" i="1"/>
  <c r="E128" i="1"/>
  <c r="F128" i="1"/>
  <c r="C129" i="1"/>
  <c r="D129" i="1"/>
  <c r="E129" i="1"/>
  <c r="F129" i="1"/>
  <c r="C130" i="1"/>
  <c r="D130" i="1"/>
  <c r="E130" i="1"/>
  <c r="F130" i="1"/>
  <c r="C131" i="1"/>
  <c r="D131" i="1"/>
  <c r="E131" i="1"/>
  <c r="F131" i="1"/>
  <c r="C132" i="1"/>
  <c r="D132" i="1"/>
  <c r="E132" i="1"/>
  <c r="F132" i="1"/>
  <c r="C133" i="1"/>
  <c r="D133" i="1"/>
  <c r="E133" i="1"/>
  <c r="F133" i="1"/>
  <c r="C134" i="1"/>
  <c r="D134" i="1"/>
  <c r="E134" i="1"/>
  <c r="F134" i="1"/>
  <c r="C135" i="1"/>
  <c r="D135" i="1"/>
  <c r="E135" i="1"/>
  <c r="F135" i="1"/>
  <c r="C136" i="1"/>
  <c r="D136" i="1"/>
  <c r="E136" i="1"/>
  <c r="F136" i="1"/>
  <c r="C137" i="1"/>
  <c r="D137" i="1"/>
  <c r="E137" i="1"/>
  <c r="F137" i="1"/>
  <c r="C138" i="1"/>
  <c r="D138" i="1"/>
  <c r="E138" i="1"/>
  <c r="F138" i="1"/>
  <c r="C139" i="1"/>
  <c r="D139" i="1"/>
  <c r="E139" i="1"/>
  <c r="F139" i="1"/>
  <c r="C140" i="1"/>
  <c r="D140" i="1"/>
  <c r="E140" i="1"/>
  <c r="F140" i="1"/>
  <c r="C141" i="1"/>
  <c r="D141" i="1"/>
  <c r="E141" i="1"/>
  <c r="F141" i="1"/>
  <c r="C142" i="1"/>
  <c r="D142" i="1"/>
  <c r="E142" i="1"/>
  <c r="F142" i="1"/>
  <c r="C143" i="1"/>
  <c r="D143" i="1"/>
  <c r="E143" i="1"/>
  <c r="F143" i="1"/>
  <c r="C144" i="1"/>
  <c r="D144" i="1"/>
  <c r="E144" i="1"/>
  <c r="F144" i="1"/>
  <c r="C145" i="1"/>
  <c r="D145" i="1"/>
  <c r="E145" i="1"/>
  <c r="F145" i="1"/>
  <c r="C146" i="1"/>
  <c r="D146" i="1"/>
  <c r="E146" i="1"/>
  <c r="F146" i="1"/>
  <c r="C147" i="1"/>
  <c r="D147" i="1"/>
  <c r="E147" i="1"/>
  <c r="F147" i="1"/>
  <c r="C148" i="1"/>
  <c r="D148" i="1"/>
  <c r="E148" i="1"/>
  <c r="F148" i="1"/>
  <c r="C149" i="1"/>
  <c r="D149" i="1"/>
  <c r="E149" i="1"/>
  <c r="F149" i="1"/>
  <c r="C150" i="1"/>
  <c r="D150" i="1"/>
  <c r="E150" i="1"/>
  <c r="F150" i="1"/>
  <c r="C151" i="1"/>
  <c r="D151" i="1"/>
  <c r="E151" i="1"/>
  <c r="F151" i="1"/>
  <c r="C152" i="1"/>
  <c r="D152" i="1"/>
  <c r="E152" i="1"/>
  <c r="F152" i="1"/>
  <c r="C153" i="1"/>
  <c r="D153" i="1"/>
  <c r="E153" i="1"/>
  <c r="F153" i="1"/>
  <c r="C154" i="1"/>
  <c r="D154" i="1"/>
  <c r="E154" i="1"/>
  <c r="F154" i="1"/>
  <c r="C155" i="1"/>
  <c r="D155" i="1"/>
  <c r="E155" i="1"/>
  <c r="F155" i="1"/>
  <c r="C156" i="1"/>
  <c r="D156" i="1"/>
  <c r="E156" i="1"/>
  <c r="F156" i="1"/>
  <c r="C157" i="1"/>
  <c r="D157" i="1"/>
  <c r="E157" i="1"/>
  <c r="F157" i="1"/>
  <c r="C158" i="1"/>
  <c r="D158" i="1"/>
  <c r="E158" i="1"/>
  <c r="F158" i="1"/>
  <c r="C159" i="1"/>
  <c r="D159" i="1"/>
  <c r="E159" i="1"/>
  <c r="F159" i="1"/>
  <c r="C160" i="1"/>
  <c r="D160" i="1"/>
  <c r="E160" i="1"/>
  <c r="F160" i="1"/>
  <c r="C161" i="1"/>
  <c r="D161" i="1"/>
  <c r="E161" i="1"/>
  <c r="F161" i="1"/>
  <c r="C162" i="1"/>
  <c r="D162" i="1"/>
  <c r="E162" i="1"/>
  <c r="F162" i="1"/>
  <c r="C163" i="1"/>
  <c r="D163" i="1"/>
  <c r="E163" i="1"/>
  <c r="F163" i="1"/>
  <c r="C164" i="1"/>
  <c r="D164" i="1"/>
  <c r="E164" i="1"/>
  <c r="F164" i="1"/>
  <c r="C165" i="1"/>
  <c r="D165" i="1"/>
  <c r="E165" i="1"/>
  <c r="F165" i="1"/>
  <c r="C166" i="1"/>
  <c r="D166" i="1"/>
  <c r="E166" i="1"/>
  <c r="F166" i="1"/>
  <c r="C167" i="1"/>
  <c r="D167" i="1"/>
  <c r="E167" i="1"/>
  <c r="F167" i="1"/>
  <c r="C168" i="1"/>
  <c r="D168" i="1"/>
  <c r="E168" i="1"/>
  <c r="F168" i="1"/>
  <c r="C169" i="1"/>
  <c r="D169" i="1"/>
  <c r="E169" i="1"/>
  <c r="F169" i="1"/>
  <c r="C170" i="1"/>
  <c r="D170" i="1"/>
  <c r="E170" i="1"/>
  <c r="F170" i="1"/>
  <c r="C171" i="1"/>
  <c r="D171" i="1"/>
  <c r="E171" i="1"/>
  <c r="F171" i="1"/>
  <c r="C172" i="1"/>
  <c r="D172" i="1"/>
  <c r="E172" i="1"/>
  <c r="F172" i="1"/>
  <c r="C173" i="1"/>
  <c r="D173" i="1"/>
  <c r="E173" i="1"/>
  <c r="F173" i="1"/>
  <c r="C174" i="1"/>
  <c r="D174" i="1"/>
  <c r="E174" i="1"/>
  <c r="F174" i="1"/>
  <c r="C175" i="1"/>
  <c r="D175" i="1"/>
  <c r="E175" i="1"/>
  <c r="F175" i="1"/>
  <c r="C176" i="1"/>
  <c r="D176" i="1"/>
  <c r="E176" i="1"/>
  <c r="F176" i="1"/>
  <c r="C177" i="1"/>
  <c r="D177" i="1"/>
  <c r="E177" i="1"/>
  <c r="F177" i="1"/>
  <c r="C178" i="1"/>
  <c r="D178" i="1"/>
  <c r="E178" i="1"/>
  <c r="F178" i="1"/>
  <c r="C179" i="1"/>
  <c r="D179" i="1"/>
  <c r="E179" i="1"/>
  <c r="F179" i="1"/>
  <c r="C180" i="1"/>
  <c r="D180" i="1"/>
  <c r="E180" i="1"/>
  <c r="F180" i="1"/>
  <c r="C181" i="1"/>
  <c r="D181" i="1"/>
  <c r="E181" i="1"/>
  <c r="F181" i="1"/>
  <c r="C182" i="1"/>
  <c r="D182" i="1"/>
  <c r="E182" i="1"/>
  <c r="F182" i="1"/>
  <c r="C183" i="1"/>
  <c r="D183" i="1"/>
  <c r="E183" i="1"/>
  <c r="F183" i="1"/>
  <c r="C184" i="1"/>
  <c r="D184" i="1"/>
  <c r="E184" i="1"/>
  <c r="F184" i="1"/>
  <c r="C185" i="1"/>
  <c r="D185" i="1"/>
  <c r="E185" i="1"/>
  <c r="F185" i="1"/>
  <c r="C186" i="1"/>
  <c r="D186" i="1"/>
  <c r="E186" i="1"/>
  <c r="F186" i="1"/>
  <c r="C187" i="1"/>
  <c r="D187" i="1"/>
  <c r="E187" i="1"/>
  <c r="F187" i="1"/>
  <c r="C188" i="1"/>
  <c r="D188" i="1"/>
  <c r="E188" i="1"/>
  <c r="F188" i="1"/>
  <c r="C189" i="1"/>
  <c r="D189" i="1"/>
  <c r="E189" i="1"/>
  <c r="F189" i="1"/>
  <c r="C190" i="1"/>
  <c r="D190" i="1"/>
  <c r="E190" i="1"/>
  <c r="F190" i="1"/>
  <c r="C191" i="1"/>
  <c r="D191" i="1"/>
  <c r="E191" i="1"/>
  <c r="F191" i="1"/>
  <c r="C192" i="1"/>
  <c r="D192" i="1"/>
  <c r="E192" i="1"/>
  <c r="F192" i="1"/>
  <c r="C193" i="1"/>
  <c r="D193" i="1"/>
  <c r="E193" i="1"/>
  <c r="F193" i="1"/>
  <c r="C194" i="1"/>
  <c r="D194" i="1"/>
  <c r="E194" i="1"/>
  <c r="F194" i="1"/>
  <c r="C195" i="1"/>
  <c r="D195" i="1"/>
  <c r="E195" i="1"/>
  <c r="F195" i="1"/>
  <c r="C196" i="1"/>
  <c r="D196" i="1"/>
  <c r="E196" i="1"/>
  <c r="F196" i="1"/>
  <c r="C197" i="1"/>
  <c r="D197" i="1"/>
  <c r="E197" i="1"/>
  <c r="F197" i="1"/>
  <c r="C198" i="1"/>
  <c r="D198" i="1"/>
  <c r="E198" i="1"/>
  <c r="F198" i="1"/>
  <c r="C199" i="1"/>
  <c r="D199" i="1"/>
  <c r="E199" i="1"/>
  <c r="F199" i="1"/>
  <c r="C200" i="1"/>
  <c r="D200" i="1"/>
  <c r="E200" i="1"/>
  <c r="F200" i="1"/>
  <c r="C201" i="1"/>
  <c r="D201" i="1"/>
  <c r="E201" i="1"/>
  <c r="F201" i="1"/>
  <c r="C202" i="1"/>
  <c r="D202" i="1"/>
  <c r="E202" i="1"/>
  <c r="F202" i="1"/>
  <c r="C203" i="1"/>
  <c r="D203" i="1"/>
  <c r="E203" i="1"/>
  <c r="F203" i="1"/>
  <c r="C204" i="1"/>
  <c r="D204" i="1"/>
  <c r="E204" i="1"/>
  <c r="F204" i="1"/>
  <c r="C205" i="1"/>
  <c r="D205" i="1"/>
  <c r="E205" i="1"/>
  <c r="F205" i="1"/>
  <c r="C206" i="1"/>
  <c r="D206" i="1"/>
  <c r="E206" i="1"/>
  <c r="F206" i="1"/>
  <c r="C207" i="1"/>
  <c r="D207" i="1"/>
  <c r="E207" i="1"/>
  <c r="F207" i="1"/>
  <c r="C208" i="1"/>
  <c r="D208" i="1"/>
  <c r="E208" i="1"/>
  <c r="F208" i="1"/>
  <c r="C209" i="1"/>
  <c r="D209" i="1"/>
  <c r="E209" i="1"/>
  <c r="F209" i="1"/>
  <c r="C210" i="1"/>
  <c r="D210" i="1"/>
  <c r="E210" i="1"/>
  <c r="F210" i="1"/>
  <c r="C211" i="1"/>
  <c r="D211" i="1"/>
  <c r="E211" i="1"/>
  <c r="F211" i="1"/>
  <c r="C212" i="1"/>
  <c r="D212" i="1"/>
  <c r="E212" i="1"/>
  <c r="F212" i="1"/>
  <c r="C213" i="1"/>
  <c r="D213" i="1"/>
  <c r="E213" i="1"/>
  <c r="F213" i="1"/>
  <c r="C214" i="1"/>
  <c r="D214" i="1"/>
  <c r="E214" i="1"/>
  <c r="F214" i="1"/>
  <c r="C215" i="1"/>
  <c r="D215" i="1"/>
  <c r="E215" i="1"/>
  <c r="F215" i="1"/>
  <c r="C216" i="1"/>
  <c r="D216" i="1"/>
  <c r="E216" i="1"/>
  <c r="F216" i="1"/>
  <c r="C217" i="1"/>
  <c r="D217" i="1"/>
  <c r="E217" i="1"/>
  <c r="F217" i="1"/>
  <c r="C218" i="1"/>
  <c r="D218" i="1"/>
  <c r="E218" i="1"/>
  <c r="F218" i="1"/>
  <c r="C219" i="1"/>
  <c r="D219" i="1"/>
  <c r="E219" i="1"/>
  <c r="F219" i="1"/>
  <c r="C220" i="1"/>
  <c r="D220" i="1"/>
  <c r="E220" i="1"/>
  <c r="F220" i="1"/>
  <c r="C221" i="1"/>
  <c r="D221" i="1"/>
  <c r="E221" i="1"/>
  <c r="F221" i="1"/>
  <c r="C222" i="1"/>
  <c r="D222" i="1"/>
  <c r="E222" i="1"/>
  <c r="F222" i="1"/>
  <c r="C223" i="1"/>
  <c r="D223" i="1"/>
  <c r="E223" i="1"/>
  <c r="F223" i="1"/>
  <c r="C224" i="1"/>
  <c r="D224" i="1"/>
  <c r="E224" i="1"/>
  <c r="F224" i="1"/>
  <c r="C225" i="1"/>
  <c r="D225" i="1"/>
  <c r="E225" i="1"/>
  <c r="F225" i="1"/>
  <c r="C226" i="1"/>
  <c r="D226" i="1"/>
  <c r="E226" i="1"/>
  <c r="F226" i="1"/>
  <c r="C227" i="1"/>
  <c r="D227" i="1"/>
  <c r="E227" i="1"/>
  <c r="F227" i="1"/>
  <c r="C228" i="1"/>
  <c r="D228" i="1"/>
  <c r="E228" i="1"/>
  <c r="F228" i="1"/>
  <c r="C229" i="1"/>
  <c r="D229" i="1"/>
  <c r="E229" i="1"/>
  <c r="F229" i="1"/>
  <c r="C230" i="1"/>
  <c r="D230" i="1"/>
  <c r="E230" i="1"/>
  <c r="F230" i="1"/>
  <c r="C231" i="1"/>
  <c r="D231" i="1"/>
  <c r="E231" i="1"/>
  <c r="F231" i="1"/>
  <c r="C232" i="1"/>
  <c r="D232" i="1"/>
  <c r="E232" i="1"/>
  <c r="F232" i="1"/>
  <c r="C233" i="1"/>
  <c r="D233" i="1"/>
  <c r="E233" i="1"/>
  <c r="F233" i="1"/>
  <c r="C234" i="1"/>
  <c r="D234" i="1"/>
  <c r="E234" i="1"/>
  <c r="F234" i="1"/>
  <c r="C235" i="1"/>
  <c r="D235" i="1"/>
  <c r="E235" i="1"/>
  <c r="F235" i="1"/>
  <c r="C236" i="1"/>
  <c r="D236" i="1"/>
  <c r="E236" i="1"/>
  <c r="F236" i="1"/>
  <c r="C237" i="1"/>
  <c r="D237" i="1"/>
  <c r="E237" i="1"/>
  <c r="F237" i="1"/>
  <c r="C238" i="1"/>
  <c r="D238" i="1"/>
  <c r="E238" i="1"/>
  <c r="F238" i="1"/>
  <c r="C239" i="1"/>
  <c r="D239" i="1"/>
  <c r="E239" i="1"/>
  <c r="F239" i="1"/>
  <c r="C240" i="1"/>
  <c r="D240" i="1"/>
  <c r="E240" i="1"/>
  <c r="F240" i="1"/>
  <c r="C241" i="1"/>
  <c r="D241" i="1"/>
  <c r="E241" i="1"/>
  <c r="F241" i="1"/>
  <c r="C242" i="1"/>
  <c r="D242" i="1"/>
  <c r="E242" i="1"/>
  <c r="F242" i="1"/>
  <c r="C243" i="1"/>
  <c r="D243" i="1"/>
  <c r="E243" i="1"/>
  <c r="F243" i="1"/>
  <c r="C244" i="1"/>
  <c r="D244" i="1"/>
  <c r="E244" i="1"/>
  <c r="F244" i="1"/>
  <c r="C245" i="1"/>
  <c r="D245" i="1"/>
  <c r="E245" i="1"/>
  <c r="F245" i="1"/>
  <c r="C246" i="1"/>
  <c r="D246" i="1"/>
  <c r="E246" i="1"/>
  <c r="F246" i="1"/>
  <c r="C247" i="1"/>
  <c r="D247" i="1"/>
  <c r="E247" i="1"/>
  <c r="F247" i="1"/>
  <c r="C248" i="1"/>
  <c r="D248" i="1"/>
  <c r="E248" i="1"/>
  <c r="F248" i="1"/>
  <c r="C249" i="1"/>
  <c r="D249" i="1"/>
  <c r="E249" i="1"/>
  <c r="F249" i="1"/>
  <c r="C250" i="1"/>
  <c r="D250" i="1"/>
  <c r="E250" i="1"/>
  <c r="F250" i="1"/>
  <c r="C251" i="1"/>
  <c r="D251" i="1"/>
  <c r="E251" i="1"/>
  <c r="F251" i="1"/>
  <c r="C252" i="1"/>
  <c r="D252" i="1"/>
  <c r="E252" i="1"/>
  <c r="F252" i="1"/>
  <c r="C253" i="1"/>
  <c r="D253" i="1"/>
  <c r="E253" i="1"/>
  <c r="F253" i="1"/>
  <c r="C254" i="1"/>
  <c r="D254" i="1"/>
  <c r="E254" i="1"/>
  <c r="F254" i="1"/>
  <c r="C255" i="1"/>
  <c r="D255" i="1"/>
  <c r="E255" i="1"/>
  <c r="F255" i="1"/>
  <c r="C256" i="1"/>
  <c r="D256" i="1"/>
  <c r="E256" i="1"/>
  <c r="F256" i="1"/>
  <c r="C257" i="1"/>
  <c r="D257" i="1"/>
  <c r="E257" i="1"/>
  <c r="F257" i="1"/>
  <c r="C258" i="1"/>
  <c r="D258" i="1"/>
  <c r="E258" i="1"/>
  <c r="F258" i="1"/>
  <c r="C259" i="1"/>
  <c r="D259" i="1"/>
  <c r="E259" i="1"/>
  <c r="F259" i="1"/>
  <c r="C260" i="1"/>
  <c r="D260" i="1"/>
  <c r="E260" i="1"/>
  <c r="F260" i="1"/>
  <c r="C261" i="1"/>
  <c r="D261" i="1"/>
  <c r="E261" i="1"/>
  <c r="F261" i="1"/>
  <c r="C262" i="1"/>
  <c r="D262" i="1"/>
  <c r="E262" i="1"/>
  <c r="F262" i="1"/>
  <c r="C263" i="1"/>
  <c r="D263" i="1"/>
  <c r="E263" i="1"/>
  <c r="F263" i="1"/>
  <c r="C264" i="1"/>
  <c r="D264" i="1"/>
  <c r="E264" i="1"/>
  <c r="F264" i="1"/>
  <c r="C265" i="1"/>
  <c r="D265" i="1"/>
  <c r="E265" i="1"/>
  <c r="F265" i="1"/>
  <c r="C266" i="1"/>
  <c r="D266" i="1"/>
  <c r="E266" i="1"/>
  <c r="F266" i="1"/>
  <c r="C267" i="1"/>
  <c r="D267" i="1"/>
  <c r="E267" i="1"/>
  <c r="F267" i="1"/>
  <c r="C268" i="1"/>
  <c r="D268" i="1"/>
  <c r="E268" i="1"/>
  <c r="F268" i="1"/>
  <c r="D31" i="18"/>
  <c r="X30" i="1" s="1"/>
  <c r="G31" i="18"/>
  <c r="J31" i="18"/>
  <c r="M31" i="18"/>
  <c r="D32" i="18"/>
  <c r="G32" i="18"/>
  <c r="J32" i="18"/>
  <c r="M32" i="18"/>
  <c r="D33" i="18"/>
  <c r="X32" i="1" s="1"/>
  <c r="G33" i="18"/>
  <c r="J33" i="18"/>
  <c r="M33" i="18"/>
  <c r="D34" i="18"/>
  <c r="G34" i="18"/>
  <c r="O34" i="18" s="1"/>
  <c r="J34" i="18"/>
  <c r="M34" i="18"/>
  <c r="D35" i="18"/>
  <c r="X34" i="1" s="1"/>
  <c r="G35" i="18"/>
  <c r="J35" i="18"/>
  <c r="M35" i="18"/>
  <c r="O35" i="18" s="1"/>
  <c r="AC34" i="1" s="1"/>
  <c r="N35" i="18"/>
  <c r="AB34" i="1" s="1"/>
  <c r="D36" i="18"/>
  <c r="G36" i="18"/>
  <c r="J36" i="18"/>
  <c r="M36" i="18"/>
  <c r="O36" i="18" s="1"/>
  <c r="D37" i="18"/>
  <c r="X36" i="1" s="1"/>
  <c r="G37" i="18"/>
  <c r="J37" i="18"/>
  <c r="N37" i="18" s="1"/>
  <c r="AB36" i="1" s="1"/>
  <c r="M37" i="18"/>
  <c r="D38" i="18"/>
  <c r="G38" i="18"/>
  <c r="J38" i="18"/>
  <c r="M38" i="18"/>
  <c r="O38" i="18" s="1"/>
  <c r="D39" i="18"/>
  <c r="X38" i="1" s="1"/>
  <c r="G39" i="18"/>
  <c r="J39" i="18"/>
  <c r="N39" i="18" s="1"/>
  <c r="AB38" i="1" s="1"/>
  <c r="M39" i="18"/>
  <c r="O39" i="18" s="1"/>
  <c r="AC38" i="1" s="1"/>
  <c r="D40" i="18"/>
  <c r="G40" i="18"/>
  <c r="J40" i="18"/>
  <c r="M40" i="18"/>
  <c r="AA39" i="1" s="1"/>
  <c r="D41" i="18"/>
  <c r="X40" i="1" s="1"/>
  <c r="G41" i="18"/>
  <c r="J41" i="18"/>
  <c r="N41" i="18" s="1"/>
  <c r="AB40" i="1" s="1"/>
  <c r="M41" i="18"/>
  <c r="D42" i="18"/>
  <c r="X41" i="1" s="1"/>
  <c r="G42" i="18"/>
  <c r="J42" i="18"/>
  <c r="M42" i="18"/>
  <c r="D43" i="18"/>
  <c r="X42" i="1" s="1"/>
  <c r="G43" i="18"/>
  <c r="J43" i="18"/>
  <c r="M43" i="18"/>
  <c r="AA42" i="1" s="1"/>
  <c r="D44" i="18"/>
  <c r="G44" i="18"/>
  <c r="J44" i="18"/>
  <c r="M44" i="18"/>
  <c r="D45" i="18"/>
  <c r="X44" i="1" s="1"/>
  <c r="G45" i="18"/>
  <c r="J45" i="18"/>
  <c r="N45" i="18" s="1"/>
  <c r="AB44" i="1" s="1"/>
  <c r="M45" i="18"/>
  <c r="D46" i="18"/>
  <c r="G46" i="18"/>
  <c r="J46" i="18"/>
  <c r="M46" i="18"/>
  <c r="D47" i="18"/>
  <c r="G47" i="18"/>
  <c r="J47" i="18"/>
  <c r="Z46" i="1" s="1"/>
  <c r="M47" i="18"/>
  <c r="D48" i="18"/>
  <c r="G48" i="18"/>
  <c r="J48" i="18"/>
  <c r="M48" i="18"/>
  <c r="D49" i="18"/>
  <c r="G49" i="18"/>
  <c r="J49" i="18"/>
  <c r="Z48" i="1" s="1"/>
  <c r="M49" i="18"/>
  <c r="AA48" i="1" s="1"/>
  <c r="D50" i="18"/>
  <c r="G50" i="18"/>
  <c r="J50" i="18"/>
  <c r="M50" i="18"/>
  <c r="D51" i="18"/>
  <c r="X50" i="1" s="1"/>
  <c r="G51" i="18"/>
  <c r="J51" i="18"/>
  <c r="N51" i="18" s="1"/>
  <c r="AB50" i="1" s="1"/>
  <c r="M51" i="18"/>
  <c r="D52" i="18"/>
  <c r="G52" i="18"/>
  <c r="J52" i="18"/>
  <c r="M52" i="18"/>
  <c r="D53" i="18"/>
  <c r="X52" i="1" s="1"/>
  <c r="G53" i="18"/>
  <c r="J53" i="18"/>
  <c r="N53" i="18" s="1"/>
  <c r="AB52" i="1" s="1"/>
  <c r="M53" i="18"/>
  <c r="D54" i="18"/>
  <c r="G54" i="18"/>
  <c r="J54" i="18"/>
  <c r="Z53" i="1" s="1"/>
  <c r="M54" i="18"/>
  <c r="D55" i="18"/>
  <c r="X54" i="1" s="1"/>
  <c r="G55" i="18"/>
  <c r="J55" i="18"/>
  <c r="N55" i="18" s="1"/>
  <c r="AB54" i="1" s="1"/>
  <c r="M55" i="18"/>
  <c r="D56" i="18"/>
  <c r="G56" i="18"/>
  <c r="J56" i="18"/>
  <c r="Z55" i="1" s="1"/>
  <c r="M56" i="18"/>
  <c r="D57" i="18"/>
  <c r="X56" i="1" s="1"/>
  <c r="G57" i="18"/>
  <c r="J57" i="18"/>
  <c r="N57" i="18" s="1"/>
  <c r="AB56" i="1" s="1"/>
  <c r="M57" i="18"/>
  <c r="D58" i="18"/>
  <c r="G58" i="18"/>
  <c r="J58" i="18"/>
  <c r="M58" i="18"/>
  <c r="D59" i="18"/>
  <c r="X58" i="1" s="1"/>
  <c r="G59" i="18"/>
  <c r="J59" i="18"/>
  <c r="M59" i="18"/>
  <c r="D60" i="18"/>
  <c r="G60" i="18"/>
  <c r="J60" i="18"/>
  <c r="M60" i="18"/>
  <c r="D61" i="18"/>
  <c r="X60" i="1" s="1"/>
  <c r="G61" i="18"/>
  <c r="J61" i="18"/>
  <c r="M61" i="18"/>
  <c r="N61" i="18"/>
  <c r="AB60" i="1" s="1"/>
  <c r="D62" i="18"/>
  <c r="G62" i="18"/>
  <c r="J62" i="18"/>
  <c r="M62" i="18"/>
  <c r="O62" i="18" s="1"/>
  <c r="D63" i="18"/>
  <c r="G63" i="18"/>
  <c r="J63" i="18"/>
  <c r="M63" i="18"/>
  <c r="O63" i="18" s="1"/>
  <c r="AC62" i="1" s="1"/>
  <c r="D64" i="18"/>
  <c r="G64" i="18"/>
  <c r="J64" i="18"/>
  <c r="M64" i="18"/>
  <c r="D65" i="18"/>
  <c r="G65" i="18"/>
  <c r="J65" i="18"/>
  <c r="M65" i="18"/>
  <c r="D66" i="18"/>
  <c r="G66" i="18"/>
  <c r="J66" i="18"/>
  <c r="M66" i="18"/>
  <c r="O66" i="18" s="1"/>
  <c r="D67" i="18"/>
  <c r="X66" i="1" s="1"/>
  <c r="G67" i="18"/>
  <c r="Y66" i="1" s="1"/>
  <c r="J67" i="18"/>
  <c r="M67" i="18"/>
  <c r="D68" i="18"/>
  <c r="G68" i="18"/>
  <c r="J68" i="18"/>
  <c r="M68" i="18"/>
  <c r="D69" i="18"/>
  <c r="X68" i="1" s="1"/>
  <c r="G69" i="18"/>
  <c r="J69" i="18"/>
  <c r="M69" i="18"/>
  <c r="D70" i="18"/>
  <c r="G70" i="18"/>
  <c r="J70" i="18"/>
  <c r="M70" i="18"/>
  <c r="D71" i="18"/>
  <c r="X70" i="1" s="1"/>
  <c r="G71" i="18"/>
  <c r="J71" i="18"/>
  <c r="M71" i="18"/>
  <c r="N71" i="18"/>
  <c r="AB70" i="1" s="1"/>
  <c r="D72" i="18"/>
  <c r="G72" i="18"/>
  <c r="J72" i="18"/>
  <c r="M72" i="18"/>
  <c r="O72" i="18" s="1"/>
  <c r="D73" i="18"/>
  <c r="X72" i="1" s="1"/>
  <c r="G73" i="18"/>
  <c r="J73" i="18"/>
  <c r="N73" i="18" s="1"/>
  <c r="AB72" i="1" s="1"/>
  <c r="M73" i="18"/>
  <c r="D74" i="18"/>
  <c r="G74" i="18"/>
  <c r="J74" i="18"/>
  <c r="M74" i="18"/>
  <c r="D75" i="18"/>
  <c r="X74" i="1" s="1"/>
  <c r="G75" i="18"/>
  <c r="J75" i="18"/>
  <c r="N75" i="18" s="1"/>
  <c r="AB74" i="1" s="1"/>
  <c r="M75" i="18"/>
  <c r="D76" i="18"/>
  <c r="G76" i="18"/>
  <c r="J76" i="18"/>
  <c r="M76" i="18"/>
  <c r="D77" i="18"/>
  <c r="X76" i="1" s="1"/>
  <c r="G77" i="18"/>
  <c r="J77" i="18"/>
  <c r="N77" i="18" s="1"/>
  <c r="AB76" i="1" s="1"/>
  <c r="M77" i="18"/>
  <c r="D78" i="18"/>
  <c r="G78" i="18"/>
  <c r="J78" i="18"/>
  <c r="M78" i="18"/>
  <c r="D79" i="18"/>
  <c r="G79" i="18"/>
  <c r="J79" i="18"/>
  <c r="N79" i="18" s="1"/>
  <c r="M79" i="18"/>
  <c r="D80" i="18"/>
  <c r="G80" i="18"/>
  <c r="J80" i="18"/>
  <c r="M80" i="18"/>
  <c r="D81" i="18"/>
  <c r="G81" i="18"/>
  <c r="J81" i="18"/>
  <c r="N81" i="18" s="1"/>
  <c r="M81" i="18"/>
  <c r="D82" i="18"/>
  <c r="G82" i="18"/>
  <c r="J82" i="18"/>
  <c r="M82" i="18"/>
  <c r="D83" i="18"/>
  <c r="X82" i="1" s="1"/>
  <c r="G83" i="18"/>
  <c r="J83" i="18"/>
  <c r="N83" i="18" s="1"/>
  <c r="AB82" i="1" s="1"/>
  <c r="M83" i="18"/>
  <c r="D84" i="18"/>
  <c r="G84" i="18"/>
  <c r="J84" i="18"/>
  <c r="M84" i="18"/>
  <c r="D85" i="18"/>
  <c r="X84" i="1" s="1"/>
  <c r="G85" i="18"/>
  <c r="J85" i="18"/>
  <c r="M85" i="18"/>
  <c r="D86" i="18"/>
  <c r="G86" i="18"/>
  <c r="J86" i="18"/>
  <c r="M86" i="18"/>
  <c r="D87" i="18"/>
  <c r="X86" i="1" s="1"/>
  <c r="G87" i="18"/>
  <c r="J87" i="18"/>
  <c r="M87" i="18"/>
  <c r="N87" i="18"/>
  <c r="AB86" i="1" s="1"/>
  <c r="D88" i="18"/>
  <c r="G88" i="18"/>
  <c r="J88" i="18"/>
  <c r="M88" i="18"/>
  <c r="O88" i="18" s="1"/>
  <c r="D89" i="18"/>
  <c r="X88" i="1" s="1"/>
  <c r="G89" i="18"/>
  <c r="J89" i="18"/>
  <c r="M89" i="18"/>
  <c r="D90" i="18"/>
  <c r="G90" i="18"/>
  <c r="J90" i="18"/>
  <c r="M90" i="18"/>
  <c r="D91" i="18"/>
  <c r="X90" i="1" s="1"/>
  <c r="G91" i="18"/>
  <c r="J91" i="18"/>
  <c r="M91" i="18"/>
  <c r="D92" i="18"/>
  <c r="G92" i="18"/>
  <c r="J92" i="18"/>
  <c r="M92" i="18"/>
  <c r="D93" i="18"/>
  <c r="X92" i="1" s="1"/>
  <c r="G93" i="18"/>
  <c r="J93" i="18"/>
  <c r="M93" i="18"/>
  <c r="D94" i="18"/>
  <c r="G94" i="18"/>
  <c r="J94" i="18"/>
  <c r="M94" i="18"/>
  <c r="D95" i="18"/>
  <c r="G95" i="18"/>
  <c r="J95" i="18"/>
  <c r="M95" i="18"/>
  <c r="D96" i="18"/>
  <c r="G96" i="18"/>
  <c r="J96" i="18"/>
  <c r="M96" i="18"/>
  <c r="D97" i="18"/>
  <c r="G97" i="18"/>
  <c r="J97" i="18"/>
  <c r="M97" i="18"/>
  <c r="D98" i="18"/>
  <c r="G98" i="18"/>
  <c r="J98" i="18"/>
  <c r="M98" i="18"/>
  <c r="O98" i="18"/>
  <c r="D99" i="18"/>
  <c r="X98" i="1" s="1"/>
  <c r="G99" i="18"/>
  <c r="J99" i="18"/>
  <c r="N99" i="18" s="1"/>
  <c r="AB98" i="1" s="1"/>
  <c r="M99" i="18"/>
  <c r="O99" i="18" s="1"/>
  <c r="AC98" i="1" s="1"/>
  <c r="D100" i="18"/>
  <c r="G100" i="18"/>
  <c r="J100" i="18"/>
  <c r="M100" i="18"/>
  <c r="D101" i="18"/>
  <c r="X100" i="1" s="1"/>
  <c r="G101" i="18"/>
  <c r="J101" i="18"/>
  <c r="N101" i="18" s="1"/>
  <c r="AB100" i="1" s="1"/>
  <c r="M101" i="18"/>
  <c r="D102" i="18"/>
  <c r="G102" i="18"/>
  <c r="J102" i="18"/>
  <c r="M102" i="18"/>
  <c r="D103" i="18"/>
  <c r="X102" i="1" s="1"/>
  <c r="G103" i="18"/>
  <c r="J103" i="18"/>
  <c r="N103" i="18" s="1"/>
  <c r="AB102" i="1" s="1"/>
  <c r="M103" i="18"/>
  <c r="D104" i="18"/>
  <c r="G104" i="18"/>
  <c r="J104" i="18"/>
  <c r="N104" i="18" s="1"/>
  <c r="AB103" i="1" s="1"/>
  <c r="M104" i="18"/>
  <c r="D105" i="18"/>
  <c r="X104" i="1" s="1"/>
  <c r="G105" i="18"/>
  <c r="J105" i="18"/>
  <c r="N105" i="18" s="1"/>
  <c r="AB104" i="1" s="1"/>
  <c r="M105" i="18"/>
  <c r="D106" i="18"/>
  <c r="G106" i="18"/>
  <c r="J106" i="18"/>
  <c r="M106" i="18"/>
  <c r="D107" i="18"/>
  <c r="X106" i="1" s="1"/>
  <c r="G107" i="18"/>
  <c r="J107" i="18"/>
  <c r="Z106" i="1" s="1"/>
  <c r="M107" i="18"/>
  <c r="D108" i="18"/>
  <c r="G108" i="18"/>
  <c r="J108" i="18"/>
  <c r="M108" i="18"/>
  <c r="D109" i="18"/>
  <c r="X108" i="1" s="1"/>
  <c r="G109" i="18"/>
  <c r="J109" i="18"/>
  <c r="N109" i="18" s="1"/>
  <c r="AB108" i="1" s="1"/>
  <c r="M109" i="18"/>
  <c r="D110" i="18"/>
  <c r="G110" i="18"/>
  <c r="J110" i="18"/>
  <c r="M110" i="18"/>
  <c r="D111" i="18"/>
  <c r="G111" i="18"/>
  <c r="J111" i="18"/>
  <c r="M111" i="18"/>
  <c r="D112" i="18"/>
  <c r="G112" i="18"/>
  <c r="J112" i="18"/>
  <c r="M112" i="18"/>
  <c r="D113" i="18"/>
  <c r="G113" i="18"/>
  <c r="J113" i="18"/>
  <c r="M113" i="18"/>
  <c r="D114" i="18"/>
  <c r="G114" i="18"/>
  <c r="J114" i="18"/>
  <c r="M114" i="18"/>
  <c r="D115" i="18"/>
  <c r="X114" i="1" s="1"/>
  <c r="G115" i="18"/>
  <c r="J115" i="18"/>
  <c r="M115" i="18"/>
  <c r="D116" i="18"/>
  <c r="G116" i="18"/>
  <c r="J116" i="18"/>
  <c r="M116" i="18"/>
  <c r="D117" i="18"/>
  <c r="X116" i="1" s="1"/>
  <c r="G117" i="18"/>
  <c r="J117" i="18"/>
  <c r="M117" i="18"/>
  <c r="D118" i="18"/>
  <c r="G118" i="18"/>
  <c r="O118" i="18" s="1"/>
  <c r="J118" i="18"/>
  <c r="M118" i="18"/>
  <c r="D119" i="18"/>
  <c r="X118" i="1" s="1"/>
  <c r="G119" i="18"/>
  <c r="J119" i="18"/>
  <c r="M119" i="18"/>
  <c r="D120" i="18"/>
  <c r="G120" i="18"/>
  <c r="J120" i="18"/>
  <c r="M120" i="18"/>
  <c r="D121" i="18"/>
  <c r="X120" i="1" s="1"/>
  <c r="G121" i="18"/>
  <c r="J121" i="18"/>
  <c r="M121" i="18"/>
  <c r="N121" i="18"/>
  <c r="AB120" i="1" s="1"/>
  <c r="D122" i="18"/>
  <c r="G122" i="18"/>
  <c r="J122" i="18"/>
  <c r="M122" i="18"/>
  <c r="O122" i="18" s="1"/>
  <c r="D123" i="18"/>
  <c r="X122" i="1" s="1"/>
  <c r="G123" i="18"/>
  <c r="J123" i="18"/>
  <c r="M123" i="18"/>
  <c r="O123" i="18" s="1"/>
  <c r="D124" i="18"/>
  <c r="G124" i="18"/>
  <c r="J124" i="18"/>
  <c r="M124" i="18"/>
  <c r="D125" i="18"/>
  <c r="X124" i="1" s="1"/>
  <c r="G125" i="18"/>
  <c r="J125" i="18"/>
  <c r="M125" i="18"/>
  <c r="N125" i="18"/>
  <c r="AB124" i="1" s="1"/>
  <c r="D126" i="18"/>
  <c r="G126" i="18"/>
  <c r="J126" i="18"/>
  <c r="M126" i="18"/>
  <c r="O126" i="18" s="1"/>
  <c r="D127" i="18"/>
  <c r="G127" i="18"/>
  <c r="J127" i="18"/>
  <c r="N127" i="18" s="1"/>
  <c r="M127" i="18"/>
  <c r="O127" i="18" s="1"/>
  <c r="AC126" i="1" s="1"/>
  <c r="D128" i="18"/>
  <c r="G128" i="18"/>
  <c r="J128" i="18"/>
  <c r="M128" i="18"/>
  <c r="D129" i="18"/>
  <c r="G129" i="18"/>
  <c r="J129" i="18"/>
  <c r="N129" i="18" s="1"/>
  <c r="M129" i="18"/>
  <c r="D130" i="18"/>
  <c r="G130" i="18"/>
  <c r="J130" i="18"/>
  <c r="M130" i="18"/>
  <c r="O130" i="18" s="1"/>
  <c r="D131" i="18"/>
  <c r="X130" i="1" s="1"/>
  <c r="G131" i="18"/>
  <c r="J131" i="18"/>
  <c r="N131" i="18" s="1"/>
  <c r="AB130" i="1" s="1"/>
  <c r="M131" i="18"/>
  <c r="D132" i="18"/>
  <c r="G132" i="18"/>
  <c r="J132" i="18"/>
  <c r="M132" i="18"/>
  <c r="D133" i="18"/>
  <c r="X132" i="1" s="1"/>
  <c r="G133" i="18"/>
  <c r="J133" i="18"/>
  <c r="M133" i="18"/>
  <c r="D134" i="18"/>
  <c r="G134" i="18"/>
  <c r="J134" i="18"/>
  <c r="M134" i="18"/>
  <c r="D135" i="18"/>
  <c r="X134" i="1" s="1"/>
  <c r="G135" i="18"/>
  <c r="J135" i="18"/>
  <c r="N135" i="18" s="1"/>
  <c r="AB134" i="1" s="1"/>
  <c r="M135" i="18"/>
  <c r="D136" i="18"/>
  <c r="G136" i="18"/>
  <c r="J136" i="18"/>
  <c r="M136" i="18"/>
  <c r="D137" i="18"/>
  <c r="X136" i="1" s="1"/>
  <c r="G137" i="18"/>
  <c r="J137" i="18"/>
  <c r="N137" i="18" s="1"/>
  <c r="AB136" i="1" s="1"/>
  <c r="M137" i="18"/>
  <c r="D138" i="18"/>
  <c r="G138" i="18"/>
  <c r="J138" i="18"/>
  <c r="M138" i="18"/>
  <c r="D139" i="18"/>
  <c r="X138" i="1" s="1"/>
  <c r="G139" i="18"/>
  <c r="J139" i="18"/>
  <c r="M139" i="18"/>
  <c r="D140" i="18"/>
  <c r="G140" i="18"/>
  <c r="J140" i="18"/>
  <c r="M140" i="18"/>
  <c r="D141" i="18"/>
  <c r="X140" i="1" s="1"/>
  <c r="G141" i="18"/>
  <c r="J141" i="18"/>
  <c r="M141" i="18"/>
  <c r="D142" i="18"/>
  <c r="G142" i="18"/>
  <c r="J142" i="18"/>
  <c r="M142" i="18"/>
  <c r="D143" i="18"/>
  <c r="G143" i="18"/>
  <c r="J143" i="18"/>
  <c r="M143" i="18"/>
  <c r="D144" i="18"/>
  <c r="G144" i="18"/>
  <c r="J144" i="18"/>
  <c r="M144" i="18"/>
  <c r="D145" i="18"/>
  <c r="G145" i="18"/>
  <c r="J145" i="18"/>
  <c r="M145" i="18"/>
  <c r="D146" i="18"/>
  <c r="G146" i="18"/>
  <c r="J146" i="18"/>
  <c r="M146" i="18"/>
  <c r="D147" i="18"/>
  <c r="X146" i="1" s="1"/>
  <c r="G147" i="18"/>
  <c r="J147" i="18"/>
  <c r="M147" i="18"/>
  <c r="N147" i="18"/>
  <c r="AB146" i="1" s="1"/>
  <c r="D148" i="18"/>
  <c r="G148" i="18"/>
  <c r="J148" i="18"/>
  <c r="M148" i="18"/>
  <c r="O148" i="18" s="1"/>
  <c r="D149" i="18"/>
  <c r="X148" i="1" s="1"/>
  <c r="G149" i="18"/>
  <c r="J149" i="18"/>
  <c r="M149" i="18"/>
  <c r="D150" i="18"/>
  <c r="G150" i="18"/>
  <c r="J150" i="18"/>
  <c r="M150" i="18"/>
  <c r="D151" i="18"/>
  <c r="X150" i="1" s="1"/>
  <c r="G151" i="18"/>
  <c r="J151" i="18"/>
  <c r="M151" i="18"/>
  <c r="O151" i="18" s="1"/>
  <c r="AC150" i="1" s="1"/>
  <c r="N151" i="18"/>
  <c r="AB150" i="1" s="1"/>
  <c r="D152" i="18"/>
  <c r="G152" i="18"/>
  <c r="J152" i="18"/>
  <c r="N152" i="18" s="1"/>
  <c r="AB151" i="1" s="1"/>
  <c r="M152" i="18"/>
  <c r="O152" i="18" s="1"/>
  <c r="D153" i="18"/>
  <c r="X152" i="1" s="1"/>
  <c r="G153" i="18"/>
  <c r="J153" i="18"/>
  <c r="N153" i="18" s="1"/>
  <c r="AB152" i="1" s="1"/>
  <c r="M153" i="18"/>
  <c r="D154" i="18"/>
  <c r="G154" i="18"/>
  <c r="J154" i="18"/>
  <c r="M154" i="18"/>
  <c r="D155" i="18"/>
  <c r="X154" i="1" s="1"/>
  <c r="G155" i="18"/>
  <c r="J155" i="18"/>
  <c r="N155" i="18" s="1"/>
  <c r="AB154" i="1" s="1"/>
  <c r="M155" i="18"/>
  <c r="D156" i="18"/>
  <c r="G156" i="18"/>
  <c r="J156" i="18"/>
  <c r="M156" i="18"/>
  <c r="D157" i="18"/>
  <c r="X156" i="1" s="1"/>
  <c r="G157" i="18"/>
  <c r="J157" i="18"/>
  <c r="N157" i="18" s="1"/>
  <c r="AB156" i="1" s="1"/>
  <c r="M157" i="18"/>
  <c r="D158" i="18"/>
  <c r="G158" i="18"/>
  <c r="J158" i="18"/>
  <c r="M158" i="18"/>
  <c r="D159" i="18"/>
  <c r="G159" i="18"/>
  <c r="J159" i="18"/>
  <c r="M159" i="18"/>
  <c r="D160" i="18"/>
  <c r="G160" i="18"/>
  <c r="J160" i="18"/>
  <c r="M160" i="18"/>
  <c r="D161" i="18"/>
  <c r="G161" i="18"/>
  <c r="J161" i="18"/>
  <c r="M161" i="18"/>
  <c r="D162" i="18"/>
  <c r="G162" i="18"/>
  <c r="J162" i="18"/>
  <c r="M162" i="18"/>
  <c r="O162" i="18" s="1"/>
  <c r="D163" i="18"/>
  <c r="X162" i="1" s="1"/>
  <c r="G163" i="18"/>
  <c r="J163" i="18"/>
  <c r="N163" i="18" s="1"/>
  <c r="AB162" i="1" s="1"/>
  <c r="M163" i="18"/>
  <c r="D164" i="18"/>
  <c r="G164" i="18"/>
  <c r="J164" i="18"/>
  <c r="M164" i="18"/>
  <c r="D165" i="18"/>
  <c r="X164" i="1" s="1"/>
  <c r="G165" i="18"/>
  <c r="J165" i="18"/>
  <c r="M165" i="18"/>
  <c r="D166" i="18"/>
  <c r="G166" i="18"/>
  <c r="J166" i="18"/>
  <c r="M166" i="18"/>
  <c r="D167" i="18"/>
  <c r="X166" i="1" s="1"/>
  <c r="G167" i="18"/>
  <c r="J167" i="18"/>
  <c r="M167" i="18"/>
  <c r="D168" i="18"/>
  <c r="G168" i="18"/>
  <c r="J168" i="18"/>
  <c r="M168" i="18"/>
  <c r="D169" i="18"/>
  <c r="X168" i="1" s="1"/>
  <c r="G169" i="18"/>
  <c r="J169" i="18"/>
  <c r="M169" i="18"/>
  <c r="D170" i="18"/>
  <c r="G170" i="18"/>
  <c r="J170" i="18"/>
  <c r="M170" i="18"/>
  <c r="D171" i="18"/>
  <c r="X170" i="1" s="1"/>
  <c r="G171" i="18"/>
  <c r="J171" i="18"/>
  <c r="M171" i="18"/>
  <c r="D172" i="18"/>
  <c r="G172" i="18"/>
  <c r="J172" i="18"/>
  <c r="M172" i="18"/>
  <c r="D173" i="18"/>
  <c r="X172" i="1" s="1"/>
  <c r="G173" i="18"/>
  <c r="J173" i="18"/>
  <c r="M173" i="18"/>
  <c r="N173" i="18"/>
  <c r="AB172" i="1" s="1"/>
  <c r="D174" i="18"/>
  <c r="G174" i="18"/>
  <c r="J174" i="18"/>
  <c r="M174" i="18"/>
  <c r="O174" i="18" s="1"/>
  <c r="D175" i="18"/>
  <c r="G175" i="18"/>
  <c r="J175" i="18"/>
  <c r="M175" i="18"/>
  <c r="O175" i="18" s="1"/>
  <c r="AC174" i="1" s="1"/>
  <c r="D176" i="18"/>
  <c r="G176" i="18"/>
  <c r="J176" i="18"/>
  <c r="M176" i="18"/>
  <c r="D177" i="18"/>
  <c r="G177" i="18"/>
  <c r="J177" i="18"/>
  <c r="M177" i="18"/>
  <c r="D178" i="18"/>
  <c r="G178" i="18"/>
  <c r="J178" i="18"/>
  <c r="M178" i="18"/>
  <c r="O178" i="18" s="1"/>
  <c r="D179" i="18"/>
  <c r="X178" i="1" s="1"/>
  <c r="G179" i="18"/>
  <c r="J179" i="18"/>
  <c r="M179" i="18"/>
  <c r="O179" i="18" s="1"/>
  <c r="AC178" i="1" s="1"/>
  <c r="D180" i="18"/>
  <c r="G180" i="18"/>
  <c r="J180" i="18"/>
  <c r="M180" i="18"/>
  <c r="D181" i="18"/>
  <c r="X180" i="1" s="1"/>
  <c r="G181" i="18"/>
  <c r="J181" i="18"/>
  <c r="M181" i="18"/>
  <c r="D182" i="18"/>
  <c r="G182" i="18"/>
  <c r="J182" i="18"/>
  <c r="M182" i="18"/>
  <c r="D183" i="18"/>
  <c r="X182" i="1" s="1"/>
  <c r="G183" i="18"/>
  <c r="J183" i="18"/>
  <c r="M183" i="18"/>
  <c r="D184" i="18"/>
  <c r="G184" i="18"/>
  <c r="J184" i="18"/>
  <c r="M184" i="18"/>
  <c r="D185" i="18"/>
  <c r="X184" i="1" s="1"/>
  <c r="G185" i="18"/>
  <c r="J185" i="18"/>
  <c r="M185" i="18"/>
  <c r="D186" i="18"/>
  <c r="G186" i="18"/>
  <c r="J186" i="18"/>
  <c r="M186" i="18"/>
  <c r="D187" i="18"/>
  <c r="X186" i="1" s="1"/>
  <c r="G187" i="18"/>
  <c r="J187" i="18"/>
  <c r="M187" i="18"/>
  <c r="N187" i="18"/>
  <c r="AB186" i="1" s="1"/>
  <c r="D188" i="18"/>
  <c r="G188" i="18"/>
  <c r="J188" i="18"/>
  <c r="M188" i="18"/>
  <c r="O188" i="18" s="1"/>
  <c r="D189" i="18"/>
  <c r="X188" i="1" s="1"/>
  <c r="G189" i="18"/>
  <c r="J189" i="18"/>
  <c r="M189" i="18"/>
  <c r="O189" i="18" s="1"/>
  <c r="D190" i="18"/>
  <c r="G190" i="18"/>
  <c r="J190" i="18"/>
  <c r="M190" i="18"/>
  <c r="D191" i="18"/>
  <c r="G191" i="18"/>
  <c r="J191" i="18"/>
  <c r="N191" i="18" s="1"/>
  <c r="M191" i="18"/>
  <c r="D192" i="18"/>
  <c r="G192" i="18"/>
  <c r="J192" i="18"/>
  <c r="M192" i="18"/>
  <c r="D193" i="18"/>
  <c r="G193" i="18"/>
  <c r="J193" i="18"/>
  <c r="N193" i="18" s="1"/>
  <c r="M193" i="18"/>
  <c r="D194" i="18"/>
  <c r="G194" i="18"/>
  <c r="J194" i="18"/>
  <c r="M194" i="18"/>
  <c r="D195" i="18"/>
  <c r="X194" i="1" s="1"/>
  <c r="G195" i="18"/>
  <c r="J195" i="18"/>
  <c r="N195" i="18" s="1"/>
  <c r="AB194" i="1" s="1"/>
  <c r="M195" i="18"/>
  <c r="D196" i="18"/>
  <c r="G196" i="18"/>
  <c r="J196" i="18"/>
  <c r="M196" i="18"/>
  <c r="D197" i="18"/>
  <c r="X196" i="1" s="1"/>
  <c r="G197" i="18"/>
  <c r="J197" i="18"/>
  <c r="N197" i="18" s="1"/>
  <c r="AB196" i="1" s="1"/>
  <c r="M197" i="18"/>
  <c r="D198" i="18"/>
  <c r="G198" i="18"/>
  <c r="O198" i="18" s="1"/>
  <c r="J198" i="18"/>
  <c r="N198" i="18" s="1"/>
  <c r="AB197" i="1" s="1"/>
  <c r="M198" i="18"/>
  <c r="D199" i="18"/>
  <c r="X198" i="1" s="1"/>
  <c r="G199" i="18"/>
  <c r="J199" i="18"/>
  <c r="N199" i="18" s="1"/>
  <c r="AB198" i="1" s="1"/>
  <c r="M199" i="18"/>
  <c r="D200" i="18"/>
  <c r="G200" i="18"/>
  <c r="J200" i="18"/>
  <c r="M200" i="18"/>
  <c r="D201" i="18"/>
  <c r="X200" i="1" s="1"/>
  <c r="G201" i="18"/>
  <c r="J201" i="18"/>
  <c r="N201" i="18" s="1"/>
  <c r="AB200" i="1" s="1"/>
  <c r="M201" i="18"/>
  <c r="D202" i="18"/>
  <c r="G202" i="18"/>
  <c r="O202" i="18" s="1"/>
  <c r="J202" i="18"/>
  <c r="M202" i="18"/>
  <c r="D203" i="18"/>
  <c r="X202" i="1" s="1"/>
  <c r="G203" i="18"/>
  <c r="J203" i="18"/>
  <c r="N203" i="18" s="1"/>
  <c r="AB202" i="1" s="1"/>
  <c r="M203" i="18"/>
  <c r="D204" i="18"/>
  <c r="G204" i="18"/>
  <c r="J204" i="18"/>
  <c r="M204" i="18"/>
  <c r="D205" i="18"/>
  <c r="X204" i="1" s="1"/>
  <c r="G205" i="18"/>
  <c r="J205" i="18"/>
  <c r="M205" i="18"/>
  <c r="D206" i="18"/>
  <c r="G206" i="18"/>
  <c r="O206" i="18" s="1"/>
  <c r="J206" i="18"/>
  <c r="M206" i="18"/>
  <c r="D207" i="18"/>
  <c r="G207" i="18"/>
  <c r="J207" i="18"/>
  <c r="N207" i="18" s="1"/>
  <c r="M207" i="18"/>
  <c r="D208" i="18"/>
  <c r="G208" i="18"/>
  <c r="J208" i="18"/>
  <c r="M208" i="18"/>
  <c r="D209" i="18"/>
  <c r="G209" i="18"/>
  <c r="J209" i="18"/>
  <c r="M209" i="18"/>
  <c r="D210" i="18"/>
  <c r="G210" i="18"/>
  <c r="J210" i="18"/>
  <c r="M210" i="18"/>
  <c r="D211" i="18"/>
  <c r="X210" i="1" s="1"/>
  <c r="G211" i="18"/>
  <c r="J211" i="18"/>
  <c r="M211" i="18"/>
  <c r="N211" i="18"/>
  <c r="AB210" i="1" s="1"/>
  <c r="D212" i="18"/>
  <c r="G212" i="18"/>
  <c r="J212" i="18"/>
  <c r="M212" i="18"/>
  <c r="O212" i="18" s="1"/>
  <c r="D213" i="18"/>
  <c r="X212" i="1" s="1"/>
  <c r="G213" i="18"/>
  <c r="J213" i="18"/>
  <c r="M213" i="18"/>
  <c r="O213" i="18" s="1"/>
  <c r="AC212" i="1" s="1"/>
  <c r="D214" i="18"/>
  <c r="G214" i="18"/>
  <c r="J214" i="18"/>
  <c r="M214" i="18"/>
  <c r="D215" i="18"/>
  <c r="X214" i="1" s="1"/>
  <c r="G215" i="18"/>
  <c r="J215" i="18"/>
  <c r="M215" i="18"/>
  <c r="D216" i="18"/>
  <c r="G216" i="18"/>
  <c r="J216" i="18"/>
  <c r="M216" i="18"/>
  <c r="D217" i="18"/>
  <c r="X216" i="1" s="1"/>
  <c r="G217" i="18"/>
  <c r="J217" i="18"/>
  <c r="M217" i="18"/>
  <c r="D218" i="18"/>
  <c r="G218" i="18"/>
  <c r="J218" i="18"/>
  <c r="M218" i="18"/>
  <c r="D219" i="18"/>
  <c r="X218" i="1" s="1"/>
  <c r="G219" i="18"/>
  <c r="J219" i="18"/>
  <c r="M219" i="18"/>
  <c r="D220" i="18"/>
  <c r="G220" i="18"/>
  <c r="J220" i="18"/>
  <c r="M220" i="18"/>
  <c r="D221" i="18"/>
  <c r="X220" i="1" s="1"/>
  <c r="G221" i="18"/>
  <c r="J221" i="18"/>
  <c r="M221" i="18"/>
  <c r="D222" i="18"/>
  <c r="G222" i="18"/>
  <c r="J222" i="18"/>
  <c r="M222" i="18"/>
  <c r="D223" i="18"/>
  <c r="G223" i="18"/>
  <c r="J223" i="18"/>
  <c r="M223" i="18"/>
  <c r="N223" i="18"/>
  <c r="D224" i="18"/>
  <c r="G224" i="18"/>
  <c r="J224" i="18"/>
  <c r="M224" i="18"/>
  <c r="O224" i="18" s="1"/>
  <c r="D225" i="18"/>
  <c r="G225" i="18"/>
  <c r="J225" i="18"/>
  <c r="M225" i="18"/>
  <c r="O225" i="18" s="1"/>
  <c r="AC224" i="1" s="1"/>
  <c r="D226" i="18"/>
  <c r="G226" i="18"/>
  <c r="J226" i="18"/>
  <c r="M226" i="18"/>
  <c r="D227" i="18"/>
  <c r="X226" i="1" s="1"/>
  <c r="G227" i="18"/>
  <c r="J227" i="18"/>
  <c r="N227" i="18" s="1"/>
  <c r="AB226" i="1" s="1"/>
  <c r="M227" i="18"/>
  <c r="D228" i="18"/>
  <c r="G228" i="18"/>
  <c r="J228" i="18"/>
  <c r="M228" i="18"/>
  <c r="D229" i="18"/>
  <c r="X228" i="1" s="1"/>
  <c r="G229" i="18"/>
  <c r="J229" i="18"/>
  <c r="N229" i="18" s="1"/>
  <c r="AB228" i="1" s="1"/>
  <c r="M229" i="18"/>
  <c r="D230" i="18"/>
  <c r="G230" i="18"/>
  <c r="J230" i="18"/>
  <c r="N230" i="18" s="1"/>
  <c r="AB229" i="1" s="1"/>
  <c r="M230" i="18"/>
  <c r="D231" i="18"/>
  <c r="X230" i="1" s="1"/>
  <c r="G231" i="18"/>
  <c r="J231" i="18"/>
  <c r="N231" i="18" s="1"/>
  <c r="AB230" i="1" s="1"/>
  <c r="M231" i="18"/>
  <c r="D232" i="18"/>
  <c r="G232" i="18"/>
  <c r="J232" i="18"/>
  <c r="Z231" i="1" s="1"/>
  <c r="M232" i="18"/>
  <c r="D233" i="18"/>
  <c r="X232" i="1" s="1"/>
  <c r="G233" i="18"/>
  <c r="J233" i="18"/>
  <c r="N233" i="18" s="1"/>
  <c r="AB232" i="1" s="1"/>
  <c r="M233" i="18"/>
  <c r="D234" i="18"/>
  <c r="G234" i="18"/>
  <c r="J234" i="18"/>
  <c r="M234" i="18"/>
  <c r="D235" i="18"/>
  <c r="X234" i="1" s="1"/>
  <c r="G235" i="18"/>
  <c r="J235" i="18"/>
  <c r="N235" i="18" s="1"/>
  <c r="AB234" i="1" s="1"/>
  <c r="M235" i="18"/>
  <c r="D236" i="18"/>
  <c r="G236" i="18"/>
  <c r="J236" i="18"/>
  <c r="M236" i="18"/>
  <c r="D237" i="18"/>
  <c r="X236" i="1" s="1"/>
  <c r="G237" i="18"/>
  <c r="J237" i="18"/>
  <c r="M237" i="18"/>
  <c r="D238" i="18"/>
  <c r="G238" i="18"/>
  <c r="J238" i="18"/>
  <c r="M238" i="18"/>
  <c r="D239" i="18"/>
  <c r="G239" i="18"/>
  <c r="J239" i="18"/>
  <c r="N239" i="18" s="1"/>
  <c r="AB238" i="1" s="1"/>
  <c r="M239" i="18"/>
  <c r="D240" i="18"/>
  <c r="G240" i="18"/>
  <c r="J240" i="18"/>
  <c r="M240" i="18"/>
  <c r="D241" i="18"/>
  <c r="G241" i="18"/>
  <c r="J241" i="18"/>
  <c r="M241" i="18"/>
  <c r="D242" i="18"/>
  <c r="G242" i="18"/>
  <c r="J242" i="18"/>
  <c r="M242" i="18"/>
  <c r="D243" i="18"/>
  <c r="G243" i="18"/>
  <c r="J243" i="18"/>
  <c r="M243" i="18"/>
  <c r="N243" i="18"/>
  <c r="D244" i="18"/>
  <c r="G244" i="18"/>
  <c r="J244" i="18"/>
  <c r="M244" i="18"/>
  <c r="O244" i="18" s="1"/>
  <c r="D245" i="18"/>
  <c r="G245" i="18"/>
  <c r="J245" i="18"/>
  <c r="M245" i="18"/>
  <c r="O245" i="18" s="1"/>
  <c r="AC244" i="1" s="1"/>
  <c r="D246" i="18"/>
  <c r="G246" i="18"/>
  <c r="J246" i="18"/>
  <c r="M246" i="18"/>
  <c r="O246" i="18" s="1"/>
  <c r="D247" i="18"/>
  <c r="G247" i="18"/>
  <c r="J247" i="18"/>
  <c r="M247" i="18"/>
  <c r="D248" i="18"/>
  <c r="G248" i="18"/>
  <c r="J248" i="18"/>
  <c r="M248" i="18"/>
  <c r="D249" i="18"/>
  <c r="G249" i="18"/>
  <c r="J249" i="18"/>
  <c r="M249" i="18"/>
  <c r="D250" i="18"/>
  <c r="G250" i="18"/>
  <c r="J250" i="18"/>
  <c r="M250" i="18"/>
  <c r="D251" i="18"/>
  <c r="G251" i="18"/>
  <c r="J251" i="18"/>
  <c r="M251" i="18"/>
  <c r="D252" i="18"/>
  <c r="G252" i="18"/>
  <c r="J252" i="18"/>
  <c r="M252" i="18"/>
  <c r="D253" i="18"/>
  <c r="G253" i="18"/>
  <c r="J253" i="18"/>
  <c r="M253" i="18"/>
  <c r="D254" i="18"/>
  <c r="G254" i="18"/>
  <c r="J254" i="18"/>
  <c r="M254" i="18"/>
  <c r="D255" i="18"/>
  <c r="G255" i="18"/>
  <c r="J255" i="18"/>
  <c r="M255" i="18"/>
  <c r="N255" i="18"/>
  <c r="D256" i="18"/>
  <c r="G256" i="18"/>
  <c r="J256" i="18"/>
  <c r="M256" i="18"/>
  <c r="O256" i="18" s="1"/>
  <c r="D257" i="18"/>
  <c r="G257" i="18"/>
  <c r="J257" i="18"/>
  <c r="M257" i="18"/>
  <c r="O257" i="18" s="1"/>
  <c r="D258" i="18"/>
  <c r="G258" i="18"/>
  <c r="J258" i="18"/>
  <c r="M258" i="18"/>
  <c r="O258" i="18" s="1"/>
  <c r="D259" i="18"/>
  <c r="G259" i="18"/>
  <c r="J259" i="18"/>
  <c r="N259" i="18" s="1"/>
  <c r="M259" i="18"/>
  <c r="D260" i="18"/>
  <c r="G260" i="18"/>
  <c r="J260" i="18"/>
  <c r="M260" i="18"/>
  <c r="D261" i="18"/>
  <c r="G261" i="18"/>
  <c r="J261" i="18"/>
  <c r="N261" i="18" s="1"/>
  <c r="M261" i="18"/>
  <c r="D262" i="18"/>
  <c r="G262" i="18"/>
  <c r="J262" i="18"/>
  <c r="N262" i="18" s="1"/>
  <c r="AB261" i="1" s="1"/>
  <c r="M262" i="18"/>
  <c r="D263" i="18"/>
  <c r="G263" i="18"/>
  <c r="J263" i="18"/>
  <c r="N263" i="18" s="1"/>
  <c r="M263" i="18"/>
  <c r="D264" i="18"/>
  <c r="G264" i="18"/>
  <c r="J264" i="18"/>
  <c r="M264" i="18"/>
  <c r="D265" i="18"/>
  <c r="G265" i="18"/>
  <c r="J265" i="18"/>
  <c r="N265" i="18" s="1"/>
  <c r="M265" i="18"/>
  <c r="D266" i="18"/>
  <c r="G266" i="18"/>
  <c r="J266" i="18"/>
  <c r="N266" i="18" s="1"/>
  <c r="AB265" i="1" s="1"/>
  <c r="M266" i="18"/>
  <c r="D267" i="18"/>
  <c r="G267" i="18"/>
  <c r="J267" i="18"/>
  <c r="N267" i="18" s="1"/>
  <c r="M267" i="18"/>
  <c r="D268" i="18"/>
  <c r="G268" i="18"/>
  <c r="J268" i="18"/>
  <c r="M268" i="18"/>
  <c r="D269" i="18"/>
  <c r="G269" i="18"/>
  <c r="J269" i="18"/>
  <c r="M269" i="18"/>
  <c r="D30" i="18"/>
  <c r="G30" i="18"/>
  <c r="Y29" i="1" s="1"/>
  <c r="J30" i="18"/>
  <c r="Z29" i="1" s="1"/>
  <c r="M30" i="18"/>
  <c r="C31" i="17"/>
  <c r="C32" i="17"/>
  <c r="V31" i="1" s="1"/>
  <c r="C33" i="17"/>
  <c r="C34" i="17"/>
  <c r="C35" i="17"/>
  <c r="V34" i="1" s="1"/>
  <c r="C36" i="17"/>
  <c r="V35" i="1" s="1"/>
  <c r="C37" i="17"/>
  <c r="C38" i="17"/>
  <c r="C39" i="17"/>
  <c r="C40" i="17"/>
  <c r="C41" i="17"/>
  <c r="V40" i="1" s="1"/>
  <c r="C42" i="17"/>
  <c r="C43" i="17"/>
  <c r="C44" i="17"/>
  <c r="V43" i="1" s="1"/>
  <c r="C45" i="17"/>
  <c r="C46" i="17"/>
  <c r="C47" i="17"/>
  <c r="V46" i="1" s="1"/>
  <c r="C48" i="17"/>
  <c r="V47" i="1" s="1"/>
  <c r="C49" i="17"/>
  <c r="C50" i="17"/>
  <c r="C51" i="17"/>
  <c r="C52" i="17"/>
  <c r="V51" i="1" s="1"/>
  <c r="C53" i="17"/>
  <c r="C54" i="17"/>
  <c r="C55" i="17"/>
  <c r="C56" i="17"/>
  <c r="V55" i="1" s="1"/>
  <c r="C57" i="17"/>
  <c r="C58" i="17"/>
  <c r="C59" i="17"/>
  <c r="C60" i="17"/>
  <c r="V59" i="1" s="1"/>
  <c r="C61" i="17"/>
  <c r="C62" i="17"/>
  <c r="C63" i="17"/>
  <c r="C64" i="17"/>
  <c r="V63" i="1" s="1"/>
  <c r="C65" i="17"/>
  <c r="C66" i="17"/>
  <c r="C67" i="17"/>
  <c r="C68" i="17"/>
  <c r="V67" i="1" s="1"/>
  <c r="C69" i="17"/>
  <c r="C70" i="17"/>
  <c r="C71" i="17"/>
  <c r="C72" i="17"/>
  <c r="V71" i="1" s="1"/>
  <c r="C73" i="17"/>
  <c r="C74" i="17"/>
  <c r="C75" i="17"/>
  <c r="C76" i="17"/>
  <c r="V75" i="1" s="1"/>
  <c r="C77" i="17"/>
  <c r="C78" i="17"/>
  <c r="C79" i="17"/>
  <c r="V78" i="1" s="1"/>
  <c r="C80" i="17"/>
  <c r="V79" i="1" s="1"/>
  <c r="C81" i="17"/>
  <c r="C82" i="17"/>
  <c r="C83" i="17"/>
  <c r="C84" i="17"/>
  <c r="V83" i="1" s="1"/>
  <c r="C85" i="17"/>
  <c r="C86" i="17"/>
  <c r="C87" i="17"/>
  <c r="C88" i="17"/>
  <c r="V87" i="1" s="1"/>
  <c r="C89" i="17"/>
  <c r="C90" i="17"/>
  <c r="C91" i="17"/>
  <c r="C92" i="17"/>
  <c r="V91" i="1" s="1"/>
  <c r="C93" i="17"/>
  <c r="C94" i="17"/>
  <c r="C95" i="17"/>
  <c r="C96" i="17"/>
  <c r="V95" i="1" s="1"/>
  <c r="C97" i="17"/>
  <c r="C98" i="17"/>
  <c r="C99" i="17"/>
  <c r="C100" i="17"/>
  <c r="V99" i="1" s="1"/>
  <c r="C101" i="17"/>
  <c r="C102" i="17"/>
  <c r="C103" i="17"/>
  <c r="C104" i="17"/>
  <c r="V103" i="1" s="1"/>
  <c r="C105" i="17"/>
  <c r="C106" i="17"/>
  <c r="C107" i="17"/>
  <c r="C108" i="17"/>
  <c r="V107" i="1" s="1"/>
  <c r="C109" i="17"/>
  <c r="C110" i="17"/>
  <c r="C111" i="17"/>
  <c r="C112" i="17"/>
  <c r="V111" i="1" s="1"/>
  <c r="C113" i="17"/>
  <c r="C114" i="17"/>
  <c r="C115" i="17"/>
  <c r="C116" i="17"/>
  <c r="V115" i="1" s="1"/>
  <c r="C117" i="17"/>
  <c r="C118" i="17"/>
  <c r="C119" i="17"/>
  <c r="C120" i="17"/>
  <c r="V119" i="1" s="1"/>
  <c r="C121" i="17"/>
  <c r="C122" i="17"/>
  <c r="C123" i="17"/>
  <c r="C124" i="17"/>
  <c r="V123" i="1" s="1"/>
  <c r="C125" i="17"/>
  <c r="C126" i="17"/>
  <c r="C127" i="17"/>
  <c r="C128" i="17"/>
  <c r="V127" i="1" s="1"/>
  <c r="C129" i="17"/>
  <c r="C130" i="17"/>
  <c r="C131" i="17"/>
  <c r="C132" i="17"/>
  <c r="V131" i="1" s="1"/>
  <c r="C133" i="17"/>
  <c r="C134" i="17"/>
  <c r="C135" i="17"/>
  <c r="C136" i="17"/>
  <c r="V135" i="1" s="1"/>
  <c r="C137" i="17"/>
  <c r="C138" i="17"/>
  <c r="C139" i="17"/>
  <c r="C140" i="17"/>
  <c r="V139" i="1" s="1"/>
  <c r="C141" i="17"/>
  <c r="C142" i="17"/>
  <c r="C143" i="17"/>
  <c r="C144" i="17"/>
  <c r="V143" i="1" s="1"/>
  <c r="C145" i="17"/>
  <c r="C146" i="17"/>
  <c r="C147" i="17"/>
  <c r="C148" i="17"/>
  <c r="V147" i="1" s="1"/>
  <c r="C149" i="17"/>
  <c r="C150" i="17"/>
  <c r="C151" i="17"/>
  <c r="C152" i="17"/>
  <c r="V151" i="1" s="1"/>
  <c r="C153" i="17"/>
  <c r="C154" i="17"/>
  <c r="C155" i="17"/>
  <c r="C156" i="17"/>
  <c r="V155" i="1" s="1"/>
  <c r="C157" i="17"/>
  <c r="C158" i="17"/>
  <c r="C159" i="17"/>
  <c r="C160" i="17"/>
  <c r="V159" i="1" s="1"/>
  <c r="C161" i="17"/>
  <c r="C162" i="17"/>
  <c r="C163" i="17"/>
  <c r="C164" i="17"/>
  <c r="V163" i="1" s="1"/>
  <c r="C165" i="17"/>
  <c r="C166" i="17"/>
  <c r="C167" i="17"/>
  <c r="C168" i="17"/>
  <c r="V167" i="1" s="1"/>
  <c r="C169" i="17"/>
  <c r="C170" i="17"/>
  <c r="C171" i="17"/>
  <c r="C172" i="17"/>
  <c r="V171" i="1" s="1"/>
  <c r="C173" i="17"/>
  <c r="C174" i="17"/>
  <c r="C175" i="17"/>
  <c r="C176" i="17"/>
  <c r="V175" i="1" s="1"/>
  <c r="C177" i="17"/>
  <c r="C178" i="17"/>
  <c r="C179" i="17"/>
  <c r="C180" i="17"/>
  <c r="V179" i="1" s="1"/>
  <c r="C181" i="17"/>
  <c r="C182" i="17"/>
  <c r="C183" i="17"/>
  <c r="C184" i="17"/>
  <c r="V183" i="1" s="1"/>
  <c r="C185" i="17"/>
  <c r="C186" i="17"/>
  <c r="C187" i="17"/>
  <c r="C188" i="17"/>
  <c r="V187" i="1" s="1"/>
  <c r="C189" i="17"/>
  <c r="C190" i="17"/>
  <c r="C191" i="17"/>
  <c r="C192" i="17"/>
  <c r="V191" i="1" s="1"/>
  <c r="C193" i="17"/>
  <c r="C194" i="17"/>
  <c r="C195" i="17"/>
  <c r="C196" i="17"/>
  <c r="V195" i="1" s="1"/>
  <c r="C197" i="17"/>
  <c r="C198" i="17"/>
  <c r="C199" i="17"/>
  <c r="C200" i="17"/>
  <c r="V199" i="1" s="1"/>
  <c r="C201" i="17"/>
  <c r="C202" i="17"/>
  <c r="C203" i="17"/>
  <c r="C204" i="17"/>
  <c r="V203" i="1" s="1"/>
  <c r="C205" i="17"/>
  <c r="C206" i="17"/>
  <c r="C207" i="17"/>
  <c r="C208" i="17"/>
  <c r="V207" i="1" s="1"/>
  <c r="C209" i="17"/>
  <c r="C210" i="17"/>
  <c r="C211" i="17"/>
  <c r="C212" i="17"/>
  <c r="V211" i="1" s="1"/>
  <c r="C213" i="17"/>
  <c r="C214" i="17"/>
  <c r="C215" i="17"/>
  <c r="C216" i="17"/>
  <c r="V215" i="1" s="1"/>
  <c r="C217" i="17"/>
  <c r="C218" i="17"/>
  <c r="C219" i="17"/>
  <c r="C220" i="17"/>
  <c r="V219" i="1" s="1"/>
  <c r="C221" i="17"/>
  <c r="C222" i="17"/>
  <c r="C223" i="17"/>
  <c r="C224" i="17"/>
  <c r="V223" i="1" s="1"/>
  <c r="C225" i="17"/>
  <c r="C226" i="17"/>
  <c r="C227" i="17"/>
  <c r="C228" i="17"/>
  <c r="V227" i="1" s="1"/>
  <c r="C229" i="17"/>
  <c r="C230" i="17"/>
  <c r="C231" i="17"/>
  <c r="C232" i="17"/>
  <c r="V231" i="1" s="1"/>
  <c r="C233" i="17"/>
  <c r="C234" i="17"/>
  <c r="C235" i="17"/>
  <c r="C236" i="17"/>
  <c r="V235" i="1" s="1"/>
  <c r="C237" i="17"/>
  <c r="C238" i="17"/>
  <c r="C239" i="17"/>
  <c r="C240" i="17"/>
  <c r="V239" i="1" s="1"/>
  <c r="C241" i="17"/>
  <c r="C242" i="17"/>
  <c r="C243" i="17"/>
  <c r="C244" i="17"/>
  <c r="V243" i="1" s="1"/>
  <c r="C245" i="17"/>
  <c r="C246" i="17"/>
  <c r="C247" i="17"/>
  <c r="C248" i="17"/>
  <c r="V247" i="1" s="1"/>
  <c r="C249" i="17"/>
  <c r="C250" i="17"/>
  <c r="C251" i="17"/>
  <c r="C252" i="17"/>
  <c r="V251" i="1" s="1"/>
  <c r="C253" i="17"/>
  <c r="C254" i="17"/>
  <c r="C255" i="17"/>
  <c r="C256" i="17"/>
  <c r="V255" i="1" s="1"/>
  <c r="C257" i="17"/>
  <c r="C258" i="17"/>
  <c r="C259" i="17"/>
  <c r="C260" i="17"/>
  <c r="V259" i="1" s="1"/>
  <c r="C261" i="17"/>
  <c r="C262" i="17"/>
  <c r="C263" i="17"/>
  <c r="C264" i="17"/>
  <c r="V263" i="1" s="1"/>
  <c r="C265" i="17"/>
  <c r="C266" i="17"/>
  <c r="C267" i="17"/>
  <c r="C268" i="17"/>
  <c r="V267" i="1" s="1"/>
  <c r="C269" i="17"/>
  <c r="V268" i="1" s="1"/>
  <c r="C30" i="17"/>
  <c r="F33" i="15"/>
  <c r="K33" i="15"/>
  <c r="F34" i="15"/>
  <c r="L34" i="15" s="1"/>
  <c r="W31" i="1" s="1"/>
  <c r="K34" i="15"/>
  <c r="F35" i="15"/>
  <c r="K35" i="15"/>
  <c r="F36" i="15"/>
  <c r="L36" i="15" s="1"/>
  <c r="W33" i="1" s="1"/>
  <c r="K36" i="15"/>
  <c r="F37" i="15"/>
  <c r="K37" i="15"/>
  <c r="F38" i="15"/>
  <c r="L38" i="15" s="1"/>
  <c r="W35" i="1" s="1"/>
  <c r="K38" i="15"/>
  <c r="F39" i="15"/>
  <c r="K39" i="15"/>
  <c r="F40" i="15"/>
  <c r="K40" i="15"/>
  <c r="F41" i="15"/>
  <c r="K41" i="15"/>
  <c r="F42" i="15"/>
  <c r="K42" i="15"/>
  <c r="L42" i="15" s="1"/>
  <c r="W39" i="1" s="1"/>
  <c r="F43" i="15"/>
  <c r="K43" i="15"/>
  <c r="F44" i="15"/>
  <c r="K44" i="15"/>
  <c r="F45" i="15"/>
  <c r="K45" i="15"/>
  <c r="F46" i="15"/>
  <c r="K46" i="15"/>
  <c r="F47" i="15"/>
  <c r="K47" i="15"/>
  <c r="F48" i="15"/>
  <c r="K48" i="15"/>
  <c r="F49" i="15"/>
  <c r="K49" i="15"/>
  <c r="F50" i="15"/>
  <c r="K50" i="15"/>
  <c r="F51" i="15"/>
  <c r="K51" i="15"/>
  <c r="F52" i="15"/>
  <c r="K52" i="15"/>
  <c r="F53" i="15"/>
  <c r="K53" i="15"/>
  <c r="F54" i="15"/>
  <c r="K54" i="15"/>
  <c r="F55" i="15"/>
  <c r="K55" i="15"/>
  <c r="F56" i="15"/>
  <c r="K56" i="15"/>
  <c r="F57" i="15"/>
  <c r="K57" i="15"/>
  <c r="F58" i="15"/>
  <c r="K58" i="15"/>
  <c r="F59" i="15"/>
  <c r="K59" i="15"/>
  <c r="F60" i="15"/>
  <c r="K60" i="15"/>
  <c r="F61" i="15"/>
  <c r="K61" i="15"/>
  <c r="F62" i="15"/>
  <c r="K62" i="15"/>
  <c r="F63" i="15"/>
  <c r="K63" i="15"/>
  <c r="F64" i="15"/>
  <c r="K64" i="15"/>
  <c r="F65" i="15"/>
  <c r="K65" i="15"/>
  <c r="L65" i="15" s="1"/>
  <c r="W62" i="1" s="1"/>
  <c r="F66" i="15"/>
  <c r="K66" i="15"/>
  <c r="F67" i="15"/>
  <c r="K67" i="15"/>
  <c r="F68" i="15"/>
  <c r="K68" i="15"/>
  <c r="F69" i="15"/>
  <c r="K69" i="15"/>
  <c r="L69" i="15" s="1"/>
  <c r="W66" i="1" s="1"/>
  <c r="F70" i="15"/>
  <c r="K70" i="15"/>
  <c r="F71" i="15"/>
  <c r="K71" i="15"/>
  <c r="F72" i="15"/>
  <c r="K72" i="15"/>
  <c r="F73" i="15"/>
  <c r="K73" i="15"/>
  <c r="F74" i="15"/>
  <c r="K74" i="15"/>
  <c r="L74" i="15"/>
  <c r="W71" i="1" s="1"/>
  <c r="F75" i="15"/>
  <c r="L75" i="15" s="1"/>
  <c r="W72" i="1" s="1"/>
  <c r="K75" i="15"/>
  <c r="F76" i="15"/>
  <c r="K76" i="15"/>
  <c r="F77" i="15"/>
  <c r="K77" i="15"/>
  <c r="F78" i="15"/>
  <c r="K78" i="15"/>
  <c r="F79" i="15"/>
  <c r="K79" i="15"/>
  <c r="F80" i="15"/>
  <c r="K80" i="15"/>
  <c r="F81" i="15"/>
  <c r="K81" i="15"/>
  <c r="F82" i="15"/>
  <c r="K82" i="15"/>
  <c r="F83" i="15"/>
  <c r="L83" i="15" s="1"/>
  <c r="W80" i="1" s="1"/>
  <c r="K83" i="15"/>
  <c r="F84" i="15"/>
  <c r="K84" i="15"/>
  <c r="F85" i="15"/>
  <c r="K85" i="15"/>
  <c r="F86" i="15"/>
  <c r="K86" i="15"/>
  <c r="L86" i="15" s="1"/>
  <c r="W83" i="1" s="1"/>
  <c r="F87" i="15"/>
  <c r="L87" i="15" s="1"/>
  <c r="W84" i="1" s="1"/>
  <c r="K87" i="15"/>
  <c r="F88" i="15"/>
  <c r="K88" i="15"/>
  <c r="F89" i="15"/>
  <c r="K89" i="15"/>
  <c r="F90" i="15"/>
  <c r="K90" i="15"/>
  <c r="F91" i="15"/>
  <c r="L91" i="15" s="1"/>
  <c r="W88" i="1" s="1"/>
  <c r="K91" i="15"/>
  <c r="F92" i="15"/>
  <c r="K92" i="15"/>
  <c r="F93" i="15"/>
  <c r="K93" i="15"/>
  <c r="F94" i="15"/>
  <c r="K94" i="15"/>
  <c r="F95" i="15"/>
  <c r="K95" i="15"/>
  <c r="F96" i="15"/>
  <c r="K96" i="15"/>
  <c r="F97" i="15"/>
  <c r="K97" i="15"/>
  <c r="F98" i="15"/>
  <c r="K98" i="15"/>
  <c r="F99" i="15"/>
  <c r="K99" i="15"/>
  <c r="F100" i="15"/>
  <c r="K100" i="15"/>
  <c r="F101" i="15"/>
  <c r="K101" i="15"/>
  <c r="F102" i="15"/>
  <c r="K102" i="15"/>
  <c r="F103" i="15"/>
  <c r="K103" i="15"/>
  <c r="F104" i="15"/>
  <c r="K104" i="15"/>
  <c r="F105" i="15"/>
  <c r="K105" i="15"/>
  <c r="F106" i="15"/>
  <c r="K106" i="15"/>
  <c r="F107" i="15"/>
  <c r="L107" i="15" s="1"/>
  <c r="W104" i="1" s="1"/>
  <c r="K107" i="15"/>
  <c r="F108" i="15"/>
  <c r="K108" i="15"/>
  <c r="F109" i="15"/>
  <c r="K109" i="15"/>
  <c r="F110" i="15"/>
  <c r="K110" i="15"/>
  <c r="F111" i="15"/>
  <c r="K111" i="15"/>
  <c r="F112" i="15"/>
  <c r="K112" i="15"/>
  <c r="F113" i="15"/>
  <c r="K113" i="15"/>
  <c r="F114" i="15"/>
  <c r="K114" i="15"/>
  <c r="F115" i="15"/>
  <c r="L115" i="15" s="1"/>
  <c r="W112" i="1" s="1"/>
  <c r="K115" i="15"/>
  <c r="F116" i="15"/>
  <c r="K116" i="15"/>
  <c r="F117" i="15"/>
  <c r="K117" i="15"/>
  <c r="F118" i="15"/>
  <c r="K118" i="15"/>
  <c r="L118" i="15"/>
  <c r="W115" i="1" s="1"/>
  <c r="F119" i="15"/>
  <c r="K119" i="15"/>
  <c r="F120" i="15"/>
  <c r="K120" i="15"/>
  <c r="F121" i="15"/>
  <c r="K121" i="15"/>
  <c r="F122" i="15"/>
  <c r="K122" i="15"/>
  <c r="L122" i="15" s="1"/>
  <c r="W119" i="1" s="1"/>
  <c r="F123" i="15"/>
  <c r="K123" i="15"/>
  <c r="F124" i="15"/>
  <c r="K124" i="15"/>
  <c r="F125" i="15"/>
  <c r="K125" i="15"/>
  <c r="F126" i="15"/>
  <c r="K126" i="15"/>
  <c r="F127" i="15"/>
  <c r="K127" i="15"/>
  <c r="F128" i="15"/>
  <c r="K128" i="15"/>
  <c r="F129" i="15"/>
  <c r="K129" i="15"/>
  <c r="F130" i="15"/>
  <c r="K130" i="15"/>
  <c r="F131" i="15"/>
  <c r="K131" i="15"/>
  <c r="F132" i="15"/>
  <c r="K132" i="15"/>
  <c r="F133" i="15"/>
  <c r="K133" i="15"/>
  <c r="F134" i="15"/>
  <c r="K134" i="15"/>
  <c r="L134" i="15" s="1"/>
  <c r="W131" i="1" s="1"/>
  <c r="F135" i="15"/>
  <c r="K135" i="15"/>
  <c r="F136" i="15"/>
  <c r="K136" i="15"/>
  <c r="F137" i="15"/>
  <c r="K137" i="15"/>
  <c r="F138" i="15"/>
  <c r="K138" i="15"/>
  <c r="F139" i="15"/>
  <c r="K139" i="15"/>
  <c r="F140" i="15"/>
  <c r="K140" i="15"/>
  <c r="F141" i="15"/>
  <c r="K141" i="15"/>
  <c r="F142" i="15"/>
  <c r="K142" i="15"/>
  <c r="F143" i="15"/>
  <c r="K143" i="15"/>
  <c r="F144" i="15"/>
  <c r="K144" i="15"/>
  <c r="F145" i="15"/>
  <c r="K145" i="15"/>
  <c r="L145" i="15" s="1"/>
  <c r="W142" i="1" s="1"/>
  <c r="F146" i="15"/>
  <c r="K146" i="15"/>
  <c r="F147" i="15"/>
  <c r="K147" i="15"/>
  <c r="F148" i="15"/>
  <c r="K148" i="15"/>
  <c r="F149" i="15"/>
  <c r="K149" i="15"/>
  <c r="F150" i="15"/>
  <c r="K150" i="15"/>
  <c r="F151" i="15"/>
  <c r="K151" i="15"/>
  <c r="F152" i="15"/>
  <c r="K152" i="15"/>
  <c r="F153" i="15"/>
  <c r="K153" i="15"/>
  <c r="F154" i="15"/>
  <c r="K154" i="15"/>
  <c r="F155" i="15"/>
  <c r="K155" i="15"/>
  <c r="F156" i="15"/>
  <c r="K156" i="15"/>
  <c r="F157" i="15"/>
  <c r="K157" i="15"/>
  <c r="F158" i="15"/>
  <c r="K158" i="15"/>
  <c r="F159" i="15"/>
  <c r="K159" i="15"/>
  <c r="F160" i="15"/>
  <c r="K160" i="15"/>
  <c r="F161" i="15"/>
  <c r="K161" i="15"/>
  <c r="F162" i="15"/>
  <c r="K162" i="15"/>
  <c r="F163" i="15"/>
  <c r="K163" i="15"/>
  <c r="F164" i="15"/>
  <c r="K164" i="15"/>
  <c r="F165" i="15"/>
  <c r="K165" i="15"/>
  <c r="F166" i="15"/>
  <c r="L166" i="15" s="1"/>
  <c r="W163" i="1" s="1"/>
  <c r="K166" i="15"/>
  <c r="F167" i="15"/>
  <c r="K167" i="15"/>
  <c r="F168" i="15"/>
  <c r="K168" i="15"/>
  <c r="F169" i="15"/>
  <c r="K169" i="15"/>
  <c r="F170" i="15"/>
  <c r="K170" i="15"/>
  <c r="F171" i="15"/>
  <c r="K171" i="15"/>
  <c r="F172" i="15"/>
  <c r="K172" i="15"/>
  <c r="F173" i="15"/>
  <c r="K173" i="15"/>
  <c r="F174" i="15"/>
  <c r="K174" i="15"/>
  <c r="F175" i="15"/>
  <c r="K175" i="15"/>
  <c r="F176" i="15"/>
  <c r="L176" i="15" s="1"/>
  <c r="W173" i="1" s="1"/>
  <c r="K176" i="15"/>
  <c r="F177" i="15"/>
  <c r="K177" i="15"/>
  <c r="F178" i="15"/>
  <c r="L178" i="15" s="1"/>
  <c r="W175" i="1" s="1"/>
  <c r="K178" i="15"/>
  <c r="F179" i="15"/>
  <c r="K179" i="15"/>
  <c r="F180" i="15"/>
  <c r="L180" i="15" s="1"/>
  <c r="W177" i="1" s="1"/>
  <c r="K180" i="15"/>
  <c r="F181" i="15"/>
  <c r="K181" i="15"/>
  <c r="F182" i="15"/>
  <c r="L182" i="15" s="1"/>
  <c r="W179" i="1" s="1"/>
  <c r="K182" i="15"/>
  <c r="F183" i="15"/>
  <c r="K183" i="15"/>
  <c r="F184" i="15"/>
  <c r="K184" i="15"/>
  <c r="F185" i="15"/>
  <c r="K185" i="15"/>
  <c r="F186" i="15"/>
  <c r="K186" i="15"/>
  <c r="F187" i="15"/>
  <c r="K187" i="15"/>
  <c r="F188" i="15"/>
  <c r="L188" i="15" s="1"/>
  <c r="W185" i="1" s="1"/>
  <c r="K188" i="15"/>
  <c r="F189" i="15"/>
  <c r="K189" i="15"/>
  <c r="F190" i="15"/>
  <c r="L190" i="15" s="1"/>
  <c r="W187" i="1" s="1"/>
  <c r="K190" i="15"/>
  <c r="F191" i="15"/>
  <c r="K191" i="15"/>
  <c r="F192" i="15"/>
  <c r="L192" i="15" s="1"/>
  <c r="W189" i="1" s="1"/>
  <c r="K192" i="15"/>
  <c r="F193" i="15"/>
  <c r="K193" i="15"/>
  <c r="L193" i="15" s="1"/>
  <c r="W190" i="1" s="1"/>
  <c r="F194" i="15"/>
  <c r="L194" i="15" s="1"/>
  <c r="W191" i="1" s="1"/>
  <c r="K194" i="15"/>
  <c r="F195" i="15"/>
  <c r="K195" i="15"/>
  <c r="F196" i="15"/>
  <c r="L196" i="15" s="1"/>
  <c r="W193" i="1" s="1"/>
  <c r="K196" i="15"/>
  <c r="F197" i="15"/>
  <c r="K197" i="15"/>
  <c r="L197" i="15" s="1"/>
  <c r="W194" i="1" s="1"/>
  <c r="F198" i="15"/>
  <c r="L198" i="15" s="1"/>
  <c r="W195" i="1" s="1"/>
  <c r="K198" i="15"/>
  <c r="F199" i="15"/>
  <c r="K199" i="15"/>
  <c r="F200" i="15"/>
  <c r="K200" i="15"/>
  <c r="F201" i="15"/>
  <c r="K201" i="15"/>
  <c r="F202" i="15"/>
  <c r="L202" i="15" s="1"/>
  <c r="W199" i="1" s="1"/>
  <c r="K202" i="15"/>
  <c r="F203" i="15"/>
  <c r="L203" i="15" s="1"/>
  <c r="W200" i="1" s="1"/>
  <c r="K203" i="15"/>
  <c r="F204" i="15"/>
  <c r="K204" i="15"/>
  <c r="F205" i="15"/>
  <c r="K205" i="15"/>
  <c r="F206" i="15"/>
  <c r="K206" i="15"/>
  <c r="F207" i="15"/>
  <c r="K207" i="15"/>
  <c r="F208" i="15"/>
  <c r="K208" i="15"/>
  <c r="F209" i="15"/>
  <c r="K209" i="15"/>
  <c r="F210" i="15"/>
  <c r="K210" i="15"/>
  <c r="F211" i="15"/>
  <c r="L211" i="15" s="1"/>
  <c r="W208" i="1" s="1"/>
  <c r="K211" i="15"/>
  <c r="F212" i="15"/>
  <c r="K212" i="15"/>
  <c r="F213" i="15"/>
  <c r="K213" i="15"/>
  <c r="F214" i="15"/>
  <c r="K214" i="15"/>
  <c r="L214" i="15" s="1"/>
  <c r="W211" i="1" s="1"/>
  <c r="F215" i="15"/>
  <c r="L215" i="15" s="1"/>
  <c r="W212" i="1" s="1"/>
  <c r="K215" i="15"/>
  <c r="F216" i="15"/>
  <c r="K216" i="15"/>
  <c r="F217" i="15"/>
  <c r="K217" i="15"/>
  <c r="F218" i="15"/>
  <c r="K218" i="15"/>
  <c r="F219" i="15"/>
  <c r="L219" i="15" s="1"/>
  <c r="W216" i="1" s="1"/>
  <c r="K219" i="15"/>
  <c r="F220" i="15"/>
  <c r="K220" i="15"/>
  <c r="F221" i="15"/>
  <c r="K221" i="15"/>
  <c r="F222" i="15"/>
  <c r="K222" i="15"/>
  <c r="F223" i="15"/>
  <c r="K223" i="15"/>
  <c r="F224" i="15"/>
  <c r="K224" i="15"/>
  <c r="F225" i="15"/>
  <c r="K225" i="15"/>
  <c r="F226" i="15"/>
  <c r="K226" i="15"/>
  <c r="F227" i="15"/>
  <c r="K227" i="15"/>
  <c r="F228" i="15"/>
  <c r="K228" i="15"/>
  <c r="F229" i="15"/>
  <c r="K229" i="15"/>
  <c r="F230" i="15"/>
  <c r="K230" i="15"/>
  <c r="F231" i="15"/>
  <c r="K231" i="15"/>
  <c r="F232" i="15"/>
  <c r="K232" i="15"/>
  <c r="F233" i="15"/>
  <c r="K233" i="15"/>
  <c r="F234" i="15"/>
  <c r="K234" i="15"/>
  <c r="F235" i="15"/>
  <c r="L235" i="15" s="1"/>
  <c r="W232" i="1" s="1"/>
  <c r="K235" i="15"/>
  <c r="F236" i="15"/>
  <c r="K236" i="15"/>
  <c r="F237" i="15"/>
  <c r="K237" i="15"/>
  <c r="F238" i="15"/>
  <c r="K238" i="15"/>
  <c r="F239" i="15"/>
  <c r="K239" i="15"/>
  <c r="F240" i="15"/>
  <c r="K240" i="15"/>
  <c r="F241" i="15"/>
  <c r="K241" i="15"/>
  <c r="F242" i="15"/>
  <c r="K242" i="15"/>
  <c r="F243" i="15"/>
  <c r="L243" i="15" s="1"/>
  <c r="W240" i="1" s="1"/>
  <c r="K243" i="15"/>
  <c r="F244" i="15"/>
  <c r="K244" i="15"/>
  <c r="F245" i="15"/>
  <c r="K245" i="15"/>
  <c r="F246" i="15"/>
  <c r="K246" i="15"/>
  <c r="L246" i="15"/>
  <c r="W243" i="1" s="1"/>
  <c r="F247" i="15"/>
  <c r="K247" i="15"/>
  <c r="F248" i="15"/>
  <c r="K248" i="15"/>
  <c r="F249" i="15"/>
  <c r="K249" i="15"/>
  <c r="F250" i="15"/>
  <c r="K250" i="15"/>
  <c r="L250" i="15" s="1"/>
  <c r="W247" i="1" s="1"/>
  <c r="F251" i="15"/>
  <c r="L251" i="15" s="1"/>
  <c r="W248" i="1" s="1"/>
  <c r="K251" i="15"/>
  <c r="F252" i="15"/>
  <c r="K252" i="15"/>
  <c r="F253" i="15"/>
  <c r="K253" i="15"/>
  <c r="F254" i="15"/>
  <c r="K254" i="15"/>
  <c r="F255" i="15"/>
  <c r="K255" i="15"/>
  <c r="F256" i="15"/>
  <c r="K256" i="15"/>
  <c r="F257" i="15"/>
  <c r="K257" i="15"/>
  <c r="F258" i="15"/>
  <c r="K258" i="15"/>
  <c r="F259" i="15"/>
  <c r="K259" i="15"/>
  <c r="F260" i="15"/>
  <c r="K260" i="15"/>
  <c r="F261" i="15"/>
  <c r="K261" i="15"/>
  <c r="F262" i="15"/>
  <c r="K262" i="15"/>
  <c r="L262" i="15" s="1"/>
  <c r="W259" i="1" s="1"/>
  <c r="F263" i="15"/>
  <c r="L263" i="15" s="1"/>
  <c r="W260" i="1" s="1"/>
  <c r="K263" i="15"/>
  <c r="F264" i="15"/>
  <c r="K264" i="15"/>
  <c r="F265" i="15"/>
  <c r="K265" i="15"/>
  <c r="F266" i="15"/>
  <c r="K266" i="15"/>
  <c r="F267" i="15"/>
  <c r="K267" i="15"/>
  <c r="F268" i="15"/>
  <c r="K268" i="15"/>
  <c r="F269" i="15"/>
  <c r="K269" i="15"/>
  <c r="F270" i="15"/>
  <c r="K270" i="15"/>
  <c r="F271" i="15"/>
  <c r="K271" i="15"/>
  <c r="F32" i="15"/>
  <c r="K32" i="15"/>
  <c r="I269" i="16"/>
  <c r="H269" i="16"/>
  <c r="G269" i="16"/>
  <c r="S268" i="1" s="1"/>
  <c r="F269" i="16"/>
  <c r="I268" i="16"/>
  <c r="H268" i="16"/>
  <c r="G268" i="16"/>
  <c r="F268" i="16"/>
  <c r="I267" i="16"/>
  <c r="H267" i="16"/>
  <c r="G267" i="16"/>
  <c r="S266" i="1" s="1"/>
  <c r="F267" i="16"/>
  <c r="I266" i="16"/>
  <c r="H266" i="16"/>
  <c r="G266" i="16"/>
  <c r="F266" i="16"/>
  <c r="I265" i="16"/>
  <c r="H265" i="16"/>
  <c r="G265" i="16"/>
  <c r="F265" i="16"/>
  <c r="I264" i="16"/>
  <c r="H264" i="16"/>
  <c r="G264" i="16"/>
  <c r="F264" i="16"/>
  <c r="I263" i="16"/>
  <c r="H263" i="16"/>
  <c r="G263" i="16"/>
  <c r="S262" i="1" s="1"/>
  <c r="F263" i="16"/>
  <c r="I262" i="16"/>
  <c r="H262" i="16"/>
  <c r="G262" i="16"/>
  <c r="F262" i="16"/>
  <c r="I261" i="16"/>
  <c r="H261" i="16"/>
  <c r="G261" i="16"/>
  <c r="S260" i="1" s="1"/>
  <c r="F261" i="16"/>
  <c r="I260" i="16"/>
  <c r="H260" i="16"/>
  <c r="G260" i="16"/>
  <c r="F260" i="16"/>
  <c r="I259" i="16"/>
  <c r="H259" i="16"/>
  <c r="G259" i="16"/>
  <c r="S258" i="1" s="1"/>
  <c r="F259" i="16"/>
  <c r="I258" i="16"/>
  <c r="H258" i="16"/>
  <c r="G258" i="16"/>
  <c r="F258" i="16"/>
  <c r="I257" i="16"/>
  <c r="H257" i="16"/>
  <c r="G257" i="16"/>
  <c r="S256" i="1" s="1"/>
  <c r="F257" i="16"/>
  <c r="I256" i="16"/>
  <c r="H256" i="16"/>
  <c r="G256" i="16"/>
  <c r="F256" i="16"/>
  <c r="I255" i="16"/>
  <c r="H255" i="16"/>
  <c r="G255" i="16"/>
  <c r="S254" i="1" s="1"/>
  <c r="F255" i="16"/>
  <c r="I254" i="16"/>
  <c r="H254" i="16"/>
  <c r="G254" i="16"/>
  <c r="F254" i="16"/>
  <c r="I253" i="16"/>
  <c r="H253" i="16"/>
  <c r="G253" i="16"/>
  <c r="S252" i="1" s="1"/>
  <c r="F253" i="16"/>
  <c r="I252" i="16"/>
  <c r="H252" i="16"/>
  <c r="G252" i="16"/>
  <c r="F252" i="16"/>
  <c r="I251" i="16"/>
  <c r="H251" i="16"/>
  <c r="G251" i="16"/>
  <c r="S250" i="1" s="1"/>
  <c r="F251" i="16"/>
  <c r="I250" i="16"/>
  <c r="H250" i="16"/>
  <c r="G250" i="16"/>
  <c r="F250" i="16"/>
  <c r="I249" i="16"/>
  <c r="H249" i="16"/>
  <c r="G249" i="16"/>
  <c r="S248" i="1" s="1"/>
  <c r="F249" i="16"/>
  <c r="I248" i="16"/>
  <c r="H248" i="16"/>
  <c r="G248" i="16"/>
  <c r="F248" i="16"/>
  <c r="I247" i="16"/>
  <c r="H247" i="16"/>
  <c r="G247" i="16"/>
  <c r="S246" i="1" s="1"/>
  <c r="F247" i="16"/>
  <c r="I246" i="16"/>
  <c r="H246" i="16"/>
  <c r="G246" i="16"/>
  <c r="F246" i="16"/>
  <c r="I245" i="16"/>
  <c r="H245" i="16"/>
  <c r="G245" i="16"/>
  <c r="S244" i="1" s="1"/>
  <c r="F245" i="16"/>
  <c r="I244" i="16"/>
  <c r="H244" i="16"/>
  <c r="G244" i="16"/>
  <c r="F244" i="16"/>
  <c r="I243" i="16"/>
  <c r="H243" i="16"/>
  <c r="G243" i="16"/>
  <c r="S242" i="1" s="1"/>
  <c r="F243" i="16"/>
  <c r="I242" i="16"/>
  <c r="H242" i="16"/>
  <c r="G242" i="16"/>
  <c r="F242" i="16"/>
  <c r="I241" i="16"/>
  <c r="H241" i="16"/>
  <c r="G241" i="16"/>
  <c r="S240" i="1" s="1"/>
  <c r="F241" i="16"/>
  <c r="I240" i="16"/>
  <c r="H240" i="16"/>
  <c r="G240" i="16"/>
  <c r="F240" i="16"/>
  <c r="I239" i="16"/>
  <c r="H239" i="16"/>
  <c r="G239" i="16"/>
  <c r="S238" i="1" s="1"/>
  <c r="F239" i="16"/>
  <c r="I238" i="16"/>
  <c r="H238" i="16"/>
  <c r="G238" i="16"/>
  <c r="F238" i="16"/>
  <c r="I237" i="16"/>
  <c r="H237" i="16"/>
  <c r="G237" i="16"/>
  <c r="S236" i="1" s="1"/>
  <c r="F237" i="16"/>
  <c r="I236" i="16"/>
  <c r="H236" i="16"/>
  <c r="G236" i="16"/>
  <c r="F236" i="16"/>
  <c r="I235" i="16"/>
  <c r="H235" i="16"/>
  <c r="G235" i="16"/>
  <c r="S234" i="1" s="1"/>
  <c r="F235" i="16"/>
  <c r="I234" i="16"/>
  <c r="H234" i="16"/>
  <c r="G234" i="16"/>
  <c r="F234" i="16"/>
  <c r="I233" i="16"/>
  <c r="H233" i="16"/>
  <c r="G233" i="16"/>
  <c r="F233" i="16"/>
  <c r="I232" i="16"/>
  <c r="H232" i="16"/>
  <c r="G232" i="16"/>
  <c r="F232" i="16"/>
  <c r="I231" i="16"/>
  <c r="H231" i="16"/>
  <c r="G231" i="16"/>
  <c r="S230" i="1" s="1"/>
  <c r="F231" i="16"/>
  <c r="I230" i="16"/>
  <c r="H230" i="16"/>
  <c r="G230" i="16"/>
  <c r="F230" i="16"/>
  <c r="I229" i="16"/>
  <c r="H229" i="16"/>
  <c r="G229" i="16"/>
  <c r="S228" i="1" s="1"/>
  <c r="F229" i="16"/>
  <c r="I228" i="16"/>
  <c r="H228" i="16"/>
  <c r="G228" i="16"/>
  <c r="F228" i="16"/>
  <c r="I227" i="16"/>
  <c r="H227" i="16"/>
  <c r="G227" i="16"/>
  <c r="S226" i="1" s="1"/>
  <c r="F227" i="16"/>
  <c r="I226" i="16"/>
  <c r="H226" i="16"/>
  <c r="G226" i="16"/>
  <c r="F226" i="16"/>
  <c r="I225" i="16"/>
  <c r="H225" i="16"/>
  <c r="G225" i="16"/>
  <c r="S224" i="1" s="1"/>
  <c r="F225" i="16"/>
  <c r="I224" i="16"/>
  <c r="H224" i="16"/>
  <c r="G224" i="16"/>
  <c r="F224" i="16"/>
  <c r="I223" i="16"/>
  <c r="H223" i="16"/>
  <c r="G223" i="16"/>
  <c r="S222" i="1" s="1"/>
  <c r="F223" i="16"/>
  <c r="I222" i="16"/>
  <c r="H222" i="16"/>
  <c r="G222" i="16"/>
  <c r="F222" i="16"/>
  <c r="I221" i="16"/>
  <c r="H221" i="16"/>
  <c r="G221" i="16"/>
  <c r="S220" i="1" s="1"/>
  <c r="F221" i="16"/>
  <c r="I220" i="16"/>
  <c r="H220" i="16"/>
  <c r="G220" i="16"/>
  <c r="F220" i="16"/>
  <c r="I219" i="16"/>
  <c r="H219" i="16"/>
  <c r="G219" i="16"/>
  <c r="S218" i="1" s="1"/>
  <c r="F219" i="16"/>
  <c r="I218" i="16"/>
  <c r="H218" i="16"/>
  <c r="G218" i="16"/>
  <c r="F218" i="16"/>
  <c r="I217" i="16"/>
  <c r="H217" i="16"/>
  <c r="G217" i="16"/>
  <c r="S216" i="1" s="1"/>
  <c r="F217" i="16"/>
  <c r="I216" i="16"/>
  <c r="H216" i="16"/>
  <c r="G216" i="16"/>
  <c r="F216" i="16"/>
  <c r="I215" i="16"/>
  <c r="H215" i="16"/>
  <c r="G215" i="16"/>
  <c r="S214" i="1" s="1"/>
  <c r="F215" i="16"/>
  <c r="I214" i="16"/>
  <c r="H214" i="16"/>
  <c r="G214" i="16"/>
  <c r="F214" i="16"/>
  <c r="I213" i="16"/>
  <c r="H213" i="16"/>
  <c r="G213" i="16"/>
  <c r="S212" i="1" s="1"/>
  <c r="F213" i="16"/>
  <c r="I212" i="16"/>
  <c r="H212" i="16"/>
  <c r="G212" i="16"/>
  <c r="F212" i="16"/>
  <c r="I211" i="16"/>
  <c r="H211" i="16"/>
  <c r="G211" i="16"/>
  <c r="S210" i="1" s="1"/>
  <c r="F211" i="16"/>
  <c r="I210" i="16"/>
  <c r="H210" i="16"/>
  <c r="G210" i="16"/>
  <c r="F210" i="16"/>
  <c r="I209" i="16"/>
  <c r="H209" i="16"/>
  <c r="G209" i="16"/>
  <c r="F209" i="16"/>
  <c r="I208" i="16"/>
  <c r="H208" i="16"/>
  <c r="G208" i="16"/>
  <c r="F208" i="16"/>
  <c r="I207" i="16"/>
  <c r="H207" i="16"/>
  <c r="G207" i="16"/>
  <c r="S206" i="1" s="1"/>
  <c r="F207" i="16"/>
  <c r="I206" i="16"/>
  <c r="H206" i="16"/>
  <c r="G206" i="16"/>
  <c r="F206" i="16"/>
  <c r="I205" i="16"/>
  <c r="H205" i="16"/>
  <c r="G205" i="16"/>
  <c r="S204" i="1" s="1"/>
  <c r="F205" i="16"/>
  <c r="I204" i="16"/>
  <c r="H204" i="16"/>
  <c r="G204" i="16"/>
  <c r="F204" i="16"/>
  <c r="I203" i="16"/>
  <c r="H203" i="16"/>
  <c r="G203" i="16"/>
  <c r="S202" i="1" s="1"/>
  <c r="F203" i="16"/>
  <c r="I202" i="16"/>
  <c r="H202" i="16"/>
  <c r="G202" i="16"/>
  <c r="F202" i="16"/>
  <c r="I201" i="16"/>
  <c r="H201" i="16"/>
  <c r="G201" i="16"/>
  <c r="F201" i="16"/>
  <c r="I200" i="16"/>
  <c r="H200" i="16"/>
  <c r="G200" i="16"/>
  <c r="F200" i="16"/>
  <c r="I199" i="16"/>
  <c r="H199" i="16"/>
  <c r="G199" i="16"/>
  <c r="S198" i="1" s="1"/>
  <c r="F199" i="16"/>
  <c r="I198" i="16"/>
  <c r="H198" i="16"/>
  <c r="G198" i="16"/>
  <c r="F198" i="16"/>
  <c r="I197" i="16"/>
  <c r="H197" i="16"/>
  <c r="G197" i="16"/>
  <c r="S196" i="1" s="1"/>
  <c r="F197" i="16"/>
  <c r="I196" i="16"/>
  <c r="H196" i="16"/>
  <c r="G196" i="16"/>
  <c r="F196" i="16"/>
  <c r="I195" i="16"/>
  <c r="H195" i="16"/>
  <c r="G195" i="16"/>
  <c r="S194" i="1" s="1"/>
  <c r="F195" i="16"/>
  <c r="I194" i="16"/>
  <c r="H194" i="16"/>
  <c r="G194" i="16"/>
  <c r="F194" i="16"/>
  <c r="I193" i="16"/>
  <c r="H193" i="16"/>
  <c r="G193" i="16"/>
  <c r="S192" i="1" s="1"/>
  <c r="F193" i="16"/>
  <c r="I192" i="16"/>
  <c r="H192" i="16"/>
  <c r="G192" i="16"/>
  <c r="F192" i="16"/>
  <c r="I191" i="16"/>
  <c r="H191" i="16"/>
  <c r="G191" i="16"/>
  <c r="S190" i="1" s="1"/>
  <c r="F191" i="16"/>
  <c r="I190" i="16"/>
  <c r="H190" i="16"/>
  <c r="G190" i="16"/>
  <c r="F190" i="16"/>
  <c r="I189" i="16"/>
  <c r="H189" i="16"/>
  <c r="G189" i="16"/>
  <c r="S188" i="1" s="1"/>
  <c r="F189" i="16"/>
  <c r="I188" i="16"/>
  <c r="H188" i="16"/>
  <c r="G188" i="16"/>
  <c r="F188" i="16"/>
  <c r="I187" i="16"/>
  <c r="H187" i="16"/>
  <c r="G187" i="16"/>
  <c r="S186" i="1" s="1"/>
  <c r="F187" i="16"/>
  <c r="I186" i="16"/>
  <c r="H186" i="16"/>
  <c r="G186" i="16"/>
  <c r="F186" i="16"/>
  <c r="I185" i="16"/>
  <c r="H185" i="16"/>
  <c r="G185" i="16"/>
  <c r="S184" i="1" s="1"/>
  <c r="F185" i="16"/>
  <c r="I184" i="16"/>
  <c r="H184" i="16"/>
  <c r="G184" i="16"/>
  <c r="F184" i="16"/>
  <c r="I183" i="16"/>
  <c r="H183" i="16"/>
  <c r="G183" i="16"/>
  <c r="S182" i="1" s="1"/>
  <c r="F183" i="16"/>
  <c r="I182" i="16"/>
  <c r="H182" i="16"/>
  <c r="G182" i="16"/>
  <c r="F182" i="16"/>
  <c r="I181" i="16"/>
  <c r="H181" i="16"/>
  <c r="G181" i="16"/>
  <c r="S180" i="1" s="1"/>
  <c r="F181" i="16"/>
  <c r="I180" i="16"/>
  <c r="H180" i="16"/>
  <c r="G180" i="16"/>
  <c r="F180" i="16"/>
  <c r="I179" i="16"/>
  <c r="H179" i="16"/>
  <c r="G179" i="16"/>
  <c r="S178" i="1" s="1"/>
  <c r="F179" i="16"/>
  <c r="I178" i="16"/>
  <c r="H178" i="16"/>
  <c r="G178" i="16"/>
  <c r="F178" i="16"/>
  <c r="I177" i="16"/>
  <c r="H177" i="16"/>
  <c r="G177" i="16"/>
  <c r="S176" i="1" s="1"/>
  <c r="F177" i="16"/>
  <c r="I176" i="16"/>
  <c r="H176" i="16"/>
  <c r="G176" i="16"/>
  <c r="F176" i="16"/>
  <c r="I175" i="16"/>
  <c r="H175" i="16"/>
  <c r="G175" i="16"/>
  <c r="S174" i="1" s="1"/>
  <c r="F175" i="16"/>
  <c r="I174" i="16"/>
  <c r="H174" i="16"/>
  <c r="G174" i="16"/>
  <c r="F174" i="16"/>
  <c r="I173" i="16"/>
  <c r="H173" i="16"/>
  <c r="G173" i="16"/>
  <c r="S172" i="1" s="1"/>
  <c r="F173" i="16"/>
  <c r="I172" i="16"/>
  <c r="H172" i="16"/>
  <c r="G172" i="16"/>
  <c r="F172" i="16"/>
  <c r="I171" i="16"/>
  <c r="H171" i="16"/>
  <c r="G171" i="16"/>
  <c r="S170" i="1" s="1"/>
  <c r="F171" i="16"/>
  <c r="I170" i="16"/>
  <c r="H170" i="16"/>
  <c r="G170" i="16"/>
  <c r="F170" i="16"/>
  <c r="I169" i="16"/>
  <c r="H169" i="16"/>
  <c r="G169" i="16"/>
  <c r="F169" i="16"/>
  <c r="I168" i="16"/>
  <c r="H168" i="16"/>
  <c r="G168" i="16"/>
  <c r="F168" i="16"/>
  <c r="I167" i="16"/>
  <c r="H167" i="16"/>
  <c r="G167" i="16"/>
  <c r="S166" i="1" s="1"/>
  <c r="F167" i="16"/>
  <c r="I166" i="16"/>
  <c r="H166" i="16"/>
  <c r="G166" i="16"/>
  <c r="F166" i="16"/>
  <c r="I165" i="16"/>
  <c r="H165" i="16"/>
  <c r="G165" i="16"/>
  <c r="S164" i="1" s="1"/>
  <c r="F165" i="16"/>
  <c r="I164" i="16"/>
  <c r="H164" i="16"/>
  <c r="G164" i="16"/>
  <c r="F164" i="16"/>
  <c r="I163" i="16"/>
  <c r="H163" i="16"/>
  <c r="G163" i="16"/>
  <c r="S162" i="1" s="1"/>
  <c r="F163" i="16"/>
  <c r="I162" i="16"/>
  <c r="H162" i="16"/>
  <c r="G162" i="16"/>
  <c r="F162" i="16"/>
  <c r="I161" i="16"/>
  <c r="H161" i="16"/>
  <c r="G161" i="16"/>
  <c r="S160" i="1" s="1"/>
  <c r="F161" i="16"/>
  <c r="I160" i="16"/>
  <c r="H160" i="16"/>
  <c r="G160" i="16"/>
  <c r="F160" i="16"/>
  <c r="I159" i="16"/>
  <c r="H159" i="16"/>
  <c r="G159" i="16"/>
  <c r="S158" i="1" s="1"/>
  <c r="F159" i="16"/>
  <c r="I158" i="16"/>
  <c r="H158" i="16"/>
  <c r="G158" i="16"/>
  <c r="F158" i="16"/>
  <c r="I157" i="16"/>
  <c r="H157" i="16"/>
  <c r="G157" i="16"/>
  <c r="S156" i="1" s="1"/>
  <c r="F157" i="16"/>
  <c r="I156" i="16"/>
  <c r="H156" i="16"/>
  <c r="G156" i="16"/>
  <c r="F156" i="16"/>
  <c r="I155" i="16"/>
  <c r="H155" i="16"/>
  <c r="G155" i="16"/>
  <c r="S154" i="1" s="1"/>
  <c r="F155" i="16"/>
  <c r="I154" i="16"/>
  <c r="H154" i="16"/>
  <c r="G154" i="16"/>
  <c r="F154" i="16"/>
  <c r="I153" i="16"/>
  <c r="H153" i="16"/>
  <c r="G153" i="16"/>
  <c r="S152" i="1" s="1"/>
  <c r="F153" i="16"/>
  <c r="I152" i="16"/>
  <c r="H152" i="16"/>
  <c r="G152" i="16"/>
  <c r="F152" i="16"/>
  <c r="I151" i="16"/>
  <c r="H151" i="16"/>
  <c r="G151" i="16"/>
  <c r="S150" i="1" s="1"/>
  <c r="F151" i="16"/>
  <c r="I150" i="16"/>
  <c r="H150" i="16"/>
  <c r="G150" i="16"/>
  <c r="F150" i="16"/>
  <c r="I149" i="16"/>
  <c r="H149" i="16"/>
  <c r="G149" i="16"/>
  <c r="S148" i="1" s="1"/>
  <c r="F149" i="16"/>
  <c r="I148" i="16"/>
  <c r="H148" i="16"/>
  <c r="G148" i="16"/>
  <c r="F148" i="16"/>
  <c r="I147" i="16"/>
  <c r="H147" i="16"/>
  <c r="G147" i="16"/>
  <c r="S146" i="1" s="1"/>
  <c r="F147" i="16"/>
  <c r="I146" i="16"/>
  <c r="H146" i="16"/>
  <c r="G146" i="16"/>
  <c r="F146" i="16"/>
  <c r="I145" i="16"/>
  <c r="H145" i="16"/>
  <c r="G145" i="16"/>
  <c r="F145" i="16"/>
  <c r="I144" i="16"/>
  <c r="H144" i="16"/>
  <c r="G144" i="16"/>
  <c r="F144" i="16"/>
  <c r="I143" i="16"/>
  <c r="H143" i="16"/>
  <c r="G143" i="16"/>
  <c r="S142" i="1" s="1"/>
  <c r="F143" i="16"/>
  <c r="I142" i="16"/>
  <c r="H142" i="16"/>
  <c r="G142" i="16"/>
  <c r="F142" i="16"/>
  <c r="I141" i="16"/>
  <c r="H141" i="16"/>
  <c r="G141" i="16"/>
  <c r="S140" i="1" s="1"/>
  <c r="F141" i="16"/>
  <c r="I140" i="16"/>
  <c r="H140" i="16"/>
  <c r="G140" i="16"/>
  <c r="F140" i="16"/>
  <c r="I139" i="16"/>
  <c r="H139" i="16"/>
  <c r="T138" i="1" s="1"/>
  <c r="G139" i="16"/>
  <c r="S138" i="1" s="1"/>
  <c r="F139" i="16"/>
  <c r="I138" i="16"/>
  <c r="H138" i="16"/>
  <c r="G138" i="16"/>
  <c r="F138" i="16"/>
  <c r="I137" i="16"/>
  <c r="H137" i="16"/>
  <c r="T136" i="1" s="1"/>
  <c r="G137" i="16"/>
  <c r="F137" i="16"/>
  <c r="I136" i="16"/>
  <c r="H136" i="16"/>
  <c r="G136" i="16"/>
  <c r="F136" i="16"/>
  <c r="I135" i="16"/>
  <c r="H135" i="16"/>
  <c r="T134" i="1" s="1"/>
  <c r="G135" i="16"/>
  <c r="S134" i="1" s="1"/>
  <c r="F135" i="16"/>
  <c r="I134" i="16"/>
  <c r="H134" i="16"/>
  <c r="G134" i="16"/>
  <c r="F134" i="16"/>
  <c r="I133" i="16"/>
  <c r="H133" i="16"/>
  <c r="T132" i="1" s="1"/>
  <c r="G133" i="16"/>
  <c r="S132" i="1" s="1"/>
  <c r="F133" i="16"/>
  <c r="I132" i="16"/>
  <c r="H132" i="16"/>
  <c r="G132" i="16"/>
  <c r="F132" i="16"/>
  <c r="I131" i="16"/>
  <c r="H131" i="16"/>
  <c r="G131" i="16"/>
  <c r="S130" i="1" s="1"/>
  <c r="F131" i="16"/>
  <c r="I130" i="16"/>
  <c r="H130" i="16"/>
  <c r="G130" i="16"/>
  <c r="F130" i="16"/>
  <c r="I129" i="16"/>
  <c r="H129" i="16"/>
  <c r="G129" i="16"/>
  <c r="S128" i="1" s="1"/>
  <c r="F129" i="16"/>
  <c r="I128" i="16"/>
  <c r="H128" i="16"/>
  <c r="G128" i="16"/>
  <c r="F128" i="16"/>
  <c r="I127" i="16"/>
  <c r="H127" i="16"/>
  <c r="G127" i="16"/>
  <c r="S126" i="1" s="1"/>
  <c r="F127" i="16"/>
  <c r="I126" i="16"/>
  <c r="H126" i="16"/>
  <c r="G126" i="16"/>
  <c r="F126" i="16"/>
  <c r="I125" i="16"/>
  <c r="H125" i="16"/>
  <c r="G125" i="16"/>
  <c r="S124" i="1" s="1"/>
  <c r="F125" i="16"/>
  <c r="I124" i="16"/>
  <c r="H124" i="16"/>
  <c r="G124" i="16"/>
  <c r="F124" i="16"/>
  <c r="I123" i="16"/>
  <c r="H123" i="16"/>
  <c r="T122" i="1" s="1"/>
  <c r="G123" i="16"/>
  <c r="S122" i="1" s="1"/>
  <c r="F123" i="16"/>
  <c r="I122" i="16"/>
  <c r="H122" i="16"/>
  <c r="G122" i="16"/>
  <c r="F122" i="16"/>
  <c r="I121" i="16"/>
  <c r="H121" i="16"/>
  <c r="T120" i="1" s="1"/>
  <c r="G121" i="16"/>
  <c r="S120" i="1" s="1"/>
  <c r="F121" i="16"/>
  <c r="I120" i="16"/>
  <c r="H120" i="16"/>
  <c r="G120" i="16"/>
  <c r="F120" i="16"/>
  <c r="I119" i="16"/>
  <c r="H119" i="16"/>
  <c r="T118" i="1" s="1"/>
  <c r="G119" i="16"/>
  <c r="S118" i="1" s="1"/>
  <c r="F119" i="16"/>
  <c r="I118" i="16"/>
  <c r="H118" i="16"/>
  <c r="G118" i="16"/>
  <c r="F118" i="16"/>
  <c r="I117" i="16"/>
  <c r="H117" i="16"/>
  <c r="G117" i="16"/>
  <c r="S116" i="1" s="1"/>
  <c r="F117" i="16"/>
  <c r="I116" i="16"/>
  <c r="H116" i="16"/>
  <c r="G116" i="16"/>
  <c r="F116" i="16"/>
  <c r="I115" i="16"/>
  <c r="H115" i="16"/>
  <c r="T114" i="1" s="1"/>
  <c r="G115" i="16"/>
  <c r="S114" i="1" s="1"/>
  <c r="F115" i="16"/>
  <c r="I114" i="16"/>
  <c r="H114" i="16"/>
  <c r="G114" i="16"/>
  <c r="F114" i="16"/>
  <c r="I113" i="16"/>
  <c r="H113" i="16"/>
  <c r="G113" i="16"/>
  <c r="S112" i="1" s="1"/>
  <c r="F113" i="16"/>
  <c r="I112" i="16"/>
  <c r="H112" i="16"/>
  <c r="G112" i="16"/>
  <c r="F112" i="16"/>
  <c r="I111" i="16"/>
  <c r="H111" i="16"/>
  <c r="G111" i="16"/>
  <c r="S110" i="1" s="1"/>
  <c r="F111" i="16"/>
  <c r="I110" i="16"/>
  <c r="H110" i="16"/>
  <c r="T109" i="1" s="1"/>
  <c r="G110" i="16"/>
  <c r="F110" i="16"/>
  <c r="I109" i="16"/>
  <c r="H109" i="16"/>
  <c r="G109" i="16"/>
  <c r="S108" i="1" s="1"/>
  <c r="F109" i="16"/>
  <c r="I108" i="16"/>
  <c r="H108" i="16"/>
  <c r="G108" i="16"/>
  <c r="F108" i="16"/>
  <c r="I107" i="16"/>
  <c r="H107" i="16"/>
  <c r="G107" i="16"/>
  <c r="S106" i="1" s="1"/>
  <c r="F107" i="16"/>
  <c r="I106" i="16"/>
  <c r="H106" i="16"/>
  <c r="G106" i="16"/>
  <c r="F106" i="16"/>
  <c r="I105" i="16"/>
  <c r="H105" i="16"/>
  <c r="G105" i="16"/>
  <c r="F105" i="16"/>
  <c r="I104" i="16"/>
  <c r="H104" i="16"/>
  <c r="G104" i="16"/>
  <c r="F104" i="16"/>
  <c r="I103" i="16"/>
  <c r="H103" i="16"/>
  <c r="G103" i="16"/>
  <c r="S102" i="1" s="1"/>
  <c r="F103" i="16"/>
  <c r="I102" i="16"/>
  <c r="H102" i="16"/>
  <c r="G102" i="16"/>
  <c r="F102" i="16"/>
  <c r="I101" i="16"/>
  <c r="H101" i="16"/>
  <c r="G101" i="16"/>
  <c r="S100" i="1" s="1"/>
  <c r="F101" i="16"/>
  <c r="I100" i="16"/>
  <c r="H100" i="16"/>
  <c r="G100" i="16"/>
  <c r="F100" i="16"/>
  <c r="I99" i="16"/>
  <c r="H99" i="16"/>
  <c r="T98" i="1" s="1"/>
  <c r="G99" i="16"/>
  <c r="S98" i="1" s="1"/>
  <c r="F99" i="16"/>
  <c r="I98" i="16"/>
  <c r="H98" i="16"/>
  <c r="G98" i="16"/>
  <c r="F98" i="16"/>
  <c r="I97" i="16"/>
  <c r="H97" i="16"/>
  <c r="G97" i="16"/>
  <c r="S96" i="1" s="1"/>
  <c r="F97" i="16"/>
  <c r="I96" i="16"/>
  <c r="H96" i="16"/>
  <c r="G96" i="16"/>
  <c r="F96" i="16"/>
  <c r="I95" i="16"/>
  <c r="H95" i="16"/>
  <c r="G95" i="16"/>
  <c r="S94" i="1" s="1"/>
  <c r="F95" i="16"/>
  <c r="I94" i="16"/>
  <c r="H94" i="16"/>
  <c r="T93" i="1" s="1"/>
  <c r="G94" i="16"/>
  <c r="F94" i="16"/>
  <c r="I93" i="16"/>
  <c r="H93" i="16"/>
  <c r="G93" i="16"/>
  <c r="S92" i="1" s="1"/>
  <c r="F93" i="16"/>
  <c r="I92" i="16"/>
  <c r="H92" i="16"/>
  <c r="G92" i="16"/>
  <c r="F92" i="16"/>
  <c r="I91" i="16"/>
  <c r="H91" i="16"/>
  <c r="G91" i="16"/>
  <c r="S90" i="1" s="1"/>
  <c r="F91" i="16"/>
  <c r="I90" i="16"/>
  <c r="H90" i="16"/>
  <c r="G90" i="16"/>
  <c r="S89" i="1" s="1"/>
  <c r="F90" i="16"/>
  <c r="I89" i="16"/>
  <c r="H89" i="16"/>
  <c r="G89" i="16"/>
  <c r="S88" i="1" s="1"/>
  <c r="F89" i="16"/>
  <c r="I88" i="16"/>
  <c r="H88" i="16"/>
  <c r="G88" i="16"/>
  <c r="S87" i="1" s="1"/>
  <c r="F88" i="16"/>
  <c r="I87" i="16"/>
  <c r="H87" i="16"/>
  <c r="G87" i="16"/>
  <c r="S86" i="1" s="1"/>
  <c r="F87" i="16"/>
  <c r="I86" i="16"/>
  <c r="H86" i="16"/>
  <c r="G86" i="16"/>
  <c r="S85" i="1" s="1"/>
  <c r="F86" i="16"/>
  <c r="I85" i="16"/>
  <c r="H85" i="16"/>
  <c r="G85" i="16"/>
  <c r="S84" i="1" s="1"/>
  <c r="F85" i="16"/>
  <c r="I84" i="16"/>
  <c r="H84" i="16"/>
  <c r="G84" i="16"/>
  <c r="F84" i="16"/>
  <c r="I83" i="16"/>
  <c r="H83" i="16"/>
  <c r="T82" i="1" s="1"/>
  <c r="G83" i="16"/>
  <c r="S82" i="1" s="1"/>
  <c r="F83" i="16"/>
  <c r="I82" i="16"/>
  <c r="H82" i="16"/>
  <c r="G82" i="16"/>
  <c r="F82" i="16"/>
  <c r="I81" i="16"/>
  <c r="H81" i="16"/>
  <c r="G81" i="16"/>
  <c r="F81" i="16"/>
  <c r="I80" i="16"/>
  <c r="H80" i="16"/>
  <c r="G80" i="16"/>
  <c r="F80" i="16"/>
  <c r="I79" i="16"/>
  <c r="H79" i="16"/>
  <c r="G79" i="16"/>
  <c r="S78" i="1" s="1"/>
  <c r="F79" i="16"/>
  <c r="I78" i="16"/>
  <c r="H78" i="16"/>
  <c r="T77" i="1" s="1"/>
  <c r="G78" i="16"/>
  <c r="F78" i="16"/>
  <c r="I77" i="16"/>
  <c r="H77" i="16"/>
  <c r="G77" i="16"/>
  <c r="S76" i="1" s="1"/>
  <c r="F77" i="16"/>
  <c r="I76" i="16"/>
  <c r="H76" i="16"/>
  <c r="G76" i="16"/>
  <c r="F76" i="16"/>
  <c r="I75" i="16"/>
  <c r="H75" i="16"/>
  <c r="T74" i="1" s="1"/>
  <c r="G75" i="16"/>
  <c r="S74" i="1" s="1"/>
  <c r="F75" i="16"/>
  <c r="I74" i="16"/>
  <c r="H74" i="16"/>
  <c r="G74" i="16"/>
  <c r="S73" i="1" s="1"/>
  <c r="F74" i="16"/>
  <c r="I73" i="16"/>
  <c r="H73" i="16"/>
  <c r="T72" i="1" s="1"/>
  <c r="G73" i="16"/>
  <c r="F73" i="16"/>
  <c r="I72" i="16"/>
  <c r="H72" i="16"/>
  <c r="G72" i="16"/>
  <c r="S71" i="1" s="1"/>
  <c r="F72" i="16"/>
  <c r="I71" i="16"/>
  <c r="H71" i="16"/>
  <c r="T70" i="1" s="1"/>
  <c r="G71" i="16"/>
  <c r="S70" i="1" s="1"/>
  <c r="F71" i="16"/>
  <c r="I70" i="16"/>
  <c r="H70" i="16"/>
  <c r="G70" i="16"/>
  <c r="F70" i="16"/>
  <c r="I69" i="16"/>
  <c r="H69" i="16"/>
  <c r="T68" i="1" s="1"/>
  <c r="G69" i="16"/>
  <c r="S68" i="1" s="1"/>
  <c r="F69" i="16"/>
  <c r="I68" i="16"/>
  <c r="H68" i="16"/>
  <c r="T67" i="1" s="1"/>
  <c r="G68" i="16"/>
  <c r="F68" i="16"/>
  <c r="I67" i="16"/>
  <c r="H67" i="16"/>
  <c r="G67" i="16"/>
  <c r="S66" i="1" s="1"/>
  <c r="F67" i="16"/>
  <c r="I66" i="16"/>
  <c r="H66" i="16"/>
  <c r="T65" i="1" s="1"/>
  <c r="G66" i="16"/>
  <c r="F66" i="16"/>
  <c r="I65" i="16"/>
  <c r="H65" i="16"/>
  <c r="T64" i="1" s="1"/>
  <c r="G65" i="16"/>
  <c r="S64" i="1" s="1"/>
  <c r="F65" i="16"/>
  <c r="I64" i="16"/>
  <c r="H64" i="16"/>
  <c r="T63" i="1" s="1"/>
  <c r="G64" i="16"/>
  <c r="F64" i="16"/>
  <c r="I63" i="16"/>
  <c r="H63" i="16"/>
  <c r="T62" i="1" s="1"/>
  <c r="G63" i="16"/>
  <c r="S62" i="1" s="1"/>
  <c r="F63" i="16"/>
  <c r="I62" i="16"/>
  <c r="H62" i="16"/>
  <c r="G62" i="16"/>
  <c r="S61" i="1" s="1"/>
  <c r="F62" i="16"/>
  <c r="I61" i="16"/>
  <c r="H61" i="16"/>
  <c r="T60" i="1" s="1"/>
  <c r="G61" i="16"/>
  <c r="S60" i="1" s="1"/>
  <c r="F61" i="16"/>
  <c r="I60" i="16"/>
  <c r="H60" i="16"/>
  <c r="T59" i="1" s="1"/>
  <c r="G60" i="16"/>
  <c r="F60" i="16"/>
  <c r="I59" i="16"/>
  <c r="H59" i="16"/>
  <c r="T58" i="1" s="1"/>
  <c r="G59" i="16"/>
  <c r="S58" i="1" s="1"/>
  <c r="F59" i="16"/>
  <c r="I58" i="16"/>
  <c r="H58" i="16"/>
  <c r="G58" i="16"/>
  <c r="F58" i="16"/>
  <c r="I57" i="16"/>
  <c r="H57" i="16"/>
  <c r="T56" i="1" s="1"/>
  <c r="G57" i="16"/>
  <c r="S56" i="1" s="1"/>
  <c r="F57" i="16"/>
  <c r="I56" i="16"/>
  <c r="H56" i="16"/>
  <c r="G56" i="16"/>
  <c r="F56" i="16"/>
  <c r="I55" i="16"/>
  <c r="H55" i="16"/>
  <c r="T54" i="1" s="1"/>
  <c r="G55" i="16"/>
  <c r="S54" i="1" s="1"/>
  <c r="F55" i="16"/>
  <c r="I54" i="16"/>
  <c r="H54" i="16"/>
  <c r="G54" i="16"/>
  <c r="S53" i="1" s="1"/>
  <c r="F54" i="16"/>
  <c r="I53" i="16"/>
  <c r="H53" i="16"/>
  <c r="T52" i="1" s="1"/>
  <c r="G53" i="16"/>
  <c r="S52" i="1" s="1"/>
  <c r="F53" i="16"/>
  <c r="I52" i="16"/>
  <c r="H52" i="16"/>
  <c r="G52" i="16"/>
  <c r="F52" i="16"/>
  <c r="I51" i="16"/>
  <c r="H51" i="16"/>
  <c r="T50" i="1" s="1"/>
  <c r="G51" i="16"/>
  <c r="S50" i="1" s="1"/>
  <c r="F51" i="16"/>
  <c r="I50" i="16"/>
  <c r="H50" i="16"/>
  <c r="G50" i="16"/>
  <c r="F50" i="16"/>
  <c r="I49" i="16"/>
  <c r="H49" i="16"/>
  <c r="G49" i="16"/>
  <c r="S48" i="1" s="1"/>
  <c r="F49" i="16"/>
  <c r="I48" i="16"/>
  <c r="H48" i="16"/>
  <c r="G48" i="16"/>
  <c r="F48" i="16"/>
  <c r="I47" i="16"/>
  <c r="H47" i="16"/>
  <c r="G47" i="16"/>
  <c r="S46" i="1" s="1"/>
  <c r="F47" i="16"/>
  <c r="I46" i="16"/>
  <c r="H46" i="16"/>
  <c r="G46" i="16"/>
  <c r="S45" i="1" s="1"/>
  <c r="F46" i="16"/>
  <c r="I45" i="16"/>
  <c r="H45" i="16"/>
  <c r="T44" i="1" s="1"/>
  <c r="G45" i="16"/>
  <c r="S44" i="1" s="1"/>
  <c r="F45" i="16"/>
  <c r="I44" i="16"/>
  <c r="H44" i="16"/>
  <c r="T43" i="1" s="1"/>
  <c r="G44" i="16"/>
  <c r="F44" i="16"/>
  <c r="I43" i="16"/>
  <c r="U42" i="1" s="1"/>
  <c r="H43" i="16"/>
  <c r="T42" i="1" s="1"/>
  <c r="G43" i="16"/>
  <c r="F43" i="16"/>
  <c r="I42" i="16"/>
  <c r="H42" i="16"/>
  <c r="G42" i="16"/>
  <c r="S41" i="1" s="1"/>
  <c r="F42" i="16"/>
  <c r="I41" i="16"/>
  <c r="H41" i="16"/>
  <c r="T40" i="1" s="1"/>
  <c r="G41" i="16"/>
  <c r="S40" i="1" s="1"/>
  <c r="F41" i="16"/>
  <c r="I40" i="16"/>
  <c r="U39" i="1" s="1"/>
  <c r="H40" i="16"/>
  <c r="T39" i="1" s="1"/>
  <c r="G40" i="16"/>
  <c r="F40" i="16"/>
  <c r="I39" i="16"/>
  <c r="H39" i="16"/>
  <c r="G39" i="16"/>
  <c r="S38" i="1" s="1"/>
  <c r="F39" i="16"/>
  <c r="I38" i="16"/>
  <c r="H38" i="16"/>
  <c r="T37" i="1" s="1"/>
  <c r="G38" i="16"/>
  <c r="S37" i="1" s="1"/>
  <c r="F38" i="16"/>
  <c r="R37" i="1" s="1"/>
  <c r="I37" i="16"/>
  <c r="H37" i="16"/>
  <c r="T36" i="1" s="1"/>
  <c r="G37" i="16"/>
  <c r="S36" i="1" s="1"/>
  <c r="F37" i="16"/>
  <c r="R36" i="1" s="1"/>
  <c r="I36" i="16"/>
  <c r="H36" i="16"/>
  <c r="T35" i="1" s="1"/>
  <c r="G36" i="16"/>
  <c r="S35" i="1" s="1"/>
  <c r="F36" i="16"/>
  <c r="I35" i="16"/>
  <c r="H35" i="16"/>
  <c r="G35" i="16"/>
  <c r="F35" i="16"/>
  <c r="I34" i="16"/>
  <c r="U33" i="1" s="1"/>
  <c r="H34" i="16"/>
  <c r="T33" i="1" s="1"/>
  <c r="G34" i="16"/>
  <c r="S33" i="1" s="1"/>
  <c r="F34" i="16"/>
  <c r="I33" i="16"/>
  <c r="U32" i="1" s="1"/>
  <c r="H33" i="16"/>
  <c r="T32" i="1" s="1"/>
  <c r="G33" i="16"/>
  <c r="S32" i="1" s="1"/>
  <c r="F33" i="16"/>
  <c r="R32" i="1" s="1"/>
  <c r="I32" i="16"/>
  <c r="H32" i="16"/>
  <c r="G32" i="16"/>
  <c r="F32" i="16"/>
  <c r="I31" i="16"/>
  <c r="U30" i="1" s="1"/>
  <c r="H31" i="16"/>
  <c r="T30" i="1" s="1"/>
  <c r="G31" i="16"/>
  <c r="S30" i="1" s="1"/>
  <c r="F31" i="16"/>
  <c r="S43" i="1"/>
  <c r="S72" i="1"/>
  <c r="S80" i="1"/>
  <c r="S104" i="1"/>
  <c r="S136" i="1"/>
  <c r="S144" i="1"/>
  <c r="S168" i="1"/>
  <c r="S200" i="1"/>
  <c r="S208" i="1"/>
  <c r="S232" i="1"/>
  <c r="S264" i="1"/>
  <c r="F30" i="16"/>
  <c r="G30" i="16"/>
  <c r="S29" i="1" s="1"/>
  <c r="H30" i="16"/>
  <c r="I30" i="16"/>
  <c r="D32" i="14"/>
  <c r="N30" i="1" s="1"/>
  <c r="I32" i="14"/>
  <c r="D33" i="14"/>
  <c r="I33" i="14"/>
  <c r="O31" i="1" s="1"/>
  <c r="D34" i="14"/>
  <c r="I34" i="14"/>
  <c r="D35" i="14"/>
  <c r="I35" i="14"/>
  <c r="D36" i="14"/>
  <c r="N34" i="1" s="1"/>
  <c r="I36" i="14"/>
  <c r="D37" i="14"/>
  <c r="I37" i="14"/>
  <c r="D38" i="14"/>
  <c r="I38" i="14"/>
  <c r="D39" i="14"/>
  <c r="I39" i="14"/>
  <c r="D40" i="14"/>
  <c r="I40" i="14"/>
  <c r="D41" i="14"/>
  <c r="I41" i="14"/>
  <c r="O39" i="1" s="1"/>
  <c r="D42" i="14"/>
  <c r="I42" i="14"/>
  <c r="D43" i="14"/>
  <c r="I43" i="14"/>
  <c r="O41" i="1" s="1"/>
  <c r="D44" i="14"/>
  <c r="N42" i="1" s="1"/>
  <c r="I44" i="14"/>
  <c r="D45" i="14"/>
  <c r="I45" i="14"/>
  <c r="D46" i="14"/>
  <c r="I46" i="14"/>
  <c r="D47" i="14"/>
  <c r="I47" i="14"/>
  <c r="O45" i="1" s="1"/>
  <c r="D48" i="14"/>
  <c r="N46" i="1" s="1"/>
  <c r="I48" i="14"/>
  <c r="D49" i="14"/>
  <c r="I49" i="14"/>
  <c r="O47" i="1" s="1"/>
  <c r="D50" i="14"/>
  <c r="I50" i="14"/>
  <c r="D51" i="14"/>
  <c r="I51" i="14"/>
  <c r="O49" i="1" s="1"/>
  <c r="D52" i="14"/>
  <c r="I52" i="14"/>
  <c r="D53" i="14"/>
  <c r="I53" i="14"/>
  <c r="O51" i="1" s="1"/>
  <c r="D54" i="14"/>
  <c r="N52" i="1" s="1"/>
  <c r="I54" i="14"/>
  <c r="D55" i="14"/>
  <c r="I55" i="14"/>
  <c r="D56" i="14"/>
  <c r="I56" i="14"/>
  <c r="D57" i="14"/>
  <c r="I57" i="14"/>
  <c r="O55" i="1" s="1"/>
  <c r="D58" i="14"/>
  <c r="I58" i="14"/>
  <c r="D59" i="14"/>
  <c r="I59" i="14"/>
  <c r="O57" i="1" s="1"/>
  <c r="D60" i="14"/>
  <c r="I60" i="14"/>
  <c r="D61" i="14"/>
  <c r="I61" i="14"/>
  <c r="O59" i="1" s="1"/>
  <c r="D62" i="14"/>
  <c r="N60" i="1" s="1"/>
  <c r="I62" i="14"/>
  <c r="D63" i="14"/>
  <c r="I63" i="14"/>
  <c r="D64" i="14"/>
  <c r="N62" i="1" s="1"/>
  <c r="I64" i="14"/>
  <c r="D65" i="14"/>
  <c r="I65" i="14"/>
  <c r="O63" i="1" s="1"/>
  <c r="D66" i="14"/>
  <c r="N64" i="1" s="1"/>
  <c r="I66" i="14"/>
  <c r="D67" i="14"/>
  <c r="I67" i="14"/>
  <c r="O65" i="1" s="1"/>
  <c r="D68" i="14"/>
  <c r="I68" i="14"/>
  <c r="D69" i="14"/>
  <c r="I69" i="14"/>
  <c r="O67" i="1" s="1"/>
  <c r="D70" i="14"/>
  <c r="I70" i="14"/>
  <c r="D71" i="14"/>
  <c r="I71" i="14"/>
  <c r="O69" i="1" s="1"/>
  <c r="D72" i="14"/>
  <c r="N70" i="1" s="1"/>
  <c r="I72" i="14"/>
  <c r="D73" i="14"/>
  <c r="I73" i="14"/>
  <c r="D74" i="14"/>
  <c r="N72" i="1" s="1"/>
  <c r="I74" i="14"/>
  <c r="D75" i="14"/>
  <c r="I75" i="14"/>
  <c r="D76" i="14"/>
  <c r="N74" i="1" s="1"/>
  <c r="I76" i="14"/>
  <c r="D77" i="14"/>
  <c r="I77" i="14"/>
  <c r="O75" i="1" s="1"/>
  <c r="D78" i="14"/>
  <c r="I78" i="14"/>
  <c r="D79" i="14"/>
  <c r="I79" i="14"/>
  <c r="D80" i="14"/>
  <c r="I80" i="14"/>
  <c r="D81" i="14"/>
  <c r="I81" i="14"/>
  <c r="D82" i="14"/>
  <c r="I82" i="14"/>
  <c r="D83" i="14"/>
  <c r="I83" i="14"/>
  <c r="D84" i="14"/>
  <c r="I84" i="14"/>
  <c r="D85" i="14"/>
  <c r="I85" i="14"/>
  <c r="D86" i="14"/>
  <c r="N84" i="1" s="1"/>
  <c r="I86" i="14"/>
  <c r="D87" i="14"/>
  <c r="I87" i="14"/>
  <c r="D88" i="14"/>
  <c r="N86" i="1" s="1"/>
  <c r="I88" i="14"/>
  <c r="D89" i="14"/>
  <c r="I89" i="14"/>
  <c r="D90" i="14"/>
  <c r="N88" i="1" s="1"/>
  <c r="I90" i="14"/>
  <c r="D91" i="14"/>
  <c r="I91" i="14"/>
  <c r="D92" i="14"/>
  <c r="N90" i="1" s="1"/>
  <c r="I92" i="14"/>
  <c r="D93" i="14"/>
  <c r="I93" i="14"/>
  <c r="D94" i="14"/>
  <c r="I94" i="14"/>
  <c r="D95" i="14"/>
  <c r="I95" i="14"/>
  <c r="D96" i="14"/>
  <c r="I96" i="14"/>
  <c r="D97" i="14"/>
  <c r="I97" i="14"/>
  <c r="D98" i="14"/>
  <c r="I98" i="14"/>
  <c r="D99" i="14"/>
  <c r="I99" i="14"/>
  <c r="D100" i="14"/>
  <c r="I100" i="14"/>
  <c r="D101" i="14"/>
  <c r="I101" i="14"/>
  <c r="D102" i="14"/>
  <c r="N100" i="1" s="1"/>
  <c r="I102" i="14"/>
  <c r="D103" i="14"/>
  <c r="I103" i="14"/>
  <c r="D104" i="14"/>
  <c r="N102" i="1" s="1"/>
  <c r="I104" i="14"/>
  <c r="D105" i="14"/>
  <c r="I105" i="14"/>
  <c r="D106" i="14"/>
  <c r="I106" i="14"/>
  <c r="D107" i="14"/>
  <c r="I107" i="14"/>
  <c r="D108" i="14"/>
  <c r="I108" i="14"/>
  <c r="D109" i="14"/>
  <c r="I109" i="14"/>
  <c r="D110" i="14"/>
  <c r="I110" i="14"/>
  <c r="D111" i="14"/>
  <c r="I111" i="14"/>
  <c r="D112" i="14"/>
  <c r="I112" i="14"/>
  <c r="D113" i="14"/>
  <c r="I113" i="14"/>
  <c r="D114" i="14"/>
  <c r="I114" i="14"/>
  <c r="D115" i="14"/>
  <c r="I115" i="14"/>
  <c r="D116" i="14"/>
  <c r="I116" i="14"/>
  <c r="D117" i="14"/>
  <c r="I117" i="14"/>
  <c r="D118" i="14"/>
  <c r="I118" i="14"/>
  <c r="D119" i="14"/>
  <c r="I119" i="14"/>
  <c r="D120" i="14"/>
  <c r="I120" i="14"/>
  <c r="D121" i="14"/>
  <c r="I121" i="14"/>
  <c r="D122" i="14"/>
  <c r="I122" i="14"/>
  <c r="D123" i="14"/>
  <c r="I123" i="14"/>
  <c r="D124" i="14"/>
  <c r="I124" i="14"/>
  <c r="D125" i="14"/>
  <c r="I125" i="14"/>
  <c r="O123" i="1" s="1"/>
  <c r="D126" i="14"/>
  <c r="I126" i="14"/>
  <c r="D127" i="14"/>
  <c r="I127" i="14"/>
  <c r="D128" i="14"/>
  <c r="I128" i="14"/>
  <c r="D129" i="14"/>
  <c r="I129" i="14"/>
  <c r="O127" i="1" s="1"/>
  <c r="D130" i="14"/>
  <c r="I130" i="14"/>
  <c r="D131" i="14"/>
  <c r="I131" i="14"/>
  <c r="O129" i="1" s="1"/>
  <c r="D132" i="14"/>
  <c r="I132" i="14"/>
  <c r="D133" i="14"/>
  <c r="I133" i="14"/>
  <c r="O131" i="1" s="1"/>
  <c r="D134" i="14"/>
  <c r="I134" i="14"/>
  <c r="D135" i="14"/>
  <c r="I135" i="14"/>
  <c r="D136" i="14"/>
  <c r="I136" i="14"/>
  <c r="D137" i="14"/>
  <c r="I137" i="14"/>
  <c r="D138" i="14"/>
  <c r="I138" i="14"/>
  <c r="D139" i="14"/>
  <c r="I139" i="14"/>
  <c r="D140" i="14"/>
  <c r="I140" i="14"/>
  <c r="D141" i="14"/>
  <c r="I141" i="14"/>
  <c r="O139" i="1" s="1"/>
  <c r="D142" i="14"/>
  <c r="I142" i="14"/>
  <c r="D143" i="14"/>
  <c r="I143" i="14"/>
  <c r="D144" i="14"/>
  <c r="I144" i="14"/>
  <c r="D145" i="14"/>
  <c r="I145" i="14"/>
  <c r="D146" i="14"/>
  <c r="I146" i="14"/>
  <c r="D147" i="14"/>
  <c r="I147" i="14"/>
  <c r="D148" i="14"/>
  <c r="I148" i="14"/>
  <c r="D149" i="14"/>
  <c r="I149" i="14"/>
  <c r="D150" i="14"/>
  <c r="I150" i="14"/>
  <c r="D151" i="14"/>
  <c r="I151" i="14"/>
  <c r="D152" i="14"/>
  <c r="I152" i="14"/>
  <c r="D153" i="14"/>
  <c r="I153" i="14"/>
  <c r="D154" i="14"/>
  <c r="I154" i="14"/>
  <c r="D155" i="14"/>
  <c r="I155" i="14"/>
  <c r="D156" i="14"/>
  <c r="I156" i="14"/>
  <c r="D157" i="14"/>
  <c r="I157" i="14"/>
  <c r="D158" i="14"/>
  <c r="I158" i="14"/>
  <c r="D159" i="14"/>
  <c r="I159" i="14"/>
  <c r="D160" i="14"/>
  <c r="I160" i="14"/>
  <c r="D161" i="14"/>
  <c r="I161" i="14"/>
  <c r="D162" i="14"/>
  <c r="I162" i="14"/>
  <c r="D163" i="14"/>
  <c r="I163" i="14"/>
  <c r="D164" i="14"/>
  <c r="I164" i="14"/>
  <c r="D165" i="14"/>
  <c r="I165" i="14"/>
  <c r="D166" i="14"/>
  <c r="I166" i="14"/>
  <c r="D167" i="14"/>
  <c r="I167" i="14"/>
  <c r="D168" i="14"/>
  <c r="I168" i="14"/>
  <c r="D169" i="14"/>
  <c r="I169" i="14"/>
  <c r="D170" i="14"/>
  <c r="I170" i="14"/>
  <c r="D171" i="14"/>
  <c r="I171" i="14"/>
  <c r="D172" i="14"/>
  <c r="I172" i="14"/>
  <c r="D173" i="14"/>
  <c r="I173" i="14"/>
  <c r="D174" i="14"/>
  <c r="I174" i="14"/>
  <c r="D175" i="14"/>
  <c r="I175" i="14"/>
  <c r="D176" i="14"/>
  <c r="I176" i="14"/>
  <c r="D177" i="14"/>
  <c r="I177" i="14"/>
  <c r="D178" i="14"/>
  <c r="I178" i="14"/>
  <c r="D179" i="14"/>
  <c r="I179" i="14"/>
  <c r="D180" i="14"/>
  <c r="I180" i="14"/>
  <c r="D181" i="14"/>
  <c r="I181" i="14"/>
  <c r="D182" i="14"/>
  <c r="I182" i="14"/>
  <c r="D183" i="14"/>
  <c r="I183" i="14"/>
  <c r="D184" i="14"/>
  <c r="I184" i="14"/>
  <c r="D185" i="14"/>
  <c r="I185" i="14"/>
  <c r="D186" i="14"/>
  <c r="I186" i="14"/>
  <c r="D187" i="14"/>
  <c r="I187" i="14"/>
  <c r="D188" i="14"/>
  <c r="I188" i="14"/>
  <c r="D189" i="14"/>
  <c r="I189" i="14"/>
  <c r="D190" i="14"/>
  <c r="I190" i="14"/>
  <c r="D191" i="14"/>
  <c r="I191" i="14"/>
  <c r="D192" i="14"/>
  <c r="I192" i="14"/>
  <c r="D193" i="14"/>
  <c r="I193" i="14"/>
  <c r="D194" i="14"/>
  <c r="I194" i="14"/>
  <c r="D195" i="14"/>
  <c r="I195" i="14"/>
  <c r="D196" i="14"/>
  <c r="I196" i="14"/>
  <c r="D197" i="14"/>
  <c r="I197" i="14"/>
  <c r="D198" i="14"/>
  <c r="I198" i="14"/>
  <c r="D199" i="14"/>
  <c r="I199" i="14"/>
  <c r="D200" i="14"/>
  <c r="I200" i="14"/>
  <c r="D201" i="14"/>
  <c r="I201" i="14"/>
  <c r="D202" i="14"/>
  <c r="I202" i="14"/>
  <c r="D203" i="14"/>
  <c r="I203" i="14"/>
  <c r="D204" i="14"/>
  <c r="I204" i="14"/>
  <c r="D205" i="14"/>
  <c r="I205" i="14"/>
  <c r="D206" i="14"/>
  <c r="I206" i="14"/>
  <c r="D207" i="14"/>
  <c r="I207" i="14"/>
  <c r="D208" i="14"/>
  <c r="I208" i="14"/>
  <c r="D209" i="14"/>
  <c r="I209" i="14"/>
  <c r="D210" i="14"/>
  <c r="I210" i="14"/>
  <c r="D211" i="14"/>
  <c r="I211" i="14"/>
  <c r="D212" i="14"/>
  <c r="I212" i="14"/>
  <c r="D213" i="14"/>
  <c r="I213" i="14"/>
  <c r="D214" i="14"/>
  <c r="I214" i="14"/>
  <c r="D215" i="14"/>
  <c r="I215" i="14"/>
  <c r="D216" i="14"/>
  <c r="I216" i="14"/>
  <c r="D217" i="14"/>
  <c r="I217" i="14"/>
  <c r="D218" i="14"/>
  <c r="I218" i="14"/>
  <c r="D219" i="14"/>
  <c r="I219" i="14"/>
  <c r="D220" i="14"/>
  <c r="I220" i="14"/>
  <c r="D221" i="14"/>
  <c r="I221" i="14"/>
  <c r="D222" i="14"/>
  <c r="I222" i="14"/>
  <c r="D223" i="14"/>
  <c r="I223" i="14"/>
  <c r="D224" i="14"/>
  <c r="I224" i="14"/>
  <c r="D225" i="14"/>
  <c r="I225" i="14"/>
  <c r="D226" i="14"/>
  <c r="I226" i="14"/>
  <c r="D227" i="14"/>
  <c r="I227" i="14"/>
  <c r="D228" i="14"/>
  <c r="I228" i="14"/>
  <c r="D229" i="14"/>
  <c r="I229" i="14"/>
  <c r="D230" i="14"/>
  <c r="I230" i="14"/>
  <c r="D231" i="14"/>
  <c r="I231" i="14"/>
  <c r="D232" i="14"/>
  <c r="I232" i="14"/>
  <c r="D233" i="14"/>
  <c r="I233" i="14"/>
  <c r="D234" i="14"/>
  <c r="I234" i="14"/>
  <c r="D235" i="14"/>
  <c r="I235" i="14"/>
  <c r="D236" i="14"/>
  <c r="I236" i="14"/>
  <c r="D237" i="14"/>
  <c r="I237" i="14"/>
  <c r="D238" i="14"/>
  <c r="I238" i="14"/>
  <c r="D239" i="14"/>
  <c r="I239" i="14"/>
  <c r="D240" i="14"/>
  <c r="I240" i="14"/>
  <c r="D241" i="14"/>
  <c r="I241" i="14"/>
  <c r="D242" i="14"/>
  <c r="I242" i="14"/>
  <c r="D243" i="14"/>
  <c r="I243" i="14"/>
  <c r="D244" i="14"/>
  <c r="I244" i="14"/>
  <c r="D245" i="14"/>
  <c r="I245" i="14"/>
  <c r="D246" i="14"/>
  <c r="I246" i="14"/>
  <c r="D247" i="14"/>
  <c r="I247" i="14"/>
  <c r="D248" i="14"/>
  <c r="I248" i="14"/>
  <c r="D249" i="14"/>
  <c r="I249" i="14"/>
  <c r="D250" i="14"/>
  <c r="I250" i="14"/>
  <c r="D251" i="14"/>
  <c r="I251" i="14"/>
  <c r="D252" i="14"/>
  <c r="I252" i="14"/>
  <c r="D253" i="14"/>
  <c r="I253" i="14"/>
  <c r="D254" i="14"/>
  <c r="I254" i="14"/>
  <c r="D255" i="14"/>
  <c r="I255" i="14"/>
  <c r="D256" i="14"/>
  <c r="I256" i="14"/>
  <c r="D257" i="14"/>
  <c r="I257" i="14"/>
  <c r="D258" i="14"/>
  <c r="I258" i="14"/>
  <c r="D259" i="14"/>
  <c r="I259" i="14"/>
  <c r="D260" i="14"/>
  <c r="I260" i="14"/>
  <c r="D261" i="14"/>
  <c r="I261" i="14"/>
  <c r="D262" i="14"/>
  <c r="I262" i="14"/>
  <c r="D263" i="14"/>
  <c r="I263" i="14"/>
  <c r="D264" i="14"/>
  <c r="I264" i="14"/>
  <c r="D265" i="14"/>
  <c r="I265" i="14"/>
  <c r="D266" i="14"/>
  <c r="I266" i="14"/>
  <c r="D267" i="14"/>
  <c r="I267" i="14"/>
  <c r="D268" i="14"/>
  <c r="I268" i="14"/>
  <c r="D269" i="14"/>
  <c r="I269" i="14"/>
  <c r="J269" i="14" s="1"/>
  <c r="D270" i="14"/>
  <c r="I270" i="14"/>
  <c r="D31" i="14"/>
  <c r="I31" i="14"/>
  <c r="C31" i="12"/>
  <c r="G30" i="1" s="1"/>
  <c r="E31" i="12"/>
  <c r="H30" i="1" s="1"/>
  <c r="G31" i="12"/>
  <c r="I31" i="12"/>
  <c r="C32" i="12"/>
  <c r="G31" i="1" s="1"/>
  <c r="E32" i="12"/>
  <c r="H31" i="1" s="1"/>
  <c r="G32" i="12"/>
  <c r="I31" i="1" s="1"/>
  <c r="I32" i="12"/>
  <c r="C33" i="12"/>
  <c r="G32" i="1" s="1"/>
  <c r="E33" i="12"/>
  <c r="H32" i="1" s="1"/>
  <c r="G33" i="12"/>
  <c r="I32" i="1" s="1"/>
  <c r="I33" i="12"/>
  <c r="C34" i="12"/>
  <c r="G33" i="1" s="1"/>
  <c r="E34" i="12"/>
  <c r="H33" i="1" s="1"/>
  <c r="G34" i="12"/>
  <c r="I33" i="1" s="1"/>
  <c r="I34" i="12"/>
  <c r="C35" i="12"/>
  <c r="G34" i="1" s="1"/>
  <c r="E35" i="12"/>
  <c r="H34" i="1" s="1"/>
  <c r="G35" i="12"/>
  <c r="I34" i="1" s="1"/>
  <c r="I35" i="12"/>
  <c r="J34" i="1" s="1"/>
  <c r="C36" i="12"/>
  <c r="G35" i="1" s="1"/>
  <c r="E36" i="12"/>
  <c r="H35" i="1" s="1"/>
  <c r="G36" i="12"/>
  <c r="I35" i="1" s="1"/>
  <c r="I36" i="12"/>
  <c r="J35" i="1" s="1"/>
  <c r="C37" i="12"/>
  <c r="G36" i="1" s="1"/>
  <c r="E37" i="12"/>
  <c r="H36" i="1" s="1"/>
  <c r="G37" i="12"/>
  <c r="I36" i="1" s="1"/>
  <c r="I37" i="12"/>
  <c r="J36" i="1" s="1"/>
  <c r="C38" i="12"/>
  <c r="G37" i="1" s="1"/>
  <c r="E38" i="12"/>
  <c r="H37" i="1" s="1"/>
  <c r="G38" i="12"/>
  <c r="I37" i="1" s="1"/>
  <c r="I38" i="12"/>
  <c r="C39" i="12"/>
  <c r="G38" i="1" s="1"/>
  <c r="E39" i="12"/>
  <c r="H38" i="1" s="1"/>
  <c r="G39" i="12"/>
  <c r="I38" i="1" s="1"/>
  <c r="I39" i="12"/>
  <c r="J38" i="1" s="1"/>
  <c r="C40" i="12"/>
  <c r="G39" i="1" s="1"/>
  <c r="E40" i="12"/>
  <c r="H39" i="1" s="1"/>
  <c r="G40" i="12"/>
  <c r="I39" i="1" s="1"/>
  <c r="I40" i="12"/>
  <c r="J39" i="1" s="1"/>
  <c r="C41" i="12"/>
  <c r="G40" i="1" s="1"/>
  <c r="E41" i="12"/>
  <c r="H40" i="1" s="1"/>
  <c r="G41" i="12"/>
  <c r="I40" i="1" s="1"/>
  <c r="I41" i="12"/>
  <c r="C42" i="12"/>
  <c r="G41" i="1" s="1"/>
  <c r="E42" i="12"/>
  <c r="H41" i="1" s="1"/>
  <c r="G42" i="12"/>
  <c r="I41" i="1" s="1"/>
  <c r="I42" i="12"/>
  <c r="J41" i="1" s="1"/>
  <c r="C43" i="12"/>
  <c r="G42" i="1" s="1"/>
  <c r="E43" i="12"/>
  <c r="H42" i="1" s="1"/>
  <c r="G43" i="12"/>
  <c r="I42" i="1" s="1"/>
  <c r="I43" i="12"/>
  <c r="J42" i="1" s="1"/>
  <c r="C44" i="12"/>
  <c r="G43" i="1" s="1"/>
  <c r="E44" i="12"/>
  <c r="H43" i="1" s="1"/>
  <c r="G44" i="12"/>
  <c r="I43" i="1" s="1"/>
  <c r="I44" i="12"/>
  <c r="C45" i="12"/>
  <c r="G44" i="1" s="1"/>
  <c r="E45" i="12"/>
  <c r="H44" i="1" s="1"/>
  <c r="G45" i="12"/>
  <c r="I44" i="1" s="1"/>
  <c r="I45" i="12"/>
  <c r="C46" i="12"/>
  <c r="G45" i="1" s="1"/>
  <c r="E46" i="12"/>
  <c r="H45" i="1" s="1"/>
  <c r="G46" i="12"/>
  <c r="I46" i="12"/>
  <c r="C47" i="12"/>
  <c r="G46" i="1" s="1"/>
  <c r="E47" i="12"/>
  <c r="H46" i="1" s="1"/>
  <c r="G47" i="12"/>
  <c r="I47" i="12"/>
  <c r="J46" i="1" s="1"/>
  <c r="C48" i="12"/>
  <c r="G47" i="1" s="1"/>
  <c r="E48" i="12"/>
  <c r="H47" i="1" s="1"/>
  <c r="G48" i="12"/>
  <c r="I48" i="12"/>
  <c r="C49" i="12"/>
  <c r="G48" i="1" s="1"/>
  <c r="E49" i="12"/>
  <c r="H48" i="1" s="1"/>
  <c r="G49" i="12"/>
  <c r="I49" i="12"/>
  <c r="J48" i="1" s="1"/>
  <c r="C50" i="12"/>
  <c r="G49" i="1" s="1"/>
  <c r="E50" i="12"/>
  <c r="H49" i="1" s="1"/>
  <c r="G50" i="12"/>
  <c r="I49" i="1" s="1"/>
  <c r="I50" i="12"/>
  <c r="C51" i="12"/>
  <c r="G50" i="1" s="1"/>
  <c r="E51" i="12"/>
  <c r="H50" i="1" s="1"/>
  <c r="G51" i="12"/>
  <c r="I50" i="1" s="1"/>
  <c r="I51" i="12"/>
  <c r="C52" i="12"/>
  <c r="G51" i="1" s="1"/>
  <c r="E52" i="12"/>
  <c r="H51" i="1" s="1"/>
  <c r="G52" i="12"/>
  <c r="I51" i="1" s="1"/>
  <c r="I52" i="12"/>
  <c r="C53" i="12"/>
  <c r="G52" i="1" s="1"/>
  <c r="E53" i="12"/>
  <c r="H52" i="1" s="1"/>
  <c r="G53" i="12"/>
  <c r="I52" i="1" s="1"/>
  <c r="I53" i="12"/>
  <c r="J52" i="1" s="1"/>
  <c r="C54" i="12"/>
  <c r="G53" i="1" s="1"/>
  <c r="E54" i="12"/>
  <c r="H53" i="1" s="1"/>
  <c r="G54" i="12"/>
  <c r="I53" i="1" s="1"/>
  <c r="I54" i="12"/>
  <c r="C55" i="12"/>
  <c r="G54" i="1" s="1"/>
  <c r="E55" i="12"/>
  <c r="H54" i="1" s="1"/>
  <c r="G55" i="12"/>
  <c r="I54" i="1" s="1"/>
  <c r="I55" i="12"/>
  <c r="C56" i="12"/>
  <c r="G55" i="1" s="1"/>
  <c r="E56" i="12"/>
  <c r="H55" i="1" s="1"/>
  <c r="G56" i="12"/>
  <c r="I56" i="12"/>
  <c r="C57" i="12"/>
  <c r="G56" i="1" s="1"/>
  <c r="E57" i="12"/>
  <c r="H56" i="1" s="1"/>
  <c r="G57" i="12"/>
  <c r="I57" i="12"/>
  <c r="C58" i="12"/>
  <c r="G57" i="1" s="1"/>
  <c r="E58" i="12"/>
  <c r="H57" i="1" s="1"/>
  <c r="G58" i="12"/>
  <c r="I57" i="1" s="1"/>
  <c r="I58" i="12"/>
  <c r="C59" i="12"/>
  <c r="G58" i="1" s="1"/>
  <c r="E59" i="12"/>
  <c r="H58" i="1" s="1"/>
  <c r="G59" i="12"/>
  <c r="I58" i="1" s="1"/>
  <c r="I59" i="12"/>
  <c r="C60" i="12"/>
  <c r="G59" i="1" s="1"/>
  <c r="E60" i="12"/>
  <c r="H59" i="1" s="1"/>
  <c r="G60" i="12"/>
  <c r="I59" i="1" s="1"/>
  <c r="I60" i="12"/>
  <c r="J59" i="1" s="1"/>
  <c r="C61" i="12"/>
  <c r="G60" i="1" s="1"/>
  <c r="E61" i="12"/>
  <c r="H60" i="1" s="1"/>
  <c r="G61" i="12"/>
  <c r="I60" i="1" s="1"/>
  <c r="I61" i="12"/>
  <c r="J60" i="1" s="1"/>
  <c r="C62" i="12"/>
  <c r="G61" i="1" s="1"/>
  <c r="E62" i="12"/>
  <c r="H61" i="1" s="1"/>
  <c r="G62" i="12"/>
  <c r="I61" i="1" s="1"/>
  <c r="I62" i="12"/>
  <c r="C63" i="12"/>
  <c r="G62" i="1" s="1"/>
  <c r="E63" i="12"/>
  <c r="H62" i="1" s="1"/>
  <c r="G63" i="12"/>
  <c r="I62" i="1" s="1"/>
  <c r="I63" i="12"/>
  <c r="J62" i="1" s="1"/>
  <c r="C64" i="12"/>
  <c r="G63" i="1" s="1"/>
  <c r="E64" i="12"/>
  <c r="H63" i="1" s="1"/>
  <c r="G64" i="12"/>
  <c r="I63" i="1" s="1"/>
  <c r="I64" i="12"/>
  <c r="J63" i="1" s="1"/>
  <c r="C65" i="12"/>
  <c r="G64" i="1" s="1"/>
  <c r="E65" i="12"/>
  <c r="H64" i="1" s="1"/>
  <c r="G65" i="12"/>
  <c r="I64" i="1" s="1"/>
  <c r="I65" i="12"/>
  <c r="J64" i="1" s="1"/>
  <c r="C66" i="12"/>
  <c r="G65" i="1" s="1"/>
  <c r="E66" i="12"/>
  <c r="H65" i="1" s="1"/>
  <c r="G66" i="12"/>
  <c r="I65" i="1" s="1"/>
  <c r="I66" i="12"/>
  <c r="J65" i="1" s="1"/>
  <c r="C67" i="12"/>
  <c r="G66" i="1" s="1"/>
  <c r="E67" i="12"/>
  <c r="H66" i="1" s="1"/>
  <c r="G67" i="12"/>
  <c r="I66" i="1" s="1"/>
  <c r="I67" i="12"/>
  <c r="C68" i="12"/>
  <c r="G67" i="1" s="1"/>
  <c r="E68" i="12"/>
  <c r="H67" i="1" s="1"/>
  <c r="G68" i="12"/>
  <c r="I67" i="1" s="1"/>
  <c r="I68" i="12"/>
  <c r="J67" i="1" s="1"/>
  <c r="C69" i="12"/>
  <c r="G68" i="1" s="1"/>
  <c r="E69" i="12"/>
  <c r="H68" i="1" s="1"/>
  <c r="G69" i="12"/>
  <c r="I69" i="12"/>
  <c r="C70" i="12"/>
  <c r="G69" i="1" s="1"/>
  <c r="E70" i="12"/>
  <c r="H69" i="1" s="1"/>
  <c r="G70" i="12"/>
  <c r="I70" i="12"/>
  <c r="C71" i="12"/>
  <c r="G70" i="1" s="1"/>
  <c r="E71" i="12"/>
  <c r="H70" i="1" s="1"/>
  <c r="G71" i="12"/>
  <c r="I70" i="1" s="1"/>
  <c r="I71" i="12"/>
  <c r="J70" i="1" s="1"/>
  <c r="C72" i="12"/>
  <c r="G71" i="1" s="1"/>
  <c r="E72" i="12"/>
  <c r="H71" i="1" s="1"/>
  <c r="G72" i="12"/>
  <c r="I71" i="1" s="1"/>
  <c r="I72" i="12"/>
  <c r="C73" i="12"/>
  <c r="G72" i="1" s="1"/>
  <c r="E73" i="12"/>
  <c r="H72" i="1" s="1"/>
  <c r="G73" i="12"/>
  <c r="I72" i="1" s="1"/>
  <c r="I73" i="12"/>
  <c r="J72" i="1" s="1"/>
  <c r="C74" i="12"/>
  <c r="G73" i="1" s="1"/>
  <c r="E74" i="12"/>
  <c r="H73" i="1" s="1"/>
  <c r="G74" i="12"/>
  <c r="I73" i="1" s="1"/>
  <c r="I74" i="12"/>
  <c r="C75" i="12"/>
  <c r="G74" i="1" s="1"/>
  <c r="E75" i="12"/>
  <c r="H74" i="1" s="1"/>
  <c r="G75" i="12"/>
  <c r="I75" i="12"/>
  <c r="J74" i="1" s="1"/>
  <c r="C76" i="12"/>
  <c r="G75" i="1" s="1"/>
  <c r="E76" i="12"/>
  <c r="H75" i="1" s="1"/>
  <c r="G76" i="12"/>
  <c r="I75" i="1" s="1"/>
  <c r="I76" i="12"/>
  <c r="C77" i="12"/>
  <c r="G76" i="1" s="1"/>
  <c r="E77" i="12"/>
  <c r="H76" i="1" s="1"/>
  <c r="G77" i="12"/>
  <c r="I76" i="1" s="1"/>
  <c r="I77" i="12"/>
  <c r="J76" i="1" s="1"/>
  <c r="C78" i="12"/>
  <c r="G77" i="1" s="1"/>
  <c r="E78" i="12"/>
  <c r="H77" i="1" s="1"/>
  <c r="G78" i="12"/>
  <c r="I77" i="1" s="1"/>
  <c r="I78" i="12"/>
  <c r="J77" i="1" s="1"/>
  <c r="C79" i="12"/>
  <c r="G78" i="1" s="1"/>
  <c r="E79" i="12"/>
  <c r="H78" i="1" s="1"/>
  <c r="G79" i="12"/>
  <c r="I78" i="1" s="1"/>
  <c r="I79" i="12"/>
  <c r="C80" i="12"/>
  <c r="G79" i="1" s="1"/>
  <c r="E80" i="12"/>
  <c r="H79" i="1" s="1"/>
  <c r="G80" i="12"/>
  <c r="I80" i="12"/>
  <c r="C81" i="12"/>
  <c r="G80" i="1" s="1"/>
  <c r="E81" i="12"/>
  <c r="H80" i="1" s="1"/>
  <c r="G81" i="12"/>
  <c r="I80" i="1" s="1"/>
  <c r="I81" i="12"/>
  <c r="C82" i="12"/>
  <c r="G81" i="1" s="1"/>
  <c r="E82" i="12"/>
  <c r="H81" i="1" s="1"/>
  <c r="G82" i="12"/>
  <c r="I81" i="1" s="1"/>
  <c r="I82" i="12"/>
  <c r="C83" i="12"/>
  <c r="G82" i="1" s="1"/>
  <c r="E83" i="12"/>
  <c r="H82" i="1" s="1"/>
  <c r="G83" i="12"/>
  <c r="I82" i="1" s="1"/>
  <c r="I83" i="12"/>
  <c r="C84" i="12"/>
  <c r="G83" i="1" s="1"/>
  <c r="E84" i="12"/>
  <c r="H83" i="1" s="1"/>
  <c r="G84" i="12"/>
  <c r="I83" i="1" s="1"/>
  <c r="I84" i="12"/>
  <c r="C85" i="12"/>
  <c r="G84" i="1" s="1"/>
  <c r="E85" i="12"/>
  <c r="H84" i="1" s="1"/>
  <c r="G85" i="12"/>
  <c r="I85" i="12"/>
  <c r="J84" i="1" s="1"/>
  <c r="C86" i="12"/>
  <c r="G85" i="1" s="1"/>
  <c r="E86" i="12"/>
  <c r="H85" i="1" s="1"/>
  <c r="G86" i="12"/>
  <c r="I85" i="1" s="1"/>
  <c r="I86" i="12"/>
  <c r="C87" i="12"/>
  <c r="G86" i="1" s="1"/>
  <c r="E87" i="12"/>
  <c r="H86" i="1" s="1"/>
  <c r="G87" i="12"/>
  <c r="I87" i="12"/>
  <c r="J86" i="1" s="1"/>
  <c r="C88" i="12"/>
  <c r="G87" i="1" s="1"/>
  <c r="E88" i="12"/>
  <c r="H87" i="1" s="1"/>
  <c r="G88" i="12"/>
  <c r="I87" i="1" s="1"/>
  <c r="I88" i="12"/>
  <c r="C89" i="12"/>
  <c r="G88" i="1" s="1"/>
  <c r="E89" i="12"/>
  <c r="H88" i="1" s="1"/>
  <c r="G89" i="12"/>
  <c r="I88" i="1" s="1"/>
  <c r="I89" i="12"/>
  <c r="J88" i="1" s="1"/>
  <c r="C90" i="12"/>
  <c r="G89" i="1" s="1"/>
  <c r="E90" i="12"/>
  <c r="H89" i="1" s="1"/>
  <c r="G90" i="12"/>
  <c r="I89" i="1" s="1"/>
  <c r="I90" i="12"/>
  <c r="C91" i="12"/>
  <c r="G90" i="1" s="1"/>
  <c r="E91" i="12"/>
  <c r="H90" i="1" s="1"/>
  <c r="G91" i="12"/>
  <c r="I90" i="1" s="1"/>
  <c r="I91" i="12"/>
  <c r="J90" i="1" s="1"/>
  <c r="C92" i="12"/>
  <c r="G91" i="1" s="1"/>
  <c r="E92" i="12"/>
  <c r="H91" i="1" s="1"/>
  <c r="G92" i="12"/>
  <c r="I91" i="1" s="1"/>
  <c r="I92" i="12"/>
  <c r="C93" i="12"/>
  <c r="G92" i="1" s="1"/>
  <c r="E93" i="12"/>
  <c r="H92" i="1" s="1"/>
  <c r="G93" i="12"/>
  <c r="I92" i="1" s="1"/>
  <c r="I93" i="12"/>
  <c r="C94" i="12"/>
  <c r="G93" i="1" s="1"/>
  <c r="E94" i="12"/>
  <c r="H93" i="1" s="1"/>
  <c r="G94" i="12"/>
  <c r="I93" i="1" s="1"/>
  <c r="I94" i="12"/>
  <c r="J93" i="1" s="1"/>
  <c r="C95" i="12"/>
  <c r="G94" i="1" s="1"/>
  <c r="E95" i="12"/>
  <c r="H94" i="1" s="1"/>
  <c r="G95" i="12"/>
  <c r="I94" i="1" s="1"/>
  <c r="I95" i="12"/>
  <c r="C96" i="12"/>
  <c r="G95" i="1" s="1"/>
  <c r="E96" i="12"/>
  <c r="H95" i="1" s="1"/>
  <c r="G96" i="12"/>
  <c r="I95" i="1" s="1"/>
  <c r="I96" i="12"/>
  <c r="C97" i="12"/>
  <c r="G96" i="1" s="1"/>
  <c r="E97" i="12"/>
  <c r="H96" i="1" s="1"/>
  <c r="G97" i="12"/>
  <c r="I96" i="1" s="1"/>
  <c r="I97" i="12"/>
  <c r="C98" i="12"/>
  <c r="G97" i="1" s="1"/>
  <c r="E98" i="12"/>
  <c r="H97" i="1" s="1"/>
  <c r="G98" i="12"/>
  <c r="I97" i="1" s="1"/>
  <c r="I98" i="12"/>
  <c r="C99" i="12"/>
  <c r="G98" i="1" s="1"/>
  <c r="E99" i="12"/>
  <c r="H98" i="1" s="1"/>
  <c r="G99" i="12"/>
  <c r="I98" i="1" s="1"/>
  <c r="I99" i="12"/>
  <c r="C100" i="12"/>
  <c r="G99" i="1" s="1"/>
  <c r="E100" i="12"/>
  <c r="H99" i="1" s="1"/>
  <c r="G100" i="12"/>
  <c r="I99" i="1" s="1"/>
  <c r="I100" i="12"/>
  <c r="C101" i="12"/>
  <c r="G100" i="1" s="1"/>
  <c r="E101" i="12"/>
  <c r="H100" i="1" s="1"/>
  <c r="G101" i="12"/>
  <c r="I100" i="1" s="1"/>
  <c r="I101" i="12"/>
  <c r="J100" i="1" s="1"/>
  <c r="C102" i="12"/>
  <c r="G101" i="1" s="1"/>
  <c r="E102" i="12"/>
  <c r="H101" i="1" s="1"/>
  <c r="G102" i="12"/>
  <c r="I101" i="1" s="1"/>
  <c r="I102" i="12"/>
  <c r="C103" i="12"/>
  <c r="G102" i="1" s="1"/>
  <c r="E103" i="12"/>
  <c r="H102" i="1" s="1"/>
  <c r="G103" i="12"/>
  <c r="I102" i="1" s="1"/>
  <c r="I103" i="12"/>
  <c r="J102" i="1" s="1"/>
  <c r="C104" i="12"/>
  <c r="G103" i="1" s="1"/>
  <c r="E104" i="12"/>
  <c r="H103" i="1" s="1"/>
  <c r="G104" i="12"/>
  <c r="I103" i="1" s="1"/>
  <c r="I104" i="12"/>
  <c r="C105" i="12"/>
  <c r="G104" i="1" s="1"/>
  <c r="E105" i="12"/>
  <c r="H104" i="1" s="1"/>
  <c r="G105" i="12"/>
  <c r="I104" i="1" s="1"/>
  <c r="I105" i="12"/>
  <c r="J104" i="1" s="1"/>
  <c r="C106" i="12"/>
  <c r="G105" i="1" s="1"/>
  <c r="E106" i="12"/>
  <c r="H105" i="1" s="1"/>
  <c r="G106" i="12"/>
  <c r="I105" i="1" s="1"/>
  <c r="I106" i="12"/>
  <c r="C107" i="12"/>
  <c r="G106" i="1" s="1"/>
  <c r="E107" i="12"/>
  <c r="H106" i="1" s="1"/>
  <c r="G107" i="12"/>
  <c r="I106" i="1" s="1"/>
  <c r="I107" i="12"/>
  <c r="J106" i="1" s="1"/>
  <c r="C108" i="12"/>
  <c r="G107" i="1" s="1"/>
  <c r="E108" i="12"/>
  <c r="H107" i="1" s="1"/>
  <c r="G108" i="12"/>
  <c r="I107" i="1" s="1"/>
  <c r="I108" i="12"/>
  <c r="C109" i="12"/>
  <c r="G108" i="1" s="1"/>
  <c r="E109" i="12"/>
  <c r="H108" i="1" s="1"/>
  <c r="G109" i="12"/>
  <c r="I108" i="1" s="1"/>
  <c r="I109" i="12"/>
  <c r="C110" i="12"/>
  <c r="G109" i="1" s="1"/>
  <c r="E110" i="12"/>
  <c r="H109" i="1" s="1"/>
  <c r="G110" i="12"/>
  <c r="I109" i="1" s="1"/>
  <c r="I110" i="12"/>
  <c r="J109" i="1" s="1"/>
  <c r="C111" i="12"/>
  <c r="G110" i="1" s="1"/>
  <c r="E111" i="12"/>
  <c r="H110" i="1" s="1"/>
  <c r="G111" i="12"/>
  <c r="I110" i="1" s="1"/>
  <c r="I111" i="12"/>
  <c r="C112" i="12"/>
  <c r="G111" i="1" s="1"/>
  <c r="E112" i="12"/>
  <c r="H111" i="1" s="1"/>
  <c r="G112" i="12"/>
  <c r="I111" i="1" s="1"/>
  <c r="I112" i="12"/>
  <c r="C113" i="12"/>
  <c r="G112" i="1" s="1"/>
  <c r="E113" i="12"/>
  <c r="H112" i="1" s="1"/>
  <c r="G113" i="12"/>
  <c r="I112" i="1" s="1"/>
  <c r="I113" i="12"/>
  <c r="C114" i="12"/>
  <c r="G113" i="1" s="1"/>
  <c r="E114" i="12"/>
  <c r="H113" i="1" s="1"/>
  <c r="G114" i="12"/>
  <c r="I113" i="1" s="1"/>
  <c r="I114" i="12"/>
  <c r="C115" i="12"/>
  <c r="G114" i="1" s="1"/>
  <c r="E115" i="12"/>
  <c r="H114" i="1" s="1"/>
  <c r="G115" i="12"/>
  <c r="I114" i="1" s="1"/>
  <c r="I115" i="12"/>
  <c r="C116" i="12"/>
  <c r="G115" i="1" s="1"/>
  <c r="E116" i="12"/>
  <c r="H115" i="1" s="1"/>
  <c r="G116" i="12"/>
  <c r="I115" i="1" s="1"/>
  <c r="I116" i="12"/>
  <c r="C117" i="12"/>
  <c r="G116" i="1" s="1"/>
  <c r="E117" i="12"/>
  <c r="H116" i="1" s="1"/>
  <c r="G117" i="12"/>
  <c r="I116" i="1" s="1"/>
  <c r="I117" i="12"/>
  <c r="J116" i="1" s="1"/>
  <c r="C118" i="12"/>
  <c r="G117" i="1" s="1"/>
  <c r="E118" i="12"/>
  <c r="H117" i="1" s="1"/>
  <c r="G118" i="12"/>
  <c r="I117" i="1" s="1"/>
  <c r="I118" i="12"/>
  <c r="C119" i="12"/>
  <c r="G118" i="1" s="1"/>
  <c r="E119" i="12"/>
  <c r="H118" i="1" s="1"/>
  <c r="G119" i="12"/>
  <c r="I118" i="1" s="1"/>
  <c r="I119" i="12"/>
  <c r="C120" i="12"/>
  <c r="G119" i="1" s="1"/>
  <c r="E120" i="12"/>
  <c r="H119" i="1" s="1"/>
  <c r="G120" i="12"/>
  <c r="I119" i="1" s="1"/>
  <c r="I120" i="12"/>
  <c r="C121" i="12"/>
  <c r="G120" i="1" s="1"/>
  <c r="E121" i="12"/>
  <c r="H120" i="1" s="1"/>
  <c r="G121" i="12"/>
  <c r="I120" i="1" s="1"/>
  <c r="I121" i="12"/>
  <c r="C122" i="12"/>
  <c r="G121" i="1" s="1"/>
  <c r="E122" i="12"/>
  <c r="H121" i="1" s="1"/>
  <c r="G122" i="12"/>
  <c r="I121" i="1" s="1"/>
  <c r="I122" i="12"/>
  <c r="C123" i="12"/>
  <c r="G122" i="1" s="1"/>
  <c r="E123" i="12"/>
  <c r="H122" i="1" s="1"/>
  <c r="G123" i="12"/>
  <c r="I122" i="1" s="1"/>
  <c r="I123" i="12"/>
  <c r="C124" i="12"/>
  <c r="G123" i="1" s="1"/>
  <c r="E124" i="12"/>
  <c r="H123" i="1" s="1"/>
  <c r="G124" i="12"/>
  <c r="I123" i="1" s="1"/>
  <c r="I124" i="12"/>
  <c r="C125" i="12"/>
  <c r="G124" i="1" s="1"/>
  <c r="E125" i="12"/>
  <c r="H124" i="1" s="1"/>
  <c r="G125" i="12"/>
  <c r="I124" i="1" s="1"/>
  <c r="I125" i="12"/>
  <c r="J124" i="1" s="1"/>
  <c r="C126" i="12"/>
  <c r="G125" i="1" s="1"/>
  <c r="E126" i="12"/>
  <c r="H125" i="1" s="1"/>
  <c r="G126" i="12"/>
  <c r="I125" i="1" s="1"/>
  <c r="I126" i="12"/>
  <c r="C127" i="12"/>
  <c r="G126" i="1" s="1"/>
  <c r="E127" i="12"/>
  <c r="H126" i="1" s="1"/>
  <c r="G127" i="12"/>
  <c r="I126" i="1" s="1"/>
  <c r="I127" i="12"/>
  <c r="J126" i="1" s="1"/>
  <c r="C128" i="12"/>
  <c r="G127" i="1" s="1"/>
  <c r="E128" i="12"/>
  <c r="H127" i="1" s="1"/>
  <c r="G128" i="12"/>
  <c r="I127" i="1" s="1"/>
  <c r="I128" i="12"/>
  <c r="C129" i="12"/>
  <c r="G128" i="1" s="1"/>
  <c r="E129" i="12"/>
  <c r="H128" i="1" s="1"/>
  <c r="G129" i="12"/>
  <c r="I128" i="1" s="1"/>
  <c r="I129" i="12"/>
  <c r="J128" i="1" s="1"/>
  <c r="C130" i="12"/>
  <c r="G129" i="1" s="1"/>
  <c r="E130" i="12"/>
  <c r="H129" i="1" s="1"/>
  <c r="G130" i="12"/>
  <c r="I130" i="12"/>
  <c r="C131" i="12"/>
  <c r="G130" i="1" s="1"/>
  <c r="E131" i="12"/>
  <c r="H130" i="1" s="1"/>
  <c r="G131" i="12"/>
  <c r="I130" i="1" s="1"/>
  <c r="I131" i="12"/>
  <c r="C132" i="12"/>
  <c r="G131" i="1" s="1"/>
  <c r="E132" i="12"/>
  <c r="H131" i="1" s="1"/>
  <c r="G132" i="12"/>
  <c r="I131" i="1" s="1"/>
  <c r="I132" i="12"/>
  <c r="C133" i="12"/>
  <c r="G132" i="1" s="1"/>
  <c r="E133" i="12"/>
  <c r="H132" i="1" s="1"/>
  <c r="G133" i="12"/>
  <c r="I132" i="1" s="1"/>
  <c r="I133" i="12"/>
  <c r="C134" i="12"/>
  <c r="G133" i="1" s="1"/>
  <c r="E134" i="12"/>
  <c r="H133" i="1" s="1"/>
  <c r="G134" i="12"/>
  <c r="I133" i="1" s="1"/>
  <c r="I134" i="12"/>
  <c r="C135" i="12"/>
  <c r="G134" i="1" s="1"/>
  <c r="E135" i="12"/>
  <c r="H134" i="1" s="1"/>
  <c r="G135" i="12"/>
  <c r="I134" i="1" s="1"/>
  <c r="I135" i="12"/>
  <c r="C136" i="12"/>
  <c r="G135" i="1" s="1"/>
  <c r="E136" i="12"/>
  <c r="H135" i="1" s="1"/>
  <c r="G136" i="12"/>
  <c r="I135" i="1" s="1"/>
  <c r="I136" i="12"/>
  <c r="C137" i="12"/>
  <c r="G136" i="1" s="1"/>
  <c r="E137" i="12"/>
  <c r="H136" i="1" s="1"/>
  <c r="G137" i="12"/>
  <c r="I137" i="12"/>
  <c r="C138" i="12"/>
  <c r="G137" i="1" s="1"/>
  <c r="E138" i="12"/>
  <c r="H137" i="1" s="1"/>
  <c r="G138" i="12"/>
  <c r="I138" i="12"/>
  <c r="C139" i="12"/>
  <c r="G138" i="1" s="1"/>
  <c r="E139" i="12"/>
  <c r="H138" i="1" s="1"/>
  <c r="G139" i="12"/>
  <c r="I138" i="1" s="1"/>
  <c r="I139" i="12"/>
  <c r="C140" i="12"/>
  <c r="G139" i="1" s="1"/>
  <c r="E140" i="12"/>
  <c r="H139" i="1" s="1"/>
  <c r="G140" i="12"/>
  <c r="I139" i="1" s="1"/>
  <c r="I140" i="12"/>
  <c r="C141" i="12"/>
  <c r="G140" i="1" s="1"/>
  <c r="E141" i="12"/>
  <c r="H140" i="1" s="1"/>
  <c r="G141" i="12"/>
  <c r="I140" i="1" s="1"/>
  <c r="I141" i="12"/>
  <c r="C142" i="12"/>
  <c r="G141" i="1" s="1"/>
  <c r="E142" i="12"/>
  <c r="H141" i="1" s="1"/>
  <c r="G142" i="12"/>
  <c r="I141" i="1" s="1"/>
  <c r="I142" i="12"/>
  <c r="C143" i="12"/>
  <c r="G142" i="1" s="1"/>
  <c r="E143" i="12"/>
  <c r="H142" i="1" s="1"/>
  <c r="G143" i="12"/>
  <c r="I142" i="1" s="1"/>
  <c r="I143" i="12"/>
  <c r="C144" i="12"/>
  <c r="G143" i="1" s="1"/>
  <c r="E144" i="12"/>
  <c r="H143" i="1" s="1"/>
  <c r="G144" i="12"/>
  <c r="I143" i="1" s="1"/>
  <c r="I144" i="12"/>
  <c r="C145" i="12"/>
  <c r="G144" i="1" s="1"/>
  <c r="E145" i="12"/>
  <c r="H144" i="1" s="1"/>
  <c r="G145" i="12"/>
  <c r="I144" i="1" s="1"/>
  <c r="I145" i="12"/>
  <c r="C146" i="12"/>
  <c r="G145" i="1" s="1"/>
  <c r="E146" i="12"/>
  <c r="H145" i="1" s="1"/>
  <c r="G146" i="12"/>
  <c r="I145" i="1" s="1"/>
  <c r="I146" i="12"/>
  <c r="C147" i="12"/>
  <c r="G146" i="1" s="1"/>
  <c r="E147" i="12"/>
  <c r="H146" i="1" s="1"/>
  <c r="G147" i="12"/>
  <c r="I146" i="1" s="1"/>
  <c r="I147" i="12"/>
  <c r="C148" i="12"/>
  <c r="G147" i="1" s="1"/>
  <c r="E148" i="12"/>
  <c r="H147" i="1" s="1"/>
  <c r="G148" i="12"/>
  <c r="I147" i="1" s="1"/>
  <c r="I148" i="12"/>
  <c r="C149" i="12"/>
  <c r="G148" i="1" s="1"/>
  <c r="E149" i="12"/>
  <c r="H148" i="1" s="1"/>
  <c r="G149" i="12"/>
  <c r="I148" i="1" s="1"/>
  <c r="I149" i="12"/>
  <c r="C150" i="12"/>
  <c r="G149" i="1" s="1"/>
  <c r="E150" i="12"/>
  <c r="H149" i="1" s="1"/>
  <c r="G150" i="12"/>
  <c r="I149" i="1" s="1"/>
  <c r="I150" i="12"/>
  <c r="C151" i="12"/>
  <c r="G150" i="1" s="1"/>
  <c r="E151" i="12"/>
  <c r="H150" i="1" s="1"/>
  <c r="G151" i="12"/>
  <c r="I150" i="1" s="1"/>
  <c r="I151" i="12"/>
  <c r="C152" i="12"/>
  <c r="G151" i="1" s="1"/>
  <c r="E152" i="12"/>
  <c r="H151" i="1" s="1"/>
  <c r="G152" i="12"/>
  <c r="I152" i="12"/>
  <c r="C153" i="12"/>
  <c r="G152" i="1" s="1"/>
  <c r="E153" i="12"/>
  <c r="H152" i="1" s="1"/>
  <c r="G153" i="12"/>
  <c r="I152" i="1" s="1"/>
  <c r="I153" i="12"/>
  <c r="C154" i="12"/>
  <c r="G153" i="1" s="1"/>
  <c r="E154" i="12"/>
  <c r="H153" i="1" s="1"/>
  <c r="G154" i="12"/>
  <c r="I153" i="1" s="1"/>
  <c r="I154" i="12"/>
  <c r="C155" i="12"/>
  <c r="G154" i="1" s="1"/>
  <c r="E155" i="12"/>
  <c r="H154" i="1" s="1"/>
  <c r="G155" i="12"/>
  <c r="I154" i="1" s="1"/>
  <c r="I155" i="12"/>
  <c r="C156" i="12"/>
  <c r="G155" i="1" s="1"/>
  <c r="E156" i="12"/>
  <c r="H155" i="1" s="1"/>
  <c r="G156" i="12"/>
  <c r="I155" i="1" s="1"/>
  <c r="I156" i="12"/>
  <c r="C157" i="12"/>
  <c r="G156" i="1" s="1"/>
  <c r="E157" i="12"/>
  <c r="H156" i="1" s="1"/>
  <c r="G157" i="12"/>
  <c r="I156" i="1" s="1"/>
  <c r="I157" i="12"/>
  <c r="C158" i="12"/>
  <c r="G157" i="1" s="1"/>
  <c r="E158" i="12"/>
  <c r="H157" i="1" s="1"/>
  <c r="G158" i="12"/>
  <c r="I157" i="1" s="1"/>
  <c r="I158" i="12"/>
  <c r="C159" i="12"/>
  <c r="G158" i="1" s="1"/>
  <c r="E159" i="12"/>
  <c r="H158" i="1" s="1"/>
  <c r="G159" i="12"/>
  <c r="I158" i="1" s="1"/>
  <c r="I159" i="12"/>
  <c r="C160" i="12"/>
  <c r="G159" i="1" s="1"/>
  <c r="E160" i="12"/>
  <c r="H159" i="1" s="1"/>
  <c r="G160" i="12"/>
  <c r="I159" i="1" s="1"/>
  <c r="I160" i="12"/>
  <c r="C161" i="12"/>
  <c r="G160" i="1" s="1"/>
  <c r="E161" i="12"/>
  <c r="H160" i="1" s="1"/>
  <c r="G161" i="12"/>
  <c r="I160" i="1" s="1"/>
  <c r="I161" i="12"/>
  <c r="C162" i="12"/>
  <c r="G161" i="1" s="1"/>
  <c r="E162" i="12"/>
  <c r="H161" i="1" s="1"/>
  <c r="G162" i="12"/>
  <c r="I161" i="1" s="1"/>
  <c r="I162" i="12"/>
  <c r="C163" i="12"/>
  <c r="G162" i="1" s="1"/>
  <c r="E163" i="12"/>
  <c r="H162" i="1" s="1"/>
  <c r="G163" i="12"/>
  <c r="I162" i="1" s="1"/>
  <c r="I163" i="12"/>
  <c r="C164" i="12"/>
  <c r="G163" i="1" s="1"/>
  <c r="E164" i="12"/>
  <c r="H163" i="1" s="1"/>
  <c r="G164" i="12"/>
  <c r="I163" i="1" s="1"/>
  <c r="I164" i="12"/>
  <c r="C165" i="12"/>
  <c r="G164" i="1" s="1"/>
  <c r="E165" i="12"/>
  <c r="H164" i="1" s="1"/>
  <c r="G165" i="12"/>
  <c r="I164" i="1" s="1"/>
  <c r="I165" i="12"/>
  <c r="C166" i="12"/>
  <c r="G165" i="1" s="1"/>
  <c r="E166" i="12"/>
  <c r="H165" i="1" s="1"/>
  <c r="G166" i="12"/>
  <c r="I165" i="1" s="1"/>
  <c r="I166" i="12"/>
  <c r="C167" i="12"/>
  <c r="G166" i="1" s="1"/>
  <c r="E167" i="12"/>
  <c r="H166" i="1" s="1"/>
  <c r="G167" i="12"/>
  <c r="I166" i="1" s="1"/>
  <c r="I167" i="12"/>
  <c r="C168" i="12"/>
  <c r="G167" i="1" s="1"/>
  <c r="E168" i="12"/>
  <c r="H167" i="1" s="1"/>
  <c r="G168" i="12"/>
  <c r="I168" i="12"/>
  <c r="C169" i="12"/>
  <c r="G168" i="1" s="1"/>
  <c r="E169" i="12"/>
  <c r="H168" i="1" s="1"/>
  <c r="G169" i="12"/>
  <c r="I168" i="1" s="1"/>
  <c r="I169" i="12"/>
  <c r="C170" i="12"/>
  <c r="G169" i="1" s="1"/>
  <c r="E170" i="12"/>
  <c r="H169" i="1" s="1"/>
  <c r="G170" i="12"/>
  <c r="I169" i="1" s="1"/>
  <c r="I170" i="12"/>
  <c r="C171" i="12"/>
  <c r="G170" i="1" s="1"/>
  <c r="E171" i="12"/>
  <c r="H170" i="1" s="1"/>
  <c r="G171" i="12"/>
  <c r="I170" i="1" s="1"/>
  <c r="I171" i="12"/>
  <c r="C172" i="12"/>
  <c r="G171" i="1" s="1"/>
  <c r="E172" i="12"/>
  <c r="H171" i="1" s="1"/>
  <c r="G172" i="12"/>
  <c r="I171" i="1" s="1"/>
  <c r="I172" i="12"/>
  <c r="C173" i="12"/>
  <c r="G172" i="1" s="1"/>
  <c r="E173" i="12"/>
  <c r="H172" i="1" s="1"/>
  <c r="G173" i="12"/>
  <c r="I172" i="1" s="1"/>
  <c r="I173" i="12"/>
  <c r="C174" i="12"/>
  <c r="G173" i="1" s="1"/>
  <c r="E174" i="12"/>
  <c r="H173" i="1" s="1"/>
  <c r="G174" i="12"/>
  <c r="I174" i="12"/>
  <c r="C175" i="12"/>
  <c r="G174" i="1" s="1"/>
  <c r="E175" i="12"/>
  <c r="H174" i="1" s="1"/>
  <c r="G175" i="12"/>
  <c r="I174" i="1" s="1"/>
  <c r="I175" i="12"/>
  <c r="C176" i="12"/>
  <c r="G175" i="1" s="1"/>
  <c r="E176" i="12"/>
  <c r="H175" i="1" s="1"/>
  <c r="G176" i="12"/>
  <c r="I176" i="12"/>
  <c r="C177" i="12"/>
  <c r="G176" i="1" s="1"/>
  <c r="E177" i="12"/>
  <c r="H176" i="1" s="1"/>
  <c r="G177" i="12"/>
  <c r="I176" i="1" s="1"/>
  <c r="I177" i="12"/>
  <c r="C178" i="12"/>
  <c r="G177" i="1" s="1"/>
  <c r="E178" i="12"/>
  <c r="H177" i="1" s="1"/>
  <c r="G178" i="12"/>
  <c r="I177" i="1" s="1"/>
  <c r="I178" i="12"/>
  <c r="C179" i="12"/>
  <c r="G178" i="1" s="1"/>
  <c r="E179" i="12"/>
  <c r="H178" i="1" s="1"/>
  <c r="G179" i="12"/>
  <c r="I178" i="1" s="1"/>
  <c r="I179" i="12"/>
  <c r="C180" i="12"/>
  <c r="G179" i="1" s="1"/>
  <c r="E180" i="12"/>
  <c r="H179" i="1" s="1"/>
  <c r="G180" i="12"/>
  <c r="I179" i="1" s="1"/>
  <c r="I180" i="12"/>
  <c r="C181" i="12"/>
  <c r="G180" i="1" s="1"/>
  <c r="E181" i="12"/>
  <c r="H180" i="1" s="1"/>
  <c r="G181" i="12"/>
  <c r="I180" i="1" s="1"/>
  <c r="I181" i="12"/>
  <c r="C182" i="12"/>
  <c r="G181" i="1" s="1"/>
  <c r="E182" i="12"/>
  <c r="H181" i="1" s="1"/>
  <c r="G182" i="12"/>
  <c r="I181" i="1" s="1"/>
  <c r="I182" i="12"/>
  <c r="C183" i="12"/>
  <c r="G182" i="1" s="1"/>
  <c r="E183" i="12"/>
  <c r="H182" i="1" s="1"/>
  <c r="G183" i="12"/>
  <c r="I182" i="1" s="1"/>
  <c r="I183" i="12"/>
  <c r="C184" i="12"/>
  <c r="G183" i="1" s="1"/>
  <c r="E184" i="12"/>
  <c r="H183" i="1" s="1"/>
  <c r="G184" i="12"/>
  <c r="I183" i="1" s="1"/>
  <c r="I184" i="12"/>
  <c r="C185" i="12"/>
  <c r="G184" i="1" s="1"/>
  <c r="E185" i="12"/>
  <c r="H184" i="1" s="1"/>
  <c r="G185" i="12"/>
  <c r="I184" i="1" s="1"/>
  <c r="I185" i="12"/>
  <c r="C186" i="12"/>
  <c r="G185" i="1" s="1"/>
  <c r="E186" i="12"/>
  <c r="H185" i="1" s="1"/>
  <c r="G186" i="12"/>
  <c r="I186" i="12"/>
  <c r="C187" i="12"/>
  <c r="G186" i="1" s="1"/>
  <c r="E187" i="12"/>
  <c r="H186" i="1" s="1"/>
  <c r="G187" i="12"/>
  <c r="I186" i="1" s="1"/>
  <c r="I187" i="12"/>
  <c r="C188" i="12"/>
  <c r="G187" i="1" s="1"/>
  <c r="E188" i="12"/>
  <c r="H187" i="1" s="1"/>
  <c r="G188" i="12"/>
  <c r="I187" i="1" s="1"/>
  <c r="I188" i="12"/>
  <c r="C189" i="12"/>
  <c r="G188" i="1" s="1"/>
  <c r="E189" i="12"/>
  <c r="H188" i="1" s="1"/>
  <c r="G189" i="12"/>
  <c r="I188" i="1" s="1"/>
  <c r="I189" i="12"/>
  <c r="C190" i="12"/>
  <c r="G189" i="1" s="1"/>
  <c r="E190" i="12"/>
  <c r="H189" i="1" s="1"/>
  <c r="G190" i="12"/>
  <c r="I189" i="1" s="1"/>
  <c r="I190" i="12"/>
  <c r="C191" i="12"/>
  <c r="G190" i="1" s="1"/>
  <c r="E191" i="12"/>
  <c r="H190" i="1" s="1"/>
  <c r="G191" i="12"/>
  <c r="I190" i="1" s="1"/>
  <c r="I191" i="12"/>
  <c r="C192" i="12"/>
  <c r="G191" i="1" s="1"/>
  <c r="E192" i="12"/>
  <c r="H191" i="1" s="1"/>
  <c r="G192" i="12"/>
  <c r="I191" i="1" s="1"/>
  <c r="I192" i="12"/>
  <c r="C193" i="12"/>
  <c r="G192" i="1" s="1"/>
  <c r="E193" i="12"/>
  <c r="H192" i="1" s="1"/>
  <c r="G193" i="12"/>
  <c r="I192" i="1" s="1"/>
  <c r="I193" i="12"/>
  <c r="C194" i="12"/>
  <c r="G193" i="1" s="1"/>
  <c r="E194" i="12"/>
  <c r="H193" i="1" s="1"/>
  <c r="G194" i="12"/>
  <c r="I194" i="12"/>
  <c r="C195" i="12"/>
  <c r="G194" i="1" s="1"/>
  <c r="E195" i="12"/>
  <c r="H194" i="1" s="1"/>
  <c r="G195" i="12"/>
  <c r="I194" i="1" s="1"/>
  <c r="I195" i="12"/>
  <c r="C196" i="12"/>
  <c r="G195" i="1" s="1"/>
  <c r="E196" i="12"/>
  <c r="H195" i="1" s="1"/>
  <c r="G196" i="12"/>
  <c r="I195" i="1" s="1"/>
  <c r="I196" i="12"/>
  <c r="C197" i="12"/>
  <c r="G196" i="1" s="1"/>
  <c r="E197" i="12"/>
  <c r="H196" i="1" s="1"/>
  <c r="G197" i="12"/>
  <c r="I196" i="1" s="1"/>
  <c r="I197" i="12"/>
  <c r="C198" i="12"/>
  <c r="G197" i="1" s="1"/>
  <c r="E198" i="12"/>
  <c r="H197" i="1" s="1"/>
  <c r="G198" i="12"/>
  <c r="I197" i="1" s="1"/>
  <c r="I198" i="12"/>
  <c r="C199" i="12"/>
  <c r="G198" i="1" s="1"/>
  <c r="E199" i="12"/>
  <c r="H198" i="1" s="1"/>
  <c r="G199" i="12"/>
  <c r="I198" i="1" s="1"/>
  <c r="I199" i="12"/>
  <c r="C200" i="12"/>
  <c r="G199" i="1" s="1"/>
  <c r="E200" i="12"/>
  <c r="H199" i="1" s="1"/>
  <c r="G200" i="12"/>
  <c r="I199" i="1" s="1"/>
  <c r="I200" i="12"/>
  <c r="C201" i="12"/>
  <c r="G200" i="1" s="1"/>
  <c r="E201" i="12"/>
  <c r="H200" i="1" s="1"/>
  <c r="G201" i="12"/>
  <c r="I201" i="12"/>
  <c r="C202" i="12"/>
  <c r="G201" i="1" s="1"/>
  <c r="E202" i="12"/>
  <c r="H201" i="1" s="1"/>
  <c r="G202" i="12"/>
  <c r="I201" i="1" s="1"/>
  <c r="I202" i="12"/>
  <c r="C203" i="12"/>
  <c r="G202" i="1" s="1"/>
  <c r="E203" i="12"/>
  <c r="H202" i="1" s="1"/>
  <c r="G203" i="12"/>
  <c r="I203" i="12"/>
  <c r="C204" i="12"/>
  <c r="G203" i="1" s="1"/>
  <c r="E204" i="12"/>
  <c r="H203" i="1" s="1"/>
  <c r="G204" i="12"/>
  <c r="I203" i="1" s="1"/>
  <c r="I204" i="12"/>
  <c r="C205" i="12"/>
  <c r="G204" i="1" s="1"/>
  <c r="E205" i="12"/>
  <c r="H204" i="1" s="1"/>
  <c r="G205" i="12"/>
  <c r="I204" i="1" s="1"/>
  <c r="I205" i="12"/>
  <c r="C206" i="12"/>
  <c r="G205" i="1" s="1"/>
  <c r="E206" i="12"/>
  <c r="H205" i="1" s="1"/>
  <c r="G206" i="12"/>
  <c r="I205" i="1" s="1"/>
  <c r="I206" i="12"/>
  <c r="C207" i="12"/>
  <c r="G206" i="1" s="1"/>
  <c r="E207" i="12"/>
  <c r="H206" i="1" s="1"/>
  <c r="G207" i="12"/>
  <c r="I206" i="1" s="1"/>
  <c r="I207" i="12"/>
  <c r="C208" i="12"/>
  <c r="G207" i="1" s="1"/>
  <c r="E208" i="12"/>
  <c r="H207" i="1" s="1"/>
  <c r="G208" i="12"/>
  <c r="I207" i="1" s="1"/>
  <c r="I208" i="12"/>
  <c r="C209" i="12"/>
  <c r="G208" i="1" s="1"/>
  <c r="E209" i="12"/>
  <c r="H208" i="1" s="1"/>
  <c r="G209" i="12"/>
  <c r="I208" i="1" s="1"/>
  <c r="I209" i="12"/>
  <c r="C210" i="12"/>
  <c r="G209" i="1" s="1"/>
  <c r="E210" i="12"/>
  <c r="H209" i="1" s="1"/>
  <c r="G210" i="12"/>
  <c r="I210" i="12"/>
  <c r="C211" i="12"/>
  <c r="G210" i="1" s="1"/>
  <c r="E211" i="12"/>
  <c r="H210" i="1" s="1"/>
  <c r="G211" i="12"/>
  <c r="I210" i="1" s="1"/>
  <c r="I211" i="12"/>
  <c r="C212" i="12"/>
  <c r="G211" i="1" s="1"/>
  <c r="E212" i="12"/>
  <c r="H211" i="1" s="1"/>
  <c r="G212" i="12"/>
  <c r="I211" i="1" s="1"/>
  <c r="I212" i="12"/>
  <c r="C213" i="12"/>
  <c r="G212" i="1" s="1"/>
  <c r="E213" i="12"/>
  <c r="H212" i="1" s="1"/>
  <c r="G213" i="12"/>
  <c r="I212" i="1" s="1"/>
  <c r="I213" i="12"/>
  <c r="C214" i="12"/>
  <c r="G213" i="1" s="1"/>
  <c r="E214" i="12"/>
  <c r="H213" i="1" s="1"/>
  <c r="G214" i="12"/>
  <c r="I213" i="1" s="1"/>
  <c r="I214" i="12"/>
  <c r="C215" i="12"/>
  <c r="G214" i="1" s="1"/>
  <c r="E215" i="12"/>
  <c r="H214" i="1" s="1"/>
  <c r="G215" i="12"/>
  <c r="I214" i="1" s="1"/>
  <c r="I215" i="12"/>
  <c r="C216" i="12"/>
  <c r="G215" i="1" s="1"/>
  <c r="E216" i="12"/>
  <c r="H215" i="1" s="1"/>
  <c r="G216" i="12"/>
  <c r="I215" i="1" s="1"/>
  <c r="I216" i="12"/>
  <c r="C217" i="12"/>
  <c r="G216" i="1" s="1"/>
  <c r="E217" i="12"/>
  <c r="H216" i="1" s="1"/>
  <c r="G217" i="12"/>
  <c r="I217" i="12"/>
  <c r="C218" i="12"/>
  <c r="G217" i="1" s="1"/>
  <c r="E218" i="12"/>
  <c r="H217" i="1" s="1"/>
  <c r="G218" i="12"/>
  <c r="I217" i="1" s="1"/>
  <c r="I218" i="12"/>
  <c r="C219" i="12"/>
  <c r="G218" i="1" s="1"/>
  <c r="E219" i="12"/>
  <c r="H218" i="1" s="1"/>
  <c r="G219" i="12"/>
  <c r="I218" i="1" s="1"/>
  <c r="I219" i="12"/>
  <c r="C220" i="12"/>
  <c r="G219" i="1" s="1"/>
  <c r="E220" i="12"/>
  <c r="H219" i="1" s="1"/>
  <c r="G220" i="12"/>
  <c r="I220" i="12"/>
  <c r="C221" i="12"/>
  <c r="G220" i="1" s="1"/>
  <c r="E221" i="12"/>
  <c r="H220" i="1" s="1"/>
  <c r="G221" i="12"/>
  <c r="I220" i="1" s="1"/>
  <c r="I221" i="12"/>
  <c r="C222" i="12"/>
  <c r="G221" i="1" s="1"/>
  <c r="E222" i="12"/>
  <c r="H221" i="1" s="1"/>
  <c r="G222" i="12"/>
  <c r="I221" i="1" s="1"/>
  <c r="I222" i="12"/>
  <c r="C223" i="12"/>
  <c r="G222" i="1" s="1"/>
  <c r="E223" i="12"/>
  <c r="H222" i="1" s="1"/>
  <c r="G223" i="12"/>
  <c r="I222" i="1" s="1"/>
  <c r="I223" i="12"/>
  <c r="C224" i="12"/>
  <c r="G223" i="1" s="1"/>
  <c r="E224" i="12"/>
  <c r="H223" i="1" s="1"/>
  <c r="G224" i="12"/>
  <c r="I223" i="1" s="1"/>
  <c r="I224" i="12"/>
  <c r="C225" i="12"/>
  <c r="G224" i="1" s="1"/>
  <c r="E225" i="12"/>
  <c r="H224" i="1" s="1"/>
  <c r="G225" i="12"/>
  <c r="I225" i="12"/>
  <c r="C226" i="12"/>
  <c r="G225" i="1" s="1"/>
  <c r="E226" i="12"/>
  <c r="H225" i="1" s="1"/>
  <c r="G226" i="12"/>
  <c r="I225" i="1" s="1"/>
  <c r="I226" i="12"/>
  <c r="C227" i="12"/>
  <c r="G226" i="1" s="1"/>
  <c r="E227" i="12"/>
  <c r="H226" i="1" s="1"/>
  <c r="G227" i="12"/>
  <c r="I227" i="12"/>
  <c r="C228" i="12"/>
  <c r="G227" i="1" s="1"/>
  <c r="E228" i="12"/>
  <c r="H227" i="1" s="1"/>
  <c r="G228" i="12"/>
  <c r="I227" i="1" s="1"/>
  <c r="I228" i="12"/>
  <c r="C229" i="12"/>
  <c r="G228" i="1" s="1"/>
  <c r="E229" i="12"/>
  <c r="H228" i="1" s="1"/>
  <c r="G229" i="12"/>
  <c r="I228" i="1" s="1"/>
  <c r="I229" i="12"/>
  <c r="C230" i="12"/>
  <c r="G229" i="1" s="1"/>
  <c r="E230" i="12"/>
  <c r="H229" i="1" s="1"/>
  <c r="G230" i="12"/>
  <c r="I229" i="1" s="1"/>
  <c r="I230" i="12"/>
  <c r="C231" i="12"/>
  <c r="G230" i="1" s="1"/>
  <c r="E231" i="12"/>
  <c r="H230" i="1" s="1"/>
  <c r="G231" i="12"/>
  <c r="I230" i="1" s="1"/>
  <c r="I231" i="12"/>
  <c r="C232" i="12"/>
  <c r="G231" i="1" s="1"/>
  <c r="E232" i="12"/>
  <c r="H231" i="1" s="1"/>
  <c r="G232" i="12"/>
  <c r="I232" i="12"/>
  <c r="C233" i="12"/>
  <c r="G232" i="1" s="1"/>
  <c r="E233" i="12"/>
  <c r="H232" i="1" s="1"/>
  <c r="G233" i="12"/>
  <c r="I232" i="1" s="1"/>
  <c r="I233" i="12"/>
  <c r="C234" i="12"/>
  <c r="G233" i="1" s="1"/>
  <c r="E234" i="12"/>
  <c r="H233" i="1" s="1"/>
  <c r="G234" i="12"/>
  <c r="I233" i="1" s="1"/>
  <c r="I234" i="12"/>
  <c r="C235" i="12"/>
  <c r="G234" i="1" s="1"/>
  <c r="E235" i="12"/>
  <c r="H234" i="1" s="1"/>
  <c r="G235" i="12"/>
  <c r="I235" i="12"/>
  <c r="C236" i="12"/>
  <c r="G235" i="1" s="1"/>
  <c r="E236" i="12"/>
  <c r="H235" i="1" s="1"/>
  <c r="G236" i="12"/>
  <c r="I236" i="12"/>
  <c r="C237" i="12"/>
  <c r="G236" i="1" s="1"/>
  <c r="E237" i="12"/>
  <c r="H236" i="1" s="1"/>
  <c r="G237" i="12"/>
  <c r="I236" i="1" s="1"/>
  <c r="I237" i="12"/>
  <c r="C238" i="12"/>
  <c r="G237" i="1" s="1"/>
  <c r="E238" i="12"/>
  <c r="H237" i="1" s="1"/>
  <c r="G238" i="12"/>
  <c r="I237" i="1" s="1"/>
  <c r="I238" i="12"/>
  <c r="C239" i="12"/>
  <c r="G238" i="1" s="1"/>
  <c r="E239" i="12"/>
  <c r="H238" i="1" s="1"/>
  <c r="G239" i="12"/>
  <c r="I239" i="12"/>
  <c r="C240" i="12"/>
  <c r="G239" i="1" s="1"/>
  <c r="E240" i="12"/>
  <c r="H239" i="1" s="1"/>
  <c r="G240" i="12"/>
  <c r="I239" i="1" s="1"/>
  <c r="I240" i="12"/>
  <c r="C241" i="12"/>
  <c r="G240" i="1" s="1"/>
  <c r="E241" i="12"/>
  <c r="H240" i="1" s="1"/>
  <c r="G241" i="12"/>
  <c r="I240" i="1" s="1"/>
  <c r="I241" i="12"/>
  <c r="C242" i="12"/>
  <c r="G241" i="1" s="1"/>
  <c r="E242" i="12"/>
  <c r="H241" i="1" s="1"/>
  <c r="G242" i="12"/>
  <c r="I242" i="12"/>
  <c r="C243" i="12"/>
  <c r="G242" i="1" s="1"/>
  <c r="E243" i="12"/>
  <c r="H242" i="1" s="1"/>
  <c r="G243" i="12"/>
  <c r="I242" i="1" s="1"/>
  <c r="I243" i="12"/>
  <c r="C244" i="12"/>
  <c r="G243" i="1" s="1"/>
  <c r="E244" i="12"/>
  <c r="H243" i="1" s="1"/>
  <c r="G244" i="12"/>
  <c r="I244" i="12"/>
  <c r="C245" i="12"/>
  <c r="G244" i="1" s="1"/>
  <c r="E245" i="12"/>
  <c r="H244" i="1" s="1"/>
  <c r="G245" i="12"/>
  <c r="I244" i="1" s="1"/>
  <c r="I245" i="12"/>
  <c r="C246" i="12"/>
  <c r="G245" i="1" s="1"/>
  <c r="E246" i="12"/>
  <c r="H245" i="1" s="1"/>
  <c r="G246" i="12"/>
  <c r="I245" i="1" s="1"/>
  <c r="I246" i="12"/>
  <c r="C247" i="12"/>
  <c r="G246" i="1" s="1"/>
  <c r="E247" i="12"/>
  <c r="H246" i="1" s="1"/>
  <c r="G247" i="12"/>
  <c r="I246" i="1" s="1"/>
  <c r="I247" i="12"/>
  <c r="C248" i="12"/>
  <c r="G247" i="1" s="1"/>
  <c r="E248" i="12"/>
  <c r="H247" i="1" s="1"/>
  <c r="G248" i="12"/>
  <c r="I247" i="1" s="1"/>
  <c r="I248" i="12"/>
  <c r="C249" i="12"/>
  <c r="G248" i="1" s="1"/>
  <c r="E249" i="12"/>
  <c r="H248" i="1" s="1"/>
  <c r="G249" i="12"/>
  <c r="I248" i="1" s="1"/>
  <c r="I249" i="12"/>
  <c r="C250" i="12"/>
  <c r="G249" i="1" s="1"/>
  <c r="E250" i="12"/>
  <c r="H249" i="1" s="1"/>
  <c r="G250" i="12"/>
  <c r="I249" i="1" s="1"/>
  <c r="I250" i="12"/>
  <c r="C251" i="12"/>
  <c r="G250" i="1" s="1"/>
  <c r="E251" i="12"/>
  <c r="H250" i="1" s="1"/>
  <c r="G251" i="12"/>
  <c r="I250" i="1" s="1"/>
  <c r="I251" i="12"/>
  <c r="C252" i="12"/>
  <c r="G251" i="1" s="1"/>
  <c r="E252" i="12"/>
  <c r="H251" i="1" s="1"/>
  <c r="G252" i="12"/>
  <c r="I251" i="1" s="1"/>
  <c r="I252" i="12"/>
  <c r="C253" i="12"/>
  <c r="G252" i="1" s="1"/>
  <c r="E253" i="12"/>
  <c r="H252" i="1" s="1"/>
  <c r="G253" i="12"/>
  <c r="I252" i="1" s="1"/>
  <c r="I253" i="12"/>
  <c r="C254" i="12"/>
  <c r="G253" i="1" s="1"/>
  <c r="E254" i="12"/>
  <c r="H253" i="1" s="1"/>
  <c r="G254" i="12"/>
  <c r="I254" i="12"/>
  <c r="C255" i="12"/>
  <c r="G254" i="1" s="1"/>
  <c r="E255" i="12"/>
  <c r="H254" i="1" s="1"/>
  <c r="G255" i="12"/>
  <c r="I254" i="1" s="1"/>
  <c r="I255" i="12"/>
  <c r="C256" i="12"/>
  <c r="G255" i="1" s="1"/>
  <c r="E256" i="12"/>
  <c r="H255" i="1" s="1"/>
  <c r="G256" i="12"/>
  <c r="I256" i="12"/>
  <c r="C257" i="12"/>
  <c r="G256" i="1" s="1"/>
  <c r="E257" i="12"/>
  <c r="H256" i="1" s="1"/>
  <c r="G257" i="12"/>
  <c r="I256" i="1" s="1"/>
  <c r="I257" i="12"/>
  <c r="C258" i="12"/>
  <c r="G257" i="1" s="1"/>
  <c r="E258" i="12"/>
  <c r="H257" i="1" s="1"/>
  <c r="G258" i="12"/>
  <c r="I257" i="1" s="1"/>
  <c r="I258" i="12"/>
  <c r="C259" i="12"/>
  <c r="G258" i="1" s="1"/>
  <c r="E259" i="12"/>
  <c r="H258" i="1" s="1"/>
  <c r="G259" i="12"/>
  <c r="I258" i="1" s="1"/>
  <c r="I259" i="12"/>
  <c r="C260" i="12"/>
  <c r="G259" i="1" s="1"/>
  <c r="E260" i="12"/>
  <c r="H259" i="1" s="1"/>
  <c r="G260" i="12"/>
  <c r="I259" i="1" s="1"/>
  <c r="I260" i="12"/>
  <c r="C261" i="12"/>
  <c r="G260" i="1" s="1"/>
  <c r="E261" i="12"/>
  <c r="H260" i="1" s="1"/>
  <c r="G261" i="12"/>
  <c r="I260" i="1" s="1"/>
  <c r="I261" i="12"/>
  <c r="C262" i="12"/>
  <c r="G261" i="1" s="1"/>
  <c r="E262" i="12"/>
  <c r="H261" i="1" s="1"/>
  <c r="G262" i="12"/>
  <c r="I261" i="1" s="1"/>
  <c r="I262" i="12"/>
  <c r="C263" i="12"/>
  <c r="G262" i="1" s="1"/>
  <c r="E263" i="12"/>
  <c r="H262" i="1" s="1"/>
  <c r="G263" i="12"/>
  <c r="I262" i="1" s="1"/>
  <c r="I263" i="12"/>
  <c r="C264" i="12"/>
  <c r="G263" i="1" s="1"/>
  <c r="E264" i="12"/>
  <c r="H263" i="1" s="1"/>
  <c r="G264" i="12"/>
  <c r="I264" i="12"/>
  <c r="C265" i="12"/>
  <c r="G264" i="1" s="1"/>
  <c r="E265" i="12"/>
  <c r="H264" i="1" s="1"/>
  <c r="G265" i="12"/>
  <c r="I264" i="1" s="1"/>
  <c r="I265" i="12"/>
  <c r="C266" i="12"/>
  <c r="G265" i="1" s="1"/>
  <c r="E266" i="12"/>
  <c r="H265" i="1" s="1"/>
  <c r="G266" i="12"/>
  <c r="I265" i="1" s="1"/>
  <c r="I266" i="12"/>
  <c r="C267" i="12"/>
  <c r="G266" i="1" s="1"/>
  <c r="E267" i="12"/>
  <c r="H266" i="1" s="1"/>
  <c r="G267" i="12"/>
  <c r="I267" i="12"/>
  <c r="C268" i="12"/>
  <c r="G267" i="1" s="1"/>
  <c r="E268" i="12"/>
  <c r="H267" i="1" s="1"/>
  <c r="G268" i="12"/>
  <c r="I267" i="1" s="1"/>
  <c r="I268" i="12"/>
  <c r="C269" i="12"/>
  <c r="G268" i="1" s="1"/>
  <c r="E269" i="12"/>
  <c r="H268" i="1" s="1"/>
  <c r="G269" i="12"/>
  <c r="I269" i="12"/>
  <c r="J268" i="1" s="1"/>
  <c r="C30" i="12"/>
  <c r="G29" i="1" s="1"/>
  <c r="E30" i="12"/>
  <c r="H29" i="1" s="1"/>
  <c r="G30" i="12"/>
  <c r="I29" i="1" s="1"/>
  <c r="I30" i="12"/>
  <c r="J29" i="1"/>
  <c r="K29" i="1"/>
  <c r="L29" i="1"/>
  <c r="M29" i="1"/>
  <c r="N29" i="1"/>
  <c r="R29" i="1"/>
  <c r="T29" i="1"/>
  <c r="U29" i="1"/>
  <c r="V29" i="1"/>
  <c r="X29" i="1"/>
  <c r="AA29" i="1"/>
  <c r="AD29" i="1"/>
  <c r="AE29" i="1"/>
  <c r="AF29" i="1"/>
  <c r="I30" i="1"/>
  <c r="J30" i="1"/>
  <c r="K30" i="1"/>
  <c r="L30" i="1"/>
  <c r="M30" i="1"/>
  <c r="R30" i="1"/>
  <c r="V30" i="1"/>
  <c r="Y30" i="1"/>
  <c r="Z30" i="1"/>
  <c r="AA30" i="1"/>
  <c r="AD30" i="1"/>
  <c r="AE30" i="1"/>
  <c r="AF30" i="1"/>
  <c r="J31" i="1"/>
  <c r="K31" i="1"/>
  <c r="L31" i="1"/>
  <c r="M31" i="1"/>
  <c r="N31" i="1"/>
  <c r="R31" i="1"/>
  <c r="S31" i="1"/>
  <c r="T31" i="1"/>
  <c r="U31" i="1"/>
  <c r="X31" i="1"/>
  <c r="Y31" i="1"/>
  <c r="Z31" i="1"/>
  <c r="AA31" i="1"/>
  <c r="AD31" i="1"/>
  <c r="AE31" i="1"/>
  <c r="AF31" i="1"/>
  <c r="J32" i="1"/>
  <c r="K32" i="1"/>
  <c r="L32" i="1"/>
  <c r="M32" i="1"/>
  <c r="N32" i="1"/>
  <c r="V32" i="1"/>
  <c r="Y32" i="1"/>
  <c r="Z32" i="1"/>
  <c r="AA32" i="1"/>
  <c r="AD32" i="1"/>
  <c r="AE32" i="1"/>
  <c r="AF32" i="1"/>
  <c r="J33" i="1"/>
  <c r="K33" i="1"/>
  <c r="L33" i="1"/>
  <c r="M33" i="1"/>
  <c r="N33" i="1"/>
  <c r="O33" i="1"/>
  <c r="R33" i="1"/>
  <c r="V33" i="1"/>
  <c r="X33" i="1"/>
  <c r="Y33" i="1"/>
  <c r="AA33" i="1"/>
  <c r="AC33" i="1"/>
  <c r="AD33" i="1"/>
  <c r="AE33" i="1"/>
  <c r="AF33" i="1"/>
  <c r="K34" i="1"/>
  <c r="L34" i="1"/>
  <c r="M34" i="1"/>
  <c r="R34" i="1"/>
  <c r="S34" i="1"/>
  <c r="T34" i="1"/>
  <c r="U34" i="1"/>
  <c r="Y34" i="1"/>
  <c r="Z34" i="1"/>
  <c r="AA34" i="1"/>
  <c r="AD34" i="1"/>
  <c r="AE34" i="1"/>
  <c r="AF34" i="1"/>
  <c r="K35" i="1"/>
  <c r="L35" i="1"/>
  <c r="M35" i="1"/>
  <c r="N35" i="1"/>
  <c r="O35" i="1"/>
  <c r="R35" i="1"/>
  <c r="U35" i="1"/>
  <c r="X35" i="1"/>
  <c r="Y35" i="1"/>
  <c r="AA35" i="1"/>
  <c r="AC35" i="1"/>
  <c r="AD35" i="1"/>
  <c r="AE35" i="1"/>
  <c r="AF35" i="1"/>
  <c r="K36" i="1"/>
  <c r="L36" i="1"/>
  <c r="M36" i="1"/>
  <c r="N36" i="1"/>
  <c r="U36" i="1"/>
  <c r="V36" i="1"/>
  <c r="Y36" i="1"/>
  <c r="Z36" i="1"/>
  <c r="AA36" i="1"/>
  <c r="AD36" i="1"/>
  <c r="AE36" i="1"/>
  <c r="AF36" i="1"/>
  <c r="J37" i="1"/>
  <c r="K37" i="1"/>
  <c r="L37" i="1"/>
  <c r="M37" i="1"/>
  <c r="N37" i="1"/>
  <c r="O37" i="1"/>
  <c r="U37" i="1"/>
  <c r="V37" i="1"/>
  <c r="X37" i="1"/>
  <c r="Y37" i="1"/>
  <c r="AA37" i="1"/>
  <c r="AC37" i="1"/>
  <c r="AD37" i="1"/>
  <c r="AE37" i="1"/>
  <c r="AF37" i="1"/>
  <c r="K38" i="1"/>
  <c r="L38" i="1"/>
  <c r="M38" i="1"/>
  <c r="N38" i="1"/>
  <c r="R38" i="1"/>
  <c r="T38" i="1"/>
  <c r="U38" i="1"/>
  <c r="V38" i="1"/>
  <c r="Y38" i="1"/>
  <c r="Z38" i="1"/>
  <c r="AA38" i="1"/>
  <c r="AD38" i="1"/>
  <c r="AE38" i="1"/>
  <c r="AF38" i="1"/>
  <c r="K39" i="1"/>
  <c r="L39" i="1"/>
  <c r="M39" i="1"/>
  <c r="N39" i="1"/>
  <c r="R39" i="1"/>
  <c r="S39" i="1"/>
  <c r="V39" i="1"/>
  <c r="X39" i="1"/>
  <c r="Y39" i="1"/>
  <c r="AD39" i="1"/>
  <c r="AE39" i="1"/>
  <c r="AF39" i="1"/>
  <c r="J40" i="1"/>
  <c r="K40" i="1"/>
  <c r="L40" i="1"/>
  <c r="M40" i="1"/>
  <c r="N40" i="1"/>
  <c r="R40" i="1"/>
  <c r="U40" i="1"/>
  <c r="Y40" i="1"/>
  <c r="Z40" i="1"/>
  <c r="AA40" i="1"/>
  <c r="AD40" i="1"/>
  <c r="AE40" i="1"/>
  <c r="AF40" i="1"/>
  <c r="K41" i="1"/>
  <c r="L41" i="1"/>
  <c r="M41" i="1"/>
  <c r="N41" i="1"/>
  <c r="R41" i="1"/>
  <c r="T41" i="1"/>
  <c r="U41" i="1"/>
  <c r="V41" i="1"/>
  <c r="Y41" i="1"/>
  <c r="AA41" i="1"/>
  <c r="AD41" i="1"/>
  <c r="AE41" i="1"/>
  <c r="AF41" i="1"/>
  <c r="K42" i="1"/>
  <c r="L42" i="1"/>
  <c r="M42" i="1"/>
  <c r="R42" i="1"/>
  <c r="S42" i="1"/>
  <c r="V42" i="1"/>
  <c r="Y42" i="1"/>
  <c r="Z42" i="1"/>
  <c r="AD42" i="1"/>
  <c r="AE42" i="1"/>
  <c r="AF42" i="1"/>
  <c r="J43" i="1"/>
  <c r="K43" i="1"/>
  <c r="L43" i="1"/>
  <c r="M43" i="1"/>
  <c r="N43" i="1"/>
  <c r="O43" i="1"/>
  <c r="R43" i="1"/>
  <c r="U43" i="1"/>
  <c r="X43" i="1"/>
  <c r="Y43" i="1"/>
  <c r="Z43" i="1"/>
  <c r="AA43" i="1"/>
  <c r="AD43" i="1"/>
  <c r="AE43" i="1"/>
  <c r="AF43" i="1"/>
  <c r="J44" i="1"/>
  <c r="K44" i="1"/>
  <c r="L44" i="1"/>
  <c r="M44" i="1"/>
  <c r="N44" i="1"/>
  <c r="R44" i="1"/>
  <c r="U44" i="1"/>
  <c r="V44" i="1"/>
  <c r="Y44" i="1"/>
  <c r="Z44" i="1"/>
  <c r="AA44" i="1"/>
  <c r="AD44" i="1"/>
  <c r="AE44" i="1"/>
  <c r="AF44" i="1"/>
  <c r="I45" i="1"/>
  <c r="J45" i="1"/>
  <c r="K45" i="1"/>
  <c r="L45" i="1"/>
  <c r="M45" i="1"/>
  <c r="N45" i="1"/>
  <c r="R45" i="1"/>
  <c r="T45" i="1"/>
  <c r="U45" i="1"/>
  <c r="V45" i="1"/>
  <c r="X45" i="1"/>
  <c r="Y45" i="1"/>
  <c r="AA45" i="1"/>
  <c r="AD45" i="1"/>
  <c r="AE45" i="1"/>
  <c r="AF45" i="1"/>
  <c r="I46" i="1"/>
  <c r="K46" i="1"/>
  <c r="L46" i="1"/>
  <c r="M46" i="1"/>
  <c r="R46" i="1"/>
  <c r="T46" i="1"/>
  <c r="U46" i="1"/>
  <c r="X46" i="1"/>
  <c r="Y46" i="1"/>
  <c r="AD46" i="1"/>
  <c r="AE46" i="1"/>
  <c r="AF46" i="1"/>
  <c r="I47" i="1"/>
  <c r="J47" i="1"/>
  <c r="K47" i="1"/>
  <c r="L47" i="1"/>
  <c r="M47" i="1"/>
  <c r="N47" i="1"/>
  <c r="R47" i="1"/>
  <c r="S47" i="1"/>
  <c r="T47" i="1"/>
  <c r="U47" i="1"/>
  <c r="X47" i="1"/>
  <c r="Y47" i="1"/>
  <c r="AA47" i="1"/>
  <c r="AD47" i="1"/>
  <c r="AE47" i="1"/>
  <c r="AF47" i="1"/>
  <c r="I48" i="1"/>
  <c r="K48" i="1"/>
  <c r="L48" i="1"/>
  <c r="M48" i="1"/>
  <c r="N48" i="1"/>
  <c r="O48" i="1"/>
  <c r="R48" i="1"/>
  <c r="T48" i="1"/>
  <c r="U48" i="1"/>
  <c r="V48" i="1"/>
  <c r="X48" i="1"/>
  <c r="Y48" i="1"/>
  <c r="AD48" i="1"/>
  <c r="AE48" i="1"/>
  <c r="AF48" i="1"/>
  <c r="J49" i="1"/>
  <c r="K49" i="1"/>
  <c r="L49" i="1"/>
  <c r="M49" i="1"/>
  <c r="N49" i="1"/>
  <c r="R49" i="1"/>
  <c r="S49" i="1"/>
  <c r="T49" i="1"/>
  <c r="U49" i="1"/>
  <c r="V49" i="1"/>
  <c r="X49" i="1"/>
  <c r="Y49" i="1"/>
  <c r="AA49" i="1"/>
  <c r="AD49" i="1"/>
  <c r="AE49" i="1"/>
  <c r="AF49" i="1"/>
  <c r="J50" i="1"/>
  <c r="K50" i="1"/>
  <c r="L50" i="1"/>
  <c r="M50" i="1"/>
  <c r="N50" i="1"/>
  <c r="O50" i="1"/>
  <c r="R50" i="1"/>
  <c r="U50" i="1"/>
  <c r="V50" i="1"/>
  <c r="Y50" i="1"/>
  <c r="AA50" i="1"/>
  <c r="AD50" i="1"/>
  <c r="AE50" i="1"/>
  <c r="AF50" i="1"/>
  <c r="J51" i="1"/>
  <c r="K51" i="1"/>
  <c r="L51" i="1"/>
  <c r="M51" i="1"/>
  <c r="N51" i="1"/>
  <c r="R51" i="1"/>
  <c r="S51" i="1"/>
  <c r="T51" i="1"/>
  <c r="U51" i="1"/>
  <c r="X51" i="1"/>
  <c r="Y51" i="1"/>
  <c r="AA51" i="1"/>
  <c r="AD51" i="1"/>
  <c r="AE51" i="1"/>
  <c r="AF51" i="1"/>
  <c r="K52" i="1"/>
  <c r="L52" i="1"/>
  <c r="M52" i="1"/>
  <c r="O52" i="1"/>
  <c r="R52" i="1"/>
  <c r="U52" i="1"/>
  <c r="V52" i="1"/>
  <c r="Y52" i="1"/>
  <c r="AA52" i="1"/>
  <c r="AD52" i="1"/>
  <c r="AE52" i="1"/>
  <c r="AF52" i="1"/>
  <c r="J53" i="1"/>
  <c r="K53" i="1"/>
  <c r="L53" i="1"/>
  <c r="M53" i="1"/>
  <c r="N53" i="1"/>
  <c r="O53" i="1"/>
  <c r="R53" i="1"/>
  <c r="T53" i="1"/>
  <c r="U53" i="1"/>
  <c r="V53" i="1"/>
  <c r="X53" i="1"/>
  <c r="Y53" i="1"/>
  <c r="AA53" i="1"/>
  <c r="AD53" i="1"/>
  <c r="AE53" i="1"/>
  <c r="AF53" i="1"/>
  <c r="J54" i="1"/>
  <c r="K54" i="1"/>
  <c r="L54" i="1"/>
  <c r="M54" i="1"/>
  <c r="N54" i="1"/>
  <c r="O54" i="1"/>
  <c r="R54" i="1"/>
  <c r="U54" i="1"/>
  <c r="V54" i="1"/>
  <c r="Y54" i="1"/>
  <c r="AA54" i="1"/>
  <c r="AD54" i="1"/>
  <c r="AE54" i="1"/>
  <c r="AF54" i="1"/>
  <c r="I55" i="1"/>
  <c r="J55" i="1"/>
  <c r="K55" i="1"/>
  <c r="L55" i="1"/>
  <c r="M55" i="1"/>
  <c r="N55" i="1"/>
  <c r="R55" i="1"/>
  <c r="S55" i="1"/>
  <c r="T55" i="1"/>
  <c r="U55" i="1"/>
  <c r="X55" i="1"/>
  <c r="Y55" i="1"/>
  <c r="AA55" i="1"/>
  <c r="AD55" i="1"/>
  <c r="AE55" i="1"/>
  <c r="AF55" i="1"/>
  <c r="I56" i="1"/>
  <c r="J56" i="1"/>
  <c r="K56" i="1"/>
  <c r="L56" i="1"/>
  <c r="M56" i="1"/>
  <c r="N56" i="1"/>
  <c r="O56" i="1"/>
  <c r="R56" i="1"/>
  <c r="U56" i="1"/>
  <c r="V56" i="1"/>
  <c r="Y56" i="1"/>
  <c r="AA56" i="1"/>
  <c r="AD56" i="1"/>
  <c r="AE56" i="1"/>
  <c r="AF56" i="1"/>
  <c r="J57" i="1"/>
  <c r="K57" i="1"/>
  <c r="L57" i="1"/>
  <c r="M57" i="1"/>
  <c r="N57" i="1"/>
  <c r="R57" i="1"/>
  <c r="S57" i="1"/>
  <c r="T57" i="1"/>
  <c r="U57" i="1"/>
  <c r="V57" i="1"/>
  <c r="X57" i="1"/>
  <c r="Y57" i="1"/>
  <c r="AA57" i="1"/>
  <c r="AD57" i="1"/>
  <c r="AE57" i="1"/>
  <c r="AF57" i="1"/>
  <c r="J58" i="1"/>
  <c r="K58" i="1"/>
  <c r="L58" i="1"/>
  <c r="M58" i="1"/>
  <c r="N58" i="1"/>
  <c r="O58" i="1"/>
  <c r="R58" i="1"/>
  <c r="U58" i="1"/>
  <c r="V58" i="1"/>
  <c r="Y58" i="1"/>
  <c r="Z58" i="1"/>
  <c r="AA58" i="1"/>
  <c r="AD58" i="1"/>
  <c r="AE58" i="1"/>
  <c r="AF58" i="1"/>
  <c r="K59" i="1"/>
  <c r="L59" i="1"/>
  <c r="M59" i="1"/>
  <c r="N59" i="1"/>
  <c r="R59" i="1"/>
  <c r="S59" i="1"/>
  <c r="U59" i="1"/>
  <c r="X59" i="1"/>
  <c r="Y59" i="1"/>
  <c r="AA59" i="1"/>
  <c r="AD59" i="1"/>
  <c r="AE59" i="1"/>
  <c r="AF59" i="1"/>
  <c r="K60" i="1"/>
  <c r="L60" i="1"/>
  <c r="M60" i="1"/>
  <c r="O60" i="1"/>
  <c r="R60" i="1"/>
  <c r="U60" i="1"/>
  <c r="V60" i="1"/>
  <c r="Y60" i="1"/>
  <c r="Z60" i="1"/>
  <c r="AA60" i="1"/>
  <c r="AD60" i="1"/>
  <c r="AE60" i="1"/>
  <c r="AF60" i="1"/>
  <c r="J61" i="1"/>
  <c r="K61" i="1"/>
  <c r="L61" i="1"/>
  <c r="M61" i="1"/>
  <c r="N61" i="1"/>
  <c r="O61" i="1"/>
  <c r="R61" i="1"/>
  <c r="T61" i="1"/>
  <c r="U61" i="1"/>
  <c r="V61" i="1"/>
  <c r="X61" i="1"/>
  <c r="Y61" i="1"/>
  <c r="AA61" i="1"/>
  <c r="AC61" i="1"/>
  <c r="AD61" i="1"/>
  <c r="AE61" i="1"/>
  <c r="AF61" i="1"/>
  <c r="K62" i="1"/>
  <c r="L62" i="1"/>
  <c r="M62" i="1"/>
  <c r="O62" i="1"/>
  <c r="R62" i="1"/>
  <c r="U62" i="1"/>
  <c r="V62" i="1"/>
  <c r="X62" i="1"/>
  <c r="Y62" i="1"/>
  <c r="Z62" i="1"/>
  <c r="AA62" i="1"/>
  <c r="AD62" i="1"/>
  <c r="AE62" i="1"/>
  <c r="AF62" i="1"/>
  <c r="K63" i="1"/>
  <c r="L63" i="1"/>
  <c r="M63" i="1"/>
  <c r="N63" i="1"/>
  <c r="R63" i="1"/>
  <c r="S63" i="1"/>
  <c r="U63" i="1"/>
  <c r="X63" i="1"/>
  <c r="Y63" i="1"/>
  <c r="AA63" i="1"/>
  <c r="AD63" i="1"/>
  <c r="AE63" i="1"/>
  <c r="AF63" i="1"/>
  <c r="K64" i="1"/>
  <c r="L64" i="1"/>
  <c r="M64" i="1"/>
  <c r="O64" i="1"/>
  <c r="R64" i="1"/>
  <c r="U64" i="1"/>
  <c r="V64" i="1"/>
  <c r="X64" i="1"/>
  <c r="Y64" i="1"/>
  <c r="Z64" i="1"/>
  <c r="AA64" i="1"/>
  <c r="AD64" i="1"/>
  <c r="AE64" i="1"/>
  <c r="AF64" i="1"/>
  <c r="K65" i="1"/>
  <c r="L65" i="1"/>
  <c r="M65" i="1"/>
  <c r="N65" i="1"/>
  <c r="R65" i="1"/>
  <c r="S65" i="1"/>
  <c r="U65" i="1"/>
  <c r="V65" i="1"/>
  <c r="X65" i="1"/>
  <c r="Y65" i="1"/>
  <c r="AA65" i="1"/>
  <c r="AC65" i="1"/>
  <c r="AD65" i="1"/>
  <c r="AE65" i="1"/>
  <c r="AF65" i="1"/>
  <c r="J66" i="1"/>
  <c r="K66" i="1"/>
  <c r="L66" i="1"/>
  <c r="M66" i="1"/>
  <c r="N66" i="1"/>
  <c r="O66" i="1"/>
  <c r="R66" i="1"/>
  <c r="T66" i="1"/>
  <c r="U66" i="1"/>
  <c r="V66" i="1"/>
  <c r="Z66" i="1"/>
  <c r="AA66" i="1"/>
  <c r="AD66" i="1"/>
  <c r="AE66" i="1"/>
  <c r="AF66" i="1"/>
  <c r="K67" i="1"/>
  <c r="L67" i="1"/>
  <c r="M67" i="1"/>
  <c r="N67" i="1"/>
  <c r="R67" i="1"/>
  <c r="S67" i="1"/>
  <c r="U67" i="1"/>
  <c r="X67" i="1"/>
  <c r="Y67" i="1"/>
  <c r="AA67" i="1"/>
  <c r="AD67" i="1"/>
  <c r="AE67" i="1"/>
  <c r="AF67" i="1"/>
  <c r="I68" i="1"/>
  <c r="J68" i="1"/>
  <c r="K68" i="1"/>
  <c r="L68" i="1"/>
  <c r="M68" i="1"/>
  <c r="N68" i="1"/>
  <c r="O68" i="1"/>
  <c r="R68" i="1"/>
  <c r="U68" i="1"/>
  <c r="V68" i="1"/>
  <c r="Y68" i="1"/>
  <c r="Z68" i="1"/>
  <c r="AA68" i="1"/>
  <c r="AD68" i="1"/>
  <c r="AE68" i="1"/>
  <c r="AF68" i="1"/>
  <c r="I69" i="1"/>
  <c r="J69" i="1"/>
  <c r="K69" i="1"/>
  <c r="L69" i="1"/>
  <c r="M69" i="1"/>
  <c r="N69" i="1"/>
  <c r="R69" i="1"/>
  <c r="S69" i="1"/>
  <c r="T69" i="1"/>
  <c r="U69" i="1"/>
  <c r="V69" i="1"/>
  <c r="X69" i="1"/>
  <c r="Y69" i="1"/>
  <c r="AA69" i="1"/>
  <c r="AD69" i="1"/>
  <c r="AE69" i="1"/>
  <c r="AF69" i="1"/>
  <c r="K70" i="1"/>
  <c r="L70" i="1"/>
  <c r="M70" i="1"/>
  <c r="O70" i="1"/>
  <c r="R70" i="1"/>
  <c r="U70" i="1"/>
  <c r="V70" i="1"/>
  <c r="Y70" i="1"/>
  <c r="Z70" i="1"/>
  <c r="AA70" i="1"/>
  <c r="AD70" i="1"/>
  <c r="AE70" i="1"/>
  <c r="AF70" i="1"/>
  <c r="J71" i="1"/>
  <c r="K71" i="1"/>
  <c r="L71" i="1"/>
  <c r="M71" i="1"/>
  <c r="N71" i="1"/>
  <c r="O71" i="1"/>
  <c r="R71" i="1"/>
  <c r="T71" i="1"/>
  <c r="U71" i="1"/>
  <c r="X71" i="1"/>
  <c r="Y71" i="1"/>
  <c r="Z71" i="1"/>
  <c r="AA71" i="1"/>
  <c r="AC71" i="1"/>
  <c r="AD71" i="1"/>
  <c r="AE71" i="1"/>
  <c r="AF71" i="1"/>
  <c r="K72" i="1"/>
  <c r="L72" i="1"/>
  <c r="M72" i="1"/>
  <c r="O72" i="1"/>
  <c r="R72" i="1"/>
  <c r="U72" i="1"/>
  <c r="V72" i="1"/>
  <c r="Y72" i="1"/>
  <c r="Z72" i="1"/>
  <c r="AA72" i="1"/>
  <c r="AD72" i="1"/>
  <c r="AE72" i="1"/>
  <c r="AF72" i="1"/>
  <c r="J73" i="1"/>
  <c r="K73" i="1"/>
  <c r="L73" i="1"/>
  <c r="M73" i="1"/>
  <c r="N73" i="1"/>
  <c r="O73" i="1"/>
  <c r="R73" i="1"/>
  <c r="T73" i="1"/>
  <c r="U73" i="1"/>
  <c r="V73" i="1"/>
  <c r="X73" i="1"/>
  <c r="Y73" i="1"/>
  <c r="AA73" i="1"/>
  <c r="AD73" i="1"/>
  <c r="AE73" i="1"/>
  <c r="AF73" i="1"/>
  <c r="I74" i="1"/>
  <c r="K74" i="1"/>
  <c r="L74" i="1"/>
  <c r="M74" i="1"/>
  <c r="O74" i="1"/>
  <c r="R74" i="1"/>
  <c r="U74" i="1"/>
  <c r="V74" i="1"/>
  <c r="Y74" i="1"/>
  <c r="Z74" i="1"/>
  <c r="AA74" i="1"/>
  <c r="AD74" i="1"/>
  <c r="AE74" i="1"/>
  <c r="AF74" i="1"/>
  <c r="J75" i="1"/>
  <c r="K75" i="1"/>
  <c r="L75" i="1"/>
  <c r="M75" i="1"/>
  <c r="N75" i="1"/>
  <c r="R75" i="1"/>
  <c r="S75" i="1"/>
  <c r="T75" i="1"/>
  <c r="U75" i="1"/>
  <c r="X75" i="1"/>
  <c r="Y75" i="1"/>
  <c r="AA75" i="1"/>
  <c r="AD75" i="1"/>
  <c r="AE75" i="1"/>
  <c r="AF75" i="1"/>
  <c r="K76" i="1"/>
  <c r="L76" i="1"/>
  <c r="M76" i="1"/>
  <c r="N76" i="1"/>
  <c r="O76" i="1"/>
  <c r="R76" i="1"/>
  <c r="T76" i="1"/>
  <c r="U76" i="1"/>
  <c r="V76" i="1"/>
  <c r="Y76" i="1"/>
  <c r="Z76" i="1"/>
  <c r="AA76" i="1"/>
  <c r="AD76" i="1"/>
  <c r="AE76" i="1"/>
  <c r="AF76" i="1"/>
  <c r="K77" i="1"/>
  <c r="L77" i="1"/>
  <c r="M77" i="1"/>
  <c r="N77" i="1"/>
  <c r="O77" i="1"/>
  <c r="R77" i="1"/>
  <c r="S77" i="1"/>
  <c r="U77" i="1"/>
  <c r="V77" i="1"/>
  <c r="X77" i="1"/>
  <c r="Y77" i="1"/>
  <c r="AA77" i="1"/>
  <c r="AD77" i="1"/>
  <c r="AE77" i="1"/>
  <c r="AF77" i="1"/>
  <c r="J78" i="1"/>
  <c r="K78" i="1"/>
  <c r="L78" i="1"/>
  <c r="M78" i="1"/>
  <c r="N78" i="1"/>
  <c r="O78" i="1"/>
  <c r="R78" i="1"/>
  <c r="T78" i="1"/>
  <c r="U78" i="1"/>
  <c r="X78" i="1"/>
  <c r="Y78" i="1"/>
  <c r="Z78" i="1"/>
  <c r="AA78" i="1"/>
  <c r="AB78" i="1"/>
  <c r="AD78" i="1"/>
  <c r="AE78" i="1"/>
  <c r="AF78" i="1"/>
  <c r="I79" i="1"/>
  <c r="J79" i="1"/>
  <c r="K79" i="1"/>
  <c r="L79" i="1"/>
  <c r="M79" i="1"/>
  <c r="N79" i="1"/>
  <c r="O79" i="1"/>
  <c r="R79" i="1"/>
  <c r="S79" i="1"/>
  <c r="T79" i="1"/>
  <c r="U79" i="1"/>
  <c r="X79" i="1"/>
  <c r="Y79" i="1"/>
  <c r="AA79" i="1"/>
  <c r="AD79" i="1"/>
  <c r="AE79" i="1"/>
  <c r="AF79" i="1"/>
  <c r="J80" i="1"/>
  <c r="K80" i="1"/>
  <c r="L80" i="1"/>
  <c r="M80" i="1"/>
  <c r="N80" i="1"/>
  <c r="O80" i="1"/>
  <c r="R80" i="1"/>
  <c r="T80" i="1"/>
  <c r="U80" i="1"/>
  <c r="V80" i="1"/>
  <c r="X80" i="1"/>
  <c r="Y80" i="1"/>
  <c r="Z80" i="1"/>
  <c r="AA80" i="1"/>
  <c r="AB80" i="1"/>
  <c r="AD80" i="1"/>
  <c r="AE80" i="1"/>
  <c r="AF80" i="1"/>
  <c r="J81" i="1"/>
  <c r="K81" i="1"/>
  <c r="L81" i="1"/>
  <c r="M81" i="1"/>
  <c r="N81" i="1"/>
  <c r="O81" i="1"/>
  <c r="R81" i="1"/>
  <c r="S81" i="1"/>
  <c r="T81" i="1"/>
  <c r="U81" i="1"/>
  <c r="V81" i="1"/>
  <c r="X81" i="1"/>
  <c r="Y81" i="1"/>
  <c r="AA81" i="1"/>
  <c r="AD81" i="1"/>
  <c r="AE81" i="1"/>
  <c r="AF81" i="1"/>
  <c r="J82" i="1"/>
  <c r="K82" i="1"/>
  <c r="L82" i="1"/>
  <c r="M82" i="1"/>
  <c r="N82" i="1"/>
  <c r="O82" i="1"/>
  <c r="R82" i="1"/>
  <c r="U82" i="1"/>
  <c r="V82" i="1"/>
  <c r="Y82" i="1"/>
  <c r="Z82" i="1"/>
  <c r="AA82" i="1"/>
  <c r="AD82" i="1"/>
  <c r="AE82" i="1"/>
  <c r="AF82" i="1"/>
  <c r="J83" i="1"/>
  <c r="K83" i="1"/>
  <c r="L83" i="1"/>
  <c r="M83" i="1"/>
  <c r="N83" i="1"/>
  <c r="O83" i="1"/>
  <c r="R83" i="1"/>
  <c r="S83" i="1"/>
  <c r="T83" i="1"/>
  <c r="U83" i="1"/>
  <c r="X83" i="1"/>
  <c r="Y83" i="1"/>
  <c r="AA83" i="1"/>
  <c r="AD83" i="1"/>
  <c r="AE83" i="1"/>
  <c r="AF83" i="1"/>
  <c r="I84" i="1"/>
  <c r="K84" i="1"/>
  <c r="L84" i="1"/>
  <c r="M84" i="1"/>
  <c r="O84" i="1"/>
  <c r="R84" i="1"/>
  <c r="T84" i="1"/>
  <c r="U84" i="1"/>
  <c r="V84" i="1"/>
  <c r="Y84" i="1"/>
  <c r="Z84" i="1"/>
  <c r="AA84" i="1"/>
  <c r="AD84" i="1"/>
  <c r="AE84" i="1"/>
  <c r="AF84" i="1"/>
  <c r="J85" i="1"/>
  <c r="K85" i="1"/>
  <c r="L85" i="1"/>
  <c r="M85" i="1"/>
  <c r="N85" i="1"/>
  <c r="O85" i="1"/>
  <c r="R85" i="1"/>
  <c r="T85" i="1"/>
  <c r="U85" i="1"/>
  <c r="V85" i="1"/>
  <c r="X85" i="1"/>
  <c r="Y85" i="1"/>
  <c r="Z85" i="1"/>
  <c r="AA85" i="1"/>
  <c r="AD85" i="1"/>
  <c r="AE85" i="1"/>
  <c r="AF85" i="1"/>
  <c r="I86" i="1"/>
  <c r="K86" i="1"/>
  <c r="L86" i="1"/>
  <c r="M86" i="1"/>
  <c r="O86" i="1"/>
  <c r="R86" i="1"/>
  <c r="T86" i="1"/>
  <c r="U86" i="1"/>
  <c r="V86" i="1"/>
  <c r="Y86" i="1"/>
  <c r="Z86" i="1"/>
  <c r="AA86" i="1"/>
  <c r="AD86" i="1"/>
  <c r="AE86" i="1"/>
  <c r="AF86" i="1"/>
  <c r="J87" i="1"/>
  <c r="K87" i="1"/>
  <c r="L87" i="1"/>
  <c r="M87" i="1"/>
  <c r="N87" i="1"/>
  <c r="O87" i="1"/>
  <c r="R87" i="1"/>
  <c r="T87" i="1"/>
  <c r="U87" i="1"/>
  <c r="X87" i="1"/>
  <c r="Y87" i="1"/>
  <c r="Z87" i="1"/>
  <c r="AA87" i="1"/>
  <c r="AC87" i="1"/>
  <c r="AD87" i="1"/>
  <c r="AE87" i="1"/>
  <c r="AF87" i="1"/>
  <c r="K88" i="1"/>
  <c r="L88" i="1"/>
  <c r="M88" i="1"/>
  <c r="O88" i="1"/>
  <c r="R88" i="1"/>
  <c r="T88" i="1"/>
  <c r="U88" i="1"/>
  <c r="V88" i="1"/>
  <c r="Y88" i="1"/>
  <c r="Z88" i="1"/>
  <c r="AA88" i="1"/>
  <c r="AD88" i="1"/>
  <c r="AE88" i="1"/>
  <c r="AF88" i="1"/>
  <c r="J89" i="1"/>
  <c r="K89" i="1"/>
  <c r="L89" i="1"/>
  <c r="M89" i="1"/>
  <c r="N89" i="1"/>
  <c r="O89" i="1"/>
  <c r="R89" i="1"/>
  <c r="T89" i="1"/>
  <c r="U89" i="1"/>
  <c r="V89" i="1"/>
  <c r="X89" i="1"/>
  <c r="Y89" i="1"/>
  <c r="AA89" i="1"/>
  <c r="AD89" i="1"/>
  <c r="AE89" i="1"/>
  <c r="AF89" i="1"/>
  <c r="K90" i="1"/>
  <c r="L90" i="1"/>
  <c r="M90" i="1"/>
  <c r="O90" i="1"/>
  <c r="R90" i="1"/>
  <c r="T90" i="1"/>
  <c r="U90" i="1"/>
  <c r="V90" i="1"/>
  <c r="Y90" i="1"/>
  <c r="Z90" i="1"/>
  <c r="AA90" i="1"/>
  <c r="AD90" i="1"/>
  <c r="AE90" i="1"/>
  <c r="AF90" i="1"/>
  <c r="J91" i="1"/>
  <c r="K91" i="1"/>
  <c r="L91" i="1"/>
  <c r="M91" i="1"/>
  <c r="N91" i="1"/>
  <c r="O91" i="1"/>
  <c r="R91" i="1"/>
  <c r="S91" i="1"/>
  <c r="T91" i="1"/>
  <c r="U91" i="1"/>
  <c r="X91" i="1"/>
  <c r="Y91" i="1"/>
  <c r="AA91" i="1"/>
  <c r="AD91" i="1"/>
  <c r="AE91" i="1"/>
  <c r="AF91" i="1"/>
  <c r="J92" i="1"/>
  <c r="K92" i="1"/>
  <c r="L92" i="1"/>
  <c r="M92" i="1"/>
  <c r="N92" i="1"/>
  <c r="O92" i="1"/>
  <c r="R92" i="1"/>
  <c r="T92" i="1"/>
  <c r="U92" i="1"/>
  <c r="V92" i="1"/>
  <c r="Y92" i="1"/>
  <c r="Z92" i="1"/>
  <c r="AA92" i="1"/>
  <c r="AD92" i="1"/>
  <c r="AE92" i="1"/>
  <c r="AF92" i="1"/>
  <c r="K93" i="1"/>
  <c r="L93" i="1"/>
  <c r="M93" i="1"/>
  <c r="N93" i="1"/>
  <c r="O93" i="1"/>
  <c r="R93" i="1"/>
  <c r="S93" i="1"/>
  <c r="U93" i="1"/>
  <c r="V93" i="1"/>
  <c r="X93" i="1"/>
  <c r="Y93" i="1"/>
  <c r="AA93" i="1"/>
  <c r="AD93" i="1"/>
  <c r="AE93" i="1"/>
  <c r="AF93" i="1"/>
  <c r="J94" i="1"/>
  <c r="K94" i="1"/>
  <c r="L94" i="1"/>
  <c r="M94" i="1"/>
  <c r="N94" i="1"/>
  <c r="O94" i="1"/>
  <c r="R94" i="1"/>
  <c r="T94" i="1"/>
  <c r="U94" i="1"/>
  <c r="V94" i="1"/>
  <c r="X94" i="1"/>
  <c r="Y94" i="1"/>
  <c r="Z94" i="1"/>
  <c r="AA94" i="1"/>
  <c r="AD94" i="1"/>
  <c r="AE94" i="1"/>
  <c r="AF94" i="1"/>
  <c r="J95" i="1"/>
  <c r="K95" i="1"/>
  <c r="L95" i="1"/>
  <c r="M95" i="1"/>
  <c r="N95" i="1"/>
  <c r="O95" i="1"/>
  <c r="R95" i="1"/>
  <c r="S95" i="1"/>
  <c r="T95" i="1"/>
  <c r="U95" i="1"/>
  <c r="X95" i="1"/>
  <c r="Y95" i="1"/>
  <c r="AA95" i="1"/>
  <c r="AD95" i="1"/>
  <c r="AE95" i="1"/>
  <c r="AF95" i="1"/>
  <c r="J96" i="1"/>
  <c r="K96" i="1"/>
  <c r="L96" i="1"/>
  <c r="M96" i="1"/>
  <c r="N96" i="1"/>
  <c r="O96" i="1"/>
  <c r="R96" i="1"/>
  <c r="T96" i="1"/>
  <c r="U96" i="1"/>
  <c r="V96" i="1"/>
  <c r="X96" i="1"/>
  <c r="Y96" i="1"/>
  <c r="Z96" i="1"/>
  <c r="AA96" i="1"/>
  <c r="AD96" i="1"/>
  <c r="AE96" i="1"/>
  <c r="AF96" i="1"/>
  <c r="J97" i="1"/>
  <c r="K97" i="1"/>
  <c r="L97" i="1"/>
  <c r="M97" i="1"/>
  <c r="N97" i="1"/>
  <c r="O97" i="1"/>
  <c r="R97" i="1"/>
  <c r="S97" i="1"/>
  <c r="T97" i="1"/>
  <c r="U97" i="1"/>
  <c r="V97" i="1"/>
  <c r="X97" i="1"/>
  <c r="Y97" i="1"/>
  <c r="AA97" i="1"/>
  <c r="AC97" i="1"/>
  <c r="AD97" i="1"/>
  <c r="AE97" i="1"/>
  <c r="AF97" i="1"/>
  <c r="J98" i="1"/>
  <c r="K98" i="1"/>
  <c r="L98" i="1"/>
  <c r="M98" i="1"/>
  <c r="N98" i="1"/>
  <c r="O98" i="1"/>
  <c r="R98" i="1"/>
  <c r="U98" i="1"/>
  <c r="V98" i="1"/>
  <c r="Y98" i="1"/>
  <c r="Z98" i="1"/>
  <c r="AA98" i="1"/>
  <c r="AD98" i="1"/>
  <c r="AE98" i="1"/>
  <c r="AF98" i="1"/>
  <c r="J99" i="1"/>
  <c r="K99" i="1"/>
  <c r="L99" i="1"/>
  <c r="M99" i="1"/>
  <c r="N99" i="1"/>
  <c r="O99" i="1"/>
  <c r="R99" i="1"/>
  <c r="S99" i="1"/>
  <c r="T99" i="1"/>
  <c r="U99" i="1"/>
  <c r="X99" i="1"/>
  <c r="Y99" i="1"/>
  <c r="AA99" i="1"/>
  <c r="AD99" i="1"/>
  <c r="AE99" i="1"/>
  <c r="AF99" i="1"/>
  <c r="K100" i="1"/>
  <c r="L100" i="1"/>
  <c r="M100" i="1"/>
  <c r="O100" i="1"/>
  <c r="R100" i="1"/>
  <c r="T100" i="1"/>
  <c r="U100" i="1"/>
  <c r="V100" i="1"/>
  <c r="Y100" i="1"/>
  <c r="AA100" i="1"/>
  <c r="AD100" i="1"/>
  <c r="AE100" i="1"/>
  <c r="AF100" i="1"/>
  <c r="J101" i="1"/>
  <c r="K101" i="1"/>
  <c r="L101" i="1"/>
  <c r="M101" i="1"/>
  <c r="N101" i="1"/>
  <c r="O101" i="1"/>
  <c r="R101" i="1"/>
  <c r="S101" i="1"/>
  <c r="T101" i="1"/>
  <c r="U101" i="1"/>
  <c r="V101" i="1"/>
  <c r="X101" i="1"/>
  <c r="Y101" i="1"/>
  <c r="AA101" i="1"/>
  <c r="AD101" i="1"/>
  <c r="AE101" i="1"/>
  <c r="AF101" i="1"/>
  <c r="K102" i="1"/>
  <c r="L102" i="1"/>
  <c r="M102" i="1"/>
  <c r="O102" i="1"/>
  <c r="R102" i="1"/>
  <c r="T102" i="1"/>
  <c r="U102" i="1"/>
  <c r="V102" i="1"/>
  <c r="Y102" i="1"/>
  <c r="AA102" i="1"/>
  <c r="AD102" i="1"/>
  <c r="AE102" i="1"/>
  <c r="AF102" i="1"/>
  <c r="J103" i="1"/>
  <c r="K103" i="1"/>
  <c r="L103" i="1"/>
  <c r="M103" i="1"/>
  <c r="N103" i="1"/>
  <c r="O103" i="1"/>
  <c r="R103" i="1"/>
  <c r="S103" i="1"/>
  <c r="T103" i="1"/>
  <c r="U103" i="1"/>
  <c r="X103" i="1"/>
  <c r="Y103" i="1"/>
  <c r="AA103" i="1"/>
  <c r="AD103" i="1"/>
  <c r="AE103" i="1"/>
  <c r="AF103" i="1"/>
  <c r="K104" i="1"/>
  <c r="L104" i="1"/>
  <c r="M104" i="1"/>
  <c r="N104" i="1"/>
  <c r="O104" i="1"/>
  <c r="R104" i="1"/>
  <c r="T104" i="1"/>
  <c r="U104" i="1"/>
  <c r="V104" i="1"/>
  <c r="Y104" i="1"/>
  <c r="AA104" i="1"/>
  <c r="AD104" i="1"/>
  <c r="AE104" i="1"/>
  <c r="AF104" i="1"/>
  <c r="J105" i="1"/>
  <c r="K105" i="1"/>
  <c r="L105" i="1"/>
  <c r="M105" i="1"/>
  <c r="N105" i="1"/>
  <c r="O105" i="1"/>
  <c r="R105" i="1"/>
  <c r="S105" i="1"/>
  <c r="T105" i="1"/>
  <c r="U105" i="1"/>
  <c r="V105" i="1"/>
  <c r="X105" i="1"/>
  <c r="Y105" i="1"/>
  <c r="AA105" i="1"/>
  <c r="AD105" i="1"/>
  <c r="AE105" i="1"/>
  <c r="AF105" i="1"/>
  <c r="K106" i="1"/>
  <c r="L106" i="1"/>
  <c r="M106" i="1"/>
  <c r="N106" i="1"/>
  <c r="O106" i="1"/>
  <c r="R106" i="1"/>
  <c r="T106" i="1"/>
  <c r="U106" i="1"/>
  <c r="V106" i="1"/>
  <c r="Y106" i="1"/>
  <c r="AA106" i="1"/>
  <c r="AD106" i="1"/>
  <c r="AE106" i="1"/>
  <c r="AF106" i="1"/>
  <c r="J107" i="1"/>
  <c r="K107" i="1"/>
  <c r="L107" i="1"/>
  <c r="M107" i="1"/>
  <c r="N107" i="1"/>
  <c r="O107" i="1"/>
  <c r="R107" i="1"/>
  <c r="S107" i="1"/>
  <c r="T107" i="1"/>
  <c r="U107" i="1"/>
  <c r="X107" i="1"/>
  <c r="Y107" i="1"/>
  <c r="AA107" i="1"/>
  <c r="AD107" i="1"/>
  <c r="AE107" i="1"/>
  <c r="AF107" i="1"/>
  <c r="J108" i="1"/>
  <c r="K108" i="1"/>
  <c r="L108" i="1"/>
  <c r="M108" i="1"/>
  <c r="N108" i="1"/>
  <c r="O108" i="1"/>
  <c r="R108" i="1"/>
  <c r="T108" i="1"/>
  <c r="U108" i="1"/>
  <c r="V108" i="1"/>
  <c r="Y108" i="1"/>
  <c r="AA108" i="1"/>
  <c r="AD108" i="1"/>
  <c r="AE108" i="1"/>
  <c r="AF108" i="1"/>
  <c r="K109" i="1"/>
  <c r="L109" i="1"/>
  <c r="M109" i="1"/>
  <c r="N109" i="1"/>
  <c r="O109" i="1"/>
  <c r="R109" i="1"/>
  <c r="S109" i="1"/>
  <c r="U109" i="1"/>
  <c r="V109" i="1"/>
  <c r="X109" i="1"/>
  <c r="Y109" i="1"/>
  <c r="AA109" i="1"/>
  <c r="AD109" i="1"/>
  <c r="AE109" i="1"/>
  <c r="AF109" i="1"/>
  <c r="J110" i="1"/>
  <c r="K110" i="1"/>
  <c r="L110" i="1"/>
  <c r="M110" i="1"/>
  <c r="N110" i="1"/>
  <c r="O110" i="1"/>
  <c r="R110" i="1"/>
  <c r="T110" i="1"/>
  <c r="U110" i="1"/>
  <c r="V110" i="1"/>
  <c r="X110" i="1"/>
  <c r="Y110" i="1"/>
  <c r="Z110" i="1"/>
  <c r="AA110" i="1"/>
  <c r="AD110" i="1"/>
  <c r="AE110" i="1"/>
  <c r="AF110" i="1"/>
  <c r="J111" i="1"/>
  <c r="K111" i="1"/>
  <c r="L111" i="1"/>
  <c r="M111" i="1"/>
  <c r="N111" i="1"/>
  <c r="O111" i="1"/>
  <c r="R111" i="1"/>
  <c r="S111" i="1"/>
  <c r="T111" i="1"/>
  <c r="U111" i="1"/>
  <c r="X111" i="1"/>
  <c r="Y111" i="1"/>
  <c r="AA111" i="1"/>
  <c r="AD111" i="1"/>
  <c r="AE111" i="1"/>
  <c r="AF111" i="1"/>
  <c r="J112" i="1"/>
  <c r="K112" i="1"/>
  <c r="L112" i="1"/>
  <c r="M112" i="1"/>
  <c r="N112" i="1"/>
  <c r="O112" i="1"/>
  <c r="R112" i="1"/>
  <c r="T112" i="1"/>
  <c r="U112" i="1"/>
  <c r="V112" i="1"/>
  <c r="X112" i="1"/>
  <c r="Y112" i="1"/>
  <c r="Z112" i="1"/>
  <c r="AA112" i="1"/>
  <c r="AD112" i="1"/>
  <c r="AE112" i="1"/>
  <c r="AF112" i="1"/>
  <c r="J113" i="1"/>
  <c r="K113" i="1"/>
  <c r="L113" i="1"/>
  <c r="M113" i="1"/>
  <c r="N113" i="1"/>
  <c r="O113" i="1"/>
  <c r="R113" i="1"/>
  <c r="S113" i="1"/>
  <c r="T113" i="1"/>
  <c r="U113" i="1"/>
  <c r="V113" i="1"/>
  <c r="X113" i="1"/>
  <c r="Y113" i="1"/>
  <c r="AA113" i="1"/>
  <c r="AD113" i="1"/>
  <c r="AE113" i="1"/>
  <c r="AF113" i="1"/>
  <c r="J114" i="1"/>
  <c r="K114" i="1"/>
  <c r="L114" i="1"/>
  <c r="M114" i="1"/>
  <c r="N114" i="1"/>
  <c r="O114" i="1"/>
  <c r="R114" i="1"/>
  <c r="U114" i="1"/>
  <c r="V114" i="1"/>
  <c r="Y114" i="1"/>
  <c r="Z114" i="1"/>
  <c r="AA114" i="1"/>
  <c r="AD114" i="1"/>
  <c r="AE114" i="1"/>
  <c r="AF114" i="1"/>
  <c r="J115" i="1"/>
  <c r="K115" i="1"/>
  <c r="L115" i="1"/>
  <c r="M115" i="1"/>
  <c r="N115" i="1"/>
  <c r="O115" i="1"/>
  <c r="R115" i="1"/>
  <c r="S115" i="1"/>
  <c r="T115" i="1"/>
  <c r="U115" i="1"/>
  <c r="X115" i="1"/>
  <c r="Y115" i="1"/>
  <c r="AA115" i="1"/>
  <c r="AD115" i="1"/>
  <c r="AE115" i="1"/>
  <c r="AF115" i="1"/>
  <c r="K116" i="1"/>
  <c r="L116" i="1"/>
  <c r="M116" i="1"/>
  <c r="N116" i="1"/>
  <c r="O116" i="1"/>
  <c r="R116" i="1"/>
  <c r="T116" i="1"/>
  <c r="U116" i="1"/>
  <c r="V116" i="1"/>
  <c r="Y116" i="1"/>
  <c r="Z116" i="1"/>
  <c r="AA116" i="1"/>
  <c r="AD116" i="1"/>
  <c r="AE116" i="1"/>
  <c r="AF116" i="1"/>
  <c r="J117" i="1"/>
  <c r="K117" i="1"/>
  <c r="L117" i="1"/>
  <c r="M117" i="1"/>
  <c r="N117" i="1"/>
  <c r="O117" i="1"/>
  <c r="R117" i="1"/>
  <c r="S117" i="1"/>
  <c r="T117" i="1"/>
  <c r="U117" i="1"/>
  <c r="V117" i="1"/>
  <c r="X117" i="1"/>
  <c r="Y117" i="1"/>
  <c r="Z117" i="1"/>
  <c r="AA117" i="1"/>
  <c r="AC117" i="1"/>
  <c r="AD117" i="1"/>
  <c r="AE117" i="1"/>
  <c r="AF117" i="1"/>
  <c r="J118" i="1"/>
  <c r="K118" i="1"/>
  <c r="L118" i="1"/>
  <c r="M118" i="1"/>
  <c r="N118" i="1"/>
  <c r="O118" i="1"/>
  <c r="R118" i="1"/>
  <c r="U118" i="1"/>
  <c r="V118" i="1"/>
  <c r="Y118" i="1"/>
  <c r="Z118" i="1"/>
  <c r="AA118" i="1"/>
  <c r="AD118" i="1"/>
  <c r="AE118" i="1"/>
  <c r="AF118" i="1"/>
  <c r="J119" i="1"/>
  <c r="K119" i="1"/>
  <c r="L119" i="1"/>
  <c r="M119" i="1"/>
  <c r="N119" i="1"/>
  <c r="O119" i="1"/>
  <c r="R119" i="1"/>
  <c r="S119" i="1"/>
  <c r="T119" i="1"/>
  <c r="U119" i="1"/>
  <c r="X119" i="1"/>
  <c r="Y119" i="1"/>
  <c r="Z119" i="1"/>
  <c r="AA119" i="1"/>
  <c r="AD119" i="1"/>
  <c r="AE119" i="1"/>
  <c r="AF119" i="1"/>
  <c r="J120" i="1"/>
  <c r="K120" i="1"/>
  <c r="L120" i="1"/>
  <c r="M120" i="1"/>
  <c r="N120" i="1"/>
  <c r="O120" i="1"/>
  <c r="R120" i="1"/>
  <c r="U120" i="1"/>
  <c r="V120" i="1"/>
  <c r="Y120" i="1"/>
  <c r="Z120" i="1"/>
  <c r="AA120" i="1"/>
  <c r="AD120" i="1"/>
  <c r="AE120" i="1"/>
  <c r="AF120" i="1"/>
  <c r="J121" i="1"/>
  <c r="K121" i="1"/>
  <c r="L121" i="1"/>
  <c r="M121" i="1"/>
  <c r="N121" i="1"/>
  <c r="O121" i="1"/>
  <c r="R121" i="1"/>
  <c r="S121" i="1"/>
  <c r="T121" i="1"/>
  <c r="U121" i="1"/>
  <c r="V121" i="1"/>
  <c r="X121" i="1"/>
  <c r="Y121" i="1"/>
  <c r="AA121" i="1"/>
  <c r="AC121" i="1"/>
  <c r="AD121" i="1"/>
  <c r="AE121" i="1"/>
  <c r="AF121" i="1"/>
  <c r="J122" i="1"/>
  <c r="K122" i="1"/>
  <c r="L122" i="1"/>
  <c r="M122" i="1"/>
  <c r="N122" i="1"/>
  <c r="O122" i="1"/>
  <c r="R122" i="1"/>
  <c r="U122" i="1"/>
  <c r="V122" i="1"/>
  <c r="Y122" i="1"/>
  <c r="Z122" i="1"/>
  <c r="AA122" i="1"/>
  <c r="AC122" i="1"/>
  <c r="AD122" i="1"/>
  <c r="AE122" i="1"/>
  <c r="AF122" i="1"/>
  <c r="J123" i="1"/>
  <c r="K123" i="1"/>
  <c r="L123" i="1"/>
  <c r="M123" i="1"/>
  <c r="N123" i="1"/>
  <c r="R123" i="1"/>
  <c r="S123" i="1"/>
  <c r="T123" i="1"/>
  <c r="U123" i="1"/>
  <c r="X123" i="1"/>
  <c r="Y123" i="1"/>
  <c r="AA123" i="1"/>
  <c r="AD123" i="1"/>
  <c r="AE123" i="1"/>
  <c r="AF123" i="1"/>
  <c r="K124" i="1"/>
  <c r="L124" i="1"/>
  <c r="M124" i="1"/>
  <c r="N124" i="1"/>
  <c r="O124" i="1"/>
  <c r="R124" i="1"/>
  <c r="T124" i="1"/>
  <c r="U124" i="1"/>
  <c r="V124" i="1"/>
  <c r="Y124" i="1"/>
  <c r="Z124" i="1"/>
  <c r="AA124" i="1"/>
  <c r="AD124" i="1"/>
  <c r="AE124" i="1"/>
  <c r="AF124" i="1"/>
  <c r="J125" i="1"/>
  <c r="K125" i="1"/>
  <c r="L125" i="1"/>
  <c r="M125" i="1"/>
  <c r="N125" i="1"/>
  <c r="O125" i="1"/>
  <c r="R125" i="1"/>
  <c r="S125" i="1"/>
  <c r="T125" i="1"/>
  <c r="U125" i="1"/>
  <c r="V125" i="1"/>
  <c r="X125" i="1"/>
  <c r="Y125" i="1"/>
  <c r="AA125" i="1"/>
  <c r="AC125" i="1"/>
  <c r="AD125" i="1"/>
  <c r="AE125" i="1"/>
  <c r="AF125" i="1"/>
  <c r="K126" i="1"/>
  <c r="L126" i="1"/>
  <c r="M126" i="1"/>
  <c r="N126" i="1"/>
  <c r="O126" i="1"/>
  <c r="R126" i="1"/>
  <c r="T126" i="1"/>
  <c r="U126" i="1"/>
  <c r="V126" i="1"/>
  <c r="X126" i="1"/>
  <c r="Y126" i="1"/>
  <c r="Z126" i="1"/>
  <c r="AA126" i="1"/>
  <c r="AB126" i="1"/>
  <c r="AD126" i="1"/>
  <c r="AE126" i="1"/>
  <c r="AF126" i="1"/>
  <c r="J127" i="1"/>
  <c r="K127" i="1"/>
  <c r="L127" i="1"/>
  <c r="M127" i="1"/>
  <c r="N127" i="1"/>
  <c r="R127" i="1"/>
  <c r="S127" i="1"/>
  <c r="T127" i="1"/>
  <c r="U127" i="1"/>
  <c r="X127" i="1"/>
  <c r="Y127" i="1"/>
  <c r="AA127" i="1"/>
  <c r="AD127" i="1"/>
  <c r="AE127" i="1"/>
  <c r="AF127" i="1"/>
  <c r="K128" i="1"/>
  <c r="L128" i="1"/>
  <c r="M128" i="1"/>
  <c r="N128" i="1"/>
  <c r="O128" i="1"/>
  <c r="R128" i="1"/>
  <c r="T128" i="1"/>
  <c r="U128" i="1"/>
  <c r="V128" i="1"/>
  <c r="X128" i="1"/>
  <c r="Y128" i="1"/>
  <c r="Z128" i="1"/>
  <c r="AA128" i="1"/>
  <c r="AB128" i="1"/>
  <c r="AD128" i="1"/>
  <c r="AE128" i="1"/>
  <c r="AF128" i="1"/>
  <c r="I129" i="1"/>
  <c r="J129" i="1"/>
  <c r="K129" i="1"/>
  <c r="L129" i="1"/>
  <c r="M129" i="1"/>
  <c r="N129" i="1"/>
  <c r="R129" i="1"/>
  <c r="S129" i="1"/>
  <c r="T129" i="1"/>
  <c r="U129" i="1"/>
  <c r="V129" i="1"/>
  <c r="X129" i="1"/>
  <c r="Y129" i="1"/>
  <c r="AA129" i="1"/>
  <c r="AC129" i="1"/>
  <c r="AD129" i="1"/>
  <c r="AE129" i="1"/>
  <c r="AF129" i="1"/>
  <c r="J130" i="1"/>
  <c r="K130" i="1"/>
  <c r="L130" i="1"/>
  <c r="M130" i="1"/>
  <c r="N130" i="1"/>
  <c r="O130" i="1"/>
  <c r="R130" i="1"/>
  <c r="T130" i="1"/>
  <c r="U130" i="1"/>
  <c r="V130" i="1"/>
  <c r="Y130" i="1"/>
  <c r="Z130" i="1"/>
  <c r="AA130" i="1"/>
  <c r="AD130" i="1"/>
  <c r="AE130" i="1"/>
  <c r="AF130" i="1"/>
  <c r="J131" i="1"/>
  <c r="K131" i="1"/>
  <c r="L131" i="1"/>
  <c r="M131" i="1"/>
  <c r="N131" i="1"/>
  <c r="R131" i="1"/>
  <c r="S131" i="1"/>
  <c r="T131" i="1"/>
  <c r="U131" i="1"/>
  <c r="X131" i="1"/>
  <c r="Y131" i="1"/>
  <c r="AA131" i="1"/>
  <c r="AD131" i="1"/>
  <c r="AE131" i="1"/>
  <c r="AF131" i="1"/>
  <c r="J132" i="1"/>
  <c r="K132" i="1"/>
  <c r="L132" i="1"/>
  <c r="M132" i="1"/>
  <c r="N132" i="1"/>
  <c r="O132" i="1"/>
  <c r="R132" i="1"/>
  <c r="U132" i="1"/>
  <c r="V132" i="1"/>
  <c r="Y132" i="1"/>
  <c r="Z132" i="1"/>
  <c r="AA132" i="1"/>
  <c r="AD132" i="1"/>
  <c r="AE132" i="1"/>
  <c r="AF132" i="1"/>
  <c r="J133" i="1"/>
  <c r="K133" i="1"/>
  <c r="L133" i="1"/>
  <c r="M133" i="1"/>
  <c r="N133" i="1"/>
  <c r="O133" i="1"/>
  <c r="R133" i="1"/>
  <c r="S133" i="1"/>
  <c r="T133" i="1"/>
  <c r="U133" i="1"/>
  <c r="V133" i="1"/>
  <c r="X133" i="1"/>
  <c r="Y133" i="1"/>
  <c r="AA133" i="1"/>
  <c r="AD133" i="1"/>
  <c r="AE133" i="1"/>
  <c r="AF133" i="1"/>
  <c r="J134" i="1"/>
  <c r="K134" i="1"/>
  <c r="L134" i="1"/>
  <c r="M134" i="1"/>
  <c r="N134" i="1"/>
  <c r="O134" i="1"/>
  <c r="R134" i="1"/>
  <c r="U134" i="1"/>
  <c r="V134" i="1"/>
  <c r="Y134" i="1"/>
  <c r="Z134" i="1"/>
  <c r="AA134" i="1"/>
  <c r="AD134" i="1"/>
  <c r="AE134" i="1"/>
  <c r="AF134" i="1"/>
  <c r="J135" i="1"/>
  <c r="K135" i="1"/>
  <c r="L135" i="1"/>
  <c r="M135" i="1"/>
  <c r="N135" i="1"/>
  <c r="O135" i="1"/>
  <c r="R135" i="1"/>
  <c r="S135" i="1"/>
  <c r="T135" i="1"/>
  <c r="U135" i="1"/>
  <c r="X135" i="1"/>
  <c r="Y135" i="1"/>
  <c r="Z135" i="1"/>
  <c r="AA135" i="1"/>
  <c r="AD135" i="1"/>
  <c r="AE135" i="1"/>
  <c r="AF135" i="1"/>
  <c r="I136" i="1"/>
  <c r="J136" i="1"/>
  <c r="K136" i="1"/>
  <c r="L136" i="1"/>
  <c r="M136" i="1"/>
  <c r="N136" i="1"/>
  <c r="O136" i="1"/>
  <c r="R136" i="1"/>
  <c r="U136" i="1"/>
  <c r="V136" i="1"/>
  <c r="Y136" i="1"/>
  <c r="Z136" i="1"/>
  <c r="AA136" i="1"/>
  <c r="AD136" i="1"/>
  <c r="AE136" i="1"/>
  <c r="AF136" i="1"/>
  <c r="I137" i="1"/>
  <c r="J137" i="1"/>
  <c r="K137" i="1"/>
  <c r="L137" i="1"/>
  <c r="M137" i="1"/>
  <c r="N137" i="1"/>
  <c r="O137" i="1"/>
  <c r="R137" i="1"/>
  <c r="S137" i="1"/>
  <c r="T137" i="1"/>
  <c r="U137" i="1"/>
  <c r="V137" i="1"/>
  <c r="X137" i="1"/>
  <c r="Y137" i="1"/>
  <c r="AA137" i="1"/>
  <c r="AD137" i="1"/>
  <c r="AE137" i="1"/>
  <c r="AF137" i="1"/>
  <c r="J138" i="1"/>
  <c r="K138" i="1"/>
  <c r="L138" i="1"/>
  <c r="M138" i="1"/>
  <c r="N138" i="1"/>
  <c r="O138" i="1"/>
  <c r="R138" i="1"/>
  <c r="U138" i="1"/>
  <c r="V138" i="1"/>
  <c r="Y138" i="1"/>
  <c r="Z138" i="1"/>
  <c r="AA138" i="1"/>
  <c r="AD138" i="1"/>
  <c r="AE138" i="1"/>
  <c r="AF138" i="1"/>
  <c r="J139" i="1"/>
  <c r="K139" i="1"/>
  <c r="L139" i="1"/>
  <c r="M139" i="1"/>
  <c r="N139" i="1"/>
  <c r="R139" i="1"/>
  <c r="S139" i="1"/>
  <c r="T139" i="1"/>
  <c r="U139" i="1"/>
  <c r="X139" i="1"/>
  <c r="Y139" i="1"/>
  <c r="AA139" i="1"/>
  <c r="AD139" i="1"/>
  <c r="AE139" i="1"/>
  <c r="AF139" i="1"/>
  <c r="J140" i="1"/>
  <c r="K140" i="1"/>
  <c r="L140" i="1"/>
  <c r="M140" i="1"/>
  <c r="N140" i="1"/>
  <c r="O140" i="1"/>
  <c r="R140" i="1"/>
  <c r="T140" i="1"/>
  <c r="U140" i="1"/>
  <c r="V140" i="1"/>
  <c r="Y140" i="1"/>
  <c r="Z140" i="1"/>
  <c r="AA140" i="1"/>
  <c r="AD140" i="1"/>
  <c r="AE140" i="1"/>
  <c r="AF140" i="1"/>
  <c r="J141" i="1"/>
  <c r="K141" i="1"/>
  <c r="L141" i="1"/>
  <c r="M141" i="1"/>
  <c r="N141" i="1"/>
  <c r="O141" i="1"/>
  <c r="R141" i="1"/>
  <c r="S141" i="1"/>
  <c r="T141" i="1"/>
  <c r="U141" i="1"/>
  <c r="V141" i="1"/>
  <c r="X141" i="1"/>
  <c r="Y141" i="1"/>
  <c r="AA141" i="1"/>
  <c r="AD141" i="1"/>
  <c r="AE141" i="1"/>
  <c r="AF141" i="1"/>
  <c r="J142" i="1"/>
  <c r="K142" i="1"/>
  <c r="L142" i="1"/>
  <c r="M142" i="1"/>
  <c r="N142" i="1"/>
  <c r="O142" i="1"/>
  <c r="R142" i="1"/>
  <c r="T142" i="1"/>
  <c r="U142" i="1"/>
  <c r="V142" i="1"/>
  <c r="X142" i="1"/>
  <c r="Y142" i="1"/>
  <c r="Z142" i="1"/>
  <c r="AA142" i="1"/>
  <c r="AD142" i="1"/>
  <c r="AE142" i="1"/>
  <c r="AF142" i="1"/>
  <c r="J143" i="1"/>
  <c r="K143" i="1"/>
  <c r="L143" i="1"/>
  <c r="M143" i="1"/>
  <c r="N143" i="1"/>
  <c r="O143" i="1"/>
  <c r="R143" i="1"/>
  <c r="S143" i="1"/>
  <c r="T143" i="1"/>
  <c r="U143" i="1"/>
  <c r="X143" i="1"/>
  <c r="Y143" i="1"/>
  <c r="AA143" i="1"/>
  <c r="AD143" i="1"/>
  <c r="AE143" i="1"/>
  <c r="AF143" i="1"/>
  <c r="J144" i="1"/>
  <c r="K144" i="1"/>
  <c r="L144" i="1"/>
  <c r="M144" i="1"/>
  <c r="N144" i="1"/>
  <c r="O144" i="1"/>
  <c r="R144" i="1"/>
  <c r="T144" i="1"/>
  <c r="U144" i="1"/>
  <c r="V144" i="1"/>
  <c r="X144" i="1"/>
  <c r="Y144" i="1"/>
  <c r="Z144" i="1"/>
  <c r="AA144" i="1"/>
  <c r="AD144" i="1"/>
  <c r="AE144" i="1"/>
  <c r="AF144" i="1"/>
  <c r="J145" i="1"/>
  <c r="K145" i="1"/>
  <c r="L145" i="1"/>
  <c r="M145" i="1"/>
  <c r="N145" i="1"/>
  <c r="O145" i="1"/>
  <c r="R145" i="1"/>
  <c r="S145" i="1"/>
  <c r="T145" i="1"/>
  <c r="U145" i="1"/>
  <c r="V145" i="1"/>
  <c r="X145" i="1"/>
  <c r="Y145" i="1"/>
  <c r="AA145" i="1"/>
  <c r="AD145" i="1"/>
  <c r="AE145" i="1"/>
  <c r="AF145" i="1"/>
  <c r="J146" i="1"/>
  <c r="K146" i="1"/>
  <c r="L146" i="1"/>
  <c r="M146" i="1"/>
  <c r="N146" i="1"/>
  <c r="O146" i="1"/>
  <c r="R146" i="1"/>
  <c r="T146" i="1"/>
  <c r="U146" i="1"/>
  <c r="V146" i="1"/>
  <c r="Y146" i="1"/>
  <c r="Z146" i="1"/>
  <c r="AA146" i="1"/>
  <c r="AD146" i="1"/>
  <c r="AE146" i="1"/>
  <c r="AF146" i="1"/>
  <c r="J147" i="1"/>
  <c r="K147" i="1"/>
  <c r="L147" i="1"/>
  <c r="M147" i="1"/>
  <c r="N147" i="1"/>
  <c r="O147" i="1"/>
  <c r="R147" i="1"/>
  <c r="S147" i="1"/>
  <c r="T147" i="1"/>
  <c r="U147" i="1"/>
  <c r="X147" i="1"/>
  <c r="Y147" i="1"/>
  <c r="AA147" i="1"/>
  <c r="AC147" i="1"/>
  <c r="AD147" i="1"/>
  <c r="AE147" i="1"/>
  <c r="AF147" i="1"/>
  <c r="J148" i="1"/>
  <c r="K148" i="1"/>
  <c r="L148" i="1"/>
  <c r="M148" i="1"/>
  <c r="N148" i="1"/>
  <c r="O148" i="1"/>
  <c r="R148" i="1"/>
  <c r="T148" i="1"/>
  <c r="U148" i="1"/>
  <c r="V148" i="1"/>
  <c r="Y148" i="1"/>
  <c r="Z148" i="1"/>
  <c r="AA148" i="1"/>
  <c r="AD148" i="1"/>
  <c r="AE148" i="1"/>
  <c r="AF148" i="1"/>
  <c r="J149" i="1"/>
  <c r="K149" i="1"/>
  <c r="L149" i="1"/>
  <c r="M149" i="1"/>
  <c r="N149" i="1"/>
  <c r="O149" i="1"/>
  <c r="R149" i="1"/>
  <c r="S149" i="1"/>
  <c r="T149" i="1"/>
  <c r="U149" i="1"/>
  <c r="V149" i="1"/>
  <c r="X149" i="1"/>
  <c r="Y149" i="1"/>
  <c r="Z149" i="1"/>
  <c r="AA149" i="1"/>
  <c r="AD149" i="1"/>
  <c r="AE149" i="1"/>
  <c r="AF149" i="1"/>
  <c r="J150" i="1"/>
  <c r="K150" i="1"/>
  <c r="L150" i="1"/>
  <c r="M150" i="1"/>
  <c r="N150" i="1"/>
  <c r="O150" i="1"/>
  <c r="R150" i="1"/>
  <c r="T150" i="1"/>
  <c r="U150" i="1"/>
  <c r="V150" i="1"/>
  <c r="Y150" i="1"/>
  <c r="Z150" i="1"/>
  <c r="AA150" i="1"/>
  <c r="AD150" i="1"/>
  <c r="AE150" i="1"/>
  <c r="AF150" i="1"/>
  <c r="I151" i="1"/>
  <c r="J151" i="1"/>
  <c r="K151" i="1"/>
  <c r="L151" i="1"/>
  <c r="M151" i="1"/>
  <c r="N151" i="1"/>
  <c r="O151" i="1"/>
  <c r="R151" i="1"/>
  <c r="S151" i="1"/>
  <c r="T151" i="1"/>
  <c r="U151" i="1"/>
  <c r="X151" i="1"/>
  <c r="Y151" i="1"/>
  <c r="Z151" i="1"/>
  <c r="AA151" i="1"/>
  <c r="AC151" i="1"/>
  <c r="AD151" i="1"/>
  <c r="AE151" i="1"/>
  <c r="AF151" i="1"/>
  <c r="J152" i="1"/>
  <c r="K152" i="1"/>
  <c r="L152" i="1"/>
  <c r="M152" i="1"/>
  <c r="N152" i="1"/>
  <c r="O152" i="1"/>
  <c r="R152" i="1"/>
  <c r="T152" i="1"/>
  <c r="U152" i="1"/>
  <c r="V152" i="1"/>
  <c r="Y152" i="1"/>
  <c r="Z152" i="1"/>
  <c r="AA152" i="1"/>
  <c r="AD152" i="1"/>
  <c r="AE152" i="1"/>
  <c r="AF152" i="1"/>
  <c r="J153" i="1"/>
  <c r="K153" i="1"/>
  <c r="L153" i="1"/>
  <c r="M153" i="1"/>
  <c r="N153" i="1"/>
  <c r="O153" i="1"/>
  <c r="R153" i="1"/>
  <c r="S153" i="1"/>
  <c r="T153" i="1"/>
  <c r="U153" i="1"/>
  <c r="V153" i="1"/>
  <c r="X153" i="1"/>
  <c r="Y153" i="1"/>
  <c r="AA153" i="1"/>
  <c r="AD153" i="1"/>
  <c r="AE153" i="1"/>
  <c r="AF153" i="1"/>
  <c r="J154" i="1"/>
  <c r="K154" i="1"/>
  <c r="L154" i="1"/>
  <c r="M154" i="1"/>
  <c r="N154" i="1"/>
  <c r="O154" i="1"/>
  <c r="R154" i="1"/>
  <c r="T154" i="1"/>
  <c r="U154" i="1"/>
  <c r="V154" i="1"/>
  <c r="Y154" i="1"/>
  <c r="Z154" i="1"/>
  <c r="AA154" i="1"/>
  <c r="AD154" i="1"/>
  <c r="AE154" i="1"/>
  <c r="AF154" i="1"/>
  <c r="J155" i="1"/>
  <c r="K155" i="1"/>
  <c r="L155" i="1"/>
  <c r="M155" i="1"/>
  <c r="N155" i="1"/>
  <c r="O155" i="1"/>
  <c r="R155" i="1"/>
  <c r="S155" i="1"/>
  <c r="T155" i="1"/>
  <c r="U155" i="1"/>
  <c r="X155" i="1"/>
  <c r="Y155" i="1"/>
  <c r="AA155" i="1"/>
  <c r="AD155" i="1"/>
  <c r="AE155" i="1"/>
  <c r="AF155" i="1"/>
  <c r="J156" i="1"/>
  <c r="K156" i="1"/>
  <c r="L156" i="1"/>
  <c r="M156" i="1"/>
  <c r="N156" i="1"/>
  <c r="O156" i="1"/>
  <c r="R156" i="1"/>
  <c r="T156" i="1"/>
  <c r="U156" i="1"/>
  <c r="V156" i="1"/>
  <c r="Y156" i="1"/>
  <c r="Z156" i="1"/>
  <c r="AA156" i="1"/>
  <c r="AD156" i="1"/>
  <c r="AE156" i="1"/>
  <c r="AF156" i="1"/>
  <c r="J157" i="1"/>
  <c r="K157" i="1"/>
  <c r="L157" i="1"/>
  <c r="M157" i="1"/>
  <c r="N157" i="1"/>
  <c r="O157" i="1"/>
  <c r="R157" i="1"/>
  <c r="S157" i="1"/>
  <c r="T157" i="1"/>
  <c r="U157" i="1"/>
  <c r="V157" i="1"/>
  <c r="X157" i="1"/>
  <c r="Y157" i="1"/>
  <c r="AA157" i="1"/>
  <c r="AD157" i="1"/>
  <c r="AE157" i="1"/>
  <c r="AF157" i="1"/>
  <c r="J158" i="1"/>
  <c r="K158" i="1"/>
  <c r="L158" i="1"/>
  <c r="M158" i="1"/>
  <c r="N158" i="1"/>
  <c r="O158" i="1"/>
  <c r="R158" i="1"/>
  <c r="T158" i="1"/>
  <c r="U158" i="1"/>
  <c r="V158" i="1"/>
  <c r="X158" i="1"/>
  <c r="Y158" i="1"/>
  <c r="Z158" i="1"/>
  <c r="AA158" i="1"/>
  <c r="AD158" i="1"/>
  <c r="AE158" i="1"/>
  <c r="AF158" i="1"/>
  <c r="J159" i="1"/>
  <c r="K159" i="1"/>
  <c r="L159" i="1"/>
  <c r="M159" i="1"/>
  <c r="N159" i="1"/>
  <c r="O159" i="1"/>
  <c r="R159" i="1"/>
  <c r="S159" i="1"/>
  <c r="T159" i="1"/>
  <c r="U159" i="1"/>
  <c r="X159" i="1"/>
  <c r="Y159" i="1"/>
  <c r="AA159" i="1"/>
  <c r="AD159" i="1"/>
  <c r="AE159" i="1"/>
  <c r="AF159" i="1"/>
  <c r="J160" i="1"/>
  <c r="K160" i="1"/>
  <c r="L160" i="1"/>
  <c r="M160" i="1"/>
  <c r="N160" i="1"/>
  <c r="O160" i="1"/>
  <c r="R160" i="1"/>
  <c r="T160" i="1"/>
  <c r="U160" i="1"/>
  <c r="V160" i="1"/>
  <c r="X160" i="1"/>
  <c r="Y160" i="1"/>
  <c r="Z160" i="1"/>
  <c r="AA160" i="1"/>
  <c r="AD160" i="1"/>
  <c r="AE160" i="1"/>
  <c r="AF160" i="1"/>
  <c r="J161" i="1"/>
  <c r="K161" i="1"/>
  <c r="L161" i="1"/>
  <c r="M161" i="1"/>
  <c r="N161" i="1"/>
  <c r="O161" i="1"/>
  <c r="R161" i="1"/>
  <c r="S161" i="1"/>
  <c r="T161" i="1"/>
  <c r="U161" i="1"/>
  <c r="V161" i="1"/>
  <c r="X161" i="1"/>
  <c r="Y161" i="1"/>
  <c r="AA161" i="1"/>
  <c r="AC161" i="1"/>
  <c r="AD161" i="1"/>
  <c r="AE161" i="1"/>
  <c r="AF161" i="1"/>
  <c r="J162" i="1"/>
  <c r="K162" i="1"/>
  <c r="L162" i="1"/>
  <c r="M162" i="1"/>
  <c r="N162" i="1"/>
  <c r="O162" i="1"/>
  <c r="R162" i="1"/>
  <c r="T162" i="1"/>
  <c r="U162" i="1"/>
  <c r="V162" i="1"/>
  <c r="Y162" i="1"/>
  <c r="AA162" i="1"/>
  <c r="AD162" i="1"/>
  <c r="AE162" i="1"/>
  <c r="AF162" i="1"/>
  <c r="J163" i="1"/>
  <c r="K163" i="1"/>
  <c r="L163" i="1"/>
  <c r="M163" i="1"/>
  <c r="N163" i="1"/>
  <c r="O163" i="1"/>
  <c r="R163" i="1"/>
  <c r="S163" i="1"/>
  <c r="T163" i="1"/>
  <c r="U163" i="1"/>
  <c r="X163" i="1"/>
  <c r="Y163" i="1"/>
  <c r="AA163" i="1"/>
  <c r="AD163" i="1"/>
  <c r="AE163" i="1"/>
  <c r="AF163" i="1"/>
  <c r="J164" i="1"/>
  <c r="K164" i="1"/>
  <c r="L164" i="1"/>
  <c r="M164" i="1"/>
  <c r="N164" i="1"/>
  <c r="O164" i="1"/>
  <c r="R164" i="1"/>
  <c r="T164" i="1"/>
  <c r="U164" i="1"/>
  <c r="V164" i="1"/>
  <c r="Y164" i="1"/>
  <c r="Z164" i="1"/>
  <c r="AA164" i="1"/>
  <c r="AD164" i="1"/>
  <c r="AE164" i="1"/>
  <c r="AF164" i="1"/>
  <c r="J165" i="1"/>
  <c r="K165" i="1"/>
  <c r="L165" i="1"/>
  <c r="M165" i="1"/>
  <c r="N165" i="1"/>
  <c r="O165" i="1"/>
  <c r="R165" i="1"/>
  <c r="S165" i="1"/>
  <c r="T165" i="1"/>
  <c r="U165" i="1"/>
  <c r="V165" i="1"/>
  <c r="X165" i="1"/>
  <c r="Y165" i="1"/>
  <c r="AA165" i="1"/>
  <c r="AD165" i="1"/>
  <c r="AE165" i="1"/>
  <c r="AF165" i="1"/>
  <c r="J166" i="1"/>
  <c r="K166" i="1"/>
  <c r="L166" i="1"/>
  <c r="M166" i="1"/>
  <c r="N166" i="1"/>
  <c r="O166" i="1"/>
  <c r="R166" i="1"/>
  <c r="T166" i="1"/>
  <c r="U166" i="1"/>
  <c r="V166" i="1"/>
  <c r="Y166" i="1"/>
  <c r="Z166" i="1"/>
  <c r="AA166" i="1"/>
  <c r="AD166" i="1"/>
  <c r="AE166" i="1"/>
  <c r="AF166" i="1"/>
  <c r="I167" i="1"/>
  <c r="J167" i="1"/>
  <c r="K167" i="1"/>
  <c r="L167" i="1"/>
  <c r="M167" i="1"/>
  <c r="N167" i="1"/>
  <c r="O167" i="1"/>
  <c r="R167" i="1"/>
  <c r="S167" i="1"/>
  <c r="T167" i="1"/>
  <c r="U167" i="1"/>
  <c r="X167" i="1"/>
  <c r="Y167" i="1"/>
  <c r="Z167" i="1"/>
  <c r="AA167" i="1"/>
  <c r="AD167" i="1"/>
  <c r="AE167" i="1"/>
  <c r="AF167" i="1"/>
  <c r="J168" i="1"/>
  <c r="K168" i="1"/>
  <c r="L168" i="1"/>
  <c r="M168" i="1"/>
  <c r="N168" i="1"/>
  <c r="O168" i="1"/>
  <c r="R168" i="1"/>
  <c r="T168" i="1"/>
  <c r="U168" i="1"/>
  <c r="V168" i="1"/>
  <c r="Y168" i="1"/>
  <c r="Z168" i="1"/>
  <c r="AA168" i="1"/>
  <c r="AD168" i="1"/>
  <c r="AE168" i="1"/>
  <c r="AF168" i="1"/>
  <c r="J169" i="1"/>
  <c r="K169" i="1"/>
  <c r="L169" i="1"/>
  <c r="M169" i="1"/>
  <c r="N169" i="1"/>
  <c r="O169" i="1"/>
  <c r="R169" i="1"/>
  <c r="S169" i="1"/>
  <c r="T169" i="1"/>
  <c r="U169" i="1"/>
  <c r="V169" i="1"/>
  <c r="X169" i="1"/>
  <c r="Y169" i="1"/>
  <c r="AA169" i="1"/>
  <c r="AD169" i="1"/>
  <c r="AE169" i="1"/>
  <c r="AF169" i="1"/>
  <c r="J170" i="1"/>
  <c r="K170" i="1"/>
  <c r="L170" i="1"/>
  <c r="M170" i="1"/>
  <c r="N170" i="1"/>
  <c r="O170" i="1"/>
  <c r="R170" i="1"/>
  <c r="T170" i="1"/>
  <c r="U170" i="1"/>
  <c r="V170" i="1"/>
  <c r="Y170" i="1"/>
  <c r="Z170" i="1"/>
  <c r="AA170" i="1"/>
  <c r="AD170" i="1"/>
  <c r="AE170" i="1"/>
  <c r="AF170" i="1"/>
  <c r="J171" i="1"/>
  <c r="K171" i="1"/>
  <c r="L171" i="1"/>
  <c r="M171" i="1"/>
  <c r="N171" i="1"/>
  <c r="O171" i="1"/>
  <c r="R171" i="1"/>
  <c r="S171" i="1"/>
  <c r="T171" i="1"/>
  <c r="U171" i="1"/>
  <c r="X171" i="1"/>
  <c r="Y171" i="1"/>
  <c r="AA171" i="1"/>
  <c r="AD171" i="1"/>
  <c r="AE171" i="1"/>
  <c r="AF171" i="1"/>
  <c r="J172" i="1"/>
  <c r="K172" i="1"/>
  <c r="L172" i="1"/>
  <c r="M172" i="1"/>
  <c r="N172" i="1"/>
  <c r="O172" i="1"/>
  <c r="R172" i="1"/>
  <c r="T172" i="1"/>
  <c r="U172" i="1"/>
  <c r="V172" i="1"/>
  <c r="Y172" i="1"/>
  <c r="Z172" i="1"/>
  <c r="AA172" i="1"/>
  <c r="AD172" i="1"/>
  <c r="AE172" i="1"/>
  <c r="AF172" i="1"/>
  <c r="I173" i="1"/>
  <c r="J173" i="1"/>
  <c r="K173" i="1"/>
  <c r="L173" i="1"/>
  <c r="M173" i="1"/>
  <c r="N173" i="1"/>
  <c r="O173" i="1"/>
  <c r="R173" i="1"/>
  <c r="S173" i="1"/>
  <c r="T173" i="1"/>
  <c r="U173" i="1"/>
  <c r="V173" i="1"/>
  <c r="X173" i="1"/>
  <c r="Y173" i="1"/>
  <c r="AA173" i="1"/>
  <c r="AC173" i="1"/>
  <c r="AD173" i="1"/>
  <c r="AE173" i="1"/>
  <c r="AF173" i="1"/>
  <c r="J174" i="1"/>
  <c r="K174" i="1"/>
  <c r="L174" i="1"/>
  <c r="M174" i="1"/>
  <c r="N174" i="1"/>
  <c r="O174" i="1"/>
  <c r="R174" i="1"/>
  <c r="T174" i="1"/>
  <c r="U174" i="1"/>
  <c r="V174" i="1"/>
  <c r="X174" i="1"/>
  <c r="Y174" i="1"/>
  <c r="Z174" i="1"/>
  <c r="AA174" i="1"/>
  <c r="AD174" i="1"/>
  <c r="AE174" i="1"/>
  <c r="AF174" i="1"/>
  <c r="I175" i="1"/>
  <c r="J175" i="1"/>
  <c r="K175" i="1"/>
  <c r="L175" i="1"/>
  <c r="M175" i="1"/>
  <c r="N175" i="1"/>
  <c r="O175" i="1"/>
  <c r="R175" i="1"/>
  <c r="S175" i="1"/>
  <c r="T175" i="1"/>
  <c r="U175" i="1"/>
  <c r="X175" i="1"/>
  <c r="Y175" i="1"/>
  <c r="AA175" i="1"/>
  <c r="AD175" i="1"/>
  <c r="AE175" i="1"/>
  <c r="AF175" i="1"/>
  <c r="J176" i="1"/>
  <c r="K176" i="1"/>
  <c r="L176" i="1"/>
  <c r="M176" i="1"/>
  <c r="N176" i="1"/>
  <c r="O176" i="1"/>
  <c r="R176" i="1"/>
  <c r="T176" i="1"/>
  <c r="U176" i="1"/>
  <c r="V176" i="1"/>
  <c r="X176" i="1"/>
  <c r="Y176" i="1"/>
  <c r="Z176" i="1"/>
  <c r="AA176" i="1"/>
  <c r="AD176" i="1"/>
  <c r="AE176" i="1"/>
  <c r="AF176" i="1"/>
  <c r="J177" i="1"/>
  <c r="K177" i="1"/>
  <c r="L177" i="1"/>
  <c r="M177" i="1"/>
  <c r="N177" i="1"/>
  <c r="O177" i="1"/>
  <c r="R177" i="1"/>
  <c r="S177" i="1"/>
  <c r="T177" i="1"/>
  <c r="U177" i="1"/>
  <c r="V177" i="1"/>
  <c r="X177" i="1"/>
  <c r="Y177" i="1"/>
  <c r="AA177" i="1"/>
  <c r="AC177" i="1"/>
  <c r="AD177" i="1"/>
  <c r="AE177" i="1"/>
  <c r="AF177" i="1"/>
  <c r="J178" i="1"/>
  <c r="K178" i="1"/>
  <c r="L178" i="1"/>
  <c r="M178" i="1"/>
  <c r="N178" i="1"/>
  <c r="O178" i="1"/>
  <c r="R178" i="1"/>
  <c r="T178" i="1"/>
  <c r="U178" i="1"/>
  <c r="V178" i="1"/>
  <c r="Y178" i="1"/>
  <c r="Z178" i="1"/>
  <c r="AA178" i="1"/>
  <c r="AD178" i="1"/>
  <c r="AE178" i="1"/>
  <c r="AF178" i="1"/>
  <c r="J179" i="1"/>
  <c r="K179" i="1"/>
  <c r="L179" i="1"/>
  <c r="M179" i="1"/>
  <c r="N179" i="1"/>
  <c r="O179" i="1"/>
  <c r="R179" i="1"/>
  <c r="S179" i="1"/>
  <c r="T179" i="1"/>
  <c r="U179" i="1"/>
  <c r="X179" i="1"/>
  <c r="Y179" i="1"/>
  <c r="AA179" i="1"/>
  <c r="AD179" i="1"/>
  <c r="AE179" i="1"/>
  <c r="AF179" i="1"/>
  <c r="J180" i="1"/>
  <c r="K180" i="1"/>
  <c r="L180" i="1"/>
  <c r="M180" i="1"/>
  <c r="N180" i="1"/>
  <c r="O180" i="1"/>
  <c r="R180" i="1"/>
  <c r="T180" i="1"/>
  <c r="U180" i="1"/>
  <c r="V180" i="1"/>
  <c r="Y180" i="1"/>
  <c r="Z180" i="1"/>
  <c r="AA180" i="1"/>
  <c r="AD180" i="1"/>
  <c r="AE180" i="1"/>
  <c r="AF180" i="1"/>
  <c r="J181" i="1"/>
  <c r="K181" i="1"/>
  <c r="L181" i="1"/>
  <c r="M181" i="1"/>
  <c r="N181" i="1"/>
  <c r="O181" i="1"/>
  <c r="R181" i="1"/>
  <c r="S181" i="1"/>
  <c r="T181" i="1"/>
  <c r="U181" i="1"/>
  <c r="V181" i="1"/>
  <c r="X181" i="1"/>
  <c r="Y181" i="1"/>
  <c r="Z181" i="1"/>
  <c r="AA181" i="1"/>
  <c r="AD181" i="1"/>
  <c r="AE181" i="1"/>
  <c r="AF181" i="1"/>
  <c r="J182" i="1"/>
  <c r="K182" i="1"/>
  <c r="L182" i="1"/>
  <c r="M182" i="1"/>
  <c r="N182" i="1"/>
  <c r="O182" i="1"/>
  <c r="R182" i="1"/>
  <c r="T182" i="1"/>
  <c r="U182" i="1"/>
  <c r="V182" i="1"/>
  <c r="Y182" i="1"/>
  <c r="Z182" i="1"/>
  <c r="AA182" i="1"/>
  <c r="AD182" i="1"/>
  <c r="AE182" i="1"/>
  <c r="AF182" i="1"/>
  <c r="J183" i="1"/>
  <c r="K183" i="1"/>
  <c r="L183" i="1"/>
  <c r="M183" i="1"/>
  <c r="N183" i="1"/>
  <c r="O183" i="1"/>
  <c r="R183" i="1"/>
  <c r="S183" i="1"/>
  <c r="T183" i="1"/>
  <c r="U183" i="1"/>
  <c r="X183" i="1"/>
  <c r="Y183" i="1"/>
  <c r="Z183" i="1"/>
  <c r="AA183" i="1"/>
  <c r="AD183" i="1"/>
  <c r="AE183" i="1"/>
  <c r="AF183" i="1"/>
  <c r="J184" i="1"/>
  <c r="K184" i="1"/>
  <c r="L184" i="1"/>
  <c r="M184" i="1"/>
  <c r="N184" i="1"/>
  <c r="O184" i="1"/>
  <c r="R184" i="1"/>
  <c r="T184" i="1"/>
  <c r="U184" i="1"/>
  <c r="V184" i="1"/>
  <c r="Y184" i="1"/>
  <c r="Z184" i="1"/>
  <c r="AA184" i="1"/>
  <c r="AD184" i="1"/>
  <c r="AE184" i="1"/>
  <c r="AF184" i="1"/>
  <c r="I185" i="1"/>
  <c r="J185" i="1"/>
  <c r="K185" i="1"/>
  <c r="L185" i="1"/>
  <c r="M185" i="1"/>
  <c r="N185" i="1"/>
  <c r="O185" i="1"/>
  <c r="R185" i="1"/>
  <c r="S185" i="1"/>
  <c r="T185" i="1"/>
  <c r="U185" i="1"/>
  <c r="V185" i="1"/>
  <c r="X185" i="1"/>
  <c r="Y185" i="1"/>
  <c r="AA185" i="1"/>
  <c r="AD185" i="1"/>
  <c r="AE185" i="1"/>
  <c r="AF185" i="1"/>
  <c r="J186" i="1"/>
  <c r="K186" i="1"/>
  <c r="L186" i="1"/>
  <c r="M186" i="1"/>
  <c r="N186" i="1"/>
  <c r="O186" i="1"/>
  <c r="R186" i="1"/>
  <c r="T186" i="1"/>
  <c r="U186" i="1"/>
  <c r="V186" i="1"/>
  <c r="Y186" i="1"/>
  <c r="Z186" i="1"/>
  <c r="AA186" i="1"/>
  <c r="AD186" i="1"/>
  <c r="AE186" i="1"/>
  <c r="AF186" i="1"/>
  <c r="J187" i="1"/>
  <c r="K187" i="1"/>
  <c r="L187" i="1"/>
  <c r="M187" i="1"/>
  <c r="N187" i="1"/>
  <c r="O187" i="1"/>
  <c r="R187" i="1"/>
  <c r="S187" i="1"/>
  <c r="T187" i="1"/>
  <c r="U187" i="1"/>
  <c r="X187" i="1"/>
  <c r="Y187" i="1"/>
  <c r="AA187" i="1"/>
  <c r="AC187" i="1"/>
  <c r="AD187" i="1"/>
  <c r="AE187" i="1"/>
  <c r="AF187" i="1"/>
  <c r="J188" i="1"/>
  <c r="K188" i="1"/>
  <c r="L188" i="1"/>
  <c r="M188" i="1"/>
  <c r="N188" i="1"/>
  <c r="O188" i="1"/>
  <c r="R188" i="1"/>
  <c r="T188" i="1"/>
  <c r="U188" i="1"/>
  <c r="V188" i="1"/>
  <c r="Y188" i="1"/>
  <c r="Z188" i="1"/>
  <c r="AA188" i="1"/>
  <c r="AC188" i="1"/>
  <c r="AD188" i="1"/>
  <c r="AE188" i="1"/>
  <c r="AF188" i="1"/>
  <c r="J189" i="1"/>
  <c r="K189" i="1"/>
  <c r="L189" i="1"/>
  <c r="M189" i="1"/>
  <c r="N189" i="1"/>
  <c r="O189" i="1"/>
  <c r="R189" i="1"/>
  <c r="S189" i="1"/>
  <c r="T189" i="1"/>
  <c r="U189" i="1"/>
  <c r="V189" i="1"/>
  <c r="X189" i="1"/>
  <c r="Y189" i="1"/>
  <c r="AA189" i="1"/>
  <c r="AD189" i="1"/>
  <c r="AE189" i="1"/>
  <c r="AF189" i="1"/>
  <c r="J190" i="1"/>
  <c r="K190" i="1"/>
  <c r="L190" i="1"/>
  <c r="M190" i="1"/>
  <c r="N190" i="1"/>
  <c r="O190" i="1"/>
  <c r="R190" i="1"/>
  <c r="T190" i="1"/>
  <c r="U190" i="1"/>
  <c r="V190" i="1"/>
  <c r="X190" i="1"/>
  <c r="Y190" i="1"/>
  <c r="Z190" i="1"/>
  <c r="AA190" i="1"/>
  <c r="AB190" i="1"/>
  <c r="AD190" i="1"/>
  <c r="AE190" i="1"/>
  <c r="AF190" i="1"/>
  <c r="J191" i="1"/>
  <c r="K191" i="1"/>
  <c r="L191" i="1"/>
  <c r="M191" i="1"/>
  <c r="N191" i="1"/>
  <c r="O191" i="1"/>
  <c r="R191" i="1"/>
  <c r="S191" i="1"/>
  <c r="T191" i="1"/>
  <c r="U191" i="1"/>
  <c r="X191" i="1"/>
  <c r="Y191" i="1"/>
  <c r="AA191" i="1"/>
  <c r="AD191" i="1"/>
  <c r="AE191" i="1"/>
  <c r="AF191" i="1"/>
  <c r="J192" i="1"/>
  <c r="K192" i="1"/>
  <c r="L192" i="1"/>
  <c r="M192" i="1"/>
  <c r="N192" i="1"/>
  <c r="O192" i="1"/>
  <c r="R192" i="1"/>
  <c r="T192" i="1"/>
  <c r="U192" i="1"/>
  <c r="V192" i="1"/>
  <c r="X192" i="1"/>
  <c r="Y192" i="1"/>
  <c r="Z192" i="1"/>
  <c r="AA192" i="1"/>
  <c r="AB192" i="1"/>
  <c r="AD192" i="1"/>
  <c r="AE192" i="1"/>
  <c r="AF192" i="1"/>
  <c r="I193" i="1"/>
  <c r="J193" i="1"/>
  <c r="K193" i="1"/>
  <c r="L193" i="1"/>
  <c r="M193" i="1"/>
  <c r="N193" i="1"/>
  <c r="O193" i="1"/>
  <c r="R193" i="1"/>
  <c r="S193" i="1"/>
  <c r="T193" i="1"/>
  <c r="U193" i="1"/>
  <c r="V193" i="1"/>
  <c r="X193" i="1"/>
  <c r="Y193" i="1"/>
  <c r="AA193" i="1"/>
  <c r="AD193" i="1"/>
  <c r="AE193" i="1"/>
  <c r="AF193" i="1"/>
  <c r="J194" i="1"/>
  <c r="K194" i="1"/>
  <c r="L194" i="1"/>
  <c r="M194" i="1"/>
  <c r="N194" i="1"/>
  <c r="O194" i="1"/>
  <c r="R194" i="1"/>
  <c r="T194" i="1"/>
  <c r="U194" i="1"/>
  <c r="V194" i="1"/>
  <c r="Y194" i="1"/>
  <c r="Z194" i="1"/>
  <c r="AA194" i="1"/>
  <c r="AD194" i="1"/>
  <c r="AE194" i="1"/>
  <c r="AF194" i="1"/>
  <c r="J195" i="1"/>
  <c r="K195" i="1"/>
  <c r="L195" i="1"/>
  <c r="M195" i="1"/>
  <c r="N195" i="1"/>
  <c r="O195" i="1"/>
  <c r="R195" i="1"/>
  <c r="S195" i="1"/>
  <c r="T195" i="1"/>
  <c r="U195" i="1"/>
  <c r="X195" i="1"/>
  <c r="Y195" i="1"/>
  <c r="AA195" i="1"/>
  <c r="AD195" i="1"/>
  <c r="AE195" i="1"/>
  <c r="AF195" i="1"/>
  <c r="J196" i="1"/>
  <c r="K196" i="1"/>
  <c r="L196" i="1"/>
  <c r="M196" i="1"/>
  <c r="N196" i="1"/>
  <c r="O196" i="1"/>
  <c r="R196" i="1"/>
  <c r="T196" i="1"/>
  <c r="U196" i="1"/>
  <c r="V196" i="1"/>
  <c r="Y196" i="1"/>
  <c r="Z196" i="1"/>
  <c r="AA196" i="1"/>
  <c r="AD196" i="1"/>
  <c r="AE196" i="1"/>
  <c r="AF196" i="1"/>
  <c r="J197" i="1"/>
  <c r="K197" i="1"/>
  <c r="L197" i="1"/>
  <c r="M197" i="1"/>
  <c r="N197" i="1"/>
  <c r="O197" i="1"/>
  <c r="R197" i="1"/>
  <c r="S197" i="1"/>
  <c r="T197" i="1"/>
  <c r="U197" i="1"/>
  <c r="V197" i="1"/>
  <c r="X197" i="1"/>
  <c r="Y197" i="1"/>
  <c r="AA197" i="1"/>
  <c r="AC197" i="1"/>
  <c r="AD197" i="1"/>
  <c r="AE197" i="1"/>
  <c r="AF197" i="1"/>
  <c r="J198" i="1"/>
  <c r="K198" i="1"/>
  <c r="L198" i="1"/>
  <c r="M198" i="1"/>
  <c r="N198" i="1"/>
  <c r="O198" i="1"/>
  <c r="R198" i="1"/>
  <c r="T198" i="1"/>
  <c r="U198" i="1"/>
  <c r="V198" i="1"/>
  <c r="Y198" i="1"/>
  <c r="Z198" i="1"/>
  <c r="AA198" i="1"/>
  <c r="AD198" i="1"/>
  <c r="AE198" i="1"/>
  <c r="AF198" i="1"/>
  <c r="J199" i="1"/>
  <c r="K199" i="1"/>
  <c r="L199" i="1"/>
  <c r="M199" i="1"/>
  <c r="N199" i="1"/>
  <c r="O199" i="1"/>
  <c r="R199" i="1"/>
  <c r="S199" i="1"/>
  <c r="T199" i="1"/>
  <c r="U199" i="1"/>
  <c r="X199" i="1"/>
  <c r="Y199" i="1"/>
  <c r="Z199" i="1"/>
  <c r="AA199" i="1"/>
  <c r="AD199" i="1"/>
  <c r="AE199" i="1"/>
  <c r="AF199" i="1"/>
  <c r="I200" i="1"/>
  <c r="J200" i="1"/>
  <c r="K200" i="1"/>
  <c r="L200" i="1"/>
  <c r="M200" i="1"/>
  <c r="N200" i="1"/>
  <c r="O200" i="1"/>
  <c r="R200" i="1"/>
  <c r="T200" i="1"/>
  <c r="U200" i="1"/>
  <c r="V200" i="1"/>
  <c r="Y200" i="1"/>
  <c r="Z200" i="1"/>
  <c r="AA200" i="1"/>
  <c r="AD200" i="1"/>
  <c r="AE200" i="1"/>
  <c r="AF200" i="1"/>
  <c r="J201" i="1"/>
  <c r="K201" i="1"/>
  <c r="L201" i="1"/>
  <c r="M201" i="1"/>
  <c r="N201" i="1"/>
  <c r="O201" i="1"/>
  <c r="R201" i="1"/>
  <c r="S201" i="1"/>
  <c r="T201" i="1"/>
  <c r="U201" i="1"/>
  <c r="V201" i="1"/>
  <c r="X201" i="1"/>
  <c r="Y201" i="1"/>
  <c r="AA201" i="1"/>
  <c r="AC201" i="1"/>
  <c r="AD201" i="1"/>
  <c r="AE201" i="1"/>
  <c r="AF201" i="1"/>
  <c r="I202" i="1"/>
  <c r="J202" i="1"/>
  <c r="K202" i="1"/>
  <c r="L202" i="1"/>
  <c r="M202" i="1"/>
  <c r="N202" i="1"/>
  <c r="O202" i="1"/>
  <c r="R202" i="1"/>
  <c r="T202" i="1"/>
  <c r="U202" i="1"/>
  <c r="V202" i="1"/>
  <c r="Y202" i="1"/>
  <c r="Z202" i="1"/>
  <c r="AA202" i="1"/>
  <c r="AD202" i="1"/>
  <c r="AE202" i="1"/>
  <c r="AF202" i="1"/>
  <c r="J203" i="1"/>
  <c r="K203" i="1"/>
  <c r="L203" i="1"/>
  <c r="M203" i="1"/>
  <c r="N203" i="1"/>
  <c r="O203" i="1"/>
  <c r="R203" i="1"/>
  <c r="S203" i="1"/>
  <c r="T203" i="1"/>
  <c r="U203" i="1"/>
  <c r="X203" i="1"/>
  <c r="Y203" i="1"/>
  <c r="AA203" i="1"/>
  <c r="AD203" i="1"/>
  <c r="AE203" i="1"/>
  <c r="AF203" i="1"/>
  <c r="J204" i="1"/>
  <c r="K204" i="1"/>
  <c r="L204" i="1"/>
  <c r="M204" i="1"/>
  <c r="N204" i="1"/>
  <c r="O204" i="1"/>
  <c r="R204" i="1"/>
  <c r="T204" i="1"/>
  <c r="U204" i="1"/>
  <c r="V204" i="1"/>
  <c r="Y204" i="1"/>
  <c r="Z204" i="1"/>
  <c r="AA204" i="1"/>
  <c r="AD204" i="1"/>
  <c r="AE204" i="1"/>
  <c r="AF204" i="1"/>
  <c r="J205" i="1"/>
  <c r="K205" i="1"/>
  <c r="L205" i="1"/>
  <c r="M205" i="1"/>
  <c r="N205" i="1"/>
  <c r="O205" i="1"/>
  <c r="R205" i="1"/>
  <c r="S205" i="1"/>
  <c r="T205" i="1"/>
  <c r="U205" i="1"/>
  <c r="V205" i="1"/>
  <c r="X205" i="1"/>
  <c r="Y205" i="1"/>
  <c r="AA205" i="1"/>
  <c r="AC205" i="1"/>
  <c r="AD205" i="1"/>
  <c r="AE205" i="1"/>
  <c r="AF205" i="1"/>
  <c r="J206" i="1"/>
  <c r="K206" i="1"/>
  <c r="L206" i="1"/>
  <c r="M206" i="1"/>
  <c r="N206" i="1"/>
  <c r="O206" i="1"/>
  <c r="R206" i="1"/>
  <c r="T206" i="1"/>
  <c r="U206" i="1"/>
  <c r="V206" i="1"/>
  <c r="X206" i="1"/>
  <c r="Y206" i="1"/>
  <c r="Z206" i="1"/>
  <c r="AA206" i="1"/>
  <c r="AB206" i="1"/>
  <c r="AD206" i="1"/>
  <c r="AE206" i="1"/>
  <c r="AF206" i="1"/>
  <c r="J207" i="1"/>
  <c r="K207" i="1"/>
  <c r="L207" i="1"/>
  <c r="M207" i="1"/>
  <c r="N207" i="1"/>
  <c r="O207" i="1"/>
  <c r="R207" i="1"/>
  <c r="S207" i="1"/>
  <c r="T207" i="1"/>
  <c r="U207" i="1"/>
  <c r="X207" i="1"/>
  <c r="Y207" i="1"/>
  <c r="AA207" i="1"/>
  <c r="AD207" i="1"/>
  <c r="AE207" i="1"/>
  <c r="AF207" i="1"/>
  <c r="J208" i="1"/>
  <c r="K208" i="1"/>
  <c r="L208" i="1"/>
  <c r="M208" i="1"/>
  <c r="N208" i="1"/>
  <c r="O208" i="1"/>
  <c r="R208" i="1"/>
  <c r="T208" i="1"/>
  <c r="U208" i="1"/>
  <c r="V208" i="1"/>
  <c r="X208" i="1"/>
  <c r="Y208" i="1"/>
  <c r="Z208" i="1"/>
  <c r="AA208" i="1"/>
  <c r="AD208" i="1"/>
  <c r="AE208" i="1"/>
  <c r="AF208" i="1"/>
  <c r="I209" i="1"/>
  <c r="J209" i="1"/>
  <c r="K209" i="1"/>
  <c r="L209" i="1"/>
  <c r="M209" i="1"/>
  <c r="N209" i="1"/>
  <c r="O209" i="1"/>
  <c r="R209" i="1"/>
  <c r="S209" i="1"/>
  <c r="T209" i="1"/>
  <c r="U209" i="1"/>
  <c r="V209" i="1"/>
  <c r="X209" i="1"/>
  <c r="Y209" i="1"/>
  <c r="AA209" i="1"/>
  <c r="AD209" i="1"/>
  <c r="AE209" i="1"/>
  <c r="AF209" i="1"/>
  <c r="J210" i="1"/>
  <c r="K210" i="1"/>
  <c r="L210" i="1"/>
  <c r="M210" i="1"/>
  <c r="N210" i="1"/>
  <c r="O210" i="1"/>
  <c r="R210" i="1"/>
  <c r="T210" i="1"/>
  <c r="U210" i="1"/>
  <c r="V210" i="1"/>
  <c r="Y210" i="1"/>
  <c r="Z210" i="1"/>
  <c r="AA210" i="1"/>
  <c r="AD210" i="1"/>
  <c r="AE210" i="1"/>
  <c r="AF210" i="1"/>
  <c r="J211" i="1"/>
  <c r="K211" i="1"/>
  <c r="L211" i="1"/>
  <c r="M211" i="1"/>
  <c r="N211" i="1"/>
  <c r="O211" i="1"/>
  <c r="R211" i="1"/>
  <c r="S211" i="1"/>
  <c r="T211" i="1"/>
  <c r="U211" i="1"/>
  <c r="X211" i="1"/>
  <c r="Y211" i="1"/>
  <c r="AA211" i="1"/>
  <c r="AC211" i="1"/>
  <c r="AD211" i="1"/>
  <c r="AE211" i="1"/>
  <c r="AF211" i="1"/>
  <c r="J212" i="1"/>
  <c r="K212" i="1"/>
  <c r="L212" i="1"/>
  <c r="M212" i="1"/>
  <c r="N212" i="1"/>
  <c r="O212" i="1"/>
  <c r="R212" i="1"/>
  <c r="T212" i="1"/>
  <c r="U212" i="1"/>
  <c r="V212" i="1"/>
  <c r="Y212" i="1"/>
  <c r="Z212" i="1"/>
  <c r="AA212" i="1"/>
  <c r="AD212" i="1"/>
  <c r="AE212" i="1"/>
  <c r="AF212" i="1"/>
  <c r="J213" i="1"/>
  <c r="K213" i="1"/>
  <c r="L213" i="1"/>
  <c r="M213" i="1"/>
  <c r="N213" i="1"/>
  <c r="O213" i="1"/>
  <c r="R213" i="1"/>
  <c r="S213" i="1"/>
  <c r="T213" i="1"/>
  <c r="U213" i="1"/>
  <c r="V213" i="1"/>
  <c r="X213" i="1"/>
  <c r="Y213" i="1"/>
  <c r="Z213" i="1"/>
  <c r="AA213" i="1"/>
  <c r="AD213" i="1"/>
  <c r="AE213" i="1"/>
  <c r="AF213" i="1"/>
  <c r="J214" i="1"/>
  <c r="K214" i="1"/>
  <c r="L214" i="1"/>
  <c r="M214" i="1"/>
  <c r="N214" i="1"/>
  <c r="O214" i="1"/>
  <c r="R214" i="1"/>
  <c r="T214" i="1"/>
  <c r="U214" i="1"/>
  <c r="V214" i="1"/>
  <c r="Y214" i="1"/>
  <c r="Z214" i="1"/>
  <c r="AA214" i="1"/>
  <c r="AD214" i="1"/>
  <c r="AE214" i="1"/>
  <c r="AF214" i="1"/>
  <c r="J215" i="1"/>
  <c r="K215" i="1"/>
  <c r="L215" i="1"/>
  <c r="M215" i="1"/>
  <c r="N215" i="1"/>
  <c r="O215" i="1"/>
  <c r="R215" i="1"/>
  <c r="S215" i="1"/>
  <c r="T215" i="1"/>
  <c r="U215" i="1"/>
  <c r="X215" i="1"/>
  <c r="Y215" i="1"/>
  <c r="Z215" i="1"/>
  <c r="AA215" i="1"/>
  <c r="AD215" i="1"/>
  <c r="AE215" i="1"/>
  <c r="AF215" i="1"/>
  <c r="I216" i="1"/>
  <c r="J216" i="1"/>
  <c r="K216" i="1"/>
  <c r="L216" i="1"/>
  <c r="M216" i="1"/>
  <c r="N216" i="1"/>
  <c r="O216" i="1"/>
  <c r="R216" i="1"/>
  <c r="T216" i="1"/>
  <c r="U216" i="1"/>
  <c r="V216" i="1"/>
  <c r="Y216" i="1"/>
  <c r="Z216" i="1"/>
  <c r="AA216" i="1"/>
  <c r="AD216" i="1"/>
  <c r="AE216" i="1"/>
  <c r="AF216" i="1"/>
  <c r="J217" i="1"/>
  <c r="K217" i="1"/>
  <c r="L217" i="1"/>
  <c r="M217" i="1"/>
  <c r="N217" i="1"/>
  <c r="O217" i="1"/>
  <c r="R217" i="1"/>
  <c r="S217" i="1"/>
  <c r="T217" i="1"/>
  <c r="U217" i="1"/>
  <c r="V217" i="1"/>
  <c r="X217" i="1"/>
  <c r="Y217" i="1"/>
  <c r="AA217" i="1"/>
  <c r="AD217" i="1"/>
  <c r="AE217" i="1"/>
  <c r="AF217" i="1"/>
  <c r="J218" i="1"/>
  <c r="K218" i="1"/>
  <c r="L218" i="1"/>
  <c r="M218" i="1"/>
  <c r="N218" i="1"/>
  <c r="O218" i="1"/>
  <c r="R218" i="1"/>
  <c r="T218" i="1"/>
  <c r="U218" i="1"/>
  <c r="V218" i="1"/>
  <c r="Y218" i="1"/>
  <c r="Z218" i="1"/>
  <c r="AA218" i="1"/>
  <c r="AD218" i="1"/>
  <c r="AE218" i="1"/>
  <c r="AF218" i="1"/>
  <c r="I219" i="1"/>
  <c r="J219" i="1"/>
  <c r="K219" i="1"/>
  <c r="L219" i="1"/>
  <c r="M219" i="1"/>
  <c r="N219" i="1"/>
  <c r="O219" i="1"/>
  <c r="R219" i="1"/>
  <c r="S219" i="1"/>
  <c r="T219" i="1"/>
  <c r="U219" i="1"/>
  <c r="X219" i="1"/>
  <c r="Y219" i="1"/>
  <c r="AA219" i="1"/>
  <c r="AD219" i="1"/>
  <c r="AE219" i="1"/>
  <c r="AF219" i="1"/>
  <c r="J220" i="1"/>
  <c r="K220" i="1"/>
  <c r="L220" i="1"/>
  <c r="M220" i="1"/>
  <c r="N220" i="1"/>
  <c r="O220" i="1"/>
  <c r="R220" i="1"/>
  <c r="T220" i="1"/>
  <c r="U220" i="1"/>
  <c r="V220" i="1"/>
  <c r="Y220" i="1"/>
  <c r="Z220" i="1"/>
  <c r="AA220" i="1"/>
  <c r="AD220" i="1"/>
  <c r="AE220" i="1"/>
  <c r="AF220" i="1"/>
  <c r="J221" i="1"/>
  <c r="K221" i="1"/>
  <c r="L221" i="1"/>
  <c r="M221" i="1"/>
  <c r="N221" i="1"/>
  <c r="O221" i="1"/>
  <c r="R221" i="1"/>
  <c r="S221" i="1"/>
  <c r="T221" i="1"/>
  <c r="U221" i="1"/>
  <c r="V221" i="1"/>
  <c r="X221" i="1"/>
  <c r="Y221" i="1"/>
  <c r="AA221" i="1"/>
  <c r="AD221" i="1"/>
  <c r="AE221" i="1"/>
  <c r="AF221" i="1"/>
  <c r="J222" i="1"/>
  <c r="K222" i="1"/>
  <c r="L222" i="1"/>
  <c r="M222" i="1"/>
  <c r="N222" i="1"/>
  <c r="O222" i="1"/>
  <c r="R222" i="1"/>
  <c r="T222" i="1"/>
  <c r="U222" i="1"/>
  <c r="V222" i="1"/>
  <c r="X222" i="1"/>
  <c r="Y222" i="1"/>
  <c r="Z222" i="1"/>
  <c r="AA222" i="1"/>
  <c r="AB222" i="1"/>
  <c r="AD222" i="1"/>
  <c r="AE222" i="1"/>
  <c r="AF222" i="1"/>
  <c r="J223" i="1"/>
  <c r="K223" i="1"/>
  <c r="L223" i="1"/>
  <c r="M223" i="1"/>
  <c r="N223" i="1"/>
  <c r="O223" i="1"/>
  <c r="R223" i="1"/>
  <c r="S223" i="1"/>
  <c r="T223" i="1"/>
  <c r="U223" i="1"/>
  <c r="X223" i="1"/>
  <c r="Y223" i="1"/>
  <c r="AA223" i="1"/>
  <c r="AC223" i="1"/>
  <c r="AD223" i="1"/>
  <c r="AE223" i="1"/>
  <c r="AF223" i="1"/>
  <c r="I224" i="1"/>
  <c r="J224" i="1"/>
  <c r="K224" i="1"/>
  <c r="L224" i="1"/>
  <c r="M224" i="1"/>
  <c r="N224" i="1"/>
  <c r="O224" i="1"/>
  <c r="R224" i="1"/>
  <c r="T224" i="1"/>
  <c r="U224" i="1"/>
  <c r="V224" i="1"/>
  <c r="X224" i="1"/>
  <c r="Y224" i="1"/>
  <c r="Z224" i="1"/>
  <c r="AA224" i="1"/>
  <c r="AD224" i="1"/>
  <c r="AE224" i="1"/>
  <c r="AF224" i="1"/>
  <c r="J225" i="1"/>
  <c r="K225" i="1"/>
  <c r="L225" i="1"/>
  <c r="M225" i="1"/>
  <c r="N225" i="1"/>
  <c r="O225" i="1"/>
  <c r="R225" i="1"/>
  <c r="S225" i="1"/>
  <c r="T225" i="1"/>
  <c r="U225" i="1"/>
  <c r="V225" i="1"/>
  <c r="X225" i="1"/>
  <c r="Y225" i="1"/>
  <c r="AA225" i="1"/>
  <c r="AD225" i="1"/>
  <c r="AE225" i="1"/>
  <c r="AF225" i="1"/>
  <c r="I226" i="1"/>
  <c r="J226" i="1"/>
  <c r="K226" i="1"/>
  <c r="L226" i="1"/>
  <c r="M226" i="1"/>
  <c r="N226" i="1"/>
  <c r="O226" i="1"/>
  <c r="R226" i="1"/>
  <c r="T226" i="1"/>
  <c r="U226" i="1"/>
  <c r="V226" i="1"/>
  <c r="Y226" i="1"/>
  <c r="Z226" i="1"/>
  <c r="AA226" i="1"/>
  <c r="AD226" i="1"/>
  <c r="AE226" i="1"/>
  <c r="AF226" i="1"/>
  <c r="J227" i="1"/>
  <c r="K227" i="1"/>
  <c r="L227" i="1"/>
  <c r="M227" i="1"/>
  <c r="N227" i="1"/>
  <c r="O227" i="1"/>
  <c r="R227" i="1"/>
  <c r="S227" i="1"/>
  <c r="T227" i="1"/>
  <c r="U227" i="1"/>
  <c r="X227" i="1"/>
  <c r="Y227" i="1"/>
  <c r="AA227" i="1"/>
  <c r="AD227" i="1"/>
  <c r="AE227" i="1"/>
  <c r="AF227" i="1"/>
  <c r="J228" i="1"/>
  <c r="K228" i="1"/>
  <c r="L228" i="1"/>
  <c r="M228" i="1"/>
  <c r="N228" i="1"/>
  <c r="O228" i="1"/>
  <c r="R228" i="1"/>
  <c r="T228" i="1"/>
  <c r="U228" i="1"/>
  <c r="V228" i="1"/>
  <c r="Y228" i="1"/>
  <c r="Z228" i="1"/>
  <c r="AA228" i="1"/>
  <c r="AD228" i="1"/>
  <c r="AE228" i="1"/>
  <c r="AF228" i="1"/>
  <c r="J229" i="1"/>
  <c r="K229" i="1"/>
  <c r="L229" i="1"/>
  <c r="M229" i="1"/>
  <c r="N229" i="1"/>
  <c r="O229" i="1"/>
  <c r="R229" i="1"/>
  <c r="S229" i="1"/>
  <c r="T229" i="1"/>
  <c r="U229" i="1"/>
  <c r="V229" i="1"/>
  <c r="X229" i="1"/>
  <c r="Y229" i="1"/>
  <c r="AA229" i="1"/>
  <c r="AD229" i="1"/>
  <c r="AE229" i="1"/>
  <c r="AF229" i="1"/>
  <c r="J230" i="1"/>
  <c r="K230" i="1"/>
  <c r="L230" i="1"/>
  <c r="M230" i="1"/>
  <c r="N230" i="1"/>
  <c r="O230" i="1"/>
  <c r="R230" i="1"/>
  <c r="T230" i="1"/>
  <c r="U230" i="1"/>
  <c r="V230" i="1"/>
  <c r="Y230" i="1"/>
  <c r="Z230" i="1"/>
  <c r="AA230" i="1"/>
  <c r="AD230" i="1"/>
  <c r="AE230" i="1"/>
  <c r="AF230" i="1"/>
  <c r="I231" i="1"/>
  <c r="J231" i="1"/>
  <c r="K231" i="1"/>
  <c r="L231" i="1"/>
  <c r="M231" i="1"/>
  <c r="N231" i="1"/>
  <c r="O231" i="1"/>
  <c r="R231" i="1"/>
  <c r="S231" i="1"/>
  <c r="T231" i="1"/>
  <c r="U231" i="1"/>
  <c r="X231" i="1"/>
  <c r="Y231" i="1"/>
  <c r="AA231" i="1"/>
  <c r="AD231" i="1"/>
  <c r="AE231" i="1"/>
  <c r="AF231" i="1"/>
  <c r="J232" i="1"/>
  <c r="K232" i="1"/>
  <c r="L232" i="1"/>
  <c r="M232" i="1"/>
  <c r="N232" i="1"/>
  <c r="O232" i="1"/>
  <c r="R232" i="1"/>
  <c r="T232" i="1"/>
  <c r="U232" i="1"/>
  <c r="V232" i="1"/>
  <c r="Y232" i="1"/>
  <c r="Z232" i="1"/>
  <c r="AA232" i="1"/>
  <c r="AD232" i="1"/>
  <c r="AE232" i="1"/>
  <c r="AF232" i="1"/>
  <c r="J233" i="1"/>
  <c r="K233" i="1"/>
  <c r="L233" i="1"/>
  <c r="M233" i="1"/>
  <c r="N233" i="1"/>
  <c r="O233" i="1"/>
  <c r="R233" i="1"/>
  <c r="S233" i="1"/>
  <c r="T233" i="1"/>
  <c r="U233" i="1"/>
  <c r="V233" i="1"/>
  <c r="X233" i="1"/>
  <c r="Y233" i="1"/>
  <c r="AA233" i="1"/>
  <c r="AD233" i="1"/>
  <c r="AE233" i="1"/>
  <c r="AF233" i="1"/>
  <c r="I234" i="1"/>
  <c r="J234" i="1"/>
  <c r="K234" i="1"/>
  <c r="L234" i="1"/>
  <c r="M234" i="1"/>
  <c r="N234" i="1"/>
  <c r="O234" i="1"/>
  <c r="R234" i="1"/>
  <c r="T234" i="1"/>
  <c r="U234" i="1"/>
  <c r="V234" i="1"/>
  <c r="Y234" i="1"/>
  <c r="AA234" i="1"/>
  <c r="AD234" i="1"/>
  <c r="AE234" i="1"/>
  <c r="AF234" i="1"/>
  <c r="I235" i="1"/>
  <c r="J235" i="1"/>
  <c r="K235" i="1"/>
  <c r="L235" i="1"/>
  <c r="M235" i="1"/>
  <c r="N235" i="1"/>
  <c r="O235" i="1"/>
  <c r="R235" i="1"/>
  <c r="S235" i="1"/>
  <c r="T235" i="1"/>
  <c r="U235" i="1"/>
  <c r="X235" i="1"/>
  <c r="Y235" i="1"/>
  <c r="AA235" i="1"/>
  <c r="AD235" i="1"/>
  <c r="AE235" i="1"/>
  <c r="AF235" i="1"/>
  <c r="J236" i="1"/>
  <c r="K236" i="1"/>
  <c r="L236" i="1"/>
  <c r="M236" i="1"/>
  <c r="N236" i="1"/>
  <c r="O236" i="1"/>
  <c r="R236" i="1"/>
  <c r="T236" i="1"/>
  <c r="U236" i="1"/>
  <c r="V236" i="1"/>
  <c r="Y236" i="1"/>
  <c r="Z236" i="1"/>
  <c r="AA236" i="1"/>
  <c r="AD236" i="1"/>
  <c r="AE236" i="1"/>
  <c r="AF236" i="1"/>
  <c r="J237" i="1"/>
  <c r="K237" i="1"/>
  <c r="L237" i="1"/>
  <c r="M237" i="1"/>
  <c r="N237" i="1"/>
  <c r="O237" i="1"/>
  <c r="R237" i="1"/>
  <c r="S237" i="1"/>
  <c r="T237" i="1"/>
  <c r="U237" i="1"/>
  <c r="V237" i="1"/>
  <c r="X237" i="1"/>
  <c r="Y237" i="1"/>
  <c r="AA237" i="1"/>
  <c r="AD237" i="1"/>
  <c r="AE237" i="1"/>
  <c r="AF237" i="1"/>
  <c r="I238" i="1"/>
  <c r="J238" i="1"/>
  <c r="K238" i="1"/>
  <c r="L238" i="1"/>
  <c r="M238" i="1"/>
  <c r="N238" i="1"/>
  <c r="O238" i="1"/>
  <c r="R238" i="1"/>
  <c r="T238" i="1"/>
  <c r="U238" i="1"/>
  <c r="V238" i="1"/>
  <c r="X238" i="1"/>
  <c r="Y238" i="1"/>
  <c r="Z238" i="1"/>
  <c r="AA238" i="1"/>
  <c r="AD238" i="1"/>
  <c r="AE238" i="1"/>
  <c r="AF238" i="1"/>
  <c r="J239" i="1"/>
  <c r="K239" i="1"/>
  <c r="L239" i="1"/>
  <c r="M239" i="1"/>
  <c r="N239" i="1"/>
  <c r="O239" i="1"/>
  <c r="R239" i="1"/>
  <c r="S239" i="1"/>
  <c r="T239" i="1"/>
  <c r="U239" i="1"/>
  <c r="X239" i="1"/>
  <c r="Y239" i="1"/>
  <c r="AA239" i="1"/>
  <c r="AD239" i="1"/>
  <c r="AE239" i="1"/>
  <c r="AF239" i="1"/>
  <c r="J240" i="1"/>
  <c r="K240" i="1"/>
  <c r="L240" i="1"/>
  <c r="M240" i="1"/>
  <c r="N240" i="1"/>
  <c r="O240" i="1"/>
  <c r="R240" i="1"/>
  <c r="T240" i="1"/>
  <c r="U240" i="1"/>
  <c r="V240" i="1"/>
  <c r="X240" i="1"/>
  <c r="Y240" i="1"/>
  <c r="Z240" i="1"/>
  <c r="AA240" i="1"/>
  <c r="AD240" i="1"/>
  <c r="AE240" i="1"/>
  <c r="AF240" i="1"/>
  <c r="I241" i="1"/>
  <c r="J241" i="1"/>
  <c r="K241" i="1"/>
  <c r="L241" i="1"/>
  <c r="M241" i="1"/>
  <c r="N241" i="1"/>
  <c r="O241" i="1"/>
  <c r="R241" i="1"/>
  <c r="S241" i="1"/>
  <c r="T241" i="1"/>
  <c r="U241" i="1"/>
  <c r="V241" i="1"/>
  <c r="X241" i="1"/>
  <c r="Y241" i="1"/>
  <c r="AA241" i="1"/>
  <c r="AD241" i="1"/>
  <c r="AE241" i="1"/>
  <c r="AF241" i="1"/>
  <c r="J242" i="1"/>
  <c r="K242" i="1"/>
  <c r="L242" i="1"/>
  <c r="M242" i="1"/>
  <c r="N242" i="1"/>
  <c r="O242" i="1"/>
  <c r="R242" i="1"/>
  <c r="T242" i="1"/>
  <c r="U242" i="1"/>
  <c r="V242" i="1"/>
  <c r="X242" i="1"/>
  <c r="Y242" i="1"/>
  <c r="Z242" i="1"/>
  <c r="AA242" i="1"/>
  <c r="AB242" i="1"/>
  <c r="AD242" i="1"/>
  <c r="AE242" i="1"/>
  <c r="AF242" i="1"/>
  <c r="I243" i="1"/>
  <c r="J243" i="1"/>
  <c r="K243" i="1"/>
  <c r="L243" i="1"/>
  <c r="M243" i="1"/>
  <c r="N243" i="1"/>
  <c r="O243" i="1"/>
  <c r="R243" i="1"/>
  <c r="S243" i="1"/>
  <c r="T243" i="1"/>
  <c r="U243" i="1"/>
  <c r="X243" i="1"/>
  <c r="Y243" i="1"/>
  <c r="Z243" i="1"/>
  <c r="AA243" i="1"/>
  <c r="AC243" i="1"/>
  <c r="AD243" i="1"/>
  <c r="AE243" i="1"/>
  <c r="AF243" i="1"/>
  <c r="J244" i="1"/>
  <c r="K244" i="1"/>
  <c r="L244" i="1"/>
  <c r="M244" i="1"/>
  <c r="N244" i="1"/>
  <c r="O244" i="1"/>
  <c r="R244" i="1"/>
  <c r="T244" i="1"/>
  <c r="U244" i="1"/>
  <c r="V244" i="1"/>
  <c r="X244" i="1"/>
  <c r="Y244" i="1"/>
  <c r="Z244" i="1"/>
  <c r="AA244" i="1"/>
  <c r="AD244" i="1"/>
  <c r="AE244" i="1"/>
  <c r="AF244" i="1"/>
  <c r="J245" i="1"/>
  <c r="K245" i="1"/>
  <c r="L245" i="1"/>
  <c r="M245" i="1"/>
  <c r="N245" i="1"/>
  <c r="O245" i="1"/>
  <c r="R245" i="1"/>
  <c r="S245" i="1"/>
  <c r="T245" i="1"/>
  <c r="U245" i="1"/>
  <c r="V245" i="1"/>
  <c r="X245" i="1"/>
  <c r="Y245" i="1"/>
  <c r="AA245" i="1"/>
  <c r="AC245" i="1"/>
  <c r="AD245" i="1"/>
  <c r="AE245" i="1"/>
  <c r="AF245" i="1"/>
  <c r="J246" i="1"/>
  <c r="K246" i="1"/>
  <c r="L246" i="1"/>
  <c r="M246" i="1"/>
  <c r="N246" i="1"/>
  <c r="O246" i="1"/>
  <c r="R246" i="1"/>
  <c r="T246" i="1"/>
  <c r="U246" i="1"/>
  <c r="V246" i="1"/>
  <c r="X246" i="1"/>
  <c r="Y246" i="1"/>
  <c r="Z246" i="1"/>
  <c r="AA246" i="1"/>
  <c r="AD246" i="1"/>
  <c r="AE246" i="1"/>
  <c r="AF246" i="1"/>
  <c r="J247" i="1"/>
  <c r="K247" i="1"/>
  <c r="L247" i="1"/>
  <c r="M247" i="1"/>
  <c r="N247" i="1"/>
  <c r="O247" i="1"/>
  <c r="R247" i="1"/>
  <c r="S247" i="1"/>
  <c r="T247" i="1"/>
  <c r="U247" i="1"/>
  <c r="X247" i="1"/>
  <c r="Y247" i="1"/>
  <c r="Z247" i="1"/>
  <c r="AA247" i="1"/>
  <c r="AD247" i="1"/>
  <c r="AE247" i="1"/>
  <c r="AF247" i="1"/>
  <c r="J248" i="1"/>
  <c r="K248" i="1"/>
  <c r="L248" i="1"/>
  <c r="M248" i="1"/>
  <c r="N248" i="1"/>
  <c r="O248" i="1"/>
  <c r="R248" i="1"/>
  <c r="T248" i="1"/>
  <c r="U248" i="1"/>
  <c r="V248" i="1"/>
  <c r="X248" i="1"/>
  <c r="Y248" i="1"/>
  <c r="Z248" i="1"/>
  <c r="AA248" i="1"/>
  <c r="AD248" i="1"/>
  <c r="AE248" i="1"/>
  <c r="AF248" i="1"/>
  <c r="J249" i="1"/>
  <c r="K249" i="1"/>
  <c r="L249" i="1"/>
  <c r="M249" i="1"/>
  <c r="N249" i="1"/>
  <c r="O249" i="1"/>
  <c r="R249" i="1"/>
  <c r="S249" i="1"/>
  <c r="T249" i="1"/>
  <c r="U249" i="1"/>
  <c r="V249" i="1"/>
  <c r="X249" i="1"/>
  <c r="Y249" i="1"/>
  <c r="Z249" i="1"/>
  <c r="AA249" i="1"/>
  <c r="AD249" i="1"/>
  <c r="AE249" i="1"/>
  <c r="AF249" i="1"/>
  <c r="J250" i="1"/>
  <c r="K250" i="1"/>
  <c r="L250" i="1"/>
  <c r="M250" i="1"/>
  <c r="N250" i="1"/>
  <c r="O250" i="1"/>
  <c r="R250" i="1"/>
  <c r="T250" i="1"/>
  <c r="U250" i="1"/>
  <c r="V250" i="1"/>
  <c r="X250" i="1"/>
  <c r="Y250" i="1"/>
  <c r="Z250" i="1"/>
  <c r="AA250" i="1"/>
  <c r="AD250" i="1"/>
  <c r="AE250" i="1"/>
  <c r="AF250" i="1"/>
  <c r="J251" i="1"/>
  <c r="K251" i="1"/>
  <c r="L251" i="1"/>
  <c r="M251" i="1"/>
  <c r="N251" i="1"/>
  <c r="O251" i="1"/>
  <c r="R251" i="1"/>
  <c r="S251" i="1"/>
  <c r="T251" i="1"/>
  <c r="U251" i="1"/>
  <c r="X251" i="1"/>
  <c r="Y251" i="1"/>
  <c r="Z251" i="1"/>
  <c r="AA251" i="1"/>
  <c r="AD251" i="1"/>
  <c r="AE251" i="1"/>
  <c r="AF251" i="1"/>
  <c r="J252" i="1"/>
  <c r="K252" i="1"/>
  <c r="L252" i="1"/>
  <c r="M252" i="1"/>
  <c r="N252" i="1"/>
  <c r="O252" i="1"/>
  <c r="R252" i="1"/>
  <c r="T252" i="1"/>
  <c r="U252" i="1"/>
  <c r="V252" i="1"/>
  <c r="X252" i="1"/>
  <c r="Y252" i="1"/>
  <c r="Z252" i="1"/>
  <c r="AA252" i="1"/>
  <c r="AD252" i="1"/>
  <c r="AE252" i="1"/>
  <c r="AF252" i="1"/>
  <c r="I253" i="1"/>
  <c r="J253" i="1"/>
  <c r="K253" i="1"/>
  <c r="L253" i="1"/>
  <c r="M253" i="1"/>
  <c r="N253" i="1"/>
  <c r="O253" i="1"/>
  <c r="R253" i="1"/>
  <c r="S253" i="1"/>
  <c r="T253" i="1"/>
  <c r="U253" i="1"/>
  <c r="V253" i="1"/>
  <c r="X253" i="1"/>
  <c r="Y253" i="1"/>
  <c r="AA253" i="1"/>
  <c r="AD253" i="1"/>
  <c r="AE253" i="1"/>
  <c r="AF253" i="1"/>
  <c r="J254" i="1"/>
  <c r="K254" i="1"/>
  <c r="L254" i="1"/>
  <c r="M254" i="1"/>
  <c r="N254" i="1"/>
  <c r="O254" i="1"/>
  <c r="R254" i="1"/>
  <c r="T254" i="1"/>
  <c r="U254" i="1"/>
  <c r="V254" i="1"/>
  <c r="X254" i="1"/>
  <c r="Y254" i="1"/>
  <c r="Z254" i="1"/>
  <c r="AA254" i="1"/>
  <c r="AB254" i="1"/>
  <c r="AD254" i="1"/>
  <c r="AE254" i="1"/>
  <c r="AF254" i="1"/>
  <c r="I255" i="1"/>
  <c r="J255" i="1"/>
  <c r="K255" i="1"/>
  <c r="L255" i="1"/>
  <c r="M255" i="1"/>
  <c r="N255" i="1"/>
  <c r="O255" i="1"/>
  <c r="R255" i="1"/>
  <c r="S255" i="1"/>
  <c r="T255" i="1"/>
  <c r="U255" i="1"/>
  <c r="X255" i="1"/>
  <c r="Y255" i="1"/>
  <c r="Z255" i="1"/>
  <c r="AA255" i="1"/>
  <c r="AC255" i="1"/>
  <c r="AD255" i="1"/>
  <c r="AE255" i="1"/>
  <c r="AF255" i="1"/>
  <c r="J256" i="1"/>
  <c r="K256" i="1"/>
  <c r="L256" i="1"/>
  <c r="M256" i="1"/>
  <c r="N256" i="1"/>
  <c r="O256" i="1"/>
  <c r="R256" i="1"/>
  <c r="T256" i="1"/>
  <c r="U256" i="1"/>
  <c r="V256" i="1"/>
  <c r="X256" i="1"/>
  <c r="Y256" i="1"/>
  <c r="Z256" i="1"/>
  <c r="AA256" i="1"/>
  <c r="AC256" i="1"/>
  <c r="AD256" i="1"/>
  <c r="AE256" i="1"/>
  <c r="AF256" i="1"/>
  <c r="J257" i="1"/>
  <c r="K257" i="1"/>
  <c r="L257" i="1"/>
  <c r="M257" i="1"/>
  <c r="N257" i="1"/>
  <c r="O257" i="1"/>
  <c r="R257" i="1"/>
  <c r="S257" i="1"/>
  <c r="T257" i="1"/>
  <c r="U257" i="1"/>
  <c r="V257" i="1"/>
  <c r="X257" i="1"/>
  <c r="Y257" i="1"/>
  <c r="AA257" i="1"/>
  <c r="AC257" i="1"/>
  <c r="AD257" i="1"/>
  <c r="AE257" i="1"/>
  <c r="AF257" i="1"/>
  <c r="J258" i="1"/>
  <c r="K258" i="1"/>
  <c r="L258" i="1"/>
  <c r="M258" i="1"/>
  <c r="N258" i="1"/>
  <c r="O258" i="1"/>
  <c r="R258" i="1"/>
  <c r="T258" i="1"/>
  <c r="U258" i="1"/>
  <c r="V258" i="1"/>
  <c r="X258" i="1"/>
  <c r="Y258" i="1"/>
  <c r="Z258" i="1"/>
  <c r="AA258" i="1"/>
  <c r="AB258" i="1"/>
  <c r="AD258" i="1"/>
  <c r="AE258" i="1"/>
  <c r="AF258" i="1"/>
  <c r="J259" i="1"/>
  <c r="K259" i="1"/>
  <c r="L259" i="1"/>
  <c r="M259" i="1"/>
  <c r="N259" i="1"/>
  <c r="O259" i="1"/>
  <c r="R259" i="1"/>
  <c r="S259" i="1"/>
  <c r="T259" i="1"/>
  <c r="U259" i="1"/>
  <c r="X259" i="1"/>
  <c r="Y259" i="1"/>
  <c r="Z259" i="1"/>
  <c r="AA259" i="1"/>
  <c r="AD259" i="1"/>
  <c r="AE259" i="1"/>
  <c r="AF259" i="1"/>
  <c r="J260" i="1"/>
  <c r="K260" i="1"/>
  <c r="L260" i="1"/>
  <c r="M260" i="1"/>
  <c r="N260" i="1"/>
  <c r="O260" i="1"/>
  <c r="R260" i="1"/>
  <c r="T260" i="1"/>
  <c r="U260" i="1"/>
  <c r="V260" i="1"/>
  <c r="X260" i="1"/>
  <c r="Y260" i="1"/>
  <c r="Z260" i="1"/>
  <c r="AA260" i="1"/>
  <c r="AB260" i="1"/>
  <c r="AD260" i="1"/>
  <c r="AE260" i="1"/>
  <c r="AF260" i="1"/>
  <c r="J261" i="1"/>
  <c r="K261" i="1"/>
  <c r="L261" i="1"/>
  <c r="M261" i="1"/>
  <c r="N261" i="1"/>
  <c r="O261" i="1"/>
  <c r="R261" i="1"/>
  <c r="S261" i="1"/>
  <c r="T261" i="1"/>
  <c r="U261" i="1"/>
  <c r="V261" i="1"/>
  <c r="X261" i="1"/>
  <c r="Y261" i="1"/>
  <c r="AA261" i="1"/>
  <c r="AD261" i="1"/>
  <c r="AE261" i="1"/>
  <c r="AF261" i="1"/>
  <c r="J262" i="1"/>
  <c r="K262" i="1"/>
  <c r="L262" i="1"/>
  <c r="M262" i="1"/>
  <c r="N262" i="1"/>
  <c r="O262" i="1"/>
  <c r="R262" i="1"/>
  <c r="T262" i="1"/>
  <c r="U262" i="1"/>
  <c r="V262" i="1"/>
  <c r="X262" i="1"/>
  <c r="Y262" i="1"/>
  <c r="Z262" i="1"/>
  <c r="AA262" i="1"/>
  <c r="AB262" i="1"/>
  <c r="AD262" i="1"/>
  <c r="AE262" i="1"/>
  <c r="AF262" i="1"/>
  <c r="I263" i="1"/>
  <c r="J263" i="1"/>
  <c r="K263" i="1"/>
  <c r="L263" i="1"/>
  <c r="M263" i="1"/>
  <c r="N263" i="1"/>
  <c r="O263" i="1"/>
  <c r="R263" i="1"/>
  <c r="S263" i="1"/>
  <c r="T263" i="1"/>
  <c r="U263" i="1"/>
  <c r="X263" i="1"/>
  <c r="Y263" i="1"/>
  <c r="Z263" i="1"/>
  <c r="AA263" i="1"/>
  <c r="AD263" i="1"/>
  <c r="AE263" i="1"/>
  <c r="AF263" i="1"/>
  <c r="J264" i="1"/>
  <c r="K264" i="1"/>
  <c r="L264" i="1"/>
  <c r="M264" i="1"/>
  <c r="N264" i="1"/>
  <c r="O264" i="1"/>
  <c r="R264" i="1"/>
  <c r="T264" i="1"/>
  <c r="U264" i="1"/>
  <c r="V264" i="1"/>
  <c r="X264" i="1"/>
  <c r="Y264" i="1"/>
  <c r="Z264" i="1"/>
  <c r="AA264" i="1"/>
  <c r="AB264" i="1"/>
  <c r="AD264" i="1"/>
  <c r="AE264" i="1"/>
  <c r="AF264" i="1"/>
  <c r="J265" i="1"/>
  <c r="K265" i="1"/>
  <c r="L265" i="1"/>
  <c r="M265" i="1"/>
  <c r="N265" i="1"/>
  <c r="O265" i="1"/>
  <c r="R265" i="1"/>
  <c r="S265" i="1"/>
  <c r="T265" i="1"/>
  <c r="U265" i="1"/>
  <c r="V265" i="1"/>
  <c r="X265" i="1"/>
  <c r="Y265" i="1"/>
  <c r="Z265" i="1"/>
  <c r="AA265" i="1"/>
  <c r="AD265" i="1"/>
  <c r="AE265" i="1"/>
  <c r="AF265" i="1"/>
  <c r="I266" i="1"/>
  <c r="J266" i="1"/>
  <c r="K266" i="1"/>
  <c r="L266" i="1"/>
  <c r="M266" i="1"/>
  <c r="N266" i="1"/>
  <c r="O266" i="1"/>
  <c r="R266" i="1"/>
  <c r="T266" i="1"/>
  <c r="U266" i="1"/>
  <c r="V266" i="1"/>
  <c r="X266" i="1"/>
  <c r="Y266" i="1"/>
  <c r="Z266" i="1"/>
  <c r="AA266" i="1"/>
  <c r="AB266" i="1"/>
  <c r="AD266" i="1"/>
  <c r="AE266" i="1"/>
  <c r="AF266" i="1"/>
  <c r="J267" i="1"/>
  <c r="K267" i="1"/>
  <c r="L267" i="1"/>
  <c r="M267" i="1"/>
  <c r="N267" i="1"/>
  <c r="O267" i="1"/>
  <c r="R267" i="1"/>
  <c r="S267" i="1"/>
  <c r="T267" i="1"/>
  <c r="U267" i="1"/>
  <c r="X267" i="1"/>
  <c r="Y267" i="1"/>
  <c r="Z267" i="1"/>
  <c r="AA267" i="1"/>
  <c r="AD267" i="1"/>
  <c r="AE267" i="1"/>
  <c r="AF267" i="1"/>
  <c r="I268" i="1"/>
  <c r="K268" i="1"/>
  <c r="L268" i="1"/>
  <c r="M268" i="1"/>
  <c r="N268" i="1"/>
  <c r="C11" i="11" s="1"/>
  <c r="O268" i="1"/>
  <c r="R268" i="1"/>
  <c r="T268" i="1"/>
  <c r="U268" i="1"/>
  <c r="X268" i="1"/>
  <c r="Y268" i="1"/>
  <c r="AA268" i="1"/>
  <c r="AD268" i="1"/>
  <c r="AE268" i="1"/>
  <c r="AF268" i="1"/>
  <c r="Z102" i="1" l="1"/>
  <c r="Z52" i="1"/>
  <c r="Z162" i="1"/>
  <c r="Z100" i="1"/>
  <c r="Z56" i="1"/>
  <c r="Z234" i="1"/>
  <c r="Z108" i="1"/>
  <c r="Z104" i="1"/>
  <c r="Z103" i="1"/>
  <c r="Z54" i="1"/>
  <c r="Z50" i="1"/>
  <c r="J271" i="14"/>
  <c r="P269" i="1" s="1"/>
  <c r="J276" i="14"/>
  <c r="P274" i="1" s="1"/>
  <c r="J272" i="14"/>
  <c r="P270" i="1" s="1"/>
  <c r="J275" i="14"/>
  <c r="P273" i="1" s="1"/>
  <c r="L164" i="15"/>
  <c r="W161" i="1" s="1"/>
  <c r="L162" i="15"/>
  <c r="W159" i="1" s="1"/>
  <c r="L160" i="15"/>
  <c r="W157" i="1" s="1"/>
  <c r="L158" i="15"/>
  <c r="W155" i="1" s="1"/>
  <c r="L156" i="15"/>
  <c r="W153" i="1" s="1"/>
  <c r="L150" i="15"/>
  <c r="W147" i="1" s="1"/>
  <c r="L148" i="15"/>
  <c r="W145" i="1" s="1"/>
  <c r="L146" i="15"/>
  <c r="W143" i="1" s="1"/>
  <c r="L144" i="15"/>
  <c r="W141" i="1" s="1"/>
  <c r="L138" i="15"/>
  <c r="W135" i="1" s="1"/>
  <c r="L71" i="15"/>
  <c r="W68" i="1" s="1"/>
  <c r="L51" i="15"/>
  <c r="W48" i="1" s="1"/>
  <c r="L43" i="15"/>
  <c r="W40" i="1" s="1"/>
  <c r="L39" i="15"/>
  <c r="W36" i="1" s="1"/>
  <c r="L270" i="15"/>
  <c r="W267" i="1" s="1"/>
  <c r="L266" i="15"/>
  <c r="W263" i="1" s="1"/>
  <c r="L199" i="15"/>
  <c r="W196" i="1" s="1"/>
  <c r="L179" i="15"/>
  <c r="W176" i="1" s="1"/>
  <c r="L171" i="15"/>
  <c r="W168" i="1" s="1"/>
  <c r="L167" i="15"/>
  <c r="W164" i="1" s="1"/>
  <c r="L116" i="15"/>
  <c r="W113" i="1" s="1"/>
  <c r="L114" i="15"/>
  <c r="W111" i="1" s="1"/>
  <c r="L112" i="15"/>
  <c r="W109" i="1" s="1"/>
  <c r="L106" i="15"/>
  <c r="W103" i="1" s="1"/>
  <c r="L102" i="15"/>
  <c r="W99" i="1" s="1"/>
  <c r="L100" i="15"/>
  <c r="W97" i="1" s="1"/>
  <c r="L98" i="15"/>
  <c r="W95" i="1" s="1"/>
  <c r="L96" i="15"/>
  <c r="W93" i="1" s="1"/>
  <c r="L94" i="15"/>
  <c r="W91" i="1" s="1"/>
  <c r="L92" i="15"/>
  <c r="W89" i="1" s="1"/>
  <c r="N251" i="18"/>
  <c r="AB250" i="1" s="1"/>
  <c r="N250" i="18"/>
  <c r="AB249" i="1" s="1"/>
  <c r="N249" i="18"/>
  <c r="AB248" i="1" s="1"/>
  <c r="N247" i="18"/>
  <c r="AB246" i="1" s="1"/>
  <c r="N246" i="18"/>
  <c r="AB245" i="1" s="1"/>
  <c r="N245" i="18"/>
  <c r="AB244" i="1" s="1"/>
  <c r="O242" i="18"/>
  <c r="AC241" i="1" s="1"/>
  <c r="O241" i="18"/>
  <c r="AC240" i="1" s="1"/>
  <c r="O240" i="18"/>
  <c r="AC239" i="1" s="1"/>
  <c r="N219" i="18"/>
  <c r="AB218" i="1" s="1"/>
  <c r="N217" i="18"/>
  <c r="AB216" i="1" s="1"/>
  <c r="N215" i="18"/>
  <c r="AB214" i="1" s="1"/>
  <c r="N214" i="18"/>
  <c r="AB213" i="1" s="1"/>
  <c r="N213" i="18"/>
  <c r="AB212" i="1" s="1"/>
  <c r="O209" i="18"/>
  <c r="AC208" i="1" s="1"/>
  <c r="O208" i="18"/>
  <c r="AC207" i="1" s="1"/>
  <c r="N183" i="18"/>
  <c r="AB182" i="1" s="1"/>
  <c r="N182" i="18"/>
  <c r="AB181" i="1" s="1"/>
  <c r="N181" i="18"/>
  <c r="AB180" i="1" s="1"/>
  <c r="N179" i="18"/>
  <c r="AB178" i="1" s="1"/>
  <c r="O167" i="18"/>
  <c r="AC166" i="1" s="1"/>
  <c r="O164" i="18"/>
  <c r="AC163" i="1" s="1"/>
  <c r="O146" i="18"/>
  <c r="AC145" i="1" s="1"/>
  <c r="O139" i="18"/>
  <c r="AC138" i="1" s="1"/>
  <c r="O138" i="18"/>
  <c r="AC137" i="1" s="1"/>
  <c r="O134" i="18"/>
  <c r="AC133" i="1" s="1"/>
  <c r="O115" i="18"/>
  <c r="AC114" i="1" s="1"/>
  <c r="O114" i="18"/>
  <c r="AC113" i="1" s="1"/>
  <c r="O111" i="18"/>
  <c r="AC110" i="1" s="1"/>
  <c r="O110" i="18"/>
  <c r="AC109" i="1" s="1"/>
  <c r="N93" i="18"/>
  <c r="AB92" i="1" s="1"/>
  <c r="N91" i="18"/>
  <c r="AB90" i="1" s="1"/>
  <c r="N89" i="18"/>
  <c r="AB88" i="1" s="1"/>
  <c r="N88" i="18"/>
  <c r="AB87" i="1" s="1"/>
  <c r="O87" i="18"/>
  <c r="AC86" i="1" s="1"/>
  <c r="O84" i="18"/>
  <c r="AC83" i="1" s="1"/>
  <c r="N67" i="18"/>
  <c r="AB66" i="1" s="1"/>
  <c r="N65" i="18"/>
  <c r="AB64" i="1" s="1"/>
  <c r="N63" i="18"/>
  <c r="AB62" i="1" s="1"/>
  <c r="O59" i="18"/>
  <c r="AC58" i="1" s="1"/>
  <c r="O58" i="18"/>
  <c r="AC57" i="1" s="1"/>
  <c r="L244" i="15"/>
  <c r="W241" i="1" s="1"/>
  <c r="L234" i="15"/>
  <c r="W231" i="1" s="1"/>
  <c r="L230" i="15"/>
  <c r="W227" i="1" s="1"/>
  <c r="L228" i="15"/>
  <c r="W225" i="1" s="1"/>
  <c r="L226" i="15"/>
  <c r="W223" i="1" s="1"/>
  <c r="L224" i="15"/>
  <c r="W221" i="1" s="1"/>
  <c r="L222" i="15"/>
  <c r="W219" i="1" s="1"/>
  <c r="L220" i="15"/>
  <c r="W217" i="1" s="1"/>
  <c r="L170" i="15"/>
  <c r="W167" i="1" s="1"/>
  <c r="L155" i="15"/>
  <c r="W152" i="1" s="1"/>
  <c r="L151" i="15"/>
  <c r="W148" i="1" s="1"/>
  <c r="L135" i="15"/>
  <c r="W132" i="1" s="1"/>
  <c r="L123" i="15"/>
  <c r="W120" i="1" s="1"/>
  <c r="L119" i="15"/>
  <c r="W116" i="1" s="1"/>
  <c r="L70" i="15"/>
  <c r="W67" i="1" s="1"/>
  <c r="L68" i="15"/>
  <c r="W65" i="1" s="1"/>
  <c r="L66" i="15"/>
  <c r="W63" i="1" s="1"/>
  <c r="L64" i="15"/>
  <c r="W61" i="1" s="1"/>
  <c r="L62" i="15"/>
  <c r="W59" i="1" s="1"/>
  <c r="L60" i="15"/>
  <c r="W57" i="1" s="1"/>
  <c r="L54" i="15"/>
  <c r="W51" i="1" s="1"/>
  <c r="L52" i="15"/>
  <c r="W49" i="1" s="1"/>
  <c r="L50" i="15"/>
  <c r="W47" i="1" s="1"/>
  <c r="L48" i="15"/>
  <c r="W45" i="1" s="1"/>
  <c r="O262" i="18"/>
  <c r="AC261" i="1" s="1"/>
  <c r="O261" i="18"/>
  <c r="AC260" i="1" s="1"/>
  <c r="O260" i="18"/>
  <c r="AC259" i="1" s="1"/>
  <c r="O230" i="18"/>
  <c r="AC229" i="1" s="1"/>
  <c r="O229" i="18"/>
  <c r="AC228" i="1" s="1"/>
  <c r="O228" i="18"/>
  <c r="AC227" i="1" s="1"/>
  <c r="O222" i="18"/>
  <c r="AC221" i="1" s="1"/>
  <c r="O218" i="18"/>
  <c r="AC217" i="1" s="1"/>
  <c r="O193" i="18"/>
  <c r="AC192" i="1" s="1"/>
  <c r="O192" i="18"/>
  <c r="AC191" i="1" s="1"/>
  <c r="O186" i="18"/>
  <c r="AC185" i="1" s="1"/>
  <c r="O182" i="18"/>
  <c r="AC181" i="1" s="1"/>
  <c r="N169" i="18"/>
  <c r="AB168" i="1" s="1"/>
  <c r="N168" i="18"/>
  <c r="AB167" i="1" s="1"/>
  <c r="N167" i="18"/>
  <c r="AB166" i="1" s="1"/>
  <c r="N165" i="18"/>
  <c r="AB164" i="1" s="1"/>
  <c r="O163" i="18"/>
  <c r="AC162" i="1" s="1"/>
  <c r="N145" i="18"/>
  <c r="AB144" i="1" s="1"/>
  <c r="N143" i="18"/>
  <c r="AB142" i="1" s="1"/>
  <c r="N141" i="18"/>
  <c r="AB140" i="1" s="1"/>
  <c r="N139" i="18"/>
  <c r="AB138" i="1" s="1"/>
  <c r="O136" i="18"/>
  <c r="AC135" i="1" s="1"/>
  <c r="N119" i="18"/>
  <c r="AB118" i="1" s="1"/>
  <c r="N117" i="18"/>
  <c r="AB116" i="1" s="1"/>
  <c r="N115" i="18"/>
  <c r="AB114" i="1" s="1"/>
  <c r="O103" i="18"/>
  <c r="AC102" i="1" s="1"/>
  <c r="O100" i="18"/>
  <c r="AC99" i="1" s="1"/>
  <c r="O82" i="18"/>
  <c r="AC81" i="1" s="1"/>
  <c r="O75" i="18"/>
  <c r="AC74" i="1" s="1"/>
  <c r="O74" i="18"/>
  <c r="AC73" i="1" s="1"/>
  <c r="O51" i="18"/>
  <c r="AC50" i="1" s="1"/>
  <c r="O50" i="18"/>
  <c r="AC49" i="1" s="1"/>
  <c r="O47" i="18"/>
  <c r="AC46" i="1" s="1"/>
  <c r="O46" i="18"/>
  <c r="AC45" i="1" s="1"/>
  <c r="N31" i="18"/>
  <c r="AB30" i="1" s="1"/>
  <c r="AA46" i="1"/>
  <c r="L267" i="15"/>
  <c r="W264" i="1" s="1"/>
  <c r="L260" i="15"/>
  <c r="W257" i="1" s="1"/>
  <c r="L254" i="15"/>
  <c r="W251" i="1" s="1"/>
  <c r="L252" i="15"/>
  <c r="W249" i="1" s="1"/>
  <c r="L231" i="15"/>
  <c r="W228" i="1" s="1"/>
  <c r="L229" i="15"/>
  <c r="W226" i="1" s="1"/>
  <c r="L225" i="15"/>
  <c r="W222" i="1" s="1"/>
  <c r="L212" i="15"/>
  <c r="W209" i="1" s="1"/>
  <c r="L210" i="15"/>
  <c r="W207" i="1" s="1"/>
  <c r="L208" i="15"/>
  <c r="W205" i="1" s="1"/>
  <c r="L187" i="15"/>
  <c r="W184" i="1" s="1"/>
  <c r="L183" i="15"/>
  <c r="W180" i="1" s="1"/>
  <c r="L177" i="15"/>
  <c r="W174" i="1" s="1"/>
  <c r="L154" i="15"/>
  <c r="W151" i="1" s="1"/>
  <c r="L147" i="15"/>
  <c r="W144" i="1" s="1"/>
  <c r="L139" i="15"/>
  <c r="W136" i="1" s="1"/>
  <c r="L132" i="15"/>
  <c r="W129" i="1" s="1"/>
  <c r="L130" i="15"/>
  <c r="W127" i="1" s="1"/>
  <c r="L128" i="15"/>
  <c r="W125" i="1" s="1"/>
  <c r="L126" i="15"/>
  <c r="W123" i="1" s="1"/>
  <c r="L124" i="15"/>
  <c r="W121" i="1" s="1"/>
  <c r="L103" i="15"/>
  <c r="W100" i="1" s="1"/>
  <c r="L101" i="15"/>
  <c r="W98" i="1" s="1"/>
  <c r="L97" i="15"/>
  <c r="W94" i="1" s="1"/>
  <c r="L84" i="15"/>
  <c r="W81" i="1" s="1"/>
  <c r="L82" i="15"/>
  <c r="W79" i="1" s="1"/>
  <c r="L80" i="15"/>
  <c r="W77" i="1" s="1"/>
  <c r="L59" i="15"/>
  <c r="W56" i="1" s="1"/>
  <c r="L55" i="15"/>
  <c r="W52" i="1" s="1"/>
  <c r="L49" i="15"/>
  <c r="W46" i="1" s="1"/>
  <c r="O268" i="18"/>
  <c r="AC267" i="1" s="1"/>
  <c r="N258" i="18"/>
  <c r="AB257" i="1" s="1"/>
  <c r="N257" i="18"/>
  <c r="AB256" i="1" s="1"/>
  <c r="O253" i="18"/>
  <c r="AC252" i="1" s="1"/>
  <c r="O252" i="18"/>
  <c r="AC251" i="1" s="1"/>
  <c r="N241" i="18"/>
  <c r="AB240" i="1" s="1"/>
  <c r="O237" i="18"/>
  <c r="AC236" i="1" s="1"/>
  <c r="O236" i="18"/>
  <c r="AC235" i="1" s="1"/>
  <c r="N225" i="18"/>
  <c r="AB224" i="1" s="1"/>
  <c r="O221" i="18"/>
  <c r="AC220" i="1" s="1"/>
  <c r="O220" i="18"/>
  <c r="AC219" i="1" s="1"/>
  <c r="O214" i="18"/>
  <c r="AC213" i="1" s="1"/>
  <c r="N209" i="18"/>
  <c r="AB208" i="1" s="1"/>
  <c r="O205" i="18"/>
  <c r="AC204" i="1" s="1"/>
  <c r="O204" i="18"/>
  <c r="AC203" i="1" s="1"/>
  <c r="O180" i="18"/>
  <c r="AC179" i="1" s="1"/>
  <c r="K271" i="14"/>
  <c r="Q269" i="1" s="1"/>
  <c r="J270" i="14"/>
  <c r="L261" i="15"/>
  <c r="W258" i="1" s="1"/>
  <c r="L257" i="15"/>
  <c r="W254" i="1" s="1"/>
  <c r="L249" i="15"/>
  <c r="W246" i="1" s="1"/>
  <c r="L209" i="15"/>
  <c r="W206" i="1" s="1"/>
  <c r="L186" i="15"/>
  <c r="W183" i="1" s="1"/>
  <c r="L133" i="15"/>
  <c r="W130" i="1" s="1"/>
  <c r="L129" i="15"/>
  <c r="W126" i="1" s="1"/>
  <c r="L81" i="15"/>
  <c r="W78" i="1" s="1"/>
  <c r="L58" i="15"/>
  <c r="W55" i="1" s="1"/>
  <c r="N30" i="18"/>
  <c r="AB29" i="1" s="1"/>
  <c r="N269" i="18"/>
  <c r="AB268" i="1" s="1"/>
  <c r="O265" i="18"/>
  <c r="AC264" i="1" s="1"/>
  <c r="O264" i="18"/>
  <c r="AC263" i="1" s="1"/>
  <c r="N254" i="18"/>
  <c r="AB253" i="1" s="1"/>
  <c r="N253" i="18"/>
  <c r="AB252" i="1" s="1"/>
  <c r="O249" i="18"/>
  <c r="AC248" i="1" s="1"/>
  <c r="O248" i="18"/>
  <c r="AC247" i="1" s="1"/>
  <c r="N237" i="18"/>
  <c r="AB236" i="1" s="1"/>
  <c r="O233" i="18"/>
  <c r="AC232" i="1" s="1"/>
  <c r="O232" i="18"/>
  <c r="AC231" i="1" s="1"/>
  <c r="O226" i="18"/>
  <c r="AC225" i="1" s="1"/>
  <c r="N221" i="18"/>
  <c r="AB220" i="1" s="1"/>
  <c r="O217" i="18"/>
  <c r="AC216" i="1" s="1"/>
  <c r="O216" i="18"/>
  <c r="AC215" i="1" s="1"/>
  <c r="O197" i="18"/>
  <c r="AC196" i="1" s="1"/>
  <c r="O196" i="18"/>
  <c r="AC195" i="1" s="1"/>
  <c r="O190" i="18"/>
  <c r="AC189" i="1" s="1"/>
  <c r="N185" i="18"/>
  <c r="AB184" i="1" s="1"/>
  <c r="L241" i="15"/>
  <c r="W238" i="1" s="1"/>
  <c r="L218" i="15"/>
  <c r="W215" i="1" s="1"/>
  <c r="L165" i="15"/>
  <c r="W162" i="1" s="1"/>
  <c r="L161" i="15"/>
  <c r="W158" i="1" s="1"/>
  <c r="L113" i="15"/>
  <c r="W110" i="1" s="1"/>
  <c r="L90" i="15"/>
  <c r="W87" i="1" s="1"/>
  <c r="L37" i="15"/>
  <c r="W34" i="1" s="1"/>
  <c r="L33" i="15"/>
  <c r="W30" i="1" s="1"/>
  <c r="O210" i="18"/>
  <c r="AC209" i="1" s="1"/>
  <c r="N205" i="18"/>
  <c r="AB204" i="1" s="1"/>
  <c r="O201" i="18"/>
  <c r="AC200" i="1" s="1"/>
  <c r="O200" i="18"/>
  <c r="AC199" i="1" s="1"/>
  <c r="O194" i="18"/>
  <c r="AC193" i="1" s="1"/>
  <c r="N189" i="18"/>
  <c r="AB188" i="1" s="1"/>
  <c r="O185" i="18"/>
  <c r="AC184" i="1" s="1"/>
  <c r="O184" i="18"/>
  <c r="AC183" i="1" s="1"/>
  <c r="N177" i="18"/>
  <c r="AB176" i="1" s="1"/>
  <c r="N175" i="18"/>
  <c r="AB174" i="1" s="1"/>
  <c r="O171" i="18"/>
  <c r="AC170" i="1" s="1"/>
  <c r="O170" i="18"/>
  <c r="AC169" i="1" s="1"/>
  <c r="O166" i="18"/>
  <c r="AC165" i="1" s="1"/>
  <c r="O159" i="18"/>
  <c r="AC158" i="1" s="1"/>
  <c r="O158" i="18"/>
  <c r="AC157" i="1" s="1"/>
  <c r="N149" i="18"/>
  <c r="AB148" i="1" s="1"/>
  <c r="O147" i="18"/>
  <c r="AC146" i="1" s="1"/>
  <c r="N136" i="18"/>
  <c r="AB135" i="1" s="1"/>
  <c r="O135" i="18"/>
  <c r="AC134" i="1" s="1"/>
  <c r="O132" i="18"/>
  <c r="AC131" i="1" s="1"/>
  <c r="N123" i="18"/>
  <c r="AB122" i="1" s="1"/>
  <c r="O120" i="18"/>
  <c r="AC119" i="1" s="1"/>
  <c r="N113" i="18"/>
  <c r="AB112" i="1" s="1"/>
  <c r="N111" i="18"/>
  <c r="AB110" i="1" s="1"/>
  <c r="O107" i="18"/>
  <c r="AC106" i="1" s="1"/>
  <c r="O106" i="18"/>
  <c r="AC105" i="1" s="1"/>
  <c r="O102" i="18"/>
  <c r="AC101" i="1" s="1"/>
  <c r="O95" i="18"/>
  <c r="AC94" i="1" s="1"/>
  <c r="O94" i="18"/>
  <c r="AC93" i="1" s="1"/>
  <c r="N85" i="18"/>
  <c r="AB84" i="1" s="1"/>
  <c r="O83" i="18"/>
  <c r="AC82" i="1" s="1"/>
  <c r="N72" i="18"/>
  <c r="AB71" i="1" s="1"/>
  <c r="O71" i="18"/>
  <c r="AC70" i="1" s="1"/>
  <c r="O68" i="18"/>
  <c r="AC67" i="1" s="1"/>
  <c r="N59" i="18"/>
  <c r="AB58" i="1" s="1"/>
  <c r="O56" i="18"/>
  <c r="AC55" i="1" s="1"/>
  <c r="N49" i="18"/>
  <c r="AB48" i="1" s="1"/>
  <c r="N47" i="18"/>
  <c r="AB46" i="1" s="1"/>
  <c r="O43" i="18"/>
  <c r="AC42" i="1" s="1"/>
  <c r="O42" i="18"/>
  <c r="AC41" i="1" s="1"/>
  <c r="O32" i="18"/>
  <c r="AC31" i="1" s="1"/>
  <c r="N171" i="18"/>
  <c r="AB170" i="1" s="1"/>
  <c r="O168" i="18"/>
  <c r="AC167" i="1" s="1"/>
  <c r="N161" i="18"/>
  <c r="AB160" i="1" s="1"/>
  <c r="N159" i="18"/>
  <c r="AB158" i="1" s="1"/>
  <c r="O155" i="18"/>
  <c r="AC154" i="1" s="1"/>
  <c r="O154" i="18"/>
  <c r="AC153" i="1" s="1"/>
  <c r="O150" i="18"/>
  <c r="AC149" i="1" s="1"/>
  <c r="O143" i="18"/>
  <c r="AC142" i="1" s="1"/>
  <c r="O142" i="18"/>
  <c r="AC141" i="1" s="1"/>
  <c r="N133" i="18"/>
  <c r="AB132" i="1" s="1"/>
  <c r="O131" i="18"/>
  <c r="AC130" i="1" s="1"/>
  <c r="N120" i="18"/>
  <c r="AB119" i="1" s="1"/>
  <c r="O119" i="18"/>
  <c r="AC118" i="1" s="1"/>
  <c r="O116" i="18"/>
  <c r="AC115" i="1" s="1"/>
  <c r="N107" i="18"/>
  <c r="AB106" i="1" s="1"/>
  <c r="O104" i="18"/>
  <c r="AC103" i="1" s="1"/>
  <c r="N97" i="18"/>
  <c r="AB96" i="1" s="1"/>
  <c r="N95" i="18"/>
  <c r="AB94" i="1" s="1"/>
  <c r="O91" i="18"/>
  <c r="AC90" i="1" s="1"/>
  <c r="O90" i="18"/>
  <c r="AC89" i="1" s="1"/>
  <c r="O79" i="18"/>
  <c r="AC78" i="1" s="1"/>
  <c r="O78" i="18"/>
  <c r="AC77" i="1" s="1"/>
  <c r="N69" i="18"/>
  <c r="AB68" i="1" s="1"/>
  <c r="O67" i="18"/>
  <c r="AC66" i="1" s="1"/>
  <c r="N56" i="18"/>
  <c r="AB55" i="1" s="1"/>
  <c r="O55" i="18"/>
  <c r="AC54" i="1" s="1"/>
  <c r="O54" i="18"/>
  <c r="AC53" i="1" s="1"/>
  <c r="O52" i="18"/>
  <c r="AC51" i="1" s="1"/>
  <c r="N44" i="18"/>
  <c r="AB43" i="1" s="1"/>
  <c r="N43" i="18"/>
  <c r="AB42" i="1" s="1"/>
  <c r="O40" i="18"/>
  <c r="AC39" i="1" s="1"/>
  <c r="N33" i="18"/>
  <c r="AB32" i="1" s="1"/>
  <c r="N32" i="18"/>
  <c r="AB31" i="1" s="1"/>
  <c r="O31" i="18"/>
  <c r="AC30" i="1" s="1"/>
  <c r="Z268" i="1"/>
  <c r="O269" i="18"/>
  <c r="AC268" i="1" s="1"/>
  <c r="L268" i="15"/>
  <c r="W265" i="1" s="1"/>
  <c r="L259" i="15"/>
  <c r="W256" i="1" s="1"/>
  <c r="O266" i="18"/>
  <c r="AC265" i="1" s="1"/>
  <c r="O254" i="18"/>
  <c r="AC253" i="1" s="1"/>
  <c r="O238" i="18"/>
  <c r="AC237" i="1" s="1"/>
  <c r="O86" i="18"/>
  <c r="AC85" i="1" s="1"/>
  <c r="L242" i="15"/>
  <c r="W239" i="1" s="1"/>
  <c r="L240" i="15"/>
  <c r="W237" i="1" s="1"/>
  <c r="L238" i="15"/>
  <c r="W235" i="1" s="1"/>
  <c r="L236" i="15"/>
  <c r="W233" i="1" s="1"/>
  <c r="L227" i="15"/>
  <c r="W224" i="1" s="1"/>
  <c r="L206" i="15"/>
  <c r="W203" i="1" s="1"/>
  <c r="L204" i="15"/>
  <c r="W201" i="1" s="1"/>
  <c r="L195" i="15"/>
  <c r="W192" i="1" s="1"/>
  <c r="L174" i="15"/>
  <c r="W171" i="1" s="1"/>
  <c r="L172" i="15"/>
  <c r="W169" i="1" s="1"/>
  <c r="L163" i="15"/>
  <c r="W160" i="1" s="1"/>
  <c r="L142" i="15"/>
  <c r="W139" i="1" s="1"/>
  <c r="L140" i="15"/>
  <c r="W137" i="1" s="1"/>
  <c r="L131" i="15"/>
  <c r="W128" i="1" s="1"/>
  <c r="L110" i="15"/>
  <c r="W107" i="1" s="1"/>
  <c r="L108" i="15"/>
  <c r="W105" i="1" s="1"/>
  <c r="L99" i="15"/>
  <c r="W96" i="1" s="1"/>
  <c r="L78" i="15"/>
  <c r="W75" i="1" s="1"/>
  <c r="L76" i="15"/>
  <c r="W73" i="1" s="1"/>
  <c r="L67" i="15"/>
  <c r="W64" i="1" s="1"/>
  <c r="L46" i="15"/>
  <c r="W43" i="1" s="1"/>
  <c r="L44" i="15"/>
  <c r="W41" i="1" s="1"/>
  <c r="L35" i="15"/>
  <c r="W32" i="1" s="1"/>
  <c r="O250" i="18"/>
  <c r="AC249" i="1" s="1"/>
  <c r="O234" i="18"/>
  <c r="AC233" i="1" s="1"/>
  <c r="O70" i="18"/>
  <c r="AC69" i="1" s="1"/>
  <c r="L32" i="15"/>
  <c r="W29" i="1" s="1"/>
  <c r="L265" i="15"/>
  <c r="W262" i="1" s="1"/>
  <c r="L258" i="15"/>
  <c r="W255" i="1" s="1"/>
  <c r="L256" i="15"/>
  <c r="W253" i="1" s="1"/>
  <c r="L247" i="15"/>
  <c r="W244" i="1" s="1"/>
  <c r="L245" i="15"/>
  <c r="W242" i="1" s="1"/>
  <c r="L213" i="15"/>
  <c r="W210" i="1" s="1"/>
  <c r="L181" i="15"/>
  <c r="W178" i="1" s="1"/>
  <c r="L149" i="15"/>
  <c r="W146" i="1" s="1"/>
  <c r="L117" i="15"/>
  <c r="W114" i="1" s="1"/>
  <c r="L85" i="15"/>
  <c r="W82" i="1" s="1"/>
  <c r="L53" i="15"/>
  <c r="W50" i="1" s="1"/>
  <c r="L271" i="15"/>
  <c r="W268" i="1" s="1"/>
  <c r="L269" i="15"/>
  <c r="W266" i="1" s="1"/>
  <c r="L264" i="15"/>
  <c r="W261" i="1" s="1"/>
  <c r="L255" i="15"/>
  <c r="W252" i="1" s="1"/>
  <c r="L253" i="15"/>
  <c r="W250" i="1" s="1"/>
  <c r="L248" i="15"/>
  <c r="W245" i="1" s="1"/>
  <c r="L239" i="15"/>
  <c r="W236" i="1" s="1"/>
  <c r="L237" i="15"/>
  <c r="W234" i="1" s="1"/>
  <c r="L232" i="15"/>
  <c r="W229" i="1" s="1"/>
  <c r="L223" i="15"/>
  <c r="W220" i="1" s="1"/>
  <c r="L221" i="15"/>
  <c r="W218" i="1" s="1"/>
  <c r="L216" i="15"/>
  <c r="W213" i="1" s="1"/>
  <c r="L207" i="15"/>
  <c r="W204" i="1" s="1"/>
  <c r="L205" i="15"/>
  <c r="W202" i="1" s="1"/>
  <c r="L200" i="15"/>
  <c r="W197" i="1" s="1"/>
  <c r="L191" i="15"/>
  <c r="W188" i="1" s="1"/>
  <c r="L189" i="15"/>
  <c r="W186" i="1" s="1"/>
  <c r="L184" i="15"/>
  <c r="W181" i="1" s="1"/>
  <c r="L175" i="15"/>
  <c r="W172" i="1" s="1"/>
  <c r="L173" i="15"/>
  <c r="W170" i="1" s="1"/>
  <c r="L168" i="15"/>
  <c r="W165" i="1" s="1"/>
  <c r="L159" i="15"/>
  <c r="W156" i="1" s="1"/>
  <c r="L157" i="15"/>
  <c r="W154" i="1" s="1"/>
  <c r="L152" i="15"/>
  <c r="W149" i="1" s="1"/>
  <c r="L143" i="15"/>
  <c r="W140" i="1" s="1"/>
  <c r="L141" i="15"/>
  <c r="W138" i="1" s="1"/>
  <c r="L136" i="15"/>
  <c r="W133" i="1" s="1"/>
  <c r="L127" i="15"/>
  <c r="W124" i="1" s="1"/>
  <c r="L125" i="15"/>
  <c r="W122" i="1" s="1"/>
  <c r="L120" i="15"/>
  <c r="W117" i="1" s="1"/>
  <c r="L111" i="15"/>
  <c r="W108" i="1" s="1"/>
  <c r="L109" i="15"/>
  <c r="W106" i="1" s="1"/>
  <c r="L104" i="15"/>
  <c r="W101" i="1" s="1"/>
  <c r="L95" i="15"/>
  <c r="W92" i="1" s="1"/>
  <c r="L93" i="15"/>
  <c r="W90" i="1" s="1"/>
  <c r="L88" i="15"/>
  <c r="W85" i="1" s="1"/>
  <c r="L79" i="15"/>
  <c r="W76" i="1" s="1"/>
  <c r="L77" i="15"/>
  <c r="W74" i="1" s="1"/>
  <c r="L72" i="15"/>
  <c r="W69" i="1" s="1"/>
  <c r="L63" i="15"/>
  <c r="W60" i="1" s="1"/>
  <c r="L61" i="15"/>
  <c r="W58" i="1" s="1"/>
  <c r="L56" i="15"/>
  <c r="W53" i="1" s="1"/>
  <c r="L47" i="15"/>
  <c r="W44" i="1" s="1"/>
  <c r="L45" i="15"/>
  <c r="W42" i="1" s="1"/>
  <c r="L40" i="15"/>
  <c r="W37" i="1" s="1"/>
  <c r="N268" i="18"/>
  <c r="AB267" i="1" s="1"/>
  <c r="O267" i="18"/>
  <c r="AC266" i="1" s="1"/>
  <c r="N264" i="18"/>
  <c r="AB263" i="1" s="1"/>
  <c r="O263" i="18"/>
  <c r="AC262" i="1" s="1"/>
  <c r="N260" i="18"/>
  <c r="AB259" i="1" s="1"/>
  <c r="O259" i="18"/>
  <c r="AC258" i="1" s="1"/>
  <c r="N256" i="18"/>
  <c r="AB255" i="1" s="1"/>
  <c r="O255" i="18"/>
  <c r="AC254" i="1" s="1"/>
  <c r="N252" i="18"/>
  <c r="AB251" i="1" s="1"/>
  <c r="O251" i="18"/>
  <c r="AC250" i="1" s="1"/>
  <c r="N248" i="18"/>
  <c r="AB247" i="1" s="1"/>
  <c r="O247" i="18"/>
  <c r="AC246" i="1" s="1"/>
  <c r="N244" i="18"/>
  <c r="AB243" i="1" s="1"/>
  <c r="O243" i="18"/>
  <c r="AC242" i="1" s="1"/>
  <c r="O239" i="18"/>
  <c r="AC238" i="1" s="1"/>
  <c r="O235" i="18"/>
  <c r="AC234" i="1" s="1"/>
  <c r="N232" i="18"/>
  <c r="AB231" i="1" s="1"/>
  <c r="O231" i="18"/>
  <c r="AC230" i="1" s="1"/>
  <c r="O227" i="18"/>
  <c r="AC226" i="1" s="1"/>
  <c r="O223" i="18"/>
  <c r="AC222" i="1" s="1"/>
  <c r="O219" i="18"/>
  <c r="AC218" i="1" s="1"/>
  <c r="N216" i="18"/>
  <c r="AB215" i="1" s="1"/>
  <c r="O215" i="18"/>
  <c r="AC214" i="1" s="1"/>
  <c r="O211" i="18"/>
  <c r="AC210" i="1" s="1"/>
  <c r="O207" i="18"/>
  <c r="AC206" i="1" s="1"/>
  <c r="O203" i="18"/>
  <c r="AC202" i="1" s="1"/>
  <c r="N200" i="18"/>
  <c r="AB199" i="1" s="1"/>
  <c r="O199" i="18"/>
  <c r="AC198" i="1" s="1"/>
  <c r="O195" i="18"/>
  <c r="AC194" i="1" s="1"/>
  <c r="O191" i="18"/>
  <c r="AC190" i="1" s="1"/>
  <c r="O187" i="18"/>
  <c r="AC186" i="1" s="1"/>
  <c r="N184" i="18"/>
  <c r="AB183" i="1" s="1"/>
  <c r="O183" i="18"/>
  <c r="AC182" i="1" s="1"/>
  <c r="O172" i="18"/>
  <c r="AC171" i="1" s="1"/>
  <c r="O156" i="18"/>
  <c r="AC155" i="1" s="1"/>
  <c r="O140" i="18"/>
  <c r="AC139" i="1" s="1"/>
  <c r="O124" i="18"/>
  <c r="AC123" i="1" s="1"/>
  <c r="O108" i="18"/>
  <c r="AC107" i="1" s="1"/>
  <c r="O92" i="18"/>
  <c r="AC91" i="1" s="1"/>
  <c r="O76" i="18"/>
  <c r="AC75" i="1" s="1"/>
  <c r="O60" i="18"/>
  <c r="AC59" i="1" s="1"/>
  <c r="O44" i="18"/>
  <c r="AC43" i="1" s="1"/>
  <c r="L233" i="15"/>
  <c r="W230" i="1" s="1"/>
  <c r="L217" i="15"/>
  <c r="W214" i="1" s="1"/>
  <c r="L201" i="15"/>
  <c r="W198" i="1" s="1"/>
  <c r="L185" i="15"/>
  <c r="W182" i="1" s="1"/>
  <c r="L169" i="15"/>
  <c r="W166" i="1" s="1"/>
  <c r="L153" i="15"/>
  <c r="W150" i="1" s="1"/>
  <c r="L137" i="15"/>
  <c r="W134" i="1" s="1"/>
  <c r="L121" i="15"/>
  <c r="W118" i="1" s="1"/>
  <c r="L105" i="15"/>
  <c r="W102" i="1" s="1"/>
  <c r="L89" i="15"/>
  <c r="W86" i="1" s="1"/>
  <c r="L73" i="15"/>
  <c r="W70" i="1" s="1"/>
  <c r="L57" i="15"/>
  <c r="W54" i="1" s="1"/>
  <c r="L41" i="15"/>
  <c r="W38" i="1" s="1"/>
  <c r="O176" i="18"/>
  <c r="AC175" i="1" s="1"/>
  <c r="O160" i="18"/>
  <c r="AC159" i="1" s="1"/>
  <c r="O144" i="18"/>
  <c r="AC143" i="1" s="1"/>
  <c r="O128" i="18"/>
  <c r="AC127" i="1" s="1"/>
  <c r="O112" i="18"/>
  <c r="AC111" i="1" s="1"/>
  <c r="O96" i="18"/>
  <c r="AC95" i="1" s="1"/>
  <c r="O80" i="18"/>
  <c r="AC79" i="1" s="1"/>
  <c r="O64" i="18"/>
  <c r="AC63" i="1" s="1"/>
  <c r="O48" i="18"/>
  <c r="AC47" i="1" s="1"/>
  <c r="O181" i="18"/>
  <c r="AC180" i="1" s="1"/>
  <c r="O177" i="18"/>
  <c r="AC176" i="1" s="1"/>
  <c r="O173" i="18"/>
  <c r="AC172" i="1" s="1"/>
  <c r="O169" i="18"/>
  <c r="AC168" i="1" s="1"/>
  <c r="N166" i="18"/>
  <c r="AB165" i="1" s="1"/>
  <c r="O165" i="18"/>
  <c r="AC164" i="1" s="1"/>
  <c r="O161" i="18"/>
  <c r="AC160" i="1" s="1"/>
  <c r="O157" i="18"/>
  <c r="AC156" i="1" s="1"/>
  <c r="O153" i="18"/>
  <c r="AC152" i="1" s="1"/>
  <c r="N150" i="18"/>
  <c r="AB149" i="1" s="1"/>
  <c r="O149" i="18"/>
  <c r="AC148" i="1" s="1"/>
  <c r="O145" i="18"/>
  <c r="AC144" i="1" s="1"/>
  <c r="O141" i="18"/>
  <c r="AC140" i="1" s="1"/>
  <c r="O137" i="18"/>
  <c r="AC136" i="1" s="1"/>
  <c r="N134" i="18"/>
  <c r="AB133" i="1" s="1"/>
  <c r="O133" i="18"/>
  <c r="AC132" i="1" s="1"/>
  <c r="O129" i="18"/>
  <c r="AC128" i="1" s="1"/>
  <c r="O125" i="18"/>
  <c r="AC124" i="1" s="1"/>
  <c r="O121" i="18"/>
  <c r="AC120" i="1" s="1"/>
  <c r="N118" i="18"/>
  <c r="AB117" i="1" s="1"/>
  <c r="O117" i="18"/>
  <c r="AC116" i="1" s="1"/>
  <c r="O113" i="18"/>
  <c r="AC112" i="1" s="1"/>
  <c r="O109" i="18"/>
  <c r="AC108" i="1" s="1"/>
  <c r="O105" i="18"/>
  <c r="AC104" i="1" s="1"/>
  <c r="N102" i="18"/>
  <c r="AB101" i="1" s="1"/>
  <c r="O101" i="18"/>
  <c r="AC100" i="1" s="1"/>
  <c r="O97" i="18"/>
  <c r="AC96" i="1" s="1"/>
  <c r="O93" i="18"/>
  <c r="AC92" i="1" s="1"/>
  <c r="O89" i="18"/>
  <c r="AC88" i="1" s="1"/>
  <c r="N86" i="18"/>
  <c r="AB85" i="1" s="1"/>
  <c r="O85" i="18"/>
  <c r="AC84" i="1" s="1"/>
  <c r="O81" i="18"/>
  <c r="AC80" i="1" s="1"/>
  <c r="O77" i="18"/>
  <c r="AC76" i="1" s="1"/>
  <c r="O73" i="18"/>
  <c r="AC72" i="1" s="1"/>
  <c r="N70" i="18"/>
  <c r="AB69" i="1" s="1"/>
  <c r="O69" i="18"/>
  <c r="AC68" i="1" s="1"/>
  <c r="O65" i="18"/>
  <c r="AC64" i="1" s="1"/>
  <c r="O61" i="18"/>
  <c r="AC60" i="1" s="1"/>
  <c r="O57" i="18"/>
  <c r="AC56" i="1" s="1"/>
  <c r="N54" i="18"/>
  <c r="AB53" i="1" s="1"/>
  <c r="O53" i="18"/>
  <c r="AC52" i="1" s="1"/>
  <c r="O49" i="18"/>
  <c r="AC48" i="1" s="1"/>
  <c r="O45" i="18"/>
  <c r="AC44" i="1" s="1"/>
  <c r="N42" i="18"/>
  <c r="AB41" i="1" s="1"/>
  <c r="O41" i="18"/>
  <c r="AC40" i="1" s="1"/>
  <c r="O37" i="18"/>
  <c r="AC36" i="1" s="1"/>
  <c r="O33" i="18"/>
  <c r="AC32" i="1" s="1"/>
  <c r="N222" i="18"/>
  <c r="AB221" i="1" s="1"/>
  <c r="Z221" i="1"/>
  <c r="N218" i="18"/>
  <c r="AB217" i="1" s="1"/>
  <c r="Z217" i="1"/>
  <c r="Z209" i="1"/>
  <c r="N210" i="18"/>
  <c r="AB209" i="1" s="1"/>
  <c r="N174" i="18"/>
  <c r="AB173" i="1" s="1"/>
  <c r="Z173" i="1"/>
  <c r="N170" i="18"/>
  <c r="AB169" i="1" s="1"/>
  <c r="Z169" i="1"/>
  <c r="Z161" i="1"/>
  <c r="N162" i="18"/>
  <c r="AB161" i="1" s="1"/>
  <c r="N126" i="18"/>
  <c r="AB125" i="1" s="1"/>
  <c r="Z125" i="1"/>
  <c r="N122" i="18"/>
  <c r="AB121" i="1" s="1"/>
  <c r="Z121" i="1"/>
  <c r="Z113" i="1"/>
  <c r="N114" i="18"/>
  <c r="AB113" i="1" s="1"/>
  <c r="N74" i="18"/>
  <c r="AB73" i="1" s="1"/>
  <c r="Z73" i="1"/>
  <c r="Z65" i="1"/>
  <c r="N66" i="18"/>
  <c r="AB65" i="1" s="1"/>
  <c r="N62" i="18"/>
  <c r="AB61" i="1" s="1"/>
  <c r="Z61" i="1"/>
  <c r="N58" i="18"/>
  <c r="AB57" i="1" s="1"/>
  <c r="Z57" i="1"/>
  <c r="Z261" i="1"/>
  <c r="Z245" i="1"/>
  <c r="Z41" i="1"/>
  <c r="Z241" i="1"/>
  <c r="N242" i="18"/>
  <c r="AB241" i="1" s="1"/>
  <c r="N206" i="18"/>
  <c r="AB205" i="1" s="1"/>
  <c r="Z205" i="1"/>
  <c r="N202" i="18"/>
  <c r="AB201" i="1" s="1"/>
  <c r="Z201" i="1"/>
  <c r="Z193" i="1"/>
  <c r="N194" i="18"/>
  <c r="AB193" i="1" s="1"/>
  <c r="N158" i="18"/>
  <c r="AB157" i="1" s="1"/>
  <c r="Z157" i="1"/>
  <c r="N154" i="18"/>
  <c r="AB153" i="1" s="1"/>
  <c r="Z153" i="1"/>
  <c r="Z145" i="1"/>
  <c r="N146" i="18"/>
  <c r="AB145" i="1" s="1"/>
  <c r="N110" i="18"/>
  <c r="AB109" i="1" s="1"/>
  <c r="Z109" i="1"/>
  <c r="N106" i="18"/>
  <c r="AB105" i="1" s="1"/>
  <c r="Z105" i="1"/>
  <c r="Z97" i="1"/>
  <c r="N98" i="18"/>
  <c r="AB97" i="1" s="1"/>
  <c r="Z49" i="1"/>
  <c r="N50" i="18"/>
  <c r="AB49" i="1" s="1"/>
  <c r="Z253" i="1"/>
  <c r="N238" i="18"/>
  <c r="AB237" i="1" s="1"/>
  <c r="Z237" i="1"/>
  <c r="N234" i="18"/>
  <c r="AB233" i="1" s="1"/>
  <c r="Z233" i="1"/>
  <c r="Z225" i="1"/>
  <c r="N226" i="18"/>
  <c r="AB225" i="1" s="1"/>
  <c r="N190" i="18"/>
  <c r="AB189" i="1" s="1"/>
  <c r="Z189" i="1"/>
  <c r="N186" i="18"/>
  <c r="AB185" i="1" s="1"/>
  <c r="Z185" i="1"/>
  <c r="Z177" i="1"/>
  <c r="N178" i="18"/>
  <c r="AB177" i="1" s="1"/>
  <c r="N142" i="18"/>
  <c r="AB141" i="1" s="1"/>
  <c r="Z141" i="1"/>
  <c r="N138" i="18"/>
  <c r="AB137" i="1" s="1"/>
  <c r="Z137" i="1"/>
  <c r="Z129" i="1"/>
  <c r="N130" i="18"/>
  <c r="AB129" i="1" s="1"/>
  <c r="N94" i="18"/>
  <c r="AB93" i="1" s="1"/>
  <c r="Z93" i="1"/>
  <c r="N90" i="18"/>
  <c r="AB89" i="1" s="1"/>
  <c r="Z89" i="1"/>
  <c r="Z81" i="1"/>
  <c r="N82" i="18"/>
  <c r="AB81" i="1" s="1"/>
  <c r="N78" i="18"/>
  <c r="AB77" i="1" s="1"/>
  <c r="Z77" i="1"/>
  <c r="Z45" i="1"/>
  <c r="N46" i="18"/>
  <c r="AB45" i="1" s="1"/>
  <c r="N38" i="18"/>
  <c r="AB37" i="1" s="1"/>
  <c r="Z37" i="1"/>
  <c r="Z33" i="1"/>
  <c r="N34" i="18"/>
  <c r="AB33" i="1" s="1"/>
  <c r="N240" i="18"/>
  <c r="AB239" i="1" s="1"/>
  <c r="Z239" i="1"/>
  <c r="N236" i="18"/>
  <c r="AB235" i="1" s="1"/>
  <c r="Z235" i="1"/>
  <c r="Z227" i="1"/>
  <c r="N228" i="18"/>
  <c r="AB227" i="1" s="1"/>
  <c r="N224" i="18"/>
  <c r="AB223" i="1" s="1"/>
  <c r="Z223" i="1"/>
  <c r="N220" i="18"/>
  <c r="AB219" i="1" s="1"/>
  <c r="Z219" i="1"/>
  <c r="Z211" i="1"/>
  <c r="N212" i="18"/>
  <c r="AB211" i="1" s="1"/>
  <c r="N208" i="18"/>
  <c r="AB207" i="1" s="1"/>
  <c r="Z207" i="1"/>
  <c r="N204" i="18"/>
  <c r="AB203" i="1" s="1"/>
  <c r="Z203" i="1"/>
  <c r="Z195" i="1"/>
  <c r="N196" i="18"/>
  <c r="AB195" i="1" s="1"/>
  <c r="N192" i="18"/>
  <c r="AB191" i="1" s="1"/>
  <c r="Z191" i="1"/>
  <c r="N188" i="18"/>
  <c r="AB187" i="1" s="1"/>
  <c r="Z187" i="1"/>
  <c r="Z179" i="1"/>
  <c r="N180" i="18"/>
  <c r="AB179" i="1" s="1"/>
  <c r="N176" i="18"/>
  <c r="AB175" i="1" s="1"/>
  <c r="Z175" i="1"/>
  <c r="N172" i="18"/>
  <c r="AB171" i="1" s="1"/>
  <c r="Z171" i="1"/>
  <c r="Z163" i="1"/>
  <c r="N164" i="18"/>
  <c r="AB163" i="1" s="1"/>
  <c r="N160" i="18"/>
  <c r="AB159" i="1" s="1"/>
  <c r="Z159" i="1"/>
  <c r="N156" i="18"/>
  <c r="AB155" i="1" s="1"/>
  <c r="Z155" i="1"/>
  <c r="Z147" i="1"/>
  <c r="N148" i="18"/>
  <c r="AB147" i="1" s="1"/>
  <c r="N144" i="18"/>
  <c r="AB143" i="1" s="1"/>
  <c r="Z143" i="1"/>
  <c r="N140" i="18"/>
  <c r="AB139" i="1" s="1"/>
  <c r="Z139" i="1"/>
  <c r="Z131" i="1"/>
  <c r="N132" i="18"/>
  <c r="AB131" i="1" s="1"/>
  <c r="N128" i="18"/>
  <c r="AB127" i="1" s="1"/>
  <c r="Z127" i="1"/>
  <c r="N124" i="18"/>
  <c r="AB123" i="1" s="1"/>
  <c r="Z123" i="1"/>
  <c r="Z115" i="1"/>
  <c r="N116" i="18"/>
  <c r="AB115" i="1" s="1"/>
  <c r="N112" i="18"/>
  <c r="AB111" i="1" s="1"/>
  <c r="Z111" i="1"/>
  <c r="N108" i="18"/>
  <c r="AB107" i="1" s="1"/>
  <c r="Z107" i="1"/>
  <c r="Z99" i="1"/>
  <c r="N100" i="18"/>
  <c r="AB99" i="1" s="1"/>
  <c r="N96" i="18"/>
  <c r="AB95" i="1" s="1"/>
  <c r="Z95" i="1"/>
  <c r="N92" i="18"/>
  <c r="AB91" i="1" s="1"/>
  <c r="Z91" i="1"/>
  <c r="Z83" i="1"/>
  <c r="N84" i="18"/>
  <c r="AB83" i="1" s="1"/>
  <c r="N80" i="18"/>
  <c r="AB79" i="1" s="1"/>
  <c r="Z79" i="1"/>
  <c r="N76" i="18"/>
  <c r="AB75" i="1" s="1"/>
  <c r="Z75" i="1"/>
  <c r="Z67" i="1"/>
  <c r="N68" i="18"/>
  <c r="AB67" i="1" s="1"/>
  <c r="N64" i="18"/>
  <c r="AB63" i="1" s="1"/>
  <c r="Z63" i="1"/>
  <c r="N60" i="18"/>
  <c r="AB59" i="1" s="1"/>
  <c r="Z59" i="1"/>
  <c r="Z51" i="1"/>
  <c r="N52" i="18"/>
  <c r="AB51" i="1" s="1"/>
  <c r="N48" i="18"/>
  <c r="AB47" i="1" s="1"/>
  <c r="Z47" i="1"/>
  <c r="N40" i="18"/>
  <c r="AB39" i="1" s="1"/>
  <c r="Z39" i="1"/>
  <c r="N36" i="18"/>
  <c r="AB35" i="1" s="1"/>
  <c r="Z35" i="1"/>
  <c r="Z257" i="1"/>
  <c r="Z229" i="1"/>
  <c r="Z197" i="1"/>
  <c r="Z165" i="1"/>
  <c r="Z133" i="1"/>
  <c r="Z101" i="1"/>
  <c r="Z69" i="1"/>
  <c r="O30" i="18"/>
  <c r="AC29" i="1" s="1"/>
  <c r="K266" i="14"/>
  <c r="Q264" i="1" s="1"/>
  <c r="K260" i="14"/>
  <c r="Q258" i="1" s="1"/>
  <c r="K256" i="14"/>
  <c r="Q254" i="1" s="1"/>
  <c r="Q248" i="1"/>
  <c r="K248" i="14"/>
  <c r="Q246" i="1" s="1"/>
  <c r="K242" i="14"/>
  <c r="Q240" i="1" s="1"/>
  <c r="K240" i="14"/>
  <c r="Q238" i="1" s="1"/>
  <c r="K234" i="14"/>
  <c r="Q232" i="1" s="1"/>
  <c r="K232" i="14"/>
  <c r="Q230" i="1" s="1"/>
  <c r="K222" i="14"/>
  <c r="Q220" i="1" s="1"/>
  <c r="K216" i="14"/>
  <c r="Q214" i="1" s="1"/>
  <c r="K208" i="14"/>
  <c r="Q206" i="1" s="1"/>
  <c r="K204" i="14"/>
  <c r="Q202" i="1" s="1"/>
  <c r="K198" i="14"/>
  <c r="Q196" i="1" s="1"/>
  <c r="K192" i="14"/>
  <c r="Q190" i="1" s="1"/>
  <c r="K188" i="14"/>
  <c r="Q186" i="1" s="1"/>
  <c r="K186" i="14"/>
  <c r="Q184" i="1" s="1"/>
  <c r="K180" i="14"/>
  <c r="Q178" i="1" s="1"/>
  <c r="K176" i="14"/>
  <c r="Q174" i="1" s="1"/>
  <c r="K172" i="14"/>
  <c r="Q170" i="1" s="1"/>
  <c r="K168" i="14"/>
  <c r="Q166" i="1" s="1"/>
  <c r="K164" i="14"/>
  <c r="Q162" i="1" s="1"/>
  <c r="K158" i="14"/>
  <c r="Q156" i="1" s="1"/>
  <c r="K138" i="14"/>
  <c r="Q136" i="1" s="1"/>
  <c r="K34" i="14"/>
  <c r="Q32" i="1" s="1"/>
  <c r="K268" i="14"/>
  <c r="Q266" i="1" s="1"/>
  <c r="K262" i="14"/>
  <c r="Q260" i="1" s="1"/>
  <c r="K254" i="14"/>
  <c r="Q252" i="1" s="1"/>
  <c r="K246" i="14"/>
  <c r="Q244" i="1" s="1"/>
  <c r="K236" i="14"/>
  <c r="Q234" i="1" s="1"/>
  <c r="K228" i="14"/>
  <c r="Q226" i="1" s="1"/>
  <c r="K224" i="14"/>
  <c r="Q222" i="1" s="1"/>
  <c r="K218" i="14"/>
  <c r="Q216" i="1" s="1"/>
  <c r="K212" i="14"/>
  <c r="Q210" i="1" s="1"/>
  <c r="K202" i="14"/>
  <c r="Q200" i="1" s="1"/>
  <c r="K196" i="14"/>
  <c r="Q194" i="1" s="1"/>
  <c r="K182" i="14"/>
  <c r="Q180" i="1" s="1"/>
  <c r="K160" i="14"/>
  <c r="Q158" i="1" s="1"/>
  <c r="K36" i="14"/>
  <c r="Q34" i="1" s="1"/>
  <c r="K270" i="14"/>
  <c r="Q268" i="1" s="1"/>
  <c r="K264" i="14"/>
  <c r="Q262" i="1" s="1"/>
  <c r="K258" i="14"/>
  <c r="Q256" i="1" s="1"/>
  <c r="K252" i="14"/>
  <c r="Q250" i="1" s="1"/>
  <c r="K244" i="14"/>
  <c r="Q242" i="1" s="1"/>
  <c r="K238" i="14"/>
  <c r="Q236" i="1" s="1"/>
  <c r="K230" i="14"/>
  <c r="Q228" i="1" s="1"/>
  <c r="K226" i="14"/>
  <c r="Q224" i="1" s="1"/>
  <c r="K220" i="14"/>
  <c r="Q218" i="1" s="1"/>
  <c r="K214" i="14"/>
  <c r="Q212" i="1" s="1"/>
  <c r="K210" i="14"/>
  <c r="Q208" i="1" s="1"/>
  <c r="K206" i="14"/>
  <c r="Q204" i="1" s="1"/>
  <c r="K200" i="14"/>
  <c r="Q198" i="1" s="1"/>
  <c r="K194" i="14"/>
  <c r="Q192" i="1" s="1"/>
  <c r="K190" i="14"/>
  <c r="Q188" i="1" s="1"/>
  <c r="K184" i="14"/>
  <c r="Q182" i="1" s="1"/>
  <c r="K178" i="14"/>
  <c r="Q176" i="1" s="1"/>
  <c r="K174" i="14"/>
  <c r="Q172" i="1" s="1"/>
  <c r="K170" i="14"/>
  <c r="Q168" i="1" s="1"/>
  <c r="K166" i="14"/>
  <c r="Q164" i="1" s="1"/>
  <c r="K162" i="14"/>
  <c r="Q160" i="1" s="1"/>
  <c r="K156" i="14"/>
  <c r="Q154" i="1" s="1"/>
  <c r="K154" i="14"/>
  <c r="Q152" i="1" s="1"/>
  <c r="K152" i="14"/>
  <c r="Q150" i="1" s="1"/>
  <c r="K150" i="14"/>
  <c r="Q148" i="1" s="1"/>
  <c r="K148" i="14"/>
  <c r="Q146" i="1" s="1"/>
  <c r="K146" i="14"/>
  <c r="Q144" i="1" s="1"/>
  <c r="K144" i="14"/>
  <c r="Q142" i="1" s="1"/>
  <c r="K142" i="14"/>
  <c r="Q140" i="1" s="1"/>
  <c r="K140" i="14"/>
  <c r="Q138" i="1" s="1"/>
  <c r="K136" i="14"/>
  <c r="Q134" i="1" s="1"/>
  <c r="K134" i="14"/>
  <c r="Q132" i="1" s="1"/>
  <c r="K132" i="14"/>
  <c r="Q130" i="1" s="1"/>
  <c r="K130" i="14"/>
  <c r="Q128" i="1" s="1"/>
  <c r="K128" i="14"/>
  <c r="Q126" i="1" s="1"/>
  <c r="K126" i="14"/>
  <c r="Q124" i="1" s="1"/>
  <c r="K124" i="14"/>
  <c r="Q122" i="1" s="1"/>
  <c r="K122" i="14"/>
  <c r="Q120" i="1" s="1"/>
  <c r="K120" i="14"/>
  <c r="Q118" i="1" s="1"/>
  <c r="K118" i="14"/>
  <c r="Q116" i="1" s="1"/>
  <c r="K116" i="14"/>
  <c r="Q114" i="1" s="1"/>
  <c r="K114" i="14"/>
  <c r="Q112" i="1" s="1"/>
  <c r="K112" i="14"/>
  <c r="Q110" i="1" s="1"/>
  <c r="K110" i="14"/>
  <c r="Q108" i="1" s="1"/>
  <c r="K108" i="14"/>
  <c r="Q106" i="1" s="1"/>
  <c r="K106" i="14"/>
  <c r="Q104" i="1" s="1"/>
  <c r="K104" i="14"/>
  <c r="Q102" i="1" s="1"/>
  <c r="K102" i="14"/>
  <c r="Q100" i="1" s="1"/>
  <c r="K100" i="14"/>
  <c r="Q98" i="1" s="1"/>
  <c r="K98" i="14"/>
  <c r="Q96" i="1" s="1"/>
  <c r="K96" i="14"/>
  <c r="Q94" i="1" s="1"/>
  <c r="K94" i="14"/>
  <c r="Q92" i="1" s="1"/>
  <c r="K92" i="14"/>
  <c r="Q90" i="1" s="1"/>
  <c r="K90" i="14"/>
  <c r="Q88" i="1" s="1"/>
  <c r="K88" i="14"/>
  <c r="Q86" i="1" s="1"/>
  <c r="K86" i="14"/>
  <c r="Q84" i="1" s="1"/>
  <c r="K84" i="14"/>
  <c r="Q82" i="1" s="1"/>
  <c r="K82" i="14"/>
  <c r="Q80" i="1" s="1"/>
  <c r="K80" i="14"/>
  <c r="Q78" i="1" s="1"/>
  <c r="K78" i="14"/>
  <c r="Q76" i="1" s="1"/>
  <c r="K76" i="14"/>
  <c r="Q74" i="1" s="1"/>
  <c r="K74" i="14"/>
  <c r="Q72" i="1" s="1"/>
  <c r="K72" i="14"/>
  <c r="Q70" i="1" s="1"/>
  <c r="K70" i="14"/>
  <c r="Q68" i="1" s="1"/>
  <c r="K68" i="14"/>
  <c r="Q66" i="1" s="1"/>
  <c r="K66" i="14"/>
  <c r="Q64" i="1" s="1"/>
  <c r="K64" i="14"/>
  <c r="Q62" i="1" s="1"/>
  <c r="K62" i="14"/>
  <c r="Q60" i="1" s="1"/>
  <c r="K60" i="14"/>
  <c r="Q58" i="1" s="1"/>
  <c r="K58" i="14"/>
  <c r="Q56" i="1" s="1"/>
  <c r="K56" i="14"/>
  <c r="Q54" i="1" s="1"/>
  <c r="K54" i="14"/>
  <c r="Q52" i="1" s="1"/>
  <c r="K52" i="14"/>
  <c r="Q50" i="1" s="1"/>
  <c r="K50" i="14"/>
  <c r="Q48" i="1" s="1"/>
  <c r="K48" i="14"/>
  <c r="Q46" i="1" s="1"/>
  <c r="K46" i="14"/>
  <c r="Q44" i="1" s="1"/>
  <c r="K44" i="14"/>
  <c r="Q42" i="1" s="1"/>
  <c r="K42" i="14"/>
  <c r="Q40" i="1" s="1"/>
  <c r="K40" i="14"/>
  <c r="Q38" i="1" s="1"/>
  <c r="K38" i="14"/>
  <c r="Q36" i="1" s="1"/>
  <c r="K32" i="14"/>
  <c r="Q30" i="1" s="1"/>
  <c r="K269" i="14"/>
  <c r="Q267" i="1" s="1"/>
  <c r="K267" i="14"/>
  <c r="Q265" i="1" s="1"/>
  <c r="K265" i="14"/>
  <c r="Q263" i="1" s="1"/>
  <c r="K263" i="14"/>
  <c r="Q261" i="1" s="1"/>
  <c r="K261" i="14"/>
  <c r="Q259" i="1" s="1"/>
  <c r="K259" i="14"/>
  <c r="Q257" i="1" s="1"/>
  <c r="K257" i="14"/>
  <c r="Q255" i="1" s="1"/>
  <c r="K255" i="14"/>
  <c r="Q253" i="1" s="1"/>
  <c r="K253" i="14"/>
  <c r="Q251" i="1" s="1"/>
  <c r="K251" i="14"/>
  <c r="Q249" i="1" s="1"/>
  <c r="K249" i="14"/>
  <c r="Q247" i="1" s="1"/>
  <c r="K247" i="14"/>
  <c r="Q245" i="1" s="1"/>
  <c r="K245" i="14"/>
  <c r="Q243" i="1" s="1"/>
  <c r="K243" i="14"/>
  <c r="Q241" i="1" s="1"/>
  <c r="K241" i="14"/>
  <c r="Q239" i="1" s="1"/>
  <c r="K239" i="14"/>
  <c r="Q237" i="1" s="1"/>
  <c r="K237" i="14"/>
  <c r="Q235" i="1" s="1"/>
  <c r="K235" i="14"/>
  <c r="Q233" i="1" s="1"/>
  <c r="K233" i="14"/>
  <c r="Q231" i="1" s="1"/>
  <c r="K231" i="14"/>
  <c r="Q229" i="1" s="1"/>
  <c r="K229" i="14"/>
  <c r="Q227" i="1" s="1"/>
  <c r="K227" i="14"/>
  <c r="Q225" i="1" s="1"/>
  <c r="K225" i="14"/>
  <c r="Q223" i="1" s="1"/>
  <c r="K223" i="14"/>
  <c r="Q221" i="1" s="1"/>
  <c r="K221" i="14"/>
  <c r="Q219" i="1" s="1"/>
  <c r="K219" i="14"/>
  <c r="Q217" i="1" s="1"/>
  <c r="K217" i="14"/>
  <c r="Q215" i="1" s="1"/>
  <c r="K215" i="14"/>
  <c r="Q213" i="1" s="1"/>
  <c r="K213" i="14"/>
  <c r="Q211" i="1" s="1"/>
  <c r="K211" i="14"/>
  <c r="Q209" i="1" s="1"/>
  <c r="K209" i="14"/>
  <c r="Q207" i="1" s="1"/>
  <c r="K207" i="14"/>
  <c r="Q205" i="1" s="1"/>
  <c r="K205" i="14"/>
  <c r="Q203" i="1" s="1"/>
  <c r="K203" i="14"/>
  <c r="Q201" i="1" s="1"/>
  <c r="K201" i="14"/>
  <c r="Q199" i="1" s="1"/>
  <c r="K199" i="14"/>
  <c r="Q197" i="1" s="1"/>
  <c r="K197" i="14"/>
  <c r="Q195" i="1" s="1"/>
  <c r="K195" i="14"/>
  <c r="Q193" i="1" s="1"/>
  <c r="K193" i="14"/>
  <c r="Q191" i="1" s="1"/>
  <c r="K191" i="14"/>
  <c r="Q189" i="1" s="1"/>
  <c r="K189" i="14"/>
  <c r="Q187" i="1" s="1"/>
  <c r="K187" i="14"/>
  <c r="Q185" i="1" s="1"/>
  <c r="K185" i="14"/>
  <c r="Q183" i="1" s="1"/>
  <c r="K183" i="14"/>
  <c r="Q181" i="1" s="1"/>
  <c r="K181" i="14"/>
  <c r="Q179" i="1" s="1"/>
  <c r="K179" i="14"/>
  <c r="Q177" i="1" s="1"/>
  <c r="K177" i="14"/>
  <c r="Q175" i="1" s="1"/>
  <c r="K175" i="14"/>
  <c r="Q173" i="1" s="1"/>
  <c r="K173" i="14"/>
  <c r="Q171" i="1" s="1"/>
  <c r="K171" i="14"/>
  <c r="Q169" i="1" s="1"/>
  <c r="K169" i="14"/>
  <c r="Q167" i="1" s="1"/>
  <c r="K167" i="14"/>
  <c r="Q165" i="1" s="1"/>
  <c r="K165" i="14"/>
  <c r="Q163" i="1" s="1"/>
  <c r="K163" i="14"/>
  <c r="Q161" i="1" s="1"/>
  <c r="K161" i="14"/>
  <c r="Q159" i="1" s="1"/>
  <c r="K159" i="14"/>
  <c r="Q157" i="1" s="1"/>
  <c r="K157" i="14"/>
  <c r="Q155" i="1" s="1"/>
  <c r="K155" i="14"/>
  <c r="Q153" i="1" s="1"/>
  <c r="K153" i="14"/>
  <c r="Q151" i="1" s="1"/>
  <c r="K151" i="14"/>
  <c r="Q149" i="1" s="1"/>
  <c r="K149" i="14"/>
  <c r="Q147" i="1" s="1"/>
  <c r="K147" i="14"/>
  <c r="Q145" i="1" s="1"/>
  <c r="K145" i="14"/>
  <c r="Q143" i="1" s="1"/>
  <c r="K143" i="14"/>
  <c r="Q141" i="1" s="1"/>
  <c r="K141" i="14"/>
  <c r="Q139" i="1" s="1"/>
  <c r="K139" i="14"/>
  <c r="Q137" i="1" s="1"/>
  <c r="K137" i="14"/>
  <c r="Q135" i="1" s="1"/>
  <c r="K135" i="14"/>
  <c r="Q133" i="1" s="1"/>
  <c r="K133" i="14"/>
  <c r="Q131" i="1" s="1"/>
  <c r="K131" i="14"/>
  <c r="Q129" i="1" s="1"/>
  <c r="K129" i="14"/>
  <c r="Q127" i="1" s="1"/>
  <c r="K127" i="14"/>
  <c r="Q125" i="1" s="1"/>
  <c r="K125" i="14"/>
  <c r="Q123" i="1" s="1"/>
  <c r="K123" i="14"/>
  <c r="Q121" i="1" s="1"/>
  <c r="K121" i="14"/>
  <c r="Q119" i="1" s="1"/>
  <c r="K119" i="14"/>
  <c r="Q117" i="1" s="1"/>
  <c r="K117" i="14"/>
  <c r="Q115" i="1" s="1"/>
  <c r="K115" i="14"/>
  <c r="Q113" i="1" s="1"/>
  <c r="K113" i="14"/>
  <c r="Q111" i="1" s="1"/>
  <c r="K111" i="14"/>
  <c r="Q109" i="1" s="1"/>
  <c r="K109" i="14"/>
  <c r="Q107" i="1" s="1"/>
  <c r="K107" i="14"/>
  <c r="Q105" i="1" s="1"/>
  <c r="K105" i="14"/>
  <c r="Q103" i="1" s="1"/>
  <c r="K103" i="14"/>
  <c r="Q101" i="1" s="1"/>
  <c r="K101" i="14"/>
  <c r="Q99" i="1" s="1"/>
  <c r="K99" i="14"/>
  <c r="Q97" i="1" s="1"/>
  <c r="K97" i="14"/>
  <c r="Q95" i="1" s="1"/>
  <c r="K95" i="14"/>
  <c r="Q93" i="1" s="1"/>
  <c r="K93" i="14"/>
  <c r="Q91" i="1" s="1"/>
  <c r="K91" i="14"/>
  <c r="Q89" i="1" s="1"/>
  <c r="K89" i="14"/>
  <c r="Q87" i="1" s="1"/>
  <c r="K87" i="14"/>
  <c r="Q85" i="1" s="1"/>
  <c r="K85" i="14"/>
  <c r="Q83" i="1" s="1"/>
  <c r="K83" i="14"/>
  <c r="Q81" i="1" s="1"/>
  <c r="K81" i="14"/>
  <c r="Q79" i="1" s="1"/>
  <c r="K79" i="14"/>
  <c r="Q77" i="1" s="1"/>
  <c r="K77" i="14"/>
  <c r="Q75" i="1" s="1"/>
  <c r="K75" i="14"/>
  <c r="Q73" i="1" s="1"/>
  <c r="K73" i="14"/>
  <c r="Q71" i="1" s="1"/>
  <c r="K71" i="14"/>
  <c r="Q69" i="1" s="1"/>
  <c r="K69" i="14"/>
  <c r="Q67" i="1" s="1"/>
  <c r="K67" i="14"/>
  <c r="Q65" i="1" s="1"/>
  <c r="K65" i="14"/>
  <c r="Q63" i="1" s="1"/>
  <c r="K63" i="14"/>
  <c r="Q61" i="1" s="1"/>
  <c r="K61" i="14"/>
  <c r="Q59" i="1" s="1"/>
  <c r="K59" i="14"/>
  <c r="Q57" i="1" s="1"/>
  <c r="K57" i="14"/>
  <c r="Q55" i="1" s="1"/>
  <c r="K55" i="14"/>
  <c r="Q53" i="1" s="1"/>
  <c r="K53" i="14"/>
  <c r="Q51" i="1" s="1"/>
  <c r="K51" i="14"/>
  <c r="Q49" i="1" s="1"/>
  <c r="K49" i="14"/>
  <c r="Q47" i="1" s="1"/>
  <c r="K47" i="14"/>
  <c r="Q45" i="1" s="1"/>
  <c r="K45" i="14"/>
  <c r="Q43" i="1" s="1"/>
  <c r="K43" i="14"/>
  <c r="Q41" i="1" s="1"/>
  <c r="K41" i="14"/>
  <c r="Q39" i="1" s="1"/>
  <c r="K39" i="14"/>
  <c r="Q37" i="1" s="1"/>
  <c r="K37" i="14"/>
  <c r="Q35" i="1" s="1"/>
  <c r="K35" i="14"/>
  <c r="Q33" i="1" s="1"/>
  <c r="K33" i="14"/>
  <c r="Q31" i="1" s="1"/>
  <c r="O46" i="1"/>
  <c r="O44" i="1"/>
  <c r="O42" i="1"/>
  <c r="O40" i="1"/>
  <c r="O38" i="1"/>
  <c r="O36" i="1"/>
  <c r="O34" i="1"/>
  <c r="O32" i="1"/>
  <c r="O30" i="1"/>
  <c r="O29" i="1"/>
  <c r="AB26" i="1"/>
  <c r="AC26" i="1"/>
  <c r="Y27" i="1"/>
  <c r="AC27" i="1"/>
  <c r="D29" i="18"/>
  <c r="G29" i="18"/>
  <c r="J29" i="18"/>
  <c r="M29" i="18"/>
  <c r="O29" i="18" s="1"/>
  <c r="AC28" i="1" s="1"/>
  <c r="C29" i="17"/>
  <c r="W26" i="1"/>
  <c r="W27" i="1"/>
  <c r="F31" i="15"/>
  <c r="K31" i="15"/>
  <c r="F29" i="16"/>
  <c r="R28" i="1" s="1"/>
  <c r="G29" i="16"/>
  <c r="H29" i="16"/>
  <c r="T28" i="1" s="1"/>
  <c r="I29" i="16"/>
  <c r="U28" i="1" s="1"/>
  <c r="P26" i="1"/>
  <c r="Q26" i="1"/>
  <c r="P27" i="1"/>
  <c r="Q27" i="1"/>
  <c r="D30" i="14"/>
  <c r="N28" i="1" s="1"/>
  <c r="I30" i="14"/>
  <c r="O28" i="1" s="1"/>
  <c r="C29" i="12"/>
  <c r="G28" i="1" s="1"/>
  <c r="E29" i="12"/>
  <c r="H28" i="1" s="1"/>
  <c r="G29" i="12"/>
  <c r="I28" i="1" s="1"/>
  <c r="I29" i="12"/>
  <c r="J28" i="1" s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R27" i="1"/>
  <c r="S27" i="1"/>
  <c r="T27" i="1"/>
  <c r="U27" i="1"/>
  <c r="V27" i="1"/>
  <c r="X27" i="1"/>
  <c r="Z27" i="1"/>
  <c r="AA27" i="1"/>
  <c r="AB27" i="1"/>
  <c r="AD27" i="1"/>
  <c r="AE27" i="1"/>
  <c r="AF27" i="1"/>
  <c r="C28" i="1"/>
  <c r="D28" i="1"/>
  <c r="E28" i="1"/>
  <c r="F28" i="1"/>
  <c r="K28" i="1"/>
  <c r="L28" i="1"/>
  <c r="M28" i="1"/>
  <c r="S28" i="1"/>
  <c r="V28" i="1"/>
  <c r="X28" i="1"/>
  <c r="Y28" i="1"/>
  <c r="Z28" i="1"/>
  <c r="AA28" i="1"/>
  <c r="AD28" i="1"/>
  <c r="AE28" i="1"/>
  <c r="AF28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R26" i="1"/>
  <c r="S26" i="1"/>
  <c r="T26" i="1"/>
  <c r="U26" i="1"/>
  <c r="V26" i="1"/>
  <c r="X26" i="1"/>
  <c r="Y26" i="1"/>
  <c r="Z26" i="1"/>
  <c r="AD26" i="1"/>
  <c r="AE26" i="1"/>
  <c r="AF26" i="1"/>
  <c r="K31" i="14" l="1"/>
  <c r="Q29" i="1" s="1"/>
  <c r="N29" i="18"/>
  <c r="AB28" i="1" s="1"/>
  <c r="AA26" i="1"/>
  <c r="L31" i="15"/>
  <c r="W28" i="1" s="1"/>
  <c r="D26" i="18"/>
  <c r="G26" i="18"/>
  <c r="J26" i="18"/>
  <c r="N26" i="18" s="1"/>
  <c r="AB25" i="1" s="1"/>
  <c r="M26" i="18"/>
  <c r="O26" i="18" s="1"/>
  <c r="AC25" i="1" s="1"/>
  <c r="C26" i="17"/>
  <c r="F28" i="15"/>
  <c r="K28" i="15"/>
  <c r="F26" i="16"/>
  <c r="G26" i="16"/>
  <c r="H26" i="16"/>
  <c r="I26" i="16"/>
  <c r="U25" i="1" s="1"/>
  <c r="D27" i="14"/>
  <c r="I27" i="14"/>
  <c r="C26" i="12"/>
  <c r="E26" i="12"/>
  <c r="G26" i="12"/>
  <c r="I26" i="12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R25" i="1"/>
  <c r="S25" i="1"/>
  <c r="T25" i="1"/>
  <c r="V25" i="1"/>
  <c r="X25" i="1"/>
  <c r="Y25" i="1"/>
  <c r="AD25" i="1"/>
  <c r="AE25" i="1"/>
  <c r="AF25" i="1"/>
  <c r="K30" i="14" l="1"/>
  <c r="Q28" i="1" s="1"/>
  <c r="AA25" i="1"/>
  <c r="Z25" i="1"/>
  <c r="L28" i="15"/>
  <c r="W25" i="1" s="1"/>
  <c r="D25" i="18"/>
  <c r="G25" i="18"/>
  <c r="J25" i="18"/>
  <c r="M25" i="18"/>
  <c r="O25" i="18" s="1"/>
  <c r="AC24" i="1" s="1"/>
  <c r="C25" i="17"/>
  <c r="F27" i="15"/>
  <c r="K27" i="15"/>
  <c r="F25" i="16"/>
  <c r="G25" i="16"/>
  <c r="H25" i="16"/>
  <c r="I25" i="16"/>
  <c r="U24" i="1" s="1"/>
  <c r="D26" i="14"/>
  <c r="I26" i="14"/>
  <c r="C25" i="12"/>
  <c r="E25" i="12"/>
  <c r="G25" i="12"/>
  <c r="I25" i="12"/>
  <c r="J24" i="1" s="1"/>
  <c r="C24" i="1"/>
  <c r="D24" i="1"/>
  <c r="E24" i="1"/>
  <c r="F24" i="1"/>
  <c r="G24" i="1"/>
  <c r="H24" i="1"/>
  <c r="I24" i="1"/>
  <c r="K24" i="1"/>
  <c r="L24" i="1"/>
  <c r="M24" i="1"/>
  <c r="N24" i="1"/>
  <c r="R24" i="1"/>
  <c r="S24" i="1"/>
  <c r="T24" i="1"/>
  <c r="V24" i="1"/>
  <c r="X24" i="1"/>
  <c r="Y24" i="1"/>
  <c r="Z24" i="1"/>
  <c r="AD24" i="1"/>
  <c r="AE24" i="1"/>
  <c r="AF24" i="1"/>
  <c r="K27" i="14" l="1"/>
  <c r="Q25" i="1" s="1"/>
  <c r="N25" i="18"/>
  <c r="AB24" i="1" s="1"/>
  <c r="AA24" i="1"/>
  <c r="L27" i="15"/>
  <c r="W24" i="1" s="1"/>
  <c r="O24" i="1"/>
  <c r="C24" i="12"/>
  <c r="G23" i="1" s="1"/>
  <c r="E24" i="12"/>
  <c r="H23" i="1" s="1"/>
  <c r="G24" i="12"/>
  <c r="I24" i="12"/>
  <c r="J23" i="1" s="1"/>
  <c r="D24" i="18"/>
  <c r="G24" i="18"/>
  <c r="Y23" i="1" s="1"/>
  <c r="J24" i="18"/>
  <c r="M24" i="18"/>
  <c r="C24" i="17"/>
  <c r="F26" i="15"/>
  <c r="K26" i="15"/>
  <c r="F24" i="16"/>
  <c r="G24" i="16"/>
  <c r="H24" i="16"/>
  <c r="I24" i="16"/>
  <c r="U23" i="1" s="1"/>
  <c r="D25" i="14"/>
  <c r="I25" i="14"/>
  <c r="K26" i="14" s="1"/>
  <c r="Q24" i="1" s="1"/>
  <c r="C23" i="1"/>
  <c r="D23" i="1"/>
  <c r="E23" i="1"/>
  <c r="F23" i="1"/>
  <c r="I23" i="1"/>
  <c r="K23" i="1"/>
  <c r="L23" i="1"/>
  <c r="M23" i="1"/>
  <c r="N23" i="1"/>
  <c r="O23" i="1"/>
  <c r="R23" i="1"/>
  <c r="S23" i="1"/>
  <c r="T23" i="1"/>
  <c r="V23" i="1"/>
  <c r="X23" i="1"/>
  <c r="AD23" i="1"/>
  <c r="AE23" i="1"/>
  <c r="AF23" i="1"/>
  <c r="O24" i="18" l="1"/>
  <c r="AC23" i="1" s="1"/>
  <c r="N24" i="18"/>
  <c r="AB23" i="1" s="1"/>
  <c r="AA23" i="1"/>
  <c r="Z23" i="1"/>
  <c r="L26" i="15"/>
  <c r="W23" i="1" s="1"/>
  <c r="D23" i="18"/>
  <c r="G23" i="18"/>
  <c r="J23" i="18"/>
  <c r="N23" i="18" s="1"/>
  <c r="AB22" i="1" s="1"/>
  <c r="M23" i="18"/>
  <c r="O23" i="18" s="1"/>
  <c r="AC22" i="1" s="1"/>
  <c r="C23" i="17"/>
  <c r="F25" i="15"/>
  <c r="K25" i="15"/>
  <c r="F23" i="16"/>
  <c r="R22" i="1" s="1"/>
  <c r="G23" i="16"/>
  <c r="H23" i="16"/>
  <c r="T22" i="1" s="1"/>
  <c r="I23" i="16"/>
  <c r="U22" i="1" s="1"/>
  <c r="D24" i="14"/>
  <c r="N22" i="1" s="1"/>
  <c r="I24" i="14"/>
  <c r="C23" i="12"/>
  <c r="E23" i="12"/>
  <c r="G23" i="12"/>
  <c r="I23" i="12"/>
  <c r="C22" i="1"/>
  <c r="D22" i="1"/>
  <c r="E22" i="1"/>
  <c r="F22" i="1"/>
  <c r="G22" i="1"/>
  <c r="H22" i="1"/>
  <c r="I22" i="1"/>
  <c r="J22" i="1"/>
  <c r="K22" i="1"/>
  <c r="L22" i="1"/>
  <c r="M22" i="1"/>
  <c r="S22" i="1"/>
  <c r="V22" i="1"/>
  <c r="X22" i="1"/>
  <c r="Y22" i="1"/>
  <c r="AD22" i="1"/>
  <c r="AE22" i="1"/>
  <c r="AF22" i="1"/>
  <c r="AA22" i="1" l="1"/>
  <c r="K25" i="14"/>
  <c r="Q23" i="1" s="1"/>
  <c r="Z22" i="1"/>
  <c r="L25" i="15"/>
  <c r="W22" i="1" s="1"/>
  <c r="O22" i="1"/>
  <c r="D19" i="18"/>
  <c r="X18" i="1" s="1"/>
  <c r="G19" i="18"/>
  <c r="J19" i="18"/>
  <c r="M19" i="18"/>
  <c r="O19" i="18" s="1"/>
  <c r="AC18" i="1" s="1"/>
  <c r="N19" i="18"/>
  <c r="AB18" i="1" s="1"/>
  <c r="AB19" i="1"/>
  <c r="AA19" i="1"/>
  <c r="AB20" i="1"/>
  <c r="AC20" i="1"/>
  <c r="D22" i="18"/>
  <c r="G22" i="18"/>
  <c r="Y21" i="1" s="1"/>
  <c r="J22" i="18"/>
  <c r="N22" i="18" s="1"/>
  <c r="AB21" i="1" s="1"/>
  <c r="M22" i="18"/>
  <c r="O22" i="18" s="1"/>
  <c r="AC21" i="1" s="1"/>
  <c r="C19" i="17"/>
  <c r="C22" i="17"/>
  <c r="V21" i="1"/>
  <c r="F21" i="15"/>
  <c r="K21" i="15"/>
  <c r="F24" i="15"/>
  <c r="K24" i="15"/>
  <c r="F19" i="16"/>
  <c r="G19" i="16"/>
  <c r="H19" i="16"/>
  <c r="I19" i="16"/>
  <c r="F20" i="16"/>
  <c r="G20" i="16"/>
  <c r="H20" i="16"/>
  <c r="I20" i="16"/>
  <c r="U19" i="1" s="1"/>
  <c r="F21" i="16"/>
  <c r="G21" i="16"/>
  <c r="H21" i="16"/>
  <c r="I21" i="16"/>
  <c r="U20" i="1" s="1"/>
  <c r="F22" i="16"/>
  <c r="G22" i="16"/>
  <c r="S21" i="1" s="1"/>
  <c r="H22" i="16"/>
  <c r="I22" i="16"/>
  <c r="D20" i="14"/>
  <c r="I20" i="14"/>
  <c r="D23" i="14"/>
  <c r="N21" i="1" s="1"/>
  <c r="I23" i="14"/>
  <c r="C19" i="12"/>
  <c r="E19" i="12"/>
  <c r="G19" i="12"/>
  <c r="I18" i="1" s="1"/>
  <c r="I19" i="12"/>
  <c r="J18" i="1" s="1"/>
  <c r="J20" i="1"/>
  <c r="C22" i="12"/>
  <c r="E22" i="12"/>
  <c r="G22" i="12"/>
  <c r="I21" i="1" s="1"/>
  <c r="I22" i="12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Q19" i="1"/>
  <c r="R19" i="1"/>
  <c r="S19" i="1"/>
  <c r="T19" i="1"/>
  <c r="V19" i="1"/>
  <c r="X19" i="1"/>
  <c r="Y19" i="1"/>
  <c r="Z19" i="1"/>
  <c r="AD19" i="1"/>
  <c r="AE19" i="1"/>
  <c r="AF19" i="1"/>
  <c r="C20" i="1"/>
  <c r="D20" i="1"/>
  <c r="E20" i="1"/>
  <c r="F20" i="1"/>
  <c r="G20" i="1"/>
  <c r="H20" i="1"/>
  <c r="I20" i="1"/>
  <c r="K20" i="1"/>
  <c r="L20" i="1"/>
  <c r="M20" i="1"/>
  <c r="N20" i="1"/>
  <c r="R20" i="1"/>
  <c r="S20" i="1"/>
  <c r="T20" i="1"/>
  <c r="V20" i="1"/>
  <c r="X20" i="1"/>
  <c r="Y20" i="1"/>
  <c r="AD20" i="1"/>
  <c r="AE20" i="1"/>
  <c r="AF20" i="1"/>
  <c r="C21" i="1"/>
  <c r="D21" i="1"/>
  <c r="E21" i="1"/>
  <c r="F21" i="1"/>
  <c r="G21" i="1"/>
  <c r="H21" i="1"/>
  <c r="J21" i="1"/>
  <c r="K21" i="1"/>
  <c r="L21" i="1"/>
  <c r="M21" i="1"/>
  <c r="O21" i="1"/>
  <c r="R21" i="1"/>
  <c r="T21" i="1"/>
  <c r="U21" i="1"/>
  <c r="X21" i="1"/>
  <c r="AA21" i="1"/>
  <c r="AD21" i="1"/>
  <c r="AE21" i="1"/>
  <c r="AF21" i="1"/>
  <c r="C18" i="1"/>
  <c r="D18" i="1"/>
  <c r="E18" i="1"/>
  <c r="F18" i="1"/>
  <c r="G18" i="1"/>
  <c r="H18" i="1"/>
  <c r="K18" i="1"/>
  <c r="L18" i="1"/>
  <c r="M18" i="1"/>
  <c r="N18" i="1"/>
  <c r="O18" i="1"/>
  <c r="R18" i="1"/>
  <c r="S18" i="1"/>
  <c r="T18" i="1"/>
  <c r="U18" i="1"/>
  <c r="V18" i="1"/>
  <c r="Y18" i="1"/>
  <c r="Z18" i="1"/>
  <c r="AD18" i="1"/>
  <c r="AE18" i="1"/>
  <c r="AF18" i="1"/>
  <c r="K23" i="14" l="1"/>
  <c r="Q21" i="1" s="1"/>
  <c r="K24" i="14"/>
  <c r="Q22" i="1" s="1"/>
  <c r="L24" i="15"/>
  <c r="W21" i="1" s="1"/>
  <c r="AA18" i="1"/>
  <c r="Z21" i="1"/>
  <c r="Z20" i="1"/>
  <c r="AC19" i="1"/>
  <c r="AA20" i="1"/>
  <c r="W20" i="1"/>
  <c r="L21" i="15"/>
  <c r="W18" i="1" s="1"/>
  <c r="W19" i="1"/>
  <c r="P20" i="1"/>
  <c r="O20" i="1"/>
  <c r="Q20" i="1"/>
  <c r="P19" i="1"/>
  <c r="F18" i="16"/>
  <c r="G18" i="16"/>
  <c r="H18" i="16"/>
  <c r="I18" i="16"/>
  <c r="D18" i="18" l="1"/>
  <c r="G18" i="18"/>
  <c r="Y17" i="1" s="1"/>
  <c r="J18" i="18"/>
  <c r="N18" i="18" s="1"/>
  <c r="AB17" i="1" s="1"/>
  <c r="M18" i="18"/>
  <c r="O18" i="18" s="1"/>
  <c r="AC17" i="1" s="1"/>
  <c r="C18" i="17"/>
  <c r="V17" i="1" s="1"/>
  <c r="F20" i="15"/>
  <c r="K20" i="15"/>
  <c r="D19" i="14"/>
  <c r="I19" i="14"/>
  <c r="C18" i="12"/>
  <c r="E18" i="12"/>
  <c r="G18" i="12"/>
  <c r="I18" i="12"/>
  <c r="J17" i="1" s="1"/>
  <c r="C17" i="1"/>
  <c r="D17" i="1"/>
  <c r="E17" i="1"/>
  <c r="F17" i="1"/>
  <c r="G17" i="1"/>
  <c r="H17" i="1"/>
  <c r="I17" i="1"/>
  <c r="K17" i="1"/>
  <c r="L17" i="1"/>
  <c r="M17" i="1"/>
  <c r="N17" i="1"/>
  <c r="O17" i="1"/>
  <c r="R17" i="1"/>
  <c r="S17" i="1"/>
  <c r="T17" i="1"/>
  <c r="U17" i="1"/>
  <c r="X17" i="1"/>
  <c r="AD17" i="1"/>
  <c r="AE17" i="1"/>
  <c r="AF17" i="1"/>
  <c r="K20" i="14" l="1"/>
  <c r="Q18" i="1" s="1"/>
  <c r="Z17" i="1"/>
  <c r="L20" i="15"/>
  <c r="W17" i="1" s="1"/>
  <c r="AA17" i="1"/>
  <c r="AB12" i="1"/>
  <c r="AC12" i="1"/>
  <c r="X13" i="1"/>
  <c r="AC13" i="1"/>
  <c r="AB13" i="1"/>
  <c r="AB14" i="1"/>
  <c r="AA14" i="1"/>
  <c r="AC15" i="1"/>
  <c r="D17" i="18"/>
  <c r="G17" i="18"/>
  <c r="J17" i="18"/>
  <c r="M17" i="18"/>
  <c r="O17" i="18" s="1"/>
  <c r="AC16" i="1" s="1"/>
  <c r="C17" i="17"/>
  <c r="W12" i="1"/>
  <c r="W13" i="1"/>
  <c r="W14" i="1"/>
  <c r="F19" i="15"/>
  <c r="K19" i="15"/>
  <c r="U13" i="1"/>
  <c r="U14" i="1"/>
  <c r="U15" i="1"/>
  <c r="F17" i="16"/>
  <c r="G17" i="16"/>
  <c r="H17" i="16"/>
  <c r="T16" i="1" s="1"/>
  <c r="I17" i="16"/>
  <c r="U16" i="1" s="1"/>
  <c r="Q13" i="1"/>
  <c r="Q14" i="1"/>
  <c r="Q15" i="1"/>
  <c r="D18" i="14"/>
  <c r="I18" i="14"/>
  <c r="K19" i="14" s="1"/>
  <c r="Q17" i="1" s="1"/>
  <c r="N13" i="1"/>
  <c r="N15" i="1"/>
  <c r="N14" i="1"/>
  <c r="O16" i="1"/>
  <c r="J13" i="1"/>
  <c r="J15" i="1"/>
  <c r="C17" i="12"/>
  <c r="E17" i="12"/>
  <c r="G17" i="12"/>
  <c r="I17" i="12"/>
  <c r="J16" i="1" s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R12" i="1"/>
  <c r="S12" i="1"/>
  <c r="T12" i="1"/>
  <c r="U12" i="1"/>
  <c r="V12" i="1"/>
  <c r="X12" i="1"/>
  <c r="Y12" i="1"/>
  <c r="Z12" i="1"/>
  <c r="AA12" i="1"/>
  <c r="AD12" i="1"/>
  <c r="AE12" i="1"/>
  <c r="AF12" i="1"/>
  <c r="C13" i="1"/>
  <c r="D13" i="1"/>
  <c r="E13" i="1"/>
  <c r="F13" i="1"/>
  <c r="G13" i="1"/>
  <c r="H13" i="1"/>
  <c r="I13" i="1"/>
  <c r="K13" i="1"/>
  <c r="L13" i="1"/>
  <c r="M13" i="1"/>
  <c r="O13" i="1"/>
  <c r="R13" i="1"/>
  <c r="S13" i="1"/>
  <c r="T13" i="1"/>
  <c r="V13" i="1"/>
  <c r="Z13" i="1"/>
  <c r="AA13" i="1"/>
  <c r="AD13" i="1"/>
  <c r="AE13" i="1"/>
  <c r="AF13" i="1"/>
  <c r="C14" i="1"/>
  <c r="D14" i="1"/>
  <c r="E14" i="1"/>
  <c r="F14" i="1"/>
  <c r="G14" i="1"/>
  <c r="H14" i="1"/>
  <c r="I14" i="1"/>
  <c r="J14" i="1"/>
  <c r="K14" i="1"/>
  <c r="L14" i="1"/>
  <c r="M14" i="1"/>
  <c r="O14" i="1"/>
  <c r="R14" i="1"/>
  <c r="S14" i="1"/>
  <c r="T14" i="1"/>
  <c r="V14" i="1"/>
  <c r="X14" i="1"/>
  <c r="Y14" i="1"/>
  <c r="Z14" i="1"/>
  <c r="AD14" i="1"/>
  <c r="AE14" i="1"/>
  <c r="AF14" i="1"/>
  <c r="C15" i="1"/>
  <c r="D15" i="1"/>
  <c r="E15" i="1"/>
  <c r="F15" i="1"/>
  <c r="G15" i="1"/>
  <c r="H15" i="1"/>
  <c r="I15" i="1"/>
  <c r="K15" i="1"/>
  <c r="L15" i="1"/>
  <c r="M15" i="1"/>
  <c r="O15" i="1"/>
  <c r="R15" i="1"/>
  <c r="S15" i="1"/>
  <c r="T15" i="1"/>
  <c r="V15" i="1"/>
  <c r="W15" i="1"/>
  <c r="X15" i="1"/>
  <c r="Y15" i="1"/>
  <c r="Z15" i="1"/>
  <c r="AA15" i="1"/>
  <c r="AB15" i="1"/>
  <c r="AD15" i="1"/>
  <c r="AE15" i="1"/>
  <c r="AF15" i="1"/>
  <c r="C16" i="1"/>
  <c r="D16" i="1"/>
  <c r="E16" i="1"/>
  <c r="F16" i="1"/>
  <c r="G16" i="1"/>
  <c r="H16" i="1"/>
  <c r="I16" i="1"/>
  <c r="K16" i="1"/>
  <c r="L16" i="1"/>
  <c r="M16" i="1"/>
  <c r="N16" i="1"/>
  <c r="R16" i="1"/>
  <c r="S16" i="1"/>
  <c r="V16" i="1"/>
  <c r="X16" i="1"/>
  <c r="Y16" i="1"/>
  <c r="AD16" i="1"/>
  <c r="AE16" i="1"/>
  <c r="AF16" i="1"/>
  <c r="N17" i="18" l="1"/>
  <c r="AB16" i="1" s="1"/>
  <c r="L19" i="15"/>
  <c r="W16" i="1" s="1"/>
  <c r="AA16" i="1"/>
  <c r="Z16" i="1"/>
  <c r="Y13" i="1"/>
  <c r="AC14" i="1"/>
  <c r="Q12" i="1"/>
  <c r="D12" i="18"/>
  <c r="X11" i="1" s="1"/>
  <c r="G12" i="18"/>
  <c r="Y11" i="1" s="1"/>
  <c r="J12" i="18"/>
  <c r="M12" i="18"/>
  <c r="O12" i="18" s="1"/>
  <c r="AC11" i="1" s="1"/>
  <c r="C12" i="17"/>
  <c r="F14" i="15"/>
  <c r="K14" i="15"/>
  <c r="F12" i="16"/>
  <c r="G12" i="16"/>
  <c r="S11" i="1" s="1"/>
  <c r="H12" i="16"/>
  <c r="T11" i="1" s="1"/>
  <c r="I12" i="16"/>
  <c r="U11" i="1" s="1"/>
  <c r="D13" i="14"/>
  <c r="N11" i="1" s="1"/>
  <c r="I13" i="14"/>
  <c r="K18" i="14" s="1"/>
  <c r="Q16" i="1" s="1"/>
  <c r="C12" i="12"/>
  <c r="G11" i="1" s="1"/>
  <c r="E12" i="12"/>
  <c r="H11" i="1" s="1"/>
  <c r="G12" i="12"/>
  <c r="I12" i="12"/>
  <c r="J11" i="1" s="1"/>
  <c r="C11" i="1"/>
  <c r="D11" i="1"/>
  <c r="E11" i="1"/>
  <c r="F11" i="1"/>
  <c r="I11" i="1"/>
  <c r="K11" i="1"/>
  <c r="L11" i="1"/>
  <c r="M11" i="1"/>
  <c r="O11" i="1"/>
  <c r="R11" i="1"/>
  <c r="V11" i="1"/>
  <c r="Z11" i="1"/>
  <c r="AD11" i="1"/>
  <c r="AE11" i="1"/>
  <c r="AF11" i="1"/>
  <c r="N12" i="18" l="1"/>
  <c r="AB11" i="1" s="1"/>
  <c r="L14" i="15"/>
  <c r="W11" i="1" s="1"/>
  <c r="AA11" i="1"/>
  <c r="D11" i="18"/>
  <c r="X10" i="1" s="1"/>
  <c r="G11" i="18"/>
  <c r="Y10" i="1" s="1"/>
  <c r="J11" i="18"/>
  <c r="M11" i="18"/>
  <c r="O11" i="18" s="1"/>
  <c r="AC10" i="1" s="1"/>
  <c r="C11" i="17"/>
  <c r="F13" i="15"/>
  <c r="K13" i="15"/>
  <c r="D12" i="14"/>
  <c r="N10" i="1" s="1"/>
  <c r="I12" i="14"/>
  <c r="K13" i="14" s="1"/>
  <c r="Q11" i="1" s="1"/>
  <c r="F11" i="16"/>
  <c r="G11" i="16"/>
  <c r="H11" i="16"/>
  <c r="I11" i="16"/>
  <c r="U10" i="1" s="1"/>
  <c r="C11" i="12"/>
  <c r="E11" i="12"/>
  <c r="G11" i="12"/>
  <c r="I11" i="12"/>
  <c r="C10" i="1"/>
  <c r="D10" i="1"/>
  <c r="E10" i="1"/>
  <c r="F10" i="1"/>
  <c r="G10" i="1"/>
  <c r="H10" i="1"/>
  <c r="I10" i="1"/>
  <c r="J10" i="1"/>
  <c r="K10" i="1"/>
  <c r="L10" i="1"/>
  <c r="M10" i="1"/>
  <c r="O10" i="1"/>
  <c r="R10" i="1"/>
  <c r="S10" i="1"/>
  <c r="T10" i="1"/>
  <c r="V10" i="1"/>
  <c r="Z10" i="1"/>
  <c r="AD10" i="1"/>
  <c r="AE10" i="1"/>
  <c r="AF10" i="1"/>
  <c r="N11" i="18" l="1"/>
  <c r="AB10" i="1" s="1"/>
  <c r="AA10" i="1"/>
  <c r="L13" i="15"/>
  <c r="W10" i="1" s="1"/>
  <c r="D10" i="18"/>
  <c r="X9" i="1" s="1"/>
  <c r="G10" i="18"/>
  <c r="J10" i="18"/>
  <c r="M10" i="18"/>
  <c r="AA9" i="1" s="1"/>
  <c r="C10" i="17"/>
  <c r="F12" i="15"/>
  <c r="K12" i="15"/>
  <c r="F10" i="16"/>
  <c r="G10" i="16"/>
  <c r="H10" i="16"/>
  <c r="I10" i="16"/>
  <c r="U9" i="1" s="1"/>
  <c r="D11" i="14"/>
  <c r="I11" i="14"/>
  <c r="C10" i="12"/>
  <c r="E10" i="12"/>
  <c r="G10" i="12"/>
  <c r="I10" i="12"/>
  <c r="C9" i="1"/>
  <c r="D9" i="1"/>
  <c r="E9" i="1"/>
  <c r="F9" i="1"/>
  <c r="G9" i="1"/>
  <c r="H9" i="1"/>
  <c r="I9" i="1"/>
  <c r="J9" i="1"/>
  <c r="K9" i="1"/>
  <c r="L9" i="1"/>
  <c r="M9" i="1"/>
  <c r="N9" i="1"/>
  <c r="R9" i="1"/>
  <c r="S9" i="1"/>
  <c r="T9" i="1"/>
  <c r="V9" i="1"/>
  <c r="Y9" i="1"/>
  <c r="AD9" i="1"/>
  <c r="AE9" i="1"/>
  <c r="AF9" i="1"/>
  <c r="N10" i="18" l="1"/>
  <c r="AB9" i="1" s="1"/>
  <c r="K12" i="14"/>
  <c r="Q10" i="1" s="1"/>
  <c r="O10" i="18"/>
  <c r="AC9" i="1" s="1"/>
  <c r="Z9" i="1"/>
  <c r="L12" i="15"/>
  <c r="W9" i="1" s="1"/>
  <c r="O9" i="1"/>
  <c r="D9" i="18"/>
  <c r="G9" i="18"/>
  <c r="J9" i="18"/>
  <c r="N9" i="18" s="1"/>
  <c r="AB8" i="1" s="1"/>
  <c r="M9" i="18"/>
  <c r="C9" i="17"/>
  <c r="F11" i="15"/>
  <c r="K11" i="15"/>
  <c r="F9" i="16"/>
  <c r="G9" i="16"/>
  <c r="H9" i="16"/>
  <c r="I9" i="16"/>
  <c r="D10" i="14"/>
  <c r="N8" i="1" s="1"/>
  <c r="I10" i="14"/>
  <c r="K11" i="14" s="1"/>
  <c r="Q9" i="1" s="1"/>
  <c r="C9" i="12"/>
  <c r="E9" i="12"/>
  <c r="H8" i="1" s="1"/>
  <c r="G9" i="12"/>
  <c r="I8" i="1" s="1"/>
  <c r="I9" i="12"/>
  <c r="C8" i="1"/>
  <c r="D8" i="1"/>
  <c r="E8" i="1"/>
  <c r="F8" i="1"/>
  <c r="G8" i="1"/>
  <c r="J8" i="1"/>
  <c r="K8" i="1"/>
  <c r="L8" i="1"/>
  <c r="M8" i="1"/>
  <c r="O8" i="1"/>
  <c r="R8" i="1"/>
  <c r="S8" i="1"/>
  <c r="T8" i="1"/>
  <c r="U8" i="1"/>
  <c r="V8" i="1"/>
  <c r="X8" i="1"/>
  <c r="Y8" i="1"/>
  <c r="Z8" i="1"/>
  <c r="AD8" i="1"/>
  <c r="AE8" i="1"/>
  <c r="AF8" i="1"/>
  <c r="O9" i="18" l="1"/>
  <c r="AC8" i="1" s="1"/>
  <c r="AA8" i="1"/>
  <c r="L11" i="15"/>
  <c r="W8" i="1" s="1"/>
  <c r="AC6" i="1"/>
  <c r="D8" i="18"/>
  <c r="X7" i="1" s="1"/>
  <c r="G8" i="18"/>
  <c r="Y7" i="1" s="1"/>
  <c r="J8" i="18"/>
  <c r="M8" i="18"/>
  <c r="C8" i="17"/>
  <c r="F10" i="15"/>
  <c r="K10" i="15"/>
  <c r="U6" i="1"/>
  <c r="F8" i="16"/>
  <c r="R7" i="1" s="1"/>
  <c r="G8" i="16"/>
  <c r="S7" i="1" s="1"/>
  <c r="H8" i="16"/>
  <c r="T7" i="1" s="1"/>
  <c r="I8" i="16"/>
  <c r="U7" i="1" s="1"/>
  <c r="P6" i="1"/>
  <c r="D9" i="14"/>
  <c r="I9" i="14"/>
  <c r="O7" i="1" s="1"/>
  <c r="J6" i="1"/>
  <c r="C8" i="12"/>
  <c r="G7" i="1" s="1"/>
  <c r="E8" i="12"/>
  <c r="G8" i="12"/>
  <c r="I8" i="12"/>
  <c r="J7" i="1" s="1"/>
  <c r="C6" i="1"/>
  <c r="D6" i="1"/>
  <c r="E6" i="1"/>
  <c r="F6" i="1"/>
  <c r="G6" i="1"/>
  <c r="H6" i="1"/>
  <c r="I6" i="1"/>
  <c r="K6" i="1"/>
  <c r="L6" i="1"/>
  <c r="M6" i="1"/>
  <c r="N6" i="1"/>
  <c r="O6" i="1"/>
  <c r="Q6" i="1"/>
  <c r="R6" i="1"/>
  <c r="S6" i="1"/>
  <c r="T6" i="1"/>
  <c r="V6" i="1"/>
  <c r="W6" i="1"/>
  <c r="X6" i="1"/>
  <c r="Y6" i="1"/>
  <c r="Z6" i="1"/>
  <c r="AA6" i="1"/>
  <c r="AB6" i="1"/>
  <c r="AD6" i="1"/>
  <c r="AE6" i="1"/>
  <c r="AF6" i="1"/>
  <c r="C7" i="1"/>
  <c r="D7" i="1"/>
  <c r="E7" i="1"/>
  <c r="F7" i="1"/>
  <c r="H7" i="1"/>
  <c r="I7" i="1"/>
  <c r="K7" i="1"/>
  <c r="L7" i="1"/>
  <c r="M7" i="1"/>
  <c r="N7" i="1"/>
  <c r="V7" i="1"/>
  <c r="AA7" i="1"/>
  <c r="AD7" i="1"/>
  <c r="AE7" i="1"/>
  <c r="AF7" i="1"/>
  <c r="N8" i="18" l="1"/>
  <c r="AB7" i="1" s="1"/>
  <c r="K10" i="14"/>
  <c r="Q8" i="1" s="1"/>
  <c r="Z7" i="1"/>
  <c r="O8" i="18"/>
  <c r="AC7" i="1" s="1"/>
  <c r="L10" i="15"/>
  <c r="W7" i="1" s="1"/>
  <c r="AD4" i="1"/>
  <c r="AE4" i="1"/>
  <c r="AF4" i="1"/>
  <c r="AD5" i="1"/>
  <c r="AE5" i="1"/>
  <c r="AF5" i="1"/>
  <c r="AF3" i="1"/>
  <c r="AE3" i="1"/>
  <c r="AD3" i="1"/>
  <c r="M3" i="1"/>
  <c r="L3" i="1"/>
  <c r="K3" i="1"/>
  <c r="C4" i="1"/>
  <c r="D4" i="1"/>
  <c r="E4" i="1"/>
  <c r="F4" i="1"/>
  <c r="C5" i="1"/>
  <c r="D5" i="1"/>
  <c r="E5" i="1"/>
  <c r="F5" i="1"/>
  <c r="F3" i="1"/>
  <c r="E3" i="1"/>
  <c r="D3" i="1"/>
  <c r="C3" i="1"/>
  <c r="D6" i="18"/>
  <c r="X5" i="1" s="1"/>
  <c r="G6" i="18"/>
  <c r="Y5" i="1" s="1"/>
  <c r="J6" i="18"/>
  <c r="M6" i="18"/>
  <c r="AA5" i="1" s="1"/>
  <c r="C5" i="17"/>
  <c r="V4" i="1" s="1"/>
  <c r="C6" i="17"/>
  <c r="V5" i="1" s="1"/>
  <c r="F7" i="15"/>
  <c r="K7" i="15"/>
  <c r="F8" i="15"/>
  <c r="K8" i="15"/>
  <c r="F6" i="16"/>
  <c r="R5" i="1" s="1"/>
  <c r="G6" i="16"/>
  <c r="S5" i="1" s="1"/>
  <c r="H6" i="16"/>
  <c r="T5" i="1" s="1"/>
  <c r="I6" i="16"/>
  <c r="U5" i="1" s="1"/>
  <c r="F5" i="16"/>
  <c r="R4" i="1" s="1"/>
  <c r="G5" i="16"/>
  <c r="S4" i="1" s="1"/>
  <c r="H5" i="16"/>
  <c r="T4" i="1" s="1"/>
  <c r="I5" i="16"/>
  <c r="U4" i="1" s="1"/>
  <c r="D7" i="14"/>
  <c r="N5" i="1" s="1"/>
  <c r="I7" i="14"/>
  <c r="K9" i="14" s="1"/>
  <c r="Q7" i="1" s="1"/>
  <c r="D6" i="14"/>
  <c r="N4" i="1" s="1"/>
  <c r="I6" i="14"/>
  <c r="C6" i="12"/>
  <c r="G5" i="1" s="1"/>
  <c r="E6" i="12"/>
  <c r="H5" i="1" s="1"/>
  <c r="G6" i="12"/>
  <c r="I5" i="1" s="1"/>
  <c r="I6" i="12"/>
  <c r="J5" i="1" s="1"/>
  <c r="N6" i="18" l="1"/>
  <c r="AB5" i="1" s="1"/>
  <c r="Z5" i="1"/>
  <c r="O5" i="1"/>
  <c r="O4" i="1"/>
  <c r="J7" i="11"/>
  <c r="M11" i="11"/>
  <c r="L11" i="11"/>
  <c r="K11" i="11"/>
  <c r="J11" i="11"/>
  <c r="I11" i="11"/>
  <c r="H11" i="11"/>
  <c r="G11" i="11"/>
  <c r="F11" i="11"/>
  <c r="E11" i="11"/>
  <c r="D11" i="11"/>
  <c r="M7" i="11"/>
  <c r="L7" i="11"/>
  <c r="K7" i="11"/>
  <c r="I7" i="11"/>
  <c r="H7" i="11"/>
  <c r="G7" i="11"/>
  <c r="F7" i="11"/>
  <c r="E7" i="11"/>
  <c r="D7" i="11"/>
  <c r="O6" i="18"/>
  <c r="AC5" i="1" s="1"/>
  <c r="L8" i="15"/>
  <c r="W5" i="1" s="1"/>
  <c r="L7" i="15"/>
  <c r="W4" i="1" s="1"/>
  <c r="K7" i="14"/>
  <c r="Q5" i="1" s="1"/>
  <c r="K5" i="1"/>
  <c r="L5" i="1"/>
  <c r="M5" i="1"/>
  <c r="C5" i="12"/>
  <c r="G4" i="1" s="1"/>
  <c r="E5" i="12"/>
  <c r="H4" i="1" s="1"/>
  <c r="G5" i="12"/>
  <c r="I4" i="1" s="1"/>
  <c r="I5" i="12"/>
  <c r="J4" i="1" s="1"/>
  <c r="K4" i="1"/>
  <c r="L4" i="1"/>
  <c r="M4" i="1"/>
  <c r="G4" i="12"/>
  <c r="I3" i="1" s="1"/>
  <c r="I4" i="12"/>
  <c r="J3" i="1" s="1"/>
  <c r="D5" i="18"/>
  <c r="X4" i="1" s="1"/>
  <c r="G5" i="18"/>
  <c r="Y4" i="1" s="1"/>
  <c r="J5" i="18"/>
  <c r="Z4" i="1" s="1"/>
  <c r="M5" i="18"/>
  <c r="AA4" i="1" s="1"/>
  <c r="M4" i="18"/>
  <c r="AA3" i="1" s="1"/>
  <c r="J4" i="18"/>
  <c r="Z3" i="1" s="1"/>
  <c r="G4" i="18"/>
  <c r="Y3" i="1" s="1"/>
  <c r="D4" i="18"/>
  <c r="X3" i="1" s="1"/>
  <c r="C4" i="17"/>
  <c r="V3" i="1" s="1"/>
  <c r="G4" i="16"/>
  <c r="S3" i="1" s="1"/>
  <c r="H4" i="16"/>
  <c r="T3" i="1" s="1"/>
  <c r="I4" i="16"/>
  <c r="U3" i="1" s="1"/>
  <c r="F4" i="16"/>
  <c r="R3" i="1" s="1"/>
  <c r="N4" i="18" l="1"/>
  <c r="AB3" i="1" s="1"/>
  <c r="O4" i="18"/>
  <c r="AC3" i="1" s="1"/>
  <c r="O5" i="18"/>
  <c r="AC4" i="1" s="1"/>
  <c r="N5" i="18"/>
  <c r="AB4" i="1" s="1"/>
  <c r="K6" i="15"/>
  <c r="F6" i="15"/>
  <c r="L6" i="15" s="1"/>
  <c r="W3" i="1" s="1"/>
  <c r="I4" i="14" l="1"/>
  <c r="D4" i="14"/>
  <c r="D5" i="14"/>
  <c r="N3" i="1" s="1"/>
  <c r="I5" i="14"/>
  <c r="O3" i="1" s="1"/>
  <c r="E4" i="12"/>
  <c r="H3" i="1" s="1"/>
  <c r="C4" i="12"/>
  <c r="G3" i="1" s="1"/>
  <c r="J18" i="14" l="1"/>
  <c r="P264" i="1"/>
  <c r="P254" i="1"/>
  <c r="P246" i="1"/>
  <c r="P238" i="1"/>
  <c r="P230" i="1"/>
  <c r="P214" i="1"/>
  <c r="P202" i="1"/>
  <c r="P190" i="1"/>
  <c r="P184" i="1"/>
  <c r="P174" i="1"/>
  <c r="P166" i="1"/>
  <c r="P156" i="1"/>
  <c r="P32" i="1"/>
  <c r="P260" i="1"/>
  <c r="P244" i="1"/>
  <c r="P226" i="1"/>
  <c r="P216" i="1"/>
  <c r="P200" i="1"/>
  <c r="P180" i="1"/>
  <c r="P34" i="1"/>
  <c r="P262" i="1"/>
  <c r="P250" i="1"/>
  <c r="P236" i="1"/>
  <c r="P224" i="1"/>
  <c r="P212" i="1"/>
  <c r="P204" i="1"/>
  <c r="P192" i="1"/>
  <c r="P182" i="1"/>
  <c r="P172" i="1"/>
  <c r="P164" i="1"/>
  <c r="P154" i="1"/>
  <c r="P150" i="1"/>
  <c r="P146" i="1"/>
  <c r="P142" i="1"/>
  <c r="P138" i="1"/>
  <c r="P132" i="1"/>
  <c r="P128" i="1"/>
  <c r="P124" i="1"/>
  <c r="P120" i="1"/>
  <c r="P116" i="1"/>
  <c r="P112" i="1"/>
  <c r="P108" i="1"/>
  <c r="P104" i="1"/>
  <c r="P100" i="1"/>
  <c r="P96" i="1"/>
  <c r="P92" i="1"/>
  <c r="P88" i="1"/>
  <c r="P84" i="1"/>
  <c r="P80" i="1"/>
  <c r="P76" i="1"/>
  <c r="P72" i="1"/>
  <c r="P68" i="1"/>
  <c r="P64" i="1"/>
  <c r="P60" i="1"/>
  <c r="P56" i="1"/>
  <c r="P52" i="1"/>
  <c r="P48" i="1"/>
  <c r="P44" i="1"/>
  <c r="P40" i="1"/>
  <c r="P36" i="1"/>
  <c r="P267" i="1"/>
  <c r="P263" i="1"/>
  <c r="P259" i="1"/>
  <c r="P255" i="1"/>
  <c r="P251" i="1"/>
  <c r="J249" i="14"/>
  <c r="P247" i="1" s="1"/>
  <c r="P243" i="1"/>
  <c r="P239" i="1"/>
  <c r="P235" i="1"/>
  <c r="P231" i="1"/>
  <c r="P227" i="1"/>
  <c r="P223" i="1"/>
  <c r="P219" i="1"/>
  <c r="P215" i="1"/>
  <c r="P211" i="1"/>
  <c r="P207" i="1"/>
  <c r="P203" i="1"/>
  <c r="P199" i="1"/>
  <c r="P195" i="1"/>
  <c r="P191" i="1"/>
  <c r="P187" i="1"/>
  <c r="P183" i="1"/>
  <c r="P179" i="1"/>
  <c r="P175" i="1"/>
  <c r="P171" i="1"/>
  <c r="P167" i="1"/>
  <c r="P258" i="1"/>
  <c r="P248" i="1"/>
  <c r="P240" i="1"/>
  <c r="P232" i="1"/>
  <c r="P220" i="1"/>
  <c r="P206" i="1"/>
  <c r="P196" i="1"/>
  <c r="P186" i="1"/>
  <c r="P178" i="1"/>
  <c r="P170" i="1"/>
  <c r="P162" i="1"/>
  <c r="P136" i="1"/>
  <c r="P266" i="1"/>
  <c r="P252" i="1"/>
  <c r="P234" i="1"/>
  <c r="P222" i="1"/>
  <c r="P210" i="1"/>
  <c r="P194" i="1"/>
  <c r="P158" i="1"/>
  <c r="P268" i="1"/>
  <c r="P256" i="1"/>
  <c r="P242" i="1"/>
  <c r="P228" i="1"/>
  <c r="P218" i="1"/>
  <c r="P208" i="1"/>
  <c r="P198" i="1"/>
  <c r="P188" i="1"/>
  <c r="P176" i="1"/>
  <c r="P168" i="1"/>
  <c r="P160" i="1"/>
  <c r="P152" i="1"/>
  <c r="P148" i="1"/>
  <c r="P144" i="1"/>
  <c r="P140" i="1"/>
  <c r="P134" i="1"/>
  <c r="P130" i="1"/>
  <c r="P126" i="1"/>
  <c r="P122" i="1"/>
  <c r="P118" i="1"/>
  <c r="P114" i="1"/>
  <c r="P110" i="1"/>
  <c r="P106" i="1"/>
  <c r="P102" i="1"/>
  <c r="P98" i="1"/>
  <c r="P94" i="1"/>
  <c r="P90" i="1"/>
  <c r="P86" i="1"/>
  <c r="P82" i="1"/>
  <c r="P78" i="1"/>
  <c r="P74" i="1"/>
  <c r="P70" i="1"/>
  <c r="P66" i="1"/>
  <c r="P62" i="1"/>
  <c r="P58" i="1"/>
  <c r="P54" i="1"/>
  <c r="P50" i="1"/>
  <c r="P46" i="1"/>
  <c r="P42" i="1"/>
  <c r="P38" i="1"/>
  <c r="P30" i="1"/>
  <c r="P265" i="1"/>
  <c r="P261" i="1"/>
  <c r="P257" i="1"/>
  <c r="P253" i="1"/>
  <c r="P249" i="1"/>
  <c r="P245" i="1"/>
  <c r="P241" i="1"/>
  <c r="P237" i="1"/>
  <c r="P233" i="1"/>
  <c r="P229" i="1"/>
  <c r="P225" i="1"/>
  <c r="P221" i="1"/>
  <c r="P217" i="1"/>
  <c r="P213" i="1"/>
  <c r="P209" i="1"/>
  <c r="P205" i="1"/>
  <c r="P201" i="1"/>
  <c r="P197" i="1"/>
  <c r="P193" i="1"/>
  <c r="P189" i="1"/>
  <c r="P185" i="1"/>
  <c r="P181" i="1"/>
  <c r="P177" i="1"/>
  <c r="P173" i="1"/>
  <c r="P169" i="1"/>
  <c r="P163" i="1"/>
  <c r="P159" i="1"/>
  <c r="P155" i="1"/>
  <c r="P151" i="1"/>
  <c r="P147" i="1"/>
  <c r="P143" i="1"/>
  <c r="P139" i="1"/>
  <c r="P135" i="1"/>
  <c r="P131" i="1"/>
  <c r="P127" i="1"/>
  <c r="P123" i="1"/>
  <c r="P119" i="1"/>
  <c r="P115" i="1"/>
  <c r="P111" i="1"/>
  <c r="P107" i="1"/>
  <c r="P103" i="1"/>
  <c r="P99" i="1"/>
  <c r="P95" i="1"/>
  <c r="P91" i="1"/>
  <c r="P87" i="1"/>
  <c r="P83" i="1"/>
  <c r="P79" i="1"/>
  <c r="P75" i="1"/>
  <c r="P71" i="1"/>
  <c r="P67" i="1"/>
  <c r="P63" i="1"/>
  <c r="P59" i="1"/>
  <c r="P55" i="1"/>
  <c r="P51" i="1"/>
  <c r="P47" i="1"/>
  <c r="P43" i="1"/>
  <c r="P39" i="1"/>
  <c r="P35" i="1"/>
  <c r="P31" i="1"/>
  <c r="P165" i="1"/>
  <c r="P161" i="1"/>
  <c r="P157" i="1"/>
  <c r="P153" i="1"/>
  <c r="P149" i="1"/>
  <c r="P145" i="1"/>
  <c r="P141" i="1"/>
  <c r="P137" i="1"/>
  <c r="P133" i="1"/>
  <c r="P129" i="1"/>
  <c r="P125" i="1"/>
  <c r="P121" i="1"/>
  <c r="P117" i="1"/>
  <c r="P113" i="1"/>
  <c r="P109" i="1"/>
  <c r="P105" i="1"/>
  <c r="P101" i="1"/>
  <c r="P97" i="1"/>
  <c r="P93" i="1"/>
  <c r="P89" i="1"/>
  <c r="P85" i="1"/>
  <c r="P81" i="1"/>
  <c r="P77" i="1"/>
  <c r="P73" i="1"/>
  <c r="P69" i="1"/>
  <c r="P65" i="1"/>
  <c r="P61" i="1"/>
  <c r="P57" i="1"/>
  <c r="P53" i="1"/>
  <c r="P49" i="1"/>
  <c r="P45" i="1"/>
  <c r="P41" i="1"/>
  <c r="P37" i="1"/>
  <c r="P33" i="1"/>
  <c r="P29" i="1"/>
  <c r="J30" i="14"/>
  <c r="P28" i="1" s="1"/>
  <c r="J27" i="14"/>
  <c r="P25" i="1" s="1"/>
  <c r="J26" i="14"/>
  <c r="P24" i="1" s="1"/>
  <c r="J25" i="14"/>
  <c r="P23" i="1" s="1"/>
  <c r="J24" i="14"/>
  <c r="P22" i="1" s="1"/>
  <c r="J23" i="14"/>
  <c r="P21" i="1" s="1"/>
  <c r="J20" i="14"/>
  <c r="P18" i="1" s="1"/>
  <c r="J19" i="14"/>
  <c r="P17" i="1" s="1"/>
  <c r="P12" i="1"/>
  <c r="P13" i="1"/>
  <c r="P14" i="1"/>
  <c r="P15" i="1"/>
  <c r="P16" i="1"/>
  <c r="J13" i="14"/>
  <c r="P11" i="1" s="1"/>
  <c r="J12" i="14"/>
  <c r="P10" i="1" s="1"/>
  <c r="J11" i="14"/>
  <c r="P9" i="1" s="1"/>
  <c r="J10" i="14"/>
  <c r="P8" i="1" s="1"/>
  <c r="J9" i="14"/>
  <c r="P7" i="1" s="1"/>
  <c r="J6" i="14"/>
  <c r="P4" i="1" s="1"/>
  <c r="J7" i="14"/>
  <c r="P5" i="1" s="1"/>
  <c r="J5" i="14"/>
  <c r="P3" i="1" s="1"/>
  <c r="K6" i="14"/>
  <c r="Q4" i="1" s="1"/>
  <c r="K5" i="14"/>
  <c r="Q3" i="1" s="1"/>
</calcChain>
</file>

<file path=xl/comments1.xml><?xml version="1.0" encoding="utf-8"?>
<comments xmlns="http://schemas.openxmlformats.org/spreadsheetml/2006/main">
  <authors>
    <author>user</author>
  </authors>
  <commentList>
    <comment ref="D12" authorId="0" shapeId="0">
      <text>
        <r>
          <rPr>
            <b/>
            <sz val="12"/>
            <color indexed="81"/>
            <rFont val="微軟正黑體"/>
            <family val="2"/>
            <charset val="136"/>
          </rPr>
          <t>口數增加愈多上漲機率愈高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微軟正黑體"/>
            <family val="2"/>
            <charset val="136"/>
          </rPr>
          <t>變化超過萬口就要特別注意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B1" authorId="0" shapeId="0">
      <text>
        <r>
          <rPr>
            <b/>
            <sz val="12"/>
            <color indexed="81"/>
            <rFont val="微軟正黑體"/>
            <family val="2"/>
            <charset val="136"/>
          </rPr>
          <t>排序1
同步指標；關鍵時刻也有領先作用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user</author>
  </authors>
  <commentList>
    <comment ref="G1" authorId="0" shapeId="0">
      <text>
        <r>
          <rPr>
            <b/>
            <sz val="12"/>
            <color indexed="81"/>
            <rFont val="微軟正黑體"/>
            <family val="2"/>
            <charset val="136"/>
          </rPr>
          <t>排序2
短期最重要領先指標</t>
        </r>
        <r>
          <rPr>
            <sz val="12"/>
            <color indexed="81"/>
            <rFont val="微軟正黑體"/>
            <family val="2"/>
            <charset val="136"/>
          </rPr>
          <t xml:space="preserve">
</t>
        </r>
      </text>
    </comment>
    <comment ref="J2" authorId="0" shapeId="0">
      <text>
        <r>
          <rPr>
            <b/>
            <sz val="12"/>
            <color indexed="81"/>
            <rFont val="微軟正黑體"/>
            <family val="2"/>
            <charset val="136"/>
          </rPr>
          <t>口數增加愈多上漲機率愈高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微軟正黑體"/>
            <family val="2"/>
            <charset val="136"/>
          </rPr>
          <t>變化超過萬口就要特別注意</t>
        </r>
      </text>
    </comment>
  </commentList>
</comments>
</file>

<file path=xl/sharedStrings.xml><?xml version="1.0" encoding="utf-8"?>
<sst xmlns="http://schemas.openxmlformats.org/spreadsheetml/2006/main" count="487" uniqueCount="396">
  <si>
    <t>備註</t>
    <phoneticPr fontId="3" type="noConversion"/>
  </si>
  <si>
    <t>日期</t>
    <phoneticPr fontId="3" type="noConversion"/>
  </si>
  <si>
    <t>大盤指數</t>
    <phoneticPr fontId="3" type="noConversion"/>
  </si>
  <si>
    <t>張跌幅度</t>
    <phoneticPr fontId="3" type="noConversion"/>
  </si>
  <si>
    <t>成交量</t>
    <phoneticPr fontId="3" type="noConversion"/>
  </si>
  <si>
    <t>漲跌</t>
    <phoneticPr fontId="3" type="noConversion"/>
  </si>
  <si>
    <t>自營(避險)</t>
    <phoneticPr fontId="3" type="noConversion"/>
  </si>
  <si>
    <t>投信</t>
    <phoneticPr fontId="3" type="noConversion"/>
  </si>
  <si>
    <t>外資</t>
    <phoneticPr fontId="3" type="noConversion"/>
  </si>
  <si>
    <t>新台幣匯率美元指數</t>
    <phoneticPr fontId="3" type="noConversion"/>
  </si>
  <si>
    <t>美元/新台幣</t>
    <phoneticPr fontId="3" type="noConversion"/>
  </si>
  <si>
    <t>升貶幅度</t>
    <phoneticPr fontId="3" type="noConversion"/>
  </si>
  <si>
    <t>美元指數</t>
    <phoneticPr fontId="3" type="noConversion"/>
  </si>
  <si>
    <t>外資
(大小台)</t>
    <phoneticPr fontId="3" type="noConversion"/>
  </si>
  <si>
    <t>與上一結算
日差額</t>
    <phoneticPr fontId="3" type="noConversion"/>
  </si>
  <si>
    <t>與上一日
差額</t>
    <phoneticPr fontId="3" type="noConversion"/>
  </si>
  <si>
    <t>自營商
(大小台)</t>
    <phoneticPr fontId="3" type="noConversion"/>
  </si>
  <si>
    <t>自營商
(買權,漲)</t>
    <phoneticPr fontId="3" type="noConversion"/>
  </si>
  <si>
    <t>外資
(賣權,跌)</t>
    <phoneticPr fontId="3" type="noConversion"/>
  </si>
  <si>
    <t>外資
(買權,漲)</t>
    <phoneticPr fontId="3" type="noConversion"/>
  </si>
  <si>
    <t>臺指選擇權</t>
    <phoneticPr fontId="3" type="noConversion"/>
  </si>
  <si>
    <t>Put/Call
Ratios</t>
    <phoneticPr fontId="3" type="noConversion"/>
  </si>
  <si>
    <t>散戶多空比</t>
    <phoneticPr fontId="3" type="noConversion"/>
  </si>
  <si>
    <t>五大
(當月)</t>
    <phoneticPr fontId="3" type="noConversion"/>
  </si>
  <si>
    <t>十大
(當月)</t>
    <phoneticPr fontId="3" type="noConversion"/>
  </si>
  <si>
    <t>五大
(所有)</t>
    <phoneticPr fontId="3" type="noConversion"/>
  </si>
  <si>
    <t>十大
(所有)</t>
    <phoneticPr fontId="3" type="noConversion"/>
  </si>
  <si>
    <t>五大
未來多空</t>
    <phoneticPr fontId="3" type="noConversion"/>
  </si>
  <si>
    <t>十大
未來多空</t>
    <phoneticPr fontId="3" type="noConversion"/>
  </si>
  <si>
    <t>期貨大額交易人未沖銷部位</t>
    <phoneticPr fontId="3" type="noConversion"/>
  </si>
  <si>
    <t>道瓊
(漲跌幅)</t>
    <phoneticPr fontId="3" type="noConversion"/>
  </si>
  <si>
    <t>那斯達克
(漲跌幅)</t>
    <phoneticPr fontId="3" type="noConversion"/>
  </si>
  <si>
    <t>費城半導體
(漲跌幅)</t>
    <phoneticPr fontId="3" type="noConversion"/>
  </si>
  <si>
    <t>三大美股走勢</t>
    <phoneticPr fontId="3" type="noConversion"/>
  </si>
  <si>
    <t>三大法人買賣超</t>
    <phoneticPr fontId="3" type="noConversion"/>
  </si>
  <si>
    <t>期貨未平倉口數</t>
    <phoneticPr fontId="3" type="noConversion"/>
  </si>
  <si>
    <t>漲跌</t>
    <phoneticPr fontId="3" type="noConversion"/>
  </si>
  <si>
    <t>漲跌幅度</t>
    <phoneticPr fontId="3" type="noConversion"/>
  </si>
  <si>
    <t>近月台指</t>
    <phoneticPr fontId="3" type="noConversion"/>
  </si>
  <si>
    <t>成交口數</t>
    <phoneticPr fontId="3" type="noConversion"/>
  </si>
  <si>
    <t>資料來源</t>
    <phoneticPr fontId="3" type="noConversion"/>
  </si>
  <si>
    <t>https://tw.stock.yahoo.com/</t>
    <phoneticPr fontId="3" type="noConversion"/>
  </si>
  <si>
    <t>選擇權未平倉餘額</t>
    <phoneticPr fontId="3" type="noConversion"/>
  </si>
  <si>
    <t>自營商
(賣權,跌)</t>
    <phoneticPr fontId="3" type="noConversion"/>
  </si>
  <si>
    <t>http://www.twse.com.tw/ch/trading/exchange/MI_INDEX/MI_INDEX.php</t>
    <phoneticPr fontId="3" type="noConversion"/>
  </si>
  <si>
    <t>自營(自行買賣)</t>
    <phoneticPr fontId="3" type="noConversion"/>
  </si>
  <si>
    <t>臺股期貨</t>
    <phoneticPr fontId="3" type="noConversion"/>
  </si>
  <si>
    <t>小型臺股期貨</t>
    <phoneticPr fontId="3" type="noConversion"/>
  </si>
  <si>
    <t>合計</t>
    <phoneticPr fontId="3" type="noConversion"/>
  </si>
  <si>
    <t>自營商(電)</t>
    <phoneticPr fontId="3" type="noConversion"/>
  </si>
  <si>
    <t>自營商(金)</t>
    <phoneticPr fontId="3" type="noConversion"/>
  </si>
  <si>
    <t>自營商(大小台)</t>
    <phoneticPr fontId="3" type="noConversion"/>
  </si>
  <si>
    <t>外資(電)</t>
    <phoneticPr fontId="3" type="noConversion"/>
  </si>
  <si>
    <t>外資(金)</t>
    <phoneticPr fontId="3" type="noConversion"/>
  </si>
  <si>
    <t>合計</t>
    <phoneticPr fontId="3" type="noConversion"/>
  </si>
  <si>
    <t>與上一日差額</t>
    <phoneticPr fontId="3" type="noConversion"/>
  </si>
  <si>
    <t>http://www.taifex.com.tw/chinese/3/7_12_3.asp</t>
    <phoneticPr fontId="3" type="noConversion"/>
  </si>
  <si>
    <t>結算日</t>
    <phoneticPr fontId="3" type="noConversion"/>
  </si>
  <si>
    <t>小型臺指
未沖銷契約量</t>
    <phoneticPr fontId="3" type="noConversion"/>
  </si>
  <si>
    <t>小台多方</t>
    <phoneticPr fontId="3" type="noConversion"/>
  </si>
  <si>
    <t>自營</t>
    <phoneticPr fontId="3" type="noConversion"/>
  </si>
  <si>
    <t>散戶看多</t>
    <phoneticPr fontId="3" type="noConversion"/>
  </si>
  <si>
    <t>小台空方</t>
    <phoneticPr fontId="3" type="noConversion"/>
  </si>
  <si>
    <t>散戶看空</t>
    <phoneticPr fontId="3" type="noConversion"/>
  </si>
  <si>
    <t>散戶多空比</t>
    <phoneticPr fontId="3" type="noConversion"/>
  </si>
  <si>
    <t>自營商
(買權)</t>
    <phoneticPr fontId="3" type="noConversion"/>
  </si>
  <si>
    <t>自營商
(賣權)</t>
    <phoneticPr fontId="3" type="noConversion"/>
  </si>
  <si>
    <t>外資
(買權)</t>
    <phoneticPr fontId="3" type="noConversion"/>
  </si>
  <si>
    <t>外資
(賣權)</t>
    <phoneticPr fontId="3" type="noConversion"/>
  </si>
  <si>
    <t>http://www.taifex.com.tw/chinese/3/7_12_5.asp</t>
    <phoneticPr fontId="3" type="noConversion"/>
  </si>
  <si>
    <t>臺指選擇權(TXO)Put/Call Ratios統計</t>
    <phoneticPr fontId="3" type="noConversion"/>
  </si>
  <si>
    <t>買賣權未平倉量比率%</t>
    <phoneticPr fontId="3" type="noConversion"/>
  </si>
  <si>
    <t>http://www.taifex.com.tw/chinese/3/PCRatio.asp</t>
    <phoneticPr fontId="3" type="noConversion"/>
  </si>
  <si>
    <t>前五大交易留倉部位(當月)</t>
    <phoneticPr fontId="3" type="noConversion"/>
  </si>
  <si>
    <t>多空合計</t>
    <phoneticPr fontId="3" type="noConversion"/>
  </si>
  <si>
    <t>買方</t>
    <phoneticPr fontId="3" type="noConversion"/>
  </si>
  <si>
    <t>賣方</t>
    <phoneticPr fontId="3" type="noConversion"/>
  </si>
  <si>
    <t>前十大交易留倉部位(當月)</t>
    <phoneticPr fontId="3" type="noConversion"/>
  </si>
  <si>
    <t>前五大交易留倉部位(所有)</t>
    <phoneticPr fontId="3" type="noConversion"/>
  </si>
  <si>
    <t>前十大交易留倉部位(所有)</t>
    <phoneticPr fontId="3" type="noConversion"/>
  </si>
  <si>
    <t>前五大交易</t>
    <phoneticPr fontId="3" type="noConversion"/>
  </si>
  <si>
    <t>未來多空</t>
    <phoneticPr fontId="3" type="noConversion"/>
  </si>
  <si>
    <t>前十大交易</t>
    <phoneticPr fontId="3" type="noConversion"/>
  </si>
  <si>
    <t>未來多空</t>
    <phoneticPr fontId="3" type="noConversion"/>
  </si>
  <si>
    <t>道瓊</t>
    <phoneticPr fontId="3" type="noConversion"/>
  </si>
  <si>
    <t>那斯達克</t>
    <phoneticPr fontId="3" type="noConversion"/>
  </si>
  <si>
    <t>費城半導體</t>
    <phoneticPr fontId="3" type="noConversion"/>
  </si>
  <si>
    <t>指數</t>
    <phoneticPr fontId="3" type="noConversion"/>
  </si>
  <si>
    <t>漲跌幅度</t>
    <phoneticPr fontId="3" type="noConversion"/>
  </si>
  <si>
    <r>
      <rPr>
        <b/>
        <sz val="12"/>
        <color rgb="FFFF0000"/>
        <rFont val="微軟正黑體"/>
        <family val="2"/>
        <charset val="136"/>
      </rPr>
      <t>此記錄以契約金額</t>
    </r>
    <r>
      <rPr>
        <sz val="12"/>
        <color theme="1"/>
        <rFont val="微軟正黑體"/>
        <family val="2"/>
        <charset val="136"/>
      </rPr>
      <t xml:space="preserve">，而非期貨用的契約口數，主要是因為選擇權每一價位的口數價值不等。
</t>
    </r>
    <r>
      <rPr>
        <b/>
        <sz val="12"/>
        <color rgb="FFFF0000"/>
        <rFont val="微軟正黑體"/>
        <family val="2"/>
        <charset val="136"/>
      </rPr>
      <t>數字前面為正值代表買入，為負值代表賣出</t>
    </r>
    <phoneticPr fontId="3" type="noConversion"/>
  </si>
  <si>
    <t>自營
(自行買賣)</t>
    <phoneticPr fontId="3" type="noConversion"/>
  </si>
  <si>
    <t>1083.03億</t>
    <phoneticPr fontId="3" type="noConversion"/>
  </si>
  <si>
    <t>951.78億</t>
    <phoneticPr fontId="3" type="noConversion"/>
  </si>
  <si>
    <t>77496口</t>
    <phoneticPr fontId="3" type="noConversion"/>
  </si>
  <si>
    <t>23312口</t>
    <phoneticPr fontId="3" type="noConversion"/>
  </si>
  <si>
    <t>136500口</t>
    <phoneticPr fontId="3" type="noConversion"/>
  </si>
  <si>
    <t>618.38億</t>
    <phoneticPr fontId="3" type="noConversion"/>
  </si>
  <si>
    <t>三大法人買賣超</t>
    <phoneticPr fontId="3" type="noConversion"/>
  </si>
  <si>
    <t>與上一結算日差額</t>
    <phoneticPr fontId="3" type="noConversion"/>
  </si>
  <si>
    <t>http://www.taifex.com.tw/chinese/3/3_1_1.asp</t>
    <phoneticPr fontId="3" type="noConversion"/>
  </si>
  <si>
    <t>自營商</t>
    <phoneticPr fontId="3" type="noConversion"/>
  </si>
  <si>
    <t>外資</t>
    <phoneticPr fontId="3" type="noConversion"/>
  </si>
  <si>
    <t>道瓊
(漲跌幅)</t>
    <phoneticPr fontId="3" type="noConversion"/>
  </si>
  <si>
    <t>日期</t>
    <phoneticPr fontId="3" type="noConversion"/>
  </si>
  <si>
    <t>968.48億</t>
  </si>
  <si>
    <t>101190口</t>
  </si>
  <si>
    <t>892.7億</t>
  </si>
  <si>
    <t>99758口</t>
  </si>
  <si>
    <t>994.87億</t>
  </si>
  <si>
    <t>121402口</t>
  </si>
  <si>
    <t>991.65億</t>
  </si>
  <si>
    <t>115155口</t>
  </si>
  <si>
    <t>899.04億</t>
  </si>
  <si>
    <t>99500口</t>
  </si>
  <si>
    <t>982.8億</t>
  </si>
  <si>
    <t>137742口</t>
  </si>
  <si>
    <t>1018.15億</t>
  </si>
  <si>
    <t>158761口</t>
  </si>
  <si>
    <t>843.47億</t>
  </si>
  <si>
    <t>121760口</t>
  </si>
  <si>
    <t>681.89億</t>
  </si>
  <si>
    <t>98122口</t>
  </si>
  <si>
    <t>699.12億</t>
  </si>
  <si>
    <t>94350口</t>
  </si>
  <si>
    <t>798.28億</t>
  </si>
  <si>
    <t>115305口</t>
  </si>
  <si>
    <t>887.35億</t>
  </si>
  <si>
    <t>140633口</t>
  </si>
  <si>
    <t>879.18億</t>
  </si>
  <si>
    <t>155828口</t>
  </si>
  <si>
    <t>1205.54億</t>
  </si>
  <si>
    <t>2090口</t>
  </si>
  <si>
    <t>http://www.twse.com.tw/zh/page/trading/fund/BFI82U.html</t>
    <phoneticPr fontId="3" type="noConversion"/>
  </si>
  <si>
    <t>1449.53億</t>
  </si>
  <si>
    <t>18346口</t>
  </si>
  <si>
    <t>1196.54億</t>
    <phoneticPr fontId="3" type="noConversion"/>
  </si>
  <si>
    <t>1222.62億</t>
  </si>
  <si>
    <t>5027口</t>
  </si>
  <si>
    <t>1242.02億</t>
  </si>
  <si>
    <t>4343口</t>
  </si>
  <si>
    <t>1267.21億</t>
  </si>
  <si>
    <t>6481口</t>
  </si>
  <si>
    <t>1048.2億</t>
  </si>
  <si>
    <t>4377口</t>
  </si>
  <si>
    <t>http://www.stockq.org/stock/history/</t>
    <phoneticPr fontId="3" type="noConversion"/>
  </si>
  <si>
    <t>1268.27億</t>
  </si>
  <si>
    <t>7117口</t>
  </si>
  <si>
    <t>1085.85億</t>
  </si>
  <si>
    <t>3324口</t>
  </si>
  <si>
    <t>http://www.cnyes.com/forex/html5chart.aspx?fccode=DX&amp;rate=exchange</t>
    <phoneticPr fontId="3" type="noConversion"/>
  </si>
  <si>
    <t>1366.38億</t>
  </si>
  <si>
    <t>12015口</t>
  </si>
  <si>
    <t>1789.74億</t>
  </si>
  <si>
    <t>5756口</t>
  </si>
  <si>
    <t>1287.4億</t>
  </si>
  <si>
    <t>7496口</t>
  </si>
  <si>
    <t>1251.65億</t>
  </si>
  <si>
    <t>4705口</t>
  </si>
  <si>
    <t xml:space="preserve">10750.93	</t>
  </si>
  <si>
    <t xml:space="preserve">	-0.95%	</t>
    <phoneticPr fontId="3" type="noConversion"/>
  </si>
  <si>
    <t>1337.61億</t>
  </si>
  <si>
    <t xml:space="preserve">6.00	</t>
    <phoneticPr fontId="3" type="noConversion"/>
  </si>
  <si>
    <t xml:space="preserve">0.06%	</t>
    <phoneticPr fontId="3" type="noConversion"/>
  </si>
  <si>
    <t>4060口</t>
  </si>
  <si>
    <t xml:space="preserve">30.006	</t>
    <phoneticPr fontId="3" type="noConversion"/>
  </si>
  <si>
    <t xml:space="preserve">23557.99	</t>
    <phoneticPr fontId="3" type="noConversion"/>
  </si>
  <si>
    <t xml:space="preserve">31.81	</t>
    <phoneticPr fontId="3" type="noConversion"/>
  </si>
  <si>
    <t xml:space="preserve">0.95%	</t>
  </si>
  <si>
    <t>1391.95億</t>
  </si>
  <si>
    <t>5529口</t>
  </si>
  <si>
    <t>1337.63億</t>
  </si>
  <si>
    <t>3287口</t>
  </si>
  <si>
    <t>2299.18億</t>
  </si>
  <si>
    <t>8954口</t>
  </si>
  <si>
    <t>1791.26億</t>
  </si>
  <si>
    <t>14382口</t>
  </si>
  <si>
    <t>1446.21億</t>
  </si>
  <si>
    <t>5874口</t>
  </si>
  <si>
    <t>1598.27億</t>
  </si>
  <si>
    <t>30789口</t>
  </si>
  <si>
    <t>1375.14億</t>
  </si>
  <si>
    <t>6425口</t>
  </si>
  <si>
    <t>1298.22億</t>
  </si>
  <si>
    <t>5230口</t>
  </si>
  <si>
    <t>1167.56億</t>
  </si>
  <si>
    <t>3307口</t>
  </si>
  <si>
    <t>1062.72億</t>
  </si>
  <si>
    <t>3777口</t>
  </si>
  <si>
    <t>1026.73億</t>
  </si>
  <si>
    <t>3318口</t>
  </si>
  <si>
    <t>用法</t>
    <phoneticPr fontId="3" type="noConversion"/>
  </si>
  <si>
    <t>排序</t>
    <phoneticPr fontId="3" type="noConversion"/>
  </si>
  <si>
    <t>重要性</t>
    <phoneticPr fontId="3" type="noConversion"/>
  </si>
  <si>
    <t>同步指標；關鍵時刻也有領先作用</t>
    <phoneticPr fontId="3" type="noConversion"/>
  </si>
  <si>
    <t>與上個月結算數字比較，增加或減少的方向與幅度，可預測未來1~3天的走勢。</t>
    <phoneticPr fontId="3" type="noConversion"/>
  </si>
  <si>
    <t>1124.44億</t>
  </si>
  <si>
    <t>4420口</t>
  </si>
  <si>
    <t>1251.31億</t>
  </si>
  <si>
    <t>6345口</t>
  </si>
  <si>
    <t>944.13億</t>
  </si>
  <si>
    <t>3540口</t>
  </si>
  <si>
    <t>1117.46億</t>
  </si>
  <si>
    <t>5014口</t>
  </si>
  <si>
    <t>1013.08億</t>
  </si>
  <si>
    <t>4185口</t>
  </si>
  <si>
    <t>981.69億</t>
  </si>
  <si>
    <t>4364口</t>
  </si>
  <si>
    <t>912.59億</t>
  </si>
  <si>
    <t>2008口</t>
  </si>
  <si>
    <t>972.65億</t>
  </si>
  <si>
    <t>3488口</t>
  </si>
  <si>
    <t>909.53億</t>
  </si>
  <si>
    <t>3855口</t>
  </si>
  <si>
    <t>1047.04億</t>
  </si>
  <si>
    <t>3129口</t>
  </si>
  <si>
    <t>1091.82億</t>
  </si>
  <si>
    <t>3445口</t>
  </si>
  <si>
    <t>1038.37億</t>
  </si>
  <si>
    <t>5658口</t>
  </si>
  <si>
    <t>1399.71億</t>
  </si>
  <si>
    <t>5857口</t>
  </si>
  <si>
    <t>1431.29億</t>
  </si>
  <si>
    <t>4586口</t>
  </si>
  <si>
    <t>1411.61億</t>
  </si>
  <si>
    <t>11114口</t>
  </si>
  <si>
    <t>1370.7億</t>
  </si>
  <si>
    <t>7787口</t>
  </si>
  <si>
    <t>1302.35億</t>
  </si>
  <si>
    <t>4346口</t>
  </si>
  <si>
    <t>1375.61億</t>
  </si>
  <si>
    <t>10015口</t>
  </si>
  <si>
    <t>1214.22億</t>
  </si>
  <si>
    <t>2961口</t>
  </si>
  <si>
    <t>1266.68億</t>
  </si>
  <si>
    <t>13577口</t>
  </si>
  <si>
    <t>1254.8億</t>
  </si>
  <si>
    <t>4742口</t>
  </si>
  <si>
    <t>1310.18億</t>
  </si>
  <si>
    <t>6840口</t>
  </si>
  <si>
    <t>1472.99億</t>
  </si>
  <si>
    <t>4757口</t>
  </si>
  <si>
    <t>外資(不含外資自營商)</t>
    <phoneticPr fontId="3" type="noConversion"/>
  </si>
  <si>
    <t>1493.51億</t>
  </si>
  <si>
    <t>8018口</t>
  </si>
  <si>
    <t>1338.81億</t>
  </si>
  <si>
    <t>9898口</t>
  </si>
  <si>
    <t>外資買賣台股具連續性，可用來判斷波段走勢</t>
    <phoneticPr fontId="3" type="noConversion"/>
  </si>
  <si>
    <t>但在判斷台股趨勢轉折時算是「先行指標」</t>
    <phoneticPr fontId="3" type="noConversion"/>
  </si>
  <si>
    <t>當大盤整一段期間，突然帶量上漲，
若搭配外資買賣超由賣轉買，通常都有波段上漲行情；反之亦然。</t>
    <phoneticPr fontId="3" type="noConversion"/>
  </si>
  <si>
    <t>同步指標；正相關</t>
    <phoneticPr fontId="3" type="noConversion"/>
  </si>
  <si>
    <t>新台幣連續升值與連續貶值，與台股趨勢有連動性。</t>
    <phoneticPr fontId="3" type="noConversion"/>
  </si>
  <si>
    <r>
      <t>央行</t>
    </r>
    <r>
      <rPr>
        <sz val="12"/>
        <color rgb="FFFF0000"/>
        <rFont val="微軟正黑體"/>
        <family val="2"/>
        <charset val="136"/>
      </rPr>
      <t>阻升促眨</t>
    </r>
    <r>
      <rPr>
        <sz val="12"/>
        <color theme="1"/>
        <rFont val="微軟正黑體"/>
        <family val="2"/>
        <charset val="136"/>
      </rPr>
      <t>，所以升小但貶大</t>
    </r>
    <phoneticPr fontId="3" type="noConversion"/>
  </si>
  <si>
    <r>
      <t>短期</t>
    </r>
    <r>
      <rPr>
        <sz val="12"/>
        <color rgb="FFFF0000"/>
        <rFont val="微軟正黑體"/>
        <family val="2"/>
        <charset val="136"/>
      </rPr>
      <t>最重要</t>
    </r>
    <r>
      <rPr>
        <sz val="12"/>
        <color theme="1"/>
        <rFont val="微軟正黑體"/>
        <family val="2"/>
        <charset val="136"/>
      </rPr>
      <t>領先指標</t>
    </r>
    <phoneticPr fontId="3" type="noConversion"/>
  </si>
  <si>
    <t>預判後面幾天行情最重要的領先指標</t>
    <phoneticPr fontId="3" type="noConversion"/>
  </si>
  <si>
    <t>外資(大小台)</t>
    <phoneticPr fontId="3" type="noConversion"/>
  </si>
  <si>
    <t>1485.6億</t>
  </si>
  <si>
    <t>4249口</t>
  </si>
  <si>
    <t>&lt;先行指標2&gt;選擇權未平倉餘額&lt;再確認指標&gt;</t>
    <phoneticPr fontId="3" type="noConversion"/>
  </si>
  <si>
    <t>關鍵時刻可提前抓到大盤轉折</t>
    <phoneticPr fontId="3" type="noConversion"/>
  </si>
  <si>
    <t>賣權/買權 未平倉比值</t>
    <phoneticPr fontId="3" type="noConversion"/>
  </si>
  <si>
    <t>數值增減與大盤漲跌同向，可確認波段走勢</t>
    <phoneticPr fontId="3" type="noConversion"/>
  </si>
  <si>
    <t>未來指標</t>
    <phoneticPr fontId="3" type="noConversion"/>
  </si>
  <si>
    <t>控盤者動向提早透露變盤訊息</t>
    <phoneticPr fontId="3" type="noConversion"/>
  </si>
  <si>
    <t>1579.08億</t>
  </si>
  <si>
    <t>16176口</t>
  </si>
  <si>
    <t>1446.96億</t>
  </si>
  <si>
    <t>5629口</t>
  </si>
  <si>
    <t>1606.5億</t>
  </si>
  <si>
    <t>15026口</t>
  </si>
  <si>
    <t>1362.67億</t>
  </si>
  <si>
    <t>2829口</t>
  </si>
  <si>
    <t>籌碼分析-1.大盤籌碼、2.個股籌碼。</t>
  </si>
  <si>
    <t>大盤籌碼分析-以外資的期貨未平倉量與現貨的當日買賣超量進行判斷</t>
  </si>
  <si>
    <t>‧      外資籌碼，外資通常先在期貨建空單、之後再賣出現貨。</t>
  </si>
  <si>
    <t xml:space="preserve">        觀察重點以外資未平倉量為主、現貨當日買賣超量為輔。</t>
  </si>
  <si>
    <t>‧      大原則，外資未平倉量多單(空單)量大於萬口，且同步大買超(賣超)現貨數十億元，</t>
  </si>
  <si>
    <t xml:space="preserve">        則能確定大盤未來走多(走空)。</t>
  </si>
  <si>
    <t>‧      融資融券，平常大盤的融資餘額與融券餘額沒有特別意義，</t>
  </si>
  <si>
    <t xml:space="preserve">        只有在融資、融券餘額單日暴增(減)10%才是有效訊號。</t>
  </si>
  <si>
    <t xml:space="preserve">        融資餘額單日暴增10%→多方過熱、短線看空。</t>
  </si>
  <si>
    <t xml:space="preserve">        融券餘額單日暴增10%→空方過熱、短線看多。</t>
  </si>
  <si>
    <t>‧      60日MA，可以60日MA(季線)輔助判斷目前大盤是多頭還是空頭。</t>
  </si>
  <si>
    <t xml:space="preserve">        連續5日在季線之下代表行情已轉空。</t>
  </si>
  <si>
    <t>‧      操作策略，預測未來偏多做多、偏空做空。</t>
  </si>
  <si>
    <t>選股流程</t>
  </si>
  <si>
    <t>‧      籌碼面→基本面→技術面找買點</t>
  </si>
  <si>
    <t>‧      籌碼是最重要的，法人進場、但技術面的買點不佳只是扣分；</t>
  </si>
  <si>
    <t xml:space="preserve">        法人退場、但技術面的買點漂亮也是0分。</t>
  </si>
  <si>
    <t>個股籌碼分析</t>
  </si>
  <si>
    <t>‧      三大法人為主，主要的籌碼來源分4大類，</t>
  </si>
  <si>
    <t xml:space="preserve">        1.散戶(融資券)、2.大股東(董監持股)、3.主力(券商分點)、</t>
  </si>
  <si>
    <t xml:space="preserve">        4.三大法人(外資投信自營)，</t>
  </si>
  <si>
    <t xml:space="preserve">        個股的籌碼分析以三大法人為主(但自營商做太短且可能含有權證避險成分，</t>
  </si>
  <si>
    <t xml:space="preserve">        不用特別分析)。</t>
  </si>
  <si>
    <t>‧      外資特性，1. 資金多、主要投資權值股，對大盤的影響大。</t>
  </si>
  <si>
    <t xml:space="preserve">                  2. 買賣持有期間長，長期投資領取股利是外資的主要獲利來源。</t>
  </si>
  <si>
    <t xml:space="preserve">                  3. 權值股的籌碼分析以外資的籌碼為主。</t>
  </si>
  <si>
    <t>‧      投信特性，1. 地緣性佳、在地的資源與消息管道較充沛。</t>
  </si>
  <si>
    <t xml:space="preserve">                  2. 必須先行研究才能進場，選投信買超股自然</t>
  </si>
  <si>
    <t xml:space="preserve">                     過濾掉基本面不佳的個股。</t>
  </si>
  <si>
    <t xml:space="preserve">                  3. 投資期間較外資短，以股價波動較大的中小</t>
  </si>
  <si>
    <t xml:space="preserve">                     型股為主，以達成每季的相對績效。判斷中小</t>
  </si>
  <si>
    <t xml:space="preserve">                     型股以投信籌碼為主。</t>
  </si>
  <si>
    <t>‧      實際作業，每日用Excel記錄上市/上櫃的外資/投信買賣超前20名(下午4點會</t>
  </si>
  <si>
    <t xml:space="preserve">                  公告)，每日觀察這80檔個股，對其進行分類:</t>
  </si>
  <si>
    <t xml:space="preserve">                  1. 新面孔-標註黃色，新面孔=近一個月都沒上榜過、當日突然上榜。</t>
  </si>
  <si>
    <t xml:space="preserve">                  2. 連續兩天上榜，標註藍色，至少連續兩天上榜。</t>
  </si>
  <si>
    <t xml:space="preserve">                  3. 外資、投信同步，標註紅色。</t>
  </si>
  <si>
    <t xml:space="preserve">                  4. 外資、投信對做，標註綠色，後續再觀察何者的影響力較大。</t>
  </si>
  <si>
    <t xml:space="preserve">                  *台灣50成分股-以外資為主。</t>
  </si>
  <si>
    <t xml:space="preserve">                  *中型100成分股-要再觀察到某一方勝出時，才將他納入選股標的。</t>
  </si>
  <si>
    <t xml:space="preserve">                  *股本小於30億-以投信為主。</t>
  </si>
  <si>
    <t xml:space="preserve">                  *股本小於40億且大盤成交量大於1000萬時-以投信為主。</t>
  </si>
  <si>
    <t xml:space="preserve">                  ex. 如下圖，穩懋股本小，故以投信籌碼為主。</t>
  </si>
  <si>
    <t>‧      選擇標的，選入標的條件為:</t>
  </si>
  <si>
    <t xml:space="preserve">                  1. 連續3天法人持續買入。(有一定經驗後可以縮減為2天)。 or</t>
  </si>
  <si>
    <t xml:space="preserve">                  2. 當日買超額占成交量的占比高。 or</t>
  </si>
  <si>
    <t xml:space="preserve">                  3. 由賣出轉為賣超。</t>
  </si>
  <si>
    <t>‧      其他法人</t>
  </si>
  <si>
    <t xml:space="preserve">                  1. 散戶(融資券)，融資券餘額主要用於大盤的判斷。</t>
  </si>
  <si>
    <t xml:space="preserve">                  2. 大股東(董監持股)，董監持股占比高不是選股的必要條件，</t>
  </si>
  <si>
    <t xml:space="preserve">                     但是加分條件。</t>
  </si>
  <si>
    <t xml:space="preserve">                  3. 董監持股占比高，代表*大股東未來的營運前景有信心。</t>
  </si>
  <si>
    <t xml:space="preserve">                     *股票的流通數少，外資投信進場能快速啟動漲勢。</t>
  </si>
  <si>
    <t xml:space="preserve">                  4. 主力(券商分點)，券商分點的資料量龐大，且許多大戶</t>
  </si>
  <si>
    <t xml:space="preserve">                     都在不同券商開設多組帳號，深入研究的效益並不高。</t>
  </si>
  <si>
    <t>基本面-進一步篩選</t>
  </si>
  <si>
    <t>‧      閱讀研究報告、了解產業、比較報告提出的目標價。</t>
  </si>
  <si>
    <t>‧      短期，每月營收YOY皆為正數。</t>
  </si>
  <si>
    <t>‧      長期，近五年EPS與現金股利皆為正數。</t>
  </si>
  <si>
    <t>技術面-選擇進場點</t>
  </si>
  <si>
    <t>‧      均線糾結，均線包含5 MA、10 MA、20 MA、60 MA。均線前1個月持續糾結為佳。</t>
  </si>
  <si>
    <t>‧      成交量放大，成交量放大=當日成交量為日均量的3倍。均線糾結+帶量突破將會是最佳</t>
  </si>
  <si>
    <t xml:space="preserve">        的進場時點。</t>
  </si>
  <si>
    <t>‧      相對低點，目前股價在近半年的相對低檔為佳。</t>
  </si>
  <si>
    <t>‧      高檔追高、多頭排列，5 MA、10 MA、20 MA、60 MA。無法買在均線糾結處，至少要達</t>
  </si>
  <si>
    <t xml:space="preserve">        成多頭排列才值得進場。</t>
  </si>
  <si>
    <t>1307.71億</t>
  </si>
  <si>
    <t>7867口</t>
  </si>
  <si>
    <t>1332億</t>
  </si>
  <si>
    <t>4774口</t>
  </si>
  <si>
    <t>1212.32億</t>
  </si>
  <si>
    <t>6280口</t>
  </si>
  <si>
    <t>1199.64億</t>
  </si>
  <si>
    <t>11176口</t>
  </si>
  <si>
    <t>1284.31億</t>
  </si>
  <si>
    <t>10637口</t>
  </si>
  <si>
    <t>1511.73億</t>
  </si>
  <si>
    <t>20737口</t>
  </si>
  <si>
    <t>1453.14億</t>
  </si>
  <si>
    <t>9250口</t>
  </si>
  <si>
    <t>1236.78億</t>
  </si>
  <si>
    <t>10679口</t>
  </si>
  <si>
    <t>1202.84億</t>
  </si>
  <si>
    <t>5066口</t>
  </si>
  <si>
    <t>1360.23億</t>
  </si>
  <si>
    <t>8182口</t>
  </si>
  <si>
    <t>1288.03億</t>
  </si>
  <si>
    <t>10043口</t>
  </si>
  <si>
    <t>1096.51億</t>
  </si>
  <si>
    <t>16367口</t>
  </si>
  <si>
    <t>1122.94億</t>
  </si>
  <si>
    <t>16197口</t>
  </si>
  <si>
    <t>1110.36億</t>
  </si>
  <si>
    <t>11442口</t>
  </si>
  <si>
    <t>1210.54億</t>
  </si>
  <si>
    <t>11169口</t>
  </si>
  <si>
    <t>1207.5億</t>
  </si>
  <si>
    <t>18794口</t>
  </si>
  <si>
    <t>1231.56億</t>
  </si>
  <si>
    <t>4846口</t>
  </si>
  <si>
    <t>1401.03億</t>
  </si>
  <si>
    <t>7821口</t>
  </si>
  <si>
    <t>1307.8億</t>
  </si>
  <si>
    <t>7174口</t>
  </si>
  <si>
    <t>1186.62億</t>
  </si>
  <si>
    <t>9029口</t>
  </si>
  <si>
    <t>1111.23億</t>
  </si>
  <si>
    <t>7313口</t>
  </si>
  <si>
    <t>1663.85億</t>
  </si>
  <si>
    <t>8213口</t>
  </si>
  <si>
    <t>1099.53億</t>
  </si>
  <si>
    <t>13868口</t>
  </si>
  <si>
    <t>1476.71億</t>
  </si>
  <si>
    <t>15918口</t>
  </si>
  <si>
    <t>1460.1億</t>
  </si>
  <si>
    <t>22900口</t>
  </si>
  <si>
    <t>1190.8億</t>
  </si>
  <si>
    <t>16394口</t>
  </si>
  <si>
    <t>http://www.taifex.com.tw/chinese/3/7_8.asp</t>
    <phoneticPr fontId="3" type="noConversion"/>
  </si>
  <si>
    <t>1299.48億</t>
  </si>
  <si>
    <t>9831口</t>
  </si>
  <si>
    <t>1166.62億</t>
  </si>
  <si>
    <t>8474口</t>
  </si>
  <si>
    <t>1148.76億</t>
  </si>
  <si>
    <t>5713口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</si>
</sst>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76" formatCode="yyyy/m/d;@"/>
    <numFmt numFmtId="177" formatCode="0.00_ "/>
    <numFmt numFmtId="178" formatCode="0.00_);[Red]\(0.00\)"/>
    <numFmt numFmtId="179" formatCode="0.000_);[Red]\(0.000\)"/>
    <numFmt numFmtId="180" formatCode="#,##0.00_);[Red]\(#,##0.00\)"/>
    <numFmt numFmtId="181" formatCode="#,##0.00_ "/>
    <numFmt numFmtId="182" formatCode="0.00_ &quot;仟&quot;&quot;萬&quot;"/>
  </numFmts>
  <fonts count="26">
    <font>
      <sz val="12"/>
      <color theme="1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2"/>
      <name val="微軟正黑體"/>
      <family val="2"/>
      <charset val="136"/>
    </font>
    <font>
      <b/>
      <sz val="12"/>
      <color theme="0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b/>
      <sz val="12"/>
      <name val="微軟正黑體"/>
      <family val="2"/>
      <charset val="136"/>
    </font>
    <font>
      <b/>
      <sz val="12"/>
      <name val="新細明體"/>
      <family val="2"/>
      <charset val="136"/>
      <scheme val="minor"/>
    </font>
    <font>
      <b/>
      <sz val="12"/>
      <color rgb="FF0070C0"/>
      <name val="微軟正黑體"/>
      <family val="2"/>
      <charset val="136"/>
    </font>
    <font>
      <b/>
      <sz val="12"/>
      <color rgb="FF0070C0"/>
      <name val="新細明體"/>
      <family val="2"/>
      <charset val="136"/>
      <scheme val="minor"/>
    </font>
    <font>
      <b/>
      <sz val="12"/>
      <color rgb="FFFF0000"/>
      <name val="微軟正黑體"/>
      <family val="2"/>
      <charset val="136"/>
    </font>
    <font>
      <b/>
      <sz val="12"/>
      <color rgb="FFFF0000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0"/>
      <name val="微軟正黑體"/>
      <family val="2"/>
      <charset val="136"/>
    </font>
    <font>
      <sz val="12"/>
      <color theme="0"/>
      <name val="微軟正黑體"/>
      <family val="2"/>
      <charset val="136"/>
    </font>
    <font>
      <i/>
      <sz val="12"/>
      <color theme="1"/>
      <name val="新細明體"/>
      <family val="1"/>
      <charset val="136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indexed="81"/>
      <name val="微軟正黑體"/>
      <family val="2"/>
      <charset val="136"/>
    </font>
    <font>
      <sz val="12"/>
      <color indexed="81"/>
      <name val="微軟正黑體"/>
      <family val="2"/>
      <charset val="136"/>
    </font>
    <font>
      <sz val="14"/>
      <color indexed="81"/>
      <name val="微軟正黑體"/>
      <family val="2"/>
      <charset val="136"/>
    </font>
    <font>
      <b/>
      <sz val="14"/>
      <name val="微軟正黑體"/>
      <family val="2"/>
      <charset val="136"/>
    </font>
    <font>
      <sz val="8"/>
      <color theme="1"/>
      <name val="新細明體"/>
      <family val="2"/>
      <charset val="136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169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13" fillId="2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center" vertical="center" wrapText="1"/>
    </xf>
    <xf numFmtId="0" fontId="4" fillId="0" borderId="0" xfId="0" applyNumberFormat="1" applyFont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8" fontId="6" fillId="0" borderId="1" xfId="0" applyNumberFormat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6" fillId="0" borderId="1" xfId="1" applyFont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178" fontId="6" fillId="6" borderId="1" xfId="0" applyNumberFormat="1" applyFont="1" applyFill="1" applyBorder="1" applyAlignment="1">
      <alignment horizontal="center" vertical="center"/>
    </xf>
    <xf numFmtId="10" fontId="9" fillId="5" borderId="1" xfId="0" applyNumberFormat="1" applyFont="1" applyFill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177" fontId="4" fillId="0" borderId="0" xfId="0" applyNumberFormat="1" applyFont="1" applyBorder="1" applyAlignment="1">
      <alignment horizontal="center" vertical="center"/>
    </xf>
    <xf numFmtId="177" fontId="6" fillId="0" borderId="1" xfId="0" applyNumberFormat="1" applyFont="1" applyBorder="1" applyAlignment="1">
      <alignment horizontal="center" vertical="center"/>
    </xf>
    <xf numFmtId="0" fontId="7" fillId="11" borderId="1" xfId="0" applyFont="1" applyFill="1" applyBorder="1" applyAlignment="1">
      <alignment horizontal="center" vertical="center"/>
    </xf>
    <xf numFmtId="178" fontId="6" fillId="3" borderId="1" xfId="0" applyNumberFormat="1" applyFont="1" applyFill="1" applyBorder="1" applyAlignment="1">
      <alignment horizontal="center" vertical="center"/>
    </xf>
    <xf numFmtId="178" fontId="17" fillId="11" borderId="1" xfId="0" applyNumberFormat="1" applyFont="1" applyFill="1" applyBorder="1" applyAlignment="1">
      <alignment horizontal="center" vertical="center"/>
    </xf>
    <xf numFmtId="178" fontId="6" fillId="0" borderId="1" xfId="0" applyNumberFormat="1" applyFont="1" applyFill="1" applyBorder="1" applyAlignment="1">
      <alignment horizontal="center" vertical="center"/>
    </xf>
    <xf numFmtId="0" fontId="6" fillId="0" borderId="0" xfId="0" applyFont="1" applyFill="1">
      <alignment vertical="center"/>
    </xf>
    <xf numFmtId="0" fontId="4" fillId="0" borderId="0" xfId="0" applyFont="1" applyBorder="1">
      <alignment vertical="center"/>
    </xf>
    <xf numFmtId="0" fontId="6" fillId="0" borderId="0" xfId="0" applyFont="1">
      <alignment vertical="center"/>
    </xf>
    <xf numFmtId="0" fontId="4" fillId="0" borderId="0" xfId="0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78" fontId="4" fillId="0" borderId="1" xfId="0" applyNumberFormat="1" applyFont="1" applyFill="1" applyBorder="1" applyAlignment="1">
      <alignment horizontal="center" vertical="center"/>
    </xf>
    <xf numFmtId="10" fontId="4" fillId="0" borderId="1" xfId="0" applyNumberFormat="1" applyFont="1" applyFill="1" applyBorder="1" applyAlignment="1">
      <alignment horizontal="center" vertical="center"/>
    </xf>
    <xf numFmtId="180" fontId="4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/>
    </xf>
    <xf numFmtId="179" fontId="6" fillId="0" borderId="1" xfId="0" applyNumberFormat="1" applyFont="1" applyFill="1" applyBorder="1" applyAlignment="1">
      <alignment horizontal="center" vertical="center"/>
    </xf>
    <xf numFmtId="177" fontId="6" fillId="0" borderId="1" xfId="0" applyNumberFormat="1" applyFont="1" applyFill="1" applyBorder="1" applyAlignment="1">
      <alignment horizontal="center" vertical="center"/>
    </xf>
    <xf numFmtId="177" fontId="4" fillId="0" borderId="1" xfId="0" applyNumberFormat="1" applyFont="1" applyFill="1" applyBorder="1" applyAlignment="1">
      <alignment horizontal="center" vertical="center"/>
    </xf>
    <xf numFmtId="10" fontId="6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10" fontId="6" fillId="0" borderId="1" xfId="0" applyNumberFormat="1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4" fontId="6" fillId="0" borderId="1" xfId="0" applyNumberFormat="1" applyFont="1" applyBorder="1" applyAlignment="1">
      <alignment horizontal="center" vertical="center"/>
    </xf>
    <xf numFmtId="3" fontId="6" fillId="0" borderId="1" xfId="0" applyNumberFormat="1" applyFont="1" applyBorder="1" applyAlignment="1">
      <alignment horizontal="center" vertical="center"/>
    </xf>
    <xf numFmtId="176" fontId="4" fillId="0" borderId="5" xfId="0" applyNumberFormat="1" applyFont="1" applyBorder="1" applyAlignment="1">
      <alignment horizontal="center" vertical="center"/>
    </xf>
    <xf numFmtId="3" fontId="6" fillId="0" borderId="5" xfId="0" applyNumberFormat="1" applyFont="1" applyBorder="1" applyAlignment="1">
      <alignment horizontal="center" vertical="center"/>
    </xf>
    <xf numFmtId="178" fontId="6" fillId="0" borderId="5" xfId="0" applyNumberFormat="1" applyFont="1" applyBorder="1" applyAlignment="1">
      <alignment horizontal="center" vertical="center"/>
    </xf>
    <xf numFmtId="179" fontId="6" fillId="0" borderId="1" xfId="0" applyNumberFormat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181" fontId="6" fillId="0" borderId="1" xfId="0" applyNumberFormat="1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18" fillId="0" borderId="0" xfId="0" applyFont="1">
      <alignment vertical="center"/>
    </xf>
    <xf numFmtId="182" fontId="4" fillId="0" borderId="1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9" fillId="0" borderId="21" xfId="0" applyFont="1" applyFill="1" applyBorder="1" applyAlignment="1">
      <alignment horizontal="center" vertical="center"/>
    </xf>
    <xf numFmtId="0" fontId="9" fillId="0" borderId="22" xfId="0" applyFont="1" applyFill="1" applyBorder="1" applyAlignment="1">
      <alignment horizontal="center" vertical="center"/>
    </xf>
    <xf numFmtId="0" fontId="9" fillId="0" borderId="2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6" fillId="0" borderId="2" xfId="0" applyNumberFormat="1" applyFont="1" applyBorder="1" applyAlignment="1">
      <alignment horizontal="center" vertical="center"/>
    </xf>
    <xf numFmtId="0" fontId="4" fillId="0" borderId="25" xfId="0" applyNumberFormat="1" applyFont="1" applyBorder="1" applyAlignment="1">
      <alignment horizontal="center" vertical="center"/>
    </xf>
    <xf numFmtId="0" fontId="6" fillId="0" borderId="25" xfId="0" applyNumberFormat="1" applyFont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24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/>
    </xf>
    <xf numFmtId="0" fontId="9" fillId="6" borderId="3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78" fontId="6" fillId="0" borderId="0" xfId="0" applyNumberFormat="1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178" fontId="6" fillId="0" borderId="26" xfId="0" applyNumberFormat="1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178" fontId="7" fillId="4" borderId="27" xfId="0" applyNumberFormat="1" applyFont="1" applyFill="1" applyBorder="1" applyAlignment="1">
      <alignment horizontal="center" vertical="center"/>
    </xf>
    <xf numFmtId="178" fontId="6" fillId="0" borderId="27" xfId="0" applyNumberFormat="1" applyFont="1" applyBorder="1" applyAlignment="1">
      <alignment horizontal="center" vertical="center"/>
    </xf>
    <xf numFmtId="178" fontId="6" fillId="0" borderId="26" xfId="0" applyNumberFormat="1" applyFont="1" applyFill="1" applyBorder="1" applyAlignment="1">
      <alignment horizontal="center" vertical="center"/>
    </xf>
    <xf numFmtId="178" fontId="6" fillId="0" borderId="27" xfId="0" applyNumberFormat="1" applyFont="1" applyFill="1" applyBorder="1" applyAlignment="1">
      <alignment horizontal="center" vertical="center"/>
    </xf>
    <xf numFmtId="10" fontId="6" fillId="0" borderId="27" xfId="0" applyNumberFormat="1" applyFont="1" applyFill="1" applyBorder="1" applyAlignment="1">
      <alignment horizontal="center" vertical="center"/>
    </xf>
    <xf numFmtId="176" fontId="4" fillId="0" borderId="2" xfId="0" applyNumberFormat="1" applyFont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178" fontId="6" fillId="0" borderId="2" xfId="0" applyNumberFormat="1" applyFont="1" applyBorder="1" applyAlignment="1">
      <alignment horizontal="center" vertical="center"/>
    </xf>
    <xf numFmtId="3" fontId="6" fillId="0" borderId="25" xfId="0" applyNumberFormat="1" applyFont="1" applyBorder="1" applyAlignment="1">
      <alignment horizontal="center" vertical="center"/>
    </xf>
    <xf numFmtId="3" fontId="6" fillId="0" borderId="3" xfId="0" applyNumberFormat="1" applyFont="1" applyBorder="1" applyAlignment="1">
      <alignment horizontal="center" vertical="center"/>
    </xf>
    <xf numFmtId="178" fontId="6" fillId="0" borderId="28" xfId="0" applyNumberFormat="1" applyFont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24" fillId="8" borderId="1" xfId="0" applyFont="1" applyFill="1" applyBorder="1" applyAlignment="1">
      <alignment horizontal="center" vertical="center" wrapText="1"/>
    </xf>
    <xf numFmtId="0" fontId="25" fillId="0" borderId="0" xfId="0" applyFont="1">
      <alignment vertical="center"/>
    </xf>
    <xf numFmtId="38" fontId="6" fillId="0" borderId="25" xfId="0" applyNumberFormat="1" applyFont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13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4" fillId="6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0" fontId="8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16" fillId="0" borderId="5" xfId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6" fillId="0" borderId="1" xfId="1" applyFont="1" applyBorder="1" applyAlignment="1">
      <alignment horizontal="center" vertical="center"/>
    </xf>
    <xf numFmtId="0" fontId="15" fillId="0" borderId="7" xfId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13" fillId="6" borderId="2" xfId="0" applyFont="1" applyFill="1" applyBorder="1" applyAlignment="1">
      <alignment horizontal="center" vertical="center" wrapText="1"/>
    </xf>
    <xf numFmtId="0" fontId="13" fillId="6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3" fillId="6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7" fillId="11" borderId="1" xfId="0" applyFont="1" applyFill="1" applyBorder="1" applyAlignment="1">
      <alignment horizontal="center" vertical="center" wrapText="1"/>
    </xf>
    <xf numFmtId="0" fontId="7" fillId="11" borderId="1" xfId="0" applyFont="1" applyFill="1" applyBorder="1" applyAlignment="1">
      <alignment horizontal="center" vertical="center"/>
    </xf>
    <xf numFmtId="0" fontId="15" fillId="0" borderId="2" xfId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/>
    </xf>
    <xf numFmtId="0" fontId="9" fillId="8" borderId="2" xfId="0" applyFont="1" applyFill="1" applyBorder="1" applyAlignment="1">
      <alignment horizontal="center" vertical="center"/>
    </xf>
    <xf numFmtId="0" fontId="15" fillId="0" borderId="1" xfId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/>
    </xf>
    <xf numFmtId="0" fontId="13" fillId="0" borderId="4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/>
    </xf>
    <xf numFmtId="0" fontId="16" fillId="0" borderId="2" xfId="1" applyFont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9" fillId="0" borderId="18" xfId="0" applyFont="1" applyFill="1" applyBorder="1" applyAlignment="1">
      <alignment horizontal="center" vertical="center" wrapText="1"/>
    </xf>
    <xf numFmtId="0" fontId="9" fillId="0" borderId="19" xfId="0" applyFont="1" applyFill="1" applyBorder="1" applyAlignment="1">
      <alignment horizontal="center" vertical="center"/>
    </xf>
    <xf numFmtId="0" fontId="9" fillId="0" borderId="20" xfId="0" applyFont="1" applyFill="1" applyBorder="1" applyAlignment="1">
      <alignment horizontal="center" vertical="center"/>
    </xf>
    <xf numFmtId="0" fontId="15" fillId="0" borderId="16" xfId="1" applyFill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colors>
    <mruColors>
      <color rgb="FFE7B539"/>
      <color rgb="FFFF99FF"/>
      <color rgb="FF6600FF"/>
      <color rgb="FFC15FB5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activeX/activeX1.xml><?xml version="1.0" encoding="utf-8"?>
<ax:ocx xmlns:ax="http://schemas.microsoft.com/office/2006/activeX" xmlns:r="http://schemas.openxmlformats.org/officeDocument/2006/relationships" ax:classid="{20DD1B9E-87C4-11D1-8BE3-0000F8754DA1}" ax:license="651A8940-87C5-11d1-8BE3-0000F8754DA1" ax:persistence="persistPropertyBag">
  <ax:ocxPr ax:name="_ExtentX" ax:value="21"/>
  <ax:ocxPr ax:name="_ExtentY" ax:value="21"/>
  <ax:ocxPr ax:name="_Version" ax:value="393216"/>
  <ax:ocxPr ax:name="Font">
    <ax:font ax:persistence="persistPropertyBag">
      <ax:ocxPr ax:name="Name" ax:value="微軟正黑體"/>
      <ax:ocxPr ax:name="Size" ax:value="12"/>
      <ax:ocxPr ax:name="Charset" ax:value="136"/>
      <ax:ocxPr ax:name="Weight" ax:value="400"/>
      <ax:ocxPr ax:name="Underline" ax:value="0"/>
      <ax:ocxPr ax:name="Italic" ax:value="0"/>
      <ax:ocxPr ax:name="Strikethrough" ax:value="0"/>
    </ax:font>
  </ax:ocxPr>
  <ax:ocxPr ax:name="Format" ax:value="220594177"/>
  <ax:ocxPr ax:name="CurrentDate" ax:value="43189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335280</xdr:colOff>
          <xdr:row>1</xdr:row>
          <xdr:rowOff>175260</xdr:rowOff>
        </xdr:from>
        <xdr:to>
          <xdr:col>2</xdr:col>
          <xdr:colOff>99060</xdr:colOff>
          <xdr:row>3</xdr:row>
          <xdr:rowOff>22860</xdr:rowOff>
        </xdr:to>
        <xdr:sp macro="" textlink="">
          <xdr:nvSpPr>
            <xdr:cNvPr id="22529" name="DTPicker1" hidden="1">
              <a:extLst>
                <a:ext uri="{63B3BB69-23CF-44E3-9099-C40C66FF867C}">
                  <a14:compatExt spid="_x0000_s225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www.twse.com.tw/ch/trading/exchange/MI_INDEX/MI_INDEX.php" TargetMode="External"/><Relationship Id="rId1" Type="http://schemas.openxmlformats.org/officeDocument/2006/relationships/hyperlink" Target="https://tw.stock.yahoo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twse.com.tw/zh/page/trading/fund/BFI82U.html" TargetMode="External"/><Relationship Id="rId4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taifex.com.tw/chinese/3/7_12_3.asp" TargetMode="External"/><Relationship Id="rId4" Type="http://schemas.openxmlformats.org/officeDocument/2006/relationships/comments" Target="../comments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taifex.com.tw/chinese/3/7_8.asp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taifex.com.tw/chinese/3/7_12_5.asp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taifex.com.tw/chinese/3/PCRatio.asp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cnyes.com/forex/html5chart.aspx?fccode=DX&amp;rate=exchange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http://www.taifex.com.tw/chinese/3/7_12_3.asp" TargetMode="External"/><Relationship Id="rId1" Type="http://schemas.openxmlformats.org/officeDocument/2006/relationships/hyperlink" Target="http://www.taifex.com.tw/chinese/3/3_1_1.asp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tockq.org/stock/histo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3"/>
  <sheetViews>
    <sheetView topLeftCell="A26" workbookViewId="0">
      <selection activeCell="E26" sqref="E26"/>
    </sheetView>
  </sheetViews>
  <sheetFormatPr defaultRowHeight="16.2"/>
  <sheetData>
    <row r="2" spans="2:2">
      <c r="B2" t="s">
        <v>271</v>
      </c>
    </row>
    <row r="4" spans="2:2">
      <c r="B4" t="s">
        <v>272</v>
      </c>
    </row>
    <row r="5" spans="2:2">
      <c r="B5" t="s">
        <v>273</v>
      </c>
    </row>
    <row r="6" spans="2:2">
      <c r="B6" t="s">
        <v>274</v>
      </c>
    </row>
    <row r="7" spans="2:2">
      <c r="B7" t="s">
        <v>275</v>
      </c>
    </row>
    <row r="8" spans="2:2">
      <c r="B8" t="s">
        <v>276</v>
      </c>
    </row>
    <row r="9" spans="2:2">
      <c r="B9" t="s">
        <v>277</v>
      </c>
    </row>
    <row r="10" spans="2:2">
      <c r="B10" t="s">
        <v>278</v>
      </c>
    </row>
    <row r="11" spans="2:2">
      <c r="B11" t="s">
        <v>279</v>
      </c>
    </row>
    <row r="12" spans="2:2">
      <c r="B12" t="s">
        <v>280</v>
      </c>
    </row>
    <row r="13" spans="2:2">
      <c r="B13" t="s">
        <v>281</v>
      </c>
    </row>
    <row r="14" spans="2:2">
      <c r="B14" t="s">
        <v>282</v>
      </c>
    </row>
    <row r="15" spans="2:2">
      <c r="B15" t="s">
        <v>283</v>
      </c>
    </row>
    <row r="17" spans="2:2">
      <c r="B17" t="s">
        <v>284</v>
      </c>
    </row>
    <row r="18" spans="2:2">
      <c r="B18" t="s">
        <v>285</v>
      </c>
    </row>
    <row r="19" spans="2:2">
      <c r="B19" t="s">
        <v>286</v>
      </c>
    </row>
    <row r="20" spans="2:2">
      <c r="B20" t="s">
        <v>287</v>
      </c>
    </row>
    <row r="22" spans="2:2">
      <c r="B22" t="s">
        <v>288</v>
      </c>
    </row>
    <row r="23" spans="2:2">
      <c r="B23" t="s">
        <v>289</v>
      </c>
    </row>
    <row r="24" spans="2:2">
      <c r="B24" t="s">
        <v>290</v>
      </c>
    </row>
    <row r="25" spans="2:2">
      <c r="B25" t="s">
        <v>291</v>
      </c>
    </row>
    <row r="26" spans="2:2">
      <c r="B26" t="s">
        <v>292</v>
      </c>
    </row>
    <row r="27" spans="2:2">
      <c r="B27" t="s">
        <v>293</v>
      </c>
    </row>
    <row r="28" spans="2:2">
      <c r="B28" t="s">
        <v>294</v>
      </c>
    </row>
    <row r="29" spans="2:2">
      <c r="B29" t="s">
        <v>295</v>
      </c>
    </row>
    <row r="30" spans="2:2">
      <c r="B30" t="s">
        <v>296</v>
      </c>
    </row>
    <row r="31" spans="2:2">
      <c r="B31" t="s">
        <v>297</v>
      </c>
    </row>
    <row r="32" spans="2:2">
      <c r="B32" t="s">
        <v>298</v>
      </c>
    </row>
    <row r="33" spans="2:2">
      <c r="B33" t="s">
        <v>299</v>
      </c>
    </row>
    <row r="34" spans="2:2">
      <c r="B34" t="s">
        <v>300</v>
      </c>
    </row>
    <row r="35" spans="2:2">
      <c r="B35" t="s">
        <v>301</v>
      </c>
    </row>
    <row r="36" spans="2:2">
      <c r="B36" t="s">
        <v>302</v>
      </c>
    </row>
    <row r="37" spans="2:2">
      <c r="B37" t="s">
        <v>303</v>
      </c>
    </row>
    <row r="38" spans="2:2">
      <c r="B38" t="s">
        <v>304</v>
      </c>
    </row>
    <row r="39" spans="2:2">
      <c r="B39" t="s">
        <v>305</v>
      </c>
    </row>
    <row r="40" spans="2:2">
      <c r="B40" t="s">
        <v>306</v>
      </c>
    </row>
    <row r="41" spans="2:2">
      <c r="B41" t="s">
        <v>307</v>
      </c>
    </row>
    <row r="42" spans="2:2">
      <c r="B42" t="s">
        <v>308</v>
      </c>
    </row>
    <row r="43" spans="2:2">
      <c r="B43" t="s">
        <v>309</v>
      </c>
    </row>
    <row r="44" spans="2:2">
      <c r="B44" t="s">
        <v>310</v>
      </c>
    </row>
    <row r="45" spans="2:2">
      <c r="B45" t="s">
        <v>311</v>
      </c>
    </row>
    <row r="46" spans="2:2">
      <c r="B46" t="s">
        <v>312</v>
      </c>
    </row>
    <row r="47" spans="2:2">
      <c r="B47" t="s">
        <v>313</v>
      </c>
    </row>
    <row r="49" spans="2:2">
      <c r="B49" t="s">
        <v>314</v>
      </c>
    </row>
    <row r="50" spans="2:2">
      <c r="B50" t="s">
        <v>315</v>
      </c>
    </row>
    <row r="51" spans="2:2">
      <c r="B51" t="s">
        <v>316</v>
      </c>
    </row>
    <row r="52" spans="2:2">
      <c r="B52" t="s">
        <v>317</v>
      </c>
    </row>
    <row r="53" spans="2:2">
      <c r="B53" t="s">
        <v>318</v>
      </c>
    </row>
    <row r="54" spans="2:2">
      <c r="B54" t="s">
        <v>319</v>
      </c>
    </row>
    <row r="55" spans="2:2">
      <c r="B55" t="s">
        <v>320</v>
      </c>
    </row>
    <row r="56" spans="2:2">
      <c r="B56" t="s">
        <v>321</v>
      </c>
    </row>
    <row r="57" spans="2:2">
      <c r="B57" t="s">
        <v>322</v>
      </c>
    </row>
    <row r="58" spans="2:2">
      <c r="B58" t="s">
        <v>323</v>
      </c>
    </row>
    <row r="59" spans="2:2">
      <c r="B59" t="s">
        <v>324</v>
      </c>
    </row>
    <row r="60" spans="2:2">
      <c r="B60" t="s">
        <v>325</v>
      </c>
    </row>
    <row r="62" spans="2:2">
      <c r="B62" t="s">
        <v>326</v>
      </c>
    </row>
    <row r="63" spans="2:2">
      <c r="B63" t="s">
        <v>327</v>
      </c>
    </row>
    <row r="64" spans="2:2">
      <c r="B64" t="s">
        <v>328</v>
      </c>
    </row>
    <row r="65" spans="2:2">
      <c r="B65" t="s">
        <v>329</v>
      </c>
    </row>
    <row r="67" spans="2:2">
      <c r="B67" t="s">
        <v>330</v>
      </c>
    </row>
    <row r="68" spans="2:2">
      <c r="B68" t="s">
        <v>331</v>
      </c>
    </row>
    <row r="69" spans="2:2">
      <c r="B69" t="s">
        <v>332</v>
      </c>
    </row>
    <row r="70" spans="2:2">
      <c r="B70" t="s">
        <v>333</v>
      </c>
    </row>
    <row r="71" spans="2:2">
      <c r="B71" t="s">
        <v>334</v>
      </c>
    </row>
    <row r="72" spans="2:2">
      <c r="B72" t="s">
        <v>335</v>
      </c>
    </row>
    <row r="73" spans="2:2">
      <c r="B73" t="s">
        <v>336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1"/>
  <dimension ref="B5:M17"/>
  <sheetViews>
    <sheetView tabSelected="1" zoomScale="105" zoomScaleNormal="105" workbookViewId="0">
      <selection activeCell="F17" sqref="F17"/>
    </sheetView>
  </sheetViews>
  <sheetFormatPr defaultRowHeight="16.2"/>
  <cols>
    <col min="1" max="1" width="2.109375" customWidth="1"/>
    <col min="2" max="2" width="14.33203125" bestFit="1" customWidth="1"/>
    <col min="3" max="3" width="10.88671875" customWidth="1"/>
    <col min="4" max="4" width="20.21875" bestFit="1" customWidth="1"/>
    <col min="5" max="7" width="13.77734375" bestFit="1" customWidth="1"/>
    <col min="8" max="8" width="14.109375" bestFit="1" customWidth="1"/>
    <col min="9" max="10" width="12.21875" customWidth="1"/>
    <col min="11" max="11" width="16.33203125" bestFit="1" customWidth="1"/>
    <col min="12" max="13" width="14.21875" customWidth="1"/>
    <col min="15" max="16" width="9.21875" customWidth="1"/>
    <col min="17" max="20" width="9.77734375" customWidth="1"/>
    <col min="21" max="22" width="12.88671875" bestFit="1" customWidth="1"/>
    <col min="23" max="25" width="13.109375" customWidth="1"/>
  </cols>
  <sheetData>
    <row r="5" spans="2:13">
      <c r="B5" s="54" t="s">
        <v>103</v>
      </c>
      <c r="C5" s="110" t="s">
        <v>2</v>
      </c>
      <c r="D5" s="110"/>
      <c r="E5" s="110"/>
      <c r="F5" s="110"/>
      <c r="G5" s="111" t="s">
        <v>34</v>
      </c>
      <c r="H5" s="112"/>
      <c r="I5" s="112"/>
      <c r="J5" s="112"/>
      <c r="K5" s="113" t="s">
        <v>9</v>
      </c>
      <c r="L5" s="114"/>
      <c r="M5" s="114"/>
    </row>
    <row r="6" spans="2:13" ht="31.2">
      <c r="B6" s="109">
        <v>43189</v>
      </c>
      <c r="C6" s="51" t="s">
        <v>2</v>
      </c>
      <c r="D6" s="51" t="s">
        <v>5</v>
      </c>
      <c r="E6" s="51" t="s">
        <v>3</v>
      </c>
      <c r="F6" s="51" t="s">
        <v>4</v>
      </c>
      <c r="G6" s="56" t="s">
        <v>90</v>
      </c>
      <c r="H6" s="52" t="s">
        <v>6</v>
      </c>
      <c r="I6" s="52" t="s">
        <v>7</v>
      </c>
      <c r="J6" s="52" t="s">
        <v>8</v>
      </c>
      <c r="K6" s="53" t="s">
        <v>10</v>
      </c>
      <c r="L6" s="53" t="s">
        <v>11</v>
      </c>
      <c r="M6" s="53" t="s">
        <v>12</v>
      </c>
    </row>
    <row r="7" spans="2:13" ht="33" customHeight="1">
      <c r="B7" s="106"/>
      <c r="C7" s="33">
        <f>VLOOKUP($B$6,資料整合一覽!$B$3:$AF$500,2,FALSE)</f>
        <v>10906.22</v>
      </c>
      <c r="D7" s="34">
        <f>VLOOKUP($B$6,資料整合一覽!$B$3:$AF$500,3,FALSE)</f>
        <v>60.3</v>
      </c>
      <c r="E7" s="35">
        <f>VLOOKUP($B$6,資料整合一覽!$B$3:$AF$500,4,FALSE)</f>
        <v>5.5999999999999999E-3</v>
      </c>
      <c r="F7" s="33" t="str">
        <f>VLOOKUP($B$6,資料整合一覽!$B$3:$AF$500,5,FALSE)</f>
        <v>1148.76億</v>
      </c>
      <c r="G7" s="36">
        <f>VLOOKUP($B$6,資料整合一覽!$B$3:$AF$500,6,FALSE)</f>
        <v>-6.8826623900000001</v>
      </c>
      <c r="H7" s="34">
        <f>VLOOKUP($B$6,資料整合一覽!$B$3:$AF$500,7,FALSE)</f>
        <v>9.6503406300000005</v>
      </c>
      <c r="I7" s="34">
        <f>VLOOKUP($B$6,資料整合一覽!$B$3:$AF$500,8,FALSE)</f>
        <v>-4.5188602700000002</v>
      </c>
      <c r="J7" s="34">
        <f>VLOOKUP($B$6,資料整合一覽!$B$3:$AF$500,9,FALSE)</f>
        <v>19.569301790000001</v>
      </c>
      <c r="K7" s="37">
        <f>VLOOKUP($B$6,資料整合一覽!$B$3:$AF$500,10,FALSE)</f>
        <v>29.12</v>
      </c>
      <c r="L7" s="38">
        <f>VLOOKUP($B$6,資料整合一覽!$B$3:$AF$500,11,FALSE)</f>
        <v>-4.4999999999999998E-2</v>
      </c>
      <c r="M7" s="39">
        <f>VLOOKUP($B$6,資料整合一覽!$B$3:$AF$500,12,FALSE)</f>
        <v>0</v>
      </c>
    </row>
    <row r="8" spans="2:13" ht="3" customHeight="1">
      <c r="B8" s="106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</row>
    <row r="9" spans="2:13">
      <c r="B9" s="106"/>
      <c r="C9" s="107" t="s">
        <v>35</v>
      </c>
      <c r="D9" s="108"/>
      <c r="E9" s="115" t="s">
        <v>42</v>
      </c>
      <c r="F9" s="116"/>
      <c r="G9" s="116"/>
      <c r="H9" s="116"/>
      <c r="I9" s="5" t="s">
        <v>20</v>
      </c>
      <c r="J9" s="105" t="s">
        <v>22</v>
      </c>
      <c r="K9" s="103" t="s">
        <v>33</v>
      </c>
      <c r="L9" s="104"/>
      <c r="M9" s="104"/>
    </row>
    <row r="10" spans="2:13" ht="31.2">
      <c r="B10" s="106"/>
      <c r="C10" s="55" t="s">
        <v>100</v>
      </c>
      <c r="D10" s="55" t="s">
        <v>101</v>
      </c>
      <c r="E10" s="4" t="s">
        <v>17</v>
      </c>
      <c r="F10" s="4" t="s">
        <v>43</v>
      </c>
      <c r="G10" s="4" t="s">
        <v>19</v>
      </c>
      <c r="H10" s="4" t="s">
        <v>18</v>
      </c>
      <c r="I10" s="3" t="s">
        <v>21</v>
      </c>
      <c r="J10" s="106"/>
      <c r="K10" s="7" t="s">
        <v>102</v>
      </c>
      <c r="L10" s="7" t="s">
        <v>31</v>
      </c>
      <c r="M10" s="7" t="s">
        <v>32</v>
      </c>
    </row>
    <row r="11" spans="2:13" ht="32.4" customHeight="1">
      <c r="B11" s="106"/>
      <c r="C11" s="27">
        <f>VLOOKUP($B$6,資料整合一覽!$B$3:$AF$500,13,FALSE)</f>
        <v>-6763</v>
      </c>
      <c r="D11" s="27">
        <f>VLOOKUP($B$6,資料整合一覽!$B$3:$AF$500,14,FALSE)</f>
        <v>48929</v>
      </c>
      <c r="E11" s="64">
        <f>VLOOKUP($B$6,資料整合一覽!$B$3:$AF$500,17,FALSE)</f>
        <v>1.0813999999999999</v>
      </c>
      <c r="F11" s="64">
        <f>VLOOKUP($B$6,資料整合一覽!$B$3:$AF$500,18,FALSE)</f>
        <v>-34.648699999999998</v>
      </c>
      <c r="G11" s="64">
        <f>VLOOKUP($B$6,資料整合一覽!$B$3:$AF$500,19,FALSE)</f>
        <v>13.2849</v>
      </c>
      <c r="H11" s="64">
        <f>VLOOKUP($B$6,資料整合一覽!$B$3:$AF$500,20,FALSE)</f>
        <v>32.777000000000001</v>
      </c>
      <c r="I11" s="39">
        <f>VLOOKUP($B$6,資料整合一覽!$B$3:$AF$500,21,FALSE)</f>
        <v>1.4971000000000001</v>
      </c>
      <c r="J11" s="41">
        <f>VLOOKUP($B$6,資料整合一覽!$B$3:$AF$500,22,FALSE)</f>
        <v>-9.7697360943786518E-2</v>
      </c>
      <c r="K11" s="35">
        <f>VLOOKUP($B$6,資料整合一覽!$B$3:$AF$500,29,FALSE)</f>
        <v>0</v>
      </c>
      <c r="L11" s="35">
        <f>VLOOKUP($B$6,資料整合一覽!$B$3:$AF$500,30,FALSE)</f>
        <v>0</v>
      </c>
      <c r="M11" s="35">
        <f>VLOOKUP($B$6,資料整合一覽!$B$3:$AF$500,31,FALSE)</f>
        <v>0</v>
      </c>
    </row>
    <row r="12" spans="2:13">
      <c r="D12" s="99" t="s">
        <v>98</v>
      </c>
    </row>
    <row r="13" spans="2:13">
      <c r="D13" s="27">
        <f>VLOOKUP($B$6,資料整合一覽!$B$3:$AF$500,15,FALSE)</f>
        <v>4310</v>
      </c>
    </row>
    <row r="14" spans="2:13">
      <c r="B14" s="63"/>
    </row>
    <row r="17" spans="6:6">
      <c r="F17" s="101"/>
    </row>
  </sheetData>
  <sheetProtection selectLockedCells="1" selectUnlockedCells="1"/>
  <mergeCells count="8">
    <mergeCell ref="K9:M9"/>
    <mergeCell ref="J9:J10"/>
    <mergeCell ref="C9:D9"/>
    <mergeCell ref="B6:B11"/>
    <mergeCell ref="C5:F5"/>
    <mergeCell ref="G5:J5"/>
    <mergeCell ref="K5:M5"/>
    <mergeCell ref="E9:H9"/>
  </mergeCells>
  <phoneticPr fontId="3" type="noConversion"/>
  <pageMargins left="0.7" right="0.7" top="0.75" bottom="0.75" header="0.3" footer="0.3"/>
  <pageSetup paperSize="9" orientation="portrait" horizontalDpi="1200" verticalDpi="1200" r:id="rId1"/>
  <drawing r:id="rId2"/>
  <legacyDrawing r:id="rId3"/>
  <controls>
    <mc:AlternateContent xmlns:mc="http://schemas.openxmlformats.org/markup-compatibility/2006">
      <mc:Choice Requires="x14">
        <control shapeId="22529" r:id="rId4" name="DTPicker1">
          <controlPr defaultSize="0" autoLine="0" autoPict="0" linkedCell="B6" r:id="rId5">
            <anchor moveWithCells="1">
              <from>
                <xdr:col>0</xdr:col>
                <xdr:colOff>335280</xdr:colOff>
                <xdr:row>1</xdr:row>
                <xdr:rowOff>175260</xdr:rowOff>
              </from>
              <to>
                <xdr:col>2</xdr:col>
                <xdr:colOff>99060</xdr:colOff>
                <xdr:row>3</xdr:row>
                <xdr:rowOff>22860</xdr:rowOff>
              </to>
            </anchor>
          </controlPr>
        </control>
      </mc:Choice>
      <mc:Fallback>
        <control shapeId="22529" r:id="rId4" name="DTPicker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/>
  <dimension ref="A1:AF2402"/>
  <sheetViews>
    <sheetView zoomScale="85" zoomScaleNormal="85" workbookViewId="0">
      <pane xSplit="2" ySplit="2" topLeftCell="C387" activePane="bottomRight" state="frozen"/>
      <selection pane="topRight" activeCell="C1" sqref="C1"/>
      <selection pane="bottomLeft" activeCell="A3" sqref="A3"/>
      <selection pane="bottomRight" activeCell="F349" sqref="F349"/>
    </sheetView>
  </sheetViews>
  <sheetFormatPr defaultRowHeight="15.6"/>
  <cols>
    <col min="1" max="1" width="19.109375" style="1" customWidth="1"/>
    <col min="2" max="2" width="14.33203125" style="1" bestFit="1" customWidth="1"/>
    <col min="3" max="6" width="11.109375" style="1" customWidth="1"/>
    <col min="7" max="10" width="11.6640625" style="1" customWidth="1"/>
    <col min="11" max="11" width="13.88671875" style="2" bestFit="1" customWidth="1"/>
    <col min="12" max="13" width="10.44140625" style="2" bestFit="1" customWidth="1"/>
    <col min="14" max="17" width="12.44140625" style="1" customWidth="1"/>
    <col min="18" max="21" width="14" style="2" customWidth="1"/>
    <col min="22" max="22" width="12.88671875" style="1" bestFit="1" customWidth="1"/>
    <col min="23" max="23" width="12.88671875" style="2" bestFit="1" customWidth="1"/>
    <col min="24" max="24" width="10.6640625" style="1" bestFit="1" customWidth="1"/>
    <col min="25" max="27" width="12.21875" style="2" bestFit="1" customWidth="1"/>
    <col min="28" max="29" width="10.6640625" style="2" bestFit="1" customWidth="1"/>
    <col min="30" max="30" width="9.77734375" style="2" bestFit="1" customWidth="1"/>
    <col min="31" max="31" width="10.44140625" style="2" bestFit="1" customWidth="1"/>
    <col min="32" max="32" width="12.88671875" style="2" bestFit="1" customWidth="1"/>
    <col min="33" max="16384" width="8.88671875" style="2"/>
  </cols>
  <sheetData>
    <row r="1" spans="1:32" ht="16.2">
      <c r="A1" s="117" t="s">
        <v>0</v>
      </c>
      <c r="B1" s="15"/>
      <c r="C1" s="110" t="s">
        <v>2</v>
      </c>
      <c r="D1" s="110"/>
      <c r="E1" s="110"/>
      <c r="F1" s="110"/>
      <c r="G1" s="111" t="s">
        <v>34</v>
      </c>
      <c r="H1" s="112"/>
      <c r="I1" s="112"/>
      <c r="J1" s="112"/>
      <c r="K1" s="113" t="s">
        <v>9</v>
      </c>
      <c r="L1" s="114"/>
      <c r="M1" s="114"/>
      <c r="N1" s="107" t="s">
        <v>35</v>
      </c>
      <c r="O1" s="118"/>
      <c r="P1" s="118"/>
      <c r="Q1" s="118"/>
      <c r="R1" s="115" t="s">
        <v>42</v>
      </c>
      <c r="S1" s="116"/>
      <c r="T1" s="116"/>
      <c r="U1" s="116"/>
      <c r="V1" s="5" t="s">
        <v>20</v>
      </c>
      <c r="W1" s="105" t="s">
        <v>22</v>
      </c>
      <c r="X1" s="120" t="s">
        <v>29</v>
      </c>
      <c r="Y1" s="121"/>
      <c r="Z1" s="121"/>
      <c r="AA1" s="121"/>
      <c r="AB1" s="121"/>
      <c r="AC1" s="121"/>
      <c r="AD1" s="103" t="s">
        <v>33</v>
      </c>
      <c r="AE1" s="104"/>
      <c r="AF1" s="104"/>
    </row>
    <row r="2" spans="1:32" ht="31.2">
      <c r="A2" s="117"/>
      <c r="B2" s="15" t="s">
        <v>1</v>
      </c>
      <c r="C2" s="11" t="s">
        <v>2</v>
      </c>
      <c r="D2" s="11" t="s">
        <v>5</v>
      </c>
      <c r="E2" s="11" t="s">
        <v>88</v>
      </c>
      <c r="F2" s="11" t="s">
        <v>4</v>
      </c>
      <c r="G2" s="18" t="s">
        <v>90</v>
      </c>
      <c r="H2" s="12" t="s">
        <v>6</v>
      </c>
      <c r="I2" s="12" t="s">
        <v>7</v>
      </c>
      <c r="J2" s="12" t="s">
        <v>8</v>
      </c>
      <c r="K2" s="13" t="s">
        <v>10</v>
      </c>
      <c r="L2" s="13" t="s">
        <v>11</v>
      </c>
      <c r="M2" s="13" t="s">
        <v>12</v>
      </c>
      <c r="N2" s="14" t="s">
        <v>16</v>
      </c>
      <c r="O2" s="14" t="s">
        <v>13</v>
      </c>
      <c r="P2" s="14" t="s">
        <v>14</v>
      </c>
      <c r="Q2" s="14" t="s">
        <v>15</v>
      </c>
      <c r="R2" s="4" t="s">
        <v>17</v>
      </c>
      <c r="S2" s="4" t="s">
        <v>43</v>
      </c>
      <c r="T2" s="4" t="s">
        <v>19</v>
      </c>
      <c r="U2" s="4" t="s">
        <v>18</v>
      </c>
      <c r="V2" s="3" t="s">
        <v>21</v>
      </c>
      <c r="W2" s="119"/>
      <c r="X2" s="6" t="s">
        <v>23</v>
      </c>
      <c r="Y2" s="6" t="s">
        <v>24</v>
      </c>
      <c r="Z2" s="6" t="s">
        <v>25</v>
      </c>
      <c r="AA2" s="6" t="s">
        <v>26</v>
      </c>
      <c r="AB2" s="6" t="s">
        <v>27</v>
      </c>
      <c r="AC2" s="6" t="s">
        <v>28</v>
      </c>
      <c r="AD2" s="7" t="s">
        <v>30</v>
      </c>
      <c r="AE2" s="7" t="s">
        <v>31</v>
      </c>
      <c r="AF2" s="7" t="s">
        <v>32</v>
      </c>
    </row>
    <row r="3" spans="1:32" s="31" customFormat="1">
      <c r="B3" s="32">
        <v>42782</v>
      </c>
      <c r="C3" s="33">
        <f>VLOOKUP($B3,大盤與近月台指!$A$4:$I$499,2,FALSE)</f>
        <v>9771.25</v>
      </c>
      <c r="D3" s="34">
        <f>VLOOKUP($B3,大盤與近月台指!$A$4:$I$499,3,FALSE)</f>
        <v>-28.51</v>
      </c>
      <c r="E3" s="35">
        <f>VLOOKUP($B3,大盤與近月台指!$A$4:$I$499,4,FALSE)</f>
        <v>-2.8999999999999998E-3</v>
      </c>
      <c r="F3" s="33" t="str">
        <f>VLOOKUP($B3,大盤與近月台指!$A$4:$I$499,5,FALSE)</f>
        <v>1083.03億</v>
      </c>
      <c r="G3" s="49">
        <f>VLOOKUP($B3,三大法人買賣超!$A$4:$I$500,3,FALSE)</f>
        <v>0.67380549999999995</v>
      </c>
      <c r="H3" s="34">
        <f>VLOOKUP($B3,三大法人買賣超!$A$4:$I$500,5,FALSE)</f>
        <v>-8.4642026300000008</v>
      </c>
      <c r="I3" s="27">
        <f>VLOOKUP($B3,三大法人買賣超!$A$4:$I$500,7,FALSE)</f>
        <v>-2.8321301700000001</v>
      </c>
      <c r="J3" s="27">
        <f>VLOOKUP($B3,三大法人買賣超!$A$4:$I$500,9,FALSE)</f>
        <v>33.090235180000001</v>
      </c>
      <c r="K3" s="42">
        <f>VLOOKUP($B$3,新台幣匯率美元指數!$A$4:$D$495,2,FALSE)</f>
        <v>30.771000000000001</v>
      </c>
      <c r="L3" s="38">
        <f>VLOOKUP($B$3,新台幣匯率美元指數!$A$4:$D$495,3,FALSE)</f>
        <v>-2.1000000000000001E-2</v>
      </c>
      <c r="M3" s="39">
        <f>VLOOKUP($B$3,新台幣匯率美元指數!$A$4:$D$495,4,FALSE)</f>
        <v>100.48</v>
      </c>
      <c r="N3" s="27">
        <f>VLOOKUP($B3,外資期貨未平倉口數!$A$4:$M$499,4,FALSE)</f>
        <v>-4270.25</v>
      </c>
      <c r="O3" s="27">
        <f>VLOOKUP($B3,外資期貨未平倉口數!$A$4:$M$499,9,FALSE)</f>
        <v>65904.5</v>
      </c>
      <c r="P3" s="27">
        <f>VLOOKUP($B3,外資期貨未平倉口數!$A$4:$M$499,10,FALSE)</f>
        <v>-7315.25</v>
      </c>
      <c r="Q3" s="27">
        <f>VLOOKUP($B3,外資期貨未平倉口數!$A$4:$M$499,11,FALSE)</f>
        <v>-7315.25</v>
      </c>
      <c r="R3" s="64">
        <f>VLOOKUP($B3,選擇權未平倉餘額!$A$4:$I$500,6,FALSE)</f>
        <v>1.9528000000000001</v>
      </c>
      <c r="S3" s="64">
        <f>VLOOKUP($B3,選擇權未平倉餘額!$A$4:$I$500,7,FALSE)</f>
        <v>-10.052099999999999</v>
      </c>
      <c r="T3" s="64">
        <f>VLOOKUP($B3,選擇權未平倉餘額!$A$4:$I$500,8,FALSE)</f>
        <v>55.793500000000002</v>
      </c>
      <c r="U3" s="64">
        <f>VLOOKUP($B3,選擇權未平倉餘額!$A$4:$I$500,9,FALSE)</f>
        <v>10.027699999999999</v>
      </c>
      <c r="V3" s="39">
        <f>VLOOKUP($B3,臺指選擇權P_C_Ratios!$A$4:$C$500,3,FALSE)</f>
        <v>1.3572</v>
      </c>
      <c r="W3" s="41">
        <f>VLOOKUP($B3,散戶多空比!$A$6:$L$500,12,FALSE)</f>
        <v>-0.15158208214418661</v>
      </c>
      <c r="X3" s="40">
        <f>VLOOKUP($B3,期貨大額交易人未沖銷部位!$A$4:$O$499,4,FALSE)</f>
        <v>8449</v>
      </c>
      <c r="Y3" s="40">
        <f>VLOOKUP($B3,期貨大額交易人未沖銷部位!$A$4:$O$499,7,FALSE)</f>
        <v>20483</v>
      </c>
      <c r="Z3" s="40">
        <f>VLOOKUP($B3,期貨大額交易人未沖銷部位!$A$4:$O$499,10,FALSE)</f>
        <v>10280</v>
      </c>
      <c r="AA3" s="40">
        <f>VLOOKUP($B3,期貨大額交易人未沖銷部位!$A$4:$O$499,13,FALSE)</f>
        <v>21909</v>
      </c>
      <c r="AB3" s="40">
        <f>VLOOKUP($B3,期貨大額交易人未沖銷部位!$A$4:$O$499,14,FALSE)</f>
        <v>1831</v>
      </c>
      <c r="AC3" s="40">
        <f>VLOOKUP($B3,期貨大額交易人未沖銷部位!$A$4:$O$499,15,FALSE)</f>
        <v>1426</v>
      </c>
      <c r="AD3" s="33">
        <f>VLOOKUP($B3,三大美股走勢!$A$4:$J$495,4,FALSE)</f>
        <v>0.52</v>
      </c>
      <c r="AE3" s="33">
        <f>VLOOKUP($B3,三大美股走勢!$A$4:$J$495,7,FALSE)</f>
        <v>0.64</v>
      </c>
      <c r="AF3" s="33">
        <f>VLOOKUP($B3,三大美股走勢!$A$4:$J$495,10,FALSE)</f>
        <v>0.82</v>
      </c>
    </row>
    <row r="4" spans="1:32">
      <c r="B4" s="32">
        <v>42783</v>
      </c>
      <c r="C4" s="33">
        <f>VLOOKUP($B4,大盤與近月台指!$A$4:$I$499,2,FALSE)</f>
        <v>9759.76</v>
      </c>
      <c r="D4" s="34">
        <f>VLOOKUP($B4,大盤與近月台指!$A$4:$I$499,3,FALSE)</f>
        <v>-11.49</v>
      </c>
      <c r="E4" s="35">
        <f>VLOOKUP($B4,大盤與近月台指!$A$4:$I$499,4,FALSE)</f>
        <v>-1.1999999999999999E-3</v>
      </c>
      <c r="F4" s="33" t="str">
        <f>VLOOKUP($B4,大盤與近月台指!$A$4:$I$499,5,FALSE)</f>
        <v>951.78億</v>
      </c>
      <c r="G4" s="49">
        <f>VLOOKUP($B4,三大法人買賣超!$A$4:$I$500,3,FALSE)</f>
        <v>0.95336575999999995</v>
      </c>
      <c r="H4" s="34">
        <f>VLOOKUP($B4,三大法人買賣超!$A$4:$I$500,5,FALSE)</f>
        <v>7.5707428999999999</v>
      </c>
      <c r="I4" s="27">
        <f>VLOOKUP($B4,三大法人買賣超!$A$4:$I$500,7,FALSE)</f>
        <v>-11.139038490000001</v>
      </c>
      <c r="J4" s="27">
        <f>VLOOKUP($B4,三大法人買賣超!$A$4:$I$500,9,FALSE)</f>
        <v>16.561855260000002</v>
      </c>
      <c r="K4" s="37">
        <f>新台幣匯率美元指數!B5</f>
        <v>30.776</v>
      </c>
      <c r="L4" s="38">
        <f>新台幣匯率美元指數!C5</f>
        <v>1.6E-2</v>
      </c>
      <c r="M4" s="39">
        <f>新台幣匯率美元指數!D5</f>
        <v>100.95</v>
      </c>
      <c r="N4" s="27">
        <f>VLOOKUP($B4,外資期貨未平倉口數!$A$4:$M$499,4,FALSE)</f>
        <v>-4698</v>
      </c>
      <c r="O4" s="27">
        <f>VLOOKUP($B4,外資期貨未平倉口數!$A$4:$M$499,9,FALSE)</f>
        <v>65760.25</v>
      </c>
      <c r="P4" s="27">
        <f>VLOOKUP($B4,外資期貨未平倉口數!$A$4:$M$499,10,FALSE)</f>
        <v>-7459.5</v>
      </c>
      <c r="Q4" s="27">
        <f>VLOOKUP($B4,外資期貨未平倉口數!$A$4:$M$499,11,FALSE)</f>
        <v>-144.25</v>
      </c>
      <c r="R4" s="64">
        <f>VLOOKUP($B4,選擇權未平倉餘額!$A$4:$I$500,6,FALSE)</f>
        <v>2.5945</v>
      </c>
      <c r="S4" s="64">
        <f>VLOOKUP($B4,選擇權未平倉餘額!$A$4:$I$500,7,FALSE)</f>
        <v>-10.570499999999999</v>
      </c>
      <c r="T4" s="64">
        <f>VLOOKUP($B4,選擇權未平倉餘額!$A$4:$I$500,8,FALSE)</f>
        <v>52.706200000000003</v>
      </c>
      <c r="U4" s="64">
        <f>VLOOKUP($B4,選擇權未平倉餘額!$A$4:$I$500,9,FALSE)</f>
        <v>9.8461999999999996</v>
      </c>
      <c r="V4" s="39">
        <f>VLOOKUP($B4,臺指選擇權P_C_Ratios!$A$4:$C$500,3,FALSE)</f>
        <v>1.3741999999999999</v>
      </c>
      <c r="W4" s="41">
        <f>VLOOKUP($B4,散戶多空比!$A$6:$L$500,12,FALSE)</f>
        <v>-0.14528532941464609</v>
      </c>
      <c r="X4" s="40">
        <f>VLOOKUP($B4,期貨大額交易人未沖銷部位!$A$4:$O$499,4,FALSE)</f>
        <v>8008</v>
      </c>
      <c r="Y4" s="40">
        <f>VLOOKUP($B4,期貨大額交易人未沖銷部位!$A$4:$O$499,7,FALSE)</f>
        <v>20487</v>
      </c>
      <c r="Z4" s="40">
        <f>VLOOKUP($B4,期貨大額交易人未沖銷部位!$A$4:$O$499,10,FALSE)</f>
        <v>9558</v>
      </c>
      <c r="AA4" s="40">
        <f>VLOOKUP($B4,期貨大額交易人未沖銷部位!$A$4:$O$499,13,FALSE)</f>
        <v>21975</v>
      </c>
      <c r="AB4" s="40">
        <f>VLOOKUP($B4,期貨大額交易人未沖銷部位!$A$4:$O$499,14,FALSE)</f>
        <v>1550</v>
      </c>
      <c r="AC4" s="40">
        <f>VLOOKUP($B4,期貨大額交易人未沖銷部位!$A$4:$O$499,15,FALSE)</f>
        <v>1488</v>
      </c>
      <c r="AD4" s="33">
        <f>VLOOKUP($B4,三大美股走勢!$A$4:$J$495,4,FALSE)</f>
        <v>0.02</v>
      </c>
      <c r="AE4" s="33">
        <f>VLOOKUP($B4,三大美股走勢!$A$4:$J$495,7,FALSE)</f>
        <v>0.41</v>
      </c>
      <c r="AF4" s="33">
        <f>VLOOKUP($B4,三大美股走勢!$A$4:$J$495,10,FALSE)</f>
        <v>0.56999999999999995</v>
      </c>
    </row>
    <row r="5" spans="1:32">
      <c r="B5" s="32">
        <v>42784</v>
      </c>
      <c r="C5" s="33">
        <f>VLOOKUP($B5,大盤與近月台指!$A$4:$I$499,2,FALSE)</f>
        <v>9779.92</v>
      </c>
      <c r="D5" s="34">
        <f>VLOOKUP($B5,大盤與近月台指!$A$4:$I$499,3,FALSE)</f>
        <v>20.16</v>
      </c>
      <c r="E5" s="35">
        <f>VLOOKUP($B5,大盤與近月台指!$A$4:$I$499,4,FALSE)</f>
        <v>2.0999999999999999E-3</v>
      </c>
      <c r="F5" s="33" t="str">
        <f>VLOOKUP($B5,大盤與近月台指!$A$4:$I$499,5,FALSE)</f>
        <v>618.38億</v>
      </c>
      <c r="G5" s="49">
        <f>VLOOKUP($B5,三大法人買賣超!$A$4:$I$500,3,FALSE)</f>
        <v>2.0141662999999999</v>
      </c>
      <c r="H5" s="34">
        <f>VLOOKUP($B5,三大法人買賣超!$A$4:$I$500,5,FALSE)</f>
        <v>2.2566449199999998</v>
      </c>
      <c r="I5" s="27">
        <f>VLOOKUP($B5,三大法人買賣超!$A$4:$I$500,7,FALSE)</f>
        <v>-0.86939440000000001</v>
      </c>
      <c r="J5" s="27">
        <f>VLOOKUP($B5,三大法人買賣超!$A$4:$I$500,9,FALSE)</f>
        <v>9.3738244099999992</v>
      </c>
      <c r="K5" s="37">
        <f>新台幣匯率美元指數!B6</f>
        <v>30.795999999999999</v>
      </c>
      <c r="L5" s="38">
        <f>新台幣匯率美元指數!C6</f>
        <v>6.5000000000000002E-2</v>
      </c>
      <c r="M5" s="39">
        <f>新台幣匯率美元指數!D6</f>
        <v>0</v>
      </c>
      <c r="N5" s="27">
        <f>VLOOKUP($B5,外資期貨未平倉口數!$A$4:$M$499,4,FALSE)</f>
        <v>-3029.25</v>
      </c>
      <c r="O5" s="27">
        <f>VLOOKUP($B5,外資期貨未平倉口數!$A$4:$M$499,9,FALSE)</f>
        <v>65963.5</v>
      </c>
      <c r="P5" s="27">
        <f>VLOOKUP($B5,外資期貨未平倉口數!$A$4:$M$499,10,FALSE)</f>
        <v>-7256.25</v>
      </c>
      <c r="Q5" s="27">
        <f>VLOOKUP($B5,外資期貨未平倉口數!$A$4:$M$499,11,FALSE)</f>
        <v>203.25</v>
      </c>
      <c r="R5" s="64">
        <f>VLOOKUP($B5,選擇權未平倉餘額!$A$4:$I$500,6,FALSE)</f>
        <v>0.51060000000000005</v>
      </c>
      <c r="S5" s="64">
        <f>VLOOKUP($B5,選擇權未平倉餘額!$A$4:$I$500,7,FALSE)</f>
        <v>-6.7666000000000004</v>
      </c>
      <c r="T5" s="64">
        <f>VLOOKUP($B5,選擇權未平倉餘額!$A$4:$I$500,8,FALSE)</f>
        <v>54.744</v>
      </c>
      <c r="U5" s="64">
        <f>VLOOKUP($B5,選擇權未平倉餘額!$A$4:$I$500,9,FALSE)</f>
        <v>9.3251000000000008</v>
      </c>
      <c r="V5" s="39">
        <f>VLOOKUP($B5,臺指選擇權P_C_Ratios!$A$4:$C$500,3,FALSE)</f>
        <v>1.347</v>
      </c>
      <c r="W5" s="41">
        <f>VLOOKUP($B5,散戶多空比!$A$6:$L$500,12,FALSE)</f>
        <v>-0.14677888967727729</v>
      </c>
      <c r="X5" s="40">
        <f>VLOOKUP($B5,期貨大額交易人未沖銷部位!$A$4:$O$499,4,FALSE)</f>
        <v>8225</v>
      </c>
      <c r="Y5" s="40">
        <f>VLOOKUP($B5,期貨大額交易人未沖銷部位!$A$4:$O$499,7,FALSE)</f>
        <v>27087</v>
      </c>
      <c r="Z5" s="40">
        <f>VLOOKUP($B5,期貨大額交易人未沖銷部位!$A$4:$O$499,10,FALSE)</f>
        <v>9788</v>
      </c>
      <c r="AA5" s="40">
        <f>VLOOKUP($B5,期貨大額交易人未沖銷部位!$A$4:$O$499,13,FALSE)</f>
        <v>22293</v>
      </c>
      <c r="AB5" s="40">
        <f>VLOOKUP($B5,期貨大額交易人未沖銷部位!$A$4:$O$499,14,FALSE)</f>
        <v>1563</v>
      </c>
      <c r="AC5" s="40">
        <f>VLOOKUP($B5,期貨大額交易人未沖銷部位!$A$4:$O$499,15,FALSE)</f>
        <v>-4794</v>
      </c>
      <c r="AD5" s="33">
        <f>VLOOKUP($B5,三大美股走勢!$A$4:$J$495,4,FALSE)</f>
        <v>0</v>
      </c>
      <c r="AE5" s="33">
        <f>VLOOKUP($B5,三大美股走勢!$A$4:$J$495,7,FALSE)</f>
        <v>0</v>
      </c>
      <c r="AF5" s="33">
        <f>VLOOKUP($B5,三大美股走勢!$A$4:$J$495,10,FALSE)</f>
        <v>0</v>
      </c>
    </row>
    <row r="6" spans="1:32">
      <c r="B6" s="32">
        <v>42785</v>
      </c>
      <c r="C6" s="33">
        <f>VLOOKUP($B6,大盤與近月台指!$A$4:$I$499,2,FALSE)</f>
        <v>0</v>
      </c>
      <c r="D6" s="34">
        <f>VLOOKUP($B6,大盤與近月台指!$A$4:$I$499,3,FALSE)</f>
        <v>0</v>
      </c>
      <c r="E6" s="35">
        <f>VLOOKUP($B6,大盤與近月台指!$A$4:$I$499,4,FALSE)</f>
        <v>0</v>
      </c>
      <c r="F6" s="33">
        <f>VLOOKUP($B6,大盤與近月台指!$A$4:$I$499,5,FALSE)</f>
        <v>0</v>
      </c>
      <c r="G6" s="49">
        <f>VLOOKUP($B6,三大法人買賣超!$A$4:$I$500,3,FALSE)</f>
        <v>0</v>
      </c>
      <c r="H6" s="34">
        <f>VLOOKUP($B6,三大法人買賣超!$A$4:$I$500,5,FALSE)</f>
        <v>0</v>
      </c>
      <c r="I6" s="27">
        <f>VLOOKUP($B6,三大法人買賣超!$A$4:$I$500,7,FALSE)</f>
        <v>0</v>
      </c>
      <c r="J6" s="27">
        <f>VLOOKUP($B6,三大法人買賣超!$A$4:$I$500,9,FALSE)</f>
        <v>0</v>
      </c>
      <c r="K6" s="37">
        <f>新台幣匯率美元指數!B7</f>
        <v>0</v>
      </c>
      <c r="L6" s="38">
        <f>新台幣匯率美元指數!C7</f>
        <v>0</v>
      </c>
      <c r="M6" s="39">
        <f>新台幣匯率美元指數!D7</f>
        <v>0</v>
      </c>
      <c r="N6" s="27">
        <f>VLOOKUP($B6,外資期貨未平倉口數!$A$4:$M$499,4,FALSE)</f>
        <v>0</v>
      </c>
      <c r="O6" s="27">
        <f>VLOOKUP($B6,外資期貨未平倉口數!$A$4:$M$499,9,FALSE)</f>
        <v>0</v>
      </c>
      <c r="P6" s="27">
        <f>VLOOKUP($B6,外資期貨未平倉口數!$A$4:$M$499,10,FALSE)</f>
        <v>0</v>
      </c>
      <c r="Q6" s="27">
        <f>VLOOKUP($B6,外資期貨未平倉口數!$A$4:$M$499,11,FALSE)</f>
        <v>0</v>
      </c>
      <c r="R6" s="64">
        <f>VLOOKUP($B6,選擇權未平倉餘額!$A$4:$I$500,6,FALSE)</f>
        <v>0</v>
      </c>
      <c r="S6" s="64">
        <f>VLOOKUP($B6,選擇權未平倉餘額!$A$4:$I$500,7,FALSE)</f>
        <v>0</v>
      </c>
      <c r="T6" s="64">
        <f>VLOOKUP($B6,選擇權未平倉餘額!$A$4:$I$500,8,FALSE)</f>
        <v>0</v>
      </c>
      <c r="U6" s="64">
        <f>VLOOKUP($B6,選擇權未平倉餘額!$A$4:$I$500,9,FALSE)</f>
        <v>0</v>
      </c>
      <c r="V6" s="39">
        <f>VLOOKUP($B6,臺指選擇權P_C_Ratios!$A$4:$C$500,3,FALSE)</f>
        <v>0</v>
      </c>
      <c r="W6" s="41">
        <f>VLOOKUP($B6,散戶多空比!$A$6:$L$500,12,FALSE)</f>
        <v>0</v>
      </c>
      <c r="X6" s="40">
        <f>VLOOKUP($B6,期貨大額交易人未沖銷部位!$A$4:$O$499,4,FALSE)</f>
        <v>0</v>
      </c>
      <c r="Y6" s="40">
        <f>VLOOKUP($B6,期貨大額交易人未沖銷部位!$A$4:$O$499,7,FALSE)</f>
        <v>0</v>
      </c>
      <c r="Z6" s="40">
        <f>VLOOKUP($B6,期貨大額交易人未沖銷部位!$A$4:$O$499,10,FALSE)</f>
        <v>0</v>
      </c>
      <c r="AA6" s="40">
        <f>VLOOKUP($B6,期貨大額交易人未沖銷部位!$A$4:$O$499,13,FALSE)</f>
        <v>0</v>
      </c>
      <c r="AB6" s="40">
        <f>VLOOKUP($B6,期貨大額交易人未沖銷部位!$A$4:$O$499,14,FALSE)</f>
        <v>0</v>
      </c>
      <c r="AC6" s="40">
        <f>VLOOKUP($B6,期貨大額交易人未沖銷部位!$A$4:$O$499,15,FALSE)</f>
        <v>0</v>
      </c>
      <c r="AD6" s="33">
        <f>VLOOKUP($B6,三大美股走勢!$A$4:$J$495,4,FALSE)</f>
        <v>0</v>
      </c>
      <c r="AE6" s="33">
        <f>VLOOKUP($B6,三大美股走勢!$A$4:$J$495,7,FALSE)</f>
        <v>0</v>
      </c>
      <c r="AF6" s="33">
        <f>VLOOKUP($B6,三大美股走勢!$A$4:$J$495,10,FALSE)</f>
        <v>0</v>
      </c>
    </row>
    <row r="7" spans="1:32">
      <c r="B7" s="32">
        <v>42786</v>
      </c>
      <c r="C7" s="33">
        <f>VLOOKUP($B7,大盤與近月台指!$A$4:$I$499,2,FALSE)</f>
        <v>9753.2000000000007</v>
      </c>
      <c r="D7" s="34">
        <f>VLOOKUP($B7,大盤與近月台指!$A$4:$I$499,3,FALSE)</f>
        <v>-26.72</v>
      </c>
      <c r="E7" s="35">
        <f>VLOOKUP($B7,大盤與近月台指!$A$4:$I$499,4,FALSE)</f>
        <v>2.7000000000000001E-3</v>
      </c>
      <c r="F7" s="33" t="str">
        <f>VLOOKUP($B7,大盤與近月台指!$A$4:$I$499,5,FALSE)</f>
        <v>968.48億</v>
      </c>
      <c r="G7" s="49">
        <f>VLOOKUP($B7,三大法人買賣超!$A$4:$I$500,3,FALSE)</f>
        <v>-5.6983756899999998</v>
      </c>
      <c r="H7" s="34">
        <f>VLOOKUP($B7,三大法人買賣超!$A$4:$I$500,5,FALSE)</f>
        <v>3.3765237799999999</v>
      </c>
      <c r="I7" s="27">
        <f>VLOOKUP($B7,三大法人買賣超!$A$4:$I$500,7,FALSE)</f>
        <v>-4.6314421000000001</v>
      </c>
      <c r="J7" s="27">
        <f>VLOOKUP($B7,三大法人買賣超!$A$4:$I$500,9,FALSE)</f>
        <v>22.001332130000002</v>
      </c>
      <c r="K7" s="37">
        <f>新台幣匯率美元指數!B8</f>
        <v>30.803999999999998</v>
      </c>
      <c r="L7" s="38">
        <f>新台幣匯率美元指數!C8</f>
        <v>2.5999999999999999E-2</v>
      </c>
      <c r="M7" s="39">
        <f>新台幣匯率美元指數!D8</f>
        <v>100.95</v>
      </c>
      <c r="N7" s="27">
        <f>VLOOKUP($B7,外資期貨未平倉口數!$A$4:$M$499,4,FALSE)</f>
        <v>-5496.5</v>
      </c>
      <c r="O7" s="27">
        <f>VLOOKUP($B7,外資期貨未平倉口數!$A$4:$M$499,9,FALSE)</f>
        <v>63623</v>
      </c>
      <c r="P7" s="27">
        <f>VLOOKUP($B7,外資期貨未平倉口數!$A$4:$M$499,10,FALSE)</f>
        <v>-9596.75</v>
      </c>
      <c r="Q7" s="27">
        <f>VLOOKUP($B7,外資期貨未平倉口數!$A$4:$M$499,11,FALSE)</f>
        <v>-2340.5</v>
      </c>
      <c r="R7" s="64">
        <f>VLOOKUP($B7,選擇權未平倉餘額!$A$4:$I$500,6,FALSE)</f>
        <v>1.4954000000000001</v>
      </c>
      <c r="S7" s="64">
        <f>VLOOKUP($B7,選擇權未平倉餘額!$A$4:$I$500,7,FALSE)</f>
        <v>-7.0133000000000001</v>
      </c>
      <c r="T7" s="64">
        <f>VLOOKUP($B7,選擇權未平倉餘額!$A$4:$I$500,8,FALSE)</f>
        <v>50.879600000000003</v>
      </c>
      <c r="U7" s="64">
        <f>VLOOKUP($B7,選擇權未平倉餘額!$A$4:$I$500,9,FALSE)</f>
        <v>10.006</v>
      </c>
      <c r="V7" s="39">
        <f>VLOOKUP($B7,臺指選擇權P_C_Ratios!$A$4:$C$500,3,FALSE)</f>
        <v>1.2896000000000001</v>
      </c>
      <c r="W7" s="41">
        <f>VLOOKUP($B7,散戶多空比!$A$6:$L$500,12,FALSE)</f>
        <v>-0.11914361840088657</v>
      </c>
      <c r="X7" s="40">
        <f>VLOOKUP($B7,期貨大額交易人未沖銷部位!$A$4:$O$499,4,FALSE)</f>
        <v>7139</v>
      </c>
      <c r="Y7" s="40">
        <f>VLOOKUP($B7,期貨大額交易人未沖銷部位!$A$4:$O$499,7,FALSE)</f>
        <v>18990</v>
      </c>
      <c r="Z7" s="40">
        <f>VLOOKUP($B7,期貨大額交易人未沖銷部位!$A$4:$O$499,10,FALSE)</f>
        <v>8640</v>
      </c>
      <c r="AA7" s="40">
        <f>VLOOKUP($B7,期貨大額交易人未沖銷部位!$A$4:$O$499,13,FALSE)</f>
        <v>20579</v>
      </c>
      <c r="AB7" s="40">
        <f>VLOOKUP($B7,期貨大額交易人未沖銷部位!$A$4:$O$499,14,FALSE)</f>
        <v>1501</v>
      </c>
      <c r="AC7" s="40">
        <f>VLOOKUP($B7,期貨大額交易人未沖銷部位!$A$4:$O$499,15,FALSE)</f>
        <v>1589</v>
      </c>
      <c r="AD7" s="33">
        <f>VLOOKUP($B7,三大美股走勢!$A$4:$J$495,4,FALSE)</f>
        <v>0.02</v>
      </c>
      <c r="AE7" s="33">
        <f>VLOOKUP($B7,三大美股走勢!$A$4:$J$495,7,FALSE)</f>
        <v>0.41</v>
      </c>
      <c r="AF7" s="33">
        <f>VLOOKUP($B7,三大美股走勢!$A$4:$J$495,10,FALSE)</f>
        <v>0.56999999999999995</v>
      </c>
    </row>
    <row r="8" spans="1:32">
      <c r="B8" s="32">
        <v>42787</v>
      </c>
      <c r="C8" s="33">
        <f>VLOOKUP($B8,大盤與近月台指!$A$4:$I$499,2,FALSE)</f>
        <v>9763.93</v>
      </c>
      <c r="D8" s="34">
        <f>VLOOKUP($B8,大盤與近月台指!$A$4:$I$499,3,FALSE)</f>
        <v>10.73</v>
      </c>
      <c r="E8" s="35">
        <f>VLOOKUP($B8,大盤與近月台指!$A$4:$I$499,4,FALSE)</f>
        <v>1.1000000000000001E-3</v>
      </c>
      <c r="F8" s="33" t="str">
        <f>VLOOKUP($B8,大盤與近月台指!$A$4:$I$499,5,FALSE)</f>
        <v>892.7億</v>
      </c>
      <c r="G8" s="49">
        <f>VLOOKUP($B8,三大法人買賣超!$A$4:$I$500,3,FALSE)</f>
        <v>-5.00818633</v>
      </c>
      <c r="H8" s="34">
        <f>VLOOKUP($B8,三大法人買賣超!$A$4:$I$500,5,FALSE)</f>
        <v>5.8270090100000003</v>
      </c>
      <c r="I8" s="27">
        <f>VLOOKUP($B8,三大法人買賣超!$A$4:$I$500,7,FALSE)</f>
        <v>-3.2267353999999999</v>
      </c>
      <c r="J8" s="27">
        <f>VLOOKUP($B8,三大法人買賣超!$A$4:$I$500,9,FALSE)</f>
        <v>77.159103220000006</v>
      </c>
      <c r="K8" s="37">
        <f>新台幣匯率美元指數!B9</f>
        <v>30.792999999999999</v>
      </c>
      <c r="L8" s="38">
        <f>新台幣匯率美元指數!C9</f>
        <v>-3.5700000000000003E-2</v>
      </c>
      <c r="M8" s="39">
        <f>新台幣匯率美元指數!D9</f>
        <v>101.37</v>
      </c>
      <c r="N8" s="27">
        <f>VLOOKUP($B8,外資期貨未平倉口數!$A$4:$M$499,4,FALSE)</f>
        <v>-4463.5</v>
      </c>
      <c r="O8" s="27">
        <f>VLOOKUP($B8,外資期貨未平倉口數!$A$4:$M$499,9,FALSE)</f>
        <v>60551.5</v>
      </c>
      <c r="P8" s="27">
        <f>VLOOKUP($B8,外資期貨未平倉口數!$A$4:$M$499,10,FALSE)</f>
        <v>-12668.25</v>
      </c>
      <c r="Q8" s="27">
        <f>VLOOKUP($B8,外資期貨未平倉口數!$A$4:$M$499,11,FALSE)</f>
        <v>-3071.5</v>
      </c>
      <c r="R8" s="64">
        <f>VLOOKUP($B8,選擇權未平倉餘額!$A$4:$I$500,6,FALSE)</f>
        <v>-0.4073</v>
      </c>
      <c r="S8" s="64">
        <f>VLOOKUP($B8,選擇權未平倉餘額!$A$4:$I$500,7,FALSE)</f>
        <v>-6.3284000000000002</v>
      </c>
      <c r="T8" s="64">
        <f>VLOOKUP($B8,選擇權未平倉餘額!$A$4:$I$500,8,FALSE)</f>
        <v>50.088700000000003</v>
      </c>
      <c r="U8" s="64">
        <f>VLOOKUP($B8,選擇權未平倉餘額!$A$4:$I$500,9,FALSE)</f>
        <v>13.0192</v>
      </c>
      <c r="V8" s="39">
        <f>VLOOKUP($B8,臺指選擇權P_C_Ratios!$A$4:$C$500,3,FALSE)</f>
        <v>1.2362</v>
      </c>
      <c r="W8" s="41">
        <f>VLOOKUP($B8,散戶多空比!$A$6:$L$500,12,FALSE)</f>
        <v>-9.7628138377878051E-2</v>
      </c>
      <c r="X8" s="40">
        <f>VLOOKUP($B8,期貨大額交易人未沖銷部位!$A$4:$O$499,4,FALSE)</f>
        <v>5570</v>
      </c>
      <c r="Y8" s="40">
        <f>VLOOKUP($B8,期貨大額交易人未沖銷部位!$A$4:$O$499,7,FALSE)</f>
        <v>17560</v>
      </c>
      <c r="Z8" s="40">
        <f>VLOOKUP($B8,期貨大額交易人未沖銷部位!$A$4:$O$499,10,FALSE)</f>
        <v>7775</v>
      </c>
      <c r="AA8" s="40">
        <f>VLOOKUP($B8,期貨大額交易人未沖銷部位!$A$4:$O$499,13,FALSE)</f>
        <v>19009</v>
      </c>
      <c r="AB8" s="40">
        <f>VLOOKUP($B8,期貨大額交易人未沖銷部位!$A$4:$O$499,14,FALSE)</f>
        <v>2205</v>
      </c>
      <c r="AC8" s="40">
        <f>VLOOKUP($B8,期貨大額交易人未沖銷部位!$A$4:$O$499,15,FALSE)</f>
        <v>1449</v>
      </c>
      <c r="AD8" s="33">
        <f>VLOOKUP($B8,三大美股走勢!$A$4:$J$495,4,FALSE)</f>
        <v>0.57999999999999996</v>
      </c>
      <c r="AE8" s="33">
        <f>VLOOKUP($B8,三大美股走勢!$A$4:$J$495,7,FALSE)</f>
        <v>0.47</v>
      </c>
      <c r="AF8" s="33">
        <f>VLOOKUP($B8,三大美股走勢!$A$4:$J$495,10,FALSE)</f>
        <v>1.4</v>
      </c>
    </row>
    <row r="9" spans="1:32">
      <c r="B9" s="32">
        <v>42788</v>
      </c>
      <c r="C9" s="33">
        <f>VLOOKUP($B9,大盤與近月台指!$A$4:$I$499,2,FALSE)</f>
        <v>9778.7800000000007</v>
      </c>
      <c r="D9" s="34">
        <f>VLOOKUP($B9,大盤與近月台指!$A$4:$I$499,3,FALSE)</f>
        <v>14.85</v>
      </c>
      <c r="E9" s="35">
        <f>VLOOKUP($B9,大盤與近月台指!$A$4:$I$499,4,FALSE)</f>
        <v>1.5E-3</v>
      </c>
      <c r="F9" s="33" t="str">
        <f>VLOOKUP($B9,大盤與近月台指!$A$4:$I$499,5,FALSE)</f>
        <v>994.87億</v>
      </c>
      <c r="G9" s="49">
        <f>VLOOKUP($B9,三大法人買賣超!$A$4:$I$500,3,FALSE)</f>
        <v>5.6593691699999997</v>
      </c>
      <c r="H9" s="34">
        <f>VLOOKUP($B9,三大法人買賣超!$A$4:$I$500,5,FALSE)</f>
        <v>5.1774260500000002</v>
      </c>
      <c r="I9" s="27">
        <f>VLOOKUP($B9,三大法人買賣超!$A$4:$I$500,7,FALSE)</f>
        <v>-0.91306376</v>
      </c>
      <c r="J9" s="27">
        <f>VLOOKUP($B9,三大法人買賣超!$A$4:$I$500,9,FALSE)</f>
        <v>28.126347379999999</v>
      </c>
      <c r="K9" s="37">
        <f>新台幣匯率美元指數!B10</f>
        <v>30.779</v>
      </c>
      <c r="L9" s="38">
        <f>新台幣匯率美元指數!C10</f>
        <v>-1.4E-2</v>
      </c>
      <c r="M9" s="39">
        <f>新台幣匯率美元指數!D10</f>
        <v>101.22</v>
      </c>
      <c r="N9" s="27">
        <f>VLOOKUP($B9,外資期貨未平倉口數!$A$4:$M$499,4,FALSE)</f>
        <v>-3980.5</v>
      </c>
      <c r="O9" s="27">
        <f>VLOOKUP($B9,外資期貨未平倉口數!$A$4:$M$499,9,FALSE)</f>
        <v>57633.75</v>
      </c>
      <c r="P9" s="27">
        <f>VLOOKUP($B9,外資期貨未平倉口數!$A$4:$M$499,10,FALSE)</f>
        <v>-15586</v>
      </c>
      <c r="Q9" s="27">
        <f>VLOOKUP($B9,外資期貨未平倉口數!$A$4:$M$499,11,FALSE)</f>
        <v>-2917.75</v>
      </c>
      <c r="R9" s="64">
        <f>VLOOKUP($B9,選擇權未平倉餘額!$A$4:$I$500,6,FALSE)</f>
        <v>0.80459999999999998</v>
      </c>
      <c r="S9" s="64">
        <f>VLOOKUP($B9,選擇權未平倉餘額!$A$4:$I$500,7,FALSE)</f>
        <v>-9.0235000000000003</v>
      </c>
      <c r="T9" s="64">
        <f>VLOOKUP($B9,選擇權未平倉餘額!$A$4:$I$500,8,FALSE)</f>
        <v>51.084800000000001</v>
      </c>
      <c r="U9" s="64">
        <f>VLOOKUP($B9,選擇權未平倉餘額!$A$4:$I$500,9,FALSE)</f>
        <v>15.0238</v>
      </c>
      <c r="V9" s="39">
        <f>VLOOKUP($B9,臺指選擇權P_C_Ratios!$A$4:$C$500,3,FALSE)</f>
        <v>1.2945</v>
      </c>
      <c r="W9" s="41">
        <f>VLOOKUP($B9,散戶多空比!$A$6:$L$500,12,FALSE)</f>
        <v>-5.1029277218664224E-2</v>
      </c>
      <c r="X9" s="40">
        <f>VLOOKUP($B9,期貨大額交易人未沖銷部位!$A$4:$O$499,4,FALSE)</f>
        <v>5406</v>
      </c>
      <c r="Y9" s="40">
        <f>VLOOKUP($B9,期貨大額交易人未沖銷部位!$A$4:$O$499,7,FALSE)</f>
        <v>15542</v>
      </c>
      <c r="Z9" s="40">
        <f>VLOOKUP($B9,期貨大額交易人未沖銷部位!$A$4:$O$499,10,FALSE)</f>
        <v>7507</v>
      </c>
      <c r="AA9" s="40">
        <f>VLOOKUP($B9,期貨大額交易人未沖銷部位!$A$4:$O$499,13,FALSE)</f>
        <v>16443</v>
      </c>
      <c r="AB9" s="40">
        <f>VLOOKUP($B9,期貨大額交易人未沖銷部位!$A$4:$O$499,14,FALSE)</f>
        <v>2101</v>
      </c>
      <c r="AC9" s="40">
        <f>VLOOKUP($B9,期貨大額交易人未沖銷部位!$A$4:$O$499,15,FALSE)</f>
        <v>901</v>
      </c>
      <c r="AD9" s="33">
        <f>VLOOKUP($B9,三大美股走勢!$A$4:$J$495,4,FALSE)</f>
        <v>0.16</v>
      </c>
      <c r="AE9" s="33">
        <f>VLOOKUP($B9,三大美股走勢!$A$4:$J$495,7,FALSE)</f>
        <v>-0.09</v>
      </c>
      <c r="AF9" s="33">
        <f>VLOOKUP($B9,三大美股走勢!$A$4:$J$495,10,FALSE)</f>
        <v>-0.04</v>
      </c>
    </row>
    <row r="10" spans="1:32">
      <c r="B10" s="32">
        <v>42789</v>
      </c>
      <c r="C10" s="33">
        <f>VLOOKUP($B10,大盤與近月台指!$A$4:$I$499,2,FALSE)</f>
        <v>9769.31</v>
      </c>
      <c r="D10" s="34">
        <f>VLOOKUP($B10,大盤與近月台指!$A$4:$I$499,3,FALSE)</f>
        <v>-9.4700000000000006</v>
      </c>
      <c r="E10" s="35">
        <f>VLOOKUP($B10,大盤與近月台指!$A$4:$I$499,4,FALSE)</f>
        <v>-1E-3</v>
      </c>
      <c r="F10" s="33" t="str">
        <f>VLOOKUP($B10,大盤與近月台指!$A$4:$I$499,5,FALSE)</f>
        <v>991.65億</v>
      </c>
      <c r="G10" s="49">
        <f>VLOOKUP($B10,三大法人買賣超!$A$4:$I$500,3,FALSE)</f>
        <v>-0.20590659</v>
      </c>
      <c r="H10" s="34">
        <f>VLOOKUP($B10,三大法人買賣超!$A$4:$I$500,5,FALSE)</f>
        <v>-1.9080912999999999</v>
      </c>
      <c r="I10" s="27">
        <f>VLOOKUP($B10,三大法人買賣超!$A$4:$I$500,7,FALSE)</f>
        <v>-3.2650768600000002</v>
      </c>
      <c r="J10" s="27">
        <f>VLOOKUP($B10,三大法人買賣超!$A$4:$I$500,9,FALSE)</f>
        <v>48.89552415</v>
      </c>
      <c r="K10" s="37">
        <f>新台幣匯率美元指數!B11</f>
        <v>30.745000000000001</v>
      </c>
      <c r="L10" s="38">
        <f>新台幣匯率美元指數!C11</f>
        <v>-0.1105</v>
      </c>
      <c r="M10" s="39">
        <f>新台幣匯率美元指數!D11</f>
        <v>101.05</v>
      </c>
      <c r="N10" s="27">
        <f>VLOOKUP($B10,外資期貨未平倉口數!$A$4:$M$499,4,FALSE)</f>
        <v>-5844.25</v>
      </c>
      <c r="O10" s="27">
        <f>VLOOKUP($B10,外資期貨未平倉口數!$A$4:$M$499,9,FALSE)</f>
        <v>61279</v>
      </c>
      <c r="P10" s="27">
        <f>VLOOKUP($B10,外資期貨未平倉口數!$A$4:$M$499,10,FALSE)</f>
        <v>-11940.75</v>
      </c>
      <c r="Q10" s="27">
        <f>VLOOKUP($B10,外資期貨未平倉口數!$A$4:$M$499,11,FALSE)</f>
        <v>3645.25</v>
      </c>
      <c r="R10" s="64">
        <f>VLOOKUP($B10,選擇權未平倉餘額!$A$4:$I$500,6,FALSE)</f>
        <v>1.4451000000000001</v>
      </c>
      <c r="S10" s="64">
        <f>VLOOKUP($B10,選擇權未平倉餘額!$A$4:$I$500,7,FALSE)</f>
        <v>-11.324</v>
      </c>
      <c r="T10" s="64">
        <f>VLOOKUP($B10,選擇權未平倉餘額!$A$4:$I$500,8,FALSE)</f>
        <v>49.569800000000001</v>
      </c>
      <c r="U10" s="64">
        <f>VLOOKUP($B10,選擇權未平倉餘額!$A$4:$I$500,9,FALSE)</f>
        <v>15.3475</v>
      </c>
      <c r="V10" s="39">
        <f>VLOOKUP($B10,臺指選擇權P_C_Ratios!$A$4:$C$500,3,FALSE)</f>
        <v>1.3659000000000001</v>
      </c>
      <c r="W10" s="41">
        <f>VLOOKUP($B10,散戶多空比!$A$6:$L$500,12,FALSE)</f>
        <v>-0.10035615539622288</v>
      </c>
      <c r="X10" s="40">
        <f>VLOOKUP($B10,期貨大額交易人未沖銷部位!$A$4:$O$499,4,FALSE)</f>
        <v>5299</v>
      </c>
      <c r="Y10" s="40">
        <f>VLOOKUP($B10,期貨大額交易人未沖銷部位!$A$4:$O$499,7,FALSE)</f>
        <v>16351</v>
      </c>
      <c r="Z10" s="40">
        <f>VLOOKUP($B10,期貨大額交易人未沖銷部位!$A$4:$O$499,10,FALSE)</f>
        <v>6965</v>
      </c>
      <c r="AA10" s="40">
        <f>VLOOKUP($B10,期貨大額交易人未沖銷部位!$A$4:$O$499,13,FALSE)</f>
        <v>16676</v>
      </c>
      <c r="AB10" s="40">
        <f>VLOOKUP($B10,期貨大額交易人未沖銷部位!$A$4:$O$499,14,FALSE)</f>
        <v>1666</v>
      </c>
      <c r="AC10" s="40">
        <f>VLOOKUP($B10,期貨大額交易人未沖銷部位!$A$4:$O$499,15,FALSE)</f>
        <v>325</v>
      </c>
      <c r="AD10" s="33">
        <f>VLOOKUP($B10,三大美股走勢!$A$4:$J$495,4,FALSE)</f>
        <v>0.17</v>
      </c>
      <c r="AE10" s="33">
        <f>VLOOKUP($B10,三大美股走勢!$A$4:$J$495,7,FALSE)</f>
        <v>-0.43</v>
      </c>
      <c r="AF10" s="33">
        <f>VLOOKUP($B10,三大美股走勢!$A$4:$J$495,10,FALSE)</f>
        <v>-1.64</v>
      </c>
    </row>
    <row r="11" spans="1:32">
      <c r="B11" s="32">
        <v>42790</v>
      </c>
      <c r="C11" s="33">
        <f>VLOOKUP($B11,大盤與近月台指!$A$4:$I$499,2,FALSE)</f>
        <v>9750.4699999999993</v>
      </c>
      <c r="D11" s="34">
        <f>VLOOKUP($B11,大盤與近月台指!$A$4:$I$499,3,FALSE)</f>
        <v>-18.84</v>
      </c>
      <c r="E11" s="35">
        <f>VLOOKUP($B11,大盤與近月台指!$A$4:$I$499,4,FALSE)</f>
        <v>-1.9E-3</v>
      </c>
      <c r="F11" s="33" t="str">
        <f>VLOOKUP($B11,大盤與近月台指!$A$4:$I$499,5,FALSE)</f>
        <v>899.04億</v>
      </c>
      <c r="G11" s="49">
        <f>VLOOKUP($B11,三大法人買賣超!$A$4:$I$500,3,FALSE)</f>
        <v>1.5436539</v>
      </c>
      <c r="H11" s="34">
        <f>VLOOKUP($B11,三大法人買賣超!$A$4:$I$500,5,FALSE)</f>
        <v>1.3599555299999999</v>
      </c>
      <c r="I11" s="27">
        <f>VLOOKUP($B11,三大法人買賣超!$A$4:$I$500,7,FALSE)</f>
        <v>-3.1946414999999999</v>
      </c>
      <c r="J11" s="27">
        <f>VLOOKUP($B11,三大法人買賣超!$A$4:$I$500,9,FALSE)</f>
        <v>-16.15863512</v>
      </c>
      <c r="K11" s="37">
        <f>新台幣匯率美元指數!B12</f>
        <v>30.65</v>
      </c>
      <c r="L11" s="38">
        <f>新台幣匯率美元指數!C12</f>
        <v>-0.309</v>
      </c>
      <c r="M11" s="39">
        <f>新台幣匯率美元指數!D12</f>
        <v>101.09</v>
      </c>
      <c r="N11" s="27">
        <f>VLOOKUP($B11,外資期貨未平倉口數!$A$4:$M$499,4,FALSE)</f>
        <v>-5541.5</v>
      </c>
      <c r="O11" s="27">
        <f>VLOOKUP($B11,外資期貨未平倉口數!$A$4:$M$499,9,FALSE)</f>
        <v>61073</v>
      </c>
      <c r="P11" s="27">
        <f>VLOOKUP($B11,外資期貨未平倉口數!$A$4:$M$499,10,FALSE)</f>
        <v>-12146.75</v>
      </c>
      <c r="Q11" s="27">
        <f>VLOOKUP($B11,外資期貨未平倉口數!$A$4:$M$499,11,FALSE)</f>
        <v>-206</v>
      </c>
      <c r="R11" s="64">
        <f>VLOOKUP($B11,選擇權未平倉餘額!$A$4:$I$500,6,FALSE)</f>
        <v>0.5756</v>
      </c>
      <c r="S11" s="64">
        <f>VLOOKUP($B11,選擇權未平倉餘額!$A$4:$I$500,7,FALSE)</f>
        <v>-11.099500000000001</v>
      </c>
      <c r="T11" s="64">
        <f>VLOOKUP($B11,選擇權未平倉餘額!$A$4:$I$500,8,FALSE)</f>
        <v>48.198999999999998</v>
      </c>
      <c r="U11" s="64">
        <f>VLOOKUP($B11,選擇權未平倉餘額!$A$4:$I$500,9,FALSE)</f>
        <v>16.6357</v>
      </c>
      <c r="V11" s="39">
        <f>VLOOKUP($B11,臺指選擇權P_C_Ratios!$A$4:$C$500,3,FALSE)</f>
        <v>1.3886000000000001</v>
      </c>
      <c r="W11" s="41">
        <f>VLOOKUP($B11,散戶多空比!$A$6:$L$500,12,FALSE)</f>
        <v>-8.1498265241096088E-2</v>
      </c>
      <c r="X11" s="40">
        <f>VLOOKUP($B11,期貨大額交易人未沖銷部位!$A$4:$O$499,4,FALSE)</f>
        <v>6362</v>
      </c>
      <c r="Y11" s="40">
        <f>VLOOKUP($B11,期貨大額交易人未沖銷部位!$A$4:$O$499,7,FALSE)</f>
        <v>17232</v>
      </c>
      <c r="Z11" s="40">
        <f>VLOOKUP($B11,期貨大額交易人未沖銷部位!$A$4:$O$499,10,FALSE)</f>
        <v>7646</v>
      </c>
      <c r="AA11" s="40">
        <f>VLOOKUP($B11,期貨大額交易人未沖銷部位!$A$4:$O$499,13,FALSE)</f>
        <v>17141</v>
      </c>
      <c r="AB11" s="40">
        <f>VLOOKUP($B11,期貨大額交易人未沖銷部位!$A$4:$O$499,14,FALSE)</f>
        <v>1284</v>
      </c>
      <c r="AC11" s="40">
        <f>VLOOKUP($B11,期貨大額交易人未沖銷部位!$A$4:$O$499,15,FALSE)</f>
        <v>-91</v>
      </c>
      <c r="AD11" s="33">
        <f>VLOOKUP($B11,三大美股走勢!$A$4:$J$495,4,FALSE)</f>
        <v>0.05</v>
      </c>
      <c r="AE11" s="33">
        <f>VLOOKUP($B11,三大美股走勢!$A$4:$J$495,7,FALSE)</f>
        <v>0.17</v>
      </c>
      <c r="AF11" s="33">
        <f>VLOOKUP($B11,三大美股走勢!$A$4:$J$495,10,FALSE)</f>
        <v>-0.04</v>
      </c>
    </row>
    <row r="12" spans="1:32">
      <c r="B12" s="32">
        <v>42791</v>
      </c>
      <c r="C12" s="33">
        <f>VLOOKUP($B12,大盤與近月台指!$A$4:$I$499,2,FALSE)</f>
        <v>0</v>
      </c>
      <c r="D12" s="34">
        <f>VLOOKUP($B12,大盤與近月台指!$A$4:$I$499,3,FALSE)</f>
        <v>0</v>
      </c>
      <c r="E12" s="35">
        <f>VLOOKUP($B12,大盤與近月台指!$A$4:$I$499,4,FALSE)</f>
        <v>0</v>
      </c>
      <c r="F12" s="33">
        <f>VLOOKUP($B12,大盤與近月台指!$A$4:$I$499,5,FALSE)</f>
        <v>0</v>
      </c>
      <c r="G12" s="49">
        <f>VLOOKUP($B12,三大法人買賣超!$A$4:$I$500,3,FALSE)</f>
        <v>0</v>
      </c>
      <c r="H12" s="34">
        <f>VLOOKUP($B12,三大法人買賣超!$A$4:$I$500,5,FALSE)</f>
        <v>0</v>
      </c>
      <c r="I12" s="27">
        <f>VLOOKUP($B12,三大法人買賣超!$A$4:$I$500,7,FALSE)</f>
        <v>0</v>
      </c>
      <c r="J12" s="27">
        <f>VLOOKUP($B12,三大法人買賣超!$A$4:$I$500,9,FALSE)</f>
        <v>0</v>
      </c>
      <c r="K12" s="37">
        <f>新台幣匯率美元指數!B13</f>
        <v>0</v>
      </c>
      <c r="L12" s="38">
        <f>新台幣匯率美元指數!C13</f>
        <v>0</v>
      </c>
      <c r="M12" s="39">
        <f>新台幣匯率美元指數!D13</f>
        <v>0</v>
      </c>
      <c r="N12" s="27">
        <f>VLOOKUP($B12,外資期貨未平倉口數!$A$4:$M$499,4,FALSE)</f>
        <v>0</v>
      </c>
      <c r="O12" s="27">
        <f>VLOOKUP($B12,外資期貨未平倉口數!$A$4:$M$499,9,FALSE)</f>
        <v>0</v>
      </c>
      <c r="P12" s="27">
        <f>VLOOKUP($B12,外資期貨未平倉口數!$A$4:$M$499,10,FALSE)</f>
        <v>0</v>
      </c>
      <c r="Q12" s="27">
        <f>VLOOKUP($B12,外資期貨未平倉口數!$A$4:$M$499,11,FALSE)</f>
        <v>0</v>
      </c>
      <c r="R12" s="64">
        <f>VLOOKUP($B12,選擇權未平倉餘額!$A$4:$I$500,6,FALSE)</f>
        <v>0</v>
      </c>
      <c r="S12" s="64">
        <f>VLOOKUP($B12,選擇權未平倉餘額!$A$4:$I$500,7,FALSE)</f>
        <v>0</v>
      </c>
      <c r="T12" s="64">
        <f>VLOOKUP($B12,選擇權未平倉餘額!$A$4:$I$500,8,FALSE)</f>
        <v>0</v>
      </c>
      <c r="U12" s="64">
        <f>VLOOKUP($B12,選擇權未平倉餘額!$A$4:$I$500,9,FALSE)</f>
        <v>0</v>
      </c>
      <c r="V12" s="39">
        <f>VLOOKUP($B12,臺指選擇權P_C_Ratios!$A$4:$C$500,3,FALSE)</f>
        <v>0</v>
      </c>
      <c r="W12" s="41">
        <f>VLOOKUP($B12,散戶多空比!$A$6:$L$500,12,FALSE)</f>
        <v>0</v>
      </c>
      <c r="X12" s="40">
        <f>VLOOKUP($B12,期貨大額交易人未沖銷部位!$A$4:$O$499,4,FALSE)</f>
        <v>0</v>
      </c>
      <c r="Y12" s="40">
        <f>VLOOKUP($B12,期貨大額交易人未沖銷部位!$A$4:$O$499,7,FALSE)</f>
        <v>0</v>
      </c>
      <c r="Z12" s="40">
        <f>VLOOKUP($B12,期貨大額交易人未沖銷部位!$A$4:$O$499,10,FALSE)</f>
        <v>0</v>
      </c>
      <c r="AA12" s="40">
        <f>VLOOKUP($B12,期貨大額交易人未沖銷部位!$A$4:$O$499,13,FALSE)</f>
        <v>0</v>
      </c>
      <c r="AB12" s="40">
        <f>VLOOKUP($B12,期貨大額交易人未沖銷部位!$A$4:$O$499,14,FALSE)</f>
        <v>0</v>
      </c>
      <c r="AC12" s="40">
        <f>VLOOKUP($B12,期貨大額交易人未沖銷部位!$A$4:$O$499,15,FALSE)</f>
        <v>0</v>
      </c>
      <c r="AD12" s="33">
        <f>VLOOKUP($B12,三大美股走勢!$A$4:$J$495,4,FALSE)</f>
        <v>0</v>
      </c>
      <c r="AE12" s="33">
        <f>VLOOKUP($B12,三大美股走勢!$A$4:$J$495,7,FALSE)</f>
        <v>0</v>
      </c>
      <c r="AF12" s="33">
        <f>VLOOKUP($B12,三大美股走勢!$A$4:$J$495,10,FALSE)</f>
        <v>0</v>
      </c>
    </row>
    <row r="13" spans="1:32">
      <c r="B13" s="32">
        <v>42792</v>
      </c>
      <c r="C13" s="33">
        <f>VLOOKUP($B13,大盤與近月台指!$A$4:$I$499,2,FALSE)</f>
        <v>0</v>
      </c>
      <c r="D13" s="34">
        <f>VLOOKUP($B13,大盤與近月台指!$A$4:$I$499,3,FALSE)</f>
        <v>0</v>
      </c>
      <c r="E13" s="35">
        <f>VLOOKUP($B13,大盤與近月台指!$A$4:$I$499,4,FALSE)</f>
        <v>0</v>
      </c>
      <c r="F13" s="33">
        <f>VLOOKUP($B13,大盤與近月台指!$A$4:$I$499,5,FALSE)</f>
        <v>0</v>
      </c>
      <c r="G13" s="49">
        <f>VLOOKUP($B13,三大法人買賣超!$A$4:$I$500,3,FALSE)</f>
        <v>0</v>
      </c>
      <c r="H13" s="34">
        <f>VLOOKUP($B13,三大法人買賣超!$A$4:$I$500,5,FALSE)</f>
        <v>0</v>
      </c>
      <c r="I13" s="27">
        <f>VLOOKUP($B13,三大法人買賣超!$A$4:$I$500,7,FALSE)</f>
        <v>0</v>
      </c>
      <c r="J13" s="27">
        <f>VLOOKUP($B13,三大法人買賣超!$A$4:$I$500,9,FALSE)</f>
        <v>0</v>
      </c>
      <c r="K13" s="37">
        <f>新台幣匯率美元指數!B14</f>
        <v>0</v>
      </c>
      <c r="L13" s="38">
        <f>新台幣匯率美元指數!C14</f>
        <v>0</v>
      </c>
      <c r="M13" s="39">
        <f>新台幣匯率美元指數!D14</f>
        <v>0</v>
      </c>
      <c r="N13" s="27">
        <f>VLOOKUP($B13,外資期貨未平倉口數!$A$4:$M$499,4,FALSE)</f>
        <v>0</v>
      </c>
      <c r="O13" s="27">
        <f>VLOOKUP($B13,外資期貨未平倉口數!$A$4:$M$499,9,FALSE)</f>
        <v>0</v>
      </c>
      <c r="P13" s="27">
        <f>VLOOKUP($B13,外資期貨未平倉口數!$A$4:$M$499,10,FALSE)</f>
        <v>0</v>
      </c>
      <c r="Q13" s="27">
        <f>VLOOKUP($B13,外資期貨未平倉口數!$A$4:$M$499,11,FALSE)</f>
        <v>0</v>
      </c>
      <c r="R13" s="64">
        <f>VLOOKUP($B13,選擇權未平倉餘額!$A$4:$I$500,6,FALSE)</f>
        <v>0</v>
      </c>
      <c r="S13" s="64">
        <f>VLOOKUP($B13,選擇權未平倉餘額!$A$4:$I$500,7,FALSE)</f>
        <v>0</v>
      </c>
      <c r="T13" s="64">
        <f>VLOOKUP($B13,選擇權未平倉餘額!$A$4:$I$500,8,FALSE)</f>
        <v>0</v>
      </c>
      <c r="U13" s="64">
        <f>VLOOKUP($B13,選擇權未平倉餘額!$A$4:$I$500,9,FALSE)</f>
        <v>0</v>
      </c>
      <c r="V13" s="39">
        <f>VLOOKUP($B13,臺指選擇權P_C_Ratios!$A$4:$C$500,3,FALSE)</f>
        <v>0</v>
      </c>
      <c r="W13" s="41">
        <f>VLOOKUP($B13,散戶多空比!$A$6:$L$500,12,FALSE)</f>
        <v>0</v>
      </c>
      <c r="X13" s="40">
        <f>VLOOKUP($B13,期貨大額交易人未沖銷部位!$A$4:$O$499,4,FALSE)</f>
        <v>0</v>
      </c>
      <c r="Y13" s="40">
        <f>VLOOKUP($B13,期貨大額交易人未沖銷部位!$A$4:$O$499,7,FALSE)</f>
        <v>0</v>
      </c>
      <c r="Z13" s="40">
        <f>VLOOKUP($B13,期貨大額交易人未沖銷部位!$A$4:$O$499,10,FALSE)</f>
        <v>0</v>
      </c>
      <c r="AA13" s="40">
        <f>VLOOKUP($B13,期貨大額交易人未沖銷部位!$A$4:$O$499,13,FALSE)</f>
        <v>0</v>
      </c>
      <c r="AB13" s="40">
        <f>VLOOKUP($B13,期貨大額交易人未沖銷部位!$A$4:$O$499,14,FALSE)</f>
        <v>0</v>
      </c>
      <c r="AC13" s="40">
        <f>VLOOKUP($B13,期貨大額交易人未沖銷部位!$A$4:$O$499,15,FALSE)</f>
        <v>0</v>
      </c>
      <c r="AD13" s="33">
        <f>VLOOKUP($B13,三大美股走勢!$A$4:$J$495,4,FALSE)</f>
        <v>0</v>
      </c>
      <c r="AE13" s="33">
        <f>VLOOKUP($B13,三大美股走勢!$A$4:$J$495,7,FALSE)</f>
        <v>0</v>
      </c>
      <c r="AF13" s="33">
        <f>VLOOKUP($B13,三大美股走勢!$A$4:$J$495,10,FALSE)</f>
        <v>0</v>
      </c>
    </row>
    <row r="14" spans="1:32">
      <c r="B14" s="32">
        <v>42793</v>
      </c>
      <c r="C14" s="33">
        <f>VLOOKUP($B14,大盤與近月台指!$A$4:$I$499,2,FALSE)</f>
        <v>0</v>
      </c>
      <c r="D14" s="34">
        <f>VLOOKUP($B14,大盤與近月台指!$A$4:$I$499,3,FALSE)</f>
        <v>0</v>
      </c>
      <c r="E14" s="35">
        <f>VLOOKUP($B14,大盤與近月台指!$A$4:$I$499,4,FALSE)</f>
        <v>0</v>
      </c>
      <c r="F14" s="33">
        <f>VLOOKUP($B14,大盤與近月台指!$A$4:$I$499,5,FALSE)</f>
        <v>0</v>
      </c>
      <c r="G14" s="49">
        <f>VLOOKUP($B14,三大法人買賣超!$A$4:$I$500,3,FALSE)</f>
        <v>0</v>
      </c>
      <c r="H14" s="34">
        <f>VLOOKUP($B14,三大法人買賣超!$A$4:$I$500,5,FALSE)</f>
        <v>0</v>
      </c>
      <c r="I14" s="27">
        <f>VLOOKUP($B14,三大法人買賣超!$A$4:$I$500,7,FALSE)</f>
        <v>0</v>
      </c>
      <c r="J14" s="27">
        <f>VLOOKUP($B14,三大法人買賣超!$A$4:$I$500,9,FALSE)</f>
        <v>0</v>
      </c>
      <c r="K14" s="37">
        <f>新台幣匯率美元指數!B15</f>
        <v>0</v>
      </c>
      <c r="L14" s="38">
        <f>新台幣匯率美元指數!C15</f>
        <v>0</v>
      </c>
      <c r="M14" s="39">
        <f>新台幣匯率美元指數!D15</f>
        <v>101.13</v>
      </c>
      <c r="N14" s="27">
        <f>VLOOKUP($B14,外資期貨未平倉口數!$A$4:$M$499,4,FALSE)</f>
        <v>0</v>
      </c>
      <c r="O14" s="27">
        <f>VLOOKUP($B14,外資期貨未平倉口數!$A$4:$M$499,9,FALSE)</f>
        <v>0</v>
      </c>
      <c r="P14" s="27">
        <f>VLOOKUP($B14,外資期貨未平倉口數!$A$4:$M$499,10,FALSE)</f>
        <v>0</v>
      </c>
      <c r="Q14" s="27">
        <f>VLOOKUP($B14,外資期貨未平倉口數!$A$4:$M$499,11,FALSE)</f>
        <v>0</v>
      </c>
      <c r="R14" s="64">
        <f>VLOOKUP($B14,選擇權未平倉餘額!$A$4:$I$500,6,FALSE)</f>
        <v>0</v>
      </c>
      <c r="S14" s="64">
        <f>VLOOKUP($B14,選擇權未平倉餘額!$A$4:$I$500,7,FALSE)</f>
        <v>0</v>
      </c>
      <c r="T14" s="64">
        <f>VLOOKUP($B14,選擇權未平倉餘額!$A$4:$I$500,8,FALSE)</f>
        <v>0</v>
      </c>
      <c r="U14" s="64">
        <f>VLOOKUP($B14,選擇權未平倉餘額!$A$4:$I$500,9,FALSE)</f>
        <v>0</v>
      </c>
      <c r="V14" s="39">
        <f>VLOOKUP($B14,臺指選擇權P_C_Ratios!$A$4:$C$500,3,FALSE)</f>
        <v>0</v>
      </c>
      <c r="W14" s="41">
        <f>VLOOKUP($B14,散戶多空比!$A$6:$L$500,12,FALSE)</f>
        <v>0</v>
      </c>
      <c r="X14" s="40">
        <f>VLOOKUP($B14,期貨大額交易人未沖銷部位!$A$4:$O$499,4,FALSE)</f>
        <v>0</v>
      </c>
      <c r="Y14" s="40">
        <f>VLOOKUP($B14,期貨大額交易人未沖銷部位!$A$4:$O$499,7,FALSE)</f>
        <v>0</v>
      </c>
      <c r="Z14" s="40">
        <f>VLOOKUP($B14,期貨大額交易人未沖銷部位!$A$4:$O$499,10,FALSE)</f>
        <v>0</v>
      </c>
      <c r="AA14" s="40">
        <f>VLOOKUP($B14,期貨大額交易人未沖銷部位!$A$4:$O$499,13,FALSE)</f>
        <v>0</v>
      </c>
      <c r="AB14" s="40">
        <f>VLOOKUP($B14,期貨大額交易人未沖銷部位!$A$4:$O$499,14,FALSE)</f>
        <v>0</v>
      </c>
      <c r="AC14" s="40">
        <f>VLOOKUP($B14,期貨大額交易人未沖銷部位!$A$4:$O$499,15,FALSE)</f>
        <v>0</v>
      </c>
      <c r="AD14" s="33">
        <f>VLOOKUP($B14,三大美股走勢!$A$4:$J$495,4,FALSE)</f>
        <v>0.08</v>
      </c>
      <c r="AE14" s="33">
        <f>VLOOKUP($B14,三大美股走勢!$A$4:$J$495,7,FALSE)</f>
        <v>0.28000000000000003</v>
      </c>
      <c r="AF14" s="33">
        <f>VLOOKUP($B14,三大美股走勢!$A$4:$J$495,10,FALSE)</f>
        <v>0.92</v>
      </c>
    </row>
    <row r="15" spans="1:32">
      <c r="B15" s="32">
        <v>42794</v>
      </c>
      <c r="C15" s="33">
        <f>VLOOKUP($B15,大盤與近月台指!$A$4:$I$499,2,FALSE)</f>
        <v>0</v>
      </c>
      <c r="D15" s="34">
        <f>VLOOKUP($B15,大盤與近月台指!$A$4:$I$499,3,FALSE)</f>
        <v>0</v>
      </c>
      <c r="E15" s="35">
        <f>VLOOKUP($B15,大盤與近月台指!$A$4:$I$499,4,FALSE)</f>
        <v>0</v>
      </c>
      <c r="F15" s="33">
        <f>VLOOKUP($B15,大盤與近月台指!$A$4:$I$499,5,FALSE)</f>
        <v>0</v>
      </c>
      <c r="G15" s="49">
        <f>VLOOKUP($B15,三大法人買賣超!$A$4:$I$500,3,FALSE)</f>
        <v>0</v>
      </c>
      <c r="H15" s="34">
        <f>VLOOKUP($B15,三大法人買賣超!$A$4:$I$500,5,FALSE)</f>
        <v>0</v>
      </c>
      <c r="I15" s="27">
        <f>VLOOKUP($B15,三大法人買賣超!$A$4:$I$500,7,FALSE)</f>
        <v>0</v>
      </c>
      <c r="J15" s="27">
        <f>VLOOKUP($B15,三大法人買賣超!$A$4:$I$500,9,FALSE)</f>
        <v>0</v>
      </c>
      <c r="K15" s="37">
        <f>新台幣匯率美元指數!B16</f>
        <v>0</v>
      </c>
      <c r="L15" s="38">
        <f>新台幣匯率美元指數!C16</f>
        <v>0</v>
      </c>
      <c r="M15" s="39">
        <f>新台幣匯率美元指數!D16</f>
        <v>101.12</v>
      </c>
      <c r="N15" s="27">
        <f>VLOOKUP($B15,外資期貨未平倉口數!$A$4:$M$499,4,FALSE)</f>
        <v>0</v>
      </c>
      <c r="O15" s="27">
        <f>VLOOKUP($B15,外資期貨未平倉口數!$A$4:$M$499,9,FALSE)</f>
        <v>0</v>
      </c>
      <c r="P15" s="27">
        <f>VLOOKUP($B15,外資期貨未平倉口數!$A$4:$M$499,10,FALSE)</f>
        <v>0</v>
      </c>
      <c r="Q15" s="27">
        <f>VLOOKUP($B15,外資期貨未平倉口數!$A$4:$M$499,11,FALSE)</f>
        <v>0</v>
      </c>
      <c r="R15" s="64">
        <f>VLOOKUP($B15,選擇權未平倉餘額!$A$4:$I$500,6,FALSE)</f>
        <v>0</v>
      </c>
      <c r="S15" s="64">
        <f>VLOOKUP($B15,選擇權未平倉餘額!$A$4:$I$500,7,FALSE)</f>
        <v>0</v>
      </c>
      <c r="T15" s="64">
        <f>VLOOKUP($B15,選擇權未平倉餘額!$A$4:$I$500,8,FALSE)</f>
        <v>0</v>
      </c>
      <c r="U15" s="64">
        <f>VLOOKUP($B15,選擇權未平倉餘額!$A$4:$I$500,9,FALSE)</f>
        <v>0</v>
      </c>
      <c r="V15" s="39">
        <f>VLOOKUP($B15,臺指選擇權P_C_Ratios!$A$4:$C$500,3,FALSE)</f>
        <v>0</v>
      </c>
      <c r="W15" s="41">
        <f>VLOOKUP($B15,散戶多空比!$A$6:$L$500,12,FALSE)</f>
        <v>0</v>
      </c>
      <c r="X15" s="40">
        <f>VLOOKUP($B15,期貨大額交易人未沖銷部位!$A$4:$O$499,4,FALSE)</f>
        <v>0</v>
      </c>
      <c r="Y15" s="40">
        <f>VLOOKUP($B15,期貨大額交易人未沖銷部位!$A$4:$O$499,7,FALSE)</f>
        <v>0</v>
      </c>
      <c r="Z15" s="40">
        <f>VLOOKUP($B15,期貨大額交易人未沖銷部位!$A$4:$O$499,10,FALSE)</f>
        <v>0</v>
      </c>
      <c r="AA15" s="40">
        <f>VLOOKUP($B15,期貨大額交易人未沖銷部位!$A$4:$O$499,13,FALSE)</f>
        <v>0</v>
      </c>
      <c r="AB15" s="40">
        <f>VLOOKUP($B15,期貨大額交易人未沖銷部位!$A$4:$O$499,14,FALSE)</f>
        <v>0</v>
      </c>
      <c r="AC15" s="40">
        <f>VLOOKUP($B15,期貨大額交易人未沖銷部位!$A$4:$O$499,15,FALSE)</f>
        <v>0</v>
      </c>
      <c r="AD15" s="33">
        <f>VLOOKUP($B15,三大美股走勢!$A$4:$J$495,4,FALSE)</f>
        <v>-0.12</v>
      </c>
      <c r="AE15" s="33">
        <f>VLOOKUP($B15,三大美股走勢!$A$4:$J$495,7,FALSE)</f>
        <v>-0.62</v>
      </c>
      <c r="AF15" s="33">
        <f>VLOOKUP($B15,三大美股走勢!$A$4:$J$495,10,FALSE)</f>
        <v>-1.32</v>
      </c>
    </row>
    <row r="16" spans="1:32">
      <c r="B16" s="32">
        <v>42795</v>
      </c>
      <c r="C16" s="33">
        <f>VLOOKUP($B16,大盤與近月台指!$A$4:$I$499,2,FALSE)</f>
        <v>9674.7800000000007</v>
      </c>
      <c r="D16" s="34">
        <f>VLOOKUP($B16,大盤與近月台指!$A$4:$I$499,3,FALSE)</f>
        <v>-75.69</v>
      </c>
      <c r="E16" s="35">
        <f>VLOOKUP($B16,大盤與近月台指!$A$4:$I$499,4,FALSE)</f>
        <v>-7.7999999999999996E-3</v>
      </c>
      <c r="F16" s="33" t="str">
        <f>VLOOKUP($B16,大盤與近月台指!$A$4:$I$499,5,FALSE)</f>
        <v>982.8億</v>
      </c>
      <c r="G16" s="49">
        <f>VLOOKUP($B16,三大法人買賣超!$A$4:$I$500,3,FALSE)</f>
        <v>-1.74332691</v>
      </c>
      <c r="H16" s="34">
        <f>VLOOKUP($B16,三大法人買賣超!$A$4:$I$500,5,FALSE)</f>
        <v>-0.43886772000000002</v>
      </c>
      <c r="I16" s="27">
        <f>VLOOKUP($B16,三大法人買賣超!$A$4:$I$500,7,FALSE)</f>
        <v>-0.94534680000000004</v>
      </c>
      <c r="J16" s="27">
        <f>VLOOKUP($B16,三大法人買賣超!$A$4:$I$500,9,FALSE)</f>
        <v>-38.97526568</v>
      </c>
      <c r="K16" s="37">
        <f>新台幣匯率美元指數!B17</f>
        <v>30.76</v>
      </c>
      <c r="L16" s="38">
        <f>新台幣匯率美元指數!C17</f>
        <v>0.3589</v>
      </c>
      <c r="M16" s="39">
        <f>新台幣匯率美元指數!D17</f>
        <v>101.78</v>
      </c>
      <c r="N16" s="27">
        <f>VLOOKUP($B16,外資期貨未平倉口數!$A$4:$M$499,4,FALSE)</f>
        <v>-4288.25</v>
      </c>
      <c r="O16" s="27">
        <f>VLOOKUP($B16,外資期貨未平倉口數!$A$4:$M$499,9,FALSE)</f>
        <v>51486</v>
      </c>
      <c r="P16" s="27">
        <f>VLOOKUP($B16,外資期貨未平倉口數!$A$4:$M$499,10,FALSE)</f>
        <v>-21733.75</v>
      </c>
      <c r="Q16" s="27">
        <f>VLOOKUP($B16,外資期貨未平倉口數!$A$4:$M$499,11,FALSE)</f>
        <v>-9587</v>
      </c>
      <c r="R16" s="64">
        <f>VLOOKUP($B16,選擇權未平倉餘額!$A$4:$I$500,6,FALSE)</f>
        <v>-0.25140000000000001</v>
      </c>
      <c r="S16" s="64">
        <f>VLOOKUP($B16,選擇權未平倉餘額!$A$4:$I$500,7,FALSE)</f>
        <v>-8.0848999999999993</v>
      </c>
      <c r="T16" s="64">
        <f>VLOOKUP($B16,選擇權未平倉餘額!$A$4:$I$500,8,FALSE)</f>
        <v>37.709299999999999</v>
      </c>
      <c r="U16" s="64">
        <f>VLOOKUP($B16,選擇權未平倉餘額!$A$4:$I$500,9,FALSE)</f>
        <v>19.876000000000001</v>
      </c>
      <c r="V16" s="39">
        <f>VLOOKUP($B16,臺指選擇權P_C_Ratios!$A$4:$C$500,3,FALSE)</f>
        <v>1.2705</v>
      </c>
      <c r="W16" s="41">
        <f>VLOOKUP($B16,散戶多空比!$A$6:$L$500,12,FALSE)</f>
        <v>6.809030448355427E-2</v>
      </c>
      <c r="X16" s="40">
        <f>VLOOKUP($B16,期貨大額交易人未沖銷部位!$A$4:$O$499,4,FALSE)</f>
        <v>7713</v>
      </c>
      <c r="Y16" s="40">
        <f>VLOOKUP($B16,期貨大額交易人未沖銷部位!$A$4:$O$499,7,FALSE)</f>
        <v>14971</v>
      </c>
      <c r="Z16" s="40">
        <f>VLOOKUP($B16,期貨大額交易人未沖銷部位!$A$4:$O$499,10,FALSE)</f>
        <v>8921</v>
      </c>
      <c r="AA16" s="40">
        <f>VLOOKUP($B16,期貨大額交易人未沖銷部位!$A$4:$O$499,13,FALSE)</f>
        <v>15474</v>
      </c>
      <c r="AB16" s="40">
        <f>VLOOKUP($B16,期貨大額交易人未沖銷部位!$A$4:$O$499,14,FALSE)</f>
        <v>1208</v>
      </c>
      <c r="AC16" s="40">
        <f>VLOOKUP($B16,期貨大額交易人未沖銷部位!$A$4:$O$499,15,FALSE)</f>
        <v>503</v>
      </c>
      <c r="AD16" s="33">
        <f>VLOOKUP($B16,三大美股走勢!$A$4:$J$495,4,FALSE)</f>
        <v>1.46</v>
      </c>
      <c r="AE16" s="33">
        <f>VLOOKUP($B16,三大美股走勢!$A$4:$J$495,7,FALSE)</f>
        <v>1.35</v>
      </c>
      <c r="AF16" s="33">
        <f>VLOOKUP($B16,三大美股走勢!$A$4:$J$495,10,FALSE)</f>
        <v>1.64</v>
      </c>
    </row>
    <row r="17" spans="2:32">
      <c r="B17" s="32">
        <v>42796</v>
      </c>
      <c r="C17" s="33">
        <f>VLOOKUP($B17,大盤與近月台指!$A$4:$I$499,2,FALSE)</f>
        <v>9691.7999999999993</v>
      </c>
      <c r="D17" s="34">
        <f>VLOOKUP($B17,大盤與近月台指!$A$4:$I$499,3,FALSE)</f>
        <v>17.02</v>
      </c>
      <c r="E17" s="35">
        <f>VLOOKUP($B17,大盤與近月台指!$A$4:$I$499,4,FALSE)</f>
        <v>1.8E-3</v>
      </c>
      <c r="F17" s="33" t="str">
        <f>VLOOKUP($B17,大盤與近月台指!$A$4:$I$499,5,FALSE)</f>
        <v>1018.15億</v>
      </c>
      <c r="G17" s="49">
        <f>VLOOKUP($B17,三大法人買賣超!$A$4:$I$500,3,FALSE)</f>
        <v>2.2263888999999999</v>
      </c>
      <c r="H17" s="34">
        <f>VLOOKUP($B17,三大法人買賣超!$A$4:$I$500,5,FALSE)</f>
        <v>-3.1998339200000001</v>
      </c>
      <c r="I17" s="27">
        <f>VLOOKUP($B17,三大法人買賣超!$A$4:$I$500,7,FALSE)</f>
        <v>-3.5941440600000001</v>
      </c>
      <c r="J17" s="27">
        <f>VLOOKUP($B17,三大法人買賣超!$A$4:$I$500,9,FALSE)</f>
        <v>28.241859699999999</v>
      </c>
      <c r="K17" s="37">
        <f>新台幣匯率美元指數!B18</f>
        <v>30.795000000000002</v>
      </c>
      <c r="L17" s="38">
        <f>新台幣匯率美元指數!C18</f>
        <v>0.1138</v>
      </c>
      <c r="M17" s="39">
        <f>新台幣匯率美元指數!D18</f>
        <v>102.2</v>
      </c>
      <c r="N17" s="27">
        <f>VLOOKUP($B17,外資期貨未平倉口數!$A$4:$M$499,4,FALSE)</f>
        <v>-4293.25</v>
      </c>
      <c r="O17" s="27">
        <f>VLOOKUP($B17,外資期貨未平倉口數!$A$4:$M$499,9,FALSE)</f>
        <v>49910.25</v>
      </c>
      <c r="P17" s="27">
        <f>VLOOKUP($B17,外資期貨未平倉口數!$A$4:$M$499,10,FALSE)</f>
        <v>-23309.5</v>
      </c>
      <c r="Q17" s="27">
        <f>VLOOKUP($B17,外資期貨未平倉口數!$A$4:$M$499,11,FALSE)</f>
        <v>-1575.75</v>
      </c>
      <c r="R17" s="64">
        <f>VLOOKUP($B17,選擇權未平倉餘額!$A$4:$I$500,6,FALSE)</f>
        <v>-1.3393999999999999</v>
      </c>
      <c r="S17" s="64">
        <f>VLOOKUP($B17,選擇權未平倉餘額!$A$4:$I$500,7,FALSE)</f>
        <v>-9.7264999999999997</v>
      </c>
      <c r="T17" s="64">
        <f>VLOOKUP($B17,選擇權未平倉餘額!$A$4:$I$500,8,FALSE)</f>
        <v>38.052500000000002</v>
      </c>
      <c r="U17" s="64">
        <f>VLOOKUP($B17,選擇權未平倉餘額!$A$4:$I$500,9,FALSE)</f>
        <v>20.471399999999999</v>
      </c>
      <c r="V17" s="39">
        <f>VLOOKUP($B17,臺指選擇權P_C_Ratios!$A$4:$C$500,3,FALSE)</f>
        <v>1.2238</v>
      </c>
      <c r="W17" s="41">
        <f>VLOOKUP($B17,散戶多空比!$A$6:$L$500,12,FALSE)</f>
        <v>0.1151259366254401</v>
      </c>
      <c r="X17" s="40">
        <f>VLOOKUP($B17,期貨大額交易人未沖銷部位!$A$4:$O$499,4,FALSE)</f>
        <v>7479</v>
      </c>
      <c r="Y17" s="40">
        <f>VLOOKUP($B17,期貨大額交易人未沖銷部位!$A$4:$O$499,7,FALSE)</f>
        <v>13286</v>
      </c>
      <c r="Z17" s="40">
        <f>VLOOKUP($B17,期貨大額交易人未沖銷部位!$A$4:$O$499,10,FALSE)</f>
        <v>8505</v>
      </c>
      <c r="AA17" s="40">
        <f>VLOOKUP($B17,期貨大額交易人未沖銷部位!$A$4:$O$499,13,FALSE)</f>
        <v>14528</v>
      </c>
      <c r="AB17" s="40">
        <f>VLOOKUP($B17,期貨大額交易人未沖銷部位!$A$4:$O$499,14,FALSE)</f>
        <v>1026</v>
      </c>
      <c r="AC17" s="40">
        <f>VLOOKUP($B17,期貨大額交易人未沖銷部位!$A$4:$O$499,15,FALSE)</f>
        <v>1242</v>
      </c>
      <c r="AD17" s="33">
        <f>VLOOKUP($B17,三大美股走勢!$A$4:$J$495,4,FALSE)</f>
        <v>-0.53</v>
      </c>
      <c r="AE17" s="33">
        <f>VLOOKUP($B17,三大美股走勢!$A$4:$J$495,7,FALSE)</f>
        <v>-0.73</v>
      </c>
      <c r="AF17" s="33">
        <f>VLOOKUP($B17,三大美股走勢!$A$4:$J$495,10,FALSE)</f>
        <v>-1.1100000000000001</v>
      </c>
    </row>
    <row r="18" spans="2:32">
      <c r="B18" s="32">
        <v>42797</v>
      </c>
      <c r="C18" s="33">
        <f>VLOOKUP($B18,大盤與近月台指!$A$4:$I$499,2,FALSE)</f>
        <v>9648.2099999999991</v>
      </c>
      <c r="D18" s="34">
        <f>VLOOKUP($B18,大盤與近月台指!$A$4:$I$499,3,FALSE)</f>
        <v>-43.59</v>
      </c>
      <c r="E18" s="35">
        <f>VLOOKUP($B18,大盤與近月台指!$A$4:$I$499,4,FALSE)</f>
        <v>-4.4999999999999997E-3</v>
      </c>
      <c r="F18" s="33" t="str">
        <f>VLOOKUP($B18,大盤與近月台指!$A$4:$I$499,5,FALSE)</f>
        <v>843.47億</v>
      </c>
      <c r="G18" s="49">
        <f>VLOOKUP($B18,三大法人買賣超!$A$4:$I$500,3,FALSE)</f>
        <v>1.5877481</v>
      </c>
      <c r="H18" s="34">
        <f>VLOOKUP($B18,三大法人買賣超!$A$4:$I$500,5,FALSE)</f>
        <v>-5.2442260000000003</v>
      </c>
      <c r="I18" s="27">
        <f>VLOOKUP($B18,三大法人買賣超!$A$4:$I$500,7,FALSE)</f>
        <v>-5.0400903499999998</v>
      </c>
      <c r="J18" s="27">
        <f>VLOOKUP($B18,三大法人買賣超!$A$4:$I$500,9,FALSE)</f>
        <v>-49.935978040000002</v>
      </c>
      <c r="K18" s="37">
        <f>新台幣匯率美元指數!B19</f>
        <v>31.02</v>
      </c>
      <c r="L18" s="38">
        <f>新台幣匯率美元指數!C19</f>
        <v>0.73060000000000003</v>
      </c>
      <c r="M18" s="39">
        <f>新台幣匯率美元指數!D19</f>
        <v>101.54</v>
      </c>
      <c r="N18" s="27">
        <f>VLOOKUP($B18,外資期貨未平倉口數!$A$4:$M$499,4,FALSE)</f>
        <v>-3413.75</v>
      </c>
      <c r="O18" s="27">
        <f>VLOOKUP($B18,外資期貨未平倉口數!$A$4:$M$499,9,FALSE)</f>
        <v>49284</v>
      </c>
      <c r="P18" s="27">
        <f>VLOOKUP($B18,外資期貨未平倉口數!$A$4:$M$499,10,FALSE)</f>
        <v>-23935.75</v>
      </c>
      <c r="Q18" s="27">
        <f>VLOOKUP($B18,外資期貨未平倉口數!$A$4:$M$499,11,FALSE)</f>
        <v>-626.25</v>
      </c>
      <c r="R18" s="64">
        <f>VLOOKUP($B18,選擇權未平倉餘額!$A$4:$I$500,6,FALSE)</f>
        <v>-1.1881999999999999</v>
      </c>
      <c r="S18" s="64">
        <f>VLOOKUP($B18,選擇權未平倉餘額!$A$4:$I$500,7,FALSE)</f>
        <v>-7.0434000000000001</v>
      </c>
      <c r="T18" s="64">
        <f>VLOOKUP($B18,選擇權未平倉餘額!$A$4:$I$500,8,FALSE)</f>
        <v>31.750399999999999</v>
      </c>
      <c r="U18" s="64">
        <f>VLOOKUP($B18,選擇權未平倉餘額!$A$4:$I$500,9,FALSE)</f>
        <v>23.8353</v>
      </c>
      <c r="V18" s="39">
        <f>VLOOKUP($B18,臺指選擇權P_C_Ratios!$A$4:$C$500,3,FALSE)</f>
        <v>1.1623999999999999</v>
      </c>
      <c r="W18" s="41">
        <f>VLOOKUP($B18,散戶多空比!$A$6:$L$500,12,FALSE)</f>
        <v>0.15532487504805845</v>
      </c>
      <c r="X18" s="40">
        <f>VLOOKUP($B18,期貨大額交易人未沖銷部位!$A$4:$O$499,4,FALSE)</f>
        <v>7546</v>
      </c>
      <c r="Y18" s="40">
        <f>VLOOKUP($B18,期貨大額交易人未沖銷部位!$A$4:$O$499,7,FALSE)</f>
        <v>13739</v>
      </c>
      <c r="Z18" s="40">
        <f>VLOOKUP($B18,期貨大額交易人未沖銷部位!$A$4:$O$499,10,FALSE)</f>
        <v>7980</v>
      </c>
      <c r="AA18" s="40">
        <f>VLOOKUP($B18,期貨大額交易人未沖銷部位!$A$4:$O$499,13,FALSE)</f>
        <v>14882</v>
      </c>
      <c r="AB18" s="40">
        <f>VLOOKUP($B18,期貨大額交易人未沖銷部位!$A$4:$O$499,14,FALSE)</f>
        <v>434</v>
      </c>
      <c r="AC18" s="40">
        <f>VLOOKUP($B18,期貨大額交易人未沖銷部位!$A$4:$O$499,15,FALSE)</f>
        <v>1143</v>
      </c>
      <c r="AD18" s="33">
        <f>VLOOKUP($B18,三大美股走勢!$A$4:$J$495,4,FALSE)</f>
        <v>0.01</v>
      </c>
      <c r="AE18" s="33">
        <f>VLOOKUP($B18,三大美股走勢!$A$4:$J$495,7,FALSE)</f>
        <v>0.16</v>
      </c>
      <c r="AF18" s="33">
        <f>VLOOKUP($B18,三大美股走勢!$A$4:$J$495,10,FALSE)</f>
        <v>-0.04</v>
      </c>
    </row>
    <row r="19" spans="2:32">
      <c r="B19" s="32">
        <v>42798</v>
      </c>
      <c r="C19" s="33">
        <f>VLOOKUP($B19,大盤與近月台指!$A$4:$I$499,2,FALSE)</f>
        <v>0</v>
      </c>
      <c r="D19" s="34">
        <f>VLOOKUP($B19,大盤與近月台指!$A$4:$I$499,3,FALSE)</f>
        <v>0</v>
      </c>
      <c r="E19" s="35">
        <f>VLOOKUP($B19,大盤與近月台指!$A$4:$I$499,4,FALSE)</f>
        <v>0</v>
      </c>
      <c r="F19" s="33">
        <f>VLOOKUP($B19,大盤與近月台指!$A$4:$I$499,5,FALSE)</f>
        <v>0</v>
      </c>
      <c r="G19" s="49">
        <f>VLOOKUP($B19,三大法人買賣超!$A$4:$I$500,3,FALSE)</f>
        <v>0</v>
      </c>
      <c r="H19" s="34">
        <f>VLOOKUP($B19,三大法人買賣超!$A$4:$I$500,5,FALSE)</f>
        <v>0</v>
      </c>
      <c r="I19" s="27">
        <f>VLOOKUP($B19,三大法人買賣超!$A$4:$I$500,7,FALSE)</f>
        <v>0</v>
      </c>
      <c r="J19" s="27">
        <f>VLOOKUP($B19,三大法人買賣超!$A$4:$I$500,9,FALSE)</f>
        <v>0</v>
      </c>
      <c r="K19" s="37">
        <f>新台幣匯率美元指數!B20</f>
        <v>0</v>
      </c>
      <c r="L19" s="38">
        <f>新台幣匯率美元指數!C20</f>
        <v>0</v>
      </c>
      <c r="M19" s="39">
        <f>新台幣匯率美元指數!D20</f>
        <v>0</v>
      </c>
      <c r="N19" s="27">
        <f>VLOOKUP($B19,外資期貨未平倉口數!$A$4:$M$499,4,FALSE)</f>
        <v>0</v>
      </c>
      <c r="O19" s="27">
        <f>VLOOKUP($B19,外資期貨未平倉口數!$A$4:$M$499,9,FALSE)</f>
        <v>0</v>
      </c>
      <c r="P19" s="27">
        <f>VLOOKUP($B19,外資期貨未平倉口數!$A$4:$M$499,10,FALSE)</f>
        <v>0</v>
      </c>
      <c r="Q19" s="27">
        <f>VLOOKUP($B19,外資期貨未平倉口數!$A$4:$M$499,11,FALSE)</f>
        <v>0</v>
      </c>
      <c r="R19" s="64">
        <f>VLOOKUP($B19,選擇權未平倉餘額!$A$4:$I$500,6,FALSE)</f>
        <v>0</v>
      </c>
      <c r="S19" s="64">
        <f>VLOOKUP($B19,選擇權未平倉餘額!$A$4:$I$500,7,FALSE)</f>
        <v>0</v>
      </c>
      <c r="T19" s="64">
        <f>VLOOKUP($B19,選擇權未平倉餘額!$A$4:$I$500,8,FALSE)</f>
        <v>0</v>
      </c>
      <c r="U19" s="64">
        <f>VLOOKUP($B19,選擇權未平倉餘額!$A$4:$I$500,9,FALSE)</f>
        <v>0</v>
      </c>
      <c r="V19" s="39">
        <f>VLOOKUP($B19,臺指選擇權P_C_Ratios!$A$4:$C$500,3,FALSE)</f>
        <v>0</v>
      </c>
      <c r="W19" s="41">
        <f>VLOOKUP($B19,散戶多空比!$A$6:$L$500,12,FALSE)</f>
        <v>0</v>
      </c>
      <c r="X19" s="40">
        <f>VLOOKUP($B19,期貨大額交易人未沖銷部位!$A$4:$O$499,4,FALSE)</f>
        <v>0</v>
      </c>
      <c r="Y19" s="40">
        <f>VLOOKUP($B19,期貨大額交易人未沖銷部位!$A$4:$O$499,7,FALSE)</f>
        <v>0</v>
      </c>
      <c r="Z19" s="40">
        <f>VLOOKUP($B19,期貨大額交易人未沖銷部位!$A$4:$O$499,10,FALSE)</f>
        <v>0</v>
      </c>
      <c r="AA19" s="40">
        <f>VLOOKUP($B19,期貨大額交易人未沖銷部位!$A$4:$O$499,13,FALSE)</f>
        <v>0</v>
      </c>
      <c r="AB19" s="40">
        <f>VLOOKUP($B19,期貨大額交易人未沖銷部位!$A$4:$O$499,14,FALSE)</f>
        <v>0</v>
      </c>
      <c r="AC19" s="40">
        <f>VLOOKUP($B19,期貨大額交易人未沖銷部位!$A$4:$O$499,15,FALSE)</f>
        <v>0</v>
      </c>
      <c r="AD19" s="33">
        <f>VLOOKUP($B19,三大美股走勢!$A$4:$J$495,4,FALSE)</f>
        <v>0</v>
      </c>
      <c r="AE19" s="33">
        <f>VLOOKUP($B19,三大美股走勢!$A$4:$J$495,7,FALSE)</f>
        <v>0</v>
      </c>
      <c r="AF19" s="33">
        <f>VLOOKUP($B19,三大美股走勢!$A$4:$J$495,10,FALSE)</f>
        <v>0</v>
      </c>
    </row>
    <row r="20" spans="2:32">
      <c r="B20" s="32">
        <v>42799</v>
      </c>
      <c r="C20" s="33">
        <f>VLOOKUP($B20,大盤與近月台指!$A$4:$I$499,2,FALSE)</f>
        <v>0</v>
      </c>
      <c r="D20" s="34">
        <f>VLOOKUP($B20,大盤與近月台指!$A$4:$I$499,3,FALSE)</f>
        <v>0</v>
      </c>
      <c r="E20" s="35">
        <f>VLOOKUP($B20,大盤與近月台指!$A$4:$I$499,4,FALSE)</f>
        <v>0</v>
      </c>
      <c r="F20" s="33">
        <f>VLOOKUP($B20,大盤與近月台指!$A$4:$I$499,5,FALSE)</f>
        <v>0</v>
      </c>
      <c r="G20" s="49">
        <f>VLOOKUP($B20,三大法人買賣超!$A$4:$I$500,3,FALSE)</f>
        <v>0</v>
      </c>
      <c r="H20" s="34">
        <f>VLOOKUP($B20,三大法人買賣超!$A$4:$I$500,5,FALSE)</f>
        <v>0</v>
      </c>
      <c r="I20" s="27">
        <f>VLOOKUP($B20,三大法人買賣超!$A$4:$I$500,7,FALSE)</f>
        <v>0</v>
      </c>
      <c r="J20" s="27">
        <f>VLOOKUP($B20,三大法人買賣超!$A$4:$I$500,9,FALSE)</f>
        <v>0</v>
      </c>
      <c r="K20" s="37">
        <f>新台幣匯率美元指數!B21</f>
        <v>0</v>
      </c>
      <c r="L20" s="38">
        <f>新台幣匯率美元指數!C21</f>
        <v>0</v>
      </c>
      <c r="M20" s="39">
        <f>新台幣匯率美元指數!D21</f>
        <v>0</v>
      </c>
      <c r="N20" s="27">
        <f>VLOOKUP($B20,外資期貨未平倉口數!$A$4:$M$499,4,FALSE)</f>
        <v>0</v>
      </c>
      <c r="O20" s="27">
        <f>VLOOKUP($B20,外資期貨未平倉口數!$A$4:$M$499,9,FALSE)</f>
        <v>0</v>
      </c>
      <c r="P20" s="27">
        <f>VLOOKUP($B20,外資期貨未平倉口數!$A$4:$M$499,10,FALSE)</f>
        <v>0</v>
      </c>
      <c r="Q20" s="27">
        <f>VLOOKUP($B20,外資期貨未平倉口數!$A$4:$M$499,11,FALSE)</f>
        <v>0</v>
      </c>
      <c r="R20" s="64">
        <f>VLOOKUP($B20,選擇權未平倉餘額!$A$4:$I$500,6,FALSE)</f>
        <v>0</v>
      </c>
      <c r="S20" s="64">
        <f>VLOOKUP($B20,選擇權未平倉餘額!$A$4:$I$500,7,FALSE)</f>
        <v>0</v>
      </c>
      <c r="T20" s="64">
        <f>VLOOKUP($B20,選擇權未平倉餘額!$A$4:$I$500,8,FALSE)</f>
        <v>0</v>
      </c>
      <c r="U20" s="64">
        <f>VLOOKUP($B20,選擇權未平倉餘額!$A$4:$I$500,9,FALSE)</f>
        <v>0</v>
      </c>
      <c r="V20" s="39">
        <f>VLOOKUP($B20,臺指選擇權P_C_Ratios!$A$4:$C$500,3,FALSE)</f>
        <v>0</v>
      </c>
      <c r="W20" s="41">
        <f>VLOOKUP($B20,散戶多空比!$A$6:$L$500,12,FALSE)</f>
        <v>0</v>
      </c>
      <c r="X20" s="40">
        <f>VLOOKUP($B20,期貨大額交易人未沖銷部位!$A$4:$O$499,4,FALSE)</f>
        <v>0</v>
      </c>
      <c r="Y20" s="40">
        <f>VLOOKUP($B20,期貨大額交易人未沖銷部位!$A$4:$O$499,7,FALSE)</f>
        <v>0</v>
      </c>
      <c r="Z20" s="40">
        <f>VLOOKUP($B20,期貨大額交易人未沖銷部位!$A$4:$O$499,10,FALSE)</f>
        <v>0</v>
      </c>
      <c r="AA20" s="40">
        <f>VLOOKUP($B20,期貨大額交易人未沖銷部位!$A$4:$O$499,13,FALSE)</f>
        <v>0</v>
      </c>
      <c r="AB20" s="40">
        <f>VLOOKUP($B20,期貨大額交易人未沖銷部位!$A$4:$O$499,14,FALSE)</f>
        <v>0</v>
      </c>
      <c r="AC20" s="40">
        <f>VLOOKUP($B20,期貨大額交易人未沖銷部位!$A$4:$O$499,15,FALSE)</f>
        <v>0</v>
      </c>
      <c r="AD20" s="33">
        <f>VLOOKUP($B20,三大美股走勢!$A$4:$J$495,4,FALSE)</f>
        <v>0</v>
      </c>
      <c r="AE20" s="33">
        <f>VLOOKUP($B20,三大美股走勢!$A$4:$J$495,7,FALSE)</f>
        <v>0</v>
      </c>
      <c r="AF20" s="33">
        <f>VLOOKUP($B20,三大美股走勢!$A$4:$J$495,10,FALSE)</f>
        <v>0</v>
      </c>
    </row>
    <row r="21" spans="2:32">
      <c r="B21" s="32">
        <v>42800</v>
      </c>
      <c r="C21" s="33">
        <f>VLOOKUP($B21,大盤與近月台指!$A$4:$I$499,2,FALSE)</f>
        <v>9682.6299999999992</v>
      </c>
      <c r="D21" s="34">
        <f>VLOOKUP($B21,大盤與近月台指!$A$4:$I$499,3,FALSE)</f>
        <v>34.42</v>
      </c>
      <c r="E21" s="35">
        <f>VLOOKUP($B21,大盤與近月台指!$A$4:$I$499,4,FALSE)</f>
        <v>3.5999999999999999E-3</v>
      </c>
      <c r="F21" s="33" t="str">
        <f>VLOOKUP($B21,大盤與近月台指!$A$4:$I$499,5,FALSE)</f>
        <v>681.89億</v>
      </c>
      <c r="G21" s="49">
        <f>VLOOKUP($B21,三大法人買賣超!$A$4:$I$500,3,FALSE)</f>
        <v>1.0147096200000001</v>
      </c>
      <c r="H21" s="34">
        <f>VLOOKUP($B21,三大法人買賣超!$A$4:$I$500,5,FALSE)</f>
        <v>6.2557212499999997</v>
      </c>
      <c r="I21" s="27">
        <f>VLOOKUP($B21,三大法人買賣超!$A$4:$I$500,7,FALSE)</f>
        <v>-3.5554240699999999</v>
      </c>
      <c r="J21" s="27">
        <f>VLOOKUP($B21,三大法人買賣超!$A$4:$I$500,9,FALSE)</f>
        <v>-12.291409249999999</v>
      </c>
      <c r="K21" s="37">
        <f>新台幣匯率美元指數!B22</f>
        <v>30.981999999999999</v>
      </c>
      <c r="L21" s="38">
        <f>新台幣匯率美元指數!C22</f>
        <v>-0.123</v>
      </c>
      <c r="M21" s="39">
        <f>新台幣匯率美元指數!D22</f>
        <v>101.64</v>
      </c>
      <c r="N21" s="27">
        <f>VLOOKUP($B21,外資期貨未平倉口數!$A$4:$M$499,4,FALSE)</f>
        <v>-3371.25</v>
      </c>
      <c r="O21" s="27">
        <f>VLOOKUP($B21,外資期貨未平倉口數!$A$4:$M$499,9,FALSE)</f>
        <v>53477</v>
      </c>
      <c r="P21" s="27">
        <f>VLOOKUP($B21,外資期貨未平倉口數!$A$4:$M$499,10,FALSE)</f>
        <v>-19742.75</v>
      </c>
      <c r="Q21" s="27">
        <f>VLOOKUP($B21,外資期貨未平倉口數!$A$4:$M$499,11,FALSE)</f>
        <v>4193</v>
      </c>
      <c r="R21" s="64">
        <f>VLOOKUP($B21,選擇權未平倉餘額!$A$4:$I$500,6,FALSE)</f>
        <v>-2.8645999999999998</v>
      </c>
      <c r="S21" s="64">
        <f>VLOOKUP($B21,選擇權未平倉餘額!$A$4:$I$500,7,FALSE)</f>
        <v>-9.8687000000000005</v>
      </c>
      <c r="T21" s="64">
        <f>VLOOKUP($B21,選擇權未平倉餘額!$A$4:$I$500,8,FALSE)</f>
        <v>36.056100000000001</v>
      </c>
      <c r="U21" s="64">
        <f>VLOOKUP($B21,選擇權未平倉餘額!$A$4:$I$500,9,FALSE)</f>
        <v>20.4773</v>
      </c>
      <c r="V21" s="39">
        <f>VLOOKUP($B21,臺指選擇權P_C_Ratios!$A$4:$C$500,3,FALSE)</f>
        <v>1.2014</v>
      </c>
      <c r="W21" s="41">
        <f>VLOOKUP($B21,散戶多空比!$A$6:$L$500,12,FALSE)</f>
        <v>8.2211591945711426E-2</v>
      </c>
      <c r="X21" s="40">
        <f>VLOOKUP($B21,期貨大額交易人未沖銷部位!$A$4:$O$499,4,FALSE)</f>
        <v>7112</v>
      </c>
      <c r="Y21" s="40">
        <f>VLOOKUP($B21,期貨大額交易人未沖銷部位!$A$4:$O$499,7,FALSE)</f>
        <v>15404</v>
      </c>
      <c r="Z21" s="40">
        <f>VLOOKUP($B21,期貨大額交易人未沖銷部位!$A$4:$O$499,10,FALSE)</f>
        <v>7945</v>
      </c>
      <c r="AA21" s="40">
        <f>VLOOKUP($B21,期貨大額交易人未沖銷部位!$A$4:$O$499,13,FALSE)</f>
        <v>16057</v>
      </c>
      <c r="AB21" s="40">
        <f>VLOOKUP($B21,期貨大額交易人未沖銷部位!$A$4:$O$499,14,FALSE)</f>
        <v>833</v>
      </c>
      <c r="AC21" s="40">
        <f>VLOOKUP($B21,期貨大額交易人未沖銷部位!$A$4:$O$499,15,FALSE)</f>
        <v>653</v>
      </c>
      <c r="AD21" s="33">
        <f>VLOOKUP($B21,三大美股走勢!$A$4:$J$495,4,FALSE)</f>
        <v>-0.24</v>
      </c>
      <c r="AE21" s="33">
        <f>VLOOKUP($B21,三大美股走勢!$A$4:$J$495,7,FALSE)</f>
        <v>-0.37</v>
      </c>
      <c r="AF21" s="33">
        <f>VLOOKUP($B21,三大美股走勢!$A$4:$J$495,10,FALSE)</f>
        <v>0.02</v>
      </c>
    </row>
    <row r="22" spans="2:32">
      <c r="B22" s="32">
        <v>42801</v>
      </c>
      <c r="C22" s="33">
        <f>VLOOKUP($B22,大盤與近月台指!$A$4:$I$499,2,FALSE)</f>
        <v>9738.07</v>
      </c>
      <c r="D22" s="34">
        <f>VLOOKUP($B22,大盤與近月台指!$A$4:$I$499,3,FALSE)</f>
        <v>55.44</v>
      </c>
      <c r="E22" s="35">
        <f>VLOOKUP($B22,大盤與近月台指!$A$4:$I$499,4,FALSE)</f>
        <v>5.7000000000000002E-3</v>
      </c>
      <c r="F22" s="33" t="str">
        <f>VLOOKUP($B22,大盤與近月台指!$A$4:$I$499,5,FALSE)</f>
        <v>699.12億</v>
      </c>
      <c r="G22" s="49">
        <f>VLOOKUP($B22,三大法人買賣超!$A$4:$I$500,3,FALSE)</f>
        <v>3.1468332000000001</v>
      </c>
      <c r="H22" s="34">
        <f>VLOOKUP($B22,三大法人買賣超!$A$4:$I$500,5,FALSE)</f>
        <v>3.8512924499999999</v>
      </c>
      <c r="I22" s="27">
        <f>VLOOKUP($B22,三大法人買賣超!$A$4:$I$500,7,FALSE)</f>
        <v>5.3532374599999999</v>
      </c>
      <c r="J22" s="27">
        <f>VLOOKUP($B22,三大法人買賣超!$A$4:$I$500,9,FALSE)</f>
        <v>13.773141539999999</v>
      </c>
      <c r="K22" s="37">
        <f>新台幣匯率美元指數!B23</f>
        <v>30.85</v>
      </c>
      <c r="L22" s="38">
        <f>新台幣匯率美元指數!C23</f>
        <v>-0.42609999999999998</v>
      </c>
      <c r="M22" s="39">
        <f>新台幣匯率美元指數!D23</f>
        <v>101.81</v>
      </c>
      <c r="N22" s="27">
        <f>VLOOKUP($B22,外資期貨未平倉口數!$A$4:$M$499,4,FALSE)</f>
        <v>-2211.75</v>
      </c>
      <c r="O22" s="27">
        <f>VLOOKUP($B22,外資期貨未平倉口數!$A$4:$M$499,9,FALSE)</f>
        <v>54104</v>
      </c>
      <c r="P22" s="27">
        <f>VLOOKUP($B22,外資期貨未平倉口數!$A$4:$M$499,10,FALSE)</f>
        <v>-19115.75</v>
      </c>
      <c r="Q22" s="27">
        <f>VLOOKUP($B22,外資期貨未平倉口數!$A$4:$M$499,11,FALSE)</f>
        <v>627</v>
      </c>
      <c r="R22" s="64">
        <f>VLOOKUP($B22,選擇權未平倉餘額!$A$4:$I$500,6,FALSE)</f>
        <v>-0.25840000000000002</v>
      </c>
      <c r="S22" s="64">
        <f>VLOOKUP($B22,選擇權未平倉餘額!$A$4:$I$500,7,FALSE)</f>
        <v>-4.4626000000000001</v>
      </c>
      <c r="T22" s="64">
        <f>VLOOKUP($B22,選擇權未平倉餘額!$A$4:$I$500,8,FALSE)</f>
        <v>39.894199999999998</v>
      </c>
      <c r="U22" s="64">
        <f>VLOOKUP($B22,選擇權未平倉餘額!$A$4:$I$500,9,FALSE)</f>
        <v>17.717600000000001</v>
      </c>
      <c r="V22" s="39">
        <f>VLOOKUP($B22,臺指選擇權P_C_Ratios!$A$4:$C$500,3,FALSE)</f>
        <v>1.2924</v>
      </c>
      <c r="W22" s="41">
        <f>VLOOKUP($B22,散戶多空比!$A$6:$L$500,12,FALSE)</f>
        <v>7.1176701057855563E-2</v>
      </c>
      <c r="X22" s="40">
        <f>VLOOKUP($B22,期貨大額交易人未沖銷部位!$A$4:$O$499,4,FALSE)</f>
        <v>5240</v>
      </c>
      <c r="Y22" s="40">
        <f>VLOOKUP($B22,期貨大額交易人未沖銷部位!$A$4:$O$499,7,FALSE)</f>
        <v>14815</v>
      </c>
      <c r="Z22" s="40">
        <f>VLOOKUP($B22,期貨大額交易人未沖銷部位!$A$4:$O$499,10,FALSE)</f>
        <v>6450</v>
      </c>
      <c r="AA22" s="40">
        <f>VLOOKUP($B22,期貨大額交易人未沖銷部位!$A$4:$O$499,13,FALSE)</f>
        <v>16439</v>
      </c>
      <c r="AB22" s="40">
        <f>VLOOKUP($B22,期貨大額交易人未沖銷部位!$A$4:$O$499,14,FALSE)</f>
        <v>1210</v>
      </c>
      <c r="AC22" s="40">
        <f>VLOOKUP($B22,期貨大額交易人未沖銷部位!$A$4:$O$499,15,FALSE)</f>
        <v>1624</v>
      </c>
      <c r="AD22" s="33">
        <f>VLOOKUP($B22,三大美股走勢!$A$4:$J$495,4,FALSE)</f>
        <v>-0.14000000000000001</v>
      </c>
      <c r="AE22" s="33">
        <f>VLOOKUP($B22,三大美股走勢!$A$4:$J$495,7,FALSE)</f>
        <v>-0.26</v>
      </c>
      <c r="AF22" s="33">
        <f>VLOOKUP($B22,三大美股走勢!$A$4:$J$495,10,FALSE)</f>
        <v>0.27</v>
      </c>
    </row>
    <row r="23" spans="2:32">
      <c r="B23" s="32">
        <v>42802</v>
      </c>
      <c r="C23" s="33">
        <f>VLOOKUP($B23,大盤與近月台指!$A$4:$I$499,2,FALSE)</f>
        <v>9753.4500000000007</v>
      </c>
      <c r="D23" s="34">
        <f>VLOOKUP($B23,大盤與近月台指!$A$4:$I$499,3,FALSE)</f>
        <v>15.38</v>
      </c>
      <c r="E23" s="35">
        <f>VLOOKUP($B23,大盤與近月台指!$A$4:$I$499,4,FALSE)</f>
        <v>1.6000000000000001E-3</v>
      </c>
      <c r="F23" s="33" t="str">
        <f>VLOOKUP($B23,大盤與近月台指!$A$4:$I$499,5,FALSE)</f>
        <v>798.28億</v>
      </c>
      <c r="G23" s="49">
        <f>VLOOKUP($B23,三大法人買賣超!$A$4:$I$500,3,FALSE)</f>
        <v>3.0975340199999999</v>
      </c>
      <c r="H23" s="34">
        <f>VLOOKUP($B23,三大法人買賣超!$A$4:$I$500,5,FALSE)</f>
        <v>-0.30880204999999999</v>
      </c>
      <c r="I23" s="27">
        <f>VLOOKUP($B23,三大法人買賣超!$A$4:$I$500,7,FALSE)</f>
        <v>2.2423240999999998</v>
      </c>
      <c r="J23" s="27">
        <f>VLOOKUP($B23,三大法人買賣超!$A$4:$I$500,9,FALSE)</f>
        <v>12.5140282</v>
      </c>
      <c r="K23" s="37">
        <f>新台幣匯率美元指數!B24</f>
        <v>30.864999999999998</v>
      </c>
      <c r="L23" s="38">
        <f>新台幣匯率美元指數!C24</f>
        <v>4.8599999999999997E-2</v>
      </c>
      <c r="M23" s="39">
        <f>新台幣匯率美元指數!D24</f>
        <v>102.07</v>
      </c>
      <c r="N23" s="27">
        <f>VLOOKUP($B23,外資期貨未平倉口數!$A$4:$M$499,4,FALSE)</f>
        <v>-1778</v>
      </c>
      <c r="O23" s="27">
        <f>VLOOKUP($B23,外資期貨未平倉口數!$A$4:$M$499,9,FALSE)</f>
        <v>53693.25</v>
      </c>
      <c r="P23" s="27">
        <f>VLOOKUP($B23,外資期貨未平倉口數!$A$4:$M$499,10,FALSE)</f>
        <v>-19526.5</v>
      </c>
      <c r="Q23" s="27">
        <f>VLOOKUP($B23,外資期貨未平倉口數!$A$4:$M$499,11,FALSE)</f>
        <v>-410.75</v>
      </c>
      <c r="R23" s="64">
        <f>VLOOKUP($B23,選擇權未平倉餘額!$A$4:$I$500,6,FALSE)</f>
        <v>-0.10249999999999999</v>
      </c>
      <c r="S23" s="64">
        <f>VLOOKUP($B23,選擇權未平倉餘額!$A$4:$I$500,7,FALSE)</f>
        <v>-4.1913999999999998</v>
      </c>
      <c r="T23" s="64">
        <f>VLOOKUP($B23,選擇權未平倉餘額!$A$4:$I$500,8,FALSE)</f>
        <v>41.203899999999997</v>
      </c>
      <c r="U23" s="64">
        <f>VLOOKUP($B23,選擇權未平倉餘額!$A$4:$I$500,9,FALSE)</f>
        <v>16.511500000000002</v>
      </c>
      <c r="V23" s="39">
        <f>VLOOKUP($B23,臺指選擇權P_C_Ratios!$A$4:$C$500,3,FALSE)</f>
        <v>1.3374000000000001</v>
      </c>
      <c r="W23" s="41">
        <f>VLOOKUP($B23,散戶多空比!$A$6:$L$500,12,FALSE)</f>
        <v>3.8625957511446735E-2</v>
      </c>
      <c r="X23" s="40">
        <f>VLOOKUP($B23,期貨大額交易人未沖銷部位!$A$4:$O$499,4,FALSE)</f>
        <v>7777</v>
      </c>
      <c r="Y23" s="40">
        <f>VLOOKUP($B23,期貨大額交易人未沖銷部位!$A$4:$O$499,7,FALSE)</f>
        <v>17836</v>
      </c>
      <c r="Z23" s="40">
        <f>VLOOKUP($B23,期貨大額交易人未沖銷部位!$A$4:$O$499,10,FALSE)</f>
        <v>9135</v>
      </c>
      <c r="AA23" s="40">
        <f>VLOOKUP($B23,期貨大額交易人未沖銷部位!$A$4:$O$499,13,FALSE)</f>
        <v>17885</v>
      </c>
      <c r="AB23" s="40">
        <f>VLOOKUP($B23,期貨大額交易人未沖銷部位!$A$4:$O$499,14,FALSE)</f>
        <v>1358</v>
      </c>
      <c r="AC23" s="40">
        <f>VLOOKUP($B23,期貨大額交易人未沖銷部位!$A$4:$O$499,15,FALSE)</f>
        <v>49</v>
      </c>
      <c r="AD23" s="33">
        <f>VLOOKUP($B23,三大美股走勢!$A$4:$J$495,4,FALSE)</f>
        <v>-0.33</v>
      </c>
      <c r="AE23" s="33">
        <f>VLOOKUP($B23,三大美股走勢!$A$4:$J$495,7,FALSE)</f>
        <v>0.06</v>
      </c>
      <c r="AF23" s="33">
        <f>VLOOKUP($B23,三大美股走勢!$A$4:$J$495,10,FALSE)</f>
        <v>0.22</v>
      </c>
    </row>
    <row r="24" spans="2:32">
      <c r="B24" s="32">
        <v>42803</v>
      </c>
      <c r="C24" s="33">
        <f>VLOOKUP($B24,大盤與近月台指!$A$4:$I$499,2,FALSE)</f>
        <v>9658.61</v>
      </c>
      <c r="D24" s="34">
        <f>VLOOKUP($B24,大盤與近月台指!$A$4:$I$499,3,FALSE)</f>
        <v>-94.84</v>
      </c>
      <c r="E24" s="35">
        <f>VLOOKUP($B24,大盤與近月台指!$A$4:$I$499,4,FALSE)</f>
        <v>-9.7000000000000003E-3</v>
      </c>
      <c r="F24" s="33" t="str">
        <f>VLOOKUP($B24,大盤與近月台指!$A$4:$I$499,5,FALSE)</f>
        <v>887.35億</v>
      </c>
      <c r="G24" s="49">
        <f>VLOOKUP($B24,三大法人買賣超!$A$4:$I$500,3,FALSE)</f>
        <v>-1.4653798</v>
      </c>
      <c r="H24" s="34">
        <f>VLOOKUP($B24,三大法人買賣超!$A$4:$I$500,5,FALSE)</f>
        <v>-6.1469707800000002</v>
      </c>
      <c r="I24" s="27">
        <f>VLOOKUP($B24,三大法人買賣超!$A$4:$I$500,7,FALSE)</f>
        <v>-5.3209244900000003</v>
      </c>
      <c r="J24" s="27">
        <f>VLOOKUP($B24,三大法人買賣超!$A$4:$I$500,9,FALSE)</f>
        <v>-106.14614969</v>
      </c>
      <c r="K24" s="37">
        <f>新台幣匯率美元指數!B25</f>
        <v>31.02</v>
      </c>
      <c r="L24" s="38">
        <f>新台幣匯率美元指數!C25</f>
        <v>0.50219999999999998</v>
      </c>
      <c r="M24" s="39">
        <f>新台幣匯率美元指數!D25</f>
        <v>101.85</v>
      </c>
      <c r="N24" s="27">
        <f>VLOOKUP($B24,外資期貨未平倉口數!$A$4:$M$499,4,FALSE)</f>
        <v>-3119.75</v>
      </c>
      <c r="O24" s="27">
        <f>VLOOKUP($B24,外資期貨未平倉口數!$A$4:$M$499,9,FALSE)</f>
        <v>44113.75</v>
      </c>
      <c r="P24" s="27">
        <f>VLOOKUP($B24,外資期貨未平倉口數!$A$4:$M$499,10,FALSE)</f>
        <v>-29106</v>
      </c>
      <c r="Q24" s="27">
        <f>VLOOKUP($B24,外資期貨未平倉口數!$A$4:$M$499,11,FALSE)</f>
        <v>-9579.5</v>
      </c>
      <c r="R24" s="64">
        <f>VLOOKUP($B24,選擇權未平倉餘額!$A$4:$I$500,6,FALSE)</f>
        <v>-2.6772999999999998</v>
      </c>
      <c r="S24" s="64">
        <f>VLOOKUP($B24,選擇權未平倉餘額!$A$4:$I$500,7,FALSE)</f>
        <v>-5.35</v>
      </c>
      <c r="T24" s="64">
        <f>VLOOKUP($B24,選擇權未平倉餘額!$A$4:$I$500,8,FALSE)</f>
        <v>29.424900000000001</v>
      </c>
      <c r="U24" s="64">
        <f>VLOOKUP($B24,選擇權未平倉餘額!$A$4:$I$500,9,FALSE)</f>
        <v>23.971299999999999</v>
      </c>
      <c r="V24" s="39">
        <f>VLOOKUP($B24,臺指選擇權P_C_Ratios!$A$4:$C$500,3,FALSE)</f>
        <v>1.2568999999999999</v>
      </c>
      <c r="W24" s="41">
        <f>VLOOKUP($B24,散戶多空比!$A$6:$L$500,12,FALSE)</f>
        <v>0.21743227326266196</v>
      </c>
      <c r="X24" s="40">
        <f>VLOOKUP($B24,期貨大額交易人未沖銷部位!$A$4:$O$499,4,FALSE)</f>
        <v>4752</v>
      </c>
      <c r="Y24" s="40">
        <f>VLOOKUP($B24,期貨大額交易人未沖銷部位!$A$4:$O$499,7,FALSE)</f>
        <v>14224</v>
      </c>
      <c r="Z24" s="40">
        <f>VLOOKUP($B24,期貨大額交易人未沖銷部位!$A$4:$O$499,10,FALSE)</f>
        <v>6061</v>
      </c>
      <c r="AA24" s="40">
        <f>VLOOKUP($B24,期貨大額交易人未沖銷部位!$A$4:$O$499,13,FALSE)</f>
        <v>14700</v>
      </c>
      <c r="AB24" s="40">
        <f>VLOOKUP($B24,期貨大額交易人未沖銷部位!$A$4:$O$499,14,FALSE)</f>
        <v>1309</v>
      </c>
      <c r="AC24" s="40">
        <f>VLOOKUP($B24,期貨大額交易人未沖銷部位!$A$4:$O$499,15,FALSE)</f>
        <v>476</v>
      </c>
      <c r="AD24" s="33">
        <f>VLOOKUP($B24,三大美股走勢!$A$4:$J$495,4,FALSE)</f>
        <v>0.01</v>
      </c>
      <c r="AE24" s="33">
        <f>VLOOKUP($B24,三大美股走勢!$A$4:$J$495,7,FALSE)</f>
        <v>0.02</v>
      </c>
      <c r="AF24" s="33">
        <f>VLOOKUP($B24,三大美股走勢!$A$4:$J$495,10,FALSE)</f>
        <v>0.15</v>
      </c>
    </row>
    <row r="25" spans="2:32">
      <c r="B25" s="32">
        <v>42804</v>
      </c>
      <c r="C25" s="33">
        <f>VLOOKUP($B25,大盤與近月台指!$A$4:$I$499,2,FALSE)</f>
        <v>9627.89</v>
      </c>
      <c r="D25" s="34">
        <f>VLOOKUP($B25,大盤與近月台指!$A$4:$I$499,3,FALSE)</f>
        <v>-30.72</v>
      </c>
      <c r="E25" s="35">
        <f>VLOOKUP($B25,大盤與近月台指!$A$4:$I$499,4,FALSE)</f>
        <v>-3.2000000000000002E-3</v>
      </c>
      <c r="F25" s="33" t="str">
        <f>VLOOKUP($B25,大盤與近月台指!$A$4:$I$499,5,FALSE)</f>
        <v>879.18億</v>
      </c>
      <c r="G25" s="49">
        <f>VLOOKUP($B25,三大法人買賣超!$A$4:$I$500,3,FALSE)</f>
        <v>-0.71745806000000001</v>
      </c>
      <c r="H25" s="34">
        <f>VLOOKUP($B25,三大法人買賣超!$A$4:$I$500,5,FALSE)</f>
        <v>1.5520798600000001</v>
      </c>
      <c r="I25" s="27">
        <f>VLOOKUP($B25,三大法人買賣超!$A$4:$I$500,7,FALSE)</f>
        <v>-4.2430527800000002</v>
      </c>
      <c r="J25" s="27">
        <f>VLOOKUP($B25,三大法人買賣超!$A$4:$I$500,9,FALSE)</f>
        <v>-49.891754730000002</v>
      </c>
      <c r="K25" s="37">
        <f>新台幣匯率美元指數!B26</f>
        <v>31.036000000000001</v>
      </c>
      <c r="L25" s="38">
        <f>新台幣匯率美元指數!C26</f>
        <v>5.16E-2</v>
      </c>
      <c r="M25" s="39">
        <f>新台幣匯率美元指數!D26</f>
        <v>101.25</v>
      </c>
      <c r="N25" s="27">
        <f>VLOOKUP($B25,外資期貨未平倉口數!$A$4:$M$499,4,FALSE)</f>
        <v>-3820.75</v>
      </c>
      <c r="O25" s="27">
        <f>VLOOKUP($B25,外資期貨未平倉口數!$A$4:$M$499,9,FALSE)</f>
        <v>41421.75</v>
      </c>
      <c r="P25" s="27">
        <f>VLOOKUP($B25,外資期貨未平倉口數!$A$4:$M$499,10,FALSE)</f>
        <v>-31798</v>
      </c>
      <c r="Q25" s="27">
        <f>VLOOKUP($B25,外資期貨未平倉口數!$A$4:$M$499,11,FALSE)</f>
        <v>-2692</v>
      </c>
      <c r="R25" s="64">
        <f>VLOOKUP($B25,選擇權未平倉餘額!$A$4:$I$500,6,FALSE)</f>
        <v>1.9468000000000001</v>
      </c>
      <c r="S25" s="64">
        <f>VLOOKUP($B25,選擇權未平倉餘額!$A$4:$I$500,7,FALSE)</f>
        <v>-4.5705</v>
      </c>
      <c r="T25" s="64">
        <f>VLOOKUP($B25,選擇權未平倉餘額!$A$4:$I$500,8,FALSE)</f>
        <v>27.0562</v>
      </c>
      <c r="U25" s="64">
        <f>VLOOKUP($B25,選擇權未平倉餘額!$A$4:$I$500,9,FALSE)</f>
        <v>25.564399999999999</v>
      </c>
      <c r="V25" s="39">
        <f>VLOOKUP($B25,臺指選擇權P_C_Ratios!$A$4:$C$500,3,FALSE)</f>
        <v>1.2121</v>
      </c>
      <c r="W25" s="41">
        <f>VLOOKUP($B25,散戶多空比!$A$6:$L$500,12,FALSE)</f>
        <v>0.24968753426159412</v>
      </c>
      <c r="X25" s="40">
        <f>VLOOKUP($B25,期貨大額交易人未沖銷部位!$A$4:$O$499,4,FALSE)</f>
        <v>135</v>
      </c>
      <c r="Y25" s="40">
        <f>VLOOKUP($B25,期貨大額交易人未沖銷部位!$A$4:$O$499,7,FALSE)</f>
        <v>8852</v>
      </c>
      <c r="Z25" s="40">
        <f>VLOOKUP($B25,期貨大額交易人未沖銷部位!$A$4:$O$499,10,FALSE)</f>
        <v>5981</v>
      </c>
      <c r="AA25" s="40">
        <f>VLOOKUP($B25,期貨大額交易人未沖銷部位!$A$4:$O$499,13,FALSE)</f>
        <v>12422</v>
      </c>
      <c r="AB25" s="40">
        <f>VLOOKUP($B25,期貨大額交易人未沖銷部位!$A$4:$O$499,14,FALSE)</f>
        <v>5846</v>
      </c>
      <c r="AC25" s="40">
        <f>VLOOKUP($B25,期貨大額交易人未沖銷部位!$A$4:$O$499,15,FALSE)</f>
        <v>3570</v>
      </c>
      <c r="AD25" s="33">
        <f>VLOOKUP($B25,三大美股走勢!$A$4:$J$495,4,FALSE)</f>
        <v>0.21</v>
      </c>
      <c r="AE25" s="33">
        <f>VLOOKUP($B25,三大美股走勢!$A$4:$J$495,7,FALSE)</f>
        <v>0.39</v>
      </c>
      <c r="AF25" s="33">
        <f>VLOOKUP($B25,三大美股走勢!$A$4:$J$495,10,FALSE)</f>
        <v>1.17</v>
      </c>
    </row>
    <row r="26" spans="2:32">
      <c r="B26" s="32">
        <v>42805</v>
      </c>
      <c r="C26" s="33">
        <f>VLOOKUP($B26,大盤與近月台指!$A$4:$I$499,2,FALSE)</f>
        <v>0</v>
      </c>
      <c r="D26" s="34">
        <f>VLOOKUP($B26,大盤與近月台指!$A$4:$I$499,3,FALSE)</f>
        <v>0</v>
      </c>
      <c r="E26" s="35">
        <f>VLOOKUP($B26,大盤與近月台指!$A$4:$I$499,4,FALSE)</f>
        <v>0</v>
      </c>
      <c r="F26" s="33">
        <f>VLOOKUP($B26,大盤與近月台指!$A$4:$I$499,5,FALSE)</f>
        <v>0</v>
      </c>
      <c r="G26" s="49">
        <f>VLOOKUP($B26,三大法人買賣超!$A$4:$I$500,3,FALSE)</f>
        <v>0</v>
      </c>
      <c r="H26" s="34">
        <f>VLOOKUP($B26,三大法人買賣超!$A$4:$I$500,5,FALSE)</f>
        <v>0</v>
      </c>
      <c r="I26" s="27">
        <f>VLOOKUP($B26,三大法人買賣超!$A$4:$I$500,7,FALSE)</f>
        <v>0</v>
      </c>
      <c r="J26" s="27">
        <f>VLOOKUP($B26,三大法人買賣超!$A$4:$I$500,9,FALSE)</f>
        <v>0</v>
      </c>
      <c r="K26" s="37">
        <f>新台幣匯率美元指數!B27</f>
        <v>0</v>
      </c>
      <c r="L26" s="38">
        <f>新台幣匯率美元指數!C27</f>
        <v>0</v>
      </c>
      <c r="M26" s="39">
        <f>新台幣匯率美元指數!D27</f>
        <v>0</v>
      </c>
      <c r="N26" s="27">
        <f>VLOOKUP($B26,外資期貨未平倉口數!$A$4:$M$499,4,FALSE)</f>
        <v>0</v>
      </c>
      <c r="O26" s="27">
        <f>VLOOKUP($B26,外資期貨未平倉口數!$A$4:$M$499,9,FALSE)</f>
        <v>0</v>
      </c>
      <c r="P26" s="27">
        <f>VLOOKUP($B26,外資期貨未平倉口數!$A$4:$M$499,10,FALSE)</f>
        <v>0</v>
      </c>
      <c r="Q26" s="27">
        <f>VLOOKUP($B26,外資期貨未平倉口數!$A$4:$M$499,11,FALSE)</f>
        <v>0</v>
      </c>
      <c r="R26" s="64">
        <f>VLOOKUP($B26,選擇權未平倉餘額!$A$4:$I$500,6,FALSE)</f>
        <v>0</v>
      </c>
      <c r="S26" s="64">
        <f>VLOOKUP($B26,選擇權未平倉餘額!$A$4:$I$500,7,FALSE)</f>
        <v>0</v>
      </c>
      <c r="T26" s="64">
        <f>VLOOKUP($B26,選擇權未平倉餘額!$A$4:$I$500,8,FALSE)</f>
        <v>0</v>
      </c>
      <c r="U26" s="64">
        <f>VLOOKUP($B26,選擇權未平倉餘額!$A$4:$I$500,9,FALSE)</f>
        <v>0</v>
      </c>
      <c r="V26" s="39">
        <f>VLOOKUP($B26,臺指選擇權P_C_Ratios!$A$4:$C$500,3,FALSE)</f>
        <v>0</v>
      </c>
      <c r="W26" s="41">
        <f>VLOOKUP($B26,散戶多空比!$A$6:$L$500,12,FALSE)</f>
        <v>0</v>
      </c>
      <c r="X26" s="40">
        <f>VLOOKUP($B26,期貨大額交易人未沖銷部位!$A$4:$O$499,4,FALSE)</f>
        <v>0</v>
      </c>
      <c r="Y26" s="40">
        <f>VLOOKUP($B26,期貨大額交易人未沖銷部位!$A$4:$O$499,7,FALSE)</f>
        <v>0</v>
      </c>
      <c r="Z26" s="40">
        <f>VLOOKUP($B26,期貨大額交易人未沖銷部位!$A$4:$O$499,10,FALSE)</f>
        <v>0</v>
      </c>
      <c r="AA26" s="40">
        <f>VLOOKUP($B26,期貨大額交易人未沖銷部位!$A$4:$O$499,13,FALSE)</f>
        <v>0</v>
      </c>
      <c r="AB26" s="40">
        <f>VLOOKUP($B26,期貨大額交易人未沖銷部位!$A$4:$O$499,14,FALSE)</f>
        <v>0</v>
      </c>
      <c r="AC26" s="40">
        <f>VLOOKUP($B26,期貨大額交易人未沖銷部位!$A$4:$O$499,15,FALSE)</f>
        <v>0</v>
      </c>
      <c r="AD26" s="33">
        <f>VLOOKUP($B26,三大美股走勢!$A$4:$J$495,4,FALSE)</f>
        <v>0</v>
      </c>
      <c r="AE26" s="33">
        <f>VLOOKUP($B26,三大美股走勢!$A$4:$J$495,7,FALSE)</f>
        <v>0</v>
      </c>
      <c r="AF26" s="33">
        <f>VLOOKUP($B26,三大美股走勢!$A$4:$J$495,10,FALSE)</f>
        <v>0</v>
      </c>
    </row>
    <row r="27" spans="2:32">
      <c r="B27" s="32">
        <v>42806</v>
      </c>
      <c r="C27" s="33">
        <f>VLOOKUP($B27,大盤與近月台指!$A$4:$I$499,2,FALSE)</f>
        <v>0</v>
      </c>
      <c r="D27" s="34">
        <f>VLOOKUP($B27,大盤與近月台指!$A$4:$I$499,3,FALSE)</f>
        <v>0</v>
      </c>
      <c r="E27" s="35">
        <f>VLOOKUP($B27,大盤與近月台指!$A$4:$I$499,4,FALSE)</f>
        <v>0</v>
      </c>
      <c r="F27" s="33">
        <f>VLOOKUP($B27,大盤與近月台指!$A$4:$I$499,5,FALSE)</f>
        <v>0</v>
      </c>
      <c r="G27" s="49">
        <f>VLOOKUP($B27,三大法人買賣超!$A$4:$I$500,3,FALSE)</f>
        <v>0</v>
      </c>
      <c r="H27" s="34">
        <f>VLOOKUP($B27,三大法人買賣超!$A$4:$I$500,5,FALSE)</f>
        <v>0</v>
      </c>
      <c r="I27" s="27">
        <f>VLOOKUP($B27,三大法人買賣超!$A$4:$I$500,7,FALSE)</f>
        <v>0</v>
      </c>
      <c r="J27" s="27">
        <f>VLOOKUP($B27,三大法人買賣超!$A$4:$I$500,9,FALSE)</f>
        <v>0</v>
      </c>
      <c r="K27" s="37">
        <f>新台幣匯率美元指數!B28</f>
        <v>0</v>
      </c>
      <c r="L27" s="38">
        <f>新台幣匯率美元指數!C28</f>
        <v>0</v>
      </c>
      <c r="M27" s="39">
        <f>新台幣匯率美元指數!D28</f>
        <v>0</v>
      </c>
      <c r="N27" s="27">
        <f>VLOOKUP($B27,外資期貨未平倉口數!$A$4:$M$499,4,FALSE)</f>
        <v>0</v>
      </c>
      <c r="O27" s="27">
        <f>VLOOKUP($B27,外資期貨未平倉口數!$A$4:$M$499,9,FALSE)</f>
        <v>0</v>
      </c>
      <c r="P27" s="27">
        <f>VLOOKUP($B27,外資期貨未平倉口數!$A$4:$M$499,10,FALSE)</f>
        <v>0</v>
      </c>
      <c r="Q27" s="27">
        <f>VLOOKUP($B27,外資期貨未平倉口數!$A$4:$M$499,11,FALSE)</f>
        <v>0</v>
      </c>
      <c r="R27" s="64">
        <f>VLOOKUP($B27,選擇權未平倉餘額!$A$4:$I$500,6,FALSE)</f>
        <v>0</v>
      </c>
      <c r="S27" s="64">
        <f>VLOOKUP($B27,選擇權未平倉餘額!$A$4:$I$500,7,FALSE)</f>
        <v>0</v>
      </c>
      <c r="T27" s="64">
        <f>VLOOKUP($B27,選擇權未平倉餘額!$A$4:$I$500,8,FALSE)</f>
        <v>0</v>
      </c>
      <c r="U27" s="64">
        <f>VLOOKUP($B27,選擇權未平倉餘額!$A$4:$I$500,9,FALSE)</f>
        <v>0</v>
      </c>
      <c r="V27" s="39">
        <f>VLOOKUP($B27,臺指選擇權P_C_Ratios!$A$4:$C$500,3,FALSE)</f>
        <v>0</v>
      </c>
      <c r="W27" s="41">
        <f>VLOOKUP($B27,散戶多空比!$A$6:$L$500,12,FALSE)</f>
        <v>0</v>
      </c>
      <c r="X27" s="40">
        <f>VLOOKUP($B27,期貨大額交易人未沖銷部位!$A$4:$O$499,4,FALSE)</f>
        <v>0</v>
      </c>
      <c r="Y27" s="40">
        <f>VLOOKUP($B27,期貨大額交易人未沖銷部位!$A$4:$O$499,7,FALSE)</f>
        <v>0</v>
      </c>
      <c r="Z27" s="40">
        <f>VLOOKUP($B27,期貨大額交易人未沖銷部位!$A$4:$O$499,10,FALSE)</f>
        <v>0</v>
      </c>
      <c r="AA27" s="40">
        <f>VLOOKUP($B27,期貨大額交易人未沖銷部位!$A$4:$O$499,13,FALSE)</f>
        <v>0</v>
      </c>
      <c r="AB27" s="40">
        <f>VLOOKUP($B27,期貨大額交易人未沖銷部位!$A$4:$O$499,14,FALSE)</f>
        <v>0</v>
      </c>
      <c r="AC27" s="40">
        <f>VLOOKUP($B27,期貨大額交易人未沖銷部位!$A$4:$O$499,15,FALSE)</f>
        <v>0</v>
      </c>
      <c r="AD27" s="33">
        <f>VLOOKUP($B27,三大美股走勢!$A$4:$J$495,4,FALSE)</f>
        <v>0</v>
      </c>
      <c r="AE27" s="33">
        <f>VLOOKUP($B27,三大美股走勢!$A$4:$J$495,7,FALSE)</f>
        <v>0</v>
      </c>
      <c r="AF27" s="33">
        <f>VLOOKUP($B27,三大美股走勢!$A$4:$J$495,10,FALSE)</f>
        <v>0</v>
      </c>
    </row>
    <row r="28" spans="2:32">
      <c r="B28" s="32">
        <v>42807</v>
      </c>
      <c r="C28" s="33">
        <f>VLOOKUP($B28,大盤與近月台指!$A$4:$I$499,2,FALSE)</f>
        <v>0</v>
      </c>
      <c r="D28" s="34">
        <f>VLOOKUP($B28,大盤與近月台指!$A$4:$I$499,3,FALSE)</f>
        <v>0</v>
      </c>
      <c r="E28" s="35">
        <f>VLOOKUP($B28,大盤與近月台指!$A$4:$I$499,4,FALSE)</f>
        <v>0</v>
      </c>
      <c r="F28" s="33">
        <f>VLOOKUP($B28,大盤與近月台指!$A$4:$I$499,5,FALSE)</f>
        <v>0</v>
      </c>
      <c r="G28" s="49">
        <f>VLOOKUP($B28,三大法人買賣超!$A$4:$I$500,3,FALSE)</f>
        <v>1.7735126999999999</v>
      </c>
      <c r="H28" s="34">
        <f>VLOOKUP($B28,三大法人買賣超!$A$4:$I$500,5,FALSE)</f>
        <v>-1.3838808300000001</v>
      </c>
      <c r="I28" s="27">
        <f>VLOOKUP($B28,三大法人買賣超!$A$4:$I$500,7,FALSE)</f>
        <v>2.1994634300000002</v>
      </c>
      <c r="J28" s="27">
        <f>VLOOKUP($B28,三大法人買賣超!$A$4:$I$500,9,FALSE)</f>
        <v>56.724347790000003</v>
      </c>
      <c r="K28" s="37">
        <f>新台幣匯率美元指數!B29</f>
        <v>30.916</v>
      </c>
      <c r="L28" s="38">
        <f>新台幣匯率美元指數!C29</f>
        <v>-0.3866</v>
      </c>
      <c r="M28" s="39">
        <f>新台幣匯率美元指數!D29</f>
        <v>0</v>
      </c>
      <c r="N28" s="27">
        <f>VLOOKUP($B28,外資期貨未平倉口數!$A$4:$M$499,4,FALSE)</f>
        <v>-1136.5</v>
      </c>
      <c r="O28" s="27">
        <f>VLOOKUP($B28,外資期貨未平倉口數!$A$4:$M$499,9,FALSE)</f>
        <v>48025</v>
      </c>
      <c r="P28" s="27">
        <f>VLOOKUP($B28,外資期貨未平倉口數!$A$4:$M$499,10,FALSE)</f>
        <v>-25194.75</v>
      </c>
      <c r="Q28" s="27">
        <f>VLOOKUP($B28,外資期貨未平倉口數!$A$4:$M$499,11,FALSE)</f>
        <v>6603.25</v>
      </c>
      <c r="R28" s="64">
        <f>VLOOKUP($B28,選擇權未平倉餘額!$A$4:$I$500,6,FALSE)</f>
        <v>4.7148000000000003</v>
      </c>
      <c r="S28" s="64">
        <f>VLOOKUP($B28,選擇權未平倉餘額!$A$4:$I$500,7,FALSE)</f>
        <v>-2.8300999999999998</v>
      </c>
      <c r="T28" s="64">
        <f>VLOOKUP($B28,選擇權未平倉餘額!$A$4:$I$500,8,FALSE)</f>
        <v>33.737699999999997</v>
      </c>
      <c r="U28" s="64">
        <f>VLOOKUP($B28,選擇權未平倉餘額!$A$4:$I$500,9,FALSE)</f>
        <v>19.5778</v>
      </c>
      <c r="V28" s="39">
        <f>VLOOKUP($B28,臺指選擇權P_C_Ratios!$A$4:$C$500,3,FALSE)</f>
        <v>1.2836000000000001</v>
      </c>
      <c r="W28" s="41">
        <f>VLOOKUP($B28,散戶多空比!$A$6:$L$500,12,FALSE)</f>
        <v>0.17077241471393284</v>
      </c>
      <c r="X28" s="40">
        <f>VLOOKUP($B28,期貨大額交易人未沖銷部位!$A$4:$O$499,4,FALSE)</f>
        <v>3567</v>
      </c>
      <c r="Y28" s="40">
        <f>VLOOKUP($B28,期貨大額交易人未沖銷部位!$A$4:$O$499,7,FALSE)</f>
        <v>9073</v>
      </c>
      <c r="Z28" s="40">
        <f>VLOOKUP($B28,期貨大額交易人未沖銷部位!$A$4:$O$499,10,FALSE)</f>
        <v>5662</v>
      </c>
      <c r="AA28" s="40">
        <f>VLOOKUP($B28,期貨大額交易人未沖銷部位!$A$4:$O$499,13,FALSE)</f>
        <v>15079</v>
      </c>
      <c r="AB28" s="40">
        <f>VLOOKUP($B28,期貨大額交易人未沖銷部位!$A$4:$O$499,14,FALSE)</f>
        <v>2095</v>
      </c>
      <c r="AC28" s="40">
        <f>VLOOKUP($B28,期貨大額交易人未沖銷部位!$A$4:$O$499,15,FALSE)</f>
        <v>6006</v>
      </c>
      <c r="AD28" s="33">
        <f>VLOOKUP($B28,三大美股走勢!$A$4:$J$495,4,FALSE)</f>
        <v>0</v>
      </c>
      <c r="AE28" s="33">
        <f>VLOOKUP($B28,三大美股走勢!$A$4:$J$495,7,FALSE)</f>
        <v>0</v>
      </c>
      <c r="AF28" s="33">
        <f>VLOOKUP($B28,三大美股走勢!$A$4:$J$495,10,FALSE)</f>
        <v>0</v>
      </c>
    </row>
    <row r="29" spans="2:32">
      <c r="B29" s="32">
        <v>42808</v>
      </c>
      <c r="C29" s="33">
        <f>VLOOKUP($B29,大盤與近月台指!$A$4:$I$499,2,FALSE)</f>
        <v>0</v>
      </c>
      <c r="D29" s="34">
        <f>VLOOKUP($B29,大盤與近月台指!$A$4:$I$499,3,FALSE)</f>
        <v>0</v>
      </c>
      <c r="E29" s="35">
        <f>VLOOKUP($B29,大盤與近月台指!$A$4:$I$499,4,FALSE)</f>
        <v>0</v>
      </c>
      <c r="F29" s="33">
        <f>VLOOKUP($B29,大盤與近月台指!$A$4:$I$499,5,FALSE)</f>
        <v>0</v>
      </c>
      <c r="G29" s="49">
        <f>VLOOKUP($B29,三大法人買賣超!$A$4:$I$500,3,FALSE)</f>
        <v>0</v>
      </c>
      <c r="H29" s="34">
        <f>VLOOKUP($B29,三大法人買賣超!$A$4:$I$500,5,FALSE)</f>
        <v>0</v>
      </c>
      <c r="I29" s="27">
        <f>VLOOKUP($B29,三大法人買賣超!$A$4:$I$500,7,FALSE)</f>
        <v>0</v>
      </c>
      <c r="J29" s="27">
        <f>VLOOKUP($B29,三大法人買賣超!$A$4:$I$500,9,FALSE)</f>
        <v>0</v>
      </c>
      <c r="K29" s="37">
        <f>新台幣匯率美元指數!B30</f>
        <v>0</v>
      </c>
      <c r="L29" s="38">
        <f>新台幣匯率美元指數!C30</f>
        <v>0</v>
      </c>
      <c r="M29" s="39">
        <f>新台幣匯率美元指數!D30</f>
        <v>0</v>
      </c>
      <c r="N29" s="27">
        <f>VLOOKUP($B29,外資期貨未平倉口數!$A$4:$M$499,4,FALSE)</f>
        <v>0</v>
      </c>
      <c r="O29" s="27">
        <f>VLOOKUP($B29,外資期貨未平倉口數!$A$4:$M$499,9,FALSE)</f>
        <v>0</v>
      </c>
      <c r="P29" s="27">
        <f>VLOOKUP($B29,外資期貨未平倉口數!$A$4:$M$499,10,FALSE)</f>
        <v>0</v>
      </c>
      <c r="Q29" s="27">
        <f>VLOOKUP($B29,外資期貨未平倉口數!$A$4:$M$499,11,FALSE)</f>
        <v>-48025</v>
      </c>
      <c r="R29" s="64">
        <f>VLOOKUP($B29,選擇權未平倉餘額!$A$4:$I$500,6,FALSE)</f>
        <v>0</v>
      </c>
      <c r="S29" s="64">
        <f>VLOOKUP($B29,選擇權未平倉餘額!$A$4:$I$500,7,FALSE)</f>
        <v>0</v>
      </c>
      <c r="T29" s="64">
        <f>VLOOKUP($B29,選擇權未平倉餘額!$A$4:$I$500,8,FALSE)</f>
        <v>0</v>
      </c>
      <c r="U29" s="64">
        <f>VLOOKUP($B29,選擇權未平倉餘額!$A$4:$I$500,9,FALSE)</f>
        <v>0</v>
      </c>
      <c r="V29" s="39">
        <f>VLOOKUP($B29,臺指選擇權P_C_Ratios!$A$4:$C$500,3,FALSE)</f>
        <v>0</v>
      </c>
      <c r="W29" s="41" t="e">
        <f>VLOOKUP($B29,散戶多空比!$A$6:$L$500,12,FALSE)</f>
        <v>#DIV/0!</v>
      </c>
      <c r="X29" s="40">
        <f>VLOOKUP($B29,期貨大額交易人未沖銷部位!$A$4:$O$499,4,FALSE)</f>
        <v>0</v>
      </c>
      <c r="Y29" s="40">
        <f>VLOOKUP($B29,期貨大額交易人未沖銷部位!$A$4:$O$499,7,FALSE)</f>
        <v>0</v>
      </c>
      <c r="Z29" s="40">
        <f>VLOOKUP($B29,期貨大額交易人未沖銷部位!$A$4:$O$499,10,FALSE)</f>
        <v>0</v>
      </c>
      <c r="AA29" s="40">
        <f>VLOOKUP($B29,期貨大額交易人未沖銷部位!$A$4:$O$499,13,FALSE)</f>
        <v>0</v>
      </c>
      <c r="AB29" s="40">
        <f>VLOOKUP($B29,期貨大額交易人未沖銷部位!$A$4:$O$499,14,FALSE)</f>
        <v>0</v>
      </c>
      <c r="AC29" s="40">
        <f>VLOOKUP($B29,期貨大額交易人未沖銷部位!$A$4:$O$499,15,FALSE)</f>
        <v>0</v>
      </c>
      <c r="AD29" s="33">
        <f>VLOOKUP($B29,三大美股走勢!$A$4:$J$495,4,FALSE)</f>
        <v>0</v>
      </c>
      <c r="AE29" s="33">
        <f>VLOOKUP($B29,三大美股走勢!$A$4:$J$495,7,FALSE)</f>
        <v>0</v>
      </c>
      <c r="AF29" s="33">
        <f>VLOOKUP($B29,三大美股走勢!$A$4:$J$495,10,FALSE)</f>
        <v>0</v>
      </c>
    </row>
    <row r="30" spans="2:32">
      <c r="B30" s="32">
        <v>42809</v>
      </c>
      <c r="C30" s="33">
        <f>VLOOKUP($B30,大盤與近月台指!$A$4:$I$499,2,FALSE)</f>
        <v>0</v>
      </c>
      <c r="D30" s="34">
        <f>VLOOKUP($B30,大盤與近月台指!$A$4:$I$499,3,FALSE)</f>
        <v>0</v>
      </c>
      <c r="E30" s="35">
        <f>VLOOKUP($B30,大盤與近月台指!$A$4:$I$499,4,FALSE)</f>
        <v>0</v>
      </c>
      <c r="F30" s="33">
        <f>VLOOKUP($B30,大盤與近月台指!$A$4:$I$499,5,FALSE)</f>
        <v>0</v>
      </c>
      <c r="G30" s="49">
        <f>VLOOKUP($B30,三大法人買賣超!$A$4:$I$500,3,FALSE)</f>
        <v>0</v>
      </c>
      <c r="H30" s="34">
        <f>VLOOKUP($B30,三大法人買賣超!$A$4:$I$500,5,FALSE)</f>
        <v>0</v>
      </c>
      <c r="I30" s="27">
        <f>VLOOKUP($B30,三大法人買賣超!$A$4:$I$500,7,FALSE)</f>
        <v>0</v>
      </c>
      <c r="J30" s="27">
        <f>VLOOKUP($B30,三大法人買賣超!$A$4:$I$500,9,FALSE)</f>
        <v>0</v>
      </c>
      <c r="K30" s="37">
        <f>新台幣匯率美元指數!B31</f>
        <v>0</v>
      </c>
      <c r="L30" s="38">
        <f>新台幣匯率美元指數!C31</f>
        <v>0</v>
      </c>
      <c r="M30" s="39">
        <f>新台幣匯率美元指數!D31</f>
        <v>0</v>
      </c>
      <c r="N30" s="27">
        <f>VLOOKUP($B30,外資期貨未平倉口數!$A$4:$M$499,4,FALSE)</f>
        <v>0</v>
      </c>
      <c r="O30" s="27">
        <f>VLOOKUP($B30,外資期貨未平倉口數!$A$4:$M$499,9,FALSE)</f>
        <v>0</v>
      </c>
      <c r="P30" s="27">
        <f>VLOOKUP($B30,外資期貨未平倉口數!$A$4:$M$499,10,FALSE)</f>
        <v>0</v>
      </c>
      <c r="Q30" s="27">
        <f>VLOOKUP($B30,外資期貨未平倉口數!$A$4:$M$499,11,FALSE)</f>
        <v>0</v>
      </c>
      <c r="R30" s="64">
        <f>VLOOKUP($B30,選擇權未平倉餘額!$A$4:$I$500,6,FALSE)</f>
        <v>0</v>
      </c>
      <c r="S30" s="64">
        <f>VLOOKUP($B30,選擇權未平倉餘額!$A$4:$I$500,7,FALSE)</f>
        <v>0</v>
      </c>
      <c r="T30" s="64">
        <f>VLOOKUP($B30,選擇權未平倉餘額!$A$4:$I$500,8,FALSE)</f>
        <v>0</v>
      </c>
      <c r="U30" s="64">
        <f>VLOOKUP($B30,選擇權未平倉餘額!$A$4:$I$500,9,FALSE)</f>
        <v>0</v>
      </c>
      <c r="V30" s="39">
        <f>VLOOKUP($B30,臺指選擇權P_C_Ratios!$A$4:$C$500,3,FALSE)</f>
        <v>0</v>
      </c>
      <c r="W30" s="41" t="e">
        <f>VLOOKUP($B30,散戶多空比!$A$6:$L$500,12,FALSE)</f>
        <v>#DIV/0!</v>
      </c>
      <c r="X30" s="40">
        <f>VLOOKUP($B30,期貨大額交易人未沖銷部位!$A$4:$O$499,4,FALSE)</f>
        <v>0</v>
      </c>
      <c r="Y30" s="40">
        <f>VLOOKUP($B30,期貨大額交易人未沖銷部位!$A$4:$O$499,7,FALSE)</f>
        <v>0</v>
      </c>
      <c r="Z30" s="40">
        <f>VLOOKUP($B30,期貨大額交易人未沖銷部位!$A$4:$O$499,10,FALSE)</f>
        <v>0</v>
      </c>
      <c r="AA30" s="40">
        <f>VLOOKUP($B30,期貨大額交易人未沖銷部位!$A$4:$O$499,13,FALSE)</f>
        <v>0</v>
      </c>
      <c r="AB30" s="40">
        <f>VLOOKUP($B30,期貨大額交易人未沖銷部位!$A$4:$O$499,14,FALSE)</f>
        <v>0</v>
      </c>
      <c r="AC30" s="40">
        <f>VLOOKUP($B30,期貨大額交易人未沖銷部位!$A$4:$O$499,15,FALSE)</f>
        <v>0</v>
      </c>
      <c r="AD30" s="33">
        <f>VLOOKUP($B30,三大美股走勢!$A$4:$J$495,4,FALSE)</f>
        <v>0</v>
      </c>
      <c r="AE30" s="33">
        <f>VLOOKUP($B30,三大美股走勢!$A$4:$J$495,7,FALSE)</f>
        <v>0</v>
      </c>
      <c r="AF30" s="33">
        <f>VLOOKUP($B30,三大美股走勢!$A$4:$J$495,10,FALSE)</f>
        <v>0</v>
      </c>
    </row>
    <row r="31" spans="2:32">
      <c r="B31" s="32">
        <v>42810</v>
      </c>
      <c r="C31" s="33">
        <f>VLOOKUP($B31,大盤與近月台指!$A$4:$I$499,2,FALSE)</f>
        <v>0</v>
      </c>
      <c r="D31" s="34">
        <f>VLOOKUP($B31,大盤與近月台指!$A$4:$I$499,3,FALSE)</f>
        <v>0</v>
      </c>
      <c r="E31" s="35">
        <f>VLOOKUP($B31,大盤與近月台指!$A$4:$I$499,4,FALSE)</f>
        <v>0</v>
      </c>
      <c r="F31" s="33">
        <f>VLOOKUP($B31,大盤與近月台指!$A$4:$I$499,5,FALSE)</f>
        <v>0</v>
      </c>
      <c r="G31" s="49">
        <f>VLOOKUP($B31,三大法人買賣超!$A$4:$I$500,3,FALSE)</f>
        <v>0</v>
      </c>
      <c r="H31" s="34">
        <f>VLOOKUP($B31,三大法人買賣超!$A$4:$I$500,5,FALSE)</f>
        <v>0</v>
      </c>
      <c r="I31" s="27">
        <f>VLOOKUP($B31,三大法人買賣超!$A$4:$I$500,7,FALSE)</f>
        <v>0</v>
      </c>
      <c r="J31" s="27">
        <f>VLOOKUP($B31,三大法人買賣超!$A$4:$I$500,9,FALSE)</f>
        <v>0</v>
      </c>
      <c r="K31" s="37">
        <f>新台幣匯率美元指數!B32</f>
        <v>0</v>
      </c>
      <c r="L31" s="38">
        <f>新台幣匯率美元指數!C32</f>
        <v>0</v>
      </c>
      <c r="M31" s="39">
        <f>新台幣匯率美元指數!D32</f>
        <v>0</v>
      </c>
      <c r="N31" s="27">
        <f>VLOOKUP($B31,外資期貨未平倉口數!$A$4:$M$499,4,FALSE)</f>
        <v>0</v>
      </c>
      <c r="O31" s="27">
        <f>VLOOKUP($B31,外資期貨未平倉口數!$A$4:$M$499,9,FALSE)</f>
        <v>0</v>
      </c>
      <c r="P31" s="27">
        <f>VLOOKUP($B31,外資期貨未平倉口數!$A$4:$M$499,10,FALSE)</f>
        <v>0</v>
      </c>
      <c r="Q31" s="27">
        <f>VLOOKUP($B31,外資期貨未平倉口數!$A$4:$M$499,11,FALSE)</f>
        <v>0</v>
      </c>
      <c r="R31" s="64">
        <f>VLOOKUP($B31,選擇權未平倉餘額!$A$4:$I$500,6,FALSE)</f>
        <v>0</v>
      </c>
      <c r="S31" s="64">
        <f>VLOOKUP($B31,選擇權未平倉餘額!$A$4:$I$500,7,FALSE)</f>
        <v>0</v>
      </c>
      <c r="T31" s="64">
        <f>VLOOKUP($B31,選擇權未平倉餘額!$A$4:$I$500,8,FALSE)</f>
        <v>0</v>
      </c>
      <c r="U31" s="64">
        <f>VLOOKUP($B31,選擇權未平倉餘額!$A$4:$I$500,9,FALSE)</f>
        <v>0</v>
      </c>
      <c r="V31" s="39">
        <f>VLOOKUP($B31,臺指選擇權P_C_Ratios!$A$4:$C$500,3,FALSE)</f>
        <v>0</v>
      </c>
      <c r="W31" s="41" t="e">
        <f>VLOOKUP($B31,散戶多空比!$A$6:$L$500,12,FALSE)</f>
        <v>#DIV/0!</v>
      </c>
      <c r="X31" s="40">
        <f>VLOOKUP($B31,期貨大額交易人未沖銷部位!$A$4:$O$499,4,FALSE)</f>
        <v>0</v>
      </c>
      <c r="Y31" s="40">
        <f>VLOOKUP($B31,期貨大額交易人未沖銷部位!$A$4:$O$499,7,FALSE)</f>
        <v>0</v>
      </c>
      <c r="Z31" s="40">
        <f>VLOOKUP($B31,期貨大額交易人未沖銷部位!$A$4:$O$499,10,FALSE)</f>
        <v>0</v>
      </c>
      <c r="AA31" s="40">
        <f>VLOOKUP($B31,期貨大額交易人未沖銷部位!$A$4:$O$499,13,FALSE)</f>
        <v>0</v>
      </c>
      <c r="AB31" s="40">
        <f>VLOOKUP($B31,期貨大額交易人未沖銷部位!$A$4:$O$499,14,FALSE)</f>
        <v>0</v>
      </c>
      <c r="AC31" s="40">
        <f>VLOOKUP($B31,期貨大額交易人未沖銷部位!$A$4:$O$499,15,FALSE)</f>
        <v>0</v>
      </c>
      <c r="AD31" s="33">
        <f>VLOOKUP($B31,三大美股走勢!$A$4:$J$495,4,FALSE)</f>
        <v>0</v>
      </c>
      <c r="AE31" s="33">
        <f>VLOOKUP($B31,三大美股走勢!$A$4:$J$495,7,FALSE)</f>
        <v>0</v>
      </c>
      <c r="AF31" s="33">
        <f>VLOOKUP($B31,三大美股走勢!$A$4:$J$495,10,FALSE)</f>
        <v>0</v>
      </c>
    </row>
    <row r="32" spans="2:32">
      <c r="B32" s="32">
        <v>42811</v>
      </c>
      <c r="C32" s="33">
        <f>VLOOKUP($B32,大盤與近月台指!$A$4:$I$499,2,FALSE)</f>
        <v>0</v>
      </c>
      <c r="D32" s="34">
        <f>VLOOKUP($B32,大盤與近月台指!$A$4:$I$499,3,FALSE)</f>
        <v>0</v>
      </c>
      <c r="E32" s="35">
        <f>VLOOKUP($B32,大盤與近月台指!$A$4:$I$499,4,FALSE)</f>
        <v>0</v>
      </c>
      <c r="F32" s="33">
        <f>VLOOKUP($B32,大盤與近月台指!$A$4:$I$499,5,FALSE)</f>
        <v>0</v>
      </c>
      <c r="G32" s="49">
        <f>VLOOKUP($B32,三大法人買賣超!$A$4:$I$500,3,FALSE)</f>
        <v>0</v>
      </c>
      <c r="H32" s="34">
        <f>VLOOKUP($B32,三大法人買賣超!$A$4:$I$500,5,FALSE)</f>
        <v>0</v>
      </c>
      <c r="I32" s="27">
        <f>VLOOKUP($B32,三大法人買賣超!$A$4:$I$500,7,FALSE)</f>
        <v>0</v>
      </c>
      <c r="J32" s="27">
        <f>VLOOKUP($B32,三大法人買賣超!$A$4:$I$500,9,FALSE)</f>
        <v>0</v>
      </c>
      <c r="K32" s="37">
        <f>新台幣匯率美元指數!B33</f>
        <v>0</v>
      </c>
      <c r="L32" s="38">
        <f>新台幣匯率美元指數!C33</f>
        <v>0</v>
      </c>
      <c r="M32" s="39">
        <f>新台幣匯率美元指數!D33</f>
        <v>0</v>
      </c>
      <c r="N32" s="27">
        <f>VLOOKUP($B32,外資期貨未平倉口數!$A$4:$M$499,4,FALSE)</f>
        <v>0</v>
      </c>
      <c r="O32" s="27">
        <f>VLOOKUP($B32,外資期貨未平倉口數!$A$4:$M$499,9,FALSE)</f>
        <v>0</v>
      </c>
      <c r="P32" s="27">
        <f>VLOOKUP($B32,外資期貨未平倉口數!$A$4:$M$499,10,FALSE)</f>
        <v>0</v>
      </c>
      <c r="Q32" s="27">
        <f>VLOOKUP($B32,外資期貨未平倉口數!$A$4:$M$499,11,FALSE)</f>
        <v>0</v>
      </c>
      <c r="R32" s="64">
        <f>VLOOKUP($B32,選擇權未平倉餘額!$A$4:$I$500,6,FALSE)</f>
        <v>0</v>
      </c>
      <c r="S32" s="64">
        <f>VLOOKUP($B32,選擇權未平倉餘額!$A$4:$I$500,7,FALSE)</f>
        <v>0</v>
      </c>
      <c r="T32" s="64">
        <f>VLOOKUP($B32,選擇權未平倉餘額!$A$4:$I$500,8,FALSE)</f>
        <v>0</v>
      </c>
      <c r="U32" s="64">
        <f>VLOOKUP($B32,選擇權未平倉餘額!$A$4:$I$500,9,FALSE)</f>
        <v>0</v>
      </c>
      <c r="V32" s="39">
        <f>VLOOKUP($B32,臺指選擇權P_C_Ratios!$A$4:$C$500,3,FALSE)</f>
        <v>0</v>
      </c>
      <c r="W32" s="41" t="e">
        <f>VLOOKUP($B32,散戶多空比!$A$6:$L$500,12,FALSE)</f>
        <v>#DIV/0!</v>
      </c>
      <c r="X32" s="40">
        <f>VLOOKUP($B32,期貨大額交易人未沖銷部位!$A$4:$O$499,4,FALSE)</f>
        <v>0</v>
      </c>
      <c r="Y32" s="40">
        <f>VLOOKUP($B32,期貨大額交易人未沖銷部位!$A$4:$O$499,7,FALSE)</f>
        <v>0</v>
      </c>
      <c r="Z32" s="40">
        <f>VLOOKUP($B32,期貨大額交易人未沖銷部位!$A$4:$O$499,10,FALSE)</f>
        <v>0</v>
      </c>
      <c r="AA32" s="40">
        <f>VLOOKUP($B32,期貨大額交易人未沖銷部位!$A$4:$O$499,13,FALSE)</f>
        <v>0</v>
      </c>
      <c r="AB32" s="40">
        <f>VLOOKUP($B32,期貨大額交易人未沖銷部位!$A$4:$O$499,14,FALSE)</f>
        <v>0</v>
      </c>
      <c r="AC32" s="40">
        <f>VLOOKUP($B32,期貨大額交易人未沖銷部位!$A$4:$O$499,15,FALSE)</f>
        <v>0</v>
      </c>
      <c r="AD32" s="33">
        <f>VLOOKUP($B32,三大美股走勢!$A$4:$J$495,4,FALSE)</f>
        <v>0</v>
      </c>
      <c r="AE32" s="33">
        <f>VLOOKUP($B32,三大美股走勢!$A$4:$J$495,7,FALSE)</f>
        <v>0</v>
      </c>
      <c r="AF32" s="33">
        <f>VLOOKUP($B32,三大美股走勢!$A$4:$J$495,10,FALSE)</f>
        <v>0</v>
      </c>
    </row>
    <row r="33" spans="2:32">
      <c r="B33" s="32">
        <v>42812</v>
      </c>
      <c r="C33" s="33">
        <f>VLOOKUP($B33,大盤與近月台指!$A$4:$I$499,2,FALSE)</f>
        <v>0</v>
      </c>
      <c r="D33" s="34">
        <f>VLOOKUP($B33,大盤與近月台指!$A$4:$I$499,3,FALSE)</f>
        <v>0</v>
      </c>
      <c r="E33" s="35">
        <f>VLOOKUP($B33,大盤與近月台指!$A$4:$I$499,4,FALSE)</f>
        <v>0</v>
      </c>
      <c r="F33" s="33">
        <f>VLOOKUP($B33,大盤與近月台指!$A$4:$I$499,5,FALSE)</f>
        <v>0</v>
      </c>
      <c r="G33" s="49">
        <f>VLOOKUP($B33,三大法人買賣超!$A$4:$I$500,3,FALSE)</f>
        <v>0</v>
      </c>
      <c r="H33" s="34">
        <f>VLOOKUP($B33,三大法人買賣超!$A$4:$I$500,5,FALSE)</f>
        <v>0</v>
      </c>
      <c r="I33" s="27">
        <f>VLOOKUP($B33,三大法人買賣超!$A$4:$I$500,7,FALSE)</f>
        <v>0</v>
      </c>
      <c r="J33" s="27">
        <f>VLOOKUP($B33,三大法人買賣超!$A$4:$I$500,9,FALSE)</f>
        <v>0</v>
      </c>
      <c r="K33" s="37">
        <f>新台幣匯率美元指數!B34</f>
        <v>0</v>
      </c>
      <c r="L33" s="38">
        <f>新台幣匯率美元指數!C34</f>
        <v>0</v>
      </c>
      <c r="M33" s="39">
        <f>新台幣匯率美元指數!D34</f>
        <v>0</v>
      </c>
      <c r="N33" s="27">
        <f>VLOOKUP($B33,外資期貨未平倉口數!$A$4:$M$499,4,FALSE)</f>
        <v>0</v>
      </c>
      <c r="O33" s="27">
        <f>VLOOKUP($B33,外資期貨未平倉口數!$A$4:$M$499,9,FALSE)</f>
        <v>0</v>
      </c>
      <c r="P33" s="27">
        <f>VLOOKUP($B33,外資期貨未平倉口數!$A$4:$M$499,10,FALSE)</f>
        <v>0</v>
      </c>
      <c r="Q33" s="27">
        <f>VLOOKUP($B33,外資期貨未平倉口數!$A$4:$M$499,11,FALSE)</f>
        <v>0</v>
      </c>
      <c r="R33" s="64">
        <f>VLOOKUP($B33,選擇權未平倉餘額!$A$4:$I$500,6,FALSE)</f>
        <v>0</v>
      </c>
      <c r="S33" s="64">
        <f>VLOOKUP($B33,選擇權未平倉餘額!$A$4:$I$500,7,FALSE)</f>
        <v>0</v>
      </c>
      <c r="T33" s="64">
        <f>VLOOKUP($B33,選擇權未平倉餘額!$A$4:$I$500,8,FALSE)</f>
        <v>0</v>
      </c>
      <c r="U33" s="64">
        <f>VLOOKUP($B33,選擇權未平倉餘額!$A$4:$I$500,9,FALSE)</f>
        <v>0</v>
      </c>
      <c r="V33" s="39">
        <f>VLOOKUP($B33,臺指選擇權P_C_Ratios!$A$4:$C$500,3,FALSE)</f>
        <v>0</v>
      </c>
      <c r="W33" s="41" t="e">
        <f>VLOOKUP($B33,散戶多空比!$A$6:$L$500,12,FALSE)</f>
        <v>#DIV/0!</v>
      </c>
      <c r="X33" s="40">
        <f>VLOOKUP($B33,期貨大額交易人未沖銷部位!$A$4:$O$499,4,FALSE)</f>
        <v>0</v>
      </c>
      <c r="Y33" s="40">
        <f>VLOOKUP($B33,期貨大額交易人未沖銷部位!$A$4:$O$499,7,FALSE)</f>
        <v>0</v>
      </c>
      <c r="Z33" s="40">
        <f>VLOOKUP($B33,期貨大額交易人未沖銷部位!$A$4:$O$499,10,FALSE)</f>
        <v>0</v>
      </c>
      <c r="AA33" s="40">
        <f>VLOOKUP($B33,期貨大額交易人未沖銷部位!$A$4:$O$499,13,FALSE)</f>
        <v>0</v>
      </c>
      <c r="AB33" s="40">
        <f>VLOOKUP($B33,期貨大額交易人未沖銷部位!$A$4:$O$499,14,FALSE)</f>
        <v>0</v>
      </c>
      <c r="AC33" s="40">
        <f>VLOOKUP($B33,期貨大額交易人未沖銷部位!$A$4:$O$499,15,FALSE)</f>
        <v>0</v>
      </c>
      <c r="AD33" s="33">
        <f>VLOOKUP($B33,三大美股走勢!$A$4:$J$495,4,FALSE)</f>
        <v>0</v>
      </c>
      <c r="AE33" s="33">
        <f>VLOOKUP($B33,三大美股走勢!$A$4:$J$495,7,FALSE)</f>
        <v>0</v>
      </c>
      <c r="AF33" s="33">
        <f>VLOOKUP($B33,三大美股走勢!$A$4:$J$495,10,FALSE)</f>
        <v>0</v>
      </c>
    </row>
    <row r="34" spans="2:32">
      <c r="B34" s="32">
        <v>42813</v>
      </c>
      <c r="C34" s="33">
        <f>VLOOKUP($B34,大盤與近月台指!$A$4:$I$499,2,FALSE)</f>
        <v>0</v>
      </c>
      <c r="D34" s="34">
        <f>VLOOKUP($B34,大盤與近月台指!$A$4:$I$499,3,FALSE)</f>
        <v>0</v>
      </c>
      <c r="E34" s="35">
        <f>VLOOKUP($B34,大盤與近月台指!$A$4:$I$499,4,FALSE)</f>
        <v>0</v>
      </c>
      <c r="F34" s="33">
        <f>VLOOKUP($B34,大盤與近月台指!$A$4:$I$499,5,FALSE)</f>
        <v>0</v>
      </c>
      <c r="G34" s="49">
        <f>VLOOKUP($B34,三大法人買賣超!$A$4:$I$500,3,FALSE)</f>
        <v>0</v>
      </c>
      <c r="H34" s="34">
        <f>VLOOKUP($B34,三大法人買賣超!$A$4:$I$500,5,FALSE)</f>
        <v>0</v>
      </c>
      <c r="I34" s="27">
        <f>VLOOKUP($B34,三大法人買賣超!$A$4:$I$500,7,FALSE)</f>
        <v>0</v>
      </c>
      <c r="J34" s="27">
        <f>VLOOKUP($B34,三大法人買賣超!$A$4:$I$500,9,FALSE)</f>
        <v>0</v>
      </c>
      <c r="K34" s="37">
        <f>新台幣匯率美元指數!B35</f>
        <v>0</v>
      </c>
      <c r="L34" s="38">
        <f>新台幣匯率美元指數!C35</f>
        <v>0</v>
      </c>
      <c r="M34" s="39">
        <f>新台幣匯率美元指數!D35</f>
        <v>0</v>
      </c>
      <c r="N34" s="27">
        <f>VLOOKUP($B34,外資期貨未平倉口數!$A$4:$M$499,4,FALSE)</f>
        <v>0</v>
      </c>
      <c r="O34" s="27">
        <f>VLOOKUP($B34,外資期貨未平倉口數!$A$4:$M$499,9,FALSE)</f>
        <v>0</v>
      </c>
      <c r="P34" s="27">
        <f>VLOOKUP($B34,外資期貨未平倉口數!$A$4:$M$499,10,FALSE)</f>
        <v>0</v>
      </c>
      <c r="Q34" s="27">
        <f>VLOOKUP($B34,外資期貨未平倉口數!$A$4:$M$499,11,FALSE)</f>
        <v>0</v>
      </c>
      <c r="R34" s="64">
        <f>VLOOKUP($B34,選擇權未平倉餘額!$A$4:$I$500,6,FALSE)</f>
        <v>0</v>
      </c>
      <c r="S34" s="64">
        <f>VLOOKUP($B34,選擇權未平倉餘額!$A$4:$I$500,7,FALSE)</f>
        <v>0</v>
      </c>
      <c r="T34" s="64">
        <f>VLOOKUP($B34,選擇權未平倉餘額!$A$4:$I$500,8,FALSE)</f>
        <v>0</v>
      </c>
      <c r="U34" s="64">
        <f>VLOOKUP($B34,選擇權未平倉餘額!$A$4:$I$500,9,FALSE)</f>
        <v>0</v>
      </c>
      <c r="V34" s="39">
        <f>VLOOKUP($B34,臺指選擇權P_C_Ratios!$A$4:$C$500,3,FALSE)</f>
        <v>0</v>
      </c>
      <c r="W34" s="41" t="e">
        <f>VLOOKUP($B34,散戶多空比!$A$6:$L$500,12,FALSE)</f>
        <v>#DIV/0!</v>
      </c>
      <c r="X34" s="40">
        <f>VLOOKUP($B34,期貨大額交易人未沖銷部位!$A$4:$O$499,4,FALSE)</f>
        <v>0</v>
      </c>
      <c r="Y34" s="40">
        <f>VLOOKUP($B34,期貨大額交易人未沖銷部位!$A$4:$O$499,7,FALSE)</f>
        <v>0</v>
      </c>
      <c r="Z34" s="40">
        <f>VLOOKUP($B34,期貨大額交易人未沖銷部位!$A$4:$O$499,10,FALSE)</f>
        <v>0</v>
      </c>
      <c r="AA34" s="40">
        <f>VLOOKUP($B34,期貨大額交易人未沖銷部位!$A$4:$O$499,13,FALSE)</f>
        <v>0</v>
      </c>
      <c r="AB34" s="40">
        <f>VLOOKUP($B34,期貨大額交易人未沖銷部位!$A$4:$O$499,14,FALSE)</f>
        <v>0</v>
      </c>
      <c r="AC34" s="40">
        <f>VLOOKUP($B34,期貨大額交易人未沖銷部位!$A$4:$O$499,15,FALSE)</f>
        <v>0</v>
      </c>
      <c r="AD34" s="33">
        <f>VLOOKUP($B34,三大美股走勢!$A$4:$J$495,4,FALSE)</f>
        <v>0</v>
      </c>
      <c r="AE34" s="33">
        <f>VLOOKUP($B34,三大美股走勢!$A$4:$J$495,7,FALSE)</f>
        <v>0</v>
      </c>
      <c r="AF34" s="33">
        <f>VLOOKUP($B34,三大美股走勢!$A$4:$J$495,10,FALSE)</f>
        <v>0</v>
      </c>
    </row>
    <row r="35" spans="2:32">
      <c r="B35" s="32">
        <v>42814</v>
      </c>
      <c r="C35" s="33">
        <f>VLOOKUP($B35,大盤與近月台指!$A$4:$I$499,2,FALSE)</f>
        <v>0</v>
      </c>
      <c r="D35" s="34">
        <f>VLOOKUP($B35,大盤與近月台指!$A$4:$I$499,3,FALSE)</f>
        <v>0</v>
      </c>
      <c r="E35" s="35">
        <f>VLOOKUP($B35,大盤與近月台指!$A$4:$I$499,4,FALSE)</f>
        <v>0</v>
      </c>
      <c r="F35" s="33">
        <f>VLOOKUP($B35,大盤與近月台指!$A$4:$I$499,5,FALSE)</f>
        <v>0</v>
      </c>
      <c r="G35" s="49">
        <f>VLOOKUP($B35,三大法人買賣超!$A$4:$I$500,3,FALSE)</f>
        <v>0</v>
      </c>
      <c r="H35" s="34">
        <f>VLOOKUP($B35,三大法人買賣超!$A$4:$I$500,5,FALSE)</f>
        <v>0</v>
      </c>
      <c r="I35" s="27">
        <f>VLOOKUP($B35,三大法人買賣超!$A$4:$I$500,7,FALSE)</f>
        <v>0</v>
      </c>
      <c r="J35" s="27">
        <f>VLOOKUP($B35,三大法人買賣超!$A$4:$I$500,9,FALSE)</f>
        <v>0</v>
      </c>
      <c r="K35" s="37">
        <f>新台幣匯率美元指數!B36</f>
        <v>0</v>
      </c>
      <c r="L35" s="38">
        <f>新台幣匯率美元指數!C36</f>
        <v>0</v>
      </c>
      <c r="M35" s="39">
        <f>新台幣匯率美元指數!D36</f>
        <v>0</v>
      </c>
      <c r="N35" s="27">
        <f>VLOOKUP($B35,外資期貨未平倉口數!$A$4:$M$499,4,FALSE)</f>
        <v>0</v>
      </c>
      <c r="O35" s="27">
        <f>VLOOKUP($B35,外資期貨未平倉口數!$A$4:$M$499,9,FALSE)</f>
        <v>0</v>
      </c>
      <c r="P35" s="27">
        <f>VLOOKUP($B35,外資期貨未平倉口數!$A$4:$M$499,10,FALSE)</f>
        <v>0</v>
      </c>
      <c r="Q35" s="27">
        <f>VLOOKUP($B35,外資期貨未平倉口數!$A$4:$M$499,11,FALSE)</f>
        <v>0</v>
      </c>
      <c r="R35" s="64">
        <f>VLOOKUP($B35,選擇權未平倉餘額!$A$4:$I$500,6,FALSE)</f>
        <v>0</v>
      </c>
      <c r="S35" s="64">
        <f>VLOOKUP($B35,選擇權未平倉餘額!$A$4:$I$500,7,FALSE)</f>
        <v>0</v>
      </c>
      <c r="T35" s="64">
        <f>VLOOKUP($B35,選擇權未平倉餘額!$A$4:$I$500,8,FALSE)</f>
        <v>0</v>
      </c>
      <c r="U35" s="64">
        <f>VLOOKUP($B35,選擇權未平倉餘額!$A$4:$I$500,9,FALSE)</f>
        <v>0</v>
      </c>
      <c r="V35" s="39">
        <f>VLOOKUP($B35,臺指選擇權P_C_Ratios!$A$4:$C$500,3,FALSE)</f>
        <v>0</v>
      </c>
      <c r="W35" s="41" t="e">
        <f>VLOOKUP($B35,散戶多空比!$A$6:$L$500,12,FALSE)</f>
        <v>#DIV/0!</v>
      </c>
      <c r="X35" s="40">
        <f>VLOOKUP($B35,期貨大額交易人未沖銷部位!$A$4:$O$499,4,FALSE)</f>
        <v>0</v>
      </c>
      <c r="Y35" s="40">
        <f>VLOOKUP($B35,期貨大額交易人未沖銷部位!$A$4:$O$499,7,FALSE)</f>
        <v>0</v>
      </c>
      <c r="Z35" s="40">
        <f>VLOOKUP($B35,期貨大額交易人未沖銷部位!$A$4:$O$499,10,FALSE)</f>
        <v>0</v>
      </c>
      <c r="AA35" s="40">
        <f>VLOOKUP($B35,期貨大額交易人未沖銷部位!$A$4:$O$499,13,FALSE)</f>
        <v>0</v>
      </c>
      <c r="AB35" s="40">
        <f>VLOOKUP($B35,期貨大額交易人未沖銷部位!$A$4:$O$499,14,FALSE)</f>
        <v>0</v>
      </c>
      <c r="AC35" s="40">
        <f>VLOOKUP($B35,期貨大額交易人未沖銷部位!$A$4:$O$499,15,FALSE)</f>
        <v>0</v>
      </c>
      <c r="AD35" s="33">
        <f>VLOOKUP($B35,三大美股走勢!$A$4:$J$495,4,FALSE)</f>
        <v>0</v>
      </c>
      <c r="AE35" s="33">
        <f>VLOOKUP($B35,三大美股走勢!$A$4:$J$495,7,FALSE)</f>
        <v>0</v>
      </c>
      <c r="AF35" s="33">
        <f>VLOOKUP($B35,三大美股走勢!$A$4:$J$495,10,FALSE)</f>
        <v>0</v>
      </c>
    </row>
    <row r="36" spans="2:32">
      <c r="B36" s="32">
        <v>42815</v>
      </c>
      <c r="C36" s="33">
        <f>VLOOKUP($B36,大盤與近月台指!$A$4:$I$499,2,FALSE)</f>
        <v>0</v>
      </c>
      <c r="D36" s="34">
        <f>VLOOKUP($B36,大盤與近月台指!$A$4:$I$499,3,FALSE)</f>
        <v>0</v>
      </c>
      <c r="E36" s="35">
        <f>VLOOKUP($B36,大盤與近月台指!$A$4:$I$499,4,FALSE)</f>
        <v>0</v>
      </c>
      <c r="F36" s="33">
        <f>VLOOKUP($B36,大盤與近月台指!$A$4:$I$499,5,FALSE)</f>
        <v>0</v>
      </c>
      <c r="G36" s="49">
        <f>VLOOKUP($B36,三大法人買賣超!$A$4:$I$500,3,FALSE)</f>
        <v>0</v>
      </c>
      <c r="H36" s="34">
        <f>VLOOKUP($B36,三大法人買賣超!$A$4:$I$500,5,FALSE)</f>
        <v>0</v>
      </c>
      <c r="I36" s="27">
        <f>VLOOKUP($B36,三大法人買賣超!$A$4:$I$500,7,FALSE)</f>
        <v>0</v>
      </c>
      <c r="J36" s="27">
        <f>VLOOKUP($B36,三大法人買賣超!$A$4:$I$500,9,FALSE)</f>
        <v>0</v>
      </c>
      <c r="K36" s="37">
        <f>新台幣匯率美元指數!B37</f>
        <v>0</v>
      </c>
      <c r="L36" s="38">
        <f>新台幣匯率美元指數!C37</f>
        <v>0</v>
      </c>
      <c r="M36" s="39">
        <f>新台幣匯率美元指數!D37</f>
        <v>0</v>
      </c>
      <c r="N36" s="27">
        <f>VLOOKUP($B36,外資期貨未平倉口數!$A$4:$M$499,4,FALSE)</f>
        <v>0</v>
      </c>
      <c r="O36" s="27">
        <f>VLOOKUP($B36,外資期貨未平倉口數!$A$4:$M$499,9,FALSE)</f>
        <v>0</v>
      </c>
      <c r="P36" s="27">
        <f>VLOOKUP($B36,外資期貨未平倉口數!$A$4:$M$499,10,FALSE)</f>
        <v>0</v>
      </c>
      <c r="Q36" s="27">
        <f>VLOOKUP($B36,外資期貨未平倉口數!$A$4:$M$499,11,FALSE)</f>
        <v>0</v>
      </c>
      <c r="R36" s="64">
        <f>VLOOKUP($B36,選擇權未平倉餘額!$A$4:$I$500,6,FALSE)</f>
        <v>0</v>
      </c>
      <c r="S36" s="64">
        <f>VLOOKUP($B36,選擇權未平倉餘額!$A$4:$I$500,7,FALSE)</f>
        <v>0</v>
      </c>
      <c r="T36" s="64">
        <f>VLOOKUP($B36,選擇權未平倉餘額!$A$4:$I$500,8,FALSE)</f>
        <v>0</v>
      </c>
      <c r="U36" s="64">
        <f>VLOOKUP($B36,選擇權未平倉餘額!$A$4:$I$500,9,FALSE)</f>
        <v>0</v>
      </c>
      <c r="V36" s="39">
        <f>VLOOKUP($B36,臺指選擇權P_C_Ratios!$A$4:$C$500,3,FALSE)</f>
        <v>0</v>
      </c>
      <c r="W36" s="41" t="e">
        <f>VLOOKUP($B36,散戶多空比!$A$6:$L$500,12,FALSE)</f>
        <v>#DIV/0!</v>
      </c>
      <c r="X36" s="40">
        <f>VLOOKUP($B36,期貨大額交易人未沖銷部位!$A$4:$O$499,4,FALSE)</f>
        <v>0</v>
      </c>
      <c r="Y36" s="40">
        <f>VLOOKUP($B36,期貨大額交易人未沖銷部位!$A$4:$O$499,7,FALSE)</f>
        <v>0</v>
      </c>
      <c r="Z36" s="40">
        <f>VLOOKUP($B36,期貨大額交易人未沖銷部位!$A$4:$O$499,10,FALSE)</f>
        <v>0</v>
      </c>
      <c r="AA36" s="40">
        <f>VLOOKUP($B36,期貨大額交易人未沖銷部位!$A$4:$O$499,13,FALSE)</f>
        <v>0</v>
      </c>
      <c r="AB36" s="40">
        <f>VLOOKUP($B36,期貨大額交易人未沖銷部位!$A$4:$O$499,14,FALSE)</f>
        <v>0</v>
      </c>
      <c r="AC36" s="40">
        <f>VLOOKUP($B36,期貨大額交易人未沖銷部位!$A$4:$O$499,15,FALSE)</f>
        <v>0</v>
      </c>
      <c r="AD36" s="33">
        <f>VLOOKUP($B36,三大美股走勢!$A$4:$J$495,4,FALSE)</f>
        <v>0</v>
      </c>
      <c r="AE36" s="33">
        <f>VLOOKUP($B36,三大美股走勢!$A$4:$J$495,7,FALSE)</f>
        <v>0</v>
      </c>
      <c r="AF36" s="33">
        <f>VLOOKUP($B36,三大美股走勢!$A$4:$J$495,10,FALSE)</f>
        <v>0</v>
      </c>
    </row>
    <row r="37" spans="2:32">
      <c r="B37" s="32">
        <v>42816</v>
      </c>
      <c r="C37" s="33">
        <f>VLOOKUP($B37,大盤與近月台指!$A$4:$I$499,2,FALSE)</f>
        <v>0</v>
      </c>
      <c r="D37" s="34">
        <f>VLOOKUP($B37,大盤與近月台指!$A$4:$I$499,3,FALSE)</f>
        <v>0</v>
      </c>
      <c r="E37" s="35">
        <f>VLOOKUP($B37,大盤與近月台指!$A$4:$I$499,4,FALSE)</f>
        <v>0</v>
      </c>
      <c r="F37" s="33">
        <f>VLOOKUP($B37,大盤與近月台指!$A$4:$I$499,5,FALSE)</f>
        <v>0</v>
      </c>
      <c r="G37" s="49">
        <f>VLOOKUP($B37,三大法人買賣超!$A$4:$I$500,3,FALSE)</f>
        <v>0</v>
      </c>
      <c r="H37" s="34">
        <f>VLOOKUP($B37,三大法人買賣超!$A$4:$I$500,5,FALSE)</f>
        <v>0</v>
      </c>
      <c r="I37" s="27">
        <f>VLOOKUP($B37,三大法人買賣超!$A$4:$I$500,7,FALSE)</f>
        <v>0</v>
      </c>
      <c r="J37" s="27">
        <f>VLOOKUP($B37,三大法人買賣超!$A$4:$I$500,9,FALSE)</f>
        <v>0</v>
      </c>
      <c r="K37" s="37">
        <f>新台幣匯率美元指數!B38</f>
        <v>0</v>
      </c>
      <c r="L37" s="38">
        <f>新台幣匯率美元指數!C38</f>
        <v>0</v>
      </c>
      <c r="M37" s="39">
        <f>新台幣匯率美元指數!D38</f>
        <v>0</v>
      </c>
      <c r="N37" s="27">
        <f>VLOOKUP($B37,外資期貨未平倉口數!$A$4:$M$499,4,FALSE)</f>
        <v>0</v>
      </c>
      <c r="O37" s="27">
        <f>VLOOKUP($B37,外資期貨未平倉口數!$A$4:$M$499,9,FALSE)</f>
        <v>0</v>
      </c>
      <c r="P37" s="27">
        <f>VLOOKUP($B37,外資期貨未平倉口數!$A$4:$M$499,10,FALSE)</f>
        <v>0</v>
      </c>
      <c r="Q37" s="27">
        <f>VLOOKUP($B37,外資期貨未平倉口數!$A$4:$M$499,11,FALSE)</f>
        <v>0</v>
      </c>
      <c r="R37" s="64">
        <f>VLOOKUP($B37,選擇權未平倉餘額!$A$4:$I$500,6,FALSE)</f>
        <v>0</v>
      </c>
      <c r="S37" s="64">
        <f>VLOOKUP($B37,選擇權未平倉餘額!$A$4:$I$500,7,FALSE)</f>
        <v>0</v>
      </c>
      <c r="T37" s="64">
        <f>VLOOKUP($B37,選擇權未平倉餘額!$A$4:$I$500,8,FALSE)</f>
        <v>0</v>
      </c>
      <c r="U37" s="64">
        <f>VLOOKUP($B37,選擇權未平倉餘額!$A$4:$I$500,9,FALSE)</f>
        <v>0</v>
      </c>
      <c r="V37" s="39">
        <f>VLOOKUP($B37,臺指選擇權P_C_Ratios!$A$4:$C$500,3,FALSE)</f>
        <v>0</v>
      </c>
      <c r="W37" s="41" t="e">
        <f>VLOOKUP($B37,散戶多空比!$A$6:$L$500,12,FALSE)</f>
        <v>#DIV/0!</v>
      </c>
      <c r="X37" s="40">
        <f>VLOOKUP($B37,期貨大額交易人未沖銷部位!$A$4:$O$499,4,FALSE)</f>
        <v>0</v>
      </c>
      <c r="Y37" s="40">
        <f>VLOOKUP($B37,期貨大額交易人未沖銷部位!$A$4:$O$499,7,FALSE)</f>
        <v>0</v>
      </c>
      <c r="Z37" s="40">
        <f>VLOOKUP($B37,期貨大額交易人未沖銷部位!$A$4:$O$499,10,FALSE)</f>
        <v>0</v>
      </c>
      <c r="AA37" s="40">
        <f>VLOOKUP($B37,期貨大額交易人未沖銷部位!$A$4:$O$499,13,FALSE)</f>
        <v>0</v>
      </c>
      <c r="AB37" s="40">
        <f>VLOOKUP($B37,期貨大額交易人未沖銷部位!$A$4:$O$499,14,FALSE)</f>
        <v>0</v>
      </c>
      <c r="AC37" s="40">
        <f>VLOOKUP($B37,期貨大額交易人未沖銷部位!$A$4:$O$499,15,FALSE)</f>
        <v>0</v>
      </c>
      <c r="AD37" s="33">
        <f>VLOOKUP($B37,三大美股走勢!$A$4:$J$495,4,FALSE)</f>
        <v>0</v>
      </c>
      <c r="AE37" s="33">
        <f>VLOOKUP($B37,三大美股走勢!$A$4:$J$495,7,FALSE)</f>
        <v>0</v>
      </c>
      <c r="AF37" s="33">
        <f>VLOOKUP($B37,三大美股走勢!$A$4:$J$495,10,FALSE)</f>
        <v>0</v>
      </c>
    </row>
    <row r="38" spans="2:32">
      <c r="B38" s="32">
        <v>42817</v>
      </c>
      <c r="C38" s="33">
        <f>VLOOKUP($B38,大盤與近月台指!$A$4:$I$499,2,FALSE)</f>
        <v>0</v>
      </c>
      <c r="D38" s="34">
        <f>VLOOKUP($B38,大盤與近月台指!$A$4:$I$499,3,FALSE)</f>
        <v>0</v>
      </c>
      <c r="E38" s="35">
        <f>VLOOKUP($B38,大盤與近月台指!$A$4:$I$499,4,FALSE)</f>
        <v>0</v>
      </c>
      <c r="F38" s="33">
        <f>VLOOKUP($B38,大盤與近月台指!$A$4:$I$499,5,FALSE)</f>
        <v>0</v>
      </c>
      <c r="G38" s="49">
        <f>VLOOKUP($B38,三大法人買賣超!$A$4:$I$500,3,FALSE)</f>
        <v>0</v>
      </c>
      <c r="H38" s="34">
        <f>VLOOKUP($B38,三大法人買賣超!$A$4:$I$500,5,FALSE)</f>
        <v>0</v>
      </c>
      <c r="I38" s="27">
        <f>VLOOKUP($B38,三大法人買賣超!$A$4:$I$500,7,FALSE)</f>
        <v>0</v>
      </c>
      <c r="J38" s="27">
        <f>VLOOKUP($B38,三大法人買賣超!$A$4:$I$500,9,FALSE)</f>
        <v>0</v>
      </c>
      <c r="K38" s="37">
        <f>新台幣匯率美元指數!B39</f>
        <v>0</v>
      </c>
      <c r="L38" s="38">
        <f>新台幣匯率美元指數!C39</f>
        <v>0</v>
      </c>
      <c r="M38" s="39">
        <f>新台幣匯率美元指數!D39</f>
        <v>0</v>
      </c>
      <c r="N38" s="27">
        <f>VLOOKUP($B38,外資期貨未平倉口數!$A$4:$M$499,4,FALSE)</f>
        <v>0</v>
      </c>
      <c r="O38" s="27">
        <f>VLOOKUP($B38,外資期貨未平倉口數!$A$4:$M$499,9,FALSE)</f>
        <v>0</v>
      </c>
      <c r="P38" s="27">
        <f>VLOOKUP($B38,外資期貨未平倉口數!$A$4:$M$499,10,FALSE)</f>
        <v>0</v>
      </c>
      <c r="Q38" s="27">
        <f>VLOOKUP($B38,外資期貨未平倉口數!$A$4:$M$499,11,FALSE)</f>
        <v>0</v>
      </c>
      <c r="R38" s="64">
        <f>VLOOKUP($B38,選擇權未平倉餘額!$A$4:$I$500,6,FALSE)</f>
        <v>0</v>
      </c>
      <c r="S38" s="64">
        <f>VLOOKUP($B38,選擇權未平倉餘額!$A$4:$I$500,7,FALSE)</f>
        <v>0</v>
      </c>
      <c r="T38" s="64">
        <f>VLOOKUP($B38,選擇權未平倉餘額!$A$4:$I$500,8,FALSE)</f>
        <v>0</v>
      </c>
      <c r="U38" s="64">
        <f>VLOOKUP($B38,選擇權未平倉餘額!$A$4:$I$500,9,FALSE)</f>
        <v>0</v>
      </c>
      <c r="V38" s="39">
        <f>VLOOKUP($B38,臺指選擇權P_C_Ratios!$A$4:$C$500,3,FALSE)</f>
        <v>0</v>
      </c>
      <c r="W38" s="41" t="e">
        <f>VLOOKUP($B38,散戶多空比!$A$6:$L$500,12,FALSE)</f>
        <v>#DIV/0!</v>
      </c>
      <c r="X38" s="40">
        <f>VLOOKUP($B38,期貨大額交易人未沖銷部位!$A$4:$O$499,4,FALSE)</f>
        <v>0</v>
      </c>
      <c r="Y38" s="40">
        <f>VLOOKUP($B38,期貨大額交易人未沖銷部位!$A$4:$O$499,7,FALSE)</f>
        <v>0</v>
      </c>
      <c r="Z38" s="40">
        <f>VLOOKUP($B38,期貨大額交易人未沖銷部位!$A$4:$O$499,10,FALSE)</f>
        <v>0</v>
      </c>
      <c r="AA38" s="40">
        <f>VLOOKUP($B38,期貨大額交易人未沖銷部位!$A$4:$O$499,13,FALSE)</f>
        <v>0</v>
      </c>
      <c r="AB38" s="40">
        <f>VLOOKUP($B38,期貨大額交易人未沖銷部位!$A$4:$O$499,14,FALSE)</f>
        <v>0</v>
      </c>
      <c r="AC38" s="40">
        <f>VLOOKUP($B38,期貨大額交易人未沖銷部位!$A$4:$O$499,15,FALSE)</f>
        <v>0</v>
      </c>
      <c r="AD38" s="33">
        <f>VLOOKUP($B38,三大美股走勢!$A$4:$J$495,4,FALSE)</f>
        <v>0</v>
      </c>
      <c r="AE38" s="33">
        <f>VLOOKUP($B38,三大美股走勢!$A$4:$J$495,7,FALSE)</f>
        <v>0</v>
      </c>
      <c r="AF38" s="33">
        <f>VLOOKUP($B38,三大美股走勢!$A$4:$J$495,10,FALSE)</f>
        <v>0</v>
      </c>
    </row>
    <row r="39" spans="2:32">
      <c r="B39" s="32">
        <v>42818</v>
      </c>
      <c r="C39" s="33">
        <f>VLOOKUP($B39,大盤與近月台指!$A$4:$I$499,2,FALSE)</f>
        <v>0</v>
      </c>
      <c r="D39" s="34">
        <f>VLOOKUP($B39,大盤與近月台指!$A$4:$I$499,3,FALSE)</f>
        <v>0</v>
      </c>
      <c r="E39" s="35">
        <f>VLOOKUP($B39,大盤與近月台指!$A$4:$I$499,4,FALSE)</f>
        <v>0</v>
      </c>
      <c r="F39" s="33">
        <f>VLOOKUP($B39,大盤與近月台指!$A$4:$I$499,5,FALSE)</f>
        <v>0</v>
      </c>
      <c r="G39" s="49">
        <f>VLOOKUP($B39,三大法人買賣超!$A$4:$I$500,3,FALSE)</f>
        <v>0</v>
      </c>
      <c r="H39" s="34">
        <f>VLOOKUP($B39,三大法人買賣超!$A$4:$I$500,5,FALSE)</f>
        <v>0</v>
      </c>
      <c r="I39" s="27">
        <f>VLOOKUP($B39,三大法人買賣超!$A$4:$I$500,7,FALSE)</f>
        <v>0</v>
      </c>
      <c r="J39" s="27">
        <f>VLOOKUP($B39,三大法人買賣超!$A$4:$I$500,9,FALSE)</f>
        <v>0</v>
      </c>
      <c r="K39" s="37">
        <f>新台幣匯率美元指數!B40</f>
        <v>0</v>
      </c>
      <c r="L39" s="38">
        <f>新台幣匯率美元指數!C40</f>
        <v>0</v>
      </c>
      <c r="M39" s="39">
        <f>新台幣匯率美元指數!D40</f>
        <v>0</v>
      </c>
      <c r="N39" s="27">
        <f>VLOOKUP($B39,外資期貨未平倉口數!$A$4:$M$499,4,FALSE)</f>
        <v>0</v>
      </c>
      <c r="O39" s="27">
        <f>VLOOKUP($B39,外資期貨未平倉口數!$A$4:$M$499,9,FALSE)</f>
        <v>0</v>
      </c>
      <c r="P39" s="27">
        <f>VLOOKUP($B39,外資期貨未平倉口數!$A$4:$M$499,10,FALSE)</f>
        <v>0</v>
      </c>
      <c r="Q39" s="27">
        <f>VLOOKUP($B39,外資期貨未平倉口數!$A$4:$M$499,11,FALSE)</f>
        <v>0</v>
      </c>
      <c r="R39" s="64">
        <f>VLOOKUP($B39,選擇權未平倉餘額!$A$4:$I$500,6,FALSE)</f>
        <v>0</v>
      </c>
      <c r="S39" s="64">
        <f>VLOOKUP($B39,選擇權未平倉餘額!$A$4:$I$500,7,FALSE)</f>
        <v>0</v>
      </c>
      <c r="T39" s="64">
        <f>VLOOKUP($B39,選擇權未平倉餘額!$A$4:$I$500,8,FALSE)</f>
        <v>0</v>
      </c>
      <c r="U39" s="64">
        <f>VLOOKUP($B39,選擇權未平倉餘額!$A$4:$I$500,9,FALSE)</f>
        <v>0</v>
      </c>
      <c r="V39" s="39">
        <f>VLOOKUP($B39,臺指選擇權P_C_Ratios!$A$4:$C$500,3,FALSE)</f>
        <v>0</v>
      </c>
      <c r="W39" s="41" t="e">
        <f>VLOOKUP($B39,散戶多空比!$A$6:$L$500,12,FALSE)</f>
        <v>#DIV/0!</v>
      </c>
      <c r="X39" s="40">
        <f>VLOOKUP($B39,期貨大額交易人未沖銷部位!$A$4:$O$499,4,FALSE)</f>
        <v>0</v>
      </c>
      <c r="Y39" s="40">
        <f>VLOOKUP($B39,期貨大額交易人未沖銷部位!$A$4:$O$499,7,FALSE)</f>
        <v>0</v>
      </c>
      <c r="Z39" s="40">
        <f>VLOOKUP($B39,期貨大額交易人未沖銷部位!$A$4:$O$499,10,FALSE)</f>
        <v>0</v>
      </c>
      <c r="AA39" s="40">
        <f>VLOOKUP($B39,期貨大額交易人未沖銷部位!$A$4:$O$499,13,FALSE)</f>
        <v>0</v>
      </c>
      <c r="AB39" s="40">
        <f>VLOOKUP($B39,期貨大額交易人未沖銷部位!$A$4:$O$499,14,FALSE)</f>
        <v>0</v>
      </c>
      <c r="AC39" s="40">
        <f>VLOOKUP($B39,期貨大額交易人未沖銷部位!$A$4:$O$499,15,FALSE)</f>
        <v>0</v>
      </c>
      <c r="AD39" s="33">
        <f>VLOOKUP($B39,三大美股走勢!$A$4:$J$495,4,FALSE)</f>
        <v>0</v>
      </c>
      <c r="AE39" s="33">
        <f>VLOOKUP($B39,三大美股走勢!$A$4:$J$495,7,FALSE)</f>
        <v>0</v>
      </c>
      <c r="AF39" s="33">
        <f>VLOOKUP($B39,三大美股走勢!$A$4:$J$495,10,FALSE)</f>
        <v>0</v>
      </c>
    </row>
    <row r="40" spans="2:32">
      <c r="B40" s="32">
        <v>42819</v>
      </c>
      <c r="C40" s="33">
        <f>VLOOKUP($B40,大盤與近月台指!$A$4:$I$499,2,FALSE)</f>
        <v>0</v>
      </c>
      <c r="D40" s="34">
        <f>VLOOKUP($B40,大盤與近月台指!$A$4:$I$499,3,FALSE)</f>
        <v>0</v>
      </c>
      <c r="E40" s="35">
        <f>VLOOKUP($B40,大盤與近月台指!$A$4:$I$499,4,FALSE)</f>
        <v>0</v>
      </c>
      <c r="F40" s="33">
        <f>VLOOKUP($B40,大盤與近月台指!$A$4:$I$499,5,FALSE)</f>
        <v>0</v>
      </c>
      <c r="G40" s="49">
        <f>VLOOKUP($B40,三大法人買賣超!$A$4:$I$500,3,FALSE)</f>
        <v>0</v>
      </c>
      <c r="H40" s="34">
        <f>VLOOKUP($B40,三大法人買賣超!$A$4:$I$500,5,FALSE)</f>
        <v>0</v>
      </c>
      <c r="I40" s="27">
        <f>VLOOKUP($B40,三大法人買賣超!$A$4:$I$500,7,FALSE)</f>
        <v>0</v>
      </c>
      <c r="J40" s="27">
        <f>VLOOKUP($B40,三大法人買賣超!$A$4:$I$500,9,FALSE)</f>
        <v>0</v>
      </c>
      <c r="K40" s="37">
        <f>新台幣匯率美元指數!B41</f>
        <v>0</v>
      </c>
      <c r="L40" s="38">
        <f>新台幣匯率美元指數!C41</f>
        <v>0</v>
      </c>
      <c r="M40" s="39">
        <f>新台幣匯率美元指數!D41</f>
        <v>0</v>
      </c>
      <c r="N40" s="27">
        <f>VLOOKUP($B40,外資期貨未平倉口數!$A$4:$M$499,4,FALSE)</f>
        <v>0</v>
      </c>
      <c r="O40" s="27">
        <f>VLOOKUP($B40,外資期貨未平倉口數!$A$4:$M$499,9,FALSE)</f>
        <v>0</v>
      </c>
      <c r="P40" s="27">
        <f>VLOOKUP($B40,外資期貨未平倉口數!$A$4:$M$499,10,FALSE)</f>
        <v>0</v>
      </c>
      <c r="Q40" s="27">
        <f>VLOOKUP($B40,外資期貨未平倉口數!$A$4:$M$499,11,FALSE)</f>
        <v>0</v>
      </c>
      <c r="R40" s="64">
        <f>VLOOKUP($B40,選擇權未平倉餘額!$A$4:$I$500,6,FALSE)</f>
        <v>0</v>
      </c>
      <c r="S40" s="64">
        <f>VLOOKUP($B40,選擇權未平倉餘額!$A$4:$I$500,7,FALSE)</f>
        <v>0</v>
      </c>
      <c r="T40" s="64">
        <f>VLOOKUP($B40,選擇權未平倉餘額!$A$4:$I$500,8,FALSE)</f>
        <v>0</v>
      </c>
      <c r="U40" s="64">
        <f>VLOOKUP($B40,選擇權未平倉餘額!$A$4:$I$500,9,FALSE)</f>
        <v>0</v>
      </c>
      <c r="V40" s="39">
        <f>VLOOKUP($B40,臺指選擇權P_C_Ratios!$A$4:$C$500,3,FALSE)</f>
        <v>0</v>
      </c>
      <c r="W40" s="41" t="e">
        <f>VLOOKUP($B40,散戶多空比!$A$6:$L$500,12,FALSE)</f>
        <v>#DIV/0!</v>
      </c>
      <c r="X40" s="40">
        <f>VLOOKUP($B40,期貨大額交易人未沖銷部位!$A$4:$O$499,4,FALSE)</f>
        <v>0</v>
      </c>
      <c r="Y40" s="40">
        <f>VLOOKUP($B40,期貨大額交易人未沖銷部位!$A$4:$O$499,7,FALSE)</f>
        <v>0</v>
      </c>
      <c r="Z40" s="40">
        <f>VLOOKUP($B40,期貨大額交易人未沖銷部位!$A$4:$O$499,10,FALSE)</f>
        <v>0</v>
      </c>
      <c r="AA40" s="40">
        <f>VLOOKUP($B40,期貨大額交易人未沖銷部位!$A$4:$O$499,13,FALSE)</f>
        <v>0</v>
      </c>
      <c r="AB40" s="40">
        <f>VLOOKUP($B40,期貨大額交易人未沖銷部位!$A$4:$O$499,14,FALSE)</f>
        <v>0</v>
      </c>
      <c r="AC40" s="40">
        <f>VLOOKUP($B40,期貨大額交易人未沖銷部位!$A$4:$O$499,15,FALSE)</f>
        <v>0</v>
      </c>
      <c r="AD40" s="33">
        <f>VLOOKUP($B40,三大美股走勢!$A$4:$J$495,4,FALSE)</f>
        <v>0</v>
      </c>
      <c r="AE40" s="33">
        <f>VLOOKUP($B40,三大美股走勢!$A$4:$J$495,7,FALSE)</f>
        <v>0</v>
      </c>
      <c r="AF40" s="33">
        <f>VLOOKUP($B40,三大美股走勢!$A$4:$J$495,10,FALSE)</f>
        <v>0</v>
      </c>
    </row>
    <row r="41" spans="2:32">
      <c r="B41" s="32">
        <v>42820</v>
      </c>
      <c r="C41" s="33">
        <f>VLOOKUP($B41,大盤與近月台指!$A$4:$I$499,2,FALSE)</f>
        <v>0</v>
      </c>
      <c r="D41" s="34">
        <f>VLOOKUP($B41,大盤與近月台指!$A$4:$I$499,3,FALSE)</f>
        <v>0</v>
      </c>
      <c r="E41" s="35">
        <f>VLOOKUP($B41,大盤與近月台指!$A$4:$I$499,4,FALSE)</f>
        <v>0</v>
      </c>
      <c r="F41" s="33">
        <f>VLOOKUP($B41,大盤與近月台指!$A$4:$I$499,5,FALSE)</f>
        <v>0</v>
      </c>
      <c r="G41" s="49">
        <f>VLOOKUP($B41,三大法人買賣超!$A$4:$I$500,3,FALSE)</f>
        <v>0</v>
      </c>
      <c r="H41" s="34">
        <f>VLOOKUP($B41,三大法人買賣超!$A$4:$I$500,5,FALSE)</f>
        <v>0</v>
      </c>
      <c r="I41" s="27">
        <f>VLOOKUP($B41,三大法人買賣超!$A$4:$I$500,7,FALSE)</f>
        <v>0</v>
      </c>
      <c r="J41" s="27">
        <f>VLOOKUP($B41,三大法人買賣超!$A$4:$I$500,9,FALSE)</f>
        <v>0</v>
      </c>
      <c r="K41" s="37">
        <f>新台幣匯率美元指數!B42</f>
        <v>0</v>
      </c>
      <c r="L41" s="38">
        <f>新台幣匯率美元指數!C42</f>
        <v>0</v>
      </c>
      <c r="M41" s="39">
        <f>新台幣匯率美元指數!D42</f>
        <v>0</v>
      </c>
      <c r="N41" s="27">
        <f>VLOOKUP($B41,外資期貨未平倉口數!$A$4:$M$499,4,FALSE)</f>
        <v>0</v>
      </c>
      <c r="O41" s="27">
        <f>VLOOKUP($B41,外資期貨未平倉口數!$A$4:$M$499,9,FALSE)</f>
        <v>0</v>
      </c>
      <c r="P41" s="27">
        <f>VLOOKUP($B41,外資期貨未平倉口數!$A$4:$M$499,10,FALSE)</f>
        <v>0</v>
      </c>
      <c r="Q41" s="27">
        <f>VLOOKUP($B41,外資期貨未平倉口數!$A$4:$M$499,11,FALSE)</f>
        <v>0</v>
      </c>
      <c r="R41" s="64">
        <f>VLOOKUP($B41,選擇權未平倉餘額!$A$4:$I$500,6,FALSE)</f>
        <v>0</v>
      </c>
      <c r="S41" s="64">
        <f>VLOOKUP($B41,選擇權未平倉餘額!$A$4:$I$500,7,FALSE)</f>
        <v>0</v>
      </c>
      <c r="T41" s="64">
        <f>VLOOKUP($B41,選擇權未平倉餘額!$A$4:$I$500,8,FALSE)</f>
        <v>0</v>
      </c>
      <c r="U41" s="64">
        <f>VLOOKUP($B41,選擇權未平倉餘額!$A$4:$I$500,9,FALSE)</f>
        <v>0</v>
      </c>
      <c r="V41" s="39">
        <f>VLOOKUP($B41,臺指選擇權P_C_Ratios!$A$4:$C$500,3,FALSE)</f>
        <v>0</v>
      </c>
      <c r="W41" s="41" t="e">
        <f>VLOOKUP($B41,散戶多空比!$A$6:$L$500,12,FALSE)</f>
        <v>#DIV/0!</v>
      </c>
      <c r="X41" s="40">
        <f>VLOOKUP($B41,期貨大額交易人未沖銷部位!$A$4:$O$499,4,FALSE)</f>
        <v>0</v>
      </c>
      <c r="Y41" s="40">
        <f>VLOOKUP($B41,期貨大額交易人未沖銷部位!$A$4:$O$499,7,FALSE)</f>
        <v>0</v>
      </c>
      <c r="Z41" s="40">
        <f>VLOOKUP($B41,期貨大額交易人未沖銷部位!$A$4:$O$499,10,FALSE)</f>
        <v>0</v>
      </c>
      <c r="AA41" s="40">
        <f>VLOOKUP($B41,期貨大額交易人未沖銷部位!$A$4:$O$499,13,FALSE)</f>
        <v>0</v>
      </c>
      <c r="AB41" s="40">
        <f>VLOOKUP($B41,期貨大額交易人未沖銷部位!$A$4:$O$499,14,FALSE)</f>
        <v>0</v>
      </c>
      <c r="AC41" s="40">
        <f>VLOOKUP($B41,期貨大額交易人未沖銷部位!$A$4:$O$499,15,FALSE)</f>
        <v>0</v>
      </c>
      <c r="AD41" s="33">
        <f>VLOOKUP($B41,三大美股走勢!$A$4:$J$495,4,FALSE)</f>
        <v>0</v>
      </c>
      <c r="AE41" s="33">
        <f>VLOOKUP($B41,三大美股走勢!$A$4:$J$495,7,FALSE)</f>
        <v>0</v>
      </c>
      <c r="AF41" s="33">
        <f>VLOOKUP($B41,三大美股走勢!$A$4:$J$495,10,FALSE)</f>
        <v>0</v>
      </c>
    </row>
    <row r="42" spans="2:32">
      <c r="B42" s="32">
        <v>42821</v>
      </c>
      <c r="C42" s="33">
        <f>VLOOKUP($B42,大盤與近月台指!$A$4:$I$499,2,FALSE)</f>
        <v>0</v>
      </c>
      <c r="D42" s="34">
        <f>VLOOKUP($B42,大盤與近月台指!$A$4:$I$499,3,FALSE)</f>
        <v>0</v>
      </c>
      <c r="E42" s="35">
        <f>VLOOKUP($B42,大盤與近月台指!$A$4:$I$499,4,FALSE)</f>
        <v>0</v>
      </c>
      <c r="F42" s="33">
        <f>VLOOKUP($B42,大盤與近月台指!$A$4:$I$499,5,FALSE)</f>
        <v>0</v>
      </c>
      <c r="G42" s="49">
        <f>VLOOKUP($B42,三大法人買賣超!$A$4:$I$500,3,FALSE)</f>
        <v>0</v>
      </c>
      <c r="H42" s="34">
        <f>VLOOKUP($B42,三大法人買賣超!$A$4:$I$500,5,FALSE)</f>
        <v>0</v>
      </c>
      <c r="I42" s="27">
        <f>VLOOKUP($B42,三大法人買賣超!$A$4:$I$500,7,FALSE)</f>
        <v>0</v>
      </c>
      <c r="J42" s="27">
        <f>VLOOKUP($B42,三大法人買賣超!$A$4:$I$500,9,FALSE)</f>
        <v>0</v>
      </c>
      <c r="K42" s="37">
        <f>新台幣匯率美元指數!B43</f>
        <v>0</v>
      </c>
      <c r="L42" s="38">
        <f>新台幣匯率美元指數!C43</f>
        <v>0</v>
      </c>
      <c r="M42" s="39">
        <f>新台幣匯率美元指數!D43</f>
        <v>0</v>
      </c>
      <c r="N42" s="27">
        <f>VLOOKUP($B42,外資期貨未平倉口數!$A$4:$M$499,4,FALSE)</f>
        <v>0</v>
      </c>
      <c r="O42" s="27">
        <f>VLOOKUP($B42,外資期貨未平倉口數!$A$4:$M$499,9,FALSE)</f>
        <v>0</v>
      </c>
      <c r="P42" s="27">
        <f>VLOOKUP($B42,外資期貨未平倉口數!$A$4:$M$499,10,FALSE)</f>
        <v>0</v>
      </c>
      <c r="Q42" s="27">
        <f>VLOOKUP($B42,外資期貨未平倉口數!$A$4:$M$499,11,FALSE)</f>
        <v>0</v>
      </c>
      <c r="R42" s="64">
        <f>VLOOKUP($B42,選擇權未平倉餘額!$A$4:$I$500,6,FALSE)</f>
        <v>0</v>
      </c>
      <c r="S42" s="64">
        <f>VLOOKUP($B42,選擇權未平倉餘額!$A$4:$I$500,7,FALSE)</f>
        <v>0</v>
      </c>
      <c r="T42" s="64">
        <f>VLOOKUP($B42,選擇權未平倉餘額!$A$4:$I$500,8,FALSE)</f>
        <v>0</v>
      </c>
      <c r="U42" s="64">
        <f>VLOOKUP($B42,選擇權未平倉餘額!$A$4:$I$500,9,FALSE)</f>
        <v>0</v>
      </c>
      <c r="V42" s="39">
        <f>VLOOKUP($B42,臺指選擇權P_C_Ratios!$A$4:$C$500,3,FALSE)</f>
        <v>0</v>
      </c>
      <c r="W42" s="41" t="e">
        <f>VLOOKUP($B42,散戶多空比!$A$6:$L$500,12,FALSE)</f>
        <v>#DIV/0!</v>
      </c>
      <c r="X42" s="40">
        <f>VLOOKUP($B42,期貨大額交易人未沖銷部位!$A$4:$O$499,4,FALSE)</f>
        <v>0</v>
      </c>
      <c r="Y42" s="40">
        <f>VLOOKUP($B42,期貨大額交易人未沖銷部位!$A$4:$O$499,7,FALSE)</f>
        <v>0</v>
      </c>
      <c r="Z42" s="40">
        <f>VLOOKUP($B42,期貨大額交易人未沖銷部位!$A$4:$O$499,10,FALSE)</f>
        <v>0</v>
      </c>
      <c r="AA42" s="40">
        <f>VLOOKUP($B42,期貨大額交易人未沖銷部位!$A$4:$O$499,13,FALSE)</f>
        <v>0</v>
      </c>
      <c r="AB42" s="40">
        <f>VLOOKUP($B42,期貨大額交易人未沖銷部位!$A$4:$O$499,14,FALSE)</f>
        <v>0</v>
      </c>
      <c r="AC42" s="40">
        <f>VLOOKUP($B42,期貨大額交易人未沖銷部位!$A$4:$O$499,15,FALSE)</f>
        <v>0</v>
      </c>
      <c r="AD42" s="33">
        <f>VLOOKUP($B42,三大美股走勢!$A$4:$J$495,4,FALSE)</f>
        <v>0</v>
      </c>
      <c r="AE42" s="33">
        <f>VLOOKUP($B42,三大美股走勢!$A$4:$J$495,7,FALSE)</f>
        <v>0</v>
      </c>
      <c r="AF42" s="33">
        <f>VLOOKUP($B42,三大美股走勢!$A$4:$J$495,10,FALSE)</f>
        <v>0</v>
      </c>
    </row>
    <row r="43" spans="2:32">
      <c r="B43" s="32">
        <v>42822</v>
      </c>
      <c r="C43" s="33">
        <f>VLOOKUP($B43,大盤與近月台指!$A$4:$I$499,2,FALSE)</f>
        <v>0</v>
      </c>
      <c r="D43" s="34">
        <f>VLOOKUP($B43,大盤與近月台指!$A$4:$I$499,3,FALSE)</f>
        <v>0</v>
      </c>
      <c r="E43" s="35">
        <f>VLOOKUP($B43,大盤與近月台指!$A$4:$I$499,4,FALSE)</f>
        <v>0</v>
      </c>
      <c r="F43" s="33">
        <f>VLOOKUP($B43,大盤與近月台指!$A$4:$I$499,5,FALSE)</f>
        <v>0</v>
      </c>
      <c r="G43" s="49">
        <f>VLOOKUP($B43,三大法人買賣超!$A$4:$I$500,3,FALSE)</f>
        <v>0</v>
      </c>
      <c r="H43" s="34">
        <f>VLOOKUP($B43,三大法人買賣超!$A$4:$I$500,5,FALSE)</f>
        <v>0</v>
      </c>
      <c r="I43" s="27">
        <f>VLOOKUP($B43,三大法人買賣超!$A$4:$I$500,7,FALSE)</f>
        <v>0</v>
      </c>
      <c r="J43" s="27">
        <f>VLOOKUP($B43,三大法人買賣超!$A$4:$I$500,9,FALSE)</f>
        <v>0</v>
      </c>
      <c r="K43" s="37">
        <f>新台幣匯率美元指數!B44</f>
        <v>0</v>
      </c>
      <c r="L43" s="38">
        <f>新台幣匯率美元指數!C44</f>
        <v>0</v>
      </c>
      <c r="M43" s="39">
        <f>新台幣匯率美元指數!D44</f>
        <v>0</v>
      </c>
      <c r="N43" s="27">
        <f>VLOOKUP($B43,外資期貨未平倉口數!$A$4:$M$499,4,FALSE)</f>
        <v>0</v>
      </c>
      <c r="O43" s="27">
        <f>VLOOKUP($B43,外資期貨未平倉口數!$A$4:$M$499,9,FALSE)</f>
        <v>0</v>
      </c>
      <c r="P43" s="27">
        <f>VLOOKUP($B43,外資期貨未平倉口數!$A$4:$M$499,10,FALSE)</f>
        <v>0</v>
      </c>
      <c r="Q43" s="27">
        <f>VLOOKUP($B43,外資期貨未平倉口數!$A$4:$M$499,11,FALSE)</f>
        <v>0</v>
      </c>
      <c r="R43" s="64">
        <f>VLOOKUP($B43,選擇權未平倉餘額!$A$4:$I$500,6,FALSE)</f>
        <v>0</v>
      </c>
      <c r="S43" s="64">
        <f>VLOOKUP($B43,選擇權未平倉餘額!$A$4:$I$500,7,FALSE)</f>
        <v>0</v>
      </c>
      <c r="T43" s="64">
        <f>VLOOKUP($B43,選擇權未平倉餘額!$A$4:$I$500,8,FALSE)</f>
        <v>0</v>
      </c>
      <c r="U43" s="64">
        <f>VLOOKUP($B43,選擇權未平倉餘額!$A$4:$I$500,9,FALSE)</f>
        <v>0</v>
      </c>
      <c r="V43" s="39">
        <f>VLOOKUP($B43,臺指選擇權P_C_Ratios!$A$4:$C$500,3,FALSE)</f>
        <v>0</v>
      </c>
      <c r="W43" s="41" t="e">
        <f>VLOOKUP($B43,散戶多空比!$A$6:$L$500,12,FALSE)</f>
        <v>#DIV/0!</v>
      </c>
      <c r="X43" s="40">
        <f>VLOOKUP($B43,期貨大額交易人未沖銷部位!$A$4:$O$499,4,FALSE)</f>
        <v>0</v>
      </c>
      <c r="Y43" s="40">
        <f>VLOOKUP($B43,期貨大額交易人未沖銷部位!$A$4:$O$499,7,FALSE)</f>
        <v>0</v>
      </c>
      <c r="Z43" s="40">
        <f>VLOOKUP($B43,期貨大額交易人未沖銷部位!$A$4:$O$499,10,FALSE)</f>
        <v>0</v>
      </c>
      <c r="AA43" s="40">
        <f>VLOOKUP($B43,期貨大額交易人未沖銷部位!$A$4:$O$499,13,FALSE)</f>
        <v>0</v>
      </c>
      <c r="AB43" s="40">
        <f>VLOOKUP($B43,期貨大額交易人未沖銷部位!$A$4:$O$499,14,FALSE)</f>
        <v>0</v>
      </c>
      <c r="AC43" s="40">
        <f>VLOOKUP($B43,期貨大額交易人未沖銷部位!$A$4:$O$499,15,FALSE)</f>
        <v>0</v>
      </c>
      <c r="AD43" s="33">
        <f>VLOOKUP($B43,三大美股走勢!$A$4:$J$495,4,FALSE)</f>
        <v>0</v>
      </c>
      <c r="AE43" s="33">
        <f>VLOOKUP($B43,三大美股走勢!$A$4:$J$495,7,FALSE)</f>
        <v>0</v>
      </c>
      <c r="AF43" s="33">
        <f>VLOOKUP($B43,三大美股走勢!$A$4:$J$495,10,FALSE)</f>
        <v>0</v>
      </c>
    </row>
    <row r="44" spans="2:32">
      <c r="B44" s="32">
        <v>42823</v>
      </c>
      <c r="C44" s="33">
        <f>VLOOKUP($B44,大盤與近月台指!$A$4:$I$499,2,FALSE)</f>
        <v>0</v>
      </c>
      <c r="D44" s="34">
        <f>VLOOKUP($B44,大盤與近月台指!$A$4:$I$499,3,FALSE)</f>
        <v>0</v>
      </c>
      <c r="E44" s="35">
        <f>VLOOKUP($B44,大盤與近月台指!$A$4:$I$499,4,FALSE)</f>
        <v>0</v>
      </c>
      <c r="F44" s="33">
        <f>VLOOKUP($B44,大盤與近月台指!$A$4:$I$499,5,FALSE)</f>
        <v>0</v>
      </c>
      <c r="G44" s="49">
        <f>VLOOKUP($B44,三大法人買賣超!$A$4:$I$500,3,FALSE)</f>
        <v>0</v>
      </c>
      <c r="H44" s="34">
        <f>VLOOKUP($B44,三大法人買賣超!$A$4:$I$500,5,FALSE)</f>
        <v>0</v>
      </c>
      <c r="I44" s="27">
        <f>VLOOKUP($B44,三大法人買賣超!$A$4:$I$500,7,FALSE)</f>
        <v>0</v>
      </c>
      <c r="J44" s="27">
        <f>VLOOKUP($B44,三大法人買賣超!$A$4:$I$500,9,FALSE)</f>
        <v>0</v>
      </c>
      <c r="K44" s="37">
        <f>新台幣匯率美元指數!B45</f>
        <v>0</v>
      </c>
      <c r="L44" s="38">
        <f>新台幣匯率美元指數!C45</f>
        <v>0</v>
      </c>
      <c r="M44" s="39">
        <f>新台幣匯率美元指數!D45</f>
        <v>0</v>
      </c>
      <c r="N44" s="27">
        <f>VLOOKUP($B44,外資期貨未平倉口數!$A$4:$M$499,4,FALSE)</f>
        <v>0</v>
      </c>
      <c r="O44" s="27">
        <f>VLOOKUP($B44,外資期貨未平倉口數!$A$4:$M$499,9,FALSE)</f>
        <v>0</v>
      </c>
      <c r="P44" s="27">
        <f>VLOOKUP($B44,外資期貨未平倉口數!$A$4:$M$499,10,FALSE)</f>
        <v>0</v>
      </c>
      <c r="Q44" s="27">
        <f>VLOOKUP($B44,外資期貨未平倉口數!$A$4:$M$499,11,FALSE)</f>
        <v>0</v>
      </c>
      <c r="R44" s="64">
        <f>VLOOKUP($B44,選擇權未平倉餘額!$A$4:$I$500,6,FALSE)</f>
        <v>0</v>
      </c>
      <c r="S44" s="64">
        <f>VLOOKUP($B44,選擇權未平倉餘額!$A$4:$I$500,7,FALSE)</f>
        <v>0</v>
      </c>
      <c r="T44" s="64">
        <f>VLOOKUP($B44,選擇權未平倉餘額!$A$4:$I$500,8,FALSE)</f>
        <v>0</v>
      </c>
      <c r="U44" s="64">
        <f>VLOOKUP($B44,選擇權未平倉餘額!$A$4:$I$500,9,FALSE)</f>
        <v>0</v>
      </c>
      <c r="V44" s="39">
        <f>VLOOKUP($B44,臺指選擇權P_C_Ratios!$A$4:$C$500,3,FALSE)</f>
        <v>0</v>
      </c>
      <c r="W44" s="41" t="e">
        <f>VLOOKUP($B44,散戶多空比!$A$6:$L$500,12,FALSE)</f>
        <v>#DIV/0!</v>
      </c>
      <c r="X44" s="40">
        <f>VLOOKUP($B44,期貨大額交易人未沖銷部位!$A$4:$O$499,4,FALSE)</f>
        <v>0</v>
      </c>
      <c r="Y44" s="40">
        <f>VLOOKUP($B44,期貨大額交易人未沖銷部位!$A$4:$O$499,7,FALSE)</f>
        <v>0</v>
      </c>
      <c r="Z44" s="40">
        <f>VLOOKUP($B44,期貨大額交易人未沖銷部位!$A$4:$O$499,10,FALSE)</f>
        <v>0</v>
      </c>
      <c r="AA44" s="40">
        <f>VLOOKUP($B44,期貨大額交易人未沖銷部位!$A$4:$O$499,13,FALSE)</f>
        <v>0</v>
      </c>
      <c r="AB44" s="40">
        <f>VLOOKUP($B44,期貨大額交易人未沖銷部位!$A$4:$O$499,14,FALSE)</f>
        <v>0</v>
      </c>
      <c r="AC44" s="40">
        <f>VLOOKUP($B44,期貨大額交易人未沖銷部位!$A$4:$O$499,15,FALSE)</f>
        <v>0</v>
      </c>
      <c r="AD44" s="33">
        <f>VLOOKUP($B44,三大美股走勢!$A$4:$J$495,4,FALSE)</f>
        <v>0</v>
      </c>
      <c r="AE44" s="33">
        <f>VLOOKUP($B44,三大美股走勢!$A$4:$J$495,7,FALSE)</f>
        <v>0</v>
      </c>
      <c r="AF44" s="33">
        <f>VLOOKUP($B44,三大美股走勢!$A$4:$J$495,10,FALSE)</f>
        <v>0</v>
      </c>
    </row>
    <row r="45" spans="2:32">
      <c r="B45" s="32">
        <v>42824</v>
      </c>
      <c r="C45" s="33">
        <f>VLOOKUP($B45,大盤與近月台指!$A$4:$I$499,2,FALSE)</f>
        <v>0</v>
      </c>
      <c r="D45" s="34">
        <f>VLOOKUP($B45,大盤與近月台指!$A$4:$I$499,3,FALSE)</f>
        <v>0</v>
      </c>
      <c r="E45" s="35">
        <f>VLOOKUP($B45,大盤與近月台指!$A$4:$I$499,4,FALSE)</f>
        <v>0</v>
      </c>
      <c r="F45" s="33">
        <f>VLOOKUP($B45,大盤與近月台指!$A$4:$I$499,5,FALSE)</f>
        <v>0</v>
      </c>
      <c r="G45" s="49">
        <f>VLOOKUP($B45,三大法人買賣超!$A$4:$I$500,3,FALSE)</f>
        <v>0</v>
      </c>
      <c r="H45" s="34">
        <f>VLOOKUP($B45,三大法人買賣超!$A$4:$I$500,5,FALSE)</f>
        <v>0</v>
      </c>
      <c r="I45" s="27">
        <f>VLOOKUP($B45,三大法人買賣超!$A$4:$I$500,7,FALSE)</f>
        <v>0</v>
      </c>
      <c r="J45" s="27">
        <f>VLOOKUP($B45,三大法人買賣超!$A$4:$I$500,9,FALSE)</f>
        <v>0</v>
      </c>
      <c r="K45" s="37">
        <f>新台幣匯率美元指數!B46</f>
        <v>0</v>
      </c>
      <c r="L45" s="38">
        <f>新台幣匯率美元指數!C46</f>
        <v>0</v>
      </c>
      <c r="M45" s="39">
        <f>新台幣匯率美元指數!D46</f>
        <v>0</v>
      </c>
      <c r="N45" s="27">
        <f>VLOOKUP($B45,外資期貨未平倉口數!$A$4:$M$499,4,FALSE)</f>
        <v>0</v>
      </c>
      <c r="O45" s="27">
        <f>VLOOKUP($B45,外資期貨未平倉口數!$A$4:$M$499,9,FALSE)</f>
        <v>0</v>
      </c>
      <c r="P45" s="27">
        <f>VLOOKUP($B45,外資期貨未平倉口數!$A$4:$M$499,10,FALSE)</f>
        <v>0</v>
      </c>
      <c r="Q45" s="27">
        <f>VLOOKUP($B45,外資期貨未平倉口數!$A$4:$M$499,11,FALSE)</f>
        <v>0</v>
      </c>
      <c r="R45" s="64">
        <f>VLOOKUP($B45,選擇權未平倉餘額!$A$4:$I$500,6,FALSE)</f>
        <v>0</v>
      </c>
      <c r="S45" s="64">
        <f>VLOOKUP($B45,選擇權未平倉餘額!$A$4:$I$500,7,FALSE)</f>
        <v>0</v>
      </c>
      <c r="T45" s="64">
        <f>VLOOKUP($B45,選擇權未平倉餘額!$A$4:$I$500,8,FALSE)</f>
        <v>0</v>
      </c>
      <c r="U45" s="64">
        <f>VLOOKUP($B45,選擇權未平倉餘額!$A$4:$I$500,9,FALSE)</f>
        <v>0</v>
      </c>
      <c r="V45" s="39">
        <f>VLOOKUP($B45,臺指選擇權P_C_Ratios!$A$4:$C$500,3,FALSE)</f>
        <v>0</v>
      </c>
      <c r="W45" s="41" t="e">
        <f>VLOOKUP($B45,散戶多空比!$A$6:$L$500,12,FALSE)</f>
        <v>#DIV/0!</v>
      </c>
      <c r="X45" s="40">
        <f>VLOOKUP($B45,期貨大額交易人未沖銷部位!$A$4:$O$499,4,FALSE)</f>
        <v>0</v>
      </c>
      <c r="Y45" s="40">
        <f>VLOOKUP($B45,期貨大額交易人未沖銷部位!$A$4:$O$499,7,FALSE)</f>
        <v>0</v>
      </c>
      <c r="Z45" s="40">
        <f>VLOOKUP($B45,期貨大額交易人未沖銷部位!$A$4:$O$499,10,FALSE)</f>
        <v>0</v>
      </c>
      <c r="AA45" s="40">
        <f>VLOOKUP($B45,期貨大額交易人未沖銷部位!$A$4:$O$499,13,FALSE)</f>
        <v>0</v>
      </c>
      <c r="AB45" s="40">
        <f>VLOOKUP($B45,期貨大額交易人未沖銷部位!$A$4:$O$499,14,FALSE)</f>
        <v>0</v>
      </c>
      <c r="AC45" s="40">
        <f>VLOOKUP($B45,期貨大額交易人未沖銷部位!$A$4:$O$499,15,FALSE)</f>
        <v>0</v>
      </c>
      <c r="AD45" s="33">
        <f>VLOOKUP($B45,三大美股走勢!$A$4:$J$495,4,FALSE)</f>
        <v>0</v>
      </c>
      <c r="AE45" s="33">
        <f>VLOOKUP($B45,三大美股走勢!$A$4:$J$495,7,FALSE)</f>
        <v>0</v>
      </c>
      <c r="AF45" s="33">
        <f>VLOOKUP($B45,三大美股走勢!$A$4:$J$495,10,FALSE)</f>
        <v>0</v>
      </c>
    </row>
    <row r="46" spans="2:32">
      <c r="B46" s="32">
        <v>42825</v>
      </c>
      <c r="C46" s="33">
        <f>VLOOKUP($B46,大盤與近月台指!$A$4:$I$499,2,FALSE)</f>
        <v>0</v>
      </c>
      <c r="D46" s="34">
        <f>VLOOKUP($B46,大盤與近月台指!$A$4:$I$499,3,FALSE)</f>
        <v>0</v>
      </c>
      <c r="E46" s="35">
        <f>VLOOKUP($B46,大盤與近月台指!$A$4:$I$499,4,FALSE)</f>
        <v>0</v>
      </c>
      <c r="F46" s="33">
        <f>VLOOKUP($B46,大盤與近月台指!$A$4:$I$499,5,FALSE)</f>
        <v>0</v>
      </c>
      <c r="G46" s="49">
        <f>VLOOKUP($B46,三大法人買賣超!$A$4:$I$500,3,FALSE)</f>
        <v>0</v>
      </c>
      <c r="H46" s="34">
        <f>VLOOKUP($B46,三大法人買賣超!$A$4:$I$500,5,FALSE)</f>
        <v>0</v>
      </c>
      <c r="I46" s="27">
        <f>VLOOKUP($B46,三大法人買賣超!$A$4:$I$500,7,FALSE)</f>
        <v>0</v>
      </c>
      <c r="J46" s="27">
        <f>VLOOKUP($B46,三大法人買賣超!$A$4:$I$500,9,FALSE)</f>
        <v>0</v>
      </c>
      <c r="K46" s="37">
        <f>新台幣匯率美元指數!B47</f>
        <v>0</v>
      </c>
      <c r="L46" s="38">
        <f>新台幣匯率美元指數!C47</f>
        <v>0</v>
      </c>
      <c r="M46" s="39">
        <f>新台幣匯率美元指數!D47</f>
        <v>0</v>
      </c>
      <c r="N46" s="27">
        <f>VLOOKUP($B46,外資期貨未平倉口數!$A$4:$M$499,4,FALSE)</f>
        <v>0</v>
      </c>
      <c r="O46" s="27">
        <f>VLOOKUP($B46,外資期貨未平倉口數!$A$4:$M$499,9,FALSE)</f>
        <v>0</v>
      </c>
      <c r="P46" s="27">
        <f>VLOOKUP($B46,外資期貨未平倉口數!$A$4:$M$499,10,FALSE)</f>
        <v>0</v>
      </c>
      <c r="Q46" s="27">
        <f>VLOOKUP($B46,外資期貨未平倉口數!$A$4:$M$499,11,FALSE)</f>
        <v>0</v>
      </c>
      <c r="R46" s="64">
        <f>VLOOKUP($B46,選擇權未平倉餘額!$A$4:$I$500,6,FALSE)</f>
        <v>0</v>
      </c>
      <c r="S46" s="64">
        <f>VLOOKUP($B46,選擇權未平倉餘額!$A$4:$I$500,7,FALSE)</f>
        <v>0</v>
      </c>
      <c r="T46" s="64">
        <f>VLOOKUP($B46,選擇權未平倉餘額!$A$4:$I$500,8,FALSE)</f>
        <v>0</v>
      </c>
      <c r="U46" s="64">
        <f>VLOOKUP($B46,選擇權未平倉餘額!$A$4:$I$500,9,FALSE)</f>
        <v>0</v>
      </c>
      <c r="V46" s="39">
        <f>VLOOKUP($B46,臺指選擇權P_C_Ratios!$A$4:$C$500,3,FALSE)</f>
        <v>0</v>
      </c>
      <c r="W46" s="41" t="e">
        <f>VLOOKUP($B46,散戶多空比!$A$6:$L$500,12,FALSE)</f>
        <v>#DIV/0!</v>
      </c>
      <c r="X46" s="40">
        <f>VLOOKUP($B46,期貨大額交易人未沖銷部位!$A$4:$O$499,4,FALSE)</f>
        <v>0</v>
      </c>
      <c r="Y46" s="40">
        <f>VLOOKUP($B46,期貨大額交易人未沖銷部位!$A$4:$O$499,7,FALSE)</f>
        <v>0</v>
      </c>
      <c r="Z46" s="40">
        <f>VLOOKUP($B46,期貨大額交易人未沖銷部位!$A$4:$O$499,10,FALSE)</f>
        <v>0</v>
      </c>
      <c r="AA46" s="40">
        <f>VLOOKUP($B46,期貨大額交易人未沖銷部位!$A$4:$O$499,13,FALSE)</f>
        <v>0</v>
      </c>
      <c r="AB46" s="40">
        <f>VLOOKUP($B46,期貨大額交易人未沖銷部位!$A$4:$O$499,14,FALSE)</f>
        <v>0</v>
      </c>
      <c r="AC46" s="40">
        <f>VLOOKUP($B46,期貨大額交易人未沖銷部位!$A$4:$O$499,15,FALSE)</f>
        <v>0</v>
      </c>
      <c r="AD46" s="33">
        <f>VLOOKUP($B46,三大美股走勢!$A$4:$J$495,4,FALSE)</f>
        <v>0</v>
      </c>
      <c r="AE46" s="33">
        <f>VLOOKUP($B46,三大美股走勢!$A$4:$J$495,7,FALSE)</f>
        <v>0</v>
      </c>
      <c r="AF46" s="33">
        <f>VLOOKUP($B46,三大美股走勢!$A$4:$J$495,10,FALSE)</f>
        <v>0</v>
      </c>
    </row>
    <row r="47" spans="2:32">
      <c r="B47" s="32">
        <v>42826</v>
      </c>
      <c r="C47" s="33">
        <f>VLOOKUP($B47,大盤與近月台指!$A$4:$I$499,2,FALSE)</f>
        <v>0</v>
      </c>
      <c r="D47" s="34">
        <f>VLOOKUP($B47,大盤與近月台指!$A$4:$I$499,3,FALSE)</f>
        <v>0</v>
      </c>
      <c r="E47" s="35">
        <f>VLOOKUP($B47,大盤與近月台指!$A$4:$I$499,4,FALSE)</f>
        <v>0</v>
      </c>
      <c r="F47" s="33">
        <f>VLOOKUP($B47,大盤與近月台指!$A$4:$I$499,5,FALSE)</f>
        <v>0</v>
      </c>
      <c r="G47" s="49">
        <f>VLOOKUP($B47,三大法人買賣超!$A$4:$I$500,3,FALSE)</f>
        <v>0</v>
      </c>
      <c r="H47" s="34">
        <f>VLOOKUP($B47,三大法人買賣超!$A$4:$I$500,5,FALSE)</f>
        <v>0</v>
      </c>
      <c r="I47" s="27">
        <f>VLOOKUP($B47,三大法人買賣超!$A$4:$I$500,7,FALSE)</f>
        <v>0</v>
      </c>
      <c r="J47" s="27">
        <f>VLOOKUP($B47,三大法人買賣超!$A$4:$I$500,9,FALSE)</f>
        <v>0</v>
      </c>
      <c r="K47" s="37">
        <f>新台幣匯率美元指數!B48</f>
        <v>0</v>
      </c>
      <c r="L47" s="38">
        <f>新台幣匯率美元指數!C48</f>
        <v>0</v>
      </c>
      <c r="M47" s="39">
        <f>新台幣匯率美元指數!D48</f>
        <v>0</v>
      </c>
      <c r="N47" s="27">
        <f>VLOOKUP($B47,外資期貨未平倉口數!$A$4:$M$499,4,FALSE)</f>
        <v>0</v>
      </c>
      <c r="O47" s="27">
        <f>VLOOKUP($B47,外資期貨未平倉口數!$A$4:$M$499,9,FALSE)</f>
        <v>0</v>
      </c>
      <c r="P47" s="27">
        <f>VLOOKUP($B47,外資期貨未平倉口數!$A$4:$M$499,10,FALSE)</f>
        <v>0</v>
      </c>
      <c r="Q47" s="27">
        <f>VLOOKUP($B47,外資期貨未平倉口數!$A$4:$M$499,11,FALSE)</f>
        <v>0</v>
      </c>
      <c r="R47" s="64">
        <f>VLOOKUP($B47,選擇權未平倉餘額!$A$4:$I$500,6,FALSE)</f>
        <v>0</v>
      </c>
      <c r="S47" s="64">
        <f>VLOOKUP($B47,選擇權未平倉餘額!$A$4:$I$500,7,FALSE)</f>
        <v>0</v>
      </c>
      <c r="T47" s="64">
        <f>VLOOKUP($B47,選擇權未平倉餘額!$A$4:$I$500,8,FALSE)</f>
        <v>0</v>
      </c>
      <c r="U47" s="64">
        <f>VLOOKUP($B47,選擇權未平倉餘額!$A$4:$I$500,9,FALSE)</f>
        <v>0</v>
      </c>
      <c r="V47" s="39">
        <f>VLOOKUP($B47,臺指選擇權P_C_Ratios!$A$4:$C$500,3,FALSE)</f>
        <v>0</v>
      </c>
      <c r="W47" s="41" t="e">
        <f>VLOOKUP($B47,散戶多空比!$A$6:$L$500,12,FALSE)</f>
        <v>#DIV/0!</v>
      </c>
      <c r="X47" s="40">
        <f>VLOOKUP($B47,期貨大額交易人未沖銷部位!$A$4:$O$499,4,FALSE)</f>
        <v>0</v>
      </c>
      <c r="Y47" s="40">
        <f>VLOOKUP($B47,期貨大額交易人未沖銷部位!$A$4:$O$499,7,FALSE)</f>
        <v>0</v>
      </c>
      <c r="Z47" s="40">
        <f>VLOOKUP($B47,期貨大額交易人未沖銷部位!$A$4:$O$499,10,FALSE)</f>
        <v>0</v>
      </c>
      <c r="AA47" s="40">
        <f>VLOOKUP($B47,期貨大額交易人未沖銷部位!$A$4:$O$499,13,FALSE)</f>
        <v>0</v>
      </c>
      <c r="AB47" s="40">
        <f>VLOOKUP($B47,期貨大額交易人未沖銷部位!$A$4:$O$499,14,FALSE)</f>
        <v>0</v>
      </c>
      <c r="AC47" s="40">
        <f>VLOOKUP($B47,期貨大額交易人未沖銷部位!$A$4:$O$499,15,FALSE)</f>
        <v>0</v>
      </c>
      <c r="AD47" s="33">
        <f>VLOOKUP($B47,三大美股走勢!$A$4:$J$495,4,FALSE)</f>
        <v>0</v>
      </c>
      <c r="AE47" s="33">
        <f>VLOOKUP($B47,三大美股走勢!$A$4:$J$495,7,FALSE)</f>
        <v>0</v>
      </c>
      <c r="AF47" s="33">
        <f>VLOOKUP($B47,三大美股走勢!$A$4:$J$495,10,FALSE)</f>
        <v>0</v>
      </c>
    </row>
    <row r="48" spans="2:32">
      <c r="B48" s="32">
        <v>42827</v>
      </c>
      <c r="C48" s="33">
        <f>VLOOKUP($B48,大盤與近月台指!$A$4:$I$499,2,FALSE)</f>
        <v>0</v>
      </c>
      <c r="D48" s="34">
        <f>VLOOKUP($B48,大盤與近月台指!$A$4:$I$499,3,FALSE)</f>
        <v>0</v>
      </c>
      <c r="E48" s="35">
        <f>VLOOKUP($B48,大盤與近月台指!$A$4:$I$499,4,FALSE)</f>
        <v>0</v>
      </c>
      <c r="F48" s="33">
        <f>VLOOKUP($B48,大盤與近月台指!$A$4:$I$499,5,FALSE)</f>
        <v>0</v>
      </c>
      <c r="G48" s="49">
        <f>VLOOKUP($B48,三大法人買賣超!$A$4:$I$500,3,FALSE)</f>
        <v>0</v>
      </c>
      <c r="H48" s="34">
        <f>VLOOKUP($B48,三大法人買賣超!$A$4:$I$500,5,FALSE)</f>
        <v>0</v>
      </c>
      <c r="I48" s="27">
        <f>VLOOKUP($B48,三大法人買賣超!$A$4:$I$500,7,FALSE)</f>
        <v>0</v>
      </c>
      <c r="J48" s="27">
        <f>VLOOKUP($B48,三大法人買賣超!$A$4:$I$500,9,FALSE)</f>
        <v>0</v>
      </c>
      <c r="K48" s="37">
        <f>新台幣匯率美元指數!B49</f>
        <v>0</v>
      </c>
      <c r="L48" s="38">
        <f>新台幣匯率美元指數!C49</f>
        <v>0</v>
      </c>
      <c r="M48" s="39">
        <f>新台幣匯率美元指數!D49</f>
        <v>0</v>
      </c>
      <c r="N48" s="27">
        <f>VLOOKUP($B48,外資期貨未平倉口數!$A$4:$M$499,4,FALSE)</f>
        <v>0</v>
      </c>
      <c r="O48" s="27">
        <f>VLOOKUP($B48,外資期貨未平倉口數!$A$4:$M$499,9,FALSE)</f>
        <v>0</v>
      </c>
      <c r="P48" s="27">
        <f>VLOOKUP($B48,外資期貨未平倉口數!$A$4:$M$499,10,FALSE)</f>
        <v>0</v>
      </c>
      <c r="Q48" s="27">
        <f>VLOOKUP($B48,外資期貨未平倉口數!$A$4:$M$499,11,FALSE)</f>
        <v>0</v>
      </c>
      <c r="R48" s="64">
        <f>VLOOKUP($B48,選擇權未平倉餘額!$A$4:$I$500,6,FALSE)</f>
        <v>0</v>
      </c>
      <c r="S48" s="64">
        <f>VLOOKUP($B48,選擇權未平倉餘額!$A$4:$I$500,7,FALSE)</f>
        <v>0</v>
      </c>
      <c r="T48" s="64">
        <f>VLOOKUP($B48,選擇權未平倉餘額!$A$4:$I$500,8,FALSE)</f>
        <v>0</v>
      </c>
      <c r="U48" s="64">
        <f>VLOOKUP($B48,選擇權未平倉餘額!$A$4:$I$500,9,FALSE)</f>
        <v>0</v>
      </c>
      <c r="V48" s="39">
        <f>VLOOKUP($B48,臺指選擇權P_C_Ratios!$A$4:$C$500,3,FALSE)</f>
        <v>0</v>
      </c>
      <c r="W48" s="41" t="e">
        <f>VLOOKUP($B48,散戶多空比!$A$6:$L$500,12,FALSE)</f>
        <v>#DIV/0!</v>
      </c>
      <c r="X48" s="40">
        <f>VLOOKUP($B48,期貨大額交易人未沖銷部位!$A$4:$O$499,4,FALSE)</f>
        <v>0</v>
      </c>
      <c r="Y48" s="40">
        <f>VLOOKUP($B48,期貨大額交易人未沖銷部位!$A$4:$O$499,7,FALSE)</f>
        <v>0</v>
      </c>
      <c r="Z48" s="40">
        <f>VLOOKUP($B48,期貨大額交易人未沖銷部位!$A$4:$O$499,10,FALSE)</f>
        <v>0</v>
      </c>
      <c r="AA48" s="40">
        <f>VLOOKUP($B48,期貨大額交易人未沖銷部位!$A$4:$O$499,13,FALSE)</f>
        <v>0</v>
      </c>
      <c r="AB48" s="40">
        <f>VLOOKUP($B48,期貨大額交易人未沖銷部位!$A$4:$O$499,14,FALSE)</f>
        <v>0</v>
      </c>
      <c r="AC48" s="40">
        <f>VLOOKUP($B48,期貨大額交易人未沖銷部位!$A$4:$O$499,15,FALSE)</f>
        <v>0</v>
      </c>
      <c r="AD48" s="33">
        <f>VLOOKUP($B48,三大美股走勢!$A$4:$J$495,4,FALSE)</f>
        <v>0</v>
      </c>
      <c r="AE48" s="33">
        <f>VLOOKUP($B48,三大美股走勢!$A$4:$J$495,7,FALSE)</f>
        <v>0</v>
      </c>
      <c r="AF48" s="33">
        <f>VLOOKUP($B48,三大美股走勢!$A$4:$J$495,10,FALSE)</f>
        <v>0</v>
      </c>
    </row>
    <row r="49" spans="2:32">
      <c r="B49" s="32">
        <v>42828</v>
      </c>
      <c r="C49" s="33">
        <f>VLOOKUP($B49,大盤與近月台指!$A$4:$I$499,2,FALSE)</f>
        <v>0</v>
      </c>
      <c r="D49" s="34">
        <f>VLOOKUP($B49,大盤與近月台指!$A$4:$I$499,3,FALSE)</f>
        <v>0</v>
      </c>
      <c r="E49" s="35">
        <f>VLOOKUP($B49,大盤與近月台指!$A$4:$I$499,4,FALSE)</f>
        <v>0</v>
      </c>
      <c r="F49" s="33">
        <f>VLOOKUP($B49,大盤與近月台指!$A$4:$I$499,5,FALSE)</f>
        <v>0</v>
      </c>
      <c r="G49" s="49">
        <f>VLOOKUP($B49,三大法人買賣超!$A$4:$I$500,3,FALSE)</f>
        <v>0</v>
      </c>
      <c r="H49" s="34">
        <f>VLOOKUP($B49,三大法人買賣超!$A$4:$I$500,5,FALSE)</f>
        <v>0</v>
      </c>
      <c r="I49" s="27">
        <f>VLOOKUP($B49,三大法人買賣超!$A$4:$I$500,7,FALSE)</f>
        <v>0</v>
      </c>
      <c r="J49" s="27">
        <f>VLOOKUP($B49,三大法人買賣超!$A$4:$I$500,9,FALSE)</f>
        <v>0</v>
      </c>
      <c r="K49" s="37">
        <f>新台幣匯率美元指數!B50</f>
        <v>0</v>
      </c>
      <c r="L49" s="38">
        <f>新台幣匯率美元指數!C50</f>
        <v>0</v>
      </c>
      <c r="M49" s="39">
        <f>新台幣匯率美元指數!D50</f>
        <v>0</v>
      </c>
      <c r="N49" s="27">
        <f>VLOOKUP($B49,外資期貨未平倉口數!$A$4:$M$499,4,FALSE)</f>
        <v>0</v>
      </c>
      <c r="O49" s="27">
        <f>VLOOKUP($B49,外資期貨未平倉口數!$A$4:$M$499,9,FALSE)</f>
        <v>0</v>
      </c>
      <c r="P49" s="27">
        <f>VLOOKUP($B49,外資期貨未平倉口數!$A$4:$M$499,10,FALSE)</f>
        <v>0</v>
      </c>
      <c r="Q49" s="27">
        <f>VLOOKUP($B49,外資期貨未平倉口數!$A$4:$M$499,11,FALSE)</f>
        <v>0</v>
      </c>
      <c r="R49" s="64">
        <f>VLOOKUP($B49,選擇權未平倉餘額!$A$4:$I$500,6,FALSE)</f>
        <v>0</v>
      </c>
      <c r="S49" s="64">
        <f>VLOOKUP($B49,選擇權未平倉餘額!$A$4:$I$500,7,FALSE)</f>
        <v>0</v>
      </c>
      <c r="T49" s="64">
        <f>VLOOKUP($B49,選擇權未平倉餘額!$A$4:$I$500,8,FALSE)</f>
        <v>0</v>
      </c>
      <c r="U49" s="64">
        <f>VLOOKUP($B49,選擇權未平倉餘額!$A$4:$I$500,9,FALSE)</f>
        <v>0</v>
      </c>
      <c r="V49" s="39">
        <f>VLOOKUP($B49,臺指選擇權P_C_Ratios!$A$4:$C$500,3,FALSE)</f>
        <v>0</v>
      </c>
      <c r="W49" s="41" t="e">
        <f>VLOOKUP($B49,散戶多空比!$A$6:$L$500,12,FALSE)</f>
        <v>#DIV/0!</v>
      </c>
      <c r="X49" s="40">
        <f>VLOOKUP($B49,期貨大額交易人未沖銷部位!$A$4:$O$499,4,FALSE)</f>
        <v>0</v>
      </c>
      <c r="Y49" s="40">
        <f>VLOOKUP($B49,期貨大額交易人未沖銷部位!$A$4:$O$499,7,FALSE)</f>
        <v>0</v>
      </c>
      <c r="Z49" s="40">
        <f>VLOOKUP($B49,期貨大額交易人未沖銷部位!$A$4:$O$499,10,FALSE)</f>
        <v>0</v>
      </c>
      <c r="AA49" s="40">
        <f>VLOOKUP($B49,期貨大額交易人未沖銷部位!$A$4:$O$499,13,FALSE)</f>
        <v>0</v>
      </c>
      <c r="AB49" s="40">
        <f>VLOOKUP($B49,期貨大額交易人未沖銷部位!$A$4:$O$499,14,FALSE)</f>
        <v>0</v>
      </c>
      <c r="AC49" s="40">
        <f>VLOOKUP($B49,期貨大額交易人未沖銷部位!$A$4:$O$499,15,FALSE)</f>
        <v>0</v>
      </c>
      <c r="AD49" s="33">
        <f>VLOOKUP($B49,三大美股走勢!$A$4:$J$495,4,FALSE)</f>
        <v>0</v>
      </c>
      <c r="AE49" s="33">
        <f>VLOOKUP($B49,三大美股走勢!$A$4:$J$495,7,FALSE)</f>
        <v>0</v>
      </c>
      <c r="AF49" s="33">
        <f>VLOOKUP($B49,三大美股走勢!$A$4:$J$495,10,FALSE)</f>
        <v>0</v>
      </c>
    </row>
    <row r="50" spans="2:32">
      <c r="B50" s="32">
        <v>42829</v>
      </c>
      <c r="C50" s="33">
        <f>VLOOKUP($B50,大盤與近月台指!$A$4:$I$499,2,FALSE)</f>
        <v>0</v>
      </c>
      <c r="D50" s="34">
        <f>VLOOKUP($B50,大盤與近月台指!$A$4:$I$499,3,FALSE)</f>
        <v>0</v>
      </c>
      <c r="E50" s="35">
        <f>VLOOKUP($B50,大盤與近月台指!$A$4:$I$499,4,FALSE)</f>
        <v>0</v>
      </c>
      <c r="F50" s="33">
        <f>VLOOKUP($B50,大盤與近月台指!$A$4:$I$499,5,FALSE)</f>
        <v>0</v>
      </c>
      <c r="G50" s="49">
        <f>VLOOKUP($B50,三大法人買賣超!$A$4:$I$500,3,FALSE)</f>
        <v>0</v>
      </c>
      <c r="H50" s="34">
        <f>VLOOKUP($B50,三大法人買賣超!$A$4:$I$500,5,FALSE)</f>
        <v>0</v>
      </c>
      <c r="I50" s="27">
        <f>VLOOKUP($B50,三大法人買賣超!$A$4:$I$500,7,FALSE)</f>
        <v>0</v>
      </c>
      <c r="J50" s="27">
        <f>VLOOKUP($B50,三大法人買賣超!$A$4:$I$500,9,FALSE)</f>
        <v>0</v>
      </c>
      <c r="K50" s="37">
        <f>新台幣匯率美元指數!B51</f>
        <v>0</v>
      </c>
      <c r="L50" s="38">
        <f>新台幣匯率美元指數!C51</f>
        <v>0</v>
      </c>
      <c r="M50" s="39">
        <f>新台幣匯率美元指數!D51</f>
        <v>0</v>
      </c>
      <c r="N50" s="27">
        <f>VLOOKUP($B50,外資期貨未平倉口數!$A$4:$M$499,4,FALSE)</f>
        <v>0</v>
      </c>
      <c r="O50" s="27">
        <f>VLOOKUP($B50,外資期貨未平倉口數!$A$4:$M$499,9,FALSE)</f>
        <v>0</v>
      </c>
      <c r="P50" s="27">
        <f>VLOOKUP($B50,外資期貨未平倉口數!$A$4:$M$499,10,FALSE)</f>
        <v>0</v>
      </c>
      <c r="Q50" s="27">
        <f>VLOOKUP($B50,外資期貨未平倉口數!$A$4:$M$499,11,FALSE)</f>
        <v>0</v>
      </c>
      <c r="R50" s="64">
        <f>VLOOKUP($B50,選擇權未平倉餘額!$A$4:$I$500,6,FALSE)</f>
        <v>0</v>
      </c>
      <c r="S50" s="64">
        <f>VLOOKUP($B50,選擇權未平倉餘額!$A$4:$I$500,7,FALSE)</f>
        <v>0</v>
      </c>
      <c r="T50" s="64">
        <f>VLOOKUP($B50,選擇權未平倉餘額!$A$4:$I$500,8,FALSE)</f>
        <v>0</v>
      </c>
      <c r="U50" s="64">
        <f>VLOOKUP($B50,選擇權未平倉餘額!$A$4:$I$500,9,FALSE)</f>
        <v>0</v>
      </c>
      <c r="V50" s="39">
        <f>VLOOKUP($B50,臺指選擇權P_C_Ratios!$A$4:$C$500,3,FALSE)</f>
        <v>0</v>
      </c>
      <c r="W50" s="41" t="e">
        <f>VLOOKUP($B50,散戶多空比!$A$6:$L$500,12,FALSE)</f>
        <v>#DIV/0!</v>
      </c>
      <c r="X50" s="40">
        <f>VLOOKUP($B50,期貨大額交易人未沖銷部位!$A$4:$O$499,4,FALSE)</f>
        <v>0</v>
      </c>
      <c r="Y50" s="40">
        <f>VLOOKUP($B50,期貨大額交易人未沖銷部位!$A$4:$O$499,7,FALSE)</f>
        <v>0</v>
      </c>
      <c r="Z50" s="40">
        <f>VLOOKUP($B50,期貨大額交易人未沖銷部位!$A$4:$O$499,10,FALSE)</f>
        <v>0</v>
      </c>
      <c r="AA50" s="40">
        <f>VLOOKUP($B50,期貨大額交易人未沖銷部位!$A$4:$O$499,13,FALSE)</f>
        <v>0</v>
      </c>
      <c r="AB50" s="40">
        <f>VLOOKUP($B50,期貨大額交易人未沖銷部位!$A$4:$O$499,14,FALSE)</f>
        <v>0</v>
      </c>
      <c r="AC50" s="40">
        <f>VLOOKUP($B50,期貨大額交易人未沖銷部位!$A$4:$O$499,15,FALSE)</f>
        <v>0</v>
      </c>
      <c r="AD50" s="33">
        <f>VLOOKUP($B50,三大美股走勢!$A$4:$J$495,4,FALSE)</f>
        <v>0</v>
      </c>
      <c r="AE50" s="33">
        <f>VLOOKUP($B50,三大美股走勢!$A$4:$J$495,7,FALSE)</f>
        <v>0</v>
      </c>
      <c r="AF50" s="33">
        <f>VLOOKUP($B50,三大美股走勢!$A$4:$J$495,10,FALSE)</f>
        <v>0</v>
      </c>
    </row>
    <row r="51" spans="2:32">
      <c r="B51" s="32">
        <v>42830</v>
      </c>
      <c r="C51" s="33">
        <f>VLOOKUP($B51,大盤與近月台指!$A$4:$I$499,2,FALSE)</f>
        <v>0</v>
      </c>
      <c r="D51" s="34">
        <f>VLOOKUP($B51,大盤與近月台指!$A$4:$I$499,3,FALSE)</f>
        <v>0</v>
      </c>
      <c r="E51" s="35">
        <f>VLOOKUP($B51,大盤與近月台指!$A$4:$I$499,4,FALSE)</f>
        <v>0</v>
      </c>
      <c r="F51" s="33">
        <f>VLOOKUP($B51,大盤與近月台指!$A$4:$I$499,5,FALSE)</f>
        <v>0</v>
      </c>
      <c r="G51" s="49">
        <f>VLOOKUP($B51,三大法人買賣超!$A$4:$I$500,3,FALSE)</f>
        <v>0</v>
      </c>
      <c r="H51" s="34">
        <f>VLOOKUP($B51,三大法人買賣超!$A$4:$I$500,5,FALSE)</f>
        <v>0</v>
      </c>
      <c r="I51" s="27">
        <f>VLOOKUP($B51,三大法人買賣超!$A$4:$I$500,7,FALSE)</f>
        <v>0</v>
      </c>
      <c r="J51" s="27">
        <f>VLOOKUP($B51,三大法人買賣超!$A$4:$I$500,9,FALSE)</f>
        <v>0</v>
      </c>
      <c r="K51" s="37">
        <f>新台幣匯率美元指數!B52</f>
        <v>0</v>
      </c>
      <c r="L51" s="38">
        <f>新台幣匯率美元指數!C52</f>
        <v>0</v>
      </c>
      <c r="M51" s="39">
        <f>新台幣匯率美元指數!D52</f>
        <v>0</v>
      </c>
      <c r="N51" s="27">
        <f>VLOOKUP($B51,外資期貨未平倉口數!$A$4:$M$499,4,FALSE)</f>
        <v>0</v>
      </c>
      <c r="O51" s="27">
        <f>VLOOKUP($B51,外資期貨未平倉口數!$A$4:$M$499,9,FALSE)</f>
        <v>0</v>
      </c>
      <c r="P51" s="27">
        <f>VLOOKUP($B51,外資期貨未平倉口數!$A$4:$M$499,10,FALSE)</f>
        <v>0</v>
      </c>
      <c r="Q51" s="27">
        <f>VLOOKUP($B51,外資期貨未平倉口數!$A$4:$M$499,11,FALSE)</f>
        <v>0</v>
      </c>
      <c r="R51" s="64">
        <f>VLOOKUP($B51,選擇權未平倉餘額!$A$4:$I$500,6,FALSE)</f>
        <v>0</v>
      </c>
      <c r="S51" s="64">
        <f>VLOOKUP($B51,選擇權未平倉餘額!$A$4:$I$500,7,FALSE)</f>
        <v>0</v>
      </c>
      <c r="T51" s="64">
        <f>VLOOKUP($B51,選擇權未平倉餘額!$A$4:$I$500,8,FALSE)</f>
        <v>0</v>
      </c>
      <c r="U51" s="64">
        <f>VLOOKUP($B51,選擇權未平倉餘額!$A$4:$I$500,9,FALSE)</f>
        <v>0</v>
      </c>
      <c r="V51" s="39">
        <f>VLOOKUP($B51,臺指選擇權P_C_Ratios!$A$4:$C$500,3,FALSE)</f>
        <v>0</v>
      </c>
      <c r="W51" s="41" t="e">
        <f>VLOOKUP($B51,散戶多空比!$A$6:$L$500,12,FALSE)</f>
        <v>#DIV/0!</v>
      </c>
      <c r="X51" s="40">
        <f>VLOOKUP($B51,期貨大額交易人未沖銷部位!$A$4:$O$499,4,FALSE)</f>
        <v>0</v>
      </c>
      <c r="Y51" s="40">
        <f>VLOOKUP($B51,期貨大額交易人未沖銷部位!$A$4:$O$499,7,FALSE)</f>
        <v>0</v>
      </c>
      <c r="Z51" s="40">
        <f>VLOOKUP($B51,期貨大額交易人未沖銷部位!$A$4:$O$499,10,FALSE)</f>
        <v>0</v>
      </c>
      <c r="AA51" s="40">
        <f>VLOOKUP($B51,期貨大額交易人未沖銷部位!$A$4:$O$499,13,FALSE)</f>
        <v>0</v>
      </c>
      <c r="AB51" s="40">
        <f>VLOOKUP($B51,期貨大額交易人未沖銷部位!$A$4:$O$499,14,FALSE)</f>
        <v>0</v>
      </c>
      <c r="AC51" s="40">
        <f>VLOOKUP($B51,期貨大額交易人未沖銷部位!$A$4:$O$499,15,FALSE)</f>
        <v>0</v>
      </c>
      <c r="AD51" s="33">
        <f>VLOOKUP($B51,三大美股走勢!$A$4:$J$495,4,FALSE)</f>
        <v>0</v>
      </c>
      <c r="AE51" s="33">
        <f>VLOOKUP($B51,三大美股走勢!$A$4:$J$495,7,FALSE)</f>
        <v>0</v>
      </c>
      <c r="AF51" s="33">
        <f>VLOOKUP($B51,三大美股走勢!$A$4:$J$495,10,FALSE)</f>
        <v>0</v>
      </c>
    </row>
    <row r="52" spans="2:32">
      <c r="B52" s="32">
        <v>42831</v>
      </c>
      <c r="C52" s="33">
        <f>VLOOKUP($B52,大盤與近月台指!$A$4:$I$499,2,FALSE)</f>
        <v>0</v>
      </c>
      <c r="D52" s="34">
        <f>VLOOKUP($B52,大盤與近月台指!$A$4:$I$499,3,FALSE)</f>
        <v>0</v>
      </c>
      <c r="E52" s="35">
        <f>VLOOKUP($B52,大盤與近月台指!$A$4:$I$499,4,FALSE)</f>
        <v>0</v>
      </c>
      <c r="F52" s="33">
        <f>VLOOKUP($B52,大盤與近月台指!$A$4:$I$499,5,FALSE)</f>
        <v>0</v>
      </c>
      <c r="G52" s="49">
        <f>VLOOKUP($B52,三大法人買賣超!$A$4:$I$500,3,FALSE)</f>
        <v>0</v>
      </c>
      <c r="H52" s="34">
        <f>VLOOKUP($B52,三大法人買賣超!$A$4:$I$500,5,FALSE)</f>
        <v>0</v>
      </c>
      <c r="I52" s="27">
        <f>VLOOKUP($B52,三大法人買賣超!$A$4:$I$500,7,FALSE)</f>
        <v>0</v>
      </c>
      <c r="J52" s="27">
        <f>VLOOKUP($B52,三大法人買賣超!$A$4:$I$500,9,FALSE)</f>
        <v>0</v>
      </c>
      <c r="K52" s="37">
        <f>新台幣匯率美元指數!B53</f>
        <v>0</v>
      </c>
      <c r="L52" s="38">
        <f>新台幣匯率美元指數!C53</f>
        <v>0</v>
      </c>
      <c r="M52" s="39">
        <f>新台幣匯率美元指數!D53</f>
        <v>0</v>
      </c>
      <c r="N52" s="27">
        <f>VLOOKUP($B52,外資期貨未平倉口數!$A$4:$M$499,4,FALSE)</f>
        <v>0</v>
      </c>
      <c r="O52" s="27">
        <f>VLOOKUP($B52,外資期貨未平倉口數!$A$4:$M$499,9,FALSE)</f>
        <v>0</v>
      </c>
      <c r="P52" s="27">
        <f>VLOOKUP($B52,外資期貨未平倉口數!$A$4:$M$499,10,FALSE)</f>
        <v>0</v>
      </c>
      <c r="Q52" s="27">
        <f>VLOOKUP($B52,外資期貨未平倉口數!$A$4:$M$499,11,FALSE)</f>
        <v>0</v>
      </c>
      <c r="R52" s="64">
        <f>VLOOKUP($B52,選擇權未平倉餘額!$A$4:$I$500,6,FALSE)</f>
        <v>0</v>
      </c>
      <c r="S52" s="64">
        <f>VLOOKUP($B52,選擇權未平倉餘額!$A$4:$I$500,7,FALSE)</f>
        <v>0</v>
      </c>
      <c r="T52" s="64">
        <f>VLOOKUP($B52,選擇權未平倉餘額!$A$4:$I$500,8,FALSE)</f>
        <v>0</v>
      </c>
      <c r="U52" s="64">
        <f>VLOOKUP($B52,選擇權未平倉餘額!$A$4:$I$500,9,FALSE)</f>
        <v>0</v>
      </c>
      <c r="V52" s="39">
        <f>VLOOKUP($B52,臺指選擇權P_C_Ratios!$A$4:$C$500,3,FALSE)</f>
        <v>0</v>
      </c>
      <c r="W52" s="41" t="e">
        <f>VLOOKUP($B52,散戶多空比!$A$6:$L$500,12,FALSE)</f>
        <v>#DIV/0!</v>
      </c>
      <c r="X52" s="40">
        <f>VLOOKUP($B52,期貨大額交易人未沖銷部位!$A$4:$O$499,4,FALSE)</f>
        <v>0</v>
      </c>
      <c r="Y52" s="40">
        <f>VLOOKUP($B52,期貨大額交易人未沖銷部位!$A$4:$O$499,7,FALSE)</f>
        <v>0</v>
      </c>
      <c r="Z52" s="40">
        <f>VLOOKUP($B52,期貨大額交易人未沖銷部位!$A$4:$O$499,10,FALSE)</f>
        <v>0</v>
      </c>
      <c r="AA52" s="40">
        <f>VLOOKUP($B52,期貨大額交易人未沖銷部位!$A$4:$O$499,13,FALSE)</f>
        <v>0</v>
      </c>
      <c r="AB52" s="40">
        <f>VLOOKUP($B52,期貨大額交易人未沖銷部位!$A$4:$O$499,14,FALSE)</f>
        <v>0</v>
      </c>
      <c r="AC52" s="40">
        <f>VLOOKUP($B52,期貨大額交易人未沖銷部位!$A$4:$O$499,15,FALSE)</f>
        <v>0</v>
      </c>
      <c r="AD52" s="33">
        <f>VLOOKUP($B52,三大美股走勢!$A$4:$J$495,4,FALSE)</f>
        <v>0</v>
      </c>
      <c r="AE52" s="33">
        <f>VLOOKUP($B52,三大美股走勢!$A$4:$J$495,7,FALSE)</f>
        <v>0</v>
      </c>
      <c r="AF52" s="33">
        <f>VLOOKUP($B52,三大美股走勢!$A$4:$J$495,10,FALSE)</f>
        <v>0</v>
      </c>
    </row>
    <row r="53" spans="2:32">
      <c r="B53" s="32">
        <v>42832</v>
      </c>
      <c r="C53" s="33">
        <f>VLOOKUP($B53,大盤與近月台指!$A$4:$I$499,2,FALSE)</f>
        <v>0</v>
      </c>
      <c r="D53" s="34">
        <f>VLOOKUP($B53,大盤與近月台指!$A$4:$I$499,3,FALSE)</f>
        <v>0</v>
      </c>
      <c r="E53" s="35">
        <f>VLOOKUP($B53,大盤與近月台指!$A$4:$I$499,4,FALSE)</f>
        <v>0</v>
      </c>
      <c r="F53" s="33">
        <f>VLOOKUP($B53,大盤與近月台指!$A$4:$I$499,5,FALSE)</f>
        <v>0</v>
      </c>
      <c r="G53" s="49">
        <f>VLOOKUP($B53,三大法人買賣超!$A$4:$I$500,3,FALSE)</f>
        <v>0</v>
      </c>
      <c r="H53" s="34">
        <f>VLOOKUP($B53,三大法人買賣超!$A$4:$I$500,5,FALSE)</f>
        <v>0</v>
      </c>
      <c r="I53" s="27">
        <f>VLOOKUP($B53,三大法人買賣超!$A$4:$I$500,7,FALSE)</f>
        <v>0</v>
      </c>
      <c r="J53" s="27">
        <f>VLOOKUP($B53,三大法人買賣超!$A$4:$I$500,9,FALSE)</f>
        <v>0</v>
      </c>
      <c r="K53" s="37">
        <f>新台幣匯率美元指數!B54</f>
        <v>0</v>
      </c>
      <c r="L53" s="38">
        <f>新台幣匯率美元指數!C54</f>
        <v>0</v>
      </c>
      <c r="M53" s="39">
        <f>新台幣匯率美元指數!D54</f>
        <v>0</v>
      </c>
      <c r="N53" s="27">
        <f>VLOOKUP($B53,外資期貨未平倉口數!$A$4:$M$499,4,FALSE)</f>
        <v>0</v>
      </c>
      <c r="O53" s="27">
        <f>VLOOKUP($B53,外資期貨未平倉口數!$A$4:$M$499,9,FALSE)</f>
        <v>0</v>
      </c>
      <c r="P53" s="27">
        <f>VLOOKUP($B53,外資期貨未平倉口數!$A$4:$M$499,10,FALSE)</f>
        <v>0</v>
      </c>
      <c r="Q53" s="27">
        <f>VLOOKUP($B53,外資期貨未平倉口數!$A$4:$M$499,11,FALSE)</f>
        <v>0</v>
      </c>
      <c r="R53" s="64">
        <f>VLOOKUP($B53,選擇權未平倉餘額!$A$4:$I$500,6,FALSE)</f>
        <v>0</v>
      </c>
      <c r="S53" s="64">
        <f>VLOOKUP($B53,選擇權未平倉餘額!$A$4:$I$500,7,FALSE)</f>
        <v>0</v>
      </c>
      <c r="T53" s="64">
        <f>VLOOKUP($B53,選擇權未平倉餘額!$A$4:$I$500,8,FALSE)</f>
        <v>0</v>
      </c>
      <c r="U53" s="64">
        <f>VLOOKUP($B53,選擇權未平倉餘額!$A$4:$I$500,9,FALSE)</f>
        <v>0</v>
      </c>
      <c r="V53" s="39">
        <f>VLOOKUP($B53,臺指選擇權P_C_Ratios!$A$4:$C$500,3,FALSE)</f>
        <v>0</v>
      </c>
      <c r="W53" s="41" t="e">
        <f>VLOOKUP($B53,散戶多空比!$A$6:$L$500,12,FALSE)</f>
        <v>#DIV/0!</v>
      </c>
      <c r="X53" s="40">
        <f>VLOOKUP($B53,期貨大額交易人未沖銷部位!$A$4:$O$499,4,FALSE)</f>
        <v>0</v>
      </c>
      <c r="Y53" s="40">
        <f>VLOOKUP($B53,期貨大額交易人未沖銷部位!$A$4:$O$499,7,FALSE)</f>
        <v>0</v>
      </c>
      <c r="Z53" s="40">
        <f>VLOOKUP($B53,期貨大額交易人未沖銷部位!$A$4:$O$499,10,FALSE)</f>
        <v>0</v>
      </c>
      <c r="AA53" s="40">
        <f>VLOOKUP($B53,期貨大額交易人未沖銷部位!$A$4:$O$499,13,FALSE)</f>
        <v>0</v>
      </c>
      <c r="AB53" s="40">
        <f>VLOOKUP($B53,期貨大額交易人未沖銷部位!$A$4:$O$499,14,FALSE)</f>
        <v>0</v>
      </c>
      <c r="AC53" s="40">
        <f>VLOOKUP($B53,期貨大額交易人未沖銷部位!$A$4:$O$499,15,FALSE)</f>
        <v>0</v>
      </c>
      <c r="AD53" s="33">
        <f>VLOOKUP($B53,三大美股走勢!$A$4:$J$495,4,FALSE)</f>
        <v>0</v>
      </c>
      <c r="AE53" s="33">
        <f>VLOOKUP($B53,三大美股走勢!$A$4:$J$495,7,FALSE)</f>
        <v>0</v>
      </c>
      <c r="AF53" s="33">
        <f>VLOOKUP($B53,三大美股走勢!$A$4:$J$495,10,FALSE)</f>
        <v>0</v>
      </c>
    </row>
    <row r="54" spans="2:32">
      <c r="B54" s="32">
        <v>42833</v>
      </c>
      <c r="C54" s="33">
        <f>VLOOKUP($B54,大盤與近月台指!$A$4:$I$499,2,FALSE)</f>
        <v>0</v>
      </c>
      <c r="D54" s="34">
        <f>VLOOKUP($B54,大盤與近月台指!$A$4:$I$499,3,FALSE)</f>
        <v>0</v>
      </c>
      <c r="E54" s="35">
        <f>VLOOKUP($B54,大盤與近月台指!$A$4:$I$499,4,FALSE)</f>
        <v>0</v>
      </c>
      <c r="F54" s="33">
        <f>VLOOKUP($B54,大盤與近月台指!$A$4:$I$499,5,FALSE)</f>
        <v>0</v>
      </c>
      <c r="G54" s="49">
        <f>VLOOKUP($B54,三大法人買賣超!$A$4:$I$500,3,FALSE)</f>
        <v>0</v>
      </c>
      <c r="H54" s="34">
        <f>VLOOKUP($B54,三大法人買賣超!$A$4:$I$500,5,FALSE)</f>
        <v>0</v>
      </c>
      <c r="I54" s="27">
        <f>VLOOKUP($B54,三大法人買賣超!$A$4:$I$500,7,FALSE)</f>
        <v>0</v>
      </c>
      <c r="J54" s="27">
        <f>VLOOKUP($B54,三大法人買賣超!$A$4:$I$500,9,FALSE)</f>
        <v>0</v>
      </c>
      <c r="K54" s="37">
        <f>新台幣匯率美元指數!B55</f>
        <v>0</v>
      </c>
      <c r="L54" s="38">
        <f>新台幣匯率美元指數!C55</f>
        <v>0</v>
      </c>
      <c r="M54" s="39">
        <f>新台幣匯率美元指數!D55</f>
        <v>0</v>
      </c>
      <c r="N54" s="27">
        <f>VLOOKUP($B54,外資期貨未平倉口數!$A$4:$M$499,4,FALSE)</f>
        <v>0</v>
      </c>
      <c r="O54" s="27">
        <f>VLOOKUP($B54,外資期貨未平倉口數!$A$4:$M$499,9,FALSE)</f>
        <v>0</v>
      </c>
      <c r="P54" s="27">
        <f>VLOOKUP($B54,外資期貨未平倉口數!$A$4:$M$499,10,FALSE)</f>
        <v>0</v>
      </c>
      <c r="Q54" s="27">
        <f>VLOOKUP($B54,外資期貨未平倉口數!$A$4:$M$499,11,FALSE)</f>
        <v>0</v>
      </c>
      <c r="R54" s="64">
        <f>VLOOKUP($B54,選擇權未平倉餘額!$A$4:$I$500,6,FALSE)</f>
        <v>0</v>
      </c>
      <c r="S54" s="64">
        <f>VLOOKUP($B54,選擇權未平倉餘額!$A$4:$I$500,7,FALSE)</f>
        <v>0</v>
      </c>
      <c r="T54" s="64">
        <f>VLOOKUP($B54,選擇權未平倉餘額!$A$4:$I$500,8,FALSE)</f>
        <v>0</v>
      </c>
      <c r="U54" s="64">
        <f>VLOOKUP($B54,選擇權未平倉餘額!$A$4:$I$500,9,FALSE)</f>
        <v>0</v>
      </c>
      <c r="V54" s="39">
        <f>VLOOKUP($B54,臺指選擇權P_C_Ratios!$A$4:$C$500,3,FALSE)</f>
        <v>0</v>
      </c>
      <c r="W54" s="41" t="e">
        <f>VLOOKUP($B54,散戶多空比!$A$6:$L$500,12,FALSE)</f>
        <v>#DIV/0!</v>
      </c>
      <c r="X54" s="40">
        <f>VLOOKUP($B54,期貨大額交易人未沖銷部位!$A$4:$O$499,4,FALSE)</f>
        <v>0</v>
      </c>
      <c r="Y54" s="40">
        <f>VLOOKUP($B54,期貨大額交易人未沖銷部位!$A$4:$O$499,7,FALSE)</f>
        <v>0</v>
      </c>
      <c r="Z54" s="40">
        <f>VLOOKUP($B54,期貨大額交易人未沖銷部位!$A$4:$O$499,10,FALSE)</f>
        <v>0</v>
      </c>
      <c r="AA54" s="40">
        <f>VLOOKUP($B54,期貨大額交易人未沖銷部位!$A$4:$O$499,13,FALSE)</f>
        <v>0</v>
      </c>
      <c r="AB54" s="40">
        <f>VLOOKUP($B54,期貨大額交易人未沖銷部位!$A$4:$O$499,14,FALSE)</f>
        <v>0</v>
      </c>
      <c r="AC54" s="40">
        <f>VLOOKUP($B54,期貨大額交易人未沖銷部位!$A$4:$O$499,15,FALSE)</f>
        <v>0</v>
      </c>
      <c r="AD54" s="33">
        <f>VLOOKUP($B54,三大美股走勢!$A$4:$J$495,4,FALSE)</f>
        <v>0</v>
      </c>
      <c r="AE54" s="33">
        <f>VLOOKUP($B54,三大美股走勢!$A$4:$J$495,7,FALSE)</f>
        <v>0</v>
      </c>
      <c r="AF54" s="33">
        <f>VLOOKUP($B54,三大美股走勢!$A$4:$J$495,10,FALSE)</f>
        <v>0</v>
      </c>
    </row>
    <row r="55" spans="2:32">
      <c r="B55" s="32">
        <v>42834</v>
      </c>
      <c r="C55" s="33">
        <f>VLOOKUP($B55,大盤與近月台指!$A$4:$I$499,2,FALSE)</f>
        <v>0</v>
      </c>
      <c r="D55" s="34">
        <f>VLOOKUP($B55,大盤與近月台指!$A$4:$I$499,3,FALSE)</f>
        <v>0</v>
      </c>
      <c r="E55" s="35">
        <f>VLOOKUP($B55,大盤與近月台指!$A$4:$I$499,4,FALSE)</f>
        <v>0</v>
      </c>
      <c r="F55" s="33">
        <f>VLOOKUP($B55,大盤與近月台指!$A$4:$I$499,5,FALSE)</f>
        <v>0</v>
      </c>
      <c r="G55" s="49">
        <f>VLOOKUP($B55,三大法人買賣超!$A$4:$I$500,3,FALSE)</f>
        <v>0</v>
      </c>
      <c r="H55" s="34">
        <f>VLOOKUP($B55,三大法人買賣超!$A$4:$I$500,5,FALSE)</f>
        <v>0</v>
      </c>
      <c r="I55" s="27">
        <f>VLOOKUP($B55,三大法人買賣超!$A$4:$I$500,7,FALSE)</f>
        <v>0</v>
      </c>
      <c r="J55" s="27">
        <f>VLOOKUP($B55,三大法人買賣超!$A$4:$I$500,9,FALSE)</f>
        <v>0</v>
      </c>
      <c r="K55" s="37">
        <f>新台幣匯率美元指數!B56</f>
        <v>0</v>
      </c>
      <c r="L55" s="38">
        <f>新台幣匯率美元指數!C56</f>
        <v>0</v>
      </c>
      <c r="M55" s="39">
        <f>新台幣匯率美元指數!D56</f>
        <v>0</v>
      </c>
      <c r="N55" s="27">
        <f>VLOOKUP($B55,外資期貨未平倉口數!$A$4:$M$499,4,FALSE)</f>
        <v>0</v>
      </c>
      <c r="O55" s="27">
        <f>VLOOKUP($B55,外資期貨未平倉口數!$A$4:$M$499,9,FALSE)</f>
        <v>0</v>
      </c>
      <c r="P55" s="27">
        <f>VLOOKUP($B55,外資期貨未平倉口數!$A$4:$M$499,10,FALSE)</f>
        <v>0</v>
      </c>
      <c r="Q55" s="27">
        <f>VLOOKUP($B55,外資期貨未平倉口數!$A$4:$M$499,11,FALSE)</f>
        <v>0</v>
      </c>
      <c r="R55" s="64">
        <f>VLOOKUP($B55,選擇權未平倉餘額!$A$4:$I$500,6,FALSE)</f>
        <v>0</v>
      </c>
      <c r="S55" s="64">
        <f>VLOOKUP($B55,選擇權未平倉餘額!$A$4:$I$500,7,FALSE)</f>
        <v>0</v>
      </c>
      <c r="T55" s="64">
        <f>VLOOKUP($B55,選擇權未平倉餘額!$A$4:$I$500,8,FALSE)</f>
        <v>0</v>
      </c>
      <c r="U55" s="64">
        <f>VLOOKUP($B55,選擇權未平倉餘額!$A$4:$I$500,9,FALSE)</f>
        <v>0</v>
      </c>
      <c r="V55" s="39">
        <f>VLOOKUP($B55,臺指選擇權P_C_Ratios!$A$4:$C$500,3,FALSE)</f>
        <v>0</v>
      </c>
      <c r="W55" s="41" t="e">
        <f>VLOOKUP($B55,散戶多空比!$A$6:$L$500,12,FALSE)</f>
        <v>#DIV/0!</v>
      </c>
      <c r="X55" s="40">
        <f>VLOOKUP($B55,期貨大額交易人未沖銷部位!$A$4:$O$499,4,FALSE)</f>
        <v>0</v>
      </c>
      <c r="Y55" s="40">
        <f>VLOOKUP($B55,期貨大額交易人未沖銷部位!$A$4:$O$499,7,FALSE)</f>
        <v>0</v>
      </c>
      <c r="Z55" s="40">
        <f>VLOOKUP($B55,期貨大額交易人未沖銷部位!$A$4:$O$499,10,FALSE)</f>
        <v>0</v>
      </c>
      <c r="AA55" s="40">
        <f>VLOOKUP($B55,期貨大額交易人未沖銷部位!$A$4:$O$499,13,FALSE)</f>
        <v>0</v>
      </c>
      <c r="AB55" s="40">
        <f>VLOOKUP($B55,期貨大額交易人未沖銷部位!$A$4:$O$499,14,FALSE)</f>
        <v>0</v>
      </c>
      <c r="AC55" s="40">
        <f>VLOOKUP($B55,期貨大額交易人未沖銷部位!$A$4:$O$499,15,FALSE)</f>
        <v>0</v>
      </c>
      <c r="AD55" s="33">
        <f>VLOOKUP($B55,三大美股走勢!$A$4:$J$495,4,FALSE)</f>
        <v>0</v>
      </c>
      <c r="AE55" s="33">
        <f>VLOOKUP($B55,三大美股走勢!$A$4:$J$495,7,FALSE)</f>
        <v>0</v>
      </c>
      <c r="AF55" s="33">
        <f>VLOOKUP($B55,三大美股走勢!$A$4:$J$495,10,FALSE)</f>
        <v>0</v>
      </c>
    </row>
    <row r="56" spans="2:32">
      <c r="B56" s="32">
        <v>42835</v>
      </c>
      <c r="C56" s="33">
        <f>VLOOKUP($B56,大盤與近月台指!$A$4:$I$499,2,FALSE)</f>
        <v>0</v>
      </c>
      <c r="D56" s="34">
        <f>VLOOKUP($B56,大盤與近月台指!$A$4:$I$499,3,FALSE)</f>
        <v>0</v>
      </c>
      <c r="E56" s="35">
        <f>VLOOKUP($B56,大盤與近月台指!$A$4:$I$499,4,FALSE)</f>
        <v>0</v>
      </c>
      <c r="F56" s="33">
        <f>VLOOKUP($B56,大盤與近月台指!$A$4:$I$499,5,FALSE)</f>
        <v>0</v>
      </c>
      <c r="G56" s="49">
        <f>VLOOKUP($B56,三大法人買賣超!$A$4:$I$500,3,FALSE)</f>
        <v>0</v>
      </c>
      <c r="H56" s="34">
        <f>VLOOKUP($B56,三大法人買賣超!$A$4:$I$500,5,FALSE)</f>
        <v>0</v>
      </c>
      <c r="I56" s="27">
        <f>VLOOKUP($B56,三大法人買賣超!$A$4:$I$500,7,FALSE)</f>
        <v>0</v>
      </c>
      <c r="J56" s="27">
        <f>VLOOKUP($B56,三大法人買賣超!$A$4:$I$500,9,FALSE)</f>
        <v>0</v>
      </c>
      <c r="K56" s="37">
        <f>新台幣匯率美元指數!B57</f>
        <v>0</v>
      </c>
      <c r="L56" s="38">
        <f>新台幣匯率美元指數!C57</f>
        <v>0</v>
      </c>
      <c r="M56" s="39">
        <f>新台幣匯率美元指數!D57</f>
        <v>0</v>
      </c>
      <c r="N56" s="27">
        <f>VLOOKUP($B56,外資期貨未平倉口數!$A$4:$M$499,4,FALSE)</f>
        <v>0</v>
      </c>
      <c r="O56" s="27">
        <f>VLOOKUP($B56,外資期貨未平倉口數!$A$4:$M$499,9,FALSE)</f>
        <v>0</v>
      </c>
      <c r="P56" s="27">
        <f>VLOOKUP($B56,外資期貨未平倉口數!$A$4:$M$499,10,FALSE)</f>
        <v>0</v>
      </c>
      <c r="Q56" s="27">
        <f>VLOOKUP($B56,外資期貨未平倉口數!$A$4:$M$499,11,FALSE)</f>
        <v>0</v>
      </c>
      <c r="R56" s="64">
        <f>VLOOKUP($B56,選擇權未平倉餘額!$A$4:$I$500,6,FALSE)</f>
        <v>0</v>
      </c>
      <c r="S56" s="64">
        <f>VLOOKUP($B56,選擇權未平倉餘額!$A$4:$I$500,7,FALSE)</f>
        <v>0</v>
      </c>
      <c r="T56" s="64">
        <f>VLOOKUP($B56,選擇權未平倉餘額!$A$4:$I$500,8,FALSE)</f>
        <v>0</v>
      </c>
      <c r="U56" s="64">
        <f>VLOOKUP($B56,選擇權未平倉餘額!$A$4:$I$500,9,FALSE)</f>
        <v>0</v>
      </c>
      <c r="V56" s="39">
        <f>VLOOKUP($B56,臺指選擇權P_C_Ratios!$A$4:$C$500,3,FALSE)</f>
        <v>0</v>
      </c>
      <c r="W56" s="41" t="e">
        <f>VLOOKUP($B56,散戶多空比!$A$6:$L$500,12,FALSE)</f>
        <v>#DIV/0!</v>
      </c>
      <c r="X56" s="40">
        <f>VLOOKUP($B56,期貨大額交易人未沖銷部位!$A$4:$O$499,4,FALSE)</f>
        <v>0</v>
      </c>
      <c r="Y56" s="40">
        <f>VLOOKUP($B56,期貨大額交易人未沖銷部位!$A$4:$O$499,7,FALSE)</f>
        <v>0</v>
      </c>
      <c r="Z56" s="40">
        <f>VLOOKUP($B56,期貨大額交易人未沖銷部位!$A$4:$O$499,10,FALSE)</f>
        <v>0</v>
      </c>
      <c r="AA56" s="40">
        <f>VLOOKUP($B56,期貨大額交易人未沖銷部位!$A$4:$O$499,13,FALSE)</f>
        <v>0</v>
      </c>
      <c r="AB56" s="40">
        <f>VLOOKUP($B56,期貨大額交易人未沖銷部位!$A$4:$O$499,14,FALSE)</f>
        <v>0</v>
      </c>
      <c r="AC56" s="40">
        <f>VLOOKUP($B56,期貨大額交易人未沖銷部位!$A$4:$O$499,15,FALSE)</f>
        <v>0</v>
      </c>
      <c r="AD56" s="33">
        <f>VLOOKUP($B56,三大美股走勢!$A$4:$J$495,4,FALSE)</f>
        <v>0</v>
      </c>
      <c r="AE56" s="33">
        <f>VLOOKUP($B56,三大美股走勢!$A$4:$J$495,7,FALSE)</f>
        <v>0</v>
      </c>
      <c r="AF56" s="33">
        <f>VLOOKUP($B56,三大美股走勢!$A$4:$J$495,10,FALSE)</f>
        <v>0</v>
      </c>
    </row>
    <row r="57" spans="2:32">
      <c r="B57" s="32">
        <v>42836</v>
      </c>
      <c r="C57" s="33">
        <f>VLOOKUP($B57,大盤與近月台指!$A$4:$I$499,2,FALSE)</f>
        <v>0</v>
      </c>
      <c r="D57" s="34">
        <f>VLOOKUP($B57,大盤與近月台指!$A$4:$I$499,3,FALSE)</f>
        <v>0</v>
      </c>
      <c r="E57" s="35">
        <f>VLOOKUP($B57,大盤與近月台指!$A$4:$I$499,4,FALSE)</f>
        <v>0</v>
      </c>
      <c r="F57" s="33">
        <f>VLOOKUP($B57,大盤與近月台指!$A$4:$I$499,5,FALSE)</f>
        <v>0</v>
      </c>
      <c r="G57" s="49">
        <f>VLOOKUP($B57,三大法人買賣超!$A$4:$I$500,3,FALSE)</f>
        <v>0</v>
      </c>
      <c r="H57" s="34">
        <f>VLOOKUP($B57,三大法人買賣超!$A$4:$I$500,5,FALSE)</f>
        <v>0</v>
      </c>
      <c r="I57" s="27">
        <f>VLOOKUP($B57,三大法人買賣超!$A$4:$I$500,7,FALSE)</f>
        <v>0</v>
      </c>
      <c r="J57" s="27">
        <f>VLOOKUP($B57,三大法人買賣超!$A$4:$I$500,9,FALSE)</f>
        <v>0</v>
      </c>
      <c r="K57" s="37">
        <f>新台幣匯率美元指數!B58</f>
        <v>0</v>
      </c>
      <c r="L57" s="38">
        <f>新台幣匯率美元指數!C58</f>
        <v>0</v>
      </c>
      <c r="M57" s="39">
        <f>新台幣匯率美元指數!D58</f>
        <v>0</v>
      </c>
      <c r="N57" s="27">
        <f>VLOOKUP($B57,外資期貨未平倉口數!$A$4:$M$499,4,FALSE)</f>
        <v>0</v>
      </c>
      <c r="O57" s="27">
        <f>VLOOKUP($B57,外資期貨未平倉口數!$A$4:$M$499,9,FALSE)</f>
        <v>0</v>
      </c>
      <c r="P57" s="27">
        <f>VLOOKUP($B57,外資期貨未平倉口數!$A$4:$M$499,10,FALSE)</f>
        <v>0</v>
      </c>
      <c r="Q57" s="27">
        <f>VLOOKUP($B57,外資期貨未平倉口數!$A$4:$M$499,11,FALSE)</f>
        <v>0</v>
      </c>
      <c r="R57" s="64">
        <f>VLOOKUP($B57,選擇權未平倉餘額!$A$4:$I$500,6,FALSE)</f>
        <v>0</v>
      </c>
      <c r="S57" s="64">
        <f>VLOOKUP($B57,選擇權未平倉餘額!$A$4:$I$500,7,FALSE)</f>
        <v>0</v>
      </c>
      <c r="T57" s="64">
        <f>VLOOKUP($B57,選擇權未平倉餘額!$A$4:$I$500,8,FALSE)</f>
        <v>0</v>
      </c>
      <c r="U57" s="64">
        <f>VLOOKUP($B57,選擇權未平倉餘額!$A$4:$I$500,9,FALSE)</f>
        <v>0</v>
      </c>
      <c r="V57" s="39">
        <f>VLOOKUP($B57,臺指選擇權P_C_Ratios!$A$4:$C$500,3,FALSE)</f>
        <v>0</v>
      </c>
      <c r="W57" s="41" t="e">
        <f>VLOOKUP($B57,散戶多空比!$A$6:$L$500,12,FALSE)</f>
        <v>#DIV/0!</v>
      </c>
      <c r="X57" s="40">
        <f>VLOOKUP($B57,期貨大額交易人未沖銷部位!$A$4:$O$499,4,FALSE)</f>
        <v>0</v>
      </c>
      <c r="Y57" s="40">
        <f>VLOOKUP($B57,期貨大額交易人未沖銷部位!$A$4:$O$499,7,FALSE)</f>
        <v>0</v>
      </c>
      <c r="Z57" s="40">
        <f>VLOOKUP($B57,期貨大額交易人未沖銷部位!$A$4:$O$499,10,FALSE)</f>
        <v>0</v>
      </c>
      <c r="AA57" s="40">
        <f>VLOOKUP($B57,期貨大額交易人未沖銷部位!$A$4:$O$499,13,FALSE)</f>
        <v>0</v>
      </c>
      <c r="AB57" s="40">
        <f>VLOOKUP($B57,期貨大額交易人未沖銷部位!$A$4:$O$499,14,FALSE)</f>
        <v>0</v>
      </c>
      <c r="AC57" s="40">
        <f>VLOOKUP($B57,期貨大額交易人未沖銷部位!$A$4:$O$499,15,FALSE)</f>
        <v>0</v>
      </c>
      <c r="AD57" s="33">
        <f>VLOOKUP($B57,三大美股走勢!$A$4:$J$495,4,FALSE)</f>
        <v>0</v>
      </c>
      <c r="AE57" s="33">
        <f>VLOOKUP($B57,三大美股走勢!$A$4:$J$495,7,FALSE)</f>
        <v>0</v>
      </c>
      <c r="AF57" s="33">
        <f>VLOOKUP($B57,三大美股走勢!$A$4:$J$495,10,FALSE)</f>
        <v>0</v>
      </c>
    </row>
    <row r="58" spans="2:32">
      <c r="B58" s="32">
        <v>42837</v>
      </c>
      <c r="C58" s="33">
        <f>VLOOKUP($B58,大盤與近月台指!$A$4:$I$499,2,FALSE)</f>
        <v>0</v>
      </c>
      <c r="D58" s="34">
        <f>VLOOKUP($B58,大盤與近月台指!$A$4:$I$499,3,FALSE)</f>
        <v>0</v>
      </c>
      <c r="E58" s="35">
        <f>VLOOKUP($B58,大盤與近月台指!$A$4:$I$499,4,FALSE)</f>
        <v>0</v>
      </c>
      <c r="F58" s="33">
        <f>VLOOKUP($B58,大盤與近月台指!$A$4:$I$499,5,FALSE)</f>
        <v>0</v>
      </c>
      <c r="G58" s="49">
        <f>VLOOKUP($B58,三大法人買賣超!$A$4:$I$500,3,FALSE)</f>
        <v>0</v>
      </c>
      <c r="H58" s="34">
        <f>VLOOKUP($B58,三大法人買賣超!$A$4:$I$500,5,FALSE)</f>
        <v>0</v>
      </c>
      <c r="I58" s="27">
        <f>VLOOKUP($B58,三大法人買賣超!$A$4:$I$500,7,FALSE)</f>
        <v>0</v>
      </c>
      <c r="J58" s="27">
        <f>VLOOKUP($B58,三大法人買賣超!$A$4:$I$500,9,FALSE)</f>
        <v>0</v>
      </c>
      <c r="K58" s="37">
        <f>新台幣匯率美元指數!B59</f>
        <v>0</v>
      </c>
      <c r="L58" s="38">
        <f>新台幣匯率美元指數!C59</f>
        <v>0</v>
      </c>
      <c r="M58" s="39">
        <f>新台幣匯率美元指數!D59</f>
        <v>0</v>
      </c>
      <c r="N58" s="27">
        <f>VLOOKUP($B58,外資期貨未平倉口數!$A$4:$M$499,4,FALSE)</f>
        <v>0</v>
      </c>
      <c r="O58" s="27">
        <f>VLOOKUP($B58,外資期貨未平倉口數!$A$4:$M$499,9,FALSE)</f>
        <v>0</v>
      </c>
      <c r="P58" s="27">
        <f>VLOOKUP($B58,外資期貨未平倉口數!$A$4:$M$499,10,FALSE)</f>
        <v>0</v>
      </c>
      <c r="Q58" s="27">
        <f>VLOOKUP($B58,外資期貨未平倉口數!$A$4:$M$499,11,FALSE)</f>
        <v>0</v>
      </c>
      <c r="R58" s="64">
        <f>VLOOKUP($B58,選擇權未平倉餘額!$A$4:$I$500,6,FALSE)</f>
        <v>0</v>
      </c>
      <c r="S58" s="64">
        <f>VLOOKUP($B58,選擇權未平倉餘額!$A$4:$I$500,7,FALSE)</f>
        <v>0</v>
      </c>
      <c r="T58" s="64">
        <f>VLOOKUP($B58,選擇權未平倉餘額!$A$4:$I$500,8,FALSE)</f>
        <v>0</v>
      </c>
      <c r="U58" s="64">
        <f>VLOOKUP($B58,選擇權未平倉餘額!$A$4:$I$500,9,FALSE)</f>
        <v>0</v>
      </c>
      <c r="V58" s="39">
        <f>VLOOKUP($B58,臺指選擇權P_C_Ratios!$A$4:$C$500,3,FALSE)</f>
        <v>0</v>
      </c>
      <c r="W58" s="41" t="e">
        <f>VLOOKUP($B58,散戶多空比!$A$6:$L$500,12,FALSE)</f>
        <v>#DIV/0!</v>
      </c>
      <c r="X58" s="40">
        <f>VLOOKUP($B58,期貨大額交易人未沖銷部位!$A$4:$O$499,4,FALSE)</f>
        <v>0</v>
      </c>
      <c r="Y58" s="40">
        <f>VLOOKUP($B58,期貨大額交易人未沖銷部位!$A$4:$O$499,7,FALSE)</f>
        <v>0</v>
      </c>
      <c r="Z58" s="40">
        <f>VLOOKUP($B58,期貨大額交易人未沖銷部位!$A$4:$O$499,10,FALSE)</f>
        <v>0</v>
      </c>
      <c r="AA58" s="40">
        <f>VLOOKUP($B58,期貨大額交易人未沖銷部位!$A$4:$O$499,13,FALSE)</f>
        <v>0</v>
      </c>
      <c r="AB58" s="40">
        <f>VLOOKUP($B58,期貨大額交易人未沖銷部位!$A$4:$O$499,14,FALSE)</f>
        <v>0</v>
      </c>
      <c r="AC58" s="40">
        <f>VLOOKUP($B58,期貨大額交易人未沖銷部位!$A$4:$O$499,15,FALSE)</f>
        <v>0</v>
      </c>
      <c r="AD58" s="33">
        <f>VLOOKUP($B58,三大美股走勢!$A$4:$J$495,4,FALSE)</f>
        <v>0</v>
      </c>
      <c r="AE58" s="33">
        <f>VLOOKUP($B58,三大美股走勢!$A$4:$J$495,7,FALSE)</f>
        <v>0</v>
      </c>
      <c r="AF58" s="33">
        <f>VLOOKUP($B58,三大美股走勢!$A$4:$J$495,10,FALSE)</f>
        <v>0</v>
      </c>
    </row>
    <row r="59" spans="2:32">
      <c r="B59" s="32">
        <v>42838</v>
      </c>
      <c r="C59" s="33">
        <f>VLOOKUP($B59,大盤與近月台指!$A$4:$I$499,2,FALSE)</f>
        <v>0</v>
      </c>
      <c r="D59" s="34">
        <f>VLOOKUP($B59,大盤與近月台指!$A$4:$I$499,3,FALSE)</f>
        <v>0</v>
      </c>
      <c r="E59" s="35">
        <f>VLOOKUP($B59,大盤與近月台指!$A$4:$I$499,4,FALSE)</f>
        <v>0</v>
      </c>
      <c r="F59" s="33">
        <f>VLOOKUP($B59,大盤與近月台指!$A$4:$I$499,5,FALSE)</f>
        <v>0</v>
      </c>
      <c r="G59" s="49">
        <f>VLOOKUP($B59,三大法人買賣超!$A$4:$I$500,3,FALSE)</f>
        <v>0</v>
      </c>
      <c r="H59" s="34">
        <f>VLOOKUP($B59,三大法人買賣超!$A$4:$I$500,5,FALSE)</f>
        <v>0</v>
      </c>
      <c r="I59" s="27">
        <f>VLOOKUP($B59,三大法人買賣超!$A$4:$I$500,7,FALSE)</f>
        <v>0</v>
      </c>
      <c r="J59" s="27">
        <f>VLOOKUP($B59,三大法人買賣超!$A$4:$I$500,9,FALSE)</f>
        <v>0</v>
      </c>
      <c r="K59" s="37">
        <f>新台幣匯率美元指數!B60</f>
        <v>0</v>
      </c>
      <c r="L59" s="38">
        <f>新台幣匯率美元指數!C60</f>
        <v>0</v>
      </c>
      <c r="M59" s="39">
        <f>新台幣匯率美元指數!D60</f>
        <v>0</v>
      </c>
      <c r="N59" s="27">
        <f>VLOOKUP($B59,外資期貨未平倉口數!$A$4:$M$499,4,FALSE)</f>
        <v>0</v>
      </c>
      <c r="O59" s="27">
        <f>VLOOKUP($B59,外資期貨未平倉口數!$A$4:$M$499,9,FALSE)</f>
        <v>0</v>
      </c>
      <c r="P59" s="27">
        <f>VLOOKUP($B59,外資期貨未平倉口數!$A$4:$M$499,10,FALSE)</f>
        <v>0</v>
      </c>
      <c r="Q59" s="27">
        <f>VLOOKUP($B59,外資期貨未平倉口數!$A$4:$M$499,11,FALSE)</f>
        <v>0</v>
      </c>
      <c r="R59" s="64">
        <f>VLOOKUP($B59,選擇權未平倉餘額!$A$4:$I$500,6,FALSE)</f>
        <v>0</v>
      </c>
      <c r="S59" s="64">
        <f>VLOOKUP($B59,選擇權未平倉餘額!$A$4:$I$500,7,FALSE)</f>
        <v>0</v>
      </c>
      <c r="T59" s="64">
        <f>VLOOKUP($B59,選擇權未平倉餘額!$A$4:$I$500,8,FALSE)</f>
        <v>0</v>
      </c>
      <c r="U59" s="64">
        <f>VLOOKUP($B59,選擇權未平倉餘額!$A$4:$I$500,9,FALSE)</f>
        <v>0</v>
      </c>
      <c r="V59" s="39">
        <f>VLOOKUP($B59,臺指選擇權P_C_Ratios!$A$4:$C$500,3,FALSE)</f>
        <v>0</v>
      </c>
      <c r="W59" s="41" t="e">
        <f>VLOOKUP($B59,散戶多空比!$A$6:$L$500,12,FALSE)</f>
        <v>#DIV/0!</v>
      </c>
      <c r="X59" s="40">
        <f>VLOOKUP($B59,期貨大額交易人未沖銷部位!$A$4:$O$499,4,FALSE)</f>
        <v>0</v>
      </c>
      <c r="Y59" s="40">
        <f>VLOOKUP($B59,期貨大額交易人未沖銷部位!$A$4:$O$499,7,FALSE)</f>
        <v>0</v>
      </c>
      <c r="Z59" s="40">
        <f>VLOOKUP($B59,期貨大額交易人未沖銷部位!$A$4:$O$499,10,FALSE)</f>
        <v>0</v>
      </c>
      <c r="AA59" s="40">
        <f>VLOOKUP($B59,期貨大額交易人未沖銷部位!$A$4:$O$499,13,FALSE)</f>
        <v>0</v>
      </c>
      <c r="AB59" s="40">
        <f>VLOOKUP($B59,期貨大額交易人未沖銷部位!$A$4:$O$499,14,FALSE)</f>
        <v>0</v>
      </c>
      <c r="AC59" s="40">
        <f>VLOOKUP($B59,期貨大額交易人未沖銷部位!$A$4:$O$499,15,FALSE)</f>
        <v>0</v>
      </c>
      <c r="AD59" s="33">
        <f>VLOOKUP($B59,三大美股走勢!$A$4:$J$495,4,FALSE)</f>
        <v>0</v>
      </c>
      <c r="AE59" s="33">
        <f>VLOOKUP($B59,三大美股走勢!$A$4:$J$495,7,FALSE)</f>
        <v>0</v>
      </c>
      <c r="AF59" s="33">
        <f>VLOOKUP($B59,三大美股走勢!$A$4:$J$495,10,FALSE)</f>
        <v>0</v>
      </c>
    </row>
    <row r="60" spans="2:32">
      <c r="B60" s="32">
        <v>42839</v>
      </c>
      <c r="C60" s="33">
        <f>VLOOKUP($B60,大盤與近月台指!$A$4:$I$499,2,FALSE)</f>
        <v>0</v>
      </c>
      <c r="D60" s="34">
        <f>VLOOKUP($B60,大盤與近月台指!$A$4:$I$499,3,FALSE)</f>
        <v>0</v>
      </c>
      <c r="E60" s="35">
        <f>VLOOKUP($B60,大盤與近月台指!$A$4:$I$499,4,FALSE)</f>
        <v>0</v>
      </c>
      <c r="F60" s="33">
        <f>VLOOKUP($B60,大盤與近月台指!$A$4:$I$499,5,FALSE)</f>
        <v>0</v>
      </c>
      <c r="G60" s="49">
        <f>VLOOKUP($B60,三大法人買賣超!$A$4:$I$500,3,FALSE)</f>
        <v>0</v>
      </c>
      <c r="H60" s="34">
        <f>VLOOKUP($B60,三大法人買賣超!$A$4:$I$500,5,FALSE)</f>
        <v>0</v>
      </c>
      <c r="I60" s="27">
        <f>VLOOKUP($B60,三大法人買賣超!$A$4:$I$500,7,FALSE)</f>
        <v>0</v>
      </c>
      <c r="J60" s="27">
        <f>VLOOKUP($B60,三大法人買賣超!$A$4:$I$500,9,FALSE)</f>
        <v>0</v>
      </c>
      <c r="K60" s="37">
        <f>新台幣匯率美元指數!B61</f>
        <v>0</v>
      </c>
      <c r="L60" s="38">
        <f>新台幣匯率美元指數!C61</f>
        <v>0</v>
      </c>
      <c r="M60" s="39">
        <f>新台幣匯率美元指數!D61</f>
        <v>0</v>
      </c>
      <c r="N60" s="27">
        <f>VLOOKUP($B60,外資期貨未平倉口數!$A$4:$M$499,4,FALSE)</f>
        <v>0</v>
      </c>
      <c r="O60" s="27">
        <f>VLOOKUP($B60,外資期貨未平倉口數!$A$4:$M$499,9,FALSE)</f>
        <v>0</v>
      </c>
      <c r="P60" s="27">
        <f>VLOOKUP($B60,外資期貨未平倉口數!$A$4:$M$499,10,FALSE)</f>
        <v>0</v>
      </c>
      <c r="Q60" s="27">
        <f>VLOOKUP($B60,外資期貨未平倉口數!$A$4:$M$499,11,FALSE)</f>
        <v>0</v>
      </c>
      <c r="R60" s="64">
        <f>VLOOKUP($B60,選擇權未平倉餘額!$A$4:$I$500,6,FALSE)</f>
        <v>0</v>
      </c>
      <c r="S60" s="64">
        <f>VLOOKUP($B60,選擇權未平倉餘額!$A$4:$I$500,7,FALSE)</f>
        <v>0</v>
      </c>
      <c r="T60" s="64">
        <f>VLOOKUP($B60,選擇權未平倉餘額!$A$4:$I$500,8,FALSE)</f>
        <v>0</v>
      </c>
      <c r="U60" s="64">
        <f>VLOOKUP($B60,選擇權未平倉餘額!$A$4:$I$500,9,FALSE)</f>
        <v>0</v>
      </c>
      <c r="V60" s="39">
        <f>VLOOKUP($B60,臺指選擇權P_C_Ratios!$A$4:$C$500,3,FALSE)</f>
        <v>0</v>
      </c>
      <c r="W60" s="41" t="e">
        <f>VLOOKUP($B60,散戶多空比!$A$6:$L$500,12,FALSE)</f>
        <v>#DIV/0!</v>
      </c>
      <c r="X60" s="40">
        <f>VLOOKUP($B60,期貨大額交易人未沖銷部位!$A$4:$O$499,4,FALSE)</f>
        <v>0</v>
      </c>
      <c r="Y60" s="40">
        <f>VLOOKUP($B60,期貨大額交易人未沖銷部位!$A$4:$O$499,7,FALSE)</f>
        <v>0</v>
      </c>
      <c r="Z60" s="40">
        <f>VLOOKUP($B60,期貨大額交易人未沖銷部位!$A$4:$O$499,10,FALSE)</f>
        <v>0</v>
      </c>
      <c r="AA60" s="40">
        <f>VLOOKUP($B60,期貨大額交易人未沖銷部位!$A$4:$O$499,13,FALSE)</f>
        <v>0</v>
      </c>
      <c r="AB60" s="40">
        <f>VLOOKUP($B60,期貨大額交易人未沖銷部位!$A$4:$O$499,14,FALSE)</f>
        <v>0</v>
      </c>
      <c r="AC60" s="40">
        <f>VLOOKUP($B60,期貨大額交易人未沖銷部位!$A$4:$O$499,15,FALSE)</f>
        <v>0</v>
      </c>
      <c r="AD60" s="33">
        <f>VLOOKUP($B60,三大美股走勢!$A$4:$J$495,4,FALSE)</f>
        <v>0</v>
      </c>
      <c r="AE60" s="33">
        <f>VLOOKUP($B60,三大美股走勢!$A$4:$J$495,7,FALSE)</f>
        <v>0</v>
      </c>
      <c r="AF60" s="33">
        <f>VLOOKUP($B60,三大美股走勢!$A$4:$J$495,10,FALSE)</f>
        <v>0</v>
      </c>
    </row>
    <row r="61" spans="2:32">
      <c r="B61" s="32">
        <v>42840</v>
      </c>
      <c r="C61" s="33">
        <f>VLOOKUP($B61,大盤與近月台指!$A$4:$I$499,2,FALSE)</f>
        <v>0</v>
      </c>
      <c r="D61" s="34">
        <f>VLOOKUP($B61,大盤與近月台指!$A$4:$I$499,3,FALSE)</f>
        <v>0</v>
      </c>
      <c r="E61" s="35">
        <f>VLOOKUP($B61,大盤與近月台指!$A$4:$I$499,4,FALSE)</f>
        <v>0</v>
      </c>
      <c r="F61" s="33">
        <f>VLOOKUP($B61,大盤與近月台指!$A$4:$I$499,5,FALSE)</f>
        <v>0</v>
      </c>
      <c r="G61" s="49">
        <f>VLOOKUP($B61,三大法人買賣超!$A$4:$I$500,3,FALSE)</f>
        <v>0</v>
      </c>
      <c r="H61" s="34">
        <f>VLOOKUP($B61,三大法人買賣超!$A$4:$I$500,5,FALSE)</f>
        <v>0</v>
      </c>
      <c r="I61" s="27">
        <f>VLOOKUP($B61,三大法人買賣超!$A$4:$I$500,7,FALSE)</f>
        <v>0</v>
      </c>
      <c r="J61" s="27">
        <f>VLOOKUP($B61,三大法人買賣超!$A$4:$I$500,9,FALSE)</f>
        <v>0</v>
      </c>
      <c r="K61" s="37">
        <f>新台幣匯率美元指數!B62</f>
        <v>0</v>
      </c>
      <c r="L61" s="38">
        <f>新台幣匯率美元指數!C62</f>
        <v>0</v>
      </c>
      <c r="M61" s="39">
        <f>新台幣匯率美元指數!D62</f>
        <v>0</v>
      </c>
      <c r="N61" s="27">
        <f>VLOOKUP($B61,外資期貨未平倉口數!$A$4:$M$499,4,FALSE)</f>
        <v>0</v>
      </c>
      <c r="O61" s="27">
        <f>VLOOKUP($B61,外資期貨未平倉口數!$A$4:$M$499,9,FALSE)</f>
        <v>0</v>
      </c>
      <c r="P61" s="27">
        <f>VLOOKUP($B61,外資期貨未平倉口數!$A$4:$M$499,10,FALSE)</f>
        <v>0</v>
      </c>
      <c r="Q61" s="27">
        <f>VLOOKUP($B61,外資期貨未平倉口數!$A$4:$M$499,11,FALSE)</f>
        <v>0</v>
      </c>
      <c r="R61" s="64">
        <f>VLOOKUP($B61,選擇權未平倉餘額!$A$4:$I$500,6,FALSE)</f>
        <v>0</v>
      </c>
      <c r="S61" s="64">
        <f>VLOOKUP($B61,選擇權未平倉餘額!$A$4:$I$500,7,FALSE)</f>
        <v>0</v>
      </c>
      <c r="T61" s="64">
        <f>VLOOKUP($B61,選擇權未平倉餘額!$A$4:$I$500,8,FALSE)</f>
        <v>0</v>
      </c>
      <c r="U61" s="64">
        <f>VLOOKUP($B61,選擇權未平倉餘額!$A$4:$I$500,9,FALSE)</f>
        <v>0</v>
      </c>
      <c r="V61" s="39">
        <f>VLOOKUP($B61,臺指選擇權P_C_Ratios!$A$4:$C$500,3,FALSE)</f>
        <v>0</v>
      </c>
      <c r="W61" s="41" t="e">
        <f>VLOOKUP($B61,散戶多空比!$A$6:$L$500,12,FALSE)</f>
        <v>#DIV/0!</v>
      </c>
      <c r="X61" s="40">
        <f>VLOOKUP($B61,期貨大額交易人未沖銷部位!$A$4:$O$499,4,FALSE)</f>
        <v>0</v>
      </c>
      <c r="Y61" s="40">
        <f>VLOOKUP($B61,期貨大額交易人未沖銷部位!$A$4:$O$499,7,FALSE)</f>
        <v>0</v>
      </c>
      <c r="Z61" s="40">
        <f>VLOOKUP($B61,期貨大額交易人未沖銷部位!$A$4:$O$499,10,FALSE)</f>
        <v>0</v>
      </c>
      <c r="AA61" s="40">
        <f>VLOOKUP($B61,期貨大額交易人未沖銷部位!$A$4:$O$499,13,FALSE)</f>
        <v>0</v>
      </c>
      <c r="AB61" s="40">
        <f>VLOOKUP($B61,期貨大額交易人未沖銷部位!$A$4:$O$499,14,FALSE)</f>
        <v>0</v>
      </c>
      <c r="AC61" s="40">
        <f>VLOOKUP($B61,期貨大額交易人未沖銷部位!$A$4:$O$499,15,FALSE)</f>
        <v>0</v>
      </c>
      <c r="AD61" s="33">
        <f>VLOOKUP($B61,三大美股走勢!$A$4:$J$495,4,FALSE)</f>
        <v>0</v>
      </c>
      <c r="AE61" s="33">
        <f>VLOOKUP($B61,三大美股走勢!$A$4:$J$495,7,FALSE)</f>
        <v>0</v>
      </c>
      <c r="AF61" s="33">
        <f>VLOOKUP($B61,三大美股走勢!$A$4:$J$495,10,FALSE)</f>
        <v>0</v>
      </c>
    </row>
    <row r="62" spans="2:32">
      <c r="B62" s="32">
        <v>42841</v>
      </c>
      <c r="C62" s="33">
        <f>VLOOKUP($B62,大盤與近月台指!$A$4:$I$499,2,FALSE)</f>
        <v>0</v>
      </c>
      <c r="D62" s="34">
        <f>VLOOKUP($B62,大盤與近月台指!$A$4:$I$499,3,FALSE)</f>
        <v>0</v>
      </c>
      <c r="E62" s="35">
        <f>VLOOKUP($B62,大盤與近月台指!$A$4:$I$499,4,FALSE)</f>
        <v>0</v>
      </c>
      <c r="F62" s="33">
        <f>VLOOKUP($B62,大盤與近月台指!$A$4:$I$499,5,FALSE)</f>
        <v>0</v>
      </c>
      <c r="G62" s="49">
        <f>VLOOKUP($B62,三大法人買賣超!$A$4:$I$500,3,FALSE)</f>
        <v>0</v>
      </c>
      <c r="H62" s="34">
        <f>VLOOKUP($B62,三大法人買賣超!$A$4:$I$500,5,FALSE)</f>
        <v>0</v>
      </c>
      <c r="I62" s="27">
        <f>VLOOKUP($B62,三大法人買賣超!$A$4:$I$500,7,FALSE)</f>
        <v>0</v>
      </c>
      <c r="J62" s="27">
        <f>VLOOKUP($B62,三大法人買賣超!$A$4:$I$500,9,FALSE)</f>
        <v>0</v>
      </c>
      <c r="K62" s="37">
        <f>新台幣匯率美元指數!B63</f>
        <v>0</v>
      </c>
      <c r="L62" s="38">
        <f>新台幣匯率美元指數!C63</f>
        <v>0</v>
      </c>
      <c r="M62" s="39">
        <f>新台幣匯率美元指數!D63</f>
        <v>0</v>
      </c>
      <c r="N62" s="27">
        <f>VLOOKUP($B62,外資期貨未平倉口數!$A$4:$M$499,4,FALSE)</f>
        <v>0</v>
      </c>
      <c r="O62" s="27">
        <f>VLOOKUP($B62,外資期貨未平倉口數!$A$4:$M$499,9,FALSE)</f>
        <v>0</v>
      </c>
      <c r="P62" s="27">
        <f>VLOOKUP($B62,外資期貨未平倉口數!$A$4:$M$499,10,FALSE)</f>
        <v>0</v>
      </c>
      <c r="Q62" s="27">
        <f>VLOOKUP($B62,外資期貨未平倉口數!$A$4:$M$499,11,FALSE)</f>
        <v>0</v>
      </c>
      <c r="R62" s="64">
        <f>VLOOKUP($B62,選擇權未平倉餘額!$A$4:$I$500,6,FALSE)</f>
        <v>0</v>
      </c>
      <c r="S62" s="64">
        <f>VLOOKUP($B62,選擇權未平倉餘額!$A$4:$I$500,7,FALSE)</f>
        <v>0</v>
      </c>
      <c r="T62" s="64">
        <f>VLOOKUP($B62,選擇權未平倉餘額!$A$4:$I$500,8,FALSE)</f>
        <v>0</v>
      </c>
      <c r="U62" s="64">
        <f>VLOOKUP($B62,選擇權未平倉餘額!$A$4:$I$500,9,FALSE)</f>
        <v>0</v>
      </c>
      <c r="V62" s="39">
        <f>VLOOKUP($B62,臺指選擇權P_C_Ratios!$A$4:$C$500,3,FALSE)</f>
        <v>0</v>
      </c>
      <c r="W62" s="41" t="e">
        <f>VLOOKUP($B62,散戶多空比!$A$6:$L$500,12,FALSE)</f>
        <v>#DIV/0!</v>
      </c>
      <c r="X62" s="40">
        <f>VLOOKUP($B62,期貨大額交易人未沖銷部位!$A$4:$O$499,4,FALSE)</f>
        <v>0</v>
      </c>
      <c r="Y62" s="40">
        <f>VLOOKUP($B62,期貨大額交易人未沖銷部位!$A$4:$O$499,7,FALSE)</f>
        <v>0</v>
      </c>
      <c r="Z62" s="40">
        <f>VLOOKUP($B62,期貨大額交易人未沖銷部位!$A$4:$O$499,10,FALSE)</f>
        <v>0</v>
      </c>
      <c r="AA62" s="40">
        <f>VLOOKUP($B62,期貨大額交易人未沖銷部位!$A$4:$O$499,13,FALSE)</f>
        <v>0</v>
      </c>
      <c r="AB62" s="40">
        <f>VLOOKUP($B62,期貨大額交易人未沖銷部位!$A$4:$O$499,14,FALSE)</f>
        <v>0</v>
      </c>
      <c r="AC62" s="40">
        <f>VLOOKUP($B62,期貨大額交易人未沖銷部位!$A$4:$O$499,15,FALSE)</f>
        <v>0</v>
      </c>
      <c r="AD62" s="33">
        <f>VLOOKUP($B62,三大美股走勢!$A$4:$J$495,4,FALSE)</f>
        <v>0</v>
      </c>
      <c r="AE62" s="33">
        <f>VLOOKUP($B62,三大美股走勢!$A$4:$J$495,7,FALSE)</f>
        <v>0</v>
      </c>
      <c r="AF62" s="33">
        <f>VLOOKUP($B62,三大美股走勢!$A$4:$J$495,10,FALSE)</f>
        <v>0</v>
      </c>
    </row>
    <row r="63" spans="2:32">
      <c r="B63" s="32">
        <v>42842</v>
      </c>
      <c r="C63" s="33">
        <f>VLOOKUP($B63,大盤與近月台指!$A$4:$I$499,2,FALSE)</f>
        <v>0</v>
      </c>
      <c r="D63" s="34">
        <f>VLOOKUP($B63,大盤與近月台指!$A$4:$I$499,3,FALSE)</f>
        <v>0</v>
      </c>
      <c r="E63" s="35">
        <f>VLOOKUP($B63,大盤與近月台指!$A$4:$I$499,4,FALSE)</f>
        <v>0</v>
      </c>
      <c r="F63" s="33">
        <f>VLOOKUP($B63,大盤與近月台指!$A$4:$I$499,5,FALSE)</f>
        <v>0</v>
      </c>
      <c r="G63" s="49">
        <f>VLOOKUP($B63,三大法人買賣超!$A$4:$I$500,3,FALSE)</f>
        <v>0</v>
      </c>
      <c r="H63" s="34">
        <f>VLOOKUP($B63,三大法人買賣超!$A$4:$I$500,5,FALSE)</f>
        <v>0</v>
      </c>
      <c r="I63" s="27">
        <f>VLOOKUP($B63,三大法人買賣超!$A$4:$I$500,7,FALSE)</f>
        <v>0</v>
      </c>
      <c r="J63" s="27">
        <f>VLOOKUP($B63,三大法人買賣超!$A$4:$I$500,9,FALSE)</f>
        <v>0</v>
      </c>
      <c r="K63" s="37">
        <f>新台幣匯率美元指數!B64</f>
        <v>0</v>
      </c>
      <c r="L63" s="38">
        <f>新台幣匯率美元指數!C64</f>
        <v>0</v>
      </c>
      <c r="M63" s="39">
        <f>新台幣匯率美元指數!D64</f>
        <v>0</v>
      </c>
      <c r="N63" s="27">
        <f>VLOOKUP($B63,外資期貨未平倉口數!$A$4:$M$499,4,FALSE)</f>
        <v>0</v>
      </c>
      <c r="O63" s="27">
        <f>VLOOKUP($B63,外資期貨未平倉口數!$A$4:$M$499,9,FALSE)</f>
        <v>0</v>
      </c>
      <c r="P63" s="27">
        <f>VLOOKUP($B63,外資期貨未平倉口數!$A$4:$M$499,10,FALSE)</f>
        <v>0</v>
      </c>
      <c r="Q63" s="27">
        <f>VLOOKUP($B63,外資期貨未平倉口數!$A$4:$M$499,11,FALSE)</f>
        <v>0</v>
      </c>
      <c r="R63" s="64">
        <f>VLOOKUP($B63,選擇權未平倉餘額!$A$4:$I$500,6,FALSE)</f>
        <v>0</v>
      </c>
      <c r="S63" s="64">
        <f>VLOOKUP($B63,選擇權未平倉餘額!$A$4:$I$500,7,FALSE)</f>
        <v>0</v>
      </c>
      <c r="T63" s="64">
        <f>VLOOKUP($B63,選擇權未平倉餘額!$A$4:$I$500,8,FALSE)</f>
        <v>0</v>
      </c>
      <c r="U63" s="64">
        <f>VLOOKUP($B63,選擇權未平倉餘額!$A$4:$I$500,9,FALSE)</f>
        <v>0</v>
      </c>
      <c r="V63" s="39">
        <f>VLOOKUP($B63,臺指選擇權P_C_Ratios!$A$4:$C$500,3,FALSE)</f>
        <v>0</v>
      </c>
      <c r="W63" s="41" t="e">
        <f>VLOOKUP($B63,散戶多空比!$A$6:$L$500,12,FALSE)</f>
        <v>#DIV/0!</v>
      </c>
      <c r="X63" s="40">
        <f>VLOOKUP($B63,期貨大額交易人未沖銷部位!$A$4:$O$499,4,FALSE)</f>
        <v>0</v>
      </c>
      <c r="Y63" s="40">
        <f>VLOOKUP($B63,期貨大額交易人未沖銷部位!$A$4:$O$499,7,FALSE)</f>
        <v>0</v>
      </c>
      <c r="Z63" s="40">
        <f>VLOOKUP($B63,期貨大額交易人未沖銷部位!$A$4:$O$499,10,FALSE)</f>
        <v>0</v>
      </c>
      <c r="AA63" s="40">
        <f>VLOOKUP($B63,期貨大額交易人未沖銷部位!$A$4:$O$499,13,FALSE)</f>
        <v>0</v>
      </c>
      <c r="AB63" s="40">
        <f>VLOOKUP($B63,期貨大額交易人未沖銷部位!$A$4:$O$499,14,FALSE)</f>
        <v>0</v>
      </c>
      <c r="AC63" s="40">
        <f>VLOOKUP($B63,期貨大額交易人未沖銷部位!$A$4:$O$499,15,FALSE)</f>
        <v>0</v>
      </c>
      <c r="AD63" s="33">
        <f>VLOOKUP($B63,三大美股走勢!$A$4:$J$495,4,FALSE)</f>
        <v>0</v>
      </c>
      <c r="AE63" s="33">
        <f>VLOOKUP($B63,三大美股走勢!$A$4:$J$495,7,FALSE)</f>
        <v>0</v>
      </c>
      <c r="AF63" s="33">
        <f>VLOOKUP($B63,三大美股走勢!$A$4:$J$495,10,FALSE)</f>
        <v>0</v>
      </c>
    </row>
    <row r="64" spans="2:32">
      <c r="B64" s="32">
        <v>42843</v>
      </c>
      <c r="C64" s="33">
        <f>VLOOKUP($B64,大盤與近月台指!$A$4:$I$499,2,FALSE)</f>
        <v>0</v>
      </c>
      <c r="D64" s="34">
        <f>VLOOKUP($B64,大盤與近月台指!$A$4:$I$499,3,FALSE)</f>
        <v>0</v>
      </c>
      <c r="E64" s="35">
        <f>VLOOKUP($B64,大盤與近月台指!$A$4:$I$499,4,FALSE)</f>
        <v>0</v>
      </c>
      <c r="F64" s="33">
        <f>VLOOKUP($B64,大盤與近月台指!$A$4:$I$499,5,FALSE)</f>
        <v>0</v>
      </c>
      <c r="G64" s="49">
        <f>VLOOKUP($B64,三大法人買賣超!$A$4:$I$500,3,FALSE)</f>
        <v>0</v>
      </c>
      <c r="H64" s="34">
        <f>VLOOKUP($B64,三大法人買賣超!$A$4:$I$500,5,FALSE)</f>
        <v>0</v>
      </c>
      <c r="I64" s="27">
        <f>VLOOKUP($B64,三大法人買賣超!$A$4:$I$500,7,FALSE)</f>
        <v>0</v>
      </c>
      <c r="J64" s="27">
        <f>VLOOKUP($B64,三大法人買賣超!$A$4:$I$500,9,FALSE)</f>
        <v>0</v>
      </c>
      <c r="K64" s="37">
        <f>新台幣匯率美元指數!B65</f>
        <v>0</v>
      </c>
      <c r="L64" s="38">
        <f>新台幣匯率美元指數!C65</f>
        <v>0</v>
      </c>
      <c r="M64" s="39">
        <f>新台幣匯率美元指數!D65</f>
        <v>0</v>
      </c>
      <c r="N64" s="27">
        <f>VLOOKUP($B64,外資期貨未平倉口數!$A$4:$M$499,4,FALSE)</f>
        <v>0</v>
      </c>
      <c r="O64" s="27">
        <f>VLOOKUP($B64,外資期貨未平倉口數!$A$4:$M$499,9,FALSE)</f>
        <v>0</v>
      </c>
      <c r="P64" s="27">
        <f>VLOOKUP($B64,外資期貨未平倉口數!$A$4:$M$499,10,FALSE)</f>
        <v>0</v>
      </c>
      <c r="Q64" s="27">
        <f>VLOOKUP($B64,外資期貨未平倉口數!$A$4:$M$499,11,FALSE)</f>
        <v>0</v>
      </c>
      <c r="R64" s="64">
        <f>VLOOKUP($B64,選擇權未平倉餘額!$A$4:$I$500,6,FALSE)</f>
        <v>0</v>
      </c>
      <c r="S64" s="64">
        <f>VLOOKUP($B64,選擇權未平倉餘額!$A$4:$I$500,7,FALSE)</f>
        <v>0</v>
      </c>
      <c r="T64" s="64">
        <f>VLOOKUP($B64,選擇權未平倉餘額!$A$4:$I$500,8,FALSE)</f>
        <v>0</v>
      </c>
      <c r="U64" s="64">
        <f>VLOOKUP($B64,選擇權未平倉餘額!$A$4:$I$500,9,FALSE)</f>
        <v>0</v>
      </c>
      <c r="V64" s="39">
        <f>VLOOKUP($B64,臺指選擇權P_C_Ratios!$A$4:$C$500,3,FALSE)</f>
        <v>0</v>
      </c>
      <c r="W64" s="41" t="e">
        <f>VLOOKUP($B64,散戶多空比!$A$6:$L$500,12,FALSE)</f>
        <v>#DIV/0!</v>
      </c>
      <c r="X64" s="40">
        <f>VLOOKUP($B64,期貨大額交易人未沖銷部位!$A$4:$O$499,4,FALSE)</f>
        <v>0</v>
      </c>
      <c r="Y64" s="40">
        <f>VLOOKUP($B64,期貨大額交易人未沖銷部位!$A$4:$O$499,7,FALSE)</f>
        <v>0</v>
      </c>
      <c r="Z64" s="40">
        <f>VLOOKUP($B64,期貨大額交易人未沖銷部位!$A$4:$O$499,10,FALSE)</f>
        <v>0</v>
      </c>
      <c r="AA64" s="40">
        <f>VLOOKUP($B64,期貨大額交易人未沖銷部位!$A$4:$O$499,13,FALSE)</f>
        <v>0</v>
      </c>
      <c r="AB64" s="40">
        <f>VLOOKUP($B64,期貨大額交易人未沖銷部位!$A$4:$O$499,14,FALSE)</f>
        <v>0</v>
      </c>
      <c r="AC64" s="40">
        <f>VLOOKUP($B64,期貨大額交易人未沖銷部位!$A$4:$O$499,15,FALSE)</f>
        <v>0</v>
      </c>
      <c r="AD64" s="33">
        <f>VLOOKUP($B64,三大美股走勢!$A$4:$J$495,4,FALSE)</f>
        <v>0</v>
      </c>
      <c r="AE64" s="33">
        <f>VLOOKUP($B64,三大美股走勢!$A$4:$J$495,7,FALSE)</f>
        <v>0</v>
      </c>
      <c r="AF64" s="33">
        <f>VLOOKUP($B64,三大美股走勢!$A$4:$J$495,10,FALSE)</f>
        <v>0</v>
      </c>
    </row>
    <row r="65" spans="2:32">
      <c r="B65" s="32">
        <v>42844</v>
      </c>
      <c r="C65" s="33">
        <f>VLOOKUP($B65,大盤與近月台指!$A$4:$I$499,2,FALSE)</f>
        <v>0</v>
      </c>
      <c r="D65" s="34">
        <f>VLOOKUP($B65,大盤與近月台指!$A$4:$I$499,3,FALSE)</f>
        <v>0</v>
      </c>
      <c r="E65" s="35">
        <f>VLOOKUP($B65,大盤與近月台指!$A$4:$I$499,4,FALSE)</f>
        <v>0</v>
      </c>
      <c r="F65" s="33">
        <f>VLOOKUP($B65,大盤與近月台指!$A$4:$I$499,5,FALSE)</f>
        <v>0</v>
      </c>
      <c r="G65" s="49">
        <f>VLOOKUP($B65,三大法人買賣超!$A$4:$I$500,3,FALSE)</f>
        <v>0</v>
      </c>
      <c r="H65" s="34">
        <f>VLOOKUP($B65,三大法人買賣超!$A$4:$I$500,5,FALSE)</f>
        <v>0</v>
      </c>
      <c r="I65" s="27">
        <f>VLOOKUP($B65,三大法人買賣超!$A$4:$I$500,7,FALSE)</f>
        <v>0</v>
      </c>
      <c r="J65" s="27">
        <f>VLOOKUP($B65,三大法人買賣超!$A$4:$I$500,9,FALSE)</f>
        <v>0</v>
      </c>
      <c r="K65" s="37">
        <f>新台幣匯率美元指數!B66</f>
        <v>0</v>
      </c>
      <c r="L65" s="38">
        <f>新台幣匯率美元指數!C66</f>
        <v>0</v>
      </c>
      <c r="M65" s="39">
        <f>新台幣匯率美元指數!D66</f>
        <v>0</v>
      </c>
      <c r="N65" s="27">
        <f>VLOOKUP($B65,外資期貨未平倉口數!$A$4:$M$499,4,FALSE)</f>
        <v>0</v>
      </c>
      <c r="O65" s="27">
        <f>VLOOKUP($B65,外資期貨未平倉口數!$A$4:$M$499,9,FALSE)</f>
        <v>0</v>
      </c>
      <c r="P65" s="27">
        <f>VLOOKUP($B65,外資期貨未平倉口數!$A$4:$M$499,10,FALSE)</f>
        <v>0</v>
      </c>
      <c r="Q65" s="27">
        <f>VLOOKUP($B65,外資期貨未平倉口數!$A$4:$M$499,11,FALSE)</f>
        <v>0</v>
      </c>
      <c r="R65" s="64">
        <f>VLOOKUP($B65,選擇權未平倉餘額!$A$4:$I$500,6,FALSE)</f>
        <v>0</v>
      </c>
      <c r="S65" s="64">
        <f>VLOOKUP($B65,選擇權未平倉餘額!$A$4:$I$500,7,FALSE)</f>
        <v>0</v>
      </c>
      <c r="T65" s="64">
        <f>VLOOKUP($B65,選擇權未平倉餘額!$A$4:$I$500,8,FALSE)</f>
        <v>0</v>
      </c>
      <c r="U65" s="64">
        <f>VLOOKUP($B65,選擇權未平倉餘額!$A$4:$I$500,9,FALSE)</f>
        <v>0</v>
      </c>
      <c r="V65" s="39">
        <f>VLOOKUP($B65,臺指選擇權P_C_Ratios!$A$4:$C$500,3,FALSE)</f>
        <v>0</v>
      </c>
      <c r="W65" s="41" t="e">
        <f>VLOOKUP($B65,散戶多空比!$A$6:$L$500,12,FALSE)</f>
        <v>#DIV/0!</v>
      </c>
      <c r="X65" s="40">
        <f>VLOOKUP($B65,期貨大額交易人未沖銷部位!$A$4:$O$499,4,FALSE)</f>
        <v>0</v>
      </c>
      <c r="Y65" s="40">
        <f>VLOOKUP($B65,期貨大額交易人未沖銷部位!$A$4:$O$499,7,FALSE)</f>
        <v>0</v>
      </c>
      <c r="Z65" s="40">
        <f>VLOOKUP($B65,期貨大額交易人未沖銷部位!$A$4:$O$499,10,FALSE)</f>
        <v>0</v>
      </c>
      <c r="AA65" s="40">
        <f>VLOOKUP($B65,期貨大額交易人未沖銷部位!$A$4:$O$499,13,FALSE)</f>
        <v>0</v>
      </c>
      <c r="AB65" s="40">
        <f>VLOOKUP($B65,期貨大額交易人未沖銷部位!$A$4:$O$499,14,FALSE)</f>
        <v>0</v>
      </c>
      <c r="AC65" s="40">
        <f>VLOOKUP($B65,期貨大額交易人未沖銷部位!$A$4:$O$499,15,FALSE)</f>
        <v>0</v>
      </c>
      <c r="AD65" s="33">
        <f>VLOOKUP($B65,三大美股走勢!$A$4:$J$495,4,FALSE)</f>
        <v>0</v>
      </c>
      <c r="AE65" s="33">
        <f>VLOOKUP($B65,三大美股走勢!$A$4:$J$495,7,FALSE)</f>
        <v>0</v>
      </c>
      <c r="AF65" s="33">
        <f>VLOOKUP($B65,三大美股走勢!$A$4:$J$495,10,FALSE)</f>
        <v>0</v>
      </c>
    </row>
    <row r="66" spans="2:32">
      <c r="B66" s="32">
        <v>42845</v>
      </c>
      <c r="C66" s="33">
        <f>VLOOKUP($B66,大盤與近月台指!$A$4:$I$499,2,FALSE)</f>
        <v>0</v>
      </c>
      <c r="D66" s="34">
        <f>VLOOKUP($B66,大盤與近月台指!$A$4:$I$499,3,FALSE)</f>
        <v>0</v>
      </c>
      <c r="E66" s="35">
        <f>VLOOKUP($B66,大盤與近月台指!$A$4:$I$499,4,FALSE)</f>
        <v>0</v>
      </c>
      <c r="F66" s="33">
        <f>VLOOKUP($B66,大盤與近月台指!$A$4:$I$499,5,FALSE)</f>
        <v>0</v>
      </c>
      <c r="G66" s="49">
        <f>VLOOKUP($B66,三大法人買賣超!$A$4:$I$500,3,FALSE)</f>
        <v>0</v>
      </c>
      <c r="H66" s="34">
        <f>VLOOKUP($B66,三大法人買賣超!$A$4:$I$500,5,FALSE)</f>
        <v>0</v>
      </c>
      <c r="I66" s="27">
        <f>VLOOKUP($B66,三大法人買賣超!$A$4:$I$500,7,FALSE)</f>
        <v>0</v>
      </c>
      <c r="J66" s="27">
        <f>VLOOKUP($B66,三大法人買賣超!$A$4:$I$500,9,FALSE)</f>
        <v>0</v>
      </c>
      <c r="K66" s="37">
        <f>新台幣匯率美元指數!B67</f>
        <v>0</v>
      </c>
      <c r="L66" s="38">
        <f>新台幣匯率美元指數!C67</f>
        <v>0</v>
      </c>
      <c r="M66" s="39">
        <f>新台幣匯率美元指數!D67</f>
        <v>0</v>
      </c>
      <c r="N66" s="27">
        <f>VLOOKUP($B66,外資期貨未平倉口數!$A$4:$M$499,4,FALSE)</f>
        <v>0</v>
      </c>
      <c r="O66" s="27">
        <f>VLOOKUP($B66,外資期貨未平倉口數!$A$4:$M$499,9,FALSE)</f>
        <v>0</v>
      </c>
      <c r="P66" s="27">
        <f>VLOOKUP($B66,外資期貨未平倉口數!$A$4:$M$499,10,FALSE)</f>
        <v>0</v>
      </c>
      <c r="Q66" s="27">
        <f>VLOOKUP($B66,外資期貨未平倉口數!$A$4:$M$499,11,FALSE)</f>
        <v>0</v>
      </c>
      <c r="R66" s="64">
        <f>VLOOKUP($B66,選擇權未平倉餘額!$A$4:$I$500,6,FALSE)</f>
        <v>0</v>
      </c>
      <c r="S66" s="64">
        <f>VLOOKUP($B66,選擇權未平倉餘額!$A$4:$I$500,7,FALSE)</f>
        <v>0</v>
      </c>
      <c r="T66" s="64">
        <f>VLOOKUP($B66,選擇權未平倉餘額!$A$4:$I$500,8,FALSE)</f>
        <v>0</v>
      </c>
      <c r="U66" s="64">
        <f>VLOOKUP($B66,選擇權未平倉餘額!$A$4:$I$500,9,FALSE)</f>
        <v>0</v>
      </c>
      <c r="V66" s="39">
        <f>VLOOKUP($B66,臺指選擇權P_C_Ratios!$A$4:$C$500,3,FALSE)</f>
        <v>0</v>
      </c>
      <c r="W66" s="41" t="e">
        <f>VLOOKUP($B66,散戶多空比!$A$6:$L$500,12,FALSE)</f>
        <v>#DIV/0!</v>
      </c>
      <c r="X66" s="40">
        <f>VLOOKUP($B66,期貨大額交易人未沖銷部位!$A$4:$O$499,4,FALSE)</f>
        <v>0</v>
      </c>
      <c r="Y66" s="40">
        <f>VLOOKUP($B66,期貨大額交易人未沖銷部位!$A$4:$O$499,7,FALSE)</f>
        <v>0</v>
      </c>
      <c r="Z66" s="40">
        <f>VLOOKUP($B66,期貨大額交易人未沖銷部位!$A$4:$O$499,10,FALSE)</f>
        <v>0</v>
      </c>
      <c r="AA66" s="40">
        <f>VLOOKUP($B66,期貨大額交易人未沖銷部位!$A$4:$O$499,13,FALSE)</f>
        <v>0</v>
      </c>
      <c r="AB66" s="40">
        <f>VLOOKUP($B66,期貨大額交易人未沖銷部位!$A$4:$O$499,14,FALSE)</f>
        <v>0</v>
      </c>
      <c r="AC66" s="40">
        <f>VLOOKUP($B66,期貨大額交易人未沖銷部位!$A$4:$O$499,15,FALSE)</f>
        <v>0</v>
      </c>
      <c r="AD66" s="33">
        <f>VLOOKUP($B66,三大美股走勢!$A$4:$J$495,4,FALSE)</f>
        <v>0</v>
      </c>
      <c r="AE66" s="33">
        <f>VLOOKUP($B66,三大美股走勢!$A$4:$J$495,7,FALSE)</f>
        <v>0</v>
      </c>
      <c r="AF66" s="33">
        <f>VLOOKUP($B66,三大美股走勢!$A$4:$J$495,10,FALSE)</f>
        <v>0</v>
      </c>
    </row>
    <row r="67" spans="2:32">
      <c r="B67" s="32">
        <v>42846</v>
      </c>
      <c r="C67" s="33">
        <f>VLOOKUP($B67,大盤與近月台指!$A$4:$I$499,2,FALSE)</f>
        <v>0</v>
      </c>
      <c r="D67" s="34">
        <f>VLOOKUP($B67,大盤與近月台指!$A$4:$I$499,3,FALSE)</f>
        <v>0</v>
      </c>
      <c r="E67" s="35">
        <f>VLOOKUP($B67,大盤與近月台指!$A$4:$I$499,4,FALSE)</f>
        <v>0</v>
      </c>
      <c r="F67" s="33">
        <f>VLOOKUP($B67,大盤與近月台指!$A$4:$I$499,5,FALSE)</f>
        <v>0</v>
      </c>
      <c r="G67" s="49">
        <f>VLOOKUP($B67,三大法人買賣超!$A$4:$I$500,3,FALSE)</f>
        <v>0</v>
      </c>
      <c r="H67" s="34">
        <f>VLOOKUP($B67,三大法人買賣超!$A$4:$I$500,5,FALSE)</f>
        <v>0</v>
      </c>
      <c r="I67" s="27">
        <f>VLOOKUP($B67,三大法人買賣超!$A$4:$I$500,7,FALSE)</f>
        <v>0</v>
      </c>
      <c r="J67" s="27">
        <f>VLOOKUP($B67,三大法人買賣超!$A$4:$I$500,9,FALSE)</f>
        <v>0</v>
      </c>
      <c r="K67" s="37">
        <f>新台幣匯率美元指數!B68</f>
        <v>0</v>
      </c>
      <c r="L67" s="38">
        <f>新台幣匯率美元指數!C68</f>
        <v>0</v>
      </c>
      <c r="M67" s="39">
        <f>新台幣匯率美元指數!D68</f>
        <v>0</v>
      </c>
      <c r="N67" s="27">
        <f>VLOOKUP($B67,外資期貨未平倉口數!$A$4:$M$499,4,FALSE)</f>
        <v>0</v>
      </c>
      <c r="O67" s="27">
        <f>VLOOKUP($B67,外資期貨未平倉口數!$A$4:$M$499,9,FALSE)</f>
        <v>0</v>
      </c>
      <c r="P67" s="27">
        <f>VLOOKUP($B67,外資期貨未平倉口數!$A$4:$M$499,10,FALSE)</f>
        <v>0</v>
      </c>
      <c r="Q67" s="27">
        <f>VLOOKUP($B67,外資期貨未平倉口數!$A$4:$M$499,11,FALSE)</f>
        <v>0</v>
      </c>
      <c r="R67" s="64">
        <f>VLOOKUP($B67,選擇權未平倉餘額!$A$4:$I$500,6,FALSE)</f>
        <v>0</v>
      </c>
      <c r="S67" s="64">
        <f>VLOOKUP($B67,選擇權未平倉餘額!$A$4:$I$500,7,FALSE)</f>
        <v>0</v>
      </c>
      <c r="T67" s="64">
        <f>VLOOKUP($B67,選擇權未平倉餘額!$A$4:$I$500,8,FALSE)</f>
        <v>0</v>
      </c>
      <c r="U67" s="64">
        <f>VLOOKUP($B67,選擇權未平倉餘額!$A$4:$I$500,9,FALSE)</f>
        <v>0</v>
      </c>
      <c r="V67" s="39">
        <f>VLOOKUP($B67,臺指選擇權P_C_Ratios!$A$4:$C$500,3,FALSE)</f>
        <v>0</v>
      </c>
      <c r="W67" s="41" t="e">
        <f>VLOOKUP($B67,散戶多空比!$A$6:$L$500,12,FALSE)</f>
        <v>#DIV/0!</v>
      </c>
      <c r="X67" s="40">
        <f>VLOOKUP($B67,期貨大額交易人未沖銷部位!$A$4:$O$499,4,FALSE)</f>
        <v>0</v>
      </c>
      <c r="Y67" s="40">
        <f>VLOOKUP($B67,期貨大額交易人未沖銷部位!$A$4:$O$499,7,FALSE)</f>
        <v>0</v>
      </c>
      <c r="Z67" s="40">
        <f>VLOOKUP($B67,期貨大額交易人未沖銷部位!$A$4:$O$499,10,FALSE)</f>
        <v>0</v>
      </c>
      <c r="AA67" s="40">
        <f>VLOOKUP($B67,期貨大額交易人未沖銷部位!$A$4:$O$499,13,FALSE)</f>
        <v>0</v>
      </c>
      <c r="AB67" s="40">
        <f>VLOOKUP($B67,期貨大額交易人未沖銷部位!$A$4:$O$499,14,FALSE)</f>
        <v>0</v>
      </c>
      <c r="AC67" s="40">
        <f>VLOOKUP($B67,期貨大額交易人未沖銷部位!$A$4:$O$499,15,FALSE)</f>
        <v>0</v>
      </c>
      <c r="AD67" s="33">
        <f>VLOOKUP($B67,三大美股走勢!$A$4:$J$495,4,FALSE)</f>
        <v>0</v>
      </c>
      <c r="AE67" s="33">
        <f>VLOOKUP($B67,三大美股走勢!$A$4:$J$495,7,FALSE)</f>
        <v>0</v>
      </c>
      <c r="AF67" s="33">
        <f>VLOOKUP($B67,三大美股走勢!$A$4:$J$495,10,FALSE)</f>
        <v>0</v>
      </c>
    </row>
    <row r="68" spans="2:32">
      <c r="B68" s="32">
        <v>42847</v>
      </c>
      <c r="C68" s="33">
        <f>VLOOKUP($B68,大盤與近月台指!$A$4:$I$499,2,FALSE)</f>
        <v>0</v>
      </c>
      <c r="D68" s="34">
        <f>VLOOKUP($B68,大盤與近月台指!$A$4:$I$499,3,FALSE)</f>
        <v>0</v>
      </c>
      <c r="E68" s="35">
        <f>VLOOKUP($B68,大盤與近月台指!$A$4:$I$499,4,FALSE)</f>
        <v>0</v>
      </c>
      <c r="F68" s="33">
        <f>VLOOKUP($B68,大盤與近月台指!$A$4:$I$499,5,FALSE)</f>
        <v>0</v>
      </c>
      <c r="G68" s="49">
        <f>VLOOKUP($B68,三大法人買賣超!$A$4:$I$500,3,FALSE)</f>
        <v>0</v>
      </c>
      <c r="H68" s="34">
        <f>VLOOKUP($B68,三大法人買賣超!$A$4:$I$500,5,FALSE)</f>
        <v>0</v>
      </c>
      <c r="I68" s="27">
        <f>VLOOKUP($B68,三大法人買賣超!$A$4:$I$500,7,FALSE)</f>
        <v>0</v>
      </c>
      <c r="J68" s="27">
        <f>VLOOKUP($B68,三大法人買賣超!$A$4:$I$500,9,FALSE)</f>
        <v>0</v>
      </c>
      <c r="K68" s="37">
        <f>新台幣匯率美元指數!B69</f>
        <v>0</v>
      </c>
      <c r="L68" s="38">
        <f>新台幣匯率美元指數!C69</f>
        <v>0</v>
      </c>
      <c r="M68" s="39">
        <f>新台幣匯率美元指數!D69</f>
        <v>0</v>
      </c>
      <c r="N68" s="27">
        <f>VLOOKUP($B68,外資期貨未平倉口數!$A$4:$M$499,4,FALSE)</f>
        <v>0</v>
      </c>
      <c r="O68" s="27">
        <f>VLOOKUP($B68,外資期貨未平倉口數!$A$4:$M$499,9,FALSE)</f>
        <v>0</v>
      </c>
      <c r="P68" s="27">
        <f>VLOOKUP($B68,外資期貨未平倉口數!$A$4:$M$499,10,FALSE)</f>
        <v>0</v>
      </c>
      <c r="Q68" s="27">
        <f>VLOOKUP($B68,外資期貨未平倉口數!$A$4:$M$499,11,FALSE)</f>
        <v>0</v>
      </c>
      <c r="R68" s="64">
        <f>VLOOKUP($B68,選擇權未平倉餘額!$A$4:$I$500,6,FALSE)</f>
        <v>0</v>
      </c>
      <c r="S68" s="64">
        <f>VLOOKUP($B68,選擇權未平倉餘額!$A$4:$I$500,7,FALSE)</f>
        <v>0</v>
      </c>
      <c r="T68" s="64">
        <f>VLOOKUP($B68,選擇權未平倉餘額!$A$4:$I$500,8,FALSE)</f>
        <v>0</v>
      </c>
      <c r="U68" s="64">
        <f>VLOOKUP($B68,選擇權未平倉餘額!$A$4:$I$500,9,FALSE)</f>
        <v>0</v>
      </c>
      <c r="V68" s="39">
        <f>VLOOKUP($B68,臺指選擇權P_C_Ratios!$A$4:$C$500,3,FALSE)</f>
        <v>0</v>
      </c>
      <c r="W68" s="41" t="e">
        <f>VLOOKUP($B68,散戶多空比!$A$6:$L$500,12,FALSE)</f>
        <v>#DIV/0!</v>
      </c>
      <c r="X68" s="40">
        <f>VLOOKUP($B68,期貨大額交易人未沖銷部位!$A$4:$O$499,4,FALSE)</f>
        <v>0</v>
      </c>
      <c r="Y68" s="40">
        <f>VLOOKUP($B68,期貨大額交易人未沖銷部位!$A$4:$O$499,7,FALSE)</f>
        <v>0</v>
      </c>
      <c r="Z68" s="40">
        <f>VLOOKUP($B68,期貨大額交易人未沖銷部位!$A$4:$O$499,10,FALSE)</f>
        <v>0</v>
      </c>
      <c r="AA68" s="40">
        <f>VLOOKUP($B68,期貨大額交易人未沖銷部位!$A$4:$O$499,13,FALSE)</f>
        <v>0</v>
      </c>
      <c r="AB68" s="40">
        <f>VLOOKUP($B68,期貨大額交易人未沖銷部位!$A$4:$O$499,14,FALSE)</f>
        <v>0</v>
      </c>
      <c r="AC68" s="40">
        <f>VLOOKUP($B68,期貨大額交易人未沖銷部位!$A$4:$O$499,15,FALSE)</f>
        <v>0</v>
      </c>
      <c r="AD68" s="33">
        <f>VLOOKUP($B68,三大美股走勢!$A$4:$J$495,4,FALSE)</f>
        <v>0</v>
      </c>
      <c r="AE68" s="33">
        <f>VLOOKUP($B68,三大美股走勢!$A$4:$J$495,7,FALSE)</f>
        <v>0</v>
      </c>
      <c r="AF68" s="33">
        <f>VLOOKUP($B68,三大美股走勢!$A$4:$J$495,10,FALSE)</f>
        <v>0</v>
      </c>
    </row>
    <row r="69" spans="2:32">
      <c r="B69" s="32">
        <v>42848</v>
      </c>
      <c r="C69" s="33">
        <f>VLOOKUP($B69,大盤與近月台指!$A$4:$I$499,2,FALSE)</f>
        <v>0</v>
      </c>
      <c r="D69" s="34">
        <f>VLOOKUP($B69,大盤與近月台指!$A$4:$I$499,3,FALSE)</f>
        <v>0</v>
      </c>
      <c r="E69" s="35">
        <f>VLOOKUP($B69,大盤與近月台指!$A$4:$I$499,4,FALSE)</f>
        <v>0</v>
      </c>
      <c r="F69" s="33">
        <f>VLOOKUP($B69,大盤與近月台指!$A$4:$I$499,5,FALSE)</f>
        <v>0</v>
      </c>
      <c r="G69" s="49">
        <f>VLOOKUP($B69,三大法人買賣超!$A$4:$I$500,3,FALSE)</f>
        <v>0</v>
      </c>
      <c r="H69" s="34">
        <f>VLOOKUP($B69,三大法人買賣超!$A$4:$I$500,5,FALSE)</f>
        <v>0</v>
      </c>
      <c r="I69" s="27">
        <f>VLOOKUP($B69,三大法人買賣超!$A$4:$I$500,7,FALSE)</f>
        <v>0</v>
      </c>
      <c r="J69" s="27">
        <f>VLOOKUP($B69,三大法人買賣超!$A$4:$I$500,9,FALSE)</f>
        <v>0</v>
      </c>
      <c r="K69" s="37">
        <f>新台幣匯率美元指數!B70</f>
        <v>0</v>
      </c>
      <c r="L69" s="38">
        <f>新台幣匯率美元指數!C70</f>
        <v>0</v>
      </c>
      <c r="M69" s="39">
        <f>新台幣匯率美元指數!D70</f>
        <v>0</v>
      </c>
      <c r="N69" s="27">
        <f>VLOOKUP($B69,外資期貨未平倉口數!$A$4:$M$499,4,FALSE)</f>
        <v>0</v>
      </c>
      <c r="O69" s="27">
        <f>VLOOKUP($B69,外資期貨未平倉口數!$A$4:$M$499,9,FALSE)</f>
        <v>0</v>
      </c>
      <c r="P69" s="27">
        <f>VLOOKUP($B69,外資期貨未平倉口數!$A$4:$M$499,10,FALSE)</f>
        <v>0</v>
      </c>
      <c r="Q69" s="27">
        <f>VLOOKUP($B69,外資期貨未平倉口數!$A$4:$M$499,11,FALSE)</f>
        <v>0</v>
      </c>
      <c r="R69" s="64">
        <f>VLOOKUP($B69,選擇權未平倉餘額!$A$4:$I$500,6,FALSE)</f>
        <v>0</v>
      </c>
      <c r="S69" s="64">
        <f>VLOOKUP($B69,選擇權未平倉餘額!$A$4:$I$500,7,FALSE)</f>
        <v>0</v>
      </c>
      <c r="T69" s="64">
        <f>VLOOKUP($B69,選擇權未平倉餘額!$A$4:$I$500,8,FALSE)</f>
        <v>0</v>
      </c>
      <c r="U69" s="64">
        <f>VLOOKUP($B69,選擇權未平倉餘額!$A$4:$I$500,9,FALSE)</f>
        <v>0</v>
      </c>
      <c r="V69" s="39">
        <f>VLOOKUP($B69,臺指選擇權P_C_Ratios!$A$4:$C$500,3,FALSE)</f>
        <v>0</v>
      </c>
      <c r="W69" s="41" t="e">
        <f>VLOOKUP($B69,散戶多空比!$A$6:$L$500,12,FALSE)</f>
        <v>#DIV/0!</v>
      </c>
      <c r="X69" s="40">
        <f>VLOOKUP($B69,期貨大額交易人未沖銷部位!$A$4:$O$499,4,FALSE)</f>
        <v>0</v>
      </c>
      <c r="Y69" s="40">
        <f>VLOOKUP($B69,期貨大額交易人未沖銷部位!$A$4:$O$499,7,FALSE)</f>
        <v>0</v>
      </c>
      <c r="Z69" s="40">
        <f>VLOOKUP($B69,期貨大額交易人未沖銷部位!$A$4:$O$499,10,FALSE)</f>
        <v>0</v>
      </c>
      <c r="AA69" s="40">
        <f>VLOOKUP($B69,期貨大額交易人未沖銷部位!$A$4:$O$499,13,FALSE)</f>
        <v>0</v>
      </c>
      <c r="AB69" s="40">
        <f>VLOOKUP($B69,期貨大額交易人未沖銷部位!$A$4:$O$499,14,FALSE)</f>
        <v>0</v>
      </c>
      <c r="AC69" s="40">
        <f>VLOOKUP($B69,期貨大額交易人未沖銷部位!$A$4:$O$499,15,FALSE)</f>
        <v>0</v>
      </c>
      <c r="AD69" s="33">
        <f>VLOOKUP($B69,三大美股走勢!$A$4:$J$495,4,FALSE)</f>
        <v>0</v>
      </c>
      <c r="AE69" s="33">
        <f>VLOOKUP($B69,三大美股走勢!$A$4:$J$495,7,FALSE)</f>
        <v>0</v>
      </c>
      <c r="AF69" s="33">
        <f>VLOOKUP($B69,三大美股走勢!$A$4:$J$495,10,FALSE)</f>
        <v>0</v>
      </c>
    </row>
    <row r="70" spans="2:32">
      <c r="B70" s="32">
        <v>42849</v>
      </c>
      <c r="C70" s="33">
        <f>VLOOKUP($B70,大盤與近月台指!$A$4:$I$499,2,FALSE)</f>
        <v>0</v>
      </c>
      <c r="D70" s="34">
        <f>VLOOKUP($B70,大盤與近月台指!$A$4:$I$499,3,FALSE)</f>
        <v>0</v>
      </c>
      <c r="E70" s="35">
        <f>VLOOKUP($B70,大盤與近月台指!$A$4:$I$499,4,FALSE)</f>
        <v>0</v>
      </c>
      <c r="F70" s="33">
        <f>VLOOKUP($B70,大盤與近月台指!$A$4:$I$499,5,FALSE)</f>
        <v>0</v>
      </c>
      <c r="G70" s="49">
        <f>VLOOKUP($B70,三大法人買賣超!$A$4:$I$500,3,FALSE)</f>
        <v>0</v>
      </c>
      <c r="H70" s="34">
        <f>VLOOKUP($B70,三大法人買賣超!$A$4:$I$500,5,FALSE)</f>
        <v>0</v>
      </c>
      <c r="I70" s="27">
        <f>VLOOKUP($B70,三大法人買賣超!$A$4:$I$500,7,FALSE)</f>
        <v>0</v>
      </c>
      <c r="J70" s="27">
        <f>VLOOKUP($B70,三大法人買賣超!$A$4:$I$500,9,FALSE)</f>
        <v>0</v>
      </c>
      <c r="K70" s="37">
        <f>新台幣匯率美元指數!B71</f>
        <v>0</v>
      </c>
      <c r="L70" s="38">
        <f>新台幣匯率美元指數!C71</f>
        <v>0</v>
      </c>
      <c r="M70" s="39">
        <f>新台幣匯率美元指數!D71</f>
        <v>0</v>
      </c>
      <c r="N70" s="27">
        <f>VLOOKUP($B70,外資期貨未平倉口數!$A$4:$M$499,4,FALSE)</f>
        <v>0</v>
      </c>
      <c r="O70" s="27">
        <f>VLOOKUP($B70,外資期貨未平倉口數!$A$4:$M$499,9,FALSE)</f>
        <v>0</v>
      </c>
      <c r="P70" s="27">
        <f>VLOOKUP($B70,外資期貨未平倉口數!$A$4:$M$499,10,FALSE)</f>
        <v>0</v>
      </c>
      <c r="Q70" s="27">
        <f>VLOOKUP($B70,外資期貨未平倉口數!$A$4:$M$499,11,FALSE)</f>
        <v>0</v>
      </c>
      <c r="R70" s="64">
        <f>VLOOKUP($B70,選擇權未平倉餘額!$A$4:$I$500,6,FALSE)</f>
        <v>0</v>
      </c>
      <c r="S70" s="64">
        <f>VLOOKUP($B70,選擇權未平倉餘額!$A$4:$I$500,7,FALSE)</f>
        <v>0</v>
      </c>
      <c r="T70" s="64">
        <f>VLOOKUP($B70,選擇權未平倉餘額!$A$4:$I$500,8,FALSE)</f>
        <v>0</v>
      </c>
      <c r="U70" s="64">
        <f>VLOOKUP($B70,選擇權未平倉餘額!$A$4:$I$500,9,FALSE)</f>
        <v>0</v>
      </c>
      <c r="V70" s="39">
        <f>VLOOKUP($B70,臺指選擇權P_C_Ratios!$A$4:$C$500,3,FALSE)</f>
        <v>0</v>
      </c>
      <c r="W70" s="41" t="e">
        <f>VLOOKUP($B70,散戶多空比!$A$6:$L$500,12,FALSE)</f>
        <v>#DIV/0!</v>
      </c>
      <c r="X70" s="40">
        <f>VLOOKUP($B70,期貨大額交易人未沖銷部位!$A$4:$O$499,4,FALSE)</f>
        <v>0</v>
      </c>
      <c r="Y70" s="40">
        <f>VLOOKUP($B70,期貨大額交易人未沖銷部位!$A$4:$O$499,7,FALSE)</f>
        <v>0</v>
      </c>
      <c r="Z70" s="40">
        <f>VLOOKUP($B70,期貨大額交易人未沖銷部位!$A$4:$O$499,10,FALSE)</f>
        <v>0</v>
      </c>
      <c r="AA70" s="40">
        <f>VLOOKUP($B70,期貨大額交易人未沖銷部位!$A$4:$O$499,13,FALSE)</f>
        <v>0</v>
      </c>
      <c r="AB70" s="40">
        <f>VLOOKUP($B70,期貨大額交易人未沖銷部位!$A$4:$O$499,14,FALSE)</f>
        <v>0</v>
      </c>
      <c r="AC70" s="40">
        <f>VLOOKUP($B70,期貨大額交易人未沖銷部位!$A$4:$O$499,15,FALSE)</f>
        <v>0</v>
      </c>
      <c r="AD70" s="33">
        <f>VLOOKUP($B70,三大美股走勢!$A$4:$J$495,4,FALSE)</f>
        <v>0</v>
      </c>
      <c r="AE70" s="33">
        <f>VLOOKUP($B70,三大美股走勢!$A$4:$J$495,7,FALSE)</f>
        <v>0</v>
      </c>
      <c r="AF70" s="33">
        <f>VLOOKUP($B70,三大美股走勢!$A$4:$J$495,10,FALSE)</f>
        <v>0</v>
      </c>
    </row>
    <row r="71" spans="2:32">
      <c r="B71" s="32">
        <v>42850</v>
      </c>
      <c r="C71" s="33">
        <f>VLOOKUP($B71,大盤與近月台指!$A$4:$I$499,2,FALSE)</f>
        <v>0</v>
      </c>
      <c r="D71" s="34">
        <f>VLOOKUP($B71,大盤與近月台指!$A$4:$I$499,3,FALSE)</f>
        <v>0</v>
      </c>
      <c r="E71" s="35">
        <f>VLOOKUP($B71,大盤與近月台指!$A$4:$I$499,4,FALSE)</f>
        <v>0</v>
      </c>
      <c r="F71" s="33">
        <f>VLOOKUP($B71,大盤與近月台指!$A$4:$I$499,5,FALSE)</f>
        <v>0</v>
      </c>
      <c r="G71" s="49">
        <f>VLOOKUP($B71,三大法人買賣超!$A$4:$I$500,3,FALSE)</f>
        <v>0</v>
      </c>
      <c r="H71" s="34">
        <f>VLOOKUP($B71,三大法人買賣超!$A$4:$I$500,5,FALSE)</f>
        <v>0</v>
      </c>
      <c r="I71" s="27">
        <f>VLOOKUP($B71,三大法人買賣超!$A$4:$I$500,7,FALSE)</f>
        <v>0</v>
      </c>
      <c r="J71" s="27">
        <f>VLOOKUP($B71,三大法人買賣超!$A$4:$I$500,9,FALSE)</f>
        <v>0</v>
      </c>
      <c r="K71" s="37">
        <f>新台幣匯率美元指數!B72</f>
        <v>0</v>
      </c>
      <c r="L71" s="38">
        <f>新台幣匯率美元指數!C72</f>
        <v>0</v>
      </c>
      <c r="M71" s="39">
        <f>新台幣匯率美元指數!D72</f>
        <v>0</v>
      </c>
      <c r="N71" s="27">
        <f>VLOOKUP($B71,外資期貨未平倉口數!$A$4:$M$499,4,FALSE)</f>
        <v>0</v>
      </c>
      <c r="O71" s="27">
        <f>VLOOKUP($B71,外資期貨未平倉口數!$A$4:$M$499,9,FALSE)</f>
        <v>0</v>
      </c>
      <c r="P71" s="27">
        <f>VLOOKUP($B71,外資期貨未平倉口數!$A$4:$M$499,10,FALSE)</f>
        <v>0</v>
      </c>
      <c r="Q71" s="27">
        <f>VLOOKUP($B71,外資期貨未平倉口數!$A$4:$M$499,11,FALSE)</f>
        <v>0</v>
      </c>
      <c r="R71" s="64">
        <f>VLOOKUP($B71,選擇權未平倉餘額!$A$4:$I$500,6,FALSE)</f>
        <v>0</v>
      </c>
      <c r="S71" s="64">
        <f>VLOOKUP($B71,選擇權未平倉餘額!$A$4:$I$500,7,FALSE)</f>
        <v>0</v>
      </c>
      <c r="T71" s="64">
        <f>VLOOKUP($B71,選擇權未平倉餘額!$A$4:$I$500,8,FALSE)</f>
        <v>0</v>
      </c>
      <c r="U71" s="64">
        <f>VLOOKUP($B71,選擇權未平倉餘額!$A$4:$I$500,9,FALSE)</f>
        <v>0</v>
      </c>
      <c r="V71" s="39">
        <f>VLOOKUP($B71,臺指選擇權P_C_Ratios!$A$4:$C$500,3,FALSE)</f>
        <v>0</v>
      </c>
      <c r="W71" s="41" t="e">
        <f>VLOOKUP($B71,散戶多空比!$A$6:$L$500,12,FALSE)</f>
        <v>#DIV/0!</v>
      </c>
      <c r="X71" s="40">
        <f>VLOOKUP($B71,期貨大額交易人未沖銷部位!$A$4:$O$499,4,FALSE)</f>
        <v>0</v>
      </c>
      <c r="Y71" s="40">
        <f>VLOOKUP($B71,期貨大額交易人未沖銷部位!$A$4:$O$499,7,FALSE)</f>
        <v>0</v>
      </c>
      <c r="Z71" s="40">
        <f>VLOOKUP($B71,期貨大額交易人未沖銷部位!$A$4:$O$499,10,FALSE)</f>
        <v>0</v>
      </c>
      <c r="AA71" s="40">
        <f>VLOOKUP($B71,期貨大額交易人未沖銷部位!$A$4:$O$499,13,FALSE)</f>
        <v>0</v>
      </c>
      <c r="AB71" s="40">
        <f>VLOOKUP($B71,期貨大額交易人未沖銷部位!$A$4:$O$499,14,FALSE)</f>
        <v>0</v>
      </c>
      <c r="AC71" s="40">
        <f>VLOOKUP($B71,期貨大額交易人未沖銷部位!$A$4:$O$499,15,FALSE)</f>
        <v>0</v>
      </c>
      <c r="AD71" s="33">
        <f>VLOOKUP($B71,三大美股走勢!$A$4:$J$495,4,FALSE)</f>
        <v>0</v>
      </c>
      <c r="AE71" s="33">
        <f>VLOOKUP($B71,三大美股走勢!$A$4:$J$495,7,FALSE)</f>
        <v>0</v>
      </c>
      <c r="AF71" s="33">
        <f>VLOOKUP($B71,三大美股走勢!$A$4:$J$495,10,FALSE)</f>
        <v>0</v>
      </c>
    </row>
    <row r="72" spans="2:32">
      <c r="B72" s="32">
        <v>42851</v>
      </c>
      <c r="C72" s="33">
        <f>VLOOKUP($B72,大盤與近月台指!$A$4:$I$499,2,FALSE)</f>
        <v>0</v>
      </c>
      <c r="D72" s="34">
        <f>VLOOKUP($B72,大盤與近月台指!$A$4:$I$499,3,FALSE)</f>
        <v>0</v>
      </c>
      <c r="E72" s="35">
        <f>VLOOKUP($B72,大盤與近月台指!$A$4:$I$499,4,FALSE)</f>
        <v>0</v>
      </c>
      <c r="F72" s="33">
        <f>VLOOKUP($B72,大盤與近月台指!$A$4:$I$499,5,FALSE)</f>
        <v>0</v>
      </c>
      <c r="G72" s="49">
        <f>VLOOKUP($B72,三大法人買賣超!$A$4:$I$500,3,FALSE)</f>
        <v>0</v>
      </c>
      <c r="H72" s="34">
        <f>VLOOKUP($B72,三大法人買賣超!$A$4:$I$500,5,FALSE)</f>
        <v>0</v>
      </c>
      <c r="I72" s="27">
        <f>VLOOKUP($B72,三大法人買賣超!$A$4:$I$500,7,FALSE)</f>
        <v>0</v>
      </c>
      <c r="J72" s="27">
        <f>VLOOKUP($B72,三大法人買賣超!$A$4:$I$500,9,FALSE)</f>
        <v>0</v>
      </c>
      <c r="K72" s="37">
        <f>新台幣匯率美元指數!B73</f>
        <v>0</v>
      </c>
      <c r="L72" s="38">
        <f>新台幣匯率美元指數!C73</f>
        <v>0</v>
      </c>
      <c r="M72" s="39">
        <f>新台幣匯率美元指數!D73</f>
        <v>0</v>
      </c>
      <c r="N72" s="27">
        <f>VLOOKUP($B72,外資期貨未平倉口數!$A$4:$M$499,4,FALSE)</f>
        <v>0</v>
      </c>
      <c r="O72" s="27">
        <f>VLOOKUP($B72,外資期貨未平倉口數!$A$4:$M$499,9,FALSE)</f>
        <v>0</v>
      </c>
      <c r="P72" s="27">
        <f>VLOOKUP($B72,外資期貨未平倉口數!$A$4:$M$499,10,FALSE)</f>
        <v>0</v>
      </c>
      <c r="Q72" s="27">
        <f>VLOOKUP($B72,外資期貨未平倉口數!$A$4:$M$499,11,FALSE)</f>
        <v>0</v>
      </c>
      <c r="R72" s="64">
        <f>VLOOKUP($B72,選擇權未平倉餘額!$A$4:$I$500,6,FALSE)</f>
        <v>0</v>
      </c>
      <c r="S72" s="64">
        <f>VLOOKUP($B72,選擇權未平倉餘額!$A$4:$I$500,7,FALSE)</f>
        <v>0</v>
      </c>
      <c r="T72" s="64">
        <f>VLOOKUP($B72,選擇權未平倉餘額!$A$4:$I$500,8,FALSE)</f>
        <v>0</v>
      </c>
      <c r="U72" s="64">
        <f>VLOOKUP($B72,選擇權未平倉餘額!$A$4:$I$500,9,FALSE)</f>
        <v>0</v>
      </c>
      <c r="V72" s="39">
        <f>VLOOKUP($B72,臺指選擇權P_C_Ratios!$A$4:$C$500,3,FALSE)</f>
        <v>0</v>
      </c>
      <c r="W72" s="41" t="e">
        <f>VLOOKUP($B72,散戶多空比!$A$6:$L$500,12,FALSE)</f>
        <v>#DIV/0!</v>
      </c>
      <c r="X72" s="40">
        <f>VLOOKUP($B72,期貨大額交易人未沖銷部位!$A$4:$O$499,4,FALSE)</f>
        <v>0</v>
      </c>
      <c r="Y72" s="40">
        <f>VLOOKUP($B72,期貨大額交易人未沖銷部位!$A$4:$O$499,7,FALSE)</f>
        <v>0</v>
      </c>
      <c r="Z72" s="40">
        <f>VLOOKUP($B72,期貨大額交易人未沖銷部位!$A$4:$O$499,10,FALSE)</f>
        <v>0</v>
      </c>
      <c r="AA72" s="40">
        <f>VLOOKUP($B72,期貨大額交易人未沖銷部位!$A$4:$O$499,13,FALSE)</f>
        <v>0</v>
      </c>
      <c r="AB72" s="40">
        <f>VLOOKUP($B72,期貨大額交易人未沖銷部位!$A$4:$O$499,14,FALSE)</f>
        <v>0</v>
      </c>
      <c r="AC72" s="40">
        <f>VLOOKUP($B72,期貨大額交易人未沖銷部位!$A$4:$O$499,15,FALSE)</f>
        <v>0</v>
      </c>
      <c r="AD72" s="33">
        <f>VLOOKUP($B72,三大美股走勢!$A$4:$J$495,4,FALSE)</f>
        <v>0</v>
      </c>
      <c r="AE72" s="33">
        <f>VLOOKUP($B72,三大美股走勢!$A$4:$J$495,7,FALSE)</f>
        <v>0</v>
      </c>
      <c r="AF72" s="33">
        <f>VLOOKUP($B72,三大美股走勢!$A$4:$J$495,10,FALSE)</f>
        <v>0</v>
      </c>
    </row>
    <row r="73" spans="2:32">
      <c r="B73" s="32">
        <v>42852</v>
      </c>
      <c r="C73" s="33">
        <f>VLOOKUP($B73,大盤與近月台指!$A$4:$I$499,2,FALSE)</f>
        <v>0</v>
      </c>
      <c r="D73" s="34">
        <f>VLOOKUP($B73,大盤與近月台指!$A$4:$I$499,3,FALSE)</f>
        <v>0</v>
      </c>
      <c r="E73" s="35">
        <f>VLOOKUP($B73,大盤與近月台指!$A$4:$I$499,4,FALSE)</f>
        <v>0</v>
      </c>
      <c r="F73" s="33">
        <f>VLOOKUP($B73,大盤與近月台指!$A$4:$I$499,5,FALSE)</f>
        <v>0</v>
      </c>
      <c r="G73" s="49">
        <f>VLOOKUP($B73,三大法人買賣超!$A$4:$I$500,3,FALSE)</f>
        <v>0</v>
      </c>
      <c r="H73" s="34">
        <f>VLOOKUP($B73,三大法人買賣超!$A$4:$I$500,5,FALSE)</f>
        <v>0</v>
      </c>
      <c r="I73" s="27">
        <f>VLOOKUP($B73,三大法人買賣超!$A$4:$I$500,7,FALSE)</f>
        <v>0</v>
      </c>
      <c r="J73" s="27">
        <f>VLOOKUP($B73,三大法人買賣超!$A$4:$I$500,9,FALSE)</f>
        <v>0</v>
      </c>
      <c r="K73" s="37">
        <f>新台幣匯率美元指數!B74</f>
        <v>0</v>
      </c>
      <c r="L73" s="38">
        <f>新台幣匯率美元指數!C74</f>
        <v>0</v>
      </c>
      <c r="M73" s="39">
        <f>新台幣匯率美元指數!D74</f>
        <v>0</v>
      </c>
      <c r="N73" s="27">
        <f>VLOOKUP($B73,外資期貨未平倉口數!$A$4:$M$499,4,FALSE)</f>
        <v>0</v>
      </c>
      <c r="O73" s="27">
        <f>VLOOKUP($B73,外資期貨未平倉口數!$A$4:$M$499,9,FALSE)</f>
        <v>0</v>
      </c>
      <c r="P73" s="27">
        <f>VLOOKUP($B73,外資期貨未平倉口數!$A$4:$M$499,10,FALSE)</f>
        <v>0</v>
      </c>
      <c r="Q73" s="27">
        <f>VLOOKUP($B73,外資期貨未平倉口數!$A$4:$M$499,11,FALSE)</f>
        <v>0</v>
      </c>
      <c r="R73" s="64">
        <f>VLOOKUP($B73,選擇權未平倉餘額!$A$4:$I$500,6,FALSE)</f>
        <v>0</v>
      </c>
      <c r="S73" s="64">
        <f>VLOOKUP($B73,選擇權未平倉餘額!$A$4:$I$500,7,FALSE)</f>
        <v>0</v>
      </c>
      <c r="T73" s="64">
        <f>VLOOKUP($B73,選擇權未平倉餘額!$A$4:$I$500,8,FALSE)</f>
        <v>0</v>
      </c>
      <c r="U73" s="64">
        <f>VLOOKUP($B73,選擇權未平倉餘額!$A$4:$I$500,9,FALSE)</f>
        <v>0</v>
      </c>
      <c r="V73" s="39">
        <f>VLOOKUP($B73,臺指選擇權P_C_Ratios!$A$4:$C$500,3,FALSE)</f>
        <v>0</v>
      </c>
      <c r="W73" s="41" t="e">
        <f>VLOOKUP($B73,散戶多空比!$A$6:$L$500,12,FALSE)</f>
        <v>#DIV/0!</v>
      </c>
      <c r="X73" s="40">
        <f>VLOOKUP($B73,期貨大額交易人未沖銷部位!$A$4:$O$499,4,FALSE)</f>
        <v>0</v>
      </c>
      <c r="Y73" s="40">
        <f>VLOOKUP($B73,期貨大額交易人未沖銷部位!$A$4:$O$499,7,FALSE)</f>
        <v>0</v>
      </c>
      <c r="Z73" s="40">
        <f>VLOOKUP($B73,期貨大額交易人未沖銷部位!$A$4:$O$499,10,FALSE)</f>
        <v>0</v>
      </c>
      <c r="AA73" s="40">
        <f>VLOOKUP($B73,期貨大額交易人未沖銷部位!$A$4:$O$499,13,FALSE)</f>
        <v>0</v>
      </c>
      <c r="AB73" s="40">
        <f>VLOOKUP($B73,期貨大額交易人未沖銷部位!$A$4:$O$499,14,FALSE)</f>
        <v>0</v>
      </c>
      <c r="AC73" s="40">
        <f>VLOOKUP($B73,期貨大額交易人未沖銷部位!$A$4:$O$499,15,FALSE)</f>
        <v>0</v>
      </c>
      <c r="AD73" s="33">
        <f>VLOOKUP($B73,三大美股走勢!$A$4:$J$495,4,FALSE)</f>
        <v>0</v>
      </c>
      <c r="AE73" s="33">
        <f>VLOOKUP($B73,三大美股走勢!$A$4:$J$495,7,FALSE)</f>
        <v>0</v>
      </c>
      <c r="AF73" s="33">
        <f>VLOOKUP($B73,三大美股走勢!$A$4:$J$495,10,FALSE)</f>
        <v>0</v>
      </c>
    </row>
    <row r="74" spans="2:32">
      <c r="B74" s="32">
        <v>42853</v>
      </c>
      <c r="C74" s="33">
        <f>VLOOKUP($B74,大盤與近月台指!$A$4:$I$499,2,FALSE)</f>
        <v>0</v>
      </c>
      <c r="D74" s="34">
        <f>VLOOKUP($B74,大盤與近月台指!$A$4:$I$499,3,FALSE)</f>
        <v>0</v>
      </c>
      <c r="E74" s="35">
        <f>VLOOKUP($B74,大盤與近月台指!$A$4:$I$499,4,FALSE)</f>
        <v>0</v>
      </c>
      <c r="F74" s="33">
        <f>VLOOKUP($B74,大盤與近月台指!$A$4:$I$499,5,FALSE)</f>
        <v>0</v>
      </c>
      <c r="G74" s="49">
        <f>VLOOKUP($B74,三大法人買賣超!$A$4:$I$500,3,FALSE)</f>
        <v>0</v>
      </c>
      <c r="H74" s="34">
        <f>VLOOKUP($B74,三大法人買賣超!$A$4:$I$500,5,FALSE)</f>
        <v>0</v>
      </c>
      <c r="I74" s="27">
        <f>VLOOKUP($B74,三大法人買賣超!$A$4:$I$500,7,FALSE)</f>
        <v>0</v>
      </c>
      <c r="J74" s="27">
        <f>VLOOKUP($B74,三大法人買賣超!$A$4:$I$500,9,FALSE)</f>
        <v>0</v>
      </c>
      <c r="K74" s="37">
        <f>新台幣匯率美元指數!B75</f>
        <v>0</v>
      </c>
      <c r="L74" s="38">
        <f>新台幣匯率美元指數!C75</f>
        <v>0</v>
      </c>
      <c r="M74" s="39">
        <f>新台幣匯率美元指數!D75</f>
        <v>0</v>
      </c>
      <c r="N74" s="27">
        <f>VLOOKUP($B74,外資期貨未平倉口數!$A$4:$M$499,4,FALSE)</f>
        <v>0</v>
      </c>
      <c r="O74" s="27">
        <f>VLOOKUP($B74,外資期貨未平倉口數!$A$4:$M$499,9,FALSE)</f>
        <v>0</v>
      </c>
      <c r="P74" s="27">
        <f>VLOOKUP($B74,外資期貨未平倉口數!$A$4:$M$499,10,FALSE)</f>
        <v>0</v>
      </c>
      <c r="Q74" s="27">
        <f>VLOOKUP($B74,外資期貨未平倉口數!$A$4:$M$499,11,FALSE)</f>
        <v>0</v>
      </c>
      <c r="R74" s="64">
        <f>VLOOKUP($B74,選擇權未平倉餘額!$A$4:$I$500,6,FALSE)</f>
        <v>0</v>
      </c>
      <c r="S74" s="64">
        <f>VLOOKUP($B74,選擇權未平倉餘額!$A$4:$I$500,7,FALSE)</f>
        <v>0</v>
      </c>
      <c r="T74" s="64">
        <f>VLOOKUP($B74,選擇權未平倉餘額!$A$4:$I$500,8,FALSE)</f>
        <v>0</v>
      </c>
      <c r="U74" s="64">
        <f>VLOOKUP($B74,選擇權未平倉餘額!$A$4:$I$500,9,FALSE)</f>
        <v>0</v>
      </c>
      <c r="V74" s="39">
        <f>VLOOKUP($B74,臺指選擇權P_C_Ratios!$A$4:$C$500,3,FALSE)</f>
        <v>0</v>
      </c>
      <c r="W74" s="41" t="e">
        <f>VLOOKUP($B74,散戶多空比!$A$6:$L$500,12,FALSE)</f>
        <v>#DIV/0!</v>
      </c>
      <c r="X74" s="40">
        <f>VLOOKUP($B74,期貨大額交易人未沖銷部位!$A$4:$O$499,4,FALSE)</f>
        <v>0</v>
      </c>
      <c r="Y74" s="40">
        <f>VLOOKUP($B74,期貨大額交易人未沖銷部位!$A$4:$O$499,7,FALSE)</f>
        <v>0</v>
      </c>
      <c r="Z74" s="40">
        <f>VLOOKUP($B74,期貨大額交易人未沖銷部位!$A$4:$O$499,10,FALSE)</f>
        <v>0</v>
      </c>
      <c r="AA74" s="40">
        <f>VLOOKUP($B74,期貨大額交易人未沖銷部位!$A$4:$O$499,13,FALSE)</f>
        <v>0</v>
      </c>
      <c r="AB74" s="40">
        <f>VLOOKUP($B74,期貨大額交易人未沖銷部位!$A$4:$O$499,14,FALSE)</f>
        <v>0</v>
      </c>
      <c r="AC74" s="40">
        <f>VLOOKUP($B74,期貨大額交易人未沖銷部位!$A$4:$O$499,15,FALSE)</f>
        <v>0</v>
      </c>
      <c r="AD74" s="33">
        <f>VLOOKUP($B74,三大美股走勢!$A$4:$J$495,4,FALSE)</f>
        <v>0</v>
      </c>
      <c r="AE74" s="33">
        <f>VLOOKUP($B74,三大美股走勢!$A$4:$J$495,7,FALSE)</f>
        <v>0</v>
      </c>
      <c r="AF74" s="33">
        <f>VLOOKUP($B74,三大美股走勢!$A$4:$J$495,10,FALSE)</f>
        <v>0</v>
      </c>
    </row>
    <row r="75" spans="2:32">
      <c r="B75" s="32">
        <v>42854</v>
      </c>
      <c r="C75" s="33">
        <f>VLOOKUP($B75,大盤與近月台指!$A$4:$I$499,2,FALSE)</f>
        <v>0</v>
      </c>
      <c r="D75" s="34">
        <f>VLOOKUP($B75,大盤與近月台指!$A$4:$I$499,3,FALSE)</f>
        <v>0</v>
      </c>
      <c r="E75" s="35">
        <f>VLOOKUP($B75,大盤與近月台指!$A$4:$I$499,4,FALSE)</f>
        <v>0</v>
      </c>
      <c r="F75" s="33">
        <f>VLOOKUP($B75,大盤與近月台指!$A$4:$I$499,5,FALSE)</f>
        <v>0</v>
      </c>
      <c r="G75" s="49">
        <f>VLOOKUP($B75,三大法人買賣超!$A$4:$I$500,3,FALSE)</f>
        <v>0</v>
      </c>
      <c r="H75" s="34">
        <f>VLOOKUP($B75,三大法人買賣超!$A$4:$I$500,5,FALSE)</f>
        <v>0</v>
      </c>
      <c r="I75" s="27">
        <f>VLOOKUP($B75,三大法人買賣超!$A$4:$I$500,7,FALSE)</f>
        <v>0</v>
      </c>
      <c r="J75" s="27">
        <f>VLOOKUP($B75,三大法人買賣超!$A$4:$I$500,9,FALSE)</f>
        <v>0</v>
      </c>
      <c r="K75" s="37">
        <f>新台幣匯率美元指數!B76</f>
        <v>0</v>
      </c>
      <c r="L75" s="38">
        <f>新台幣匯率美元指數!C76</f>
        <v>0</v>
      </c>
      <c r="M75" s="39">
        <f>新台幣匯率美元指數!D76</f>
        <v>0</v>
      </c>
      <c r="N75" s="27">
        <f>VLOOKUP($B75,外資期貨未平倉口數!$A$4:$M$499,4,FALSE)</f>
        <v>0</v>
      </c>
      <c r="O75" s="27">
        <f>VLOOKUP($B75,外資期貨未平倉口數!$A$4:$M$499,9,FALSE)</f>
        <v>0</v>
      </c>
      <c r="P75" s="27">
        <f>VLOOKUP($B75,外資期貨未平倉口數!$A$4:$M$499,10,FALSE)</f>
        <v>0</v>
      </c>
      <c r="Q75" s="27">
        <f>VLOOKUP($B75,外資期貨未平倉口數!$A$4:$M$499,11,FALSE)</f>
        <v>0</v>
      </c>
      <c r="R75" s="64">
        <f>VLOOKUP($B75,選擇權未平倉餘額!$A$4:$I$500,6,FALSE)</f>
        <v>0</v>
      </c>
      <c r="S75" s="64">
        <f>VLOOKUP($B75,選擇權未平倉餘額!$A$4:$I$500,7,FALSE)</f>
        <v>0</v>
      </c>
      <c r="T75" s="64">
        <f>VLOOKUP($B75,選擇權未平倉餘額!$A$4:$I$500,8,FALSE)</f>
        <v>0</v>
      </c>
      <c r="U75" s="64">
        <f>VLOOKUP($B75,選擇權未平倉餘額!$A$4:$I$500,9,FALSE)</f>
        <v>0</v>
      </c>
      <c r="V75" s="39">
        <f>VLOOKUP($B75,臺指選擇權P_C_Ratios!$A$4:$C$500,3,FALSE)</f>
        <v>0</v>
      </c>
      <c r="W75" s="41" t="e">
        <f>VLOOKUP($B75,散戶多空比!$A$6:$L$500,12,FALSE)</f>
        <v>#DIV/0!</v>
      </c>
      <c r="X75" s="40">
        <f>VLOOKUP($B75,期貨大額交易人未沖銷部位!$A$4:$O$499,4,FALSE)</f>
        <v>0</v>
      </c>
      <c r="Y75" s="40">
        <f>VLOOKUP($B75,期貨大額交易人未沖銷部位!$A$4:$O$499,7,FALSE)</f>
        <v>0</v>
      </c>
      <c r="Z75" s="40">
        <f>VLOOKUP($B75,期貨大額交易人未沖銷部位!$A$4:$O$499,10,FALSE)</f>
        <v>0</v>
      </c>
      <c r="AA75" s="40">
        <f>VLOOKUP($B75,期貨大額交易人未沖銷部位!$A$4:$O$499,13,FALSE)</f>
        <v>0</v>
      </c>
      <c r="AB75" s="40">
        <f>VLOOKUP($B75,期貨大額交易人未沖銷部位!$A$4:$O$499,14,FALSE)</f>
        <v>0</v>
      </c>
      <c r="AC75" s="40">
        <f>VLOOKUP($B75,期貨大額交易人未沖銷部位!$A$4:$O$499,15,FALSE)</f>
        <v>0</v>
      </c>
      <c r="AD75" s="33">
        <f>VLOOKUP($B75,三大美股走勢!$A$4:$J$495,4,FALSE)</f>
        <v>0</v>
      </c>
      <c r="AE75" s="33">
        <f>VLOOKUP($B75,三大美股走勢!$A$4:$J$495,7,FALSE)</f>
        <v>0</v>
      </c>
      <c r="AF75" s="33">
        <f>VLOOKUP($B75,三大美股走勢!$A$4:$J$495,10,FALSE)</f>
        <v>0</v>
      </c>
    </row>
    <row r="76" spans="2:32">
      <c r="B76" s="32">
        <v>42855</v>
      </c>
      <c r="C76" s="33">
        <f>VLOOKUP($B76,大盤與近月台指!$A$4:$I$499,2,FALSE)</f>
        <v>0</v>
      </c>
      <c r="D76" s="34">
        <f>VLOOKUP($B76,大盤與近月台指!$A$4:$I$499,3,FALSE)</f>
        <v>0</v>
      </c>
      <c r="E76" s="35">
        <f>VLOOKUP($B76,大盤與近月台指!$A$4:$I$499,4,FALSE)</f>
        <v>0</v>
      </c>
      <c r="F76" s="33">
        <f>VLOOKUP($B76,大盤與近月台指!$A$4:$I$499,5,FALSE)</f>
        <v>0</v>
      </c>
      <c r="G76" s="49">
        <f>VLOOKUP($B76,三大法人買賣超!$A$4:$I$500,3,FALSE)</f>
        <v>0</v>
      </c>
      <c r="H76" s="34">
        <f>VLOOKUP($B76,三大法人買賣超!$A$4:$I$500,5,FALSE)</f>
        <v>0</v>
      </c>
      <c r="I76" s="27">
        <f>VLOOKUP($B76,三大法人買賣超!$A$4:$I$500,7,FALSE)</f>
        <v>0</v>
      </c>
      <c r="J76" s="27">
        <f>VLOOKUP($B76,三大法人買賣超!$A$4:$I$500,9,FALSE)</f>
        <v>0</v>
      </c>
      <c r="K76" s="37">
        <f>新台幣匯率美元指數!B77</f>
        <v>0</v>
      </c>
      <c r="L76" s="38">
        <f>新台幣匯率美元指數!C77</f>
        <v>0</v>
      </c>
      <c r="M76" s="39">
        <f>新台幣匯率美元指數!D77</f>
        <v>0</v>
      </c>
      <c r="N76" s="27">
        <f>VLOOKUP($B76,外資期貨未平倉口數!$A$4:$M$499,4,FALSE)</f>
        <v>0</v>
      </c>
      <c r="O76" s="27">
        <f>VLOOKUP($B76,外資期貨未平倉口數!$A$4:$M$499,9,FALSE)</f>
        <v>0</v>
      </c>
      <c r="P76" s="27">
        <f>VLOOKUP($B76,外資期貨未平倉口數!$A$4:$M$499,10,FALSE)</f>
        <v>0</v>
      </c>
      <c r="Q76" s="27">
        <f>VLOOKUP($B76,外資期貨未平倉口數!$A$4:$M$499,11,FALSE)</f>
        <v>0</v>
      </c>
      <c r="R76" s="64">
        <f>VLOOKUP($B76,選擇權未平倉餘額!$A$4:$I$500,6,FALSE)</f>
        <v>0</v>
      </c>
      <c r="S76" s="64">
        <f>VLOOKUP($B76,選擇權未平倉餘額!$A$4:$I$500,7,FALSE)</f>
        <v>0</v>
      </c>
      <c r="T76" s="64">
        <f>VLOOKUP($B76,選擇權未平倉餘額!$A$4:$I$500,8,FALSE)</f>
        <v>0</v>
      </c>
      <c r="U76" s="64">
        <f>VLOOKUP($B76,選擇權未平倉餘額!$A$4:$I$500,9,FALSE)</f>
        <v>0</v>
      </c>
      <c r="V76" s="39">
        <f>VLOOKUP($B76,臺指選擇權P_C_Ratios!$A$4:$C$500,3,FALSE)</f>
        <v>0</v>
      </c>
      <c r="W76" s="41" t="e">
        <f>VLOOKUP($B76,散戶多空比!$A$6:$L$500,12,FALSE)</f>
        <v>#DIV/0!</v>
      </c>
      <c r="X76" s="40">
        <f>VLOOKUP($B76,期貨大額交易人未沖銷部位!$A$4:$O$499,4,FALSE)</f>
        <v>0</v>
      </c>
      <c r="Y76" s="40">
        <f>VLOOKUP($B76,期貨大額交易人未沖銷部位!$A$4:$O$499,7,FALSE)</f>
        <v>0</v>
      </c>
      <c r="Z76" s="40">
        <f>VLOOKUP($B76,期貨大額交易人未沖銷部位!$A$4:$O$499,10,FALSE)</f>
        <v>0</v>
      </c>
      <c r="AA76" s="40">
        <f>VLOOKUP($B76,期貨大額交易人未沖銷部位!$A$4:$O$499,13,FALSE)</f>
        <v>0</v>
      </c>
      <c r="AB76" s="40">
        <f>VLOOKUP($B76,期貨大額交易人未沖銷部位!$A$4:$O$499,14,FALSE)</f>
        <v>0</v>
      </c>
      <c r="AC76" s="40">
        <f>VLOOKUP($B76,期貨大額交易人未沖銷部位!$A$4:$O$499,15,FALSE)</f>
        <v>0</v>
      </c>
      <c r="AD76" s="33">
        <f>VLOOKUP($B76,三大美股走勢!$A$4:$J$495,4,FALSE)</f>
        <v>0</v>
      </c>
      <c r="AE76" s="33">
        <f>VLOOKUP($B76,三大美股走勢!$A$4:$J$495,7,FALSE)</f>
        <v>0</v>
      </c>
      <c r="AF76" s="33">
        <f>VLOOKUP($B76,三大美股走勢!$A$4:$J$495,10,FALSE)</f>
        <v>0</v>
      </c>
    </row>
    <row r="77" spans="2:32">
      <c r="B77" s="32">
        <v>42856</v>
      </c>
      <c r="C77" s="33">
        <f>VLOOKUP($B77,大盤與近月台指!$A$4:$I$499,2,FALSE)</f>
        <v>0</v>
      </c>
      <c r="D77" s="34">
        <f>VLOOKUP($B77,大盤與近月台指!$A$4:$I$499,3,FALSE)</f>
        <v>0</v>
      </c>
      <c r="E77" s="35">
        <f>VLOOKUP($B77,大盤與近月台指!$A$4:$I$499,4,FALSE)</f>
        <v>0</v>
      </c>
      <c r="F77" s="33">
        <f>VLOOKUP($B77,大盤與近月台指!$A$4:$I$499,5,FALSE)</f>
        <v>0</v>
      </c>
      <c r="G77" s="49">
        <f>VLOOKUP($B77,三大法人買賣超!$A$4:$I$500,3,FALSE)</f>
        <v>0</v>
      </c>
      <c r="H77" s="34">
        <f>VLOOKUP($B77,三大法人買賣超!$A$4:$I$500,5,FALSE)</f>
        <v>0</v>
      </c>
      <c r="I77" s="27">
        <f>VLOOKUP($B77,三大法人買賣超!$A$4:$I$500,7,FALSE)</f>
        <v>0</v>
      </c>
      <c r="J77" s="27">
        <f>VLOOKUP($B77,三大法人買賣超!$A$4:$I$500,9,FALSE)</f>
        <v>0</v>
      </c>
      <c r="K77" s="37">
        <f>新台幣匯率美元指數!B78</f>
        <v>0</v>
      </c>
      <c r="L77" s="38">
        <f>新台幣匯率美元指數!C78</f>
        <v>0</v>
      </c>
      <c r="M77" s="39">
        <f>新台幣匯率美元指數!D78</f>
        <v>0</v>
      </c>
      <c r="N77" s="27">
        <f>VLOOKUP($B77,外資期貨未平倉口數!$A$4:$M$499,4,FALSE)</f>
        <v>0</v>
      </c>
      <c r="O77" s="27">
        <f>VLOOKUP($B77,外資期貨未平倉口數!$A$4:$M$499,9,FALSE)</f>
        <v>0</v>
      </c>
      <c r="P77" s="27">
        <f>VLOOKUP($B77,外資期貨未平倉口數!$A$4:$M$499,10,FALSE)</f>
        <v>0</v>
      </c>
      <c r="Q77" s="27">
        <f>VLOOKUP($B77,外資期貨未平倉口數!$A$4:$M$499,11,FALSE)</f>
        <v>0</v>
      </c>
      <c r="R77" s="64">
        <f>VLOOKUP($B77,選擇權未平倉餘額!$A$4:$I$500,6,FALSE)</f>
        <v>0</v>
      </c>
      <c r="S77" s="64">
        <f>VLOOKUP($B77,選擇權未平倉餘額!$A$4:$I$500,7,FALSE)</f>
        <v>0</v>
      </c>
      <c r="T77" s="64">
        <f>VLOOKUP($B77,選擇權未平倉餘額!$A$4:$I$500,8,FALSE)</f>
        <v>0</v>
      </c>
      <c r="U77" s="64">
        <f>VLOOKUP($B77,選擇權未平倉餘額!$A$4:$I$500,9,FALSE)</f>
        <v>0</v>
      </c>
      <c r="V77" s="39">
        <f>VLOOKUP($B77,臺指選擇權P_C_Ratios!$A$4:$C$500,3,FALSE)</f>
        <v>0</v>
      </c>
      <c r="W77" s="41" t="e">
        <f>VLOOKUP($B77,散戶多空比!$A$6:$L$500,12,FALSE)</f>
        <v>#DIV/0!</v>
      </c>
      <c r="X77" s="40">
        <f>VLOOKUP($B77,期貨大額交易人未沖銷部位!$A$4:$O$499,4,FALSE)</f>
        <v>0</v>
      </c>
      <c r="Y77" s="40">
        <f>VLOOKUP($B77,期貨大額交易人未沖銷部位!$A$4:$O$499,7,FALSE)</f>
        <v>0</v>
      </c>
      <c r="Z77" s="40">
        <f>VLOOKUP($B77,期貨大額交易人未沖銷部位!$A$4:$O$499,10,FALSE)</f>
        <v>0</v>
      </c>
      <c r="AA77" s="40">
        <f>VLOOKUP($B77,期貨大額交易人未沖銷部位!$A$4:$O$499,13,FALSE)</f>
        <v>0</v>
      </c>
      <c r="AB77" s="40">
        <f>VLOOKUP($B77,期貨大額交易人未沖銷部位!$A$4:$O$499,14,FALSE)</f>
        <v>0</v>
      </c>
      <c r="AC77" s="40">
        <f>VLOOKUP($B77,期貨大額交易人未沖銷部位!$A$4:$O$499,15,FALSE)</f>
        <v>0</v>
      </c>
      <c r="AD77" s="33">
        <f>VLOOKUP($B77,三大美股走勢!$A$4:$J$495,4,FALSE)</f>
        <v>0</v>
      </c>
      <c r="AE77" s="33">
        <f>VLOOKUP($B77,三大美股走勢!$A$4:$J$495,7,FALSE)</f>
        <v>0</v>
      </c>
      <c r="AF77" s="33">
        <f>VLOOKUP($B77,三大美股走勢!$A$4:$J$495,10,FALSE)</f>
        <v>0</v>
      </c>
    </row>
    <row r="78" spans="2:32">
      <c r="B78" s="32">
        <v>42857</v>
      </c>
      <c r="C78" s="33">
        <f>VLOOKUP($B78,大盤與近月台指!$A$4:$I$499,2,FALSE)</f>
        <v>0</v>
      </c>
      <c r="D78" s="34">
        <f>VLOOKUP($B78,大盤與近月台指!$A$4:$I$499,3,FALSE)</f>
        <v>0</v>
      </c>
      <c r="E78" s="35">
        <f>VLOOKUP($B78,大盤與近月台指!$A$4:$I$499,4,FALSE)</f>
        <v>0</v>
      </c>
      <c r="F78" s="33">
        <f>VLOOKUP($B78,大盤與近月台指!$A$4:$I$499,5,FALSE)</f>
        <v>0</v>
      </c>
      <c r="G78" s="49">
        <f>VLOOKUP($B78,三大法人買賣超!$A$4:$I$500,3,FALSE)</f>
        <v>0</v>
      </c>
      <c r="H78" s="34">
        <f>VLOOKUP($B78,三大法人買賣超!$A$4:$I$500,5,FALSE)</f>
        <v>0</v>
      </c>
      <c r="I78" s="27">
        <f>VLOOKUP($B78,三大法人買賣超!$A$4:$I$500,7,FALSE)</f>
        <v>0</v>
      </c>
      <c r="J78" s="27">
        <f>VLOOKUP($B78,三大法人買賣超!$A$4:$I$500,9,FALSE)</f>
        <v>0</v>
      </c>
      <c r="K78" s="37">
        <f>新台幣匯率美元指數!B79</f>
        <v>0</v>
      </c>
      <c r="L78" s="38">
        <f>新台幣匯率美元指數!C79</f>
        <v>0</v>
      </c>
      <c r="M78" s="39">
        <f>新台幣匯率美元指數!D79</f>
        <v>0</v>
      </c>
      <c r="N78" s="27">
        <f>VLOOKUP($B78,外資期貨未平倉口數!$A$4:$M$499,4,FALSE)</f>
        <v>0</v>
      </c>
      <c r="O78" s="27">
        <f>VLOOKUP($B78,外資期貨未平倉口數!$A$4:$M$499,9,FALSE)</f>
        <v>0</v>
      </c>
      <c r="P78" s="27">
        <f>VLOOKUP($B78,外資期貨未平倉口數!$A$4:$M$499,10,FALSE)</f>
        <v>0</v>
      </c>
      <c r="Q78" s="27">
        <f>VLOOKUP($B78,外資期貨未平倉口數!$A$4:$M$499,11,FALSE)</f>
        <v>0</v>
      </c>
      <c r="R78" s="64">
        <f>VLOOKUP($B78,選擇權未平倉餘額!$A$4:$I$500,6,FALSE)</f>
        <v>0</v>
      </c>
      <c r="S78" s="64">
        <f>VLOOKUP($B78,選擇權未平倉餘額!$A$4:$I$500,7,FALSE)</f>
        <v>0</v>
      </c>
      <c r="T78" s="64">
        <f>VLOOKUP($B78,選擇權未平倉餘額!$A$4:$I$500,8,FALSE)</f>
        <v>0</v>
      </c>
      <c r="U78" s="64">
        <f>VLOOKUP($B78,選擇權未平倉餘額!$A$4:$I$500,9,FALSE)</f>
        <v>0</v>
      </c>
      <c r="V78" s="39">
        <f>VLOOKUP($B78,臺指選擇權P_C_Ratios!$A$4:$C$500,3,FALSE)</f>
        <v>0</v>
      </c>
      <c r="W78" s="41" t="e">
        <f>VLOOKUP($B78,散戶多空比!$A$6:$L$500,12,FALSE)</f>
        <v>#DIV/0!</v>
      </c>
      <c r="X78" s="40">
        <f>VLOOKUP($B78,期貨大額交易人未沖銷部位!$A$4:$O$499,4,FALSE)</f>
        <v>0</v>
      </c>
      <c r="Y78" s="40">
        <f>VLOOKUP($B78,期貨大額交易人未沖銷部位!$A$4:$O$499,7,FALSE)</f>
        <v>0</v>
      </c>
      <c r="Z78" s="40">
        <f>VLOOKUP($B78,期貨大額交易人未沖銷部位!$A$4:$O$499,10,FALSE)</f>
        <v>0</v>
      </c>
      <c r="AA78" s="40">
        <f>VLOOKUP($B78,期貨大額交易人未沖銷部位!$A$4:$O$499,13,FALSE)</f>
        <v>0</v>
      </c>
      <c r="AB78" s="40">
        <f>VLOOKUP($B78,期貨大額交易人未沖銷部位!$A$4:$O$499,14,FALSE)</f>
        <v>0</v>
      </c>
      <c r="AC78" s="40">
        <f>VLOOKUP($B78,期貨大額交易人未沖銷部位!$A$4:$O$499,15,FALSE)</f>
        <v>0</v>
      </c>
      <c r="AD78" s="33">
        <f>VLOOKUP($B78,三大美股走勢!$A$4:$J$495,4,FALSE)</f>
        <v>0</v>
      </c>
      <c r="AE78" s="33">
        <f>VLOOKUP($B78,三大美股走勢!$A$4:$J$495,7,FALSE)</f>
        <v>0</v>
      </c>
      <c r="AF78" s="33">
        <f>VLOOKUP($B78,三大美股走勢!$A$4:$J$495,10,FALSE)</f>
        <v>0</v>
      </c>
    </row>
    <row r="79" spans="2:32">
      <c r="B79" s="32">
        <v>42858</v>
      </c>
      <c r="C79" s="33">
        <f>VLOOKUP($B79,大盤與近月台指!$A$4:$I$499,2,FALSE)</f>
        <v>0</v>
      </c>
      <c r="D79" s="34">
        <f>VLOOKUP($B79,大盤與近月台指!$A$4:$I$499,3,FALSE)</f>
        <v>0</v>
      </c>
      <c r="E79" s="35">
        <f>VLOOKUP($B79,大盤與近月台指!$A$4:$I$499,4,FALSE)</f>
        <v>0</v>
      </c>
      <c r="F79" s="33">
        <f>VLOOKUP($B79,大盤與近月台指!$A$4:$I$499,5,FALSE)</f>
        <v>0</v>
      </c>
      <c r="G79" s="49">
        <f>VLOOKUP($B79,三大法人買賣超!$A$4:$I$500,3,FALSE)</f>
        <v>0</v>
      </c>
      <c r="H79" s="34">
        <f>VLOOKUP($B79,三大法人買賣超!$A$4:$I$500,5,FALSE)</f>
        <v>0</v>
      </c>
      <c r="I79" s="27">
        <f>VLOOKUP($B79,三大法人買賣超!$A$4:$I$500,7,FALSE)</f>
        <v>0</v>
      </c>
      <c r="J79" s="27">
        <f>VLOOKUP($B79,三大法人買賣超!$A$4:$I$500,9,FALSE)</f>
        <v>0</v>
      </c>
      <c r="K79" s="37">
        <f>新台幣匯率美元指數!B80</f>
        <v>0</v>
      </c>
      <c r="L79" s="38">
        <f>新台幣匯率美元指數!C80</f>
        <v>0</v>
      </c>
      <c r="M79" s="39">
        <f>新台幣匯率美元指數!D80</f>
        <v>0</v>
      </c>
      <c r="N79" s="27">
        <f>VLOOKUP($B79,外資期貨未平倉口數!$A$4:$M$499,4,FALSE)</f>
        <v>0</v>
      </c>
      <c r="O79" s="27">
        <f>VLOOKUP($B79,外資期貨未平倉口數!$A$4:$M$499,9,FALSE)</f>
        <v>0</v>
      </c>
      <c r="P79" s="27">
        <f>VLOOKUP($B79,外資期貨未平倉口數!$A$4:$M$499,10,FALSE)</f>
        <v>0</v>
      </c>
      <c r="Q79" s="27">
        <f>VLOOKUP($B79,外資期貨未平倉口數!$A$4:$M$499,11,FALSE)</f>
        <v>0</v>
      </c>
      <c r="R79" s="64">
        <f>VLOOKUP($B79,選擇權未平倉餘額!$A$4:$I$500,6,FALSE)</f>
        <v>0</v>
      </c>
      <c r="S79" s="64">
        <f>VLOOKUP($B79,選擇權未平倉餘額!$A$4:$I$500,7,FALSE)</f>
        <v>0</v>
      </c>
      <c r="T79" s="64">
        <f>VLOOKUP($B79,選擇權未平倉餘額!$A$4:$I$500,8,FALSE)</f>
        <v>0</v>
      </c>
      <c r="U79" s="64">
        <f>VLOOKUP($B79,選擇權未平倉餘額!$A$4:$I$500,9,FALSE)</f>
        <v>0</v>
      </c>
      <c r="V79" s="39">
        <f>VLOOKUP($B79,臺指選擇權P_C_Ratios!$A$4:$C$500,3,FALSE)</f>
        <v>0</v>
      </c>
      <c r="W79" s="41" t="e">
        <f>VLOOKUP($B79,散戶多空比!$A$6:$L$500,12,FALSE)</f>
        <v>#DIV/0!</v>
      </c>
      <c r="X79" s="40">
        <f>VLOOKUP($B79,期貨大額交易人未沖銷部位!$A$4:$O$499,4,FALSE)</f>
        <v>0</v>
      </c>
      <c r="Y79" s="40">
        <f>VLOOKUP($B79,期貨大額交易人未沖銷部位!$A$4:$O$499,7,FALSE)</f>
        <v>0</v>
      </c>
      <c r="Z79" s="40">
        <f>VLOOKUP($B79,期貨大額交易人未沖銷部位!$A$4:$O$499,10,FALSE)</f>
        <v>0</v>
      </c>
      <c r="AA79" s="40">
        <f>VLOOKUP($B79,期貨大額交易人未沖銷部位!$A$4:$O$499,13,FALSE)</f>
        <v>0</v>
      </c>
      <c r="AB79" s="40">
        <f>VLOOKUP($B79,期貨大額交易人未沖銷部位!$A$4:$O$499,14,FALSE)</f>
        <v>0</v>
      </c>
      <c r="AC79" s="40">
        <f>VLOOKUP($B79,期貨大額交易人未沖銷部位!$A$4:$O$499,15,FALSE)</f>
        <v>0</v>
      </c>
      <c r="AD79" s="33">
        <f>VLOOKUP($B79,三大美股走勢!$A$4:$J$495,4,FALSE)</f>
        <v>0</v>
      </c>
      <c r="AE79" s="33">
        <f>VLOOKUP($B79,三大美股走勢!$A$4:$J$495,7,FALSE)</f>
        <v>0</v>
      </c>
      <c r="AF79" s="33">
        <f>VLOOKUP($B79,三大美股走勢!$A$4:$J$495,10,FALSE)</f>
        <v>0</v>
      </c>
    </row>
    <row r="80" spans="2:32">
      <c r="B80" s="32">
        <v>42859</v>
      </c>
      <c r="C80" s="33">
        <f>VLOOKUP($B80,大盤與近月台指!$A$4:$I$499,2,FALSE)</f>
        <v>0</v>
      </c>
      <c r="D80" s="34">
        <f>VLOOKUP($B80,大盤與近月台指!$A$4:$I$499,3,FALSE)</f>
        <v>0</v>
      </c>
      <c r="E80" s="35">
        <f>VLOOKUP($B80,大盤與近月台指!$A$4:$I$499,4,FALSE)</f>
        <v>0</v>
      </c>
      <c r="F80" s="33">
        <f>VLOOKUP($B80,大盤與近月台指!$A$4:$I$499,5,FALSE)</f>
        <v>0</v>
      </c>
      <c r="G80" s="49">
        <f>VLOOKUP($B80,三大法人買賣超!$A$4:$I$500,3,FALSE)</f>
        <v>0</v>
      </c>
      <c r="H80" s="34">
        <f>VLOOKUP($B80,三大法人買賣超!$A$4:$I$500,5,FALSE)</f>
        <v>0</v>
      </c>
      <c r="I80" s="27">
        <f>VLOOKUP($B80,三大法人買賣超!$A$4:$I$500,7,FALSE)</f>
        <v>0</v>
      </c>
      <c r="J80" s="27">
        <f>VLOOKUP($B80,三大法人買賣超!$A$4:$I$500,9,FALSE)</f>
        <v>0</v>
      </c>
      <c r="K80" s="37">
        <f>新台幣匯率美元指數!B81</f>
        <v>0</v>
      </c>
      <c r="L80" s="38">
        <f>新台幣匯率美元指數!C81</f>
        <v>0</v>
      </c>
      <c r="M80" s="39">
        <f>新台幣匯率美元指數!D81</f>
        <v>0</v>
      </c>
      <c r="N80" s="27">
        <f>VLOOKUP($B80,外資期貨未平倉口數!$A$4:$M$499,4,FALSE)</f>
        <v>0</v>
      </c>
      <c r="O80" s="27">
        <f>VLOOKUP($B80,外資期貨未平倉口數!$A$4:$M$499,9,FALSE)</f>
        <v>0</v>
      </c>
      <c r="P80" s="27">
        <f>VLOOKUP($B80,外資期貨未平倉口數!$A$4:$M$499,10,FALSE)</f>
        <v>0</v>
      </c>
      <c r="Q80" s="27">
        <f>VLOOKUP($B80,外資期貨未平倉口數!$A$4:$M$499,11,FALSE)</f>
        <v>0</v>
      </c>
      <c r="R80" s="64">
        <f>VLOOKUP($B80,選擇權未平倉餘額!$A$4:$I$500,6,FALSE)</f>
        <v>0</v>
      </c>
      <c r="S80" s="64">
        <f>VLOOKUP($B80,選擇權未平倉餘額!$A$4:$I$500,7,FALSE)</f>
        <v>0</v>
      </c>
      <c r="T80" s="64">
        <f>VLOOKUP($B80,選擇權未平倉餘額!$A$4:$I$500,8,FALSE)</f>
        <v>0</v>
      </c>
      <c r="U80" s="64">
        <f>VLOOKUP($B80,選擇權未平倉餘額!$A$4:$I$500,9,FALSE)</f>
        <v>0</v>
      </c>
      <c r="V80" s="39">
        <f>VLOOKUP($B80,臺指選擇權P_C_Ratios!$A$4:$C$500,3,FALSE)</f>
        <v>0</v>
      </c>
      <c r="W80" s="41" t="e">
        <f>VLOOKUP($B80,散戶多空比!$A$6:$L$500,12,FALSE)</f>
        <v>#DIV/0!</v>
      </c>
      <c r="X80" s="40">
        <f>VLOOKUP($B80,期貨大額交易人未沖銷部位!$A$4:$O$499,4,FALSE)</f>
        <v>0</v>
      </c>
      <c r="Y80" s="40">
        <f>VLOOKUP($B80,期貨大額交易人未沖銷部位!$A$4:$O$499,7,FALSE)</f>
        <v>0</v>
      </c>
      <c r="Z80" s="40">
        <f>VLOOKUP($B80,期貨大額交易人未沖銷部位!$A$4:$O$499,10,FALSE)</f>
        <v>0</v>
      </c>
      <c r="AA80" s="40">
        <f>VLOOKUP($B80,期貨大額交易人未沖銷部位!$A$4:$O$499,13,FALSE)</f>
        <v>0</v>
      </c>
      <c r="AB80" s="40">
        <f>VLOOKUP($B80,期貨大額交易人未沖銷部位!$A$4:$O$499,14,FALSE)</f>
        <v>0</v>
      </c>
      <c r="AC80" s="40">
        <f>VLOOKUP($B80,期貨大額交易人未沖銷部位!$A$4:$O$499,15,FALSE)</f>
        <v>0</v>
      </c>
      <c r="AD80" s="33">
        <f>VLOOKUP($B80,三大美股走勢!$A$4:$J$495,4,FALSE)</f>
        <v>0</v>
      </c>
      <c r="AE80" s="33">
        <f>VLOOKUP($B80,三大美股走勢!$A$4:$J$495,7,FALSE)</f>
        <v>0</v>
      </c>
      <c r="AF80" s="33">
        <f>VLOOKUP($B80,三大美股走勢!$A$4:$J$495,10,FALSE)</f>
        <v>0</v>
      </c>
    </row>
    <row r="81" spans="2:32">
      <c r="B81" s="32">
        <v>42860</v>
      </c>
      <c r="C81" s="33">
        <f>VLOOKUP($B81,大盤與近月台指!$A$4:$I$499,2,FALSE)</f>
        <v>0</v>
      </c>
      <c r="D81" s="34">
        <f>VLOOKUP($B81,大盤與近月台指!$A$4:$I$499,3,FALSE)</f>
        <v>0</v>
      </c>
      <c r="E81" s="35">
        <f>VLOOKUP($B81,大盤與近月台指!$A$4:$I$499,4,FALSE)</f>
        <v>0</v>
      </c>
      <c r="F81" s="33">
        <f>VLOOKUP($B81,大盤與近月台指!$A$4:$I$499,5,FALSE)</f>
        <v>0</v>
      </c>
      <c r="G81" s="49">
        <f>VLOOKUP($B81,三大法人買賣超!$A$4:$I$500,3,FALSE)</f>
        <v>0</v>
      </c>
      <c r="H81" s="34">
        <f>VLOOKUP($B81,三大法人買賣超!$A$4:$I$500,5,FALSE)</f>
        <v>0</v>
      </c>
      <c r="I81" s="27">
        <f>VLOOKUP($B81,三大法人買賣超!$A$4:$I$500,7,FALSE)</f>
        <v>0</v>
      </c>
      <c r="J81" s="27">
        <f>VLOOKUP($B81,三大法人買賣超!$A$4:$I$500,9,FALSE)</f>
        <v>0</v>
      </c>
      <c r="K81" s="37">
        <f>新台幣匯率美元指數!B82</f>
        <v>0</v>
      </c>
      <c r="L81" s="38">
        <f>新台幣匯率美元指數!C82</f>
        <v>0</v>
      </c>
      <c r="M81" s="39">
        <f>新台幣匯率美元指數!D82</f>
        <v>0</v>
      </c>
      <c r="N81" s="27">
        <f>VLOOKUP($B81,外資期貨未平倉口數!$A$4:$M$499,4,FALSE)</f>
        <v>0</v>
      </c>
      <c r="O81" s="27">
        <f>VLOOKUP($B81,外資期貨未平倉口數!$A$4:$M$499,9,FALSE)</f>
        <v>0</v>
      </c>
      <c r="P81" s="27">
        <f>VLOOKUP($B81,外資期貨未平倉口數!$A$4:$M$499,10,FALSE)</f>
        <v>0</v>
      </c>
      <c r="Q81" s="27">
        <f>VLOOKUP($B81,外資期貨未平倉口數!$A$4:$M$499,11,FALSE)</f>
        <v>0</v>
      </c>
      <c r="R81" s="64">
        <f>VLOOKUP($B81,選擇權未平倉餘額!$A$4:$I$500,6,FALSE)</f>
        <v>0</v>
      </c>
      <c r="S81" s="64">
        <f>VLOOKUP($B81,選擇權未平倉餘額!$A$4:$I$500,7,FALSE)</f>
        <v>0</v>
      </c>
      <c r="T81" s="64">
        <f>VLOOKUP($B81,選擇權未平倉餘額!$A$4:$I$500,8,FALSE)</f>
        <v>0</v>
      </c>
      <c r="U81" s="64">
        <f>VLOOKUP($B81,選擇權未平倉餘額!$A$4:$I$500,9,FALSE)</f>
        <v>0</v>
      </c>
      <c r="V81" s="39">
        <f>VLOOKUP($B81,臺指選擇權P_C_Ratios!$A$4:$C$500,3,FALSE)</f>
        <v>0</v>
      </c>
      <c r="W81" s="41" t="e">
        <f>VLOOKUP($B81,散戶多空比!$A$6:$L$500,12,FALSE)</f>
        <v>#DIV/0!</v>
      </c>
      <c r="X81" s="40">
        <f>VLOOKUP($B81,期貨大額交易人未沖銷部位!$A$4:$O$499,4,FALSE)</f>
        <v>0</v>
      </c>
      <c r="Y81" s="40">
        <f>VLOOKUP($B81,期貨大額交易人未沖銷部位!$A$4:$O$499,7,FALSE)</f>
        <v>0</v>
      </c>
      <c r="Z81" s="40">
        <f>VLOOKUP($B81,期貨大額交易人未沖銷部位!$A$4:$O$499,10,FALSE)</f>
        <v>0</v>
      </c>
      <c r="AA81" s="40">
        <f>VLOOKUP($B81,期貨大額交易人未沖銷部位!$A$4:$O$499,13,FALSE)</f>
        <v>0</v>
      </c>
      <c r="AB81" s="40">
        <f>VLOOKUP($B81,期貨大額交易人未沖銷部位!$A$4:$O$499,14,FALSE)</f>
        <v>0</v>
      </c>
      <c r="AC81" s="40">
        <f>VLOOKUP($B81,期貨大額交易人未沖銷部位!$A$4:$O$499,15,FALSE)</f>
        <v>0</v>
      </c>
      <c r="AD81" s="33">
        <f>VLOOKUP($B81,三大美股走勢!$A$4:$J$495,4,FALSE)</f>
        <v>0</v>
      </c>
      <c r="AE81" s="33">
        <f>VLOOKUP($B81,三大美股走勢!$A$4:$J$495,7,FALSE)</f>
        <v>0</v>
      </c>
      <c r="AF81" s="33">
        <f>VLOOKUP($B81,三大美股走勢!$A$4:$J$495,10,FALSE)</f>
        <v>0</v>
      </c>
    </row>
    <row r="82" spans="2:32">
      <c r="B82" s="32">
        <v>42861</v>
      </c>
      <c r="C82" s="33">
        <f>VLOOKUP($B82,大盤與近月台指!$A$4:$I$499,2,FALSE)</f>
        <v>0</v>
      </c>
      <c r="D82" s="34">
        <f>VLOOKUP($B82,大盤與近月台指!$A$4:$I$499,3,FALSE)</f>
        <v>0</v>
      </c>
      <c r="E82" s="35">
        <f>VLOOKUP($B82,大盤與近月台指!$A$4:$I$499,4,FALSE)</f>
        <v>0</v>
      </c>
      <c r="F82" s="33">
        <f>VLOOKUP($B82,大盤與近月台指!$A$4:$I$499,5,FALSE)</f>
        <v>0</v>
      </c>
      <c r="G82" s="49">
        <f>VLOOKUP($B82,三大法人買賣超!$A$4:$I$500,3,FALSE)</f>
        <v>0</v>
      </c>
      <c r="H82" s="34">
        <f>VLOOKUP($B82,三大法人買賣超!$A$4:$I$500,5,FALSE)</f>
        <v>0</v>
      </c>
      <c r="I82" s="27">
        <f>VLOOKUP($B82,三大法人買賣超!$A$4:$I$500,7,FALSE)</f>
        <v>0</v>
      </c>
      <c r="J82" s="27">
        <f>VLOOKUP($B82,三大法人買賣超!$A$4:$I$500,9,FALSE)</f>
        <v>0</v>
      </c>
      <c r="K82" s="37">
        <f>新台幣匯率美元指數!B83</f>
        <v>0</v>
      </c>
      <c r="L82" s="38">
        <f>新台幣匯率美元指數!C83</f>
        <v>0</v>
      </c>
      <c r="M82" s="39">
        <f>新台幣匯率美元指數!D83</f>
        <v>0</v>
      </c>
      <c r="N82" s="27">
        <f>VLOOKUP($B82,外資期貨未平倉口數!$A$4:$M$499,4,FALSE)</f>
        <v>0</v>
      </c>
      <c r="O82" s="27">
        <f>VLOOKUP($B82,外資期貨未平倉口數!$A$4:$M$499,9,FALSE)</f>
        <v>0</v>
      </c>
      <c r="P82" s="27">
        <f>VLOOKUP($B82,外資期貨未平倉口數!$A$4:$M$499,10,FALSE)</f>
        <v>0</v>
      </c>
      <c r="Q82" s="27">
        <f>VLOOKUP($B82,外資期貨未平倉口數!$A$4:$M$499,11,FALSE)</f>
        <v>0</v>
      </c>
      <c r="R82" s="64">
        <f>VLOOKUP($B82,選擇權未平倉餘額!$A$4:$I$500,6,FALSE)</f>
        <v>0</v>
      </c>
      <c r="S82" s="64">
        <f>VLOOKUP($B82,選擇權未平倉餘額!$A$4:$I$500,7,FALSE)</f>
        <v>0</v>
      </c>
      <c r="T82" s="64">
        <f>VLOOKUP($B82,選擇權未平倉餘額!$A$4:$I$500,8,FALSE)</f>
        <v>0</v>
      </c>
      <c r="U82" s="64">
        <f>VLOOKUP($B82,選擇權未平倉餘額!$A$4:$I$500,9,FALSE)</f>
        <v>0</v>
      </c>
      <c r="V82" s="39">
        <f>VLOOKUP($B82,臺指選擇權P_C_Ratios!$A$4:$C$500,3,FALSE)</f>
        <v>0</v>
      </c>
      <c r="W82" s="41" t="e">
        <f>VLOOKUP($B82,散戶多空比!$A$6:$L$500,12,FALSE)</f>
        <v>#DIV/0!</v>
      </c>
      <c r="X82" s="40">
        <f>VLOOKUP($B82,期貨大額交易人未沖銷部位!$A$4:$O$499,4,FALSE)</f>
        <v>0</v>
      </c>
      <c r="Y82" s="40">
        <f>VLOOKUP($B82,期貨大額交易人未沖銷部位!$A$4:$O$499,7,FALSE)</f>
        <v>0</v>
      </c>
      <c r="Z82" s="40">
        <f>VLOOKUP($B82,期貨大額交易人未沖銷部位!$A$4:$O$499,10,FALSE)</f>
        <v>0</v>
      </c>
      <c r="AA82" s="40">
        <f>VLOOKUP($B82,期貨大額交易人未沖銷部位!$A$4:$O$499,13,FALSE)</f>
        <v>0</v>
      </c>
      <c r="AB82" s="40">
        <f>VLOOKUP($B82,期貨大額交易人未沖銷部位!$A$4:$O$499,14,FALSE)</f>
        <v>0</v>
      </c>
      <c r="AC82" s="40">
        <f>VLOOKUP($B82,期貨大額交易人未沖銷部位!$A$4:$O$499,15,FALSE)</f>
        <v>0</v>
      </c>
      <c r="AD82" s="33">
        <f>VLOOKUP($B82,三大美股走勢!$A$4:$J$495,4,FALSE)</f>
        <v>0</v>
      </c>
      <c r="AE82" s="33">
        <f>VLOOKUP($B82,三大美股走勢!$A$4:$J$495,7,FALSE)</f>
        <v>0</v>
      </c>
      <c r="AF82" s="33">
        <f>VLOOKUP($B82,三大美股走勢!$A$4:$J$495,10,FALSE)</f>
        <v>0</v>
      </c>
    </row>
    <row r="83" spans="2:32">
      <c r="B83" s="32">
        <v>42862</v>
      </c>
      <c r="C83" s="33">
        <f>VLOOKUP($B83,大盤與近月台指!$A$4:$I$499,2,FALSE)</f>
        <v>0</v>
      </c>
      <c r="D83" s="34">
        <f>VLOOKUP($B83,大盤與近月台指!$A$4:$I$499,3,FALSE)</f>
        <v>0</v>
      </c>
      <c r="E83" s="35">
        <f>VLOOKUP($B83,大盤與近月台指!$A$4:$I$499,4,FALSE)</f>
        <v>0</v>
      </c>
      <c r="F83" s="33">
        <f>VLOOKUP($B83,大盤與近月台指!$A$4:$I$499,5,FALSE)</f>
        <v>0</v>
      </c>
      <c r="G83" s="49">
        <f>VLOOKUP($B83,三大法人買賣超!$A$4:$I$500,3,FALSE)</f>
        <v>0</v>
      </c>
      <c r="H83" s="34">
        <f>VLOOKUP($B83,三大法人買賣超!$A$4:$I$500,5,FALSE)</f>
        <v>0</v>
      </c>
      <c r="I83" s="27">
        <f>VLOOKUP($B83,三大法人買賣超!$A$4:$I$500,7,FALSE)</f>
        <v>0</v>
      </c>
      <c r="J83" s="27">
        <f>VLOOKUP($B83,三大法人買賣超!$A$4:$I$500,9,FALSE)</f>
        <v>0</v>
      </c>
      <c r="K83" s="37">
        <f>新台幣匯率美元指數!B84</f>
        <v>0</v>
      </c>
      <c r="L83" s="38">
        <f>新台幣匯率美元指數!C84</f>
        <v>0</v>
      </c>
      <c r="M83" s="39">
        <f>新台幣匯率美元指數!D84</f>
        <v>0</v>
      </c>
      <c r="N83" s="27">
        <f>VLOOKUP($B83,外資期貨未平倉口數!$A$4:$M$499,4,FALSE)</f>
        <v>0</v>
      </c>
      <c r="O83" s="27">
        <f>VLOOKUP($B83,外資期貨未平倉口數!$A$4:$M$499,9,FALSE)</f>
        <v>0</v>
      </c>
      <c r="P83" s="27">
        <f>VLOOKUP($B83,外資期貨未平倉口數!$A$4:$M$499,10,FALSE)</f>
        <v>0</v>
      </c>
      <c r="Q83" s="27">
        <f>VLOOKUP($B83,外資期貨未平倉口數!$A$4:$M$499,11,FALSE)</f>
        <v>0</v>
      </c>
      <c r="R83" s="64">
        <f>VLOOKUP($B83,選擇權未平倉餘額!$A$4:$I$500,6,FALSE)</f>
        <v>0</v>
      </c>
      <c r="S83" s="64">
        <f>VLOOKUP($B83,選擇權未平倉餘額!$A$4:$I$500,7,FALSE)</f>
        <v>0</v>
      </c>
      <c r="T83" s="64">
        <f>VLOOKUP($B83,選擇權未平倉餘額!$A$4:$I$500,8,FALSE)</f>
        <v>0</v>
      </c>
      <c r="U83" s="64">
        <f>VLOOKUP($B83,選擇權未平倉餘額!$A$4:$I$500,9,FALSE)</f>
        <v>0</v>
      </c>
      <c r="V83" s="39">
        <f>VLOOKUP($B83,臺指選擇權P_C_Ratios!$A$4:$C$500,3,FALSE)</f>
        <v>0</v>
      </c>
      <c r="W83" s="41" t="e">
        <f>VLOOKUP($B83,散戶多空比!$A$6:$L$500,12,FALSE)</f>
        <v>#DIV/0!</v>
      </c>
      <c r="X83" s="40">
        <f>VLOOKUP($B83,期貨大額交易人未沖銷部位!$A$4:$O$499,4,FALSE)</f>
        <v>0</v>
      </c>
      <c r="Y83" s="40">
        <f>VLOOKUP($B83,期貨大額交易人未沖銷部位!$A$4:$O$499,7,FALSE)</f>
        <v>0</v>
      </c>
      <c r="Z83" s="40">
        <f>VLOOKUP($B83,期貨大額交易人未沖銷部位!$A$4:$O$499,10,FALSE)</f>
        <v>0</v>
      </c>
      <c r="AA83" s="40">
        <f>VLOOKUP($B83,期貨大額交易人未沖銷部位!$A$4:$O$499,13,FALSE)</f>
        <v>0</v>
      </c>
      <c r="AB83" s="40">
        <f>VLOOKUP($B83,期貨大額交易人未沖銷部位!$A$4:$O$499,14,FALSE)</f>
        <v>0</v>
      </c>
      <c r="AC83" s="40">
        <f>VLOOKUP($B83,期貨大額交易人未沖銷部位!$A$4:$O$499,15,FALSE)</f>
        <v>0</v>
      </c>
      <c r="AD83" s="33">
        <f>VLOOKUP($B83,三大美股走勢!$A$4:$J$495,4,FALSE)</f>
        <v>0</v>
      </c>
      <c r="AE83" s="33">
        <f>VLOOKUP($B83,三大美股走勢!$A$4:$J$495,7,FALSE)</f>
        <v>0</v>
      </c>
      <c r="AF83" s="33">
        <f>VLOOKUP($B83,三大美股走勢!$A$4:$J$495,10,FALSE)</f>
        <v>0</v>
      </c>
    </row>
    <row r="84" spans="2:32">
      <c r="B84" s="32">
        <v>42863</v>
      </c>
      <c r="C84" s="33">
        <f>VLOOKUP($B84,大盤與近月台指!$A$4:$I$499,2,FALSE)</f>
        <v>0</v>
      </c>
      <c r="D84" s="34">
        <f>VLOOKUP($B84,大盤與近月台指!$A$4:$I$499,3,FALSE)</f>
        <v>0</v>
      </c>
      <c r="E84" s="35">
        <f>VLOOKUP($B84,大盤與近月台指!$A$4:$I$499,4,FALSE)</f>
        <v>0</v>
      </c>
      <c r="F84" s="33">
        <f>VLOOKUP($B84,大盤與近月台指!$A$4:$I$499,5,FALSE)</f>
        <v>0</v>
      </c>
      <c r="G84" s="49">
        <f>VLOOKUP($B84,三大法人買賣超!$A$4:$I$500,3,FALSE)</f>
        <v>0</v>
      </c>
      <c r="H84" s="34">
        <f>VLOOKUP($B84,三大法人買賣超!$A$4:$I$500,5,FALSE)</f>
        <v>0</v>
      </c>
      <c r="I84" s="27">
        <f>VLOOKUP($B84,三大法人買賣超!$A$4:$I$500,7,FALSE)</f>
        <v>0</v>
      </c>
      <c r="J84" s="27">
        <f>VLOOKUP($B84,三大法人買賣超!$A$4:$I$500,9,FALSE)</f>
        <v>0</v>
      </c>
      <c r="K84" s="37">
        <f>新台幣匯率美元指數!B85</f>
        <v>0</v>
      </c>
      <c r="L84" s="38">
        <f>新台幣匯率美元指數!C85</f>
        <v>0</v>
      </c>
      <c r="M84" s="39">
        <f>新台幣匯率美元指數!D85</f>
        <v>0</v>
      </c>
      <c r="N84" s="27">
        <f>VLOOKUP($B84,外資期貨未平倉口數!$A$4:$M$499,4,FALSE)</f>
        <v>0</v>
      </c>
      <c r="O84" s="27">
        <f>VLOOKUP($B84,外資期貨未平倉口數!$A$4:$M$499,9,FALSE)</f>
        <v>0</v>
      </c>
      <c r="P84" s="27">
        <f>VLOOKUP($B84,外資期貨未平倉口數!$A$4:$M$499,10,FALSE)</f>
        <v>0</v>
      </c>
      <c r="Q84" s="27">
        <f>VLOOKUP($B84,外資期貨未平倉口數!$A$4:$M$499,11,FALSE)</f>
        <v>0</v>
      </c>
      <c r="R84" s="64">
        <f>VLOOKUP($B84,選擇權未平倉餘額!$A$4:$I$500,6,FALSE)</f>
        <v>0</v>
      </c>
      <c r="S84" s="64">
        <f>VLOOKUP($B84,選擇權未平倉餘額!$A$4:$I$500,7,FALSE)</f>
        <v>0</v>
      </c>
      <c r="T84" s="64">
        <f>VLOOKUP($B84,選擇權未平倉餘額!$A$4:$I$500,8,FALSE)</f>
        <v>0</v>
      </c>
      <c r="U84" s="64">
        <f>VLOOKUP($B84,選擇權未平倉餘額!$A$4:$I$500,9,FALSE)</f>
        <v>0</v>
      </c>
      <c r="V84" s="39">
        <f>VLOOKUP($B84,臺指選擇權P_C_Ratios!$A$4:$C$500,3,FALSE)</f>
        <v>0</v>
      </c>
      <c r="W84" s="41" t="e">
        <f>VLOOKUP($B84,散戶多空比!$A$6:$L$500,12,FALSE)</f>
        <v>#DIV/0!</v>
      </c>
      <c r="X84" s="40">
        <f>VLOOKUP($B84,期貨大額交易人未沖銷部位!$A$4:$O$499,4,FALSE)</f>
        <v>0</v>
      </c>
      <c r="Y84" s="40">
        <f>VLOOKUP($B84,期貨大額交易人未沖銷部位!$A$4:$O$499,7,FALSE)</f>
        <v>0</v>
      </c>
      <c r="Z84" s="40">
        <f>VLOOKUP($B84,期貨大額交易人未沖銷部位!$A$4:$O$499,10,FALSE)</f>
        <v>0</v>
      </c>
      <c r="AA84" s="40">
        <f>VLOOKUP($B84,期貨大額交易人未沖銷部位!$A$4:$O$499,13,FALSE)</f>
        <v>0</v>
      </c>
      <c r="AB84" s="40">
        <f>VLOOKUP($B84,期貨大額交易人未沖銷部位!$A$4:$O$499,14,FALSE)</f>
        <v>0</v>
      </c>
      <c r="AC84" s="40">
        <f>VLOOKUP($B84,期貨大額交易人未沖銷部位!$A$4:$O$499,15,FALSE)</f>
        <v>0</v>
      </c>
      <c r="AD84" s="33">
        <f>VLOOKUP($B84,三大美股走勢!$A$4:$J$495,4,FALSE)</f>
        <v>0</v>
      </c>
      <c r="AE84" s="33">
        <f>VLOOKUP($B84,三大美股走勢!$A$4:$J$495,7,FALSE)</f>
        <v>0</v>
      </c>
      <c r="AF84" s="33">
        <f>VLOOKUP($B84,三大美股走勢!$A$4:$J$495,10,FALSE)</f>
        <v>0</v>
      </c>
    </row>
    <row r="85" spans="2:32">
      <c r="B85" s="32">
        <v>42864</v>
      </c>
      <c r="C85" s="33">
        <f>VLOOKUP($B85,大盤與近月台指!$A$4:$I$499,2,FALSE)</f>
        <v>0</v>
      </c>
      <c r="D85" s="34">
        <f>VLOOKUP($B85,大盤與近月台指!$A$4:$I$499,3,FALSE)</f>
        <v>0</v>
      </c>
      <c r="E85" s="35">
        <f>VLOOKUP($B85,大盤與近月台指!$A$4:$I$499,4,FALSE)</f>
        <v>0</v>
      </c>
      <c r="F85" s="33">
        <f>VLOOKUP($B85,大盤與近月台指!$A$4:$I$499,5,FALSE)</f>
        <v>0</v>
      </c>
      <c r="G85" s="49">
        <f>VLOOKUP($B85,三大法人買賣超!$A$4:$I$500,3,FALSE)</f>
        <v>0</v>
      </c>
      <c r="H85" s="34">
        <f>VLOOKUP($B85,三大法人買賣超!$A$4:$I$500,5,FALSE)</f>
        <v>0</v>
      </c>
      <c r="I85" s="27">
        <f>VLOOKUP($B85,三大法人買賣超!$A$4:$I$500,7,FALSE)</f>
        <v>0</v>
      </c>
      <c r="J85" s="27">
        <f>VLOOKUP($B85,三大法人買賣超!$A$4:$I$500,9,FALSE)</f>
        <v>0</v>
      </c>
      <c r="K85" s="37">
        <f>新台幣匯率美元指數!B86</f>
        <v>0</v>
      </c>
      <c r="L85" s="38">
        <f>新台幣匯率美元指數!C86</f>
        <v>0</v>
      </c>
      <c r="M85" s="39">
        <f>新台幣匯率美元指數!D86</f>
        <v>0</v>
      </c>
      <c r="N85" s="27">
        <f>VLOOKUP($B85,外資期貨未平倉口數!$A$4:$M$499,4,FALSE)</f>
        <v>0</v>
      </c>
      <c r="O85" s="27">
        <f>VLOOKUP($B85,外資期貨未平倉口數!$A$4:$M$499,9,FALSE)</f>
        <v>0</v>
      </c>
      <c r="P85" s="27">
        <f>VLOOKUP($B85,外資期貨未平倉口數!$A$4:$M$499,10,FALSE)</f>
        <v>0</v>
      </c>
      <c r="Q85" s="27">
        <f>VLOOKUP($B85,外資期貨未平倉口數!$A$4:$M$499,11,FALSE)</f>
        <v>0</v>
      </c>
      <c r="R85" s="64">
        <f>VLOOKUP($B85,選擇權未平倉餘額!$A$4:$I$500,6,FALSE)</f>
        <v>0</v>
      </c>
      <c r="S85" s="64">
        <f>VLOOKUP($B85,選擇權未平倉餘額!$A$4:$I$500,7,FALSE)</f>
        <v>0</v>
      </c>
      <c r="T85" s="64">
        <f>VLOOKUP($B85,選擇權未平倉餘額!$A$4:$I$500,8,FALSE)</f>
        <v>0</v>
      </c>
      <c r="U85" s="64">
        <f>VLOOKUP($B85,選擇權未平倉餘額!$A$4:$I$500,9,FALSE)</f>
        <v>0</v>
      </c>
      <c r="V85" s="39">
        <f>VLOOKUP($B85,臺指選擇權P_C_Ratios!$A$4:$C$500,3,FALSE)</f>
        <v>0</v>
      </c>
      <c r="W85" s="41" t="e">
        <f>VLOOKUP($B85,散戶多空比!$A$6:$L$500,12,FALSE)</f>
        <v>#DIV/0!</v>
      </c>
      <c r="X85" s="40">
        <f>VLOOKUP($B85,期貨大額交易人未沖銷部位!$A$4:$O$499,4,FALSE)</f>
        <v>0</v>
      </c>
      <c r="Y85" s="40">
        <f>VLOOKUP($B85,期貨大額交易人未沖銷部位!$A$4:$O$499,7,FALSE)</f>
        <v>0</v>
      </c>
      <c r="Z85" s="40">
        <f>VLOOKUP($B85,期貨大額交易人未沖銷部位!$A$4:$O$499,10,FALSE)</f>
        <v>0</v>
      </c>
      <c r="AA85" s="40">
        <f>VLOOKUP($B85,期貨大額交易人未沖銷部位!$A$4:$O$499,13,FALSE)</f>
        <v>0</v>
      </c>
      <c r="AB85" s="40">
        <f>VLOOKUP($B85,期貨大額交易人未沖銷部位!$A$4:$O$499,14,FALSE)</f>
        <v>0</v>
      </c>
      <c r="AC85" s="40">
        <f>VLOOKUP($B85,期貨大額交易人未沖銷部位!$A$4:$O$499,15,FALSE)</f>
        <v>0</v>
      </c>
      <c r="AD85" s="33">
        <f>VLOOKUP($B85,三大美股走勢!$A$4:$J$495,4,FALSE)</f>
        <v>0</v>
      </c>
      <c r="AE85" s="33">
        <f>VLOOKUP($B85,三大美股走勢!$A$4:$J$495,7,FALSE)</f>
        <v>0</v>
      </c>
      <c r="AF85" s="33">
        <f>VLOOKUP($B85,三大美股走勢!$A$4:$J$495,10,FALSE)</f>
        <v>0</v>
      </c>
    </row>
    <row r="86" spans="2:32">
      <c r="B86" s="32">
        <v>42865</v>
      </c>
      <c r="C86" s="33">
        <f>VLOOKUP($B86,大盤與近月台指!$A$4:$I$499,2,FALSE)</f>
        <v>0</v>
      </c>
      <c r="D86" s="34">
        <f>VLOOKUP($B86,大盤與近月台指!$A$4:$I$499,3,FALSE)</f>
        <v>0</v>
      </c>
      <c r="E86" s="35">
        <f>VLOOKUP($B86,大盤與近月台指!$A$4:$I$499,4,FALSE)</f>
        <v>0</v>
      </c>
      <c r="F86" s="33">
        <f>VLOOKUP($B86,大盤與近月台指!$A$4:$I$499,5,FALSE)</f>
        <v>0</v>
      </c>
      <c r="G86" s="49">
        <f>VLOOKUP($B86,三大法人買賣超!$A$4:$I$500,3,FALSE)</f>
        <v>0</v>
      </c>
      <c r="H86" s="34">
        <f>VLOOKUP($B86,三大法人買賣超!$A$4:$I$500,5,FALSE)</f>
        <v>0</v>
      </c>
      <c r="I86" s="27">
        <f>VLOOKUP($B86,三大法人買賣超!$A$4:$I$500,7,FALSE)</f>
        <v>0</v>
      </c>
      <c r="J86" s="27">
        <f>VLOOKUP($B86,三大法人買賣超!$A$4:$I$500,9,FALSE)</f>
        <v>0</v>
      </c>
      <c r="K86" s="37">
        <f>新台幣匯率美元指數!B87</f>
        <v>0</v>
      </c>
      <c r="L86" s="38">
        <f>新台幣匯率美元指數!C87</f>
        <v>0</v>
      </c>
      <c r="M86" s="39">
        <f>新台幣匯率美元指數!D87</f>
        <v>0</v>
      </c>
      <c r="N86" s="27">
        <f>VLOOKUP($B86,外資期貨未平倉口數!$A$4:$M$499,4,FALSE)</f>
        <v>0</v>
      </c>
      <c r="O86" s="27">
        <f>VLOOKUP($B86,外資期貨未平倉口數!$A$4:$M$499,9,FALSE)</f>
        <v>0</v>
      </c>
      <c r="P86" s="27">
        <f>VLOOKUP($B86,外資期貨未平倉口數!$A$4:$M$499,10,FALSE)</f>
        <v>0</v>
      </c>
      <c r="Q86" s="27">
        <f>VLOOKUP($B86,外資期貨未平倉口數!$A$4:$M$499,11,FALSE)</f>
        <v>0</v>
      </c>
      <c r="R86" s="64">
        <f>VLOOKUP($B86,選擇權未平倉餘額!$A$4:$I$500,6,FALSE)</f>
        <v>0</v>
      </c>
      <c r="S86" s="64">
        <f>VLOOKUP($B86,選擇權未平倉餘額!$A$4:$I$500,7,FALSE)</f>
        <v>0</v>
      </c>
      <c r="T86" s="64">
        <f>VLOOKUP($B86,選擇權未平倉餘額!$A$4:$I$500,8,FALSE)</f>
        <v>0</v>
      </c>
      <c r="U86" s="64">
        <f>VLOOKUP($B86,選擇權未平倉餘額!$A$4:$I$500,9,FALSE)</f>
        <v>0</v>
      </c>
      <c r="V86" s="39">
        <f>VLOOKUP($B86,臺指選擇權P_C_Ratios!$A$4:$C$500,3,FALSE)</f>
        <v>0</v>
      </c>
      <c r="W86" s="41" t="e">
        <f>VLOOKUP($B86,散戶多空比!$A$6:$L$500,12,FALSE)</f>
        <v>#DIV/0!</v>
      </c>
      <c r="X86" s="40">
        <f>VLOOKUP($B86,期貨大額交易人未沖銷部位!$A$4:$O$499,4,FALSE)</f>
        <v>0</v>
      </c>
      <c r="Y86" s="40">
        <f>VLOOKUP($B86,期貨大額交易人未沖銷部位!$A$4:$O$499,7,FALSE)</f>
        <v>0</v>
      </c>
      <c r="Z86" s="40">
        <f>VLOOKUP($B86,期貨大額交易人未沖銷部位!$A$4:$O$499,10,FALSE)</f>
        <v>0</v>
      </c>
      <c r="AA86" s="40">
        <f>VLOOKUP($B86,期貨大額交易人未沖銷部位!$A$4:$O$499,13,FALSE)</f>
        <v>0</v>
      </c>
      <c r="AB86" s="40">
        <f>VLOOKUP($B86,期貨大額交易人未沖銷部位!$A$4:$O$499,14,FALSE)</f>
        <v>0</v>
      </c>
      <c r="AC86" s="40">
        <f>VLOOKUP($B86,期貨大額交易人未沖銷部位!$A$4:$O$499,15,FALSE)</f>
        <v>0</v>
      </c>
      <c r="AD86" s="33">
        <f>VLOOKUP($B86,三大美股走勢!$A$4:$J$495,4,FALSE)</f>
        <v>0</v>
      </c>
      <c r="AE86" s="33">
        <f>VLOOKUP($B86,三大美股走勢!$A$4:$J$495,7,FALSE)</f>
        <v>0</v>
      </c>
      <c r="AF86" s="33">
        <f>VLOOKUP($B86,三大美股走勢!$A$4:$J$495,10,FALSE)</f>
        <v>0</v>
      </c>
    </row>
    <row r="87" spans="2:32">
      <c r="B87" s="32">
        <v>42866</v>
      </c>
      <c r="C87" s="33">
        <f>VLOOKUP($B87,大盤與近月台指!$A$4:$I$499,2,FALSE)</f>
        <v>0</v>
      </c>
      <c r="D87" s="34">
        <f>VLOOKUP($B87,大盤與近月台指!$A$4:$I$499,3,FALSE)</f>
        <v>0</v>
      </c>
      <c r="E87" s="35">
        <f>VLOOKUP($B87,大盤與近月台指!$A$4:$I$499,4,FALSE)</f>
        <v>0</v>
      </c>
      <c r="F87" s="33">
        <f>VLOOKUP($B87,大盤與近月台指!$A$4:$I$499,5,FALSE)</f>
        <v>0</v>
      </c>
      <c r="G87" s="49">
        <f>VLOOKUP($B87,三大法人買賣超!$A$4:$I$500,3,FALSE)</f>
        <v>0</v>
      </c>
      <c r="H87" s="34">
        <f>VLOOKUP($B87,三大法人買賣超!$A$4:$I$500,5,FALSE)</f>
        <v>0</v>
      </c>
      <c r="I87" s="27">
        <f>VLOOKUP($B87,三大法人買賣超!$A$4:$I$500,7,FALSE)</f>
        <v>0</v>
      </c>
      <c r="J87" s="27">
        <f>VLOOKUP($B87,三大法人買賣超!$A$4:$I$500,9,FALSE)</f>
        <v>0</v>
      </c>
      <c r="K87" s="37">
        <f>新台幣匯率美元指數!B88</f>
        <v>0</v>
      </c>
      <c r="L87" s="38">
        <f>新台幣匯率美元指數!C88</f>
        <v>0</v>
      </c>
      <c r="M87" s="39">
        <f>新台幣匯率美元指數!D88</f>
        <v>0</v>
      </c>
      <c r="N87" s="27">
        <f>VLOOKUP($B87,外資期貨未平倉口數!$A$4:$M$499,4,FALSE)</f>
        <v>0</v>
      </c>
      <c r="O87" s="27">
        <f>VLOOKUP($B87,外資期貨未平倉口數!$A$4:$M$499,9,FALSE)</f>
        <v>0</v>
      </c>
      <c r="P87" s="27">
        <f>VLOOKUP($B87,外資期貨未平倉口數!$A$4:$M$499,10,FALSE)</f>
        <v>0</v>
      </c>
      <c r="Q87" s="27">
        <f>VLOOKUP($B87,外資期貨未平倉口數!$A$4:$M$499,11,FALSE)</f>
        <v>0</v>
      </c>
      <c r="R87" s="64">
        <f>VLOOKUP($B87,選擇權未平倉餘額!$A$4:$I$500,6,FALSE)</f>
        <v>0</v>
      </c>
      <c r="S87" s="64">
        <f>VLOOKUP($B87,選擇權未平倉餘額!$A$4:$I$500,7,FALSE)</f>
        <v>0</v>
      </c>
      <c r="T87" s="64">
        <f>VLOOKUP($B87,選擇權未平倉餘額!$A$4:$I$500,8,FALSE)</f>
        <v>0</v>
      </c>
      <c r="U87" s="64">
        <f>VLOOKUP($B87,選擇權未平倉餘額!$A$4:$I$500,9,FALSE)</f>
        <v>0</v>
      </c>
      <c r="V87" s="39">
        <f>VLOOKUP($B87,臺指選擇權P_C_Ratios!$A$4:$C$500,3,FALSE)</f>
        <v>0</v>
      </c>
      <c r="W87" s="41" t="e">
        <f>VLOOKUP($B87,散戶多空比!$A$6:$L$500,12,FALSE)</f>
        <v>#DIV/0!</v>
      </c>
      <c r="X87" s="40">
        <f>VLOOKUP($B87,期貨大額交易人未沖銷部位!$A$4:$O$499,4,FALSE)</f>
        <v>0</v>
      </c>
      <c r="Y87" s="40">
        <f>VLOOKUP($B87,期貨大額交易人未沖銷部位!$A$4:$O$499,7,FALSE)</f>
        <v>0</v>
      </c>
      <c r="Z87" s="40">
        <f>VLOOKUP($B87,期貨大額交易人未沖銷部位!$A$4:$O$499,10,FALSE)</f>
        <v>0</v>
      </c>
      <c r="AA87" s="40">
        <f>VLOOKUP($B87,期貨大額交易人未沖銷部位!$A$4:$O$499,13,FALSE)</f>
        <v>0</v>
      </c>
      <c r="AB87" s="40">
        <f>VLOOKUP($B87,期貨大額交易人未沖銷部位!$A$4:$O$499,14,FALSE)</f>
        <v>0</v>
      </c>
      <c r="AC87" s="40">
        <f>VLOOKUP($B87,期貨大額交易人未沖銷部位!$A$4:$O$499,15,FALSE)</f>
        <v>0</v>
      </c>
      <c r="AD87" s="33">
        <f>VLOOKUP($B87,三大美股走勢!$A$4:$J$495,4,FALSE)</f>
        <v>0</v>
      </c>
      <c r="AE87" s="33">
        <f>VLOOKUP($B87,三大美股走勢!$A$4:$J$495,7,FALSE)</f>
        <v>0</v>
      </c>
      <c r="AF87" s="33">
        <f>VLOOKUP($B87,三大美股走勢!$A$4:$J$495,10,FALSE)</f>
        <v>0</v>
      </c>
    </row>
    <row r="88" spans="2:32">
      <c r="B88" s="32">
        <v>42867</v>
      </c>
      <c r="C88" s="33">
        <f>VLOOKUP($B88,大盤與近月台指!$A$4:$I$499,2,FALSE)</f>
        <v>0</v>
      </c>
      <c r="D88" s="34">
        <f>VLOOKUP($B88,大盤與近月台指!$A$4:$I$499,3,FALSE)</f>
        <v>0</v>
      </c>
      <c r="E88" s="35">
        <f>VLOOKUP($B88,大盤與近月台指!$A$4:$I$499,4,FALSE)</f>
        <v>0</v>
      </c>
      <c r="F88" s="33">
        <f>VLOOKUP($B88,大盤與近月台指!$A$4:$I$499,5,FALSE)</f>
        <v>0</v>
      </c>
      <c r="G88" s="49">
        <f>VLOOKUP($B88,三大法人買賣超!$A$4:$I$500,3,FALSE)</f>
        <v>0</v>
      </c>
      <c r="H88" s="34">
        <f>VLOOKUP($B88,三大法人買賣超!$A$4:$I$500,5,FALSE)</f>
        <v>0</v>
      </c>
      <c r="I88" s="27">
        <f>VLOOKUP($B88,三大法人買賣超!$A$4:$I$500,7,FALSE)</f>
        <v>0</v>
      </c>
      <c r="J88" s="27">
        <f>VLOOKUP($B88,三大法人買賣超!$A$4:$I$500,9,FALSE)</f>
        <v>0</v>
      </c>
      <c r="K88" s="37">
        <f>新台幣匯率美元指數!B89</f>
        <v>0</v>
      </c>
      <c r="L88" s="38">
        <f>新台幣匯率美元指數!C89</f>
        <v>0</v>
      </c>
      <c r="M88" s="39">
        <f>新台幣匯率美元指數!D89</f>
        <v>0</v>
      </c>
      <c r="N88" s="27">
        <f>VLOOKUP($B88,外資期貨未平倉口數!$A$4:$M$499,4,FALSE)</f>
        <v>0</v>
      </c>
      <c r="O88" s="27">
        <f>VLOOKUP($B88,外資期貨未平倉口數!$A$4:$M$499,9,FALSE)</f>
        <v>0</v>
      </c>
      <c r="P88" s="27">
        <f>VLOOKUP($B88,外資期貨未平倉口數!$A$4:$M$499,10,FALSE)</f>
        <v>0</v>
      </c>
      <c r="Q88" s="27">
        <f>VLOOKUP($B88,外資期貨未平倉口數!$A$4:$M$499,11,FALSE)</f>
        <v>0</v>
      </c>
      <c r="R88" s="64">
        <f>VLOOKUP($B88,選擇權未平倉餘額!$A$4:$I$500,6,FALSE)</f>
        <v>0</v>
      </c>
      <c r="S88" s="64">
        <f>VLOOKUP($B88,選擇權未平倉餘額!$A$4:$I$500,7,FALSE)</f>
        <v>0</v>
      </c>
      <c r="T88" s="64">
        <f>VLOOKUP($B88,選擇權未平倉餘額!$A$4:$I$500,8,FALSE)</f>
        <v>0</v>
      </c>
      <c r="U88" s="64">
        <f>VLOOKUP($B88,選擇權未平倉餘額!$A$4:$I$500,9,FALSE)</f>
        <v>0</v>
      </c>
      <c r="V88" s="39">
        <f>VLOOKUP($B88,臺指選擇權P_C_Ratios!$A$4:$C$500,3,FALSE)</f>
        <v>0</v>
      </c>
      <c r="W88" s="41" t="e">
        <f>VLOOKUP($B88,散戶多空比!$A$6:$L$500,12,FALSE)</f>
        <v>#DIV/0!</v>
      </c>
      <c r="X88" s="40">
        <f>VLOOKUP($B88,期貨大額交易人未沖銷部位!$A$4:$O$499,4,FALSE)</f>
        <v>0</v>
      </c>
      <c r="Y88" s="40">
        <f>VLOOKUP($B88,期貨大額交易人未沖銷部位!$A$4:$O$499,7,FALSE)</f>
        <v>0</v>
      </c>
      <c r="Z88" s="40">
        <f>VLOOKUP($B88,期貨大額交易人未沖銷部位!$A$4:$O$499,10,FALSE)</f>
        <v>0</v>
      </c>
      <c r="AA88" s="40">
        <f>VLOOKUP($B88,期貨大額交易人未沖銷部位!$A$4:$O$499,13,FALSE)</f>
        <v>0</v>
      </c>
      <c r="AB88" s="40">
        <f>VLOOKUP($B88,期貨大額交易人未沖銷部位!$A$4:$O$499,14,FALSE)</f>
        <v>0</v>
      </c>
      <c r="AC88" s="40">
        <f>VLOOKUP($B88,期貨大額交易人未沖銷部位!$A$4:$O$499,15,FALSE)</f>
        <v>0</v>
      </c>
      <c r="AD88" s="33">
        <f>VLOOKUP($B88,三大美股走勢!$A$4:$J$495,4,FALSE)</f>
        <v>0</v>
      </c>
      <c r="AE88" s="33">
        <f>VLOOKUP($B88,三大美股走勢!$A$4:$J$495,7,FALSE)</f>
        <v>0</v>
      </c>
      <c r="AF88" s="33">
        <f>VLOOKUP($B88,三大美股走勢!$A$4:$J$495,10,FALSE)</f>
        <v>0</v>
      </c>
    </row>
    <row r="89" spans="2:32">
      <c r="B89" s="32">
        <v>42868</v>
      </c>
      <c r="C89" s="33">
        <f>VLOOKUP($B89,大盤與近月台指!$A$4:$I$499,2,FALSE)</f>
        <v>0</v>
      </c>
      <c r="D89" s="34">
        <f>VLOOKUP($B89,大盤與近月台指!$A$4:$I$499,3,FALSE)</f>
        <v>0</v>
      </c>
      <c r="E89" s="35">
        <f>VLOOKUP($B89,大盤與近月台指!$A$4:$I$499,4,FALSE)</f>
        <v>0</v>
      </c>
      <c r="F89" s="33">
        <f>VLOOKUP($B89,大盤與近月台指!$A$4:$I$499,5,FALSE)</f>
        <v>0</v>
      </c>
      <c r="G89" s="49">
        <f>VLOOKUP($B89,三大法人買賣超!$A$4:$I$500,3,FALSE)</f>
        <v>0</v>
      </c>
      <c r="H89" s="34">
        <f>VLOOKUP($B89,三大法人買賣超!$A$4:$I$500,5,FALSE)</f>
        <v>0</v>
      </c>
      <c r="I89" s="27">
        <f>VLOOKUP($B89,三大法人買賣超!$A$4:$I$500,7,FALSE)</f>
        <v>0</v>
      </c>
      <c r="J89" s="27">
        <f>VLOOKUP($B89,三大法人買賣超!$A$4:$I$500,9,FALSE)</f>
        <v>0</v>
      </c>
      <c r="K89" s="37">
        <f>新台幣匯率美元指數!B90</f>
        <v>0</v>
      </c>
      <c r="L89" s="38">
        <f>新台幣匯率美元指數!C90</f>
        <v>0</v>
      </c>
      <c r="M89" s="39">
        <f>新台幣匯率美元指數!D90</f>
        <v>0</v>
      </c>
      <c r="N89" s="27">
        <f>VLOOKUP($B89,外資期貨未平倉口數!$A$4:$M$499,4,FALSE)</f>
        <v>0</v>
      </c>
      <c r="O89" s="27">
        <f>VLOOKUP($B89,外資期貨未平倉口數!$A$4:$M$499,9,FALSE)</f>
        <v>0</v>
      </c>
      <c r="P89" s="27">
        <f>VLOOKUP($B89,外資期貨未平倉口數!$A$4:$M$499,10,FALSE)</f>
        <v>0</v>
      </c>
      <c r="Q89" s="27">
        <f>VLOOKUP($B89,外資期貨未平倉口數!$A$4:$M$499,11,FALSE)</f>
        <v>0</v>
      </c>
      <c r="R89" s="64">
        <f>VLOOKUP($B89,選擇權未平倉餘額!$A$4:$I$500,6,FALSE)</f>
        <v>0</v>
      </c>
      <c r="S89" s="64">
        <f>VLOOKUP($B89,選擇權未平倉餘額!$A$4:$I$500,7,FALSE)</f>
        <v>0</v>
      </c>
      <c r="T89" s="64">
        <f>VLOOKUP($B89,選擇權未平倉餘額!$A$4:$I$500,8,FALSE)</f>
        <v>0</v>
      </c>
      <c r="U89" s="64">
        <f>VLOOKUP($B89,選擇權未平倉餘額!$A$4:$I$500,9,FALSE)</f>
        <v>0</v>
      </c>
      <c r="V89" s="39">
        <f>VLOOKUP($B89,臺指選擇權P_C_Ratios!$A$4:$C$500,3,FALSE)</f>
        <v>0</v>
      </c>
      <c r="W89" s="41" t="e">
        <f>VLOOKUP($B89,散戶多空比!$A$6:$L$500,12,FALSE)</f>
        <v>#DIV/0!</v>
      </c>
      <c r="X89" s="40">
        <f>VLOOKUP($B89,期貨大額交易人未沖銷部位!$A$4:$O$499,4,FALSE)</f>
        <v>0</v>
      </c>
      <c r="Y89" s="40">
        <f>VLOOKUP($B89,期貨大額交易人未沖銷部位!$A$4:$O$499,7,FALSE)</f>
        <v>0</v>
      </c>
      <c r="Z89" s="40">
        <f>VLOOKUP($B89,期貨大額交易人未沖銷部位!$A$4:$O$499,10,FALSE)</f>
        <v>0</v>
      </c>
      <c r="AA89" s="40">
        <f>VLOOKUP($B89,期貨大額交易人未沖銷部位!$A$4:$O$499,13,FALSE)</f>
        <v>0</v>
      </c>
      <c r="AB89" s="40">
        <f>VLOOKUP($B89,期貨大額交易人未沖銷部位!$A$4:$O$499,14,FALSE)</f>
        <v>0</v>
      </c>
      <c r="AC89" s="40">
        <f>VLOOKUP($B89,期貨大額交易人未沖銷部位!$A$4:$O$499,15,FALSE)</f>
        <v>0</v>
      </c>
      <c r="AD89" s="33">
        <f>VLOOKUP($B89,三大美股走勢!$A$4:$J$495,4,FALSE)</f>
        <v>0</v>
      </c>
      <c r="AE89" s="33">
        <f>VLOOKUP($B89,三大美股走勢!$A$4:$J$495,7,FALSE)</f>
        <v>0</v>
      </c>
      <c r="AF89" s="33">
        <f>VLOOKUP($B89,三大美股走勢!$A$4:$J$495,10,FALSE)</f>
        <v>0</v>
      </c>
    </row>
    <row r="90" spans="2:32">
      <c r="B90" s="32">
        <v>42869</v>
      </c>
      <c r="C90" s="33">
        <f>VLOOKUP($B90,大盤與近月台指!$A$4:$I$499,2,FALSE)</f>
        <v>0</v>
      </c>
      <c r="D90" s="34">
        <f>VLOOKUP($B90,大盤與近月台指!$A$4:$I$499,3,FALSE)</f>
        <v>0</v>
      </c>
      <c r="E90" s="35">
        <f>VLOOKUP($B90,大盤與近月台指!$A$4:$I$499,4,FALSE)</f>
        <v>0</v>
      </c>
      <c r="F90" s="33">
        <f>VLOOKUP($B90,大盤與近月台指!$A$4:$I$499,5,FALSE)</f>
        <v>0</v>
      </c>
      <c r="G90" s="49">
        <f>VLOOKUP($B90,三大法人買賣超!$A$4:$I$500,3,FALSE)</f>
        <v>0</v>
      </c>
      <c r="H90" s="34">
        <f>VLOOKUP($B90,三大法人買賣超!$A$4:$I$500,5,FALSE)</f>
        <v>0</v>
      </c>
      <c r="I90" s="27">
        <f>VLOOKUP($B90,三大法人買賣超!$A$4:$I$500,7,FALSE)</f>
        <v>0</v>
      </c>
      <c r="J90" s="27">
        <f>VLOOKUP($B90,三大法人買賣超!$A$4:$I$500,9,FALSE)</f>
        <v>0</v>
      </c>
      <c r="K90" s="37">
        <f>新台幣匯率美元指數!B91</f>
        <v>0</v>
      </c>
      <c r="L90" s="38">
        <f>新台幣匯率美元指數!C91</f>
        <v>0</v>
      </c>
      <c r="M90" s="39">
        <f>新台幣匯率美元指數!D91</f>
        <v>0</v>
      </c>
      <c r="N90" s="27">
        <f>VLOOKUP($B90,外資期貨未平倉口數!$A$4:$M$499,4,FALSE)</f>
        <v>0</v>
      </c>
      <c r="O90" s="27">
        <f>VLOOKUP($B90,外資期貨未平倉口數!$A$4:$M$499,9,FALSE)</f>
        <v>0</v>
      </c>
      <c r="P90" s="27">
        <f>VLOOKUP($B90,外資期貨未平倉口數!$A$4:$M$499,10,FALSE)</f>
        <v>0</v>
      </c>
      <c r="Q90" s="27">
        <f>VLOOKUP($B90,外資期貨未平倉口數!$A$4:$M$499,11,FALSE)</f>
        <v>0</v>
      </c>
      <c r="R90" s="64">
        <f>VLOOKUP($B90,選擇權未平倉餘額!$A$4:$I$500,6,FALSE)</f>
        <v>0</v>
      </c>
      <c r="S90" s="64">
        <f>VLOOKUP($B90,選擇權未平倉餘額!$A$4:$I$500,7,FALSE)</f>
        <v>0</v>
      </c>
      <c r="T90" s="64">
        <f>VLOOKUP($B90,選擇權未平倉餘額!$A$4:$I$500,8,FALSE)</f>
        <v>0</v>
      </c>
      <c r="U90" s="64">
        <f>VLOOKUP($B90,選擇權未平倉餘額!$A$4:$I$500,9,FALSE)</f>
        <v>0</v>
      </c>
      <c r="V90" s="39">
        <f>VLOOKUP($B90,臺指選擇權P_C_Ratios!$A$4:$C$500,3,FALSE)</f>
        <v>0</v>
      </c>
      <c r="W90" s="41" t="e">
        <f>VLOOKUP($B90,散戶多空比!$A$6:$L$500,12,FALSE)</f>
        <v>#DIV/0!</v>
      </c>
      <c r="X90" s="40">
        <f>VLOOKUP($B90,期貨大額交易人未沖銷部位!$A$4:$O$499,4,FALSE)</f>
        <v>0</v>
      </c>
      <c r="Y90" s="40">
        <f>VLOOKUP($B90,期貨大額交易人未沖銷部位!$A$4:$O$499,7,FALSE)</f>
        <v>0</v>
      </c>
      <c r="Z90" s="40">
        <f>VLOOKUP($B90,期貨大額交易人未沖銷部位!$A$4:$O$499,10,FALSE)</f>
        <v>0</v>
      </c>
      <c r="AA90" s="40">
        <f>VLOOKUP($B90,期貨大額交易人未沖銷部位!$A$4:$O$499,13,FALSE)</f>
        <v>0</v>
      </c>
      <c r="AB90" s="40">
        <f>VLOOKUP($B90,期貨大額交易人未沖銷部位!$A$4:$O$499,14,FALSE)</f>
        <v>0</v>
      </c>
      <c r="AC90" s="40">
        <f>VLOOKUP($B90,期貨大額交易人未沖銷部位!$A$4:$O$499,15,FALSE)</f>
        <v>0</v>
      </c>
      <c r="AD90" s="33">
        <f>VLOOKUP($B90,三大美股走勢!$A$4:$J$495,4,FALSE)</f>
        <v>0</v>
      </c>
      <c r="AE90" s="33">
        <f>VLOOKUP($B90,三大美股走勢!$A$4:$J$495,7,FALSE)</f>
        <v>0</v>
      </c>
      <c r="AF90" s="33">
        <f>VLOOKUP($B90,三大美股走勢!$A$4:$J$495,10,FALSE)</f>
        <v>0</v>
      </c>
    </row>
    <row r="91" spans="2:32">
      <c r="B91" s="32">
        <v>42870</v>
      </c>
      <c r="C91" s="33">
        <f>VLOOKUP($B91,大盤與近月台指!$A$4:$I$499,2,FALSE)</f>
        <v>0</v>
      </c>
      <c r="D91" s="34">
        <f>VLOOKUP($B91,大盤與近月台指!$A$4:$I$499,3,FALSE)</f>
        <v>0</v>
      </c>
      <c r="E91" s="35">
        <f>VLOOKUP($B91,大盤與近月台指!$A$4:$I$499,4,FALSE)</f>
        <v>0</v>
      </c>
      <c r="F91" s="33">
        <f>VLOOKUP($B91,大盤與近月台指!$A$4:$I$499,5,FALSE)</f>
        <v>0</v>
      </c>
      <c r="G91" s="49">
        <f>VLOOKUP($B91,三大法人買賣超!$A$4:$I$500,3,FALSE)</f>
        <v>0</v>
      </c>
      <c r="H91" s="34">
        <f>VLOOKUP($B91,三大法人買賣超!$A$4:$I$500,5,FALSE)</f>
        <v>0</v>
      </c>
      <c r="I91" s="27">
        <f>VLOOKUP($B91,三大法人買賣超!$A$4:$I$500,7,FALSE)</f>
        <v>0</v>
      </c>
      <c r="J91" s="27">
        <f>VLOOKUP($B91,三大法人買賣超!$A$4:$I$500,9,FALSE)</f>
        <v>0</v>
      </c>
      <c r="K91" s="37">
        <f>新台幣匯率美元指數!B92</f>
        <v>0</v>
      </c>
      <c r="L91" s="38">
        <f>新台幣匯率美元指數!C92</f>
        <v>0</v>
      </c>
      <c r="M91" s="39">
        <f>新台幣匯率美元指數!D92</f>
        <v>0</v>
      </c>
      <c r="N91" s="27">
        <f>VLOOKUP($B91,外資期貨未平倉口數!$A$4:$M$499,4,FALSE)</f>
        <v>0</v>
      </c>
      <c r="O91" s="27">
        <f>VLOOKUP($B91,外資期貨未平倉口數!$A$4:$M$499,9,FALSE)</f>
        <v>0</v>
      </c>
      <c r="P91" s="27">
        <f>VLOOKUP($B91,外資期貨未平倉口數!$A$4:$M$499,10,FALSE)</f>
        <v>0</v>
      </c>
      <c r="Q91" s="27">
        <f>VLOOKUP($B91,外資期貨未平倉口數!$A$4:$M$499,11,FALSE)</f>
        <v>0</v>
      </c>
      <c r="R91" s="64">
        <f>VLOOKUP($B91,選擇權未平倉餘額!$A$4:$I$500,6,FALSE)</f>
        <v>0</v>
      </c>
      <c r="S91" s="64">
        <f>VLOOKUP($B91,選擇權未平倉餘額!$A$4:$I$500,7,FALSE)</f>
        <v>0</v>
      </c>
      <c r="T91" s="64">
        <f>VLOOKUP($B91,選擇權未平倉餘額!$A$4:$I$500,8,FALSE)</f>
        <v>0</v>
      </c>
      <c r="U91" s="64">
        <f>VLOOKUP($B91,選擇權未平倉餘額!$A$4:$I$500,9,FALSE)</f>
        <v>0</v>
      </c>
      <c r="V91" s="39">
        <f>VLOOKUP($B91,臺指選擇權P_C_Ratios!$A$4:$C$500,3,FALSE)</f>
        <v>0</v>
      </c>
      <c r="W91" s="41" t="e">
        <f>VLOOKUP($B91,散戶多空比!$A$6:$L$500,12,FALSE)</f>
        <v>#DIV/0!</v>
      </c>
      <c r="X91" s="40">
        <f>VLOOKUP($B91,期貨大額交易人未沖銷部位!$A$4:$O$499,4,FALSE)</f>
        <v>0</v>
      </c>
      <c r="Y91" s="40">
        <f>VLOOKUP($B91,期貨大額交易人未沖銷部位!$A$4:$O$499,7,FALSE)</f>
        <v>0</v>
      </c>
      <c r="Z91" s="40">
        <f>VLOOKUP($B91,期貨大額交易人未沖銷部位!$A$4:$O$499,10,FALSE)</f>
        <v>0</v>
      </c>
      <c r="AA91" s="40">
        <f>VLOOKUP($B91,期貨大額交易人未沖銷部位!$A$4:$O$499,13,FALSE)</f>
        <v>0</v>
      </c>
      <c r="AB91" s="40">
        <f>VLOOKUP($B91,期貨大額交易人未沖銷部位!$A$4:$O$499,14,FALSE)</f>
        <v>0</v>
      </c>
      <c r="AC91" s="40">
        <f>VLOOKUP($B91,期貨大額交易人未沖銷部位!$A$4:$O$499,15,FALSE)</f>
        <v>0</v>
      </c>
      <c r="AD91" s="33">
        <f>VLOOKUP($B91,三大美股走勢!$A$4:$J$495,4,FALSE)</f>
        <v>0</v>
      </c>
      <c r="AE91" s="33">
        <f>VLOOKUP($B91,三大美股走勢!$A$4:$J$495,7,FALSE)</f>
        <v>0</v>
      </c>
      <c r="AF91" s="33">
        <f>VLOOKUP($B91,三大美股走勢!$A$4:$J$495,10,FALSE)</f>
        <v>0</v>
      </c>
    </row>
    <row r="92" spans="2:32">
      <c r="B92" s="32">
        <v>42871</v>
      </c>
      <c r="C92" s="33">
        <f>VLOOKUP($B92,大盤與近月台指!$A$4:$I$499,2,FALSE)</f>
        <v>0</v>
      </c>
      <c r="D92" s="34">
        <f>VLOOKUP($B92,大盤與近月台指!$A$4:$I$499,3,FALSE)</f>
        <v>0</v>
      </c>
      <c r="E92" s="35">
        <f>VLOOKUP($B92,大盤與近月台指!$A$4:$I$499,4,FALSE)</f>
        <v>0</v>
      </c>
      <c r="F92" s="33">
        <f>VLOOKUP($B92,大盤與近月台指!$A$4:$I$499,5,FALSE)</f>
        <v>0</v>
      </c>
      <c r="G92" s="49">
        <f>VLOOKUP($B92,三大法人買賣超!$A$4:$I$500,3,FALSE)</f>
        <v>0</v>
      </c>
      <c r="H92" s="34">
        <f>VLOOKUP($B92,三大法人買賣超!$A$4:$I$500,5,FALSE)</f>
        <v>0</v>
      </c>
      <c r="I92" s="27">
        <f>VLOOKUP($B92,三大法人買賣超!$A$4:$I$500,7,FALSE)</f>
        <v>0</v>
      </c>
      <c r="J92" s="27">
        <f>VLOOKUP($B92,三大法人買賣超!$A$4:$I$500,9,FALSE)</f>
        <v>0</v>
      </c>
      <c r="K92" s="37">
        <f>新台幣匯率美元指數!B93</f>
        <v>0</v>
      </c>
      <c r="L92" s="38">
        <f>新台幣匯率美元指數!C93</f>
        <v>0</v>
      </c>
      <c r="M92" s="39">
        <f>新台幣匯率美元指數!D93</f>
        <v>0</v>
      </c>
      <c r="N92" s="27">
        <f>VLOOKUP($B92,外資期貨未平倉口數!$A$4:$M$499,4,FALSE)</f>
        <v>0</v>
      </c>
      <c r="O92" s="27">
        <f>VLOOKUP($B92,外資期貨未平倉口數!$A$4:$M$499,9,FALSE)</f>
        <v>0</v>
      </c>
      <c r="P92" s="27">
        <f>VLOOKUP($B92,外資期貨未平倉口數!$A$4:$M$499,10,FALSE)</f>
        <v>0</v>
      </c>
      <c r="Q92" s="27">
        <f>VLOOKUP($B92,外資期貨未平倉口數!$A$4:$M$499,11,FALSE)</f>
        <v>0</v>
      </c>
      <c r="R92" s="64">
        <f>VLOOKUP($B92,選擇權未平倉餘額!$A$4:$I$500,6,FALSE)</f>
        <v>0</v>
      </c>
      <c r="S92" s="64">
        <f>VLOOKUP($B92,選擇權未平倉餘額!$A$4:$I$500,7,FALSE)</f>
        <v>0</v>
      </c>
      <c r="T92" s="64">
        <f>VLOOKUP($B92,選擇權未平倉餘額!$A$4:$I$500,8,FALSE)</f>
        <v>0</v>
      </c>
      <c r="U92" s="64">
        <f>VLOOKUP($B92,選擇權未平倉餘額!$A$4:$I$500,9,FALSE)</f>
        <v>0</v>
      </c>
      <c r="V92" s="39">
        <f>VLOOKUP($B92,臺指選擇權P_C_Ratios!$A$4:$C$500,3,FALSE)</f>
        <v>0</v>
      </c>
      <c r="W92" s="41" t="e">
        <f>VLOOKUP($B92,散戶多空比!$A$6:$L$500,12,FALSE)</f>
        <v>#DIV/0!</v>
      </c>
      <c r="X92" s="40">
        <f>VLOOKUP($B92,期貨大額交易人未沖銷部位!$A$4:$O$499,4,FALSE)</f>
        <v>0</v>
      </c>
      <c r="Y92" s="40">
        <f>VLOOKUP($B92,期貨大額交易人未沖銷部位!$A$4:$O$499,7,FALSE)</f>
        <v>0</v>
      </c>
      <c r="Z92" s="40">
        <f>VLOOKUP($B92,期貨大額交易人未沖銷部位!$A$4:$O$499,10,FALSE)</f>
        <v>0</v>
      </c>
      <c r="AA92" s="40">
        <f>VLOOKUP($B92,期貨大額交易人未沖銷部位!$A$4:$O$499,13,FALSE)</f>
        <v>0</v>
      </c>
      <c r="AB92" s="40">
        <f>VLOOKUP($B92,期貨大額交易人未沖銷部位!$A$4:$O$499,14,FALSE)</f>
        <v>0</v>
      </c>
      <c r="AC92" s="40">
        <f>VLOOKUP($B92,期貨大額交易人未沖銷部位!$A$4:$O$499,15,FALSE)</f>
        <v>0</v>
      </c>
      <c r="AD92" s="33">
        <f>VLOOKUP($B92,三大美股走勢!$A$4:$J$495,4,FALSE)</f>
        <v>0</v>
      </c>
      <c r="AE92" s="33">
        <f>VLOOKUP($B92,三大美股走勢!$A$4:$J$495,7,FALSE)</f>
        <v>0</v>
      </c>
      <c r="AF92" s="33">
        <f>VLOOKUP($B92,三大美股走勢!$A$4:$J$495,10,FALSE)</f>
        <v>0</v>
      </c>
    </row>
    <row r="93" spans="2:32">
      <c r="B93" s="32">
        <v>42872</v>
      </c>
      <c r="C93" s="33">
        <f>VLOOKUP($B93,大盤與近月台指!$A$4:$I$499,2,FALSE)</f>
        <v>0</v>
      </c>
      <c r="D93" s="34">
        <f>VLOOKUP($B93,大盤與近月台指!$A$4:$I$499,3,FALSE)</f>
        <v>0</v>
      </c>
      <c r="E93" s="35">
        <f>VLOOKUP($B93,大盤與近月台指!$A$4:$I$499,4,FALSE)</f>
        <v>0</v>
      </c>
      <c r="F93" s="33">
        <f>VLOOKUP($B93,大盤與近月台指!$A$4:$I$499,5,FALSE)</f>
        <v>0</v>
      </c>
      <c r="G93" s="49">
        <f>VLOOKUP($B93,三大法人買賣超!$A$4:$I$500,3,FALSE)</f>
        <v>0</v>
      </c>
      <c r="H93" s="34">
        <f>VLOOKUP($B93,三大法人買賣超!$A$4:$I$500,5,FALSE)</f>
        <v>0</v>
      </c>
      <c r="I93" s="27">
        <f>VLOOKUP($B93,三大法人買賣超!$A$4:$I$500,7,FALSE)</f>
        <v>0</v>
      </c>
      <c r="J93" s="27">
        <f>VLOOKUP($B93,三大法人買賣超!$A$4:$I$500,9,FALSE)</f>
        <v>0</v>
      </c>
      <c r="K93" s="37">
        <f>新台幣匯率美元指數!B94</f>
        <v>0</v>
      </c>
      <c r="L93" s="38">
        <f>新台幣匯率美元指數!C94</f>
        <v>0</v>
      </c>
      <c r="M93" s="39">
        <f>新台幣匯率美元指數!D94</f>
        <v>0</v>
      </c>
      <c r="N93" s="27">
        <f>VLOOKUP($B93,外資期貨未平倉口數!$A$4:$M$499,4,FALSE)</f>
        <v>0</v>
      </c>
      <c r="O93" s="27">
        <f>VLOOKUP($B93,外資期貨未平倉口數!$A$4:$M$499,9,FALSE)</f>
        <v>0</v>
      </c>
      <c r="P93" s="27">
        <f>VLOOKUP($B93,外資期貨未平倉口數!$A$4:$M$499,10,FALSE)</f>
        <v>0</v>
      </c>
      <c r="Q93" s="27">
        <f>VLOOKUP($B93,外資期貨未平倉口數!$A$4:$M$499,11,FALSE)</f>
        <v>0</v>
      </c>
      <c r="R93" s="64">
        <f>VLOOKUP($B93,選擇權未平倉餘額!$A$4:$I$500,6,FALSE)</f>
        <v>0</v>
      </c>
      <c r="S93" s="64">
        <f>VLOOKUP($B93,選擇權未平倉餘額!$A$4:$I$500,7,FALSE)</f>
        <v>0</v>
      </c>
      <c r="T93" s="64">
        <f>VLOOKUP($B93,選擇權未平倉餘額!$A$4:$I$500,8,FALSE)</f>
        <v>0</v>
      </c>
      <c r="U93" s="64">
        <f>VLOOKUP($B93,選擇權未平倉餘額!$A$4:$I$500,9,FALSE)</f>
        <v>0</v>
      </c>
      <c r="V93" s="39">
        <f>VLOOKUP($B93,臺指選擇權P_C_Ratios!$A$4:$C$500,3,FALSE)</f>
        <v>0</v>
      </c>
      <c r="W93" s="41" t="e">
        <f>VLOOKUP($B93,散戶多空比!$A$6:$L$500,12,FALSE)</f>
        <v>#DIV/0!</v>
      </c>
      <c r="X93" s="40">
        <f>VLOOKUP($B93,期貨大額交易人未沖銷部位!$A$4:$O$499,4,FALSE)</f>
        <v>0</v>
      </c>
      <c r="Y93" s="40">
        <f>VLOOKUP($B93,期貨大額交易人未沖銷部位!$A$4:$O$499,7,FALSE)</f>
        <v>0</v>
      </c>
      <c r="Z93" s="40">
        <f>VLOOKUP($B93,期貨大額交易人未沖銷部位!$A$4:$O$499,10,FALSE)</f>
        <v>0</v>
      </c>
      <c r="AA93" s="40">
        <f>VLOOKUP($B93,期貨大額交易人未沖銷部位!$A$4:$O$499,13,FALSE)</f>
        <v>0</v>
      </c>
      <c r="AB93" s="40">
        <f>VLOOKUP($B93,期貨大額交易人未沖銷部位!$A$4:$O$499,14,FALSE)</f>
        <v>0</v>
      </c>
      <c r="AC93" s="40">
        <f>VLOOKUP($B93,期貨大額交易人未沖銷部位!$A$4:$O$499,15,FALSE)</f>
        <v>0</v>
      </c>
      <c r="AD93" s="33">
        <f>VLOOKUP($B93,三大美股走勢!$A$4:$J$495,4,FALSE)</f>
        <v>0</v>
      </c>
      <c r="AE93" s="33">
        <f>VLOOKUP($B93,三大美股走勢!$A$4:$J$495,7,FALSE)</f>
        <v>0</v>
      </c>
      <c r="AF93" s="33">
        <f>VLOOKUP($B93,三大美股走勢!$A$4:$J$495,10,FALSE)</f>
        <v>0</v>
      </c>
    </row>
    <row r="94" spans="2:32">
      <c r="B94" s="32">
        <v>42873</v>
      </c>
      <c r="C94" s="33">
        <f>VLOOKUP($B94,大盤與近月台指!$A$4:$I$499,2,FALSE)</f>
        <v>0</v>
      </c>
      <c r="D94" s="34">
        <f>VLOOKUP($B94,大盤與近月台指!$A$4:$I$499,3,FALSE)</f>
        <v>0</v>
      </c>
      <c r="E94" s="35">
        <f>VLOOKUP($B94,大盤與近月台指!$A$4:$I$499,4,FALSE)</f>
        <v>0</v>
      </c>
      <c r="F94" s="33">
        <f>VLOOKUP($B94,大盤與近月台指!$A$4:$I$499,5,FALSE)</f>
        <v>0</v>
      </c>
      <c r="G94" s="49">
        <f>VLOOKUP($B94,三大法人買賣超!$A$4:$I$500,3,FALSE)</f>
        <v>0</v>
      </c>
      <c r="H94" s="34">
        <f>VLOOKUP($B94,三大法人買賣超!$A$4:$I$500,5,FALSE)</f>
        <v>0</v>
      </c>
      <c r="I94" s="27">
        <f>VLOOKUP($B94,三大法人買賣超!$A$4:$I$500,7,FALSE)</f>
        <v>0</v>
      </c>
      <c r="J94" s="27">
        <f>VLOOKUP($B94,三大法人買賣超!$A$4:$I$500,9,FALSE)</f>
        <v>0</v>
      </c>
      <c r="K94" s="37">
        <f>新台幣匯率美元指數!B95</f>
        <v>0</v>
      </c>
      <c r="L94" s="38">
        <f>新台幣匯率美元指數!C95</f>
        <v>0</v>
      </c>
      <c r="M94" s="39">
        <f>新台幣匯率美元指數!D95</f>
        <v>0</v>
      </c>
      <c r="N94" s="27">
        <f>VLOOKUP($B94,外資期貨未平倉口數!$A$4:$M$499,4,FALSE)</f>
        <v>0</v>
      </c>
      <c r="O94" s="27">
        <f>VLOOKUP($B94,外資期貨未平倉口數!$A$4:$M$499,9,FALSE)</f>
        <v>0</v>
      </c>
      <c r="P94" s="27">
        <f>VLOOKUP($B94,外資期貨未平倉口數!$A$4:$M$499,10,FALSE)</f>
        <v>0</v>
      </c>
      <c r="Q94" s="27">
        <f>VLOOKUP($B94,外資期貨未平倉口數!$A$4:$M$499,11,FALSE)</f>
        <v>0</v>
      </c>
      <c r="R94" s="64">
        <f>VLOOKUP($B94,選擇權未平倉餘額!$A$4:$I$500,6,FALSE)</f>
        <v>0</v>
      </c>
      <c r="S94" s="64">
        <f>VLOOKUP($B94,選擇權未平倉餘額!$A$4:$I$500,7,FALSE)</f>
        <v>0</v>
      </c>
      <c r="T94" s="64">
        <f>VLOOKUP($B94,選擇權未平倉餘額!$A$4:$I$500,8,FALSE)</f>
        <v>0</v>
      </c>
      <c r="U94" s="64">
        <f>VLOOKUP($B94,選擇權未平倉餘額!$A$4:$I$500,9,FALSE)</f>
        <v>0</v>
      </c>
      <c r="V94" s="39">
        <f>VLOOKUP($B94,臺指選擇權P_C_Ratios!$A$4:$C$500,3,FALSE)</f>
        <v>0</v>
      </c>
      <c r="W94" s="41" t="e">
        <f>VLOOKUP($B94,散戶多空比!$A$6:$L$500,12,FALSE)</f>
        <v>#DIV/0!</v>
      </c>
      <c r="X94" s="40">
        <f>VLOOKUP($B94,期貨大額交易人未沖銷部位!$A$4:$O$499,4,FALSE)</f>
        <v>0</v>
      </c>
      <c r="Y94" s="40">
        <f>VLOOKUP($B94,期貨大額交易人未沖銷部位!$A$4:$O$499,7,FALSE)</f>
        <v>0</v>
      </c>
      <c r="Z94" s="40">
        <f>VLOOKUP($B94,期貨大額交易人未沖銷部位!$A$4:$O$499,10,FALSE)</f>
        <v>0</v>
      </c>
      <c r="AA94" s="40">
        <f>VLOOKUP($B94,期貨大額交易人未沖銷部位!$A$4:$O$499,13,FALSE)</f>
        <v>0</v>
      </c>
      <c r="AB94" s="40">
        <f>VLOOKUP($B94,期貨大額交易人未沖銷部位!$A$4:$O$499,14,FALSE)</f>
        <v>0</v>
      </c>
      <c r="AC94" s="40">
        <f>VLOOKUP($B94,期貨大額交易人未沖銷部位!$A$4:$O$499,15,FALSE)</f>
        <v>0</v>
      </c>
      <c r="AD94" s="33">
        <f>VLOOKUP($B94,三大美股走勢!$A$4:$J$495,4,FALSE)</f>
        <v>0</v>
      </c>
      <c r="AE94" s="33">
        <f>VLOOKUP($B94,三大美股走勢!$A$4:$J$495,7,FALSE)</f>
        <v>0</v>
      </c>
      <c r="AF94" s="33">
        <f>VLOOKUP($B94,三大美股走勢!$A$4:$J$495,10,FALSE)</f>
        <v>0</v>
      </c>
    </row>
    <row r="95" spans="2:32">
      <c r="B95" s="32">
        <v>42874</v>
      </c>
      <c r="C95" s="33">
        <f>VLOOKUP($B95,大盤與近月台指!$A$4:$I$499,2,FALSE)</f>
        <v>0</v>
      </c>
      <c r="D95" s="34">
        <f>VLOOKUP($B95,大盤與近月台指!$A$4:$I$499,3,FALSE)</f>
        <v>0</v>
      </c>
      <c r="E95" s="35">
        <f>VLOOKUP($B95,大盤與近月台指!$A$4:$I$499,4,FALSE)</f>
        <v>0</v>
      </c>
      <c r="F95" s="33">
        <f>VLOOKUP($B95,大盤與近月台指!$A$4:$I$499,5,FALSE)</f>
        <v>0</v>
      </c>
      <c r="G95" s="49">
        <f>VLOOKUP($B95,三大法人買賣超!$A$4:$I$500,3,FALSE)</f>
        <v>0</v>
      </c>
      <c r="H95" s="34">
        <f>VLOOKUP($B95,三大法人買賣超!$A$4:$I$500,5,FALSE)</f>
        <v>0</v>
      </c>
      <c r="I95" s="27">
        <f>VLOOKUP($B95,三大法人買賣超!$A$4:$I$500,7,FALSE)</f>
        <v>0</v>
      </c>
      <c r="J95" s="27">
        <f>VLOOKUP($B95,三大法人買賣超!$A$4:$I$500,9,FALSE)</f>
        <v>0</v>
      </c>
      <c r="K95" s="37">
        <f>新台幣匯率美元指數!B96</f>
        <v>0</v>
      </c>
      <c r="L95" s="38">
        <f>新台幣匯率美元指數!C96</f>
        <v>0</v>
      </c>
      <c r="M95" s="39">
        <f>新台幣匯率美元指數!D96</f>
        <v>0</v>
      </c>
      <c r="N95" s="27">
        <f>VLOOKUP($B95,外資期貨未平倉口數!$A$4:$M$499,4,FALSE)</f>
        <v>0</v>
      </c>
      <c r="O95" s="27">
        <f>VLOOKUP($B95,外資期貨未平倉口數!$A$4:$M$499,9,FALSE)</f>
        <v>0</v>
      </c>
      <c r="P95" s="27">
        <f>VLOOKUP($B95,外資期貨未平倉口數!$A$4:$M$499,10,FALSE)</f>
        <v>0</v>
      </c>
      <c r="Q95" s="27">
        <f>VLOOKUP($B95,外資期貨未平倉口數!$A$4:$M$499,11,FALSE)</f>
        <v>0</v>
      </c>
      <c r="R95" s="64">
        <f>VLOOKUP($B95,選擇權未平倉餘額!$A$4:$I$500,6,FALSE)</f>
        <v>0</v>
      </c>
      <c r="S95" s="64">
        <f>VLOOKUP($B95,選擇權未平倉餘額!$A$4:$I$500,7,FALSE)</f>
        <v>0</v>
      </c>
      <c r="T95" s="64">
        <f>VLOOKUP($B95,選擇權未平倉餘額!$A$4:$I$500,8,FALSE)</f>
        <v>0</v>
      </c>
      <c r="U95" s="64">
        <f>VLOOKUP($B95,選擇權未平倉餘額!$A$4:$I$500,9,FALSE)</f>
        <v>0</v>
      </c>
      <c r="V95" s="39">
        <f>VLOOKUP($B95,臺指選擇權P_C_Ratios!$A$4:$C$500,3,FALSE)</f>
        <v>0</v>
      </c>
      <c r="W95" s="41" t="e">
        <f>VLOOKUP($B95,散戶多空比!$A$6:$L$500,12,FALSE)</f>
        <v>#DIV/0!</v>
      </c>
      <c r="X95" s="40">
        <f>VLOOKUP($B95,期貨大額交易人未沖銷部位!$A$4:$O$499,4,FALSE)</f>
        <v>0</v>
      </c>
      <c r="Y95" s="40">
        <f>VLOOKUP($B95,期貨大額交易人未沖銷部位!$A$4:$O$499,7,FALSE)</f>
        <v>0</v>
      </c>
      <c r="Z95" s="40">
        <f>VLOOKUP($B95,期貨大額交易人未沖銷部位!$A$4:$O$499,10,FALSE)</f>
        <v>0</v>
      </c>
      <c r="AA95" s="40">
        <f>VLOOKUP($B95,期貨大額交易人未沖銷部位!$A$4:$O$499,13,FALSE)</f>
        <v>0</v>
      </c>
      <c r="AB95" s="40">
        <f>VLOOKUP($B95,期貨大額交易人未沖銷部位!$A$4:$O$499,14,FALSE)</f>
        <v>0</v>
      </c>
      <c r="AC95" s="40">
        <f>VLOOKUP($B95,期貨大額交易人未沖銷部位!$A$4:$O$499,15,FALSE)</f>
        <v>0</v>
      </c>
      <c r="AD95" s="33">
        <f>VLOOKUP($B95,三大美股走勢!$A$4:$J$495,4,FALSE)</f>
        <v>0</v>
      </c>
      <c r="AE95" s="33">
        <f>VLOOKUP($B95,三大美股走勢!$A$4:$J$495,7,FALSE)</f>
        <v>0</v>
      </c>
      <c r="AF95" s="33">
        <f>VLOOKUP($B95,三大美股走勢!$A$4:$J$495,10,FALSE)</f>
        <v>0</v>
      </c>
    </row>
    <row r="96" spans="2:32">
      <c r="B96" s="32">
        <v>42875</v>
      </c>
      <c r="C96" s="33">
        <f>VLOOKUP($B96,大盤與近月台指!$A$4:$I$499,2,FALSE)</f>
        <v>0</v>
      </c>
      <c r="D96" s="34">
        <f>VLOOKUP($B96,大盤與近月台指!$A$4:$I$499,3,FALSE)</f>
        <v>0</v>
      </c>
      <c r="E96" s="35">
        <f>VLOOKUP($B96,大盤與近月台指!$A$4:$I$499,4,FALSE)</f>
        <v>0</v>
      </c>
      <c r="F96" s="33">
        <f>VLOOKUP($B96,大盤與近月台指!$A$4:$I$499,5,FALSE)</f>
        <v>0</v>
      </c>
      <c r="G96" s="49">
        <f>VLOOKUP($B96,三大法人買賣超!$A$4:$I$500,3,FALSE)</f>
        <v>0</v>
      </c>
      <c r="H96" s="34">
        <f>VLOOKUP($B96,三大法人買賣超!$A$4:$I$500,5,FALSE)</f>
        <v>0</v>
      </c>
      <c r="I96" s="27">
        <f>VLOOKUP($B96,三大法人買賣超!$A$4:$I$500,7,FALSE)</f>
        <v>0</v>
      </c>
      <c r="J96" s="27">
        <f>VLOOKUP($B96,三大法人買賣超!$A$4:$I$500,9,FALSE)</f>
        <v>0</v>
      </c>
      <c r="K96" s="37">
        <f>新台幣匯率美元指數!B97</f>
        <v>0</v>
      </c>
      <c r="L96" s="38">
        <f>新台幣匯率美元指數!C97</f>
        <v>0</v>
      </c>
      <c r="M96" s="39">
        <f>新台幣匯率美元指數!D97</f>
        <v>0</v>
      </c>
      <c r="N96" s="27">
        <f>VLOOKUP($B96,外資期貨未平倉口數!$A$4:$M$499,4,FALSE)</f>
        <v>0</v>
      </c>
      <c r="O96" s="27">
        <f>VLOOKUP($B96,外資期貨未平倉口數!$A$4:$M$499,9,FALSE)</f>
        <v>0</v>
      </c>
      <c r="P96" s="27">
        <f>VLOOKUP($B96,外資期貨未平倉口數!$A$4:$M$499,10,FALSE)</f>
        <v>0</v>
      </c>
      <c r="Q96" s="27">
        <f>VLOOKUP($B96,外資期貨未平倉口數!$A$4:$M$499,11,FALSE)</f>
        <v>0</v>
      </c>
      <c r="R96" s="64">
        <f>VLOOKUP($B96,選擇權未平倉餘額!$A$4:$I$500,6,FALSE)</f>
        <v>0</v>
      </c>
      <c r="S96" s="64">
        <f>VLOOKUP($B96,選擇權未平倉餘額!$A$4:$I$500,7,FALSE)</f>
        <v>0</v>
      </c>
      <c r="T96" s="64">
        <f>VLOOKUP($B96,選擇權未平倉餘額!$A$4:$I$500,8,FALSE)</f>
        <v>0</v>
      </c>
      <c r="U96" s="64">
        <f>VLOOKUP($B96,選擇權未平倉餘額!$A$4:$I$500,9,FALSE)</f>
        <v>0</v>
      </c>
      <c r="V96" s="39">
        <f>VLOOKUP($B96,臺指選擇權P_C_Ratios!$A$4:$C$500,3,FALSE)</f>
        <v>0</v>
      </c>
      <c r="W96" s="41" t="e">
        <f>VLOOKUP($B96,散戶多空比!$A$6:$L$500,12,FALSE)</f>
        <v>#DIV/0!</v>
      </c>
      <c r="X96" s="40">
        <f>VLOOKUP($B96,期貨大額交易人未沖銷部位!$A$4:$O$499,4,FALSE)</f>
        <v>0</v>
      </c>
      <c r="Y96" s="40">
        <f>VLOOKUP($B96,期貨大額交易人未沖銷部位!$A$4:$O$499,7,FALSE)</f>
        <v>0</v>
      </c>
      <c r="Z96" s="40">
        <f>VLOOKUP($B96,期貨大額交易人未沖銷部位!$A$4:$O$499,10,FALSE)</f>
        <v>0</v>
      </c>
      <c r="AA96" s="40">
        <f>VLOOKUP($B96,期貨大額交易人未沖銷部位!$A$4:$O$499,13,FALSE)</f>
        <v>0</v>
      </c>
      <c r="AB96" s="40">
        <f>VLOOKUP($B96,期貨大額交易人未沖銷部位!$A$4:$O$499,14,FALSE)</f>
        <v>0</v>
      </c>
      <c r="AC96" s="40">
        <f>VLOOKUP($B96,期貨大額交易人未沖銷部位!$A$4:$O$499,15,FALSE)</f>
        <v>0</v>
      </c>
      <c r="AD96" s="33">
        <f>VLOOKUP($B96,三大美股走勢!$A$4:$J$495,4,FALSE)</f>
        <v>0</v>
      </c>
      <c r="AE96" s="33">
        <f>VLOOKUP($B96,三大美股走勢!$A$4:$J$495,7,FALSE)</f>
        <v>0</v>
      </c>
      <c r="AF96" s="33">
        <f>VLOOKUP($B96,三大美股走勢!$A$4:$J$495,10,FALSE)</f>
        <v>0</v>
      </c>
    </row>
    <row r="97" spans="2:32">
      <c r="B97" s="32">
        <v>42876</v>
      </c>
      <c r="C97" s="33">
        <f>VLOOKUP($B97,大盤與近月台指!$A$4:$I$499,2,FALSE)</f>
        <v>0</v>
      </c>
      <c r="D97" s="34">
        <f>VLOOKUP($B97,大盤與近月台指!$A$4:$I$499,3,FALSE)</f>
        <v>0</v>
      </c>
      <c r="E97" s="35">
        <f>VLOOKUP($B97,大盤與近月台指!$A$4:$I$499,4,FALSE)</f>
        <v>0</v>
      </c>
      <c r="F97" s="33">
        <f>VLOOKUP($B97,大盤與近月台指!$A$4:$I$499,5,FALSE)</f>
        <v>0</v>
      </c>
      <c r="G97" s="49">
        <f>VLOOKUP($B97,三大法人買賣超!$A$4:$I$500,3,FALSE)</f>
        <v>0</v>
      </c>
      <c r="H97" s="34">
        <f>VLOOKUP($B97,三大法人買賣超!$A$4:$I$500,5,FALSE)</f>
        <v>0</v>
      </c>
      <c r="I97" s="27">
        <f>VLOOKUP($B97,三大法人買賣超!$A$4:$I$500,7,FALSE)</f>
        <v>0</v>
      </c>
      <c r="J97" s="27">
        <f>VLOOKUP($B97,三大法人買賣超!$A$4:$I$500,9,FALSE)</f>
        <v>0</v>
      </c>
      <c r="K97" s="37">
        <f>新台幣匯率美元指數!B98</f>
        <v>0</v>
      </c>
      <c r="L97" s="38">
        <f>新台幣匯率美元指數!C98</f>
        <v>0</v>
      </c>
      <c r="M97" s="39">
        <f>新台幣匯率美元指數!D98</f>
        <v>0</v>
      </c>
      <c r="N97" s="27">
        <f>VLOOKUP($B97,外資期貨未平倉口數!$A$4:$M$499,4,FALSE)</f>
        <v>0</v>
      </c>
      <c r="O97" s="27">
        <f>VLOOKUP($B97,外資期貨未平倉口數!$A$4:$M$499,9,FALSE)</f>
        <v>0</v>
      </c>
      <c r="P97" s="27">
        <f>VLOOKUP($B97,外資期貨未平倉口數!$A$4:$M$499,10,FALSE)</f>
        <v>0</v>
      </c>
      <c r="Q97" s="27">
        <f>VLOOKUP($B97,外資期貨未平倉口數!$A$4:$M$499,11,FALSE)</f>
        <v>0</v>
      </c>
      <c r="R97" s="64">
        <f>VLOOKUP($B97,選擇權未平倉餘額!$A$4:$I$500,6,FALSE)</f>
        <v>0</v>
      </c>
      <c r="S97" s="64">
        <f>VLOOKUP($B97,選擇權未平倉餘額!$A$4:$I$500,7,FALSE)</f>
        <v>0</v>
      </c>
      <c r="T97" s="64">
        <f>VLOOKUP($B97,選擇權未平倉餘額!$A$4:$I$500,8,FALSE)</f>
        <v>0</v>
      </c>
      <c r="U97" s="64">
        <f>VLOOKUP($B97,選擇權未平倉餘額!$A$4:$I$500,9,FALSE)</f>
        <v>0</v>
      </c>
      <c r="V97" s="39">
        <f>VLOOKUP($B97,臺指選擇權P_C_Ratios!$A$4:$C$500,3,FALSE)</f>
        <v>0</v>
      </c>
      <c r="W97" s="41" t="e">
        <f>VLOOKUP($B97,散戶多空比!$A$6:$L$500,12,FALSE)</f>
        <v>#DIV/0!</v>
      </c>
      <c r="X97" s="40">
        <f>VLOOKUP($B97,期貨大額交易人未沖銷部位!$A$4:$O$499,4,FALSE)</f>
        <v>0</v>
      </c>
      <c r="Y97" s="40">
        <f>VLOOKUP($B97,期貨大額交易人未沖銷部位!$A$4:$O$499,7,FALSE)</f>
        <v>0</v>
      </c>
      <c r="Z97" s="40">
        <f>VLOOKUP($B97,期貨大額交易人未沖銷部位!$A$4:$O$499,10,FALSE)</f>
        <v>0</v>
      </c>
      <c r="AA97" s="40">
        <f>VLOOKUP($B97,期貨大額交易人未沖銷部位!$A$4:$O$499,13,FALSE)</f>
        <v>0</v>
      </c>
      <c r="AB97" s="40">
        <f>VLOOKUP($B97,期貨大額交易人未沖銷部位!$A$4:$O$499,14,FALSE)</f>
        <v>0</v>
      </c>
      <c r="AC97" s="40">
        <f>VLOOKUP($B97,期貨大額交易人未沖銷部位!$A$4:$O$499,15,FALSE)</f>
        <v>0</v>
      </c>
      <c r="AD97" s="33">
        <f>VLOOKUP($B97,三大美股走勢!$A$4:$J$495,4,FALSE)</f>
        <v>0</v>
      </c>
      <c r="AE97" s="33">
        <f>VLOOKUP($B97,三大美股走勢!$A$4:$J$495,7,FALSE)</f>
        <v>0</v>
      </c>
      <c r="AF97" s="33">
        <f>VLOOKUP($B97,三大美股走勢!$A$4:$J$495,10,FALSE)</f>
        <v>0</v>
      </c>
    </row>
    <row r="98" spans="2:32">
      <c r="B98" s="32">
        <v>42877</v>
      </c>
      <c r="C98" s="33">
        <f>VLOOKUP($B98,大盤與近月台指!$A$4:$I$499,2,FALSE)</f>
        <v>0</v>
      </c>
      <c r="D98" s="34">
        <f>VLOOKUP($B98,大盤與近月台指!$A$4:$I$499,3,FALSE)</f>
        <v>0</v>
      </c>
      <c r="E98" s="35">
        <f>VLOOKUP($B98,大盤與近月台指!$A$4:$I$499,4,FALSE)</f>
        <v>0</v>
      </c>
      <c r="F98" s="33">
        <f>VLOOKUP($B98,大盤與近月台指!$A$4:$I$499,5,FALSE)</f>
        <v>0</v>
      </c>
      <c r="G98" s="49">
        <f>VLOOKUP($B98,三大法人買賣超!$A$4:$I$500,3,FALSE)</f>
        <v>0</v>
      </c>
      <c r="H98" s="34">
        <f>VLOOKUP($B98,三大法人買賣超!$A$4:$I$500,5,FALSE)</f>
        <v>0</v>
      </c>
      <c r="I98" s="27">
        <f>VLOOKUP($B98,三大法人買賣超!$A$4:$I$500,7,FALSE)</f>
        <v>0</v>
      </c>
      <c r="J98" s="27">
        <f>VLOOKUP($B98,三大法人買賣超!$A$4:$I$500,9,FALSE)</f>
        <v>0</v>
      </c>
      <c r="K98" s="37">
        <f>新台幣匯率美元指數!B99</f>
        <v>0</v>
      </c>
      <c r="L98" s="38">
        <f>新台幣匯率美元指數!C99</f>
        <v>0</v>
      </c>
      <c r="M98" s="39">
        <f>新台幣匯率美元指數!D99</f>
        <v>0</v>
      </c>
      <c r="N98" s="27">
        <f>VLOOKUP($B98,外資期貨未平倉口數!$A$4:$M$499,4,FALSE)</f>
        <v>0</v>
      </c>
      <c r="O98" s="27">
        <f>VLOOKUP($B98,外資期貨未平倉口數!$A$4:$M$499,9,FALSE)</f>
        <v>0</v>
      </c>
      <c r="P98" s="27">
        <f>VLOOKUP($B98,外資期貨未平倉口數!$A$4:$M$499,10,FALSE)</f>
        <v>0</v>
      </c>
      <c r="Q98" s="27">
        <f>VLOOKUP($B98,外資期貨未平倉口數!$A$4:$M$499,11,FALSE)</f>
        <v>0</v>
      </c>
      <c r="R98" s="64">
        <f>VLOOKUP($B98,選擇權未平倉餘額!$A$4:$I$500,6,FALSE)</f>
        <v>0</v>
      </c>
      <c r="S98" s="64">
        <f>VLOOKUP($B98,選擇權未平倉餘額!$A$4:$I$500,7,FALSE)</f>
        <v>0</v>
      </c>
      <c r="T98" s="64">
        <f>VLOOKUP($B98,選擇權未平倉餘額!$A$4:$I$500,8,FALSE)</f>
        <v>0</v>
      </c>
      <c r="U98" s="64">
        <f>VLOOKUP($B98,選擇權未平倉餘額!$A$4:$I$500,9,FALSE)</f>
        <v>0</v>
      </c>
      <c r="V98" s="39">
        <f>VLOOKUP($B98,臺指選擇權P_C_Ratios!$A$4:$C$500,3,FALSE)</f>
        <v>0</v>
      </c>
      <c r="W98" s="41" t="e">
        <f>VLOOKUP($B98,散戶多空比!$A$6:$L$500,12,FALSE)</f>
        <v>#DIV/0!</v>
      </c>
      <c r="X98" s="40">
        <f>VLOOKUP($B98,期貨大額交易人未沖銷部位!$A$4:$O$499,4,FALSE)</f>
        <v>0</v>
      </c>
      <c r="Y98" s="40">
        <f>VLOOKUP($B98,期貨大額交易人未沖銷部位!$A$4:$O$499,7,FALSE)</f>
        <v>0</v>
      </c>
      <c r="Z98" s="40">
        <f>VLOOKUP($B98,期貨大額交易人未沖銷部位!$A$4:$O$499,10,FALSE)</f>
        <v>0</v>
      </c>
      <c r="AA98" s="40">
        <f>VLOOKUP($B98,期貨大額交易人未沖銷部位!$A$4:$O$499,13,FALSE)</f>
        <v>0</v>
      </c>
      <c r="AB98" s="40">
        <f>VLOOKUP($B98,期貨大額交易人未沖銷部位!$A$4:$O$499,14,FALSE)</f>
        <v>0</v>
      </c>
      <c r="AC98" s="40">
        <f>VLOOKUP($B98,期貨大額交易人未沖銷部位!$A$4:$O$499,15,FALSE)</f>
        <v>0</v>
      </c>
      <c r="AD98" s="33">
        <f>VLOOKUP($B98,三大美股走勢!$A$4:$J$495,4,FALSE)</f>
        <v>0</v>
      </c>
      <c r="AE98" s="33">
        <f>VLOOKUP($B98,三大美股走勢!$A$4:$J$495,7,FALSE)</f>
        <v>0</v>
      </c>
      <c r="AF98" s="33">
        <f>VLOOKUP($B98,三大美股走勢!$A$4:$J$495,10,FALSE)</f>
        <v>0</v>
      </c>
    </row>
    <row r="99" spans="2:32">
      <c r="B99" s="32">
        <v>42878</v>
      </c>
      <c r="C99" s="33">
        <f>VLOOKUP($B99,大盤與近月台指!$A$4:$I$499,2,FALSE)</f>
        <v>0</v>
      </c>
      <c r="D99" s="34">
        <f>VLOOKUP($B99,大盤與近月台指!$A$4:$I$499,3,FALSE)</f>
        <v>0</v>
      </c>
      <c r="E99" s="35">
        <f>VLOOKUP($B99,大盤與近月台指!$A$4:$I$499,4,FALSE)</f>
        <v>0</v>
      </c>
      <c r="F99" s="33">
        <f>VLOOKUP($B99,大盤與近月台指!$A$4:$I$499,5,FALSE)</f>
        <v>0</v>
      </c>
      <c r="G99" s="49">
        <f>VLOOKUP($B99,三大法人買賣超!$A$4:$I$500,3,FALSE)</f>
        <v>0</v>
      </c>
      <c r="H99" s="34">
        <f>VLOOKUP($B99,三大法人買賣超!$A$4:$I$500,5,FALSE)</f>
        <v>0</v>
      </c>
      <c r="I99" s="27">
        <f>VLOOKUP($B99,三大法人買賣超!$A$4:$I$500,7,FALSE)</f>
        <v>0</v>
      </c>
      <c r="J99" s="27">
        <f>VLOOKUP($B99,三大法人買賣超!$A$4:$I$500,9,FALSE)</f>
        <v>0</v>
      </c>
      <c r="K99" s="37">
        <f>新台幣匯率美元指數!B100</f>
        <v>0</v>
      </c>
      <c r="L99" s="38">
        <f>新台幣匯率美元指數!C100</f>
        <v>0</v>
      </c>
      <c r="M99" s="39">
        <f>新台幣匯率美元指數!D100</f>
        <v>0</v>
      </c>
      <c r="N99" s="27">
        <f>VLOOKUP($B99,外資期貨未平倉口數!$A$4:$M$499,4,FALSE)</f>
        <v>0</v>
      </c>
      <c r="O99" s="27">
        <f>VLOOKUP($B99,外資期貨未平倉口數!$A$4:$M$499,9,FALSE)</f>
        <v>0</v>
      </c>
      <c r="P99" s="27">
        <f>VLOOKUP($B99,外資期貨未平倉口數!$A$4:$M$499,10,FALSE)</f>
        <v>0</v>
      </c>
      <c r="Q99" s="27">
        <f>VLOOKUP($B99,外資期貨未平倉口數!$A$4:$M$499,11,FALSE)</f>
        <v>0</v>
      </c>
      <c r="R99" s="64">
        <f>VLOOKUP($B99,選擇權未平倉餘額!$A$4:$I$500,6,FALSE)</f>
        <v>0</v>
      </c>
      <c r="S99" s="64">
        <f>VLOOKUP($B99,選擇權未平倉餘額!$A$4:$I$500,7,FALSE)</f>
        <v>0</v>
      </c>
      <c r="T99" s="64">
        <f>VLOOKUP($B99,選擇權未平倉餘額!$A$4:$I$500,8,FALSE)</f>
        <v>0</v>
      </c>
      <c r="U99" s="64">
        <f>VLOOKUP($B99,選擇權未平倉餘額!$A$4:$I$500,9,FALSE)</f>
        <v>0</v>
      </c>
      <c r="V99" s="39">
        <f>VLOOKUP($B99,臺指選擇權P_C_Ratios!$A$4:$C$500,3,FALSE)</f>
        <v>0</v>
      </c>
      <c r="W99" s="41" t="e">
        <f>VLOOKUP($B99,散戶多空比!$A$6:$L$500,12,FALSE)</f>
        <v>#DIV/0!</v>
      </c>
      <c r="X99" s="40">
        <f>VLOOKUP($B99,期貨大額交易人未沖銷部位!$A$4:$O$499,4,FALSE)</f>
        <v>0</v>
      </c>
      <c r="Y99" s="40">
        <f>VLOOKUP($B99,期貨大額交易人未沖銷部位!$A$4:$O$499,7,FALSE)</f>
        <v>0</v>
      </c>
      <c r="Z99" s="40">
        <f>VLOOKUP($B99,期貨大額交易人未沖銷部位!$A$4:$O$499,10,FALSE)</f>
        <v>0</v>
      </c>
      <c r="AA99" s="40">
        <f>VLOOKUP($B99,期貨大額交易人未沖銷部位!$A$4:$O$499,13,FALSE)</f>
        <v>0</v>
      </c>
      <c r="AB99" s="40">
        <f>VLOOKUP($B99,期貨大額交易人未沖銷部位!$A$4:$O$499,14,FALSE)</f>
        <v>0</v>
      </c>
      <c r="AC99" s="40">
        <f>VLOOKUP($B99,期貨大額交易人未沖銷部位!$A$4:$O$499,15,FALSE)</f>
        <v>0</v>
      </c>
      <c r="AD99" s="33">
        <f>VLOOKUP($B99,三大美股走勢!$A$4:$J$495,4,FALSE)</f>
        <v>0</v>
      </c>
      <c r="AE99" s="33">
        <f>VLOOKUP($B99,三大美股走勢!$A$4:$J$495,7,FALSE)</f>
        <v>0</v>
      </c>
      <c r="AF99" s="33">
        <f>VLOOKUP($B99,三大美股走勢!$A$4:$J$495,10,FALSE)</f>
        <v>0</v>
      </c>
    </row>
    <row r="100" spans="2:32">
      <c r="B100" s="32">
        <v>42879</v>
      </c>
      <c r="C100" s="33">
        <f>VLOOKUP($B100,大盤與近月台指!$A$4:$I$499,2,FALSE)</f>
        <v>0</v>
      </c>
      <c r="D100" s="34">
        <f>VLOOKUP($B100,大盤與近月台指!$A$4:$I$499,3,FALSE)</f>
        <v>0</v>
      </c>
      <c r="E100" s="35">
        <f>VLOOKUP($B100,大盤與近月台指!$A$4:$I$499,4,FALSE)</f>
        <v>0</v>
      </c>
      <c r="F100" s="33">
        <f>VLOOKUP($B100,大盤與近月台指!$A$4:$I$499,5,FALSE)</f>
        <v>0</v>
      </c>
      <c r="G100" s="49">
        <f>VLOOKUP($B100,三大法人買賣超!$A$4:$I$500,3,FALSE)</f>
        <v>0</v>
      </c>
      <c r="H100" s="34">
        <f>VLOOKUP($B100,三大法人買賣超!$A$4:$I$500,5,FALSE)</f>
        <v>0</v>
      </c>
      <c r="I100" s="27">
        <f>VLOOKUP($B100,三大法人買賣超!$A$4:$I$500,7,FALSE)</f>
        <v>0</v>
      </c>
      <c r="J100" s="27">
        <f>VLOOKUP($B100,三大法人買賣超!$A$4:$I$500,9,FALSE)</f>
        <v>0</v>
      </c>
      <c r="K100" s="37">
        <f>新台幣匯率美元指數!B101</f>
        <v>0</v>
      </c>
      <c r="L100" s="38">
        <f>新台幣匯率美元指數!C101</f>
        <v>0</v>
      </c>
      <c r="M100" s="39">
        <f>新台幣匯率美元指數!D101</f>
        <v>0</v>
      </c>
      <c r="N100" s="27">
        <f>VLOOKUP($B100,外資期貨未平倉口數!$A$4:$M$499,4,FALSE)</f>
        <v>0</v>
      </c>
      <c r="O100" s="27">
        <f>VLOOKUP($B100,外資期貨未平倉口數!$A$4:$M$499,9,FALSE)</f>
        <v>0</v>
      </c>
      <c r="P100" s="27">
        <f>VLOOKUP($B100,外資期貨未平倉口數!$A$4:$M$499,10,FALSE)</f>
        <v>0</v>
      </c>
      <c r="Q100" s="27">
        <f>VLOOKUP($B100,外資期貨未平倉口數!$A$4:$M$499,11,FALSE)</f>
        <v>0</v>
      </c>
      <c r="R100" s="64">
        <f>VLOOKUP($B100,選擇權未平倉餘額!$A$4:$I$500,6,FALSE)</f>
        <v>0</v>
      </c>
      <c r="S100" s="64">
        <f>VLOOKUP($B100,選擇權未平倉餘額!$A$4:$I$500,7,FALSE)</f>
        <v>0</v>
      </c>
      <c r="T100" s="64">
        <f>VLOOKUP($B100,選擇權未平倉餘額!$A$4:$I$500,8,FALSE)</f>
        <v>0</v>
      </c>
      <c r="U100" s="64">
        <f>VLOOKUP($B100,選擇權未平倉餘額!$A$4:$I$500,9,FALSE)</f>
        <v>0</v>
      </c>
      <c r="V100" s="39">
        <f>VLOOKUP($B100,臺指選擇權P_C_Ratios!$A$4:$C$500,3,FALSE)</f>
        <v>0</v>
      </c>
      <c r="W100" s="41" t="e">
        <f>VLOOKUP($B100,散戶多空比!$A$6:$L$500,12,FALSE)</f>
        <v>#DIV/0!</v>
      </c>
      <c r="X100" s="40">
        <f>VLOOKUP($B100,期貨大額交易人未沖銷部位!$A$4:$O$499,4,FALSE)</f>
        <v>0</v>
      </c>
      <c r="Y100" s="40">
        <f>VLOOKUP($B100,期貨大額交易人未沖銷部位!$A$4:$O$499,7,FALSE)</f>
        <v>0</v>
      </c>
      <c r="Z100" s="40">
        <f>VLOOKUP($B100,期貨大額交易人未沖銷部位!$A$4:$O$499,10,FALSE)</f>
        <v>0</v>
      </c>
      <c r="AA100" s="40">
        <f>VLOOKUP($B100,期貨大額交易人未沖銷部位!$A$4:$O$499,13,FALSE)</f>
        <v>0</v>
      </c>
      <c r="AB100" s="40">
        <f>VLOOKUP($B100,期貨大額交易人未沖銷部位!$A$4:$O$499,14,FALSE)</f>
        <v>0</v>
      </c>
      <c r="AC100" s="40">
        <f>VLOOKUP($B100,期貨大額交易人未沖銷部位!$A$4:$O$499,15,FALSE)</f>
        <v>0</v>
      </c>
      <c r="AD100" s="33">
        <f>VLOOKUP($B100,三大美股走勢!$A$4:$J$495,4,FALSE)</f>
        <v>0</v>
      </c>
      <c r="AE100" s="33">
        <f>VLOOKUP($B100,三大美股走勢!$A$4:$J$495,7,FALSE)</f>
        <v>0</v>
      </c>
      <c r="AF100" s="33">
        <f>VLOOKUP($B100,三大美股走勢!$A$4:$J$495,10,FALSE)</f>
        <v>0</v>
      </c>
    </row>
    <row r="101" spans="2:32">
      <c r="B101" s="32">
        <v>42880</v>
      </c>
      <c r="C101" s="33">
        <f>VLOOKUP($B101,大盤與近月台指!$A$4:$I$499,2,FALSE)</f>
        <v>0</v>
      </c>
      <c r="D101" s="34">
        <f>VLOOKUP($B101,大盤與近月台指!$A$4:$I$499,3,FALSE)</f>
        <v>0</v>
      </c>
      <c r="E101" s="35">
        <f>VLOOKUP($B101,大盤與近月台指!$A$4:$I$499,4,FALSE)</f>
        <v>0</v>
      </c>
      <c r="F101" s="33">
        <f>VLOOKUP($B101,大盤與近月台指!$A$4:$I$499,5,FALSE)</f>
        <v>0</v>
      </c>
      <c r="G101" s="49">
        <f>VLOOKUP($B101,三大法人買賣超!$A$4:$I$500,3,FALSE)</f>
        <v>0</v>
      </c>
      <c r="H101" s="34">
        <f>VLOOKUP($B101,三大法人買賣超!$A$4:$I$500,5,FALSE)</f>
        <v>0</v>
      </c>
      <c r="I101" s="27">
        <f>VLOOKUP($B101,三大法人買賣超!$A$4:$I$500,7,FALSE)</f>
        <v>0</v>
      </c>
      <c r="J101" s="27">
        <f>VLOOKUP($B101,三大法人買賣超!$A$4:$I$500,9,FALSE)</f>
        <v>0</v>
      </c>
      <c r="K101" s="37">
        <f>新台幣匯率美元指數!B102</f>
        <v>0</v>
      </c>
      <c r="L101" s="38">
        <f>新台幣匯率美元指數!C102</f>
        <v>0</v>
      </c>
      <c r="M101" s="39">
        <f>新台幣匯率美元指數!D102</f>
        <v>0</v>
      </c>
      <c r="N101" s="27">
        <f>VLOOKUP($B101,外資期貨未平倉口數!$A$4:$M$499,4,FALSE)</f>
        <v>0</v>
      </c>
      <c r="O101" s="27">
        <f>VLOOKUP($B101,外資期貨未平倉口數!$A$4:$M$499,9,FALSE)</f>
        <v>0</v>
      </c>
      <c r="P101" s="27">
        <f>VLOOKUP($B101,外資期貨未平倉口數!$A$4:$M$499,10,FALSE)</f>
        <v>0</v>
      </c>
      <c r="Q101" s="27">
        <f>VLOOKUP($B101,外資期貨未平倉口數!$A$4:$M$499,11,FALSE)</f>
        <v>0</v>
      </c>
      <c r="R101" s="64">
        <f>VLOOKUP($B101,選擇權未平倉餘額!$A$4:$I$500,6,FALSE)</f>
        <v>0</v>
      </c>
      <c r="S101" s="64">
        <f>VLOOKUP($B101,選擇權未平倉餘額!$A$4:$I$500,7,FALSE)</f>
        <v>0</v>
      </c>
      <c r="T101" s="64">
        <f>VLOOKUP($B101,選擇權未平倉餘額!$A$4:$I$500,8,FALSE)</f>
        <v>0</v>
      </c>
      <c r="U101" s="64">
        <f>VLOOKUP($B101,選擇權未平倉餘額!$A$4:$I$500,9,FALSE)</f>
        <v>0</v>
      </c>
      <c r="V101" s="39">
        <f>VLOOKUP($B101,臺指選擇權P_C_Ratios!$A$4:$C$500,3,FALSE)</f>
        <v>0</v>
      </c>
      <c r="W101" s="41" t="e">
        <f>VLOOKUP($B101,散戶多空比!$A$6:$L$500,12,FALSE)</f>
        <v>#DIV/0!</v>
      </c>
      <c r="X101" s="40">
        <f>VLOOKUP($B101,期貨大額交易人未沖銷部位!$A$4:$O$499,4,FALSE)</f>
        <v>0</v>
      </c>
      <c r="Y101" s="40">
        <f>VLOOKUP($B101,期貨大額交易人未沖銷部位!$A$4:$O$499,7,FALSE)</f>
        <v>0</v>
      </c>
      <c r="Z101" s="40">
        <f>VLOOKUP($B101,期貨大額交易人未沖銷部位!$A$4:$O$499,10,FALSE)</f>
        <v>0</v>
      </c>
      <c r="AA101" s="40">
        <f>VLOOKUP($B101,期貨大額交易人未沖銷部位!$A$4:$O$499,13,FALSE)</f>
        <v>0</v>
      </c>
      <c r="AB101" s="40">
        <f>VLOOKUP($B101,期貨大額交易人未沖銷部位!$A$4:$O$499,14,FALSE)</f>
        <v>0</v>
      </c>
      <c r="AC101" s="40">
        <f>VLOOKUP($B101,期貨大額交易人未沖銷部位!$A$4:$O$499,15,FALSE)</f>
        <v>0</v>
      </c>
      <c r="AD101" s="33">
        <f>VLOOKUP($B101,三大美股走勢!$A$4:$J$495,4,FALSE)</f>
        <v>0</v>
      </c>
      <c r="AE101" s="33">
        <f>VLOOKUP($B101,三大美股走勢!$A$4:$J$495,7,FALSE)</f>
        <v>0</v>
      </c>
      <c r="AF101" s="33">
        <f>VLOOKUP($B101,三大美股走勢!$A$4:$J$495,10,FALSE)</f>
        <v>0</v>
      </c>
    </row>
    <row r="102" spans="2:32">
      <c r="B102" s="32">
        <v>42881</v>
      </c>
      <c r="C102" s="33">
        <f>VLOOKUP($B102,大盤與近月台指!$A$4:$I$499,2,FALSE)</f>
        <v>0</v>
      </c>
      <c r="D102" s="34">
        <f>VLOOKUP($B102,大盤與近月台指!$A$4:$I$499,3,FALSE)</f>
        <v>0</v>
      </c>
      <c r="E102" s="35">
        <f>VLOOKUP($B102,大盤與近月台指!$A$4:$I$499,4,FALSE)</f>
        <v>0</v>
      </c>
      <c r="F102" s="33">
        <f>VLOOKUP($B102,大盤與近月台指!$A$4:$I$499,5,FALSE)</f>
        <v>0</v>
      </c>
      <c r="G102" s="49">
        <f>VLOOKUP($B102,三大法人買賣超!$A$4:$I$500,3,FALSE)</f>
        <v>0</v>
      </c>
      <c r="H102" s="34">
        <f>VLOOKUP($B102,三大法人買賣超!$A$4:$I$500,5,FALSE)</f>
        <v>0</v>
      </c>
      <c r="I102" s="27">
        <f>VLOOKUP($B102,三大法人買賣超!$A$4:$I$500,7,FALSE)</f>
        <v>0</v>
      </c>
      <c r="J102" s="27">
        <f>VLOOKUP($B102,三大法人買賣超!$A$4:$I$500,9,FALSE)</f>
        <v>0</v>
      </c>
      <c r="K102" s="37">
        <f>新台幣匯率美元指數!B103</f>
        <v>0</v>
      </c>
      <c r="L102" s="38">
        <f>新台幣匯率美元指數!C103</f>
        <v>0</v>
      </c>
      <c r="M102" s="39">
        <f>新台幣匯率美元指數!D103</f>
        <v>0</v>
      </c>
      <c r="N102" s="27">
        <f>VLOOKUP($B102,外資期貨未平倉口數!$A$4:$M$499,4,FALSE)</f>
        <v>0</v>
      </c>
      <c r="O102" s="27">
        <f>VLOOKUP($B102,外資期貨未平倉口數!$A$4:$M$499,9,FALSE)</f>
        <v>0</v>
      </c>
      <c r="P102" s="27">
        <f>VLOOKUP($B102,外資期貨未平倉口數!$A$4:$M$499,10,FALSE)</f>
        <v>0</v>
      </c>
      <c r="Q102" s="27">
        <f>VLOOKUP($B102,外資期貨未平倉口數!$A$4:$M$499,11,FALSE)</f>
        <v>0</v>
      </c>
      <c r="R102" s="64">
        <f>VLOOKUP($B102,選擇權未平倉餘額!$A$4:$I$500,6,FALSE)</f>
        <v>0</v>
      </c>
      <c r="S102" s="64">
        <f>VLOOKUP($B102,選擇權未平倉餘額!$A$4:$I$500,7,FALSE)</f>
        <v>0</v>
      </c>
      <c r="T102" s="64">
        <f>VLOOKUP($B102,選擇權未平倉餘額!$A$4:$I$500,8,FALSE)</f>
        <v>0</v>
      </c>
      <c r="U102" s="64">
        <f>VLOOKUP($B102,選擇權未平倉餘額!$A$4:$I$500,9,FALSE)</f>
        <v>0</v>
      </c>
      <c r="V102" s="39">
        <f>VLOOKUP($B102,臺指選擇權P_C_Ratios!$A$4:$C$500,3,FALSE)</f>
        <v>0</v>
      </c>
      <c r="W102" s="41" t="e">
        <f>VLOOKUP($B102,散戶多空比!$A$6:$L$500,12,FALSE)</f>
        <v>#DIV/0!</v>
      </c>
      <c r="X102" s="40">
        <f>VLOOKUP($B102,期貨大額交易人未沖銷部位!$A$4:$O$499,4,FALSE)</f>
        <v>0</v>
      </c>
      <c r="Y102" s="40">
        <f>VLOOKUP($B102,期貨大額交易人未沖銷部位!$A$4:$O$499,7,FALSE)</f>
        <v>0</v>
      </c>
      <c r="Z102" s="40">
        <f>VLOOKUP($B102,期貨大額交易人未沖銷部位!$A$4:$O$499,10,FALSE)</f>
        <v>0</v>
      </c>
      <c r="AA102" s="40">
        <f>VLOOKUP($B102,期貨大額交易人未沖銷部位!$A$4:$O$499,13,FALSE)</f>
        <v>0</v>
      </c>
      <c r="AB102" s="40">
        <f>VLOOKUP($B102,期貨大額交易人未沖銷部位!$A$4:$O$499,14,FALSE)</f>
        <v>0</v>
      </c>
      <c r="AC102" s="40">
        <f>VLOOKUP($B102,期貨大額交易人未沖銷部位!$A$4:$O$499,15,FALSE)</f>
        <v>0</v>
      </c>
      <c r="AD102" s="33">
        <f>VLOOKUP($B102,三大美股走勢!$A$4:$J$495,4,FALSE)</f>
        <v>0</v>
      </c>
      <c r="AE102" s="33">
        <f>VLOOKUP($B102,三大美股走勢!$A$4:$J$495,7,FALSE)</f>
        <v>0</v>
      </c>
      <c r="AF102" s="33">
        <f>VLOOKUP($B102,三大美股走勢!$A$4:$J$495,10,FALSE)</f>
        <v>0</v>
      </c>
    </row>
    <row r="103" spans="2:32">
      <c r="B103" s="32">
        <v>42882</v>
      </c>
      <c r="C103" s="33">
        <f>VLOOKUP($B103,大盤與近月台指!$A$4:$I$499,2,FALSE)</f>
        <v>0</v>
      </c>
      <c r="D103" s="34">
        <f>VLOOKUP($B103,大盤與近月台指!$A$4:$I$499,3,FALSE)</f>
        <v>0</v>
      </c>
      <c r="E103" s="35">
        <f>VLOOKUP($B103,大盤與近月台指!$A$4:$I$499,4,FALSE)</f>
        <v>0</v>
      </c>
      <c r="F103" s="33">
        <f>VLOOKUP($B103,大盤與近月台指!$A$4:$I$499,5,FALSE)</f>
        <v>0</v>
      </c>
      <c r="G103" s="49">
        <f>VLOOKUP($B103,三大法人買賣超!$A$4:$I$500,3,FALSE)</f>
        <v>0</v>
      </c>
      <c r="H103" s="34">
        <f>VLOOKUP($B103,三大法人買賣超!$A$4:$I$500,5,FALSE)</f>
        <v>0</v>
      </c>
      <c r="I103" s="27">
        <f>VLOOKUP($B103,三大法人買賣超!$A$4:$I$500,7,FALSE)</f>
        <v>0</v>
      </c>
      <c r="J103" s="27">
        <f>VLOOKUP($B103,三大法人買賣超!$A$4:$I$500,9,FALSE)</f>
        <v>0</v>
      </c>
      <c r="K103" s="37">
        <f>新台幣匯率美元指數!B104</f>
        <v>0</v>
      </c>
      <c r="L103" s="38">
        <f>新台幣匯率美元指數!C104</f>
        <v>0</v>
      </c>
      <c r="M103" s="39">
        <f>新台幣匯率美元指數!D104</f>
        <v>0</v>
      </c>
      <c r="N103" s="27">
        <f>VLOOKUP($B103,外資期貨未平倉口數!$A$4:$M$499,4,FALSE)</f>
        <v>0</v>
      </c>
      <c r="O103" s="27">
        <f>VLOOKUP($B103,外資期貨未平倉口數!$A$4:$M$499,9,FALSE)</f>
        <v>0</v>
      </c>
      <c r="P103" s="27">
        <f>VLOOKUP($B103,外資期貨未平倉口數!$A$4:$M$499,10,FALSE)</f>
        <v>0</v>
      </c>
      <c r="Q103" s="27">
        <f>VLOOKUP($B103,外資期貨未平倉口數!$A$4:$M$499,11,FALSE)</f>
        <v>0</v>
      </c>
      <c r="R103" s="64">
        <f>VLOOKUP($B103,選擇權未平倉餘額!$A$4:$I$500,6,FALSE)</f>
        <v>0</v>
      </c>
      <c r="S103" s="64">
        <f>VLOOKUP($B103,選擇權未平倉餘額!$A$4:$I$500,7,FALSE)</f>
        <v>0</v>
      </c>
      <c r="T103" s="64">
        <f>VLOOKUP($B103,選擇權未平倉餘額!$A$4:$I$500,8,FALSE)</f>
        <v>0</v>
      </c>
      <c r="U103" s="64">
        <f>VLOOKUP($B103,選擇權未平倉餘額!$A$4:$I$500,9,FALSE)</f>
        <v>0</v>
      </c>
      <c r="V103" s="39">
        <f>VLOOKUP($B103,臺指選擇權P_C_Ratios!$A$4:$C$500,3,FALSE)</f>
        <v>0</v>
      </c>
      <c r="W103" s="41" t="e">
        <f>VLOOKUP($B103,散戶多空比!$A$6:$L$500,12,FALSE)</f>
        <v>#DIV/0!</v>
      </c>
      <c r="X103" s="40">
        <f>VLOOKUP($B103,期貨大額交易人未沖銷部位!$A$4:$O$499,4,FALSE)</f>
        <v>0</v>
      </c>
      <c r="Y103" s="40">
        <f>VLOOKUP($B103,期貨大額交易人未沖銷部位!$A$4:$O$499,7,FALSE)</f>
        <v>0</v>
      </c>
      <c r="Z103" s="40">
        <f>VLOOKUP($B103,期貨大額交易人未沖銷部位!$A$4:$O$499,10,FALSE)</f>
        <v>0</v>
      </c>
      <c r="AA103" s="40">
        <f>VLOOKUP($B103,期貨大額交易人未沖銷部位!$A$4:$O$499,13,FALSE)</f>
        <v>0</v>
      </c>
      <c r="AB103" s="40">
        <f>VLOOKUP($B103,期貨大額交易人未沖銷部位!$A$4:$O$499,14,FALSE)</f>
        <v>0</v>
      </c>
      <c r="AC103" s="40">
        <f>VLOOKUP($B103,期貨大額交易人未沖銷部位!$A$4:$O$499,15,FALSE)</f>
        <v>0</v>
      </c>
      <c r="AD103" s="33">
        <f>VLOOKUP($B103,三大美股走勢!$A$4:$J$495,4,FALSE)</f>
        <v>0</v>
      </c>
      <c r="AE103" s="33">
        <f>VLOOKUP($B103,三大美股走勢!$A$4:$J$495,7,FALSE)</f>
        <v>0</v>
      </c>
      <c r="AF103" s="33">
        <f>VLOOKUP($B103,三大美股走勢!$A$4:$J$495,10,FALSE)</f>
        <v>0</v>
      </c>
    </row>
    <row r="104" spans="2:32">
      <c r="B104" s="32">
        <v>42883</v>
      </c>
      <c r="C104" s="33">
        <f>VLOOKUP($B104,大盤與近月台指!$A$4:$I$499,2,FALSE)</f>
        <v>0</v>
      </c>
      <c r="D104" s="34">
        <f>VLOOKUP($B104,大盤與近月台指!$A$4:$I$499,3,FALSE)</f>
        <v>0</v>
      </c>
      <c r="E104" s="35">
        <f>VLOOKUP($B104,大盤與近月台指!$A$4:$I$499,4,FALSE)</f>
        <v>0</v>
      </c>
      <c r="F104" s="33">
        <f>VLOOKUP($B104,大盤與近月台指!$A$4:$I$499,5,FALSE)</f>
        <v>0</v>
      </c>
      <c r="G104" s="49">
        <f>VLOOKUP($B104,三大法人買賣超!$A$4:$I$500,3,FALSE)</f>
        <v>0</v>
      </c>
      <c r="H104" s="34">
        <f>VLOOKUP($B104,三大法人買賣超!$A$4:$I$500,5,FALSE)</f>
        <v>0</v>
      </c>
      <c r="I104" s="27">
        <f>VLOOKUP($B104,三大法人買賣超!$A$4:$I$500,7,FALSE)</f>
        <v>0</v>
      </c>
      <c r="J104" s="27">
        <f>VLOOKUP($B104,三大法人買賣超!$A$4:$I$500,9,FALSE)</f>
        <v>0</v>
      </c>
      <c r="K104" s="37">
        <f>新台幣匯率美元指數!B105</f>
        <v>0</v>
      </c>
      <c r="L104" s="38">
        <f>新台幣匯率美元指數!C105</f>
        <v>0</v>
      </c>
      <c r="M104" s="39">
        <f>新台幣匯率美元指數!D105</f>
        <v>0</v>
      </c>
      <c r="N104" s="27">
        <f>VLOOKUP($B104,外資期貨未平倉口數!$A$4:$M$499,4,FALSE)</f>
        <v>0</v>
      </c>
      <c r="O104" s="27">
        <f>VLOOKUP($B104,外資期貨未平倉口數!$A$4:$M$499,9,FALSE)</f>
        <v>0</v>
      </c>
      <c r="P104" s="27">
        <f>VLOOKUP($B104,外資期貨未平倉口數!$A$4:$M$499,10,FALSE)</f>
        <v>0</v>
      </c>
      <c r="Q104" s="27">
        <f>VLOOKUP($B104,外資期貨未平倉口數!$A$4:$M$499,11,FALSE)</f>
        <v>0</v>
      </c>
      <c r="R104" s="64">
        <f>VLOOKUP($B104,選擇權未平倉餘額!$A$4:$I$500,6,FALSE)</f>
        <v>0</v>
      </c>
      <c r="S104" s="64">
        <f>VLOOKUP($B104,選擇權未平倉餘額!$A$4:$I$500,7,FALSE)</f>
        <v>0</v>
      </c>
      <c r="T104" s="64">
        <f>VLOOKUP($B104,選擇權未平倉餘額!$A$4:$I$500,8,FALSE)</f>
        <v>0</v>
      </c>
      <c r="U104" s="64">
        <f>VLOOKUP($B104,選擇權未平倉餘額!$A$4:$I$500,9,FALSE)</f>
        <v>0</v>
      </c>
      <c r="V104" s="39">
        <f>VLOOKUP($B104,臺指選擇權P_C_Ratios!$A$4:$C$500,3,FALSE)</f>
        <v>0</v>
      </c>
      <c r="W104" s="41" t="e">
        <f>VLOOKUP($B104,散戶多空比!$A$6:$L$500,12,FALSE)</f>
        <v>#DIV/0!</v>
      </c>
      <c r="X104" s="40">
        <f>VLOOKUP($B104,期貨大額交易人未沖銷部位!$A$4:$O$499,4,FALSE)</f>
        <v>0</v>
      </c>
      <c r="Y104" s="40">
        <f>VLOOKUP($B104,期貨大額交易人未沖銷部位!$A$4:$O$499,7,FALSE)</f>
        <v>0</v>
      </c>
      <c r="Z104" s="40">
        <f>VLOOKUP($B104,期貨大額交易人未沖銷部位!$A$4:$O$499,10,FALSE)</f>
        <v>0</v>
      </c>
      <c r="AA104" s="40">
        <f>VLOOKUP($B104,期貨大額交易人未沖銷部位!$A$4:$O$499,13,FALSE)</f>
        <v>0</v>
      </c>
      <c r="AB104" s="40">
        <f>VLOOKUP($B104,期貨大額交易人未沖銷部位!$A$4:$O$499,14,FALSE)</f>
        <v>0</v>
      </c>
      <c r="AC104" s="40">
        <f>VLOOKUP($B104,期貨大額交易人未沖銷部位!$A$4:$O$499,15,FALSE)</f>
        <v>0</v>
      </c>
      <c r="AD104" s="33">
        <f>VLOOKUP($B104,三大美股走勢!$A$4:$J$495,4,FALSE)</f>
        <v>0</v>
      </c>
      <c r="AE104" s="33">
        <f>VLOOKUP($B104,三大美股走勢!$A$4:$J$495,7,FALSE)</f>
        <v>0</v>
      </c>
      <c r="AF104" s="33">
        <f>VLOOKUP($B104,三大美股走勢!$A$4:$J$495,10,FALSE)</f>
        <v>0</v>
      </c>
    </row>
    <row r="105" spans="2:32">
      <c r="B105" s="32">
        <v>42884</v>
      </c>
      <c r="C105" s="33">
        <f>VLOOKUP($B105,大盤與近月台指!$A$4:$I$499,2,FALSE)</f>
        <v>0</v>
      </c>
      <c r="D105" s="34">
        <f>VLOOKUP($B105,大盤與近月台指!$A$4:$I$499,3,FALSE)</f>
        <v>0</v>
      </c>
      <c r="E105" s="35">
        <f>VLOOKUP($B105,大盤與近月台指!$A$4:$I$499,4,FALSE)</f>
        <v>0</v>
      </c>
      <c r="F105" s="33">
        <f>VLOOKUP($B105,大盤與近月台指!$A$4:$I$499,5,FALSE)</f>
        <v>0</v>
      </c>
      <c r="G105" s="49">
        <f>VLOOKUP($B105,三大法人買賣超!$A$4:$I$500,3,FALSE)</f>
        <v>0</v>
      </c>
      <c r="H105" s="34">
        <f>VLOOKUP($B105,三大法人買賣超!$A$4:$I$500,5,FALSE)</f>
        <v>0</v>
      </c>
      <c r="I105" s="27">
        <f>VLOOKUP($B105,三大法人買賣超!$A$4:$I$500,7,FALSE)</f>
        <v>0</v>
      </c>
      <c r="J105" s="27">
        <f>VLOOKUP($B105,三大法人買賣超!$A$4:$I$500,9,FALSE)</f>
        <v>0</v>
      </c>
      <c r="K105" s="37">
        <f>新台幣匯率美元指數!B106</f>
        <v>0</v>
      </c>
      <c r="L105" s="38">
        <f>新台幣匯率美元指數!C106</f>
        <v>0</v>
      </c>
      <c r="M105" s="39">
        <f>新台幣匯率美元指數!D106</f>
        <v>0</v>
      </c>
      <c r="N105" s="27">
        <f>VLOOKUP($B105,外資期貨未平倉口數!$A$4:$M$499,4,FALSE)</f>
        <v>0</v>
      </c>
      <c r="O105" s="27">
        <f>VLOOKUP($B105,外資期貨未平倉口數!$A$4:$M$499,9,FALSE)</f>
        <v>0</v>
      </c>
      <c r="P105" s="27">
        <f>VLOOKUP($B105,外資期貨未平倉口數!$A$4:$M$499,10,FALSE)</f>
        <v>0</v>
      </c>
      <c r="Q105" s="27">
        <f>VLOOKUP($B105,外資期貨未平倉口數!$A$4:$M$499,11,FALSE)</f>
        <v>0</v>
      </c>
      <c r="R105" s="64">
        <f>VLOOKUP($B105,選擇權未平倉餘額!$A$4:$I$500,6,FALSE)</f>
        <v>0</v>
      </c>
      <c r="S105" s="64">
        <f>VLOOKUP($B105,選擇權未平倉餘額!$A$4:$I$500,7,FALSE)</f>
        <v>0</v>
      </c>
      <c r="T105" s="64">
        <f>VLOOKUP($B105,選擇權未平倉餘額!$A$4:$I$500,8,FALSE)</f>
        <v>0</v>
      </c>
      <c r="U105" s="64">
        <f>VLOOKUP($B105,選擇權未平倉餘額!$A$4:$I$500,9,FALSE)</f>
        <v>0</v>
      </c>
      <c r="V105" s="39">
        <f>VLOOKUP($B105,臺指選擇權P_C_Ratios!$A$4:$C$500,3,FALSE)</f>
        <v>0</v>
      </c>
      <c r="W105" s="41" t="e">
        <f>VLOOKUP($B105,散戶多空比!$A$6:$L$500,12,FALSE)</f>
        <v>#DIV/0!</v>
      </c>
      <c r="X105" s="40">
        <f>VLOOKUP($B105,期貨大額交易人未沖銷部位!$A$4:$O$499,4,FALSE)</f>
        <v>0</v>
      </c>
      <c r="Y105" s="40">
        <f>VLOOKUP($B105,期貨大額交易人未沖銷部位!$A$4:$O$499,7,FALSE)</f>
        <v>0</v>
      </c>
      <c r="Z105" s="40">
        <f>VLOOKUP($B105,期貨大額交易人未沖銷部位!$A$4:$O$499,10,FALSE)</f>
        <v>0</v>
      </c>
      <c r="AA105" s="40">
        <f>VLOOKUP($B105,期貨大額交易人未沖銷部位!$A$4:$O$499,13,FALSE)</f>
        <v>0</v>
      </c>
      <c r="AB105" s="40">
        <f>VLOOKUP($B105,期貨大額交易人未沖銷部位!$A$4:$O$499,14,FALSE)</f>
        <v>0</v>
      </c>
      <c r="AC105" s="40">
        <f>VLOOKUP($B105,期貨大額交易人未沖銷部位!$A$4:$O$499,15,FALSE)</f>
        <v>0</v>
      </c>
      <c r="AD105" s="33">
        <f>VLOOKUP($B105,三大美股走勢!$A$4:$J$495,4,FALSE)</f>
        <v>0</v>
      </c>
      <c r="AE105" s="33">
        <f>VLOOKUP($B105,三大美股走勢!$A$4:$J$495,7,FALSE)</f>
        <v>0</v>
      </c>
      <c r="AF105" s="33">
        <f>VLOOKUP($B105,三大美股走勢!$A$4:$J$495,10,FALSE)</f>
        <v>0</v>
      </c>
    </row>
    <row r="106" spans="2:32">
      <c r="B106" s="32">
        <v>42885</v>
      </c>
      <c r="C106" s="33">
        <f>VLOOKUP($B106,大盤與近月台指!$A$4:$I$499,2,FALSE)</f>
        <v>0</v>
      </c>
      <c r="D106" s="34">
        <f>VLOOKUP($B106,大盤與近月台指!$A$4:$I$499,3,FALSE)</f>
        <v>0</v>
      </c>
      <c r="E106" s="35">
        <f>VLOOKUP($B106,大盤與近月台指!$A$4:$I$499,4,FALSE)</f>
        <v>0</v>
      </c>
      <c r="F106" s="33">
        <f>VLOOKUP($B106,大盤與近月台指!$A$4:$I$499,5,FALSE)</f>
        <v>0</v>
      </c>
      <c r="G106" s="49">
        <f>VLOOKUP($B106,三大法人買賣超!$A$4:$I$500,3,FALSE)</f>
        <v>0</v>
      </c>
      <c r="H106" s="34">
        <f>VLOOKUP($B106,三大法人買賣超!$A$4:$I$500,5,FALSE)</f>
        <v>0</v>
      </c>
      <c r="I106" s="27">
        <f>VLOOKUP($B106,三大法人買賣超!$A$4:$I$500,7,FALSE)</f>
        <v>0</v>
      </c>
      <c r="J106" s="27">
        <f>VLOOKUP($B106,三大法人買賣超!$A$4:$I$500,9,FALSE)</f>
        <v>0</v>
      </c>
      <c r="K106" s="37">
        <f>新台幣匯率美元指數!B107</f>
        <v>0</v>
      </c>
      <c r="L106" s="38">
        <f>新台幣匯率美元指數!C107</f>
        <v>0</v>
      </c>
      <c r="M106" s="39">
        <f>新台幣匯率美元指數!D107</f>
        <v>0</v>
      </c>
      <c r="N106" s="27">
        <f>VLOOKUP($B106,外資期貨未平倉口數!$A$4:$M$499,4,FALSE)</f>
        <v>0</v>
      </c>
      <c r="O106" s="27">
        <f>VLOOKUP($B106,外資期貨未平倉口數!$A$4:$M$499,9,FALSE)</f>
        <v>0</v>
      </c>
      <c r="P106" s="27">
        <f>VLOOKUP($B106,外資期貨未平倉口數!$A$4:$M$499,10,FALSE)</f>
        <v>0</v>
      </c>
      <c r="Q106" s="27">
        <f>VLOOKUP($B106,外資期貨未平倉口數!$A$4:$M$499,11,FALSE)</f>
        <v>0</v>
      </c>
      <c r="R106" s="64">
        <f>VLOOKUP($B106,選擇權未平倉餘額!$A$4:$I$500,6,FALSE)</f>
        <v>0</v>
      </c>
      <c r="S106" s="64">
        <f>VLOOKUP($B106,選擇權未平倉餘額!$A$4:$I$500,7,FALSE)</f>
        <v>0</v>
      </c>
      <c r="T106" s="64">
        <f>VLOOKUP($B106,選擇權未平倉餘額!$A$4:$I$500,8,FALSE)</f>
        <v>0</v>
      </c>
      <c r="U106" s="64">
        <f>VLOOKUP($B106,選擇權未平倉餘額!$A$4:$I$500,9,FALSE)</f>
        <v>0</v>
      </c>
      <c r="V106" s="39">
        <f>VLOOKUP($B106,臺指選擇權P_C_Ratios!$A$4:$C$500,3,FALSE)</f>
        <v>0</v>
      </c>
      <c r="W106" s="41" t="e">
        <f>VLOOKUP($B106,散戶多空比!$A$6:$L$500,12,FALSE)</f>
        <v>#DIV/0!</v>
      </c>
      <c r="X106" s="40">
        <f>VLOOKUP($B106,期貨大額交易人未沖銷部位!$A$4:$O$499,4,FALSE)</f>
        <v>0</v>
      </c>
      <c r="Y106" s="40">
        <f>VLOOKUP($B106,期貨大額交易人未沖銷部位!$A$4:$O$499,7,FALSE)</f>
        <v>0</v>
      </c>
      <c r="Z106" s="40">
        <f>VLOOKUP($B106,期貨大額交易人未沖銷部位!$A$4:$O$499,10,FALSE)</f>
        <v>0</v>
      </c>
      <c r="AA106" s="40">
        <f>VLOOKUP($B106,期貨大額交易人未沖銷部位!$A$4:$O$499,13,FALSE)</f>
        <v>0</v>
      </c>
      <c r="AB106" s="40">
        <f>VLOOKUP($B106,期貨大額交易人未沖銷部位!$A$4:$O$499,14,FALSE)</f>
        <v>0</v>
      </c>
      <c r="AC106" s="40">
        <f>VLOOKUP($B106,期貨大額交易人未沖銷部位!$A$4:$O$499,15,FALSE)</f>
        <v>0</v>
      </c>
      <c r="AD106" s="33">
        <f>VLOOKUP($B106,三大美股走勢!$A$4:$J$495,4,FALSE)</f>
        <v>0</v>
      </c>
      <c r="AE106" s="33">
        <f>VLOOKUP($B106,三大美股走勢!$A$4:$J$495,7,FALSE)</f>
        <v>0</v>
      </c>
      <c r="AF106" s="33">
        <f>VLOOKUP($B106,三大美股走勢!$A$4:$J$495,10,FALSE)</f>
        <v>0</v>
      </c>
    </row>
    <row r="107" spans="2:32">
      <c r="B107" s="32">
        <v>42886</v>
      </c>
      <c r="C107" s="33">
        <f>VLOOKUP($B107,大盤與近月台指!$A$4:$I$499,2,FALSE)</f>
        <v>0</v>
      </c>
      <c r="D107" s="34">
        <f>VLOOKUP($B107,大盤與近月台指!$A$4:$I$499,3,FALSE)</f>
        <v>0</v>
      </c>
      <c r="E107" s="35">
        <f>VLOOKUP($B107,大盤與近月台指!$A$4:$I$499,4,FALSE)</f>
        <v>0</v>
      </c>
      <c r="F107" s="33">
        <f>VLOOKUP($B107,大盤與近月台指!$A$4:$I$499,5,FALSE)</f>
        <v>0</v>
      </c>
      <c r="G107" s="49">
        <f>VLOOKUP($B107,三大法人買賣超!$A$4:$I$500,3,FALSE)</f>
        <v>0</v>
      </c>
      <c r="H107" s="34">
        <f>VLOOKUP($B107,三大法人買賣超!$A$4:$I$500,5,FALSE)</f>
        <v>0</v>
      </c>
      <c r="I107" s="27">
        <f>VLOOKUP($B107,三大法人買賣超!$A$4:$I$500,7,FALSE)</f>
        <v>0</v>
      </c>
      <c r="J107" s="27">
        <f>VLOOKUP($B107,三大法人買賣超!$A$4:$I$500,9,FALSE)</f>
        <v>0</v>
      </c>
      <c r="K107" s="37">
        <f>新台幣匯率美元指數!B108</f>
        <v>0</v>
      </c>
      <c r="L107" s="38">
        <f>新台幣匯率美元指數!C108</f>
        <v>0</v>
      </c>
      <c r="M107" s="39">
        <f>新台幣匯率美元指數!D108</f>
        <v>0</v>
      </c>
      <c r="N107" s="27">
        <f>VLOOKUP($B107,外資期貨未平倉口數!$A$4:$M$499,4,FALSE)</f>
        <v>0</v>
      </c>
      <c r="O107" s="27">
        <f>VLOOKUP($B107,外資期貨未平倉口數!$A$4:$M$499,9,FALSE)</f>
        <v>0</v>
      </c>
      <c r="P107" s="27">
        <f>VLOOKUP($B107,外資期貨未平倉口數!$A$4:$M$499,10,FALSE)</f>
        <v>0</v>
      </c>
      <c r="Q107" s="27">
        <f>VLOOKUP($B107,外資期貨未平倉口數!$A$4:$M$499,11,FALSE)</f>
        <v>0</v>
      </c>
      <c r="R107" s="64">
        <f>VLOOKUP($B107,選擇權未平倉餘額!$A$4:$I$500,6,FALSE)</f>
        <v>0</v>
      </c>
      <c r="S107" s="64">
        <f>VLOOKUP($B107,選擇權未平倉餘額!$A$4:$I$500,7,FALSE)</f>
        <v>0</v>
      </c>
      <c r="T107" s="64">
        <f>VLOOKUP($B107,選擇權未平倉餘額!$A$4:$I$500,8,FALSE)</f>
        <v>0</v>
      </c>
      <c r="U107" s="64">
        <f>VLOOKUP($B107,選擇權未平倉餘額!$A$4:$I$500,9,FALSE)</f>
        <v>0</v>
      </c>
      <c r="V107" s="39">
        <f>VLOOKUP($B107,臺指選擇權P_C_Ratios!$A$4:$C$500,3,FALSE)</f>
        <v>0</v>
      </c>
      <c r="W107" s="41" t="e">
        <f>VLOOKUP($B107,散戶多空比!$A$6:$L$500,12,FALSE)</f>
        <v>#DIV/0!</v>
      </c>
      <c r="X107" s="40">
        <f>VLOOKUP($B107,期貨大額交易人未沖銷部位!$A$4:$O$499,4,FALSE)</f>
        <v>0</v>
      </c>
      <c r="Y107" s="40">
        <f>VLOOKUP($B107,期貨大額交易人未沖銷部位!$A$4:$O$499,7,FALSE)</f>
        <v>0</v>
      </c>
      <c r="Z107" s="40">
        <f>VLOOKUP($B107,期貨大額交易人未沖銷部位!$A$4:$O$499,10,FALSE)</f>
        <v>0</v>
      </c>
      <c r="AA107" s="40">
        <f>VLOOKUP($B107,期貨大額交易人未沖銷部位!$A$4:$O$499,13,FALSE)</f>
        <v>0</v>
      </c>
      <c r="AB107" s="40">
        <f>VLOOKUP($B107,期貨大額交易人未沖銷部位!$A$4:$O$499,14,FALSE)</f>
        <v>0</v>
      </c>
      <c r="AC107" s="40">
        <f>VLOOKUP($B107,期貨大額交易人未沖銷部位!$A$4:$O$499,15,FALSE)</f>
        <v>0</v>
      </c>
      <c r="AD107" s="33">
        <f>VLOOKUP($B107,三大美股走勢!$A$4:$J$495,4,FALSE)</f>
        <v>0</v>
      </c>
      <c r="AE107" s="33">
        <f>VLOOKUP($B107,三大美股走勢!$A$4:$J$495,7,FALSE)</f>
        <v>0</v>
      </c>
      <c r="AF107" s="33">
        <f>VLOOKUP($B107,三大美股走勢!$A$4:$J$495,10,FALSE)</f>
        <v>0</v>
      </c>
    </row>
    <row r="108" spans="2:32">
      <c r="B108" s="32">
        <v>42887</v>
      </c>
      <c r="C108" s="33">
        <f>VLOOKUP($B108,大盤與近月台指!$A$4:$I$499,2,FALSE)</f>
        <v>0</v>
      </c>
      <c r="D108" s="34">
        <f>VLOOKUP($B108,大盤與近月台指!$A$4:$I$499,3,FALSE)</f>
        <v>0</v>
      </c>
      <c r="E108" s="35">
        <f>VLOOKUP($B108,大盤與近月台指!$A$4:$I$499,4,FALSE)</f>
        <v>0</v>
      </c>
      <c r="F108" s="33">
        <f>VLOOKUP($B108,大盤與近月台指!$A$4:$I$499,5,FALSE)</f>
        <v>0</v>
      </c>
      <c r="G108" s="49">
        <f>VLOOKUP($B108,三大法人買賣超!$A$4:$I$500,3,FALSE)</f>
        <v>0</v>
      </c>
      <c r="H108" s="34">
        <f>VLOOKUP($B108,三大法人買賣超!$A$4:$I$500,5,FALSE)</f>
        <v>0</v>
      </c>
      <c r="I108" s="27">
        <f>VLOOKUP($B108,三大法人買賣超!$A$4:$I$500,7,FALSE)</f>
        <v>0</v>
      </c>
      <c r="J108" s="27">
        <f>VLOOKUP($B108,三大法人買賣超!$A$4:$I$500,9,FALSE)</f>
        <v>0</v>
      </c>
      <c r="K108" s="37">
        <f>新台幣匯率美元指數!B109</f>
        <v>0</v>
      </c>
      <c r="L108" s="38">
        <f>新台幣匯率美元指數!C109</f>
        <v>0</v>
      </c>
      <c r="M108" s="39">
        <f>新台幣匯率美元指數!D109</f>
        <v>0</v>
      </c>
      <c r="N108" s="27">
        <f>VLOOKUP($B108,外資期貨未平倉口數!$A$4:$M$499,4,FALSE)</f>
        <v>0</v>
      </c>
      <c r="O108" s="27">
        <f>VLOOKUP($B108,外資期貨未平倉口數!$A$4:$M$499,9,FALSE)</f>
        <v>0</v>
      </c>
      <c r="P108" s="27">
        <f>VLOOKUP($B108,外資期貨未平倉口數!$A$4:$M$499,10,FALSE)</f>
        <v>0</v>
      </c>
      <c r="Q108" s="27">
        <f>VLOOKUP($B108,外資期貨未平倉口數!$A$4:$M$499,11,FALSE)</f>
        <v>0</v>
      </c>
      <c r="R108" s="64">
        <f>VLOOKUP($B108,選擇權未平倉餘額!$A$4:$I$500,6,FALSE)</f>
        <v>0</v>
      </c>
      <c r="S108" s="64">
        <f>VLOOKUP($B108,選擇權未平倉餘額!$A$4:$I$500,7,FALSE)</f>
        <v>0</v>
      </c>
      <c r="T108" s="64">
        <f>VLOOKUP($B108,選擇權未平倉餘額!$A$4:$I$500,8,FALSE)</f>
        <v>0</v>
      </c>
      <c r="U108" s="64">
        <f>VLOOKUP($B108,選擇權未平倉餘額!$A$4:$I$500,9,FALSE)</f>
        <v>0</v>
      </c>
      <c r="V108" s="39">
        <f>VLOOKUP($B108,臺指選擇權P_C_Ratios!$A$4:$C$500,3,FALSE)</f>
        <v>0</v>
      </c>
      <c r="W108" s="41" t="e">
        <f>VLOOKUP($B108,散戶多空比!$A$6:$L$500,12,FALSE)</f>
        <v>#DIV/0!</v>
      </c>
      <c r="X108" s="40">
        <f>VLOOKUP($B108,期貨大額交易人未沖銷部位!$A$4:$O$499,4,FALSE)</f>
        <v>0</v>
      </c>
      <c r="Y108" s="40">
        <f>VLOOKUP($B108,期貨大額交易人未沖銷部位!$A$4:$O$499,7,FALSE)</f>
        <v>0</v>
      </c>
      <c r="Z108" s="40">
        <f>VLOOKUP($B108,期貨大額交易人未沖銷部位!$A$4:$O$499,10,FALSE)</f>
        <v>0</v>
      </c>
      <c r="AA108" s="40">
        <f>VLOOKUP($B108,期貨大額交易人未沖銷部位!$A$4:$O$499,13,FALSE)</f>
        <v>0</v>
      </c>
      <c r="AB108" s="40">
        <f>VLOOKUP($B108,期貨大額交易人未沖銷部位!$A$4:$O$499,14,FALSE)</f>
        <v>0</v>
      </c>
      <c r="AC108" s="40">
        <f>VLOOKUP($B108,期貨大額交易人未沖銷部位!$A$4:$O$499,15,FALSE)</f>
        <v>0</v>
      </c>
      <c r="AD108" s="33">
        <f>VLOOKUP($B108,三大美股走勢!$A$4:$J$495,4,FALSE)</f>
        <v>0</v>
      </c>
      <c r="AE108" s="33">
        <f>VLOOKUP($B108,三大美股走勢!$A$4:$J$495,7,FALSE)</f>
        <v>0</v>
      </c>
      <c r="AF108" s="33">
        <f>VLOOKUP($B108,三大美股走勢!$A$4:$J$495,10,FALSE)</f>
        <v>0</v>
      </c>
    </row>
    <row r="109" spans="2:32">
      <c r="B109" s="32">
        <v>42888</v>
      </c>
      <c r="C109" s="33">
        <f>VLOOKUP($B109,大盤與近月台指!$A$4:$I$499,2,FALSE)</f>
        <v>0</v>
      </c>
      <c r="D109" s="34">
        <f>VLOOKUP($B109,大盤與近月台指!$A$4:$I$499,3,FALSE)</f>
        <v>0</v>
      </c>
      <c r="E109" s="35">
        <f>VLOOKUP($B109,大盤與近月台指!$A$4:$I$499,4,FALSE)</f>
        <v>0</v>
      </c>
      <c r="F109" s="33">
        <f>VLOOKUP($B109,大盤與近月台指!$A$4:$I$499,5,FALSE)</f>
        <v>0</v>
      </c>
      <c r="G109" s="49">
        <f>VLOOKUP($B109,三大法人買賣超!$A$4:$I$500,3,FALSE)</f>
        <v>0</v>
      </c>
      <c r="H109" s="34">
        <f>VLOOKUP($B109,三大法人買賣超!$A$4:$I$500,5,FALSE)</f>
        <v>0</v>
      </c>
      <c r="I109" s="27">
        <f>VLOOKUP($B109,三大法人買賣超!$A$4:$I$500,7,FALSE)</f>
        <v>0</v>
      </c>
      <c r="J109" s="27">
        <f>VLOOKUP($B109,三大法人買賣超!$A$4:$I$500,9,FALSE)</f>
        <v>0</v>
      </c>
      <c r="K109" s="37">
        <f>新台幣匯率美元指數!B110</f>
        <v>0</v>
      </c>
      <c r="L109" s="38">
        <f>新台幣匯率美元指數!C110</f>
        <v>0</v>
      </c>
      <c r="M109" s="39">
        <f>新台幣匯率美元指數!D110</f>
        <v>0</v>
      </c>
      <c r="N109" s="27">
        <f>VLOOKUP($B109,外資期貨未平倉口數!$A$4:$M$499,4,FALSE)</f>
        <v>0</v>
      </c>
      <c r="O109" s="27">
        <f>VLOOKUP($B109,外資期貨未平倉口數!$A$4:$M$499,9,FALSE)</f>
        <v>0</v>
      </c>
      <c r="P109" s="27">
        <f>VLOOKUP($B109,外資期貨未平倉口數!$A$4:$M$499,10,FALSE)</f>
        <v>0</v>
      </c>
      <c r="Q109" s="27">
        <f>VLOOKUP($B109,外資期貨未平倉口數!$A$4:$M$499,11,FALSE)</f>
        <v>0</v>
      </c>
      <c r="R109" s="64">
        <f>VLOOKUP($B109,選擇權未平倉餘額!$A$4:$I$500,6,FALSE)</f>
        <v>0</v>
      </c>
      <c r="S109" s="64">
        <f>VLOOKUP($B109,選擇權未平倉餘額!$A$4:$I$500,7,FALSE)</f>
        <v>0</v>
      </c>
      <c r="T109" s="64">
        <f>VLOOKUP($B109,選擇權未平倉餘額!$A$4:$I$500,8,FALSE)</f>
        <v>0</v>
      </c>
      <c r="U109" s="64">
        <f>VLOOKUP($B109,選擇權未平倉餘額!$A$4:$I$500,9,FALSE)</f>
        <v>0</v>
      </c>
      <c r="V109" s="39">
        <f>VLOOKUP($B109,臺指選擇權P_C_Ratios!$A$4:$C$500,3,FALSE)</f>
        <v>0</v>
      </c>
      <c r="W109" s="41" t="e">
        <f>VLOOKUP($B109,散戶多空比!$A$6:$L$500,12,FALSE)</f>
        <v>#DIV/0!</v>
      </c>
      <c r="X109" s="40">
        <f>VLOOKUP($B109,期貨大額交易人未沖銷部位!$A$4:$O$499,4,FALSE)</f>
        <v>0</v>
      </c>
      <c r="Y109" s="40">
        <f>VLOOKUP($B109,期貨大額交易人未沖銷部位!$A$4:$O$499,7,FALSE)</f>
        <v>0</v>
      </c>
      <c r="Z109" s="40">
        <f>VLOOKUP($B109,期貨大額交易人未沖銷部位!$A$4:$O$499,10,FALSE)</f>
        <v>0</v>
      </c>
      <c r="AA109" s="40">
        <f>VLOOKUP($B109,期貨大額交易人未沖銷部位!$A$4:$O$499,13,FALSE)</f>
        <v>0</v>
      </c>
      <c r="AB109" s="40">
        <f>VLOOKUP($B109,期貨大額交易人未沖銷部位!$A$4:$O$499,14,FALSE)</f>
        <v>0</v>
      </c>
      <c r="AC109" s="40">
        <f>VLOOKUP($B109,期貨大額交易人未沖銷部位!$A$4:$O$499,15,FALSE)</f>
        <v>0</v>
      </c>
      <c r="AD109" s="33">
        <f>VLOOKUP($B109,三大美股走勢!$A$4:$J$495,4,FALSE)</f>
        <v>0</v>
      </c>
      <c r="AE109" s="33">
        <f>VLOOKUP($B109,三大美股走勢!$A$4:$J$495,7,FALSE)</f>
        <v>0</v>
      </c>
      <c r="AF109" s="33">
        <f>VLOOKUP($B109,三大美股走勢!$A$4:$J$495,10,FALSE)</f>
        <v>0</v>
      </c>
    </row>
    <row r="110" spans="2:32">
      <c r="B110" s="32">
        <v>42889</v>
      </c>
      <c r="C110" s="33">
        <f>VLOOKUP($B110,大盤與近月台指!$A$4:$I$499,2,FALSE)</f>
        <v>0</v>
      </c>
      <c r="D110" s="34">
        <f>VLOOKUP($B110,大盤與近月台指!$A$4:$I$499,3,FALSE)</f>
        <v>0</v>
      </c>
      <c r="E110" s="35">
        <f>VLOOKUP($B110,大盤與近月台指!$A$4:$I$499,4,FALSE)</f>
        <v>0</v>
      </c>
      <c r="F110" s="33">
        <f>VLOOKUP($B110,大盤與近月台指!$A$4:$I$499,5,FALSE)</f>
        <v>0</v>
      </c>
      <c r="G110" s="49">
        <f>VLOOKUP($B110,三大法人買賣超!$A$4:$I$500,3,FALSE)</f>
        <v>0</v>
      </c>
      <c r="H110" s="34">
        <f>VLOOKUP($B110,三大法人買賣超!$A$4:$I$500,5,FALSE)</f>
        <v>0</v>
      </c>
      <c r="I110" s="27">
        <f>VLOOKUP($B110,三大法人買賣超!$A$4:$I$500,7,FALSE)</f>
        <v>0</v>
      </c>
      <c r="J110" s="27">
        <f>VLOOKUP($B110,三大法人買賣超!$A$4:$I$500,9,FALSE)</f>
        <v>0</v>
      </c>
      <c r="K110" s="37">
        <f>新台幣匯率美元指數!B111</f>
        <v>0</v>
      </c>
      <c r="L110" s="38">
        <f>新台幣匯率美元指數!C111</f>
        <v>0</v>
      </c>
      <c r="M110" s="39">
        <f>新台幣匯率美元指數!D111</f>
        <v>0</v>
      </c>
      <c r="N110" s="27">
        <f>VLOOKUP($B110,外資期貨未平倉口數!$A$4:$M$499,4,FALSE)</f>
        <v>0</v>
      </c>
      <c r="O110" s="27">
        <f>VLOOKUP($B110,外資期貨未平倉口數!$A$4:$M$499,9,FALSE)</f>
        <v>0</v>
      </c>
      <c r="P110" s="27">
        <f>VLOOKUP($B110,外資期貨未平倉口數!$A$4:$M$499,10,FALSE)</f>
        <v>0</v>
      </c>
      <c r="Q110" s="27">
        <f>VLOOKUP($B110,外資期貨未平倉口數!$A$4:$M$499,11,FALSE)</f>
        <v>0</v>
      </c>
      <c r="R110" s="64">
        <f>VLOOKUP($B110,選擇權未平倉餘額!$A$4:$I$500,6,FALSE)</f>
        <v>0</v>
      </c>
      <c r="S110" s="64">
        <f>VLOOKUP($B110,選擇權未平倉餘額!$A$4:$I$500,7,FALSE)</f>
        <v>0</v>
      </c>
      <c r="T110" s="64">
        <f>VLOOKUP($B110,選擇權未平倉餘額!$A$4:$I$500,8,FALSE)</f>
        <v>0</v>
      </c>
      <c r="U110" s="64">
        <f>VLOOKUP($B110,選擇權未平倉餘額!$A$4:$I$500,9,FALSE)</f>
        <v>0</v>
      </c>
      <c r="V110" s="39">
        <f>VLOOKUP($B110,臺指選擇權P_C_Ratios!$A$4:$C$500,3,FALSE)</f>
        <v>0</v>
      </c>
      <c r="W110" s="41" t="e">
        <f>VLOOKUP($B110,散戶多空比!$A$6:$L$500,12,FALSE)</f>
        <v>#DIV/0!</v>
      </c>
      <c r="X110" s="40">
        <f>VLOOKUP($B110,期貨大額交易人未沖銷部位!$A$4:$O$499,4,FALSE)</f>
        <v>0</v>
      </c>
      <c r="Y110" s="40">
        <f>VLOOKUP($B110,期貨大額交易人未沖銷部位!$A$4:$O$499,7,FALSE)</f>
        <v>0</v>
      </c>
      <c r="Z110" s="40">
        <f>VLOOKUP($B110,期貨大額交易人未沖銷部位!$A$4:$O$499,10,FALSE)</f>
        <v>0</v>
      </c>
      <c r="AA110" s="40">
        <f>VLOOKUP($B110,期貨大額交易人未沖銷部位!$A$4:$O$499,13,FALSE)</f>
        <v>0</v>
      </c>
      <c r="AB110" s="40">
        <f>VLOOKUP($B110,期貨大額交易人未沖銷部位!$A$4:$O$499,14,FALSE)</f>
        <v>0</v>
      </c>
      <c r="AC110" s="40">
        <f>VLOOKUP($B110,期貨大額交易人未沖銷部位!$A$4:$O$499,15,FALSE)</f>
        <v>0</v>
      </c>
      <c r="AD110" s="33">
        <f>VLOOKUP($B110,三大美股走勢!$A$4:$J$495,4,FALSE)</f>
        <v>0</v>
      </c>
      <c r="AE110" s="33">
        <f>VLOOKUP($B110,三大美股走勢!$A$4:$J$495,7,FALSE)</f>
        <v>0</v>
      </c>
      <c r="AF110" s="33">
        <f>VLOOKUP($B110,三大美股走勢!$A$4:$J$495,10,FALSE)</f>
        <v>0</v>
      </c>
    </row>
    <row r="111" spans="2:32">
      <c r="B111" s="32">
        <v>42890</v>
      </c>
      <c r="C111" s="33">
        <f>VLOOKUP($B111,大盤與近月台指!$A$4:$I$499,2,FALSE)</f>
        <v>0</v>
      </c>
      <c r="D111" s="34">
        <f>VLOOKUP($B111,大盤與近月台指!$A$4:$I$499,3,FALSE)</f>
        <v>0</v>
      </c>
      <c r="E111" s="35">
        <f>VLOOKUP($B111,大盤與近月台指!$A$4:$I$499,4,FALSE)</f>
        <v>0</v>
      </c>
      <c r="F111" s="33">
        <f>VLOOKUP($B111,大盤與近月台指!$A$4:$I$499,5,FALSE)</f>
        <v>0</v>
      </c>
      <c r="G111" s="49">
        <f>VLOOKUP($B111,三大法人買賣超!$A$4:$I$500,3,FALSE)</f>
        <v>0</v>
      </c>
      <c r="H111" s="34">
        <f>VLOOKUP($B111,三大法人買賣超!$A$4:$I$500,5,FALSE)</f>
        <v>0</v>
      </c>
      <c r="I111" s="27">
        <f>VLOOKUP($B111,三大法人買賣超!$A$4:$I$500,7,FALSE)</f>
        <v>0</v>
      </c>
      <c r="J111" s="27">
        <f>VLOOKUP($B111,三大法人買賣超!$A$4:$I$500,9,FALSE)</f>
        <v>0</v>
      </c>
      <c r="K111" s="37">
        <f>新台幣匯率美元指數!B112</f>
        <v>0</v>
      </c>
      <c r="L111" s="38">
        <f>新台幣匯率美元指數!C112</f>
        <v>0</v>
      </c>
      <c r="M111" s="39">
        <f>新台幣匯率美元指數!D112</f>
        <v>0</v>
      </c>
      <c r="N111" s="27">
        <f>VLOOKUP($B111,外資期貨未平倉口數!$A$4:$M$499,4,FALSE)</f>
        <v>0</v>
      </c>
      <c r="O111" s="27">
        <f>VLOOKUP($B111,外資期貨未平倉口數!$A$4:$M$499,9,FALSE)</f>
        <v>0</v>
      </c>
      <c r="P111" s="27">
        <f>VLOOKUP($B111,外資期貨未平倉口數!$A$4:$M$499,10,FALSE)</f>
        <v>0</v>
      </c>
      <c r="Q111" s="27">
        <f>VLOOKUP($B111,外資期貨未平倉口數!$A$4:$M$499,11,FALSE)</f>
        <v>0</v>
      </c>
      <c r="R111" s="64">
        <f>VLOOKUP($B111,選擇權未平倉餘額!$A$4:$I$500,6,FALSE)</f>
        <v>0</v>
      </c>
      <c r="S111" s="64">
        <f>VLOOKUP($B111,選擇權未平倉餘額!$A$4:$I$500,7,FALSE)</f>
        <v>0</v>
      </c>
      <c r="T111" s="64">
        <f>VLOOKUP($B111,選擇權未平倉餘額!$A$4:$I$500,8,FALSE)</f>
        <v>0</v>
      </c>
      <c r="U111" s="64">
        <f>VLOOKUP($B111,選擇權未平倉餘額!$A$4:$I$500,9,FALSE)</f>
        <v>0</v>
      </c>
      <c r="V111" s="39">
        <f>VLOOKUP($B111,臺指選擇權P_C_Ratios!$A$4:$C$500,3,FALSE)</f>
        <v>0</v>
      </c>
      <c r="W111" s="41" t="e">
        <f>VLOOKUP($B111,散戶多空比!$A$6:$L$500,12,FALSE)</f>
        <v>#DIV/0!</v>
      </c>
      <c r="X111" s="40">
        <f>VLOOKUP($B111,期貨大額交易人未沖銷部位!$A$4:$O$499,4,FALSE)</f>
        <v>0</v>
      </c>
      <c r="Y111" s="40">
        <f>VLOOKUP($B111,期貨大額交易人未沖銷部位!$A$4:$O$499,7,FALSE)</f>
        <v>0</v>
      </c>
      <c r="Z111" s="40">
        <f>VLOOKUP($B111,期貨大額交易人未沖銷部位!$A$4:$O$499,10,FALSE)</f>
        <v>0</v>
      </c>
      <c r="AA111" s="40">
        <f>VLOOKUP($B111,期貨大額交易人未沖銷部位!$A$4:$O$499,13,FALSE)</f>
        <v>0</v>
      </c>
      <c r="AB111" s="40">
        <f>VLOOKUP($B111,期貨大額交易人未沖銷部位!$A$4:$O$499,14,FALSE)</f>
        <v>0</v>
      </c>
      <c r="AC111" s="40">
        <f>VLOOKUP($B111,期貨大額交易人未沖銷部位!$A$4:$O$499,15,FALSE)</f>
        <v>0</v>
      </c>
      <c r="AD111" s="33">
        <f>VLOOKUP($B111,三大美股走勢!$A$4:$J$495,4,FALSE)</f>
        <v>0</v>
      </c>
      <c r="AE111" s="33">
        <f>VLOOKUP($B111,三大美股走勢!$A$4:$J$495,7,FALSE)</f>
        <v>0</v>
      </c>
      <c r="AF111" s="33">
        <f>VLOOKUP($B111,三大美股走勢!$A$4:$J$495,10,FALSE)</f>
        <v>0</v>
      </c>
    </row>
    <row r="112" spans="2:32">
      <c r="B112" s="32">
        <v>42891</v>
      </c>
      <c r="C112" s="33">
        <f>VLOOKUP($B112,大盤與近月台指!$A$4:$I$499,2,FALSE)</f>
        <v>0</v>
      </c>
      <c r="D112" s="34">
        <f>VLOOKUP($B112,大盤與近月台指!$A$4:$I$499,3,FALSE)</f>
        <v>0</v>
      </c>
      <c r="E112" s="35">
        <f>VLOOKUP($B112,大盤與近月台指!$A$4:$I$499,4,FALSE)</f>
        <v>0</v>
      </c>
      <c r="F112" s="33">
        <f>VLOOKUP($B112,大盤與近月台指!$A$4:$I$499,5,FALSE)</f>
        <v>0</v>
      </c>
      <c r="G112" s="49">
        <f>VLOOKUP($B112,三大法人買賣超!$A$4:$I$500,3,FALSE)</f>
        <v>0</v>
      </c>
      <c r="H112" s="34">
        <f>VLOOKUP($B112,三大法人買賣超!$A$4:$I$500,5,FALSE)</f>
        <v>0</v>
      </c>
      <c r="I112" s="27">
        <f>VLOOKUP($B112,三大法人買賣超!$A$4:$I$500,7,FALSE)</f>
        <v>0</v>
      </c>
      <c r="J112" s="27">
        <f>VLOOKUP($B112,三大法人買賣超!$A$4:$I$500,9,FALSE)</f>
        <v>0</v>
      </c>
      <c r="K112" s="37">
        <f>新台幣匯率美元指數!B113</f>
        <v>0</v>
      </c>
      <c r="L112" s="38">
        <f>新台幣匯率美元指數!C113</f>
        <v>0</v>
      </c>
      <c r="M112" s="39">
        <f>新台幣匯率美元指數!D113</f>
        <v>0</v>
      </c>
      <c r="N112" s="27">
        <f>VLOOKUP($B112,外資期貨未平倉口數!$A$4:$M$499,4,FALSE)</f>
        <v>0</v>
      </c>
      <c r="O112" s="27">
        <f>VLOOKUP($B112,外資期貨未平倉口數!$A$4:$M$499,9,FALSE)</f>
        <v>0</v>
      </c>
      <c r="P112" s="27">
        <f>VLOOKUP($B112,外資期貨未平倉口數!$A$4:$M$499,10,FALSE)</f>
        <v>0</v>
      </c>
      <c r="Q112" s="27">
        <f>VLOOKUP($B112,外資期貨未平倉口數!$A$4:$M$499,11,FALSE)</f>
        <v>0</v>
      </c>
      <c r="R112" s="64">
        <f>VLOOKUP($B112,選擇權未平倉餘額!$A$4:$I$500,6,FALSE)</f>
        <v>0</v>
      </c>
      <c r="S112" s="64">
        <f>VLOOKUP($B112,選擇權未平倉餘額!$A$4:$I$500,7,FALSE)</f>
        <v>0</v>
      </c>
      <c r="T112" s="64">
        <f>VLOOKUP($B112,選擇權未平倉餘額!$A$4:$I$500,8,FALSE)</f>
        <v>0</v>
      </c>
      <c r="U112" s="64">
        <f>VLOOKUP($B112,選擇權未平倉餘額!$A$4:$I$500,9,FALSE)</f>
        <v>0</v>
      </c>
      <c r="V112" s="39">
        <f>VLOOKUP($B112,臺指選擇權P_C_Ratios!$A$4:$C$500,3,FALSE)</f>
        <v>0</v>
      </c>
      <c r="W112" s="41" t="e">
        <f>VLOOKUP($B112,散戶多空比!$A$6:$L$500,12,FALSE)</f>
        <v>#DIV/0!</v>
      </c>
      <c r="X112" s="40">
        <f>VLOOKUP($B112,期貨大額交易人未沖銷部位!$A$4:$O$499,4,FALSE)</f>
        <v>0</v>
      </c>
      <c r="Y112" s="40">
        <f>VLOOKUP($B112,期貨大額交易人未沖銷部位!$A$4:$O$499,7,FALSE)</f>
        <v>0</v>
      </c>
      <c r="Z112" s="40">
        <f>VLOOKUP($B112,期貨大額交易人未沖銷部位!$A$4:$O$499,10,FALSE)</f>
        <v>0</v>
      </c>
      <c r="AA112" s="40">
        <f>VLOOKUP($B112,期貨大額交易人未沖銷部位!$A$4:$O$499,13,FALSE)</f>
        <v>0</v>
      </c>
      <c r="AB112" s="40">
        <f>VLOOKUP($B112,期貨大額交易人未沖銷部位!$A$4:$O$499,14,FALSE)</f>
        <v>0</v>
      </c>
      <c r="AC112" s="40">
        <f>VLOOKUP($B112,期貨大額交易人未沖銷部位!$A$4:$O$499,15,FALSE)</f>
        <v>0</v>
      </c>
      <c r="AD112" s="33">
        <f>VLOOKUP($B112,三大美股走勢!$A$4:$J$495,4,FALSE)</f>
        <v>0</v>
      </c>
      <c r="AE112" s="33">
        <f>VLOOKUP($B112,三大美股走勢!$A$4:$J$495,7,FALSE)</f>
        <v>0</v>
      </c>
      <c r="AF112" s="33">
        <f>VLOOKUP($B112,三大美股走勢!$A$4:$J$495,10,FALSE)</f>
        <v>0</v>
      </c>
    </row>
    <row r="113" spans="2:32">
      <c r="B113" s="32">
        <v>42892</v>
      </c>
      <c r="C113" s="33">
        <f>VLOOKUP($B113,大盤與近月台指!$A$4:$I$499,2,FALSE)</f>
        <v>0</v>
      </c>
      <c r="D113" s="34">
        <f>VLOOKUP($B113,大盤與近月台指!$A$4:$I$499,3,FALSE)</f>
        <v>0</v>
      </c>
      <c r="E113" s="35">
        <f>VLOOKUP($B113,大盤與近月台指!$A$4:$I$499,4,FALSE)</f>
        <v>0</v>
      </c>
      <c r="F113" s="33">
        <f>VLOOKUP($B113,大盤與近月台指!$A$4:$I$499,5,FALSE)</f>
        <v>0</v>
      </c>
      <c r="G113" s="49">
        <f>VLOOKUP($B113,三大法人買賣超!$A$4:$I$500,3,FALSE)</f>
        <v>0</v>
      </c>
      <c r="H113" s="34">
        <f>VLOOKUP($B113,三大法人買賣超!$A$4:$I$500,5,FALSE)</f>
        <v>0</v>
      </c>
      <c r="I113" s="27">
        <f>VLOOKUP($B113,三大法人買賣超!$A$4:$I$500,7,FALSE)</f>
        <v>0</v>
      </c>
      <c r="J113" s="27">
        <f>VLOOKUP($B113,三大法人買賣超!$A$4:$I$500,9,FALSE)</f>
        <v>0</v>
      </c>
      <c r="K113" s="37">
        <f>新台幣匯率美元指數!B114</f>
        <v>0</v>
      </c>
      <c r="L113" s="38">
        <f>新台幣匯率美元指數!C114</f>
        <v>0</v>
      </c>
      <c r="M113" s="39">
        <f>新台幣匯率美元指數!D114</f>
        <v>0</v>
      </c>
      <c r="N113" s="27">
        <f>VLOOKUP($B113,外資期貨未平倉口數!$A$4:$M$499,4,FALSE)</f>
        <v>0</v>
      </c>
      <c r="O113" s="27">
        <f>VLOOKUP($B113,外資期貨未平倉口數!$A$4:$M$499,9,FALSE)</f>
        <v>0</v>
      </c>
      <c r="P113" s="27">
        <f>VLOOKUP($B113,外資期貨未平倉口數!$A$4:$M$499,10,FALSE)</f>
        <v>0</v>
      </c>
      <c r="Q113" s="27">
        <f>VLOOKUP($B113,外資期貨未平倉口數!$A$4:$M$499,11,FALSE)</f>
        <v>0</v>
      </c>
      <c r="R113" s="64">
        <f>VLOOKUP($B113,選擇權未平倉餘額!$A$4:$I$500,6,FALSE)</f>
        <v>0</v>
      </c>
      <c r="S113" s="64">
        <f>VLOOKUP($B113,選擇權未平倉餘額!$A$4:$I$500,7,FALSE)</f>
        <v>0</v>
      </c>
      <c r="T113" s="64">
        <f>VLOOKUP($B113,選擇權未平倉餘額!$A$4:$I$500,8,FALSE)</f>
        <v>0</v>
      </c>
      <c r="U113" s="64">
        <f>VLOOKUP($B113,選擇權未平倉餘額!$A$4:$I$500,9,FALSE)</f>
        <v>0</v>
      </c>
      <c r="V113" s="39">
        <f>VLOOKUP($B113,臺指選擇權P_C_Ratios!$A$4:$C$500,3,FALSE)</f>
        <v>0</v>
      </c>
      <c r="W113" s="41" t="e">
        <f>VLOOKUP($B113,散戶多空比!$A$6:$L$500,12,FALSE)</f>
        <v>#DIV/0!</v>
      </c>
      <c r="X113" s="40">
        <f>VLOOKUP($B113,期貨大額交易人未沖銷部位!$A$4:$O$499,4,FALSE)</f>
        <v>0</v>
      </c>
      <c r="Y113" s="40">
        <f>VLOOKUP($B113,期貨大額交易人未沖銷部位!$A$4:$O$499,7,FALSE)</f>
        <v>0</v>
      </c>
      <c r="Z113" s="40">
        <f>VLOOKUP($B113,期貨大額交易人未沖銷部位!$A$4:$O$499,10,FALSE)</f>
        <v>0</v>
      </c>
      <c r="AA113" s="40">
        <f>VLOOKUP($B113,期貨大額交易人未沖銷部位!$A$4:$O$499,13,FALSE)</f>
        <v>0</v>
      </c>
      <c r="AB113" s="40">
        <f>VLOOKUP($B113,期貨大額交易人未沖銷部位!$A$4:$O$499,14,FALSE)</f>
        <v>0</v>
      </c>
      <c r="AC113" s="40">
        <f>VLOOKUP($B113,期貨大額交易人未沖銷部位!$A$4:$O$499,15,FALSE)</f>
        <v>0</v>
      </c>
      <c r="AD113" s="33">
        <f>VLOOKUP($B113,三大美股走勢!$A$4:$J$495,4,FALSE)</f>
        <v>0</v>
      </c>
      <c r="AE113" s="33">
        <f>VLOOKUP($B113,三大美股走勢!$A$4:$J$495,7,FALSE)</f>
        <v>0</v>
      </c>
      <c r="AF113" s="33">
        <f>VLOOKUP($B113,三大美股走勢!$A$4:$J$495,10,FALSE)</f>
        <v>0</v>
      </c>
    </row>
    <row r="114" spans="2:32">
      <c r="B114" s="32">
        <v>42893</v>
      </c>
      <c r="C114" s="33">
        <f>VLOOKUP($B114,大盤與近月台指!$A$4:$I$499,2,FALSE)</f>
        <v>0</v>
      </c>
      <c r="D114" s="34">
        <f>VLOOKUP($B114,大盤與近月台指!$A$4:$I$499,3,FALSE)</f>
        <v>0</v>
      </c>
      <c r="E114" s="35">
        <f>VLOOKUP($B114,大盤與近月台指!$A$4:$I$499,4,FALSE)</f>
        <v>0</v>
      </c>
      <c r="F114" s="33">
        <f>VLOOKUP($B114,大盤與近月台指!$A$4:$I$499,5,FALSE)</f>
        <v>0</v>
      </c>
      <c r="G114" s="49">
        <f>VLOOKUP($B114,三大法人買賣超!$A$4:$I$500,3,FALSE)</f>
        <v>0</v>
      </c>
      <c r="H114" s="34">
        <f>VLOOKUP($B114,三大法人買賣超!$A$4:$I$500,5,FALSE)</f>
        <v>0</v>
      </c>
      <c r="I114" s="27">
        <f>VLOOKUP($B114,三大法人買賣超!$A$4:$I$500,7,FALSE)</f>
        <v>0</v>
      </c>
      <c r="J114" s="27">
        <f>VLOOKUP($B114,三大法人買賣超!$A$4:$I$500,9,FALSE)</f>
        <v>0</v>
      </c>
      <c r="K114" s="37">
        <f>新台幣匯率美元指數!B115</f>
        <v>0</v>
      </c>
      <c r="L114" s="38">
        <f>新台幣匯率美元指數!C115</f>
        <v>0</v>
      </c>
      <c r="M114" s="39">
        <f>新台幣匯率美元指數!D115</f>
        <v>0</v>
      </c>
      <c r="N114" s="27">
        <f>VLOOKUP($B114,外資期貨未平倉口數!$A$4:$M$499,4,FALSE)</f>
        <v>0</v>
      </c>
      <c r="O114" s="27">
        <f>VLOOKUP($B114,外資期貨未平倉口數!$A$4:$M$499,9,FALSE)</f>
        <v>0</v>
      </c>
      <c r="P114" s="27">
        <f>VLOOKUP($B114,外資期貨未平倉口數!$A$4:$M$499,10,FALSE)</f>
        <v>0</v>
      </c>
      <c r="Q114" s="27">
        <f>VLOOKUP($B114,外資期貨未平倉口數!$A$4:$M$499,11,FALSE)</f>
        <v>0</v>
      </c>
      <c r="R114" s="64">
        <f>VLOOKUP($B114,選擇權未平倉餘額!$A$4:$I$500,6,FALSE)</f>
        <v>0</v>
      </c>
      <c r="S114" s="64">
        <f>VLOOKUP($B114,選擇權未平倉餘額!$A$4:$I$500,7,FALSE)</f>
        <v>0</v>
      </c>
      <c r="T114" s="64">
        <f>VLOOKUP($B114,選擇權未平倉餘額!$A$4:$I$500,8,FALSE)</f>
        <v>0</v>
      </c>
      <c r="U114" s="64">
        <f>VLOOKUP($B114,選擇權未平倉餘額!$A$4:$I$500,9,FALSE)</f>
        <v>0</v>
      </c>
      <c r="V114" s="39">
        <f>VLOOKUP($B114,臺指選擇權P_C_Ratios!$A$4:$C$500,3,FALSE)</f>
        <v>0</v>
      </c>
      <c r="W114" s="41" t="e">
        <f>VLOOKUP($B114,散戶多空比!$A$6:$L$500,12,FALSE)</f>
        <v>#DIV/0!</v>
      </c>
      <c r="X114" s="40">
        <f>VLOOKUP($B114,期貨大額交易人未沖銷部位!$A$4:$O$499,4,FALSE)</f>
        <v>0</v>
      </c>
      <c r="Y114" s="40">
        <f>VLOOKUP($B114,期貨大額交易人未沖銷部位!$A$4:$O$499,7,FALSE)</f>
        <v>0</v>
      </c>
      <c r="Z114" s="40">
        <f>VLOOKUP($B114,期貨大額交易人未沖銷部位!$A$4:$O$499,10,FALSE)</f>
        <v>0</v>
      </c>
      <c r="AA114" s="40">
        <f>VLOOKUP($B114,期貨大額交易人未沖銷部位!$A$4:$O$499,13,FALSE)</f>
        <v>0</v>
      </c>
      <c r="AB114" s="40">
        <f>VLOOKUP($B114,期貨大額交易人未沖銷部位!$A$4:$O$499,14,FALSE)</f>
        <v>0</v>
      </c>
      <c r="AC114" s="40">
        <f>VLOOKUP($B114,期貨大額交易人未沖銷部位!$A$4:$O$499,15,FALSE)</f>
        <v>0</v>
      </c>
      <c r="AD114" s="33">
        <f>VLOOKUP($B114,三大美股走勢!$A$4:$J$495,4,FALSE)</f>
        <v>0</v>
      </c>
      <c r="AE114" s="33">
        <f>VLOOKUP($B114,三大美股走勢!$A$4:$J$495,7,FALSE)</f>
        <v>0</v>
      </c>
      <c r="AF114" s="33">
        <f>VLOOKUP($B114,三大美股走勢!$A$4:$J$495,10,FALSE)</f>
        <v>0</v>
      </c>
    </row>
    <row r="115" spans="2:32">
      <c r="B115" s="32">
        <v>42894</v>
      </c>
      <c r="C115" s="33">
        <f>VLOOKUP($B115,大盤與近月台指!$A$4:$I$499,2,FALSE)</f>
        <v>0</v>
      </c>
      <c r="D115" s="34">
        <f>VLOOKUP($B115,大盤與近月台指!$A$4:$I$499,3,FALSE)</f>
        <v>0</v>
      </c>
      <c r="E115" s="35">
        <f>VLOOKUP($B115,大盤與近月台指!$A$4:$I$499,4,FALSE)</f>
        <v>0</v>
      </c>
      <c r="F115" s="33">
        <f>VLOOKUP($B115,大盤與近月台指!$A$4:$I$499,5,FALSE)</f>
        <v>0</v>
      </c>
      <c r="G115" s="49">
        <f>VLOOKUP($B115,三大法人買賣超!$A$4:$I$500,3,FALSE)</f>
        <v>0</v>
      </c>
      <c r="H115" s="34">
        <f>VLOOKUP($B115,三大法人買賣超!$A$4:$I$500,5,FALSE)</f>
        <v>0</v>
      </c>
      <c r="I115" s="27">
        <f>VLOOKUP($B115,三大法人買賣超!$A$4:$I$500,7,FALSE)</f>
        <v>0</v>
      </c>
      <c r="J115" s="27">
        <f>VLOOKUP($B115,三大法人買賣超!$A$4:$I$500,9,FALSE)</f>
        <v>0</v>
      </c>
      <c r="K115" s="37">
        <f>新台幣匯率美元指數!B116</f>
        <v>0</v>
      </c>
      <c r="L115" s="38">
        <f>新台幣匯率美元指數!C116</f>
        <v>0</v>
      </c>
      <c r="M115" s="39">
        <f>新台幣匯率美元指數!D116</f>
        <v>0</v>
      </c>
      <c r="N115" s="27">
        <f>VLOOKUP($B115,外資期貨未平倉口數!$A$4:$M$499,4,FALSE)</f>
        <v>0</v>
      </c>
      <c r="O115" s="27">
        <f>VLOOKUP($B115,外資期貨未平倉口數!$A$4:$M$499,9,FALSE)</f>
        <v>0</v>
      </c>
      <c r="P115" s="27">
        <f>VLOOKUP($B115,外資期貨未平倉口數!$A$4:$M$499,10,FALSE)</f>
        <v>0</v>
      </c>
      <c r="Q115" s="27">
        <f>VLOOKUP($B115,外資期貨未平倉口數!$A$4:$M$499,11,FALSE)</f>
        <v>0</v>
      </c>
      <c r="R115" s="64">
        <f>VLOOKUP($B115,選擇權未平倉餘額!$A$4:$I$500,6,FALSE)</f>
        <v>0</v>
      </c>
      <c r="S115" s="64">
        <f>VLOOKUP($B115,選擇權未平倉餘額!$A$4:$I$500,7,FALSE)</f>
        <v>0</v>
      </c>
      <c r="T115" s="64">
        <f>VLOOKUP($B115,選擇權未平倉餘額!$A$4:$I$500,8,FALSE)</f>
        <v>0</v>
      </c>
      <c r="U115" s="64">
        <f>VLOOKUP($B115,選擇權未平倉餘額!$A$4:$I$500,9,FALSE)</f>
        <v>0</v>
      </c>
      <c r="V115" s="39">
        <f>VLOOKUP($B115,臺指選擇權P_C_Ratios!$A$4:$C$500,3,FALSE)</f>
        <v>0</v>
      </c>
      <c r="W115" s="41" t="e">
        <f>VLOOKUP($B115,散戶多空比!$A$6:$L$500,12,FALSE)</f>
        <v>#DIV/0!</v>
      </c>
      <c r="X115" s="40">
        <f>VLOOKUP($B115,期貨大額交易人未沖銷部位!$A$4:$O$499,4,FALSE)</f>
        <v>0</v>
      </c>
      <c r="Y115" s="40">
        <f>VLOOKUP($B115,期貨大額交易人未沖銷部位!$A$4:$O$499,7,FALSE)</f>
        <v>0</v>
      </c>
      <c r="Z115" s="40">
        <f>VLOOKUP($B115,期貨大額交易人未沖銷部位!$A$4:$O$499,10,FALSE)</f>
        <v>0</v>
      </c>
      <c r="AA115" s="40">
        <f>VLOOKUP($B115,期貨大額交易人未沖銷部位!$A$4:$O$499,13,FALSE)</f>
        <v>0</v>
      </c>
      <c r="AB115" s="40">
        <f>VLOOKUP($B115,期貨大額交易人未沖銷部位!$A$4:$O$499,14,FALSE)</f>
        <v>0</v>
      </c>
      <c r="AC115" s="40">
        <f>VLOOKUP($B115,期貨大額交易人未沖銷部位!$A$4:$O$499,15,FALSE)</f>
        <v>0</v>
      </c>
      <c r="AD115" s="33">
        <f>VLOOKUP($B115,三大美股走勢!$A$4:$J$495,4,FALSE)</f>
        <v>0</v>
      </c>
      <c r="AE115" s="33">
        <f>VLOOKUP($B115,三大美股走勢!$A$4:$J$495,7,FALSE)</f>
        <v>0</v>
      </c>
      <c r="AF115" s="33">
        <f>VLOOKUP($B115,三大美股走勢!$A$4:$J$495,10,FALSE)</f>
        <v>0</v>
      </c>
    </row>
    <row r="116" spans="2:32">
      <c r="B116" s="32">
        <v>42895</v>
      </c>
      <c r="C116" s="33">
        <f>VLOOKUP($B116,大盤與近月台指!$A$4:$I$499,2,FALSE)</f>
        <v>0</v>
      </c>
      <c r="D116" s="34">
        <f>VLOOKUP($B116,大盤與近月台指!$A$4:$I$499,3,FALSE)</f>
        <v>0</v>
      </c>
      <c r="E116" s="35">
        <f>VLOOKUP($B116,大盤與近月台指!$A$4:$I$499,4,FALSE)</f>
        <v>0</v>
      </c>
      <c r="F116" s="33">
        <f>VLOOKUP($B116,大盤與近月台指!$A$4:$I$499,5,FALSE)</f>
        <v>0</v>
      </c>
      <c r="G116" s="49">
        <f>VLOOKUP($B116,三大法人買賣超!$A$4:$I$500,3,FALSE)</f>
        <v>0</v>
      </c>
      <c r="H116" s="34">
        <f>VLOOKUP($B116,三大法人買賣超!$A$4:$I$500,5,FALSE)</f>
        <v>0</v>
      </c>
      <c r="I116" s="27">
        <f>VLOOKUP($B116,三大法人買賣超!$A$4:$I$500,7,FALSE)</f>
        <v>0</v>
      </c>
      <c r="J116" s="27">
        <f>VLOOKUP($B116,三大法人買賣超!$A$4:$I$500,9,FALSE)</f>
        <v>0</v>
      </c>
      <c r="K116" s="37">
        <f>新台幣匯率美元指數!B117</f>
        <v>0</v>
      </c>
      <c r="L116" s="38">
        <f>新台幣匯率美元指數!C117</f>
        <v>0</v>
      </c>
      <c r="M116" s="39">
        <f>新台幣匯率美元指數!D117</f>
        <v>0</v>
      </c>
      <c r="N116" s="27">
        <f>VLOOKUP($B116,外資期貨未平倉口數!$A$4:$M$499,4,FALSE)</f>
        <v>0</v>
      </c>
      <c r="O116" s="27">
        <f>VLOOKUP($B116,外資期貨未平倉口數!$A$4:$M$499,9,FALSE)</f>
        <v>0</v>
      </c>
      <c r="P116" s="27">
        <f>VLOOKUP($B116,外資期貨未平倉口數!$A$4:$M$499,10,FALSE)</f>
        <v>0</v>
      </c>
      <c r="Q116" s="27">
        <f>VLOOKUP($B116,外資期貨未平倉口數!$A$4:$M$499,11,FALSE)</f>
        <v>0</v>
      </c>
      <c r="R116" s="64">
        <f>VLOOKUP($B116,選擇權未平倉餘額!$A$4:$I$500,6,FALSE)</f>
        <v>0</v>
      </c>
      <c r="S116" s="64">
        <f>VLOOKUP($B116,選擇權未平倉餘額!$A$4:$I$500,7,FALSE)</f>
        <v>0</v>
      </c>
      <c r="T116" s="64">
        <f>VLOOKUP($B116,選擇權未平倉餘額!$A$4:$I$500,8,FALSE)</f>
        <v>0</v>
      </c>
      <c r="U116" s="64">
        <f>VLOOKUP($B116,選擇權未平倉餘額!$A$4:$I$500,9,FALSE)</f>
        <v>0</v>
      </c>
      <c r="V116" s="39">
        <f>VLOOKUP($B116,臺指選擇權P_C_Ratios!$A$4:$C$500,3,FALSE)</f>
        <v>0</v>
      </c>
      <c r="W116" s="41" t="e">
        <f>VLOOKUP($B116,散戶多空比!$A$6:$L$500,12,FALSE)</f>
        <v>#DIV/0!</v>
      </c>
      <c r="X116" s="40">
        <f>VLOOKUP($B116,期貨大額交易人未沖銷部位!$A$4:$O$499,4,FALSE)</f>
        <v>0</v>
      </c>
      <c r="Y116" s="40">
        <f>VLOOKUP($B116,期貨大額交易人未沖銷部位!$A$4:$O$499,7,FALSE)</f>
        <v>0</v>
      </c>
      <c r="Z116" s="40">
        <f>VLOOKUP($B116,期貨大額交易人未沖銷部位!$A$4:$O$499,10,FALSE)</f>
        <v>0</v>
      </c>
      <c r="AA116" s="40">
        <f>VLOOKUP($B116,期貨大額交易人未沖銷部位!$A$4:$O$499,13,FALSE)</f>
        <v>0</v>
      </c>
      <c r="AB116" s="40">
        <f>VLOOKUP($B116,期貨大額交易人未沖銷部位!$A$4:$O$499,14,FALSE)</f>
        <v>0</v>
      </c>
      <c r="AC116" s="40">
        <f>VLOOKUP($B116,期貨大額交易人未沖銷部位!$A$4:$O$499,15,FALSE)</f>
        <v>0</v>
      </c>
      <c r="AD116" s="33">
        <f>VLOOKUP($B116,三大美股走勢!$A$4:$J$495,4,FALSE)</f>
        <v>0</v>
      </c>
      <c r="AE116" s="33">
        <f>VLOOKUP($B116,三大美股走勢!$A$4:$J$495,7,FALSE)</f>
        <v>0</v>
      </c>
      <c r="AF116" s="33">
        <f>VLOOKUP($B116,三大美股走勢!$A$4:$J$495,10,FALSE)</f>
        <v>0</v>
      </c>
    </row>
    <row r="117" spans="2:32">
      <c r="B117" s="32">
        <v>42896</v>
      </c>
      <c r="C117" s="33">
        <f>VLOOKUP($B117,大盤與近月台指!$A$4:$I$499,2,FALSE)</f>
        <v>0</v>
      </c>
      <c r="D117" s="34">
        <f>VLOOKUP($B117,大盤與近月台指!$A$4:$I$499,3,FALSE)</f>
        <v>0</v>
      </c>
      <c r="E117" s="35">
        <f>VLOOKUP($B117,大盤與近月台指!$A$4:$I$499,4,FALSE)</f>
        <v>0</v>
      </c>
      <c r="F117" s="33">
        <f>VLOOKUP($B117,大盤與近月台指!$A$4:$I$499,5,FALSE)</f>
        <v>0</v>
      </c>
      <c r="G117" s="49">
        <f>VLOOKUP($B117,三大法人買賣超!$A$4:$I$500,3,FALSE)</f>
        <v>0</v>
      </c>
      <c r="H117" s="34">
        <f>VLOOKUP($B117,三大法人買賣超!$A$4:$I$500,5,FALSE)</f>
        <v>0</v>
      </c>
      <c r="I117" s="27">
        <f>VLOOKUP($B117,三大法人買賣超!$A$4:$I$500,7,FALSE)</f>
        <v>0</v>
      </c>
      <c r="J117" s="27">
        <f>VLOOKUP($B117,三大法人買賣超!$A$4:$I$500,9,FALSE)</f>
        <v>0</v>
      </c>
      <c r="K117" s="37">
        <f>新台幣匯率美元指數!B118</f>
        <v>0</v>
      </c>
      <c r="L117" s="38">
        <f>新台幣匯率美元指數!C118</f>
        <v>0</v>
      </c>
      <c r="M117" s="39">
        <f>新台幣匯率美元指數!D118</f>
        <v>0</v>
      </c>
      <c r="N117" s="27">
        <f>VLOOKUP($B117,外資期貨未平倉口數!$A$4:$M$499,4,FALSE)</f>
        <v>0</v>
      </c>
      <c r="O117" s="27">
        <f>VLOOKUP($B117,外資期貨未平倉口數!$A$4:$M$499,9,FALSE)</f>
        <v>0</v>
      </c>
      <c r="P117" s="27">
        <f>VLOOKUP($B117,外資期貨未平倉口數!$A$4:$M$499,10,FALSE)</f>
        <v>0</v>
      </c>
      <c r="Q117" s="27">
        <f>VLOOKUP($B117,外資期貨未平倉口數!$A$4:$M$499,11,FALSE)</f>
        <v>0</v>
      </c>
      <c r="R117" s="64">
        <f>VLOOKUP($B117,選擇權未平倉餘額!$A$4:$I$500,6,FALSE)</f>
        <v>0</v>
      </c>
      <c r="S117" s="64">
        <f>VLOOKUP($B117,選擇權未平倉餘額!$A$4:$I$500,7,FALSE)</f>
        <v>0</v>
      </c>
      <c r="T117" s="64">
        <f>VLOOKUP($B117,選擇權未平倉餘額!$A$4:$I$500,8,FALSE)</f>
        <v>0</v>
      </c>
      <c r="U117" s="64">
        <f>VLOOKUP($B117,選擇權未平倉餘額!$A$4:$I$500,9,FALSE)</f>
        <v>0</v>
      </c>
      <c r="V117" s="39">
        <f>VLOOKUP($B117,臺指選擇權P_C_Ratios!$A$4:$C$500,3,FALSE)</f>
        <v>0</v>
      </c>
      <c r="W117" s="41" t="e">
        <f>VLOOKUP($B117,散戶多空比!$A$6:$L$500,12,FALSE)</f>
        <v>#DIV/0!</v>
      </c>
      <c r="X117" s="40">
        <f>VLOOKUP($B117,期貨大額交易人未沖銷部位!$A$4:$O$499,4,FALSE)</f>
        <v>0</v>
      </c>
      <c r="Y117" s="40">
        <f>VLOOKUP($B117,期貨大額交易人未沖銷部位!$A$4:$O$499,7,FALSE)</f>
        <v>0</v>
      </c>
      <c r="Z117" s="40">
        <f>VLOOKUP($B117,期貨大額交易人未沖銷部位!$A$4:$O$499,10,FALSE)</f>
        <v>0</v>
      </c>
      <c r="AA117" s="40">
        <f>VLOOKUP($B117,期貨大額交易人未沖銷部位!$A$4:$O$499,13,FALSE)</f>
        <v>0</v>
      </c>
      <c r="AB117" s="40">
        <f>VLOOKUP($B117,期貨大額交易人未沖銷部位!$A$4:$O$499,14,FALSE)</f>
        <v>0</v>
      </c>
      <c r="AC117" s="40">
        <f>VLOOKUP($B117,期貨大額交易人未沖銷部位!$A$4:$O$499,15,FALSE)</f>
        <v>0</v>
      </c>
      <c r="AD117" s="33">
        <f>VLOOKUP($B117,三大美股走勢!$A$4:$J$495,4,FALSE)</f>
        <v>0</v>
      </c>
      <c r="AE117" s="33">
        <f>VLOOKUP($B117,三大美股走勢!$A$4:$J$495,7,FALSE)</f>
        <v>0</v>
      </c>
      <c r="AF117" s="33">
        <f>VLOOKUP($B117,三大美股走勢!$A$4:$J$495,10,FALSE)</f>
        <v>0</v>
      </c>
    </row>
    <row r="118" spans="2:32">
      <c r="B118" s="32">
        <v>42897</v>
      </c>
      <c r="C118" s="33">
        <f>VLOOKUP($B118,大盤與近月台指!$A$4:$I$499,2,FALSE)</f>
        <v>0</v>
      </c>
      <c r="D118" s="34">
        <f>VLOOKUP($B118,大盤與近月台指!$A$4:$I$499,3,FALSE)</f>
        <v>0</v>
      </c>
      <c r="E118" s="35">
        <f>VLOOKUP($B118,大盤與近月台指!$A$4:$I$499,4,FALSE)</f>
        <v>0</v>
      </c>
      <c r="F118" s="33">
        <f>VLOOKUP($B118,大盤與近月台指!$A$4:$I$499,5,FALSE)</f>
        <v>0</v>
      </c>
      <c r="G118" s="49">
        <f>VLOOKUP($B118,三大法人買賣超!$A$4:$I$500,3,FALSE)</f>
        <v>0</v>
      </c>
      <c r="H118" s="34">
        <f>VLOOKUP($B118,三大法人買賣超!$A$4:$I$500,5,FALSE)</f>
        <v>0</v>
      </c>
      <c r="I118" s="27">
        <f>VLOOKUP($B118,三大法人買賣超!$A$4:$I$500,7,FALSE)</f>
        <v>0</v>
      </c>
      <c r="J118" s="27">
        <f>VLOOKUP($B118,三大法人買賣超!$A$4:$I$500,9,FALSE)</f>
        <v>0</v>
      </c>
      <c r="K118" s="37">
        <f>新台幣匯率美元指數!B119</f>
        <v>0</v>
      </c>
      <c r="L118" s="38">
        <f>新台幣匯率美元指數!C119</f>
        <v>0</v>
      </c>
      <c r="M118" s="39">
        <f>新台幣匯率美元指數!D119</f>
        <v>0</v>
      </c>
      <c r="N118" s="27">
        <f>VLOOKUP($B118,外資期貨未平倉口數!$A$4:$M$499,4,FALSE)</f>
        <v>0</v>
      </c>
      <c r="O118" s="27">
        <f>VLOOKUP($B118,外資期貨未平倉口數!$A$4:$M$499,9,FALSE)</f>
        <v>0</v>
      </c>
      <c r="P118" s="27">
        <f>VLOOKUP($B118,外資期貨未平倉口數!$A$4:$M$499,10,FALSE)</f>
        <v>0</v>
      </c>
      <c r="Q118" s="27">
        <f>VLOOKUP($B118,外資期貨未平倉口數!$A$4:$M$499,11,FALSE)</f>
        <v>0</v>
      </c>
      <c r="R118" s="64">
        <f>VLOOKUP($B118,選擇權未平倉餘額!$A$4:$I$500,6,FALSE)</f>
        <v>0</v>
      </c>
      <c r="S118" s="64">
        <f>VLOOKUP($B118,選擇權未平倉餘額!$A$4:$I$500,7,FALSE)</f>
        <v>0</v>
      </c>
      <c r="T118" s="64">
        <f>VLOOKUP($B118,選擇權未平倉餘額!$A$4:$I$500,8,FALSE)</f>
        <v>0</v>
      </c>
      <c r="U118" s="64">
        <f>VLOOKUP($B118,選擇權未平倉餘額!$A$4:$I$500,9,FALSE)</f>
        <v>0</v>
      </c>
      <c r="V118" s="39">
        <f>VLOOKUP($B118,臺指選擇權P_C_Ratios!$A$4:$C$500,3,FALSE)</f>
        <v>0</v>
      </c>
      <c r="W118" s="41" t="e">
        <f>VLOOKUP($B118,散戶多空比!$A$6:$L$500,12,FALSE)</f>
        <v>#DIV/0!</v>
      </c>
      <c r="X118" s="40">
        <f>VLOOKUP($B118,期貨大額交易人未沖銷部位!$A$4:$O$499,4,FALSE)</f>
        <v>0</v>
      </c>
      <c r="Y118" s="40">
        <f>VLOOKUP($B118,期貨大額交易人未沖銷部位!$A$4:$O$499,7,FALSE)</f>
        <v>0</v>
      </c>
      <c r="Z118" s="40">
        <f>VLOOKUP($B118,期貨大額交易人未沖銷部位!$A$4:$O$499,10,FALSE)</f>
        <v>0</v>
      </c>
      <c r="AA118" s="40">
        <f>VLOOKUP($B118,期貨大額交易人未沖銷部位!$A$4:$O$499,13,FALSE)</f>
        <v>0</v>
      </c>
      <c r="AB118" s="40">
        <f>VLOOKUP($B118,期貨大額交易人未沖銷部位!$A$4:$O$499,14,FALSE)</f>
        <v>0</v>
      </c>
      <c r="AC118" s="40">
        <f>VLOOKUP($B118,期貨大額交易人未沖銷部位!$A$4:$O$499,15,FALSE)</f>
        <v>0</v>
      </c>
      <c r="AD118" s="33">
        <f>VLOOKUP($B118,三大美股走勢!$A$4:$J$495,4,FALSE)</f>
        <v>0</v>
      </c>
      <c r="AE118" s="33">
        <f>VLOOKUP($B118,三大美股走勢!$A$4:$J$495,7,FALSE)</f>
        <v>0</v>
      </c>
      <c r="AF118" s="33">
        <f>VLOOKUP($B118,三大美股走勢!$A$4:$J$495,10,FALSE)</f>
        <v>0</v>
      </c>
    </row>
    <row r="119" spans="2:32">
      <c r="B119" s="32">
        <v>42898</v>
      </c>
      <c r="C119" s="33">
        <f>VLOOKUP($B119,大盤與近月台指!$A$4:$I$499,2,FALSE)</f>
        <v>0</v>
      </c>
      <c r="D119" s="34">
        <f>VLOOKUP($B119,大盤與近月台指!$A$4:$I$499,3,FALSE)</f>
        <v>0</v>
      </c>
      <c r="E119" s="35">
        <f>VLOOKUP($B119,大盤與近月台指!$A$4:$I$499,4,FALSE)</f>
        <v>0</v>
      </c>
      <c r="F119" s="33">
        <f>VLOOKUP($B119,大盤與近月台指!$A$4:$I$499,5,FALSE)</f>
        <v>0</v>
      </c>
      <c r="G119" s="49">
        <f>VLOOKUP($B119,三大法人買賣超!$A$4:$I$500,3,FALSE)</f>
        <v>0</v>
      </c>
      <c r="H119" s="34">
        <f>VLOOKUP($B119,三大法人買賣超!$A$4:$I$500,5,FALSE)</f>
        <v>0</v>
      </c>
      <c r="I119" s="27">
        <f>VLOOKUP($B119,三大法人買賣超!$A$4:$I$500,7,FALSE)</f>
        <v>0</v>
      </c>
      <c r="J119" s="27">
        <f>VLOOKUP($B119,三大法人買賣超!$A$4:$I$500,9,FALSE)</f>
        <v>0</v>
      </c>
      <c r="K119" s="37">
        <f>新台幣匯率美元指數!B120</f>
        <v>0</v>
      </c>
      <c r="L119" s="38">
        <f>新台幣匯率美元指數!C120</f>
        <v>0</v>
      </c>
      <c r="M119" s="39">
        <f>新台幣匯率美元指數!D120</f>
        <v>0</v>
      </c>
      <c r="N119" s="27">
        <f>VLOOKUP($B119,外資期貨未平倉口數!$A$4:$M$499,4,FALSE)</f>
        <v>0</v>
      </c>
      <c r="O119" s="27">
        <f>VLOOKUP($B119,外資期貨未平倉口數!$A$4:$M$499,9,FALSE)</f>
        <v>0</v>
      </c>
      <c r="P119" s="27">
        <f>VLOOKUP($B119,外資期貨未平倉口數!$A$4:$M$499,10,FALSE)</f>
        <v>0</v>
      </c>
      <c r="Q119" s="27">
        <f>VLOOKUP($B119,外資期貨未平倉口數!$A$4:$M$499,11,FALSE)</f>
        <v>0</v>
      </c>
      <c r="R119" s="64">
        <f>VLOOKUP($B119,選擇權未平倉餘額!$A$4:$I$500,6,FALSE)</f>
        <v>0</v>
      </c>
      <c r="S119" s="64">
        <f>VLOOKUP($B119,選擇權未平倉餘額!$A$4:$I$500,7,FALSE)</f>
        <v>0</v>
      </c>
      <c r="T119" s="64">
        <f>VLOOKUP($B119,選擇權未平倉餘額!$A$4:$I$500,8,FALSE)</f>
        <v>0</v>
      </c>
      <c r="U119" s="64">
        <f>VLOOKUP($B119,選擇權未平倉餘額!$A$4:$I$500,9,FALSE)</f>
        <v>0</v>
      </c>
      <c r="V119" s="39">
        <f>VLOOKUP($B119,臺指選擇權P_C_Ratios!$A$4:$C$500,3,FALSE)</f>
        <v>0</v>
      </c>
      <c r="W119" s="41" t="e">
        <f>VLOOKUP($B119,散戶多空比!$A$6:$L$500,12,FALSE)</f>
        <v>#DIV/0!</v>
      </c>
      <c r="X119" s="40">
        <f>VLOOKUP($B119,期貨大額交易人未沖銷部位!$A$4:$O$499,4,FALSE)</f>
        <v>0</v>
      </c>
      <c r="Y119" s="40">
        <f>VLOOKUP($B119,期貨大額交易人未沖銷部位!$A$4:$O$499,7,FALSE)</f>
        <v>0</v>
      </c>
      <c r="Z119" s="40">
        <f>VLOOKUP($B119,期貨大額交易人未沖銷部位!$A$4:$O$499,10,FALSE)</f>
        <v>0</v>
      </c>
      <c r="AA119" s="40">
        <f>VLOOKUP($B119,期貨大額交易人未沖銷部位!$A$4:$O$499,13,FALSE)</f>
        <v>0</v>
      </c>
      <c r="AB119" s="40">
        <f>VLOOKUP($B119,期貨大額交易人未沖銷部位!$A$4:$O$499,14,FALSE)</f>
        <v>0</v>
      </c>
      <c r="AC119" s="40">
        <f>VLOOKUP($B119,期貨大額交易人未沖銷部位!$A$4:$O$499,15,FALSE)</f>
        <v>0</v>
      </c>
      <c r="AD119" s="33">
        <f>VLOOKUP($B119,三大美股走勢!$A$4:$J$495,4,FALSE)</f>
        <v>0</v>
      </c>
      <c r="AE119" s="33">
        <f>VLOOKUP($B119,三大美股走勢!$A$4:$J$495,7,FALSE)</f>
        <v>0</v>
      </c>
      <c r="AF119" s="33">
        <f>VLOOKUP($B119,三大美股走勢!$A$4:$J$495,10,FALSE)</f>
        <v>0</v>
      </c>
    </row>
    <row r="120" spans="2:32">
      <c r="B120" s="32">
        <v>42899</v>
      </c>
      <c r="C120" s="33">
        <f>VLOOKUP($B120,大盤與近月台指!$A$4:$I$499,2,FALSE)</f>
        <v>0</v>
      </c>
      <c r="D120" s="34">
        <f>VLOOKUP($B120,大盤與近月台指!$A$4:$I$499,3,FALSE)</f>
        <v>0</v>
      </c>
      <c r="E120" s="35">
        <f>VLOOKUP($B120,大盤與近月台指!$A$4:$I$499,4,FALSE)</f>
        <v>0</v>
      </c>
      <c r="F120" s="33">
        <f>VLOOKUP($B120,大盤與近月台指!$A$4:$I$499,5,FALSE)</f>
        <v>0</v>
      </c>
      <c r="G120" s="49">
        <f>VLOOKUP($B120,三大法人買賣超!$A$4:$I$500,3,FALSE)</f>
        <v>0</v>
      </c>
      <c r="H120" s="34">
        <f>VLOOKUP($B120,三大法人買賣超!$A$4:$I$500,5,FALSE)</f>
        <v>0</v>
      </c>
      <c r="I120" s="27">
        <f>VLOOKUP($B120,三大法人買賣超!$A$4:$I$500,7,FALSE)</f>
        <v>0</v>
      </c>
      <c r="J120" s="27">
        <f>VLOOKUP($B120,三大法人買賣超!$A$4:$I$500,9,FALSE)</f>
        <v>0</v>
      </c>
      <c r="K120" s="37">
        <f>新台幣匯率美元指數!B121</f>
        <v>0</v>
      </c>
      <c r="L120" s="38">
        <f>新台幣匯率美元指數!C121</f>
        <v>0</v>
      </c>
      <c r="M120" s="39">
        <f>新台幣匯率美元指數!D121</f>
        <v>0</v>
      </c>
      <c r="N120" s="27">
        <f>VLOOKUP($B120,外資期貨未平倉口數!$A$4:$M$499,4,FALSE)</f>
        <v>0</v>
      </c>
      <c r="O120" s="27">
        <f>VLOOKUP($B120,外資期貨未平倉口數!$A$4:$M$499,9,FALSE)</f>
        <v>0</v>
      </c>
      <c r="P120" s="27">
        <f>VLOOKUP($B120,外資期貨未平倉口數!$A$4:$M$499,10,FALSE)</f>
        <v>0</v>
      </c>
      <c r="Q120" s="27">
        <f>VLOOKUP($B120,外資期貨未平倉口數!$A$4:$M$499,11,FALSE)</f>
        <v>0</v>
      </c>
      <c r="R120" s="64">
        <f>VLOOKUP($B120,選擇權未平倉餘額!$A$4:$I$500,6,FALSE)</f>
        <v>0</v>
      </c>
      <c r="S120" s="64">
        <f>VLOOKUP($B120,選擇權未平倉餘額!$A$4:$I$500,7,FALSE)</f>
        <v>0</v>
      </c>
      <c r="T120" s="64">
        <f>VLOOKUP($B120,選擇權未平倉餘額!$A$4:$I$500,8,FALSE)</f>
        <v>0</v>
      </c>
      <c r="U120" s="64">
        <f>VLOOKUP($B120,選擇權未平倉餘額!$A$4:$I$500,9,FALSE)</f>
        <v>0</v>
      </c>
      <c r="V120" s="39">
        <f>VLOOKUP($B120,臺指選擇權P_C_Ratios!$A$4:$C$500,3,FALSE)</f>
        <v>0</v>
      </c>
      <c r="W120" s="41" t="e">
        <f>VLOOKUP($B120,散戶多空比!$A$6:$L$500,12,FALSE)</f>
        <v>#DIV/0!</v>
      </c>
      <c r="X120" s="40">
        <f>VLOOKUP($B120,期貨大額交易人未沖銷部位!$A$4:$O$499,4,FALSE)</f>
        <v>0</v>
      </c>
      <c r="Y120" s="40">
        <f>VLOOKUP($B120,期貨大額交易人未沖銷部位!$A$4:$O$499,7,FALSE)</f>
        <v>0</v>
      </c>
      <c r="Z120" s="40">
        <f>VLOOKUP($B120,期貨大額交易人未沖銷部位!$A$4:$O$499,10,FALSE)</f>
        <v>0</v>
      </c>
      <c r="AA120" s="40">
        <f>VLOOKUP($B120,期貨大額交易人未沖銷部位!$A$4:$O$499,13,FALSE)</f>
        <v>0</v>
      </c>
      <c r="AB120" s="40">
        <f>VLOOKUP($B120,期貨大額交易人未沖銷部位!$A$4:$O$499,14,FALSE)</f>
        <v>0</v>
      </c>
      <c r="AC120" s="40">
        <f>VLOOKUP($B120,期貨大額交易人未沖銷部位!$A$4:$O$499,15,FALSE)</f>
        <v>0</v>
      </c>
      <c r="AD120" s="33">
        <f>VLOOKUP($B120,三大美股走勢!$A$4:$J$495,4,FALSE)</f>
        <v>0</v>
      </c>
      <c r="AE120" s="33">
        <f>VLOOKUP($B120,三大美股走勢!$A$4:$J$495,7,FALSE)</f>
        <v>0</v>
      </c>
      <c r="AF120" s="33">
        <f>VLOOKUP($B120,三大美股走勢!$A$4:$J$495,10,FALSE)</f>
        <v>0</v>
      </c>
    </row>
    <row r="121" spans="2:32">
      <c r="B121" s="32">
        <v>42900</v>
      </c>
      <c r="C121" s="33">
        <f>VLOOKUP($B121,大盤與近月台指!$A$4:$I$499,2,FALSE)</f>
        <v>0</v>
      </c>
      <c r="D121" s="34">
        <f>VLOOKUP($B121,大盤與近月台指!$A$4:$I$499,3,FALSE)</f>
        <v>0</v>
      </c>
      <c r="E121" s="35">
        <f>VLOOKUP($B121,大盤與近月台指!$A$4:$I$499,4,FALSE)</f>
        <v>0</v>
      </c>
      <c r="F121" s="33">
        <f>VLOOKUP($B121,大盤與近月台指!$A$4:$I$499,5,FALSE)</f>
        <v>0</v>
      </c>
      <c r="G121" s="49">
        <f>VLOOKUP($B121,三大法人買賣超!$A$4:$I$500,3,FALSE)</f>
        <v>0</v>
      </c>
      <c r="H121" s="34">
        <f>VLOOKUP($B121,三大法人買賣超!$A$4:$I$500,5,FALSE)</f>
        <v>0</v>
      </c>
      <c r="I121" s="27">
        <f>VLOOKUP($B121,三大法人買賣超!$A$4:$I$500,7,FALSE)</f>
        <v>0</v>
      </c>
      <c r="J121" s="27">
        <f>VLOOKUP($B121,三大法人買賣超!$A$4:$I$500,9,FALSE)</f>
        <v>0</v>
      </c>
      <c r="K121" s="37">
        <f>新台幣匯率美元指數!B122</f>
        <v>0</v>
      </c>
      <c r="L121" s="38">
        <f>新台幣匯率美元指數!C122</f>
        <v>0</v>
      </c>
      <c r="M121" s="39">
        <f>新台幣匯率美元指數!D122</f>
        <v>0</v>
      </c>
      <c r="N121" s="27">
        <f>VLOOKUP($B121,外資期貨未平倉口數!$A$4:$M$499,4,FALSE)</f>
        <v>0</v>
      </c>
      <c r="O121" s="27">
        <f>VLOOKUP($B121,外資期貨未平倉口數!$A$4:$M$499,9,FALSE)</f>
        <v>0</v>
      </c>
      <c r="P121" s="27">
        <f>VLOOKUP($B121,外資期貨未平倉口數!$A$4:$M$499,10,FALSE)</f>
        <v>0</v>
      </c>
      <c r="Q121" s="27">
        <f>VLOOKUP($B121,外資期貨未平倉口數!$A$4:$M$499,11,FALSE)</f>
        <v>0</v>
      </c>
      <c r="R121" s="64">
        <f>VLOOKUP($B121,選擇權未平倉餘額!$A$4:$I$500,6,FALSE)</f>
        <v>0</v>
      </c>
      <c r="S121" s="64">
        <f>VLOOKUP($B121,選擇權未平倉餘額!$A$4:$I$500,7,FALSE)</f>
        <v>0</v>
      </c>
      <c r="T121" s="64">
        <f>VLOOKUP($B121,選擇權未平倉餘額!$A$4:$I$500,8,FALSE)</f>
        <v>0</v>
      </c>
      <c r="U121" s="64">
        <f>VLOOKUP($B121,選擇權未平倉餘額!$A$4:$I$500,9,FALSE)</f>
        <v>0</v>
      </c>
      <c r="V121" s="39">
        <f>VLOOKUP($B121,臺指選擇權P_C_Ratios!$A$4:$C$500,3,FALSE)</f>
        <v>0</v>
      </c>
      <c r="W121" s="41" t="e">
        <f>VLOOKUP($B121,散戶多空比!$A$6:$L$500,12,FALSE)</f>
        <v>#DIV/0!</v>
      </c>
      <c r="X121" s="40">
        <f>VLOOKUP($B121,期貨大額交易人未沖銷部位!$A$4:$O$499,4,FALSE)</f>
        <v>0</v>
      </c>
      <c r="Y121" s="40">
        <f>VLOOKUP($B121,期貨大額交易人未沖銷部位!$A$4:$O$499,7,FALSE)</f>
        <v>0</v>
      </c>
      <c r="Z121" s="40">
        <f>VLOOKUP($B121,期貨大額交易人未沖銷部位!$A$4:$O$499,10,FALSE)</f>
        <v>0</v>
      </c>
      <c r="AA121" s="40">
        <f>VLOOKUP($B121,期貨大額交易人未沖銷部位!$A$4:$O$499,13,FALSE)</f>
        <v>0</v>
      </c>
      <c r="AB121" s="40">
        <f>VLOOKUP($B121,期貨大額交易人未沖銷部位!$A$4:$O$499,14,FALSE)</f>
        <v>0</v>
      </c>
      <c r="AC121" s="40">
        <f>VLOOKUP($B121,期貨大額交易人未沖銷部位!$A$4:$O$499,15,FALSE)</f>
        <v>0</v>
      </c>
      <c r="AD121" s="33">
        <f>VLOOKUP($B121,三大美股走勢!$A$4:$J$495,4,FALSE)</f>
        <v>0</v>
      </c>
      <c r="AE121" s="33">
        <f>VLOOKUP($B121,三大美股走勢!$A$4:$J$495,7,FALSE)</f>
        <v>0</v>
      </c>
      <c r="AF121" s="33">
        <f>VLOOKUP($B121,三大美股走勢!$A$4:$J$495,10,FALSE)</f>
        <v>0</v>
      </c>
    </row>
    <row r="122" spans="2:32">
      <c r="B122" s="32">
        <v>42901</v>
      </c>
      <c r="C122" s="33">
        <f>VLOOKUP($B122,大盤與近月台指!$A$4:$I$499,2,FALSE)</f>
        <v>0</v>
      </c>
      <c r="D122" s="34">
        <f>VLOOKUP($B122,大盤與近月台指!$A$4:$I$499,3,FALSE)</f>
        <v>0</v>
      </c>
      <c r="E122" s="35">
        <f>VLOOKUP($B122,大盤與近月台指!$A$4:$I$499,4,FALSE)</f>
        <v>0</v>
      </c>
      <c r="F122" s="33">
        <f>VLOOKUP($B122,大盤與近月台指!$A$4:$I$499,5,FALSE)</f>
        <v>0</v>
      </c>
      <c r="G122" s="49">
        <f>VLOOKUP($B122,三大法人買賣超!$A$4:$I$500,3,FALSE)</f>
        <v>0</v>
      </c>
      <c r="H122" s="34">
        <f>VLOOKUP($B122,三大法人買賣超!$A$4:$I$500,5,FALSE)</f>
        <v>0</v>
      </c>
      <c r="I122" s="27">
        <f>VLOOKUP($B122,三大法人買賣超!$A$4:$I$500,7,FALSE)</f>
        <v>0</v>
      </c>
      <c r="J122" s="27">
        <f>VLOOKUP($B122,三大法人買賣超!$A$4:$I$500,9,FALSE)</f>
        <v>0</v>
      </c>
      <c r="K122" s="37">
        <f>新台幣匯率美元指數!B123</f>
        <v>0</v>
      </c>
      <c r="L122" s="38">
        <f>新台幣匯率美元指數!C123</f>
        <v>0</v>
      </c>
      <c r="M122" s="39">
        <f>新台幣匯率美元指數!D123</f>
        <v>0</v>
      </c>
      <c r="N122" s="27">
        <f>VLOOKUP($B122,外資期貨未平倉口數!$A$4:$M$499,4,FALSE)</f>
        <v>0</v>
      </c>
      <c r="O122" s="27">
        <f>VLOOKUP($B122,外資期貨未平倉口數!$A$4:$M$499,9,FALSE)</f>
        <v>0</v>
      </c>
      <c r="P122" s="27">
        <f>VLOOKUP($B122,外資期貨未平倉口數!$A$4:$M$499,10,FALSE)</f>
        <v>0</v>
      </c>
      <c r="Q122" s="27">
        <f>VLOOKUP($B122,外資期貨未平倉口數!$A$4:$M$499,11,FALSE)</f>
        <v>0</v>
      </c>
      <c r="R122" s="64">
        <f>VLOOKUP($B122,選擇權未平倉餘額!$A$4:$I$500,6,FALSE)</f>
        <v>0</v>
      </c>
      <c r="S122" s="64">
        <f>VLOOKUP($B122,選擇權未平倉餘額!$A$4:$I$500,7,FALSE)</f>
        <v>0</v>
      </c>
      <c r="T122" s="64">
        <f>VLOOKUP($B122,選擇權未平倉餘額!$A$4:$I$500,8,FALSE)</f>
        <v>0</v>
      </c>
      <c r="U122" s="64">
        <f>VLOOKUP($B122,選擇權未平倉餘額!$A$4:$I$500,9,FALSE)</f>
        <v>0</v>
      </c>
      <c r="V122" s="39">
        <f>VLOOKUP($B122,臺指選擇權P_C_Ratios!$A$4:$C$500,3,FALSE)</f>
        <v>0</v>
      </c>
      <c r="W122" s="41" t="e">
        <f>VLOOKUP($B122,散戶多空比!$A$6:$L$500,12,FALSE)</f>
        <v>#DIV/0!</v>
      </c>
      <c r="X122" s="40">
        <f>VLOOKUP($B122,期貨大額交易人未沖銷部位!$A$4:$O$499,4,FALSE)</f>
        <v>0</v>
      </c>
      <c r="Y122" s="40">
        <f>VLOOKUP($B122,期貨大額交易人未沖銷部位!$A$4:$O$499,7,FALSE)</f>
        <v>0</v>
      </c>
      <c r="Z122" s="40">
        <f>VLOOKUP($B122,期貨大額交易人未沖銷部位!$A$4:$O$499,10,FALSE)</f>
        <v>0</v>
      </c>
      <c r="AA122" s="40">
        <f>VLOOKUP($B122,期貨大額交易人未沖銷部位!$A$4:$O$499,13,FALSE)</f>
        <v>0</v>
      </c>
      <c r="AB122" s="40">
        <f>VLOOKUP($B122,期貨大額交易人未沖銷部位!$A$4:$O$499,14,FALSE)</f>
        <v>0</v>
      </c>
      <c r="AC122" s="40">
        <f>VLOOKUP($B122,期貨大額交易人未沖銷部位!$A$4:$O$499,15,FALSE)</f>
        <v>0</v>
      </c>
      <c r="AD122" s="33">
        <f>VLOOKUP($B122,三大美股走勢!$A$4:$J$495,4,FALSE)</f>
        <v>0</v>
      </c>
      <c r="AE122" s="33">
        <f>VLOOKUP($B122,三大美股走勢!$A$4:$J$495,7,FALSE)</f>
        <v>0</v>
      </c>
      <c r="AF122" s="33">
        <f>VLOOKUP($B122,三大美股走勢!$A$4:$J$495,10,FALSE)</f>
        <v>0</v>
      </c>
    </row>
    <row r="123" spans="2:32">
      <c r="B123" s="32">
        <v>42902</v>
      </c>
      <c r="C123" s="33">
        <f>VLOOKUP($B123,大盤與近月台指!$A$4:$I$499,2,FALSE)</f>
        <v>0</v>
      </c>
      <c r="D123" s="34">
        <f>VLOOKUP($B123,大盤與近月台指!$A$4:$I$499,3,FALSE)</f>
        <v>0</v>
      </c>
      <c r="E123" s="35">
        <f>VLOOKUP($B123,大盤與近月台指!$A$4:$I$499,4,FALSE)</f>
        <v>0</v>
      </c>
      <c r="F123" s="33">
        <f>VLOOKUP($B123,大盤與近月台指!$A$4:$I$499,5,FALSE)</f>
        <v>0</v>
      </c>
      <c r="G123" s="49">
        <f>VLOOKUP($B123,三大法人買賣超!$A$4:$I$500,3,FALSE)</f>
        <v>0</v>
      </c>
      <c r="H123" s="34">
        <f>VLOOKUP($B123,三大法人買賣超!$A$4:$I$500,5,FALSE)</f>
        <v>0</v>
      </c>
      <c r="I123" s="27">
        <f>VLOOKUP($B123,三大法人買賣超!$A$4:$I$500,7,FALSE)</f>
        <v>0</v>
      </c>
      <c r="J123" s="27">
        <f>VLOOKUP($B123,三大法人買賣超!$A$4:$I$500,9,FALSE)</f>
        <v>0</v>
      </c>
      <c r="K123" s="37">
        <f>新台幣匯率美元指數!B124</f>
        <v>0</v>
      </c>
      <c r="L123" s="38">
        <f>新台幣匯率美元指數!C124</f>
        <v>0</v>
      </c>
      <c r="M123" s="39">
        <f>新台幣匯率美元指數!D124</f>
        <v>0</v>
      </c>
      <c r="N123" s="27">
        <f>VLOOKUP($B123,外資期貨未平倉口數!$A$4:$M$499,4,FALSE)</f>
        <v>0</v>
      </c>
      <c r="O123" s="27">
        <f>VLOOKUP($B123,外資期貨未平倉口數!$A$4:$M$499,9,FALSE)</f>
        <v>0</v>
      </c>
      <c r="P123" s="27">
        <f>VLOOKUP($B123,外資期貨未平倉口數!$A$4:$M$499,10,FALSE)</f>
        <v>0</v>
      </c>
      <c r="Q123" s="27">
        <f>VLOOKUP($B123,外資期貨未平倉口數!$A$4:$M$499,11,FALSE)</f>
        <v>0</v>
      </c>
      <c r="R123" s="64">
        <f>VLOOKUP($B123,選擇權未平倉餘額!$A$4:$I$500,6,FALSE)</f>
        <v>0</v>
      </c>
      <c r="S123" s="64">
        <f>VLOOKUP($B123,選擇權未平倉餘額!$A$4:$I$500,7,FALSE)</f>
        <v>0</v>
      </c>
      <c r="T123" s="64">
        <f>VLOOKUP($B123,選擇權未平倉餘額!$A$4:$I$500,8,FALSE)</f>
        <v>0</v>
      </c>
      <c r="U123" s="64">
        <f>VLOOKUP($B123,選擇權未平倉餘額!$A$4:$I$500,9,FALSE)</f>
        <v>0</v>
      </c>
      <c r="V123" s="39">
        <f>VLOOKUP($B123,臺指選擇權P_C_Ratios!$A$4:$C$500,3,FALSE)</f>
        <v>0</v>
      </c>
      <c r="W123" s="41" t="e">
        <f>VLOOKUP($B123,散戶多空比!$A$6:$L$500,12,FALSE)</f>
        <v>#DIV/0!</v>
      </c>
      <c r="X123" s="40">
        <f>VLOOKUP($B123,期貨大額交易人未沖銷部位!$A$4:$O$499,4,FALSE)</f>
        <v>0</v>
      </c>
      <c r="Y123" s="40">
        <f>VLOOKUP($B123,期貨大額交易人未沖銷部位!$A$4:$O$499,7,FALSE)</f>
        <v>0</v>
      </c>
      <c r="Z123" s="40">
        <f>VLOOKUP($B123,期貨大額交易人未沖銷部位!$A$4:$O$499,10,FALSE)</f>
        <v>0</v>
      </c>
      <c r="AA123" s="40">
        <f>VLOOKUP($B123,期貨大額交易人未沖銷部位!$A$4:$O$499,13,FALSE)</f>
        <v>0</v>
      </c>
      <c r="AB123" s="40">
        <f>VLOOKUP($B123,期貨大額交易人未沖銷部位!$A$4:$O$499,14,FALSE)</f>
        <v>0</v>
      </c>
      <c r="AC123" s="40">
        <f>VLOOKUP($B123,期貨大額交易人未沖銷部位!$A$4:$O$499,15,FALSE)</f>
        <v>0</v>
      </c>
      <c r="AD123" s="33">
        <f>VLOOKUP($B123,三大美股走勢!$A$4:$J$495,4,FALSE)</f>
        <v>0</v>
      </c>
      <c r="AE123" s="33">
        <f>VLOOKUP($B123,三大美股走勢!$A$4:$J$495,7,FALSE)</f>
        <v>0</v>
      </c>
      <c r="AF123" s="33">
        <f>VLOOKUP($B123,三大美股走勢!$A$4:$J$495,10,FALSE)</f>
        <v>0</v>
      </c>
    </row>
    <row r="124" spans="2:32">
      <c r="B124" s="32">
        <v>42903</v>
      </c>
      <c r="C124" s="33">
        <f>VLOOKUP($B124,大盤與近月台指!$A$4:$I$499,2,FALSE)</f>
        <v>0</v>
      </c>
      <c r="D124" s="34">
        <f>VLOOKUP($B124,大盤與近月台指!$A$4:$I$499,3,FALSE)</f>
        <v>0</v>
      </c>
      <c r="E124" s="35">
        <f>VLOOKUP($B124,大盤與近月台指!$A$4:$I$499,4,FALSE)</f>
        <v>0</v>
      </c>
      <c r="F124" s="33">
        <f>VLOOKUP($B124,大盤與近月台指!$A$4:$I$499,5,FALSE)</f>
        <v>0</v>
      </c>
      <c r="G124" s="49">
        <f>VLOOKUP($B124,三大法人買賣超!$A$4:$I$500,3,FALSE)</f>
        <v>0</v>
      </c>
      <c r="H124" s="34">
        <f>VLOOKUP($B124,三大法人買賣超!$A$4:$I$500,5,FALSE)</f>
        <v>0</v>
      </c>
      <c r="I124" s="27">
        <f>VLOOKUP($B124,三大法人買賣超!$A$4:$I$500,7,FALSE)</f>
        <v>0</v>
      </c>
      <c r="J124" s="27">
        <f>VLOOKUP($B124,三大法人買賣超!$A$4:$I$500,9,FALSE)</f>
        <v>0</v>
      </c>
      <c r="K124" s="37">
        <f>新台幣匯率美元指數!B125</f>
        <v>0</v>
      </c>
      <c r="L124" s="38">
        <f>新台幣匯率美元指數!C125</f>
        <v>0</v>
      </c>
      <c r="M124" s="39">
        <f>新台幣匯率美元指數!D125</f>
        <v>0</v>
      </c>
      <c r="N124" s="27">
        <f>VLOOKUP($B124,外資期貨未平倉口數!$A$4:$M$499,4,FALSE)</f>
        <v>0</v>
      </c>
      <c r="O124" s="27">
        <f>VLOOKUP($B124,外資期貨未平倉口數!$A$4:$M$499,9,FALSE)</f>
        <v>0</v>
      </c>
      <c r="P124" s="27">
        <f>VLOOKUP($B124,外資期貨未平倉口數!$A$4:$M$499,10,FALSE)</f>
        <v>0</v>
      </c>
      <c r="Q124" s="27">
        <f>VLOOKUP($B124,外資期貨未平倉口數!$A$4:$M$499,11,FALSE)</f>
        <v>0</v>
      </c>
      <c r="R124" s="64">
        <f>VLOOKUP($B124,選擇權未平倉餘額!$A$4:$I$500,6,FALSE)</f>
        <v>0</v>
      </c>
      <c r="S124" s="64">
        <f>VLOOKUP($B124,選擇權未平倉餘額!$A$4:$I$500,7,FALSE)</f>
        <v>0</v>
      </c>
      <c r="T124" s="64">
        <f>VLOOKUP($B124,選擇權未平倉餘額!$A$4:$I$500,8,FALSE)</f>
        <v>0</v>
      </c>
      <c r="U124" s="64">
        <f>VLOOKUP($B124,選擇權未平倉餘額!$A$4:$I$500,9,FALSE)</f>
        <v>0</v>
      </c>
      <c r="V124" s="39">
        <f>VLOOKUP($B124,臺指選擇權P_C_Ratios!$A$4:$C$500,3,FALSE)</f>
        <v>0</v>
      </c>
      <c r="W124" s="41" t="e">
        <f>VLOOKUP($B124,散戶多空比!$A$6:$L$500,12,FALSE)</f>
        <v>#DIV/0!</v>
      </c>
      <c r="X124" s="40">
        <f>VLOOKUP($B124,期貨大額交易人未沖銷部位!$A$4:$O$499,4,FALSE)</f>
        <v>0</v>
      </c>
      <c r="Y124" s="40">
        <f>VLOOKUP($B124,期貨大額交易人未沖銷部位!$A$4:$O$499,7,FALSE)</f>
        <v>0</v>
      </c>
      <c r="Z124" s="40">
        <f>VLOOKUP($B124,期貨大額交易人未沖銷部位!$A$4:$O$499,10,FALSE)</f>
        <v>0</v>
      </c>
      <c r="AA124" s="40">
        <f>VLOOKUP($B124,期貨大額交易人未沖銷部位!$A$4:$O$499,13,FALSE)</f>
        <v>0</v>
      </c>
      <c r="AB124" s="40">
        <f>VLOOKUP($B124,期貨大額交易人未沖銷部位!$A$4:$O$499,14,FALSE)</f>
        <v>0</v>
      </c>
      <c r="AC124" s="40">
        <f>VLOOKUP($B124,期貨大額交易人未沖銷部位!$A$4:$O$499,15,FALSE)</f>
        <v>0</v>
      </c>
      <c r="AD124" s="33">
        <f>VLOOKUP($B124,三大美股走勢!$A$4:$J$495,4,FALSE)</f>
        <v>0</v>
      </c>
      <c r="AE124" s="33">
        <f>VLOOKUP($B124,三大美股走勢!$A$4:$J$495,7,FALSE)</f>
        <v>0</v>
      </c>
      <c r="AF124" s="33">
        <f>VLOOKUP($B124,三大美股走勢!$A$4:$J$495,10,FALSE)</f>
        <v>0</v>
      </c>
    </row>
    <row r="125" spans="2:32">
      <c r="B125" s="32">
        <v>42904</v>
      </c>
      <c r="C125" s="33">
        <f>VLOOKUP($B125,大盤與近月台指!$A$4:$I$499,2,FALSE)</f>
        <v>0</v>
      </c>
      <c r="D125" s="34">
        <f>VLOOKUP($B125,大盤與近月台指!$A$4:$I$499,3,FALSE)</f>
        <v>0</v>
      </c>
      <c r="E125" s="35">
        <f>VLOOKUP($B125,大盤與近月台指!$A$4:$I$499,4,FALSE)</f>
        <v>0</v>
      </c>
      <c r="F125" s="33">
        <f>VLOOKUP($B125,大盤與近月台指!$A$4:$I$499,5,FALSE)</f>
        <v>0</v>
      </c>
      <c r="G125" s="49">
        <f>VLOOKUP($B125,三大法人買賣超!$A$4:$I$500,3,FALSE)</f>
        <v>0</v>
      </c>
      <c r="H125" s="34">
        <f>VLOOKUP($B125,三大法人買賣超!$A$4:$I$500,5,FALSE)</f>
        <v>0</v>
      </c>
      <c r="I125" s="27">
        <f>VLOOKUP($B125,三大法人買賣超!$A$4:$I$500,7,FALSE)</f>
        <v>0</v>
      </c>
      <c r="J125" s="27">
        <f>VLOOKUP($B125,三大法人買賣超!$A$4:$I$500,9,FALSE)</f>
        <v>0</v>
      </c>
      <c r="K125" s="37">
        <f>新台幣匯率美元指數!B126</f>
        <v>0</v>
      </c>
      <c r="L125" s="38">
        <f>新台幣匯率美元指數!C126</f>
        <v>0</v>
      </c>
      <c r="M125" s="39">
        <f>新台幣匯率美元指數!D126</f>
        <v>0</v>
      </c>
      <c r="N125" s="27">
        <f>VLOOKUP($B125,外資期貨未平倉口數!$A$4:$M$499,4,FALSE)</f>
        <v>0</v>
      </c>
      <c r="O125" s="27">
        <f>VLOOKUP($B125,外資期貨未平倉口數!$A$4:$M$499,9,FALSE)</f>
        <v>0</v>
      </c>
      <c r="P125" s="27">
        <f>VLOOKUP($B125,外資期貨未平倉口數!$A$4:$M$499,10,FALSE)</f>
        <v>0</v>
      </c>
      <c r="Q125" s="27">
        <f>VLOOKUP($B125,外資期貨未平倉口數!$A$4:$M$499,11,FALSE)</f>
        <v>0</v>
      </c>
      <c r="R125" s="64">
        <f>VLOOKUP($B125,選擇權未平倉餘額!$A$4:$I$500,6,FALSE)</f>
        <v>0</v>
      </c>
      <c r="S125" s="64">
        <f>VLOOKUP($B125,選擇權未平倉餘額!$A$4:$I$500,7,FALSE)</f>
        <v>0</v>
      </c>
      <c r="T125" s="64">
        <f>VLOOKUP($B125,選擇權未平倉餘額!$A$4:$I$500,8,FALSE)</f>
        <v>0</v>
      </c>
      <c r="U125" s="64">
        <f>VLOOKUP($B125,選擇權未平倉餘額!$A$4:$I$500,9,FALSE)</f>
        <v>0</v>
      </c>
      <c r="V125" s="39">
        <f>VLOOKUP($B125,臺指選擇權P_C_Ratios!$A$4:$C$500,3,FALSE)</f>
        <v>0</v>
      </c>
      <c r="W125" s="41" t="e">
        <f>VLOOKUP($B125,散戶多空比!$A$6:$L$500,12,FALSE)</f>
        <v>#DIV/0!</v>
      </c>
      <c r="X125" s="40">
        <f>VLOOKUP($B125,期貨大額交易人未沖銷部位!$A$4:$O$499,4,FALSE)</f>
        <v>0</v>
      </c>
      <c r="Y125" s="40">
        <f>VLOOKUP($B125,期貨大額交易人未沖銷部位!$A$4:$O$499,7,FALSE)</f>
        <v>0</v>
      </c>
      <c r="Z125" s="40">
        <f>VLOOKUP($B125,期貨大額交易人未沖銷部位!$A$4:$O$499,10,FALSE)</f>
        <v>0</v>
      </c>
      <c r="AA125" s="40">
        <f>VLOOKUP($B125,期貨大額交易人未沖銷部位!$A$4:$O$499,13,FALSE)</f>
        <v>0</v>
      </c>
      <c r="AB125" s="40">
        <f>VLOOKUP($B125,期貨大額交易人未沖銷部位!$A$4:$O$499,14,FALSE)</f>
        <v>0</v>
      </c>
      <c r="AC125" s="40">
        <f>VLOOKUP($B125,期貨大額交易人未沖銷部位!$A$4:$O$499,15,FALSE)</f>
        <v>0</v>
      </c>
      <c r="AD125" s="33">
        <f>VLOOKUP($B125,三大美股走勢!$A$4:$J$495,4,FALSE)</f>
        <v>0</v>
      </c>
      <c r="AE125" s="33">
        <f>VLOOKUP($B125,三大美股走勢!$A$4:$J$495,7,FALSE)</f>
        <v>0</v>
      </c>
      <c r="AF125" s="33">
        <f>VLOOKUP($B125,三大美股走勢!$A$4:$J$495,10,FALSE)</f>
        <v>0</v>
      </c>
    </row>
    <row r="126" spans="2:32">
      <c r="B126" s="32">
        <v>42905</v>
      </c>
      <c r="C126" s="33">
        <f>VLOOKUP($B126,大盤與近月台指!$A$4:$I$499,2,FALSE)</f>
        <v>0</v>
      </c>
      <c r="D126" s="34">
        <f>VLOOKUP($B126,大盤與近月台指!$A$4:$I$499,3,FALSE)</f>
        <v>0</v>
      </c>
      <c r="E126" s="35">
        <f>VLOOKUP($B126,大盤與近月台指!$A$4:$I$499,4,FALSE)</f>
        <v>0</v>
      </c>
      <c r="F126" s="33">
        <f>VLOOKUP($B126,大盤與近月台指!$A$4:$I$499,5,FALSE)</f>
        <v>0</v>
      </c>
      <c r="G126" s="49">
        <f>VLOOKUP($B126,三大法人買賣超!$A$4:$I$500,3,FALSE)</f>
        <v>0</v>
      </c>
      <c r="H126" s="34">
        <f>VLOOKUP($B126,三大法人買賣超!$A$4:$I$500,5,FALSE)</f>
        <v>0</v>
      </c>
      <c r="I126" s="27">
        <f>VLOOKUP($B126,三大法人買賣超!$A$4:$I$500,7,FALSE)</f>
        <v>0</v>
      </c>
      <c r="J126" s="27">
        <f>VLOOKUP($B126,三大法人買賣超!$A$4:$I$500,9,FALSE)</f>
        <v>0</v>
      </c>
      <c r="K126" s="37">
        <f>新台幣匯率美元指數!B127</f>
        <v>0</v>
      </c>
      <c r="L126" s="38">
        <f>新台幣匯率美元指數!C127</f>
        <v>0</v>
      </c>
      <c r="M126" s="39">
        <f>新台幣匯率美元指數!D127</f>
        <v>0</v>
      </c>
      <c r="N126" s="27">
        <f>VLOOKUP($B126,外資期貨未平倉口數!$A$4:$M$499,4,FALSE)</f>
        <v>0</v>
      </c>
      <c r="O126" s="27">
        <f>VLOOKUP($B126,外資期貨未平倉口數!$A$4:$M$499,9,FALSE)</f>
        <v>0</v>
      </c>
      <c r="P126" s="27">
        <f>VLOOKUP($B126,外資期貨未平倉口數!$A$4:$M$499,10,FALSE)</f>
        <v>0</v>
      </c>
      <c r="Q126" s="27">
        <f>VLOOKUP($B126,外資期貨未平倉口數!$A$4:$M$499,11,FALSE)</f>
        <v>0</v>
      </c>
      <c r="R126" s="64">
        <f>VLOOKUP($B126,選擇權未平倉餘額!$A$4:$I$500,6,FALSE)</f>
        <v>0</v>
      </c>
      <c r="S126" s="64">
        <f>VLOOKUP($B126,選擇權未平倉餘額!$A$4:$I$500,7,FALSE)</f>
        <v>0</v>
      </c>
      <c r="T126" s="64">
        <f>VLOOKUP($B126,選擇權未平倉餘額!$A$4:$I$500,8,FALSE)</f>
        <v>0</v>
      </c>
      <c r="U126" s="64">
        <f>VLOOKUP($B126,選擇權未平倉餘額!$A$4:$I$500,9,FALSE)</f>
        <v>0</v>
      </c>
      <c r="V126" s="39">
        <f>VLOOKUP($B126,臺指選擇權P_C_Ratios!$A$4:$C$500,3,FALSE)</f>
        <v>0</v>
      </c>
      <c r="W126" s="41" t="e">
        <f>VLOOKUP($B126,散戶多空比!$A$6:$L$500,12,FALSE)</f>
        <v>#DIV/0!</v>
      </c>
      <c r="X126" s="40">
        <f>VLOOKUP($B126,期貨大額交易人未沖銷部位!$A$4:$O$499,4,FALSE)</f>
        <v>0</v>
      </c>
      <c r="Y126" s="40">
        <f>VLOOKUP($B126,期貨大額交易人未沖銷部位!$A$4:$O$499,7,FALSE)</f>
        <v>0</v>
      </c>
      <c r="Z126" s="40">
        <f>VLOOKUP($B126,期貨大額交易人未沖銷部位!$A$4:$O$499,10,FALSE)</f>
        <v>0</v>
      </c>
      <c r="AA126" s="40">
        <f>VLOOKUP($B126,期貨大額交易人未沖銷部位!$A$4:$O$499,13,FALSE)</f>
        <v>0</v>
      </c>
      <c r="AB126" s="40">
        <f>VLOOKUP($B126,期貨大額交易人未沖銷部位!$A$4:$O$499,14,FALSE)</f>
        <v>0</v>
      </c>
      <c r="AC126" s="40">
        <f>VLOOKUP($B126,期貨大額交易人未沖銷部位!$A$4:$O$499,15,FALSE)</f>
        <v>0</v>
      </c>
      <c r="AD126" s="33">
        <f>VLOOKUP($B126,三大美股走勢!$A$4:$J$495,4,FALSE)</f>
        <v>0</v>
      </c>
      <c r="AE126" s="33">
        <f>VLOOKUP($B126,三大美股走勢!$A$4:$J$495,7,FALSE)</f>
        <v>0</v>
      </c>
      <c r="AF126" s="33">
        <f>VLOOKUP($B126,三大美股走勢!$A$4:$J$495,10,FALSE)</f>
        <v>0</v>
      </c>
    </row>
    <row r="127" spans="2:32">
      <c r="B127" s="32">
        <v>42906</v>
      </c>
      <c r="C127" s="33">
        <f>VLOOKUP($B127,大盤與近月台指!$A$4:$I$499,2,FALSE)</f>
        <v>0</v>
      </c>
      <c r="D127" s="34">
        <f>VLOOKUP($B127,大盤與近月台指!$A$4:$I$499,3,FALSE)</f>
        <v>0</v>
      </c>
      <c r="E127" s="35">
        <f>VLOOKUP($B127,大盤與近月台指!$A$4:$I$499,4,FALSE)</f>
        <v>0</v>
      </c>
      <c r="F127" s="33">
        <f>VLOOKUP($B127,大盤與近月台指!$A$4:$I$499,5,FALSE)</f>
        <v>0</v>
      </c>
      <c r="G127" s="49">
        <f>VLOOKUP($B127,三大法人買賣超!$A$4:$I$500,3,FALSE)</f>
        <v>0</v>
      </c>
      <c r="H127" s="34">
        <f>VLOOKUP($B127,三大法人買賣超!$A$4:$I$500,5,FALSE)</f>
        <v>0</v>
      </c>
      <c r="I127" s="27">
        <f>VLOOKUP($B127,三大法人買賣超!$A$4:$I$500,7,FALSE)</f>
        <v>0</v>
      </c>
      <c r="J127" s="27">
        <f>VLOOKUP($B127,三大法人買賣超!$A$4:$I$500,9,FALSE)</f>
        <v>0</v>
      </c>
      <c r="K127" s="37">
        <f>新台幣匯率美元指數!B128</f>
        <v>0</v>
      </c>
      <c r="L127" s="38">
        <f>新台幣匯率美元指數!C128</f>
        <v>0</v>
      </c>
      <c r="M127" s="39">
        <f>新台幣匯率美元指數!D128</f>
        <v>0</v>
      </c>
      <c r="N127" s="27">
        <f>VLOOKUP($B127,外資期貨未平倉口數!$A$4:$M$499,4,FALSE)</f>
        <v>0</v>
      </c>
      <c r="O127" s="27">
        <f>VLOOKUP($B127,外資期貨未平倉口數!$A$4:$M$499,9,FALSE)</f>
        <v>0</v>
      </c>
      <c r="P127" s="27">
        <f>VLOOKUP($B127,外資期貨未平倉口數!$A$4:$M$499,10,FALSE)</f>
        <v>0</v>
      </c>
      <c r="Q127" s="27">
        <f>VLOOKUP($B127,外資期貨未平倉口數!$A$4:$M$499,11,FALSE)</f>
        <v>0</v>
      </c>
      <c r="R127" s="64">
        <f>VLOOKUP($B127,選擇權未平倉餘額!$A$4:$I$500,6,FALSE)</f>
        <v>0</v>
      </c>
      <c r="S127" s="64">
        <f>VLOOKUP($B127,選擇權未平倉餘額!$A$4:$I$500,7,FALSE)</f>
        <v>0</v>
      </c>
      <c r="T127" s="64">
        <f>VLOOKUP($B127,選擇權未平倉餘額!$A$4:$I$500,8,FALSE)</f>
        <v>0</v>
      </c>
      <c r="U127" s="64">
        <f>VLOOKUP($B127,選擇權未平倉餘額!$A$4:$I$500,9,FALSE)</f>
        <v>0</v>
      </c>
      <c r="V127" s="39">
        <f>VLOOKUP($B127,臺指選擇權P_C_Ratios!$A$4:$C$500,3,FALSE)</f>
        <v>0</v>
      </c>
      <c r="W127" s="41" t="e">
        <f>VLOOKUP($B127,散戶多空比!$A$6:$L$500,12,FALSE)</f>
        <v>#DIV/0!</v>
      </c>
      <c r="X127" s="40">
        <f>VLOOKUP($B127,期貨大額交易人未沖銷部位!$A$4:$O$499,4,FALSE)</f>
        <v>0</v>
      </c>
      <c r="Y127" s="40">
        <f>VLOOKUP($B127,期貨大額交易人未沖銷部位!$A$4:$O$499,7,FALSE)</f>
        <v>0</v>
      </c>
      <c r="Z127" s="40">
        <f>VLOOKUP($B127,期貨大額交易人未沖銷部位!$A$4:$O$499,10,FALSE)</f>
        <v>0</v>
      </c>
      <c r="AA127" s="40">
        <f>VLOOKUP($B127,期貨大額交易人未沖銷部位!$A$4:$O$499,13,FALSE)</f>
        <v>0</v>
      </c>
      <c r="AB127" s="40">
        <f>VLOOKUP($B127,期貨大額交易人未沖銷部位!$A$4:$O$499,14,FALSE)</f>
        <v>0</v>
      </c>
      <c r="AC127" s="40">
        <f>VLOOKUP($B127,期貨大額交易人未沖銷部位!$A$4:$O$499,15,FALSE)</f>
        <v>0</v>
      </c>
      <c r="AD127" s="33">
        <f>VLOOKUP($B127,三大美股走勢!$A$4:$J$495,4,FALSE)</f>
        <v>0</v>
      </c>
      <c r="AE127" s="33">
        <f>VLOOKUP($B127,三大美股走勢!$A$4:$J$495,7,FALSE)</f>
        <v>0</v>
      </c>
      <c r="AF127" s="33">
        <f>VLOOKUP($B127,三大美股走勢!$A$4:$J$495,10,FALSE)</f>
        <v>0</v>
      </c>
    </row>
    <row r="128" spans="2:32">
      <c r="B128" s="32">
        <v>42907</v>
      </c>
      <c r="C128" s="33">
        <f>VLOOKUP($B128,大盤與近月台指!$A$4:$I$499,2,FALSE)</f>
        <v>0</v>
      </c>
      <c r="D128" s="34">
        <f>VLOOKUP($B128,大盤與近月台指!$A$4:$I$499,3,FALSE)</f>
        <v>0</v>
      </c>
      <c r="E128" s="35">
        <f>VLOOKUP($B128,大盤與近月台指!$A$4:$I$499,4,FALSE)</f>
        <v>0</v>
      </c>
      <c r="F128" s="33">
        <f>VLOOKUP($B128,大盤與近月台指!$A$4:$I$499,5,FALSE)</f>
        <v>0</v>
      </c>
      <c r="G128" s="49">
        <f>VLOOKUP($B128,三大法人買賣超!$A$4:$I$500,3,FALSE)</f>
        <v>0</v>
      </c>
      <c r="H128" s="34">
        <f>VLOOKUP($B128,三大法人買賣超!$A$4:$I$500,5,FALSE)</f>
        <v>0</v>
      </c>
      <c r="I128" s="27">
        <f>VLOOKUP($B128,三大法人買賣超!$A$4:$I$500,7,FALSE)</f>
        <v>0</v>
      </c>
      <c r="J128" s="27">
        <f>VLOOKUP($B128,三大法人買賣超!$A$4:$I$500,9,FALSE)</f>
        <v>0</v>
      </c>
      <c r="K128" s="37">
        <f>新台幣匯率美元指數!B129</f>
        <v>0</v>
      </c>
      <c r="L128" s="38">
        <f>新台幣匯率美元指數!C129</f>
        <v>0</v>
      </c>
      <c r="M128" s="39">
        <f>新台幣匯率美元指數!D129</f>
        <v>0</v>
      </c>
      <c r="N128" s="27">
        <f>VLOOKUP($B128,外資期貨未平倉口數!$A$4:$M$499,4,FALSE)</f>
        <v>0</v>
      </c>
      <c r="O128" s="27">
        <f>VLOOKUP($B128,外資期貨未平倉口數!$A$4:$M$499,9,FALSE)</f>
        <v>0</v>
      </c>
      <c r="P128" s="27">
        <f>VLOOKUP($B128,外資期貨未平倉口數!$A$4:$M$499,10,FALSE)</f>
        <v>0</v>
      </c>
      <c r="Q128" s="27">
        <f>VLOOKUP($B128,外資期貨未平倉口數!$A$4:$M$499,11,FALSE)</f>
        <v>0</v>
      </c>
      <c r="R128" s="64">
        <f>VLOOKUP($B128,選擇權未平倉餘額!$A$4:$I$500,6,FALSE)</f>
        <v>0</v>
      </c>
      <c r="S128" s="64">
        <f>VLOOKUP($B128,選擇權未平倉餘額!$A$4:$I$500,7,FALSE)</f>
        <v>0</v>
      </c>
      <c r="T128" s="64">
        <f>VLOOKUP($B128,選擇權未平倉餘額!$A$4:$I$500,8,FALSE)</f>
        <v>0</v>
      </c>
      <c r="U128" s="64">
        <f>VLOOKUP($B128,選擇權未平倉餘額!$A$4:$I$500,9,FALSE)</f>
        <v>0</v>
      </c>
      <c r="V128" s="39">
        <f>VLOOKUP($B128,臺指選擇權P_C_Ratios!$A$4:$C$500,3,FALSE)</f>
        <v>0</v>
      </c>
      <c r="W128" s="41" t="e">
        <f>VLOOKUP($B128,散戶多空比!$A$6:$L$500,12,FALSE)</f>
        <v>#DIV/0!</v>
      </c>
      <c r="X128" s="40">
        <f>VLOOKUP($B128,期貨大額交易人未沖銷部位!$A$4:$O$499,4,FALSE)</f>
        <v>0</v>
      </c>
      <c r="Y128" s="40">
        <f>VLOOKUP($B128,期貨大額交易人未沖銷部位!$A$4:$O$499,7,FALSE)</f>
        <v>0</v>
      </c>
      <c r="Z128" s="40">
        <f>VLOOKUP($B128,期貨大額交易人未沖銷部位!$A$4:$O$499,10,FALSE)</f>
        <v>0</v>
      </c>
      <c r="AA128" s="40">
        <f>VLOOKUP($B128,期貨大額交易人未沖銷部位!$A$4:$O$499,13,FALSE)</f>
        <v>0</v>
      </c>
      <c r="AB128" s="40">
        <f>VLOOKUP($B128,期貨大額交易人未沖銷部位!$A$4:$O$499,14,FALSE)</f>
        <v>0</v>
      </c>
      <c r="AC128" s="40">
        <f>VLOOKUP($B128,期貨大額交易人未沖銷部位!$A$4:$O$499,15,FALSE)</f>
        <v>0</v>
      </c>
      <c r="AD128" s="33">
        <f>VLOOKUP($B128,三大美股走勢!$A$4:$J$495,4,FALSE)</f>
        <v>0</v>
      </c>
      <c r="AE128" s="33">
        <f>VLOOKUP($B128,三大美股走勢!$A$4:$J$495,7,FALSE)</f>
        <v>0</v>
      </c>
      <c r="AF128" s="33">
        <f>VLOOKUP($B128,三大美股走勢!$A$4:$J$495,10,FALSE)</f>
        <v>0</v>
      </c>
    </row>
    <row r="129" spans="2:32">
      <c r="B129" s="32">
        <v>42908</v>
      </c>
      <c r="C129" s="33">
        <f>VLOOKUP($B129,大盤與近月台指!$A$4:$I$499,2,FALSE)</f>
        <v>0</v>
      </c>
      <c r="D129" s="34">
        <f>VLOOKUP($B129,大盤與近月台指!$A$4:$I$499,3,FALSE)</f>
        <v>0</v>
      </c>
      <c r="E129" s="35">
        <f>VLOOKUP($B129,大盤與近月台指!$A$4:$I$499,4,FALSE)</f>
        <v>0</v>
      </c>
      <c r="F129" s="33">
        <f>VLOOKUP($B129,大盤與近月台指!$A$4:$I$499,5,FALSE)</f>
        <v>0</v>
      </c>
      <c r="G129" s="49">
        <f>VLOOKUP($B129,三大法人買賣超!$A$4:$I$500,3,FALSE)</f>
        <v>0</v>
      </c>
      <c r="H129" s="34">
        <f>VLOOKUP($B129,三大法人買賣超!$A$4:$I$500,5,FALSE)</f>
        <v>0</v>
      </c>
      <c r="I129" s="27">
        <f>VLOOKUP($B129,三大法人買賣超!$A$4:$I$500,7,FALSE)</f>
        <v>0</v>
      </c>
      <c r="J129" s="27">
        <f>VLOOKUP($B129,三大法人買賣超!$A$4:$I$500,9,FALSE)</f>
        <v>0</v>
      </c>
      <c r="K129" s="37">
        <f>新台幣匯率美元指數!B130</f>
        <v>0</v>
      </c>
      <c r="L129" s="38">
        <f>新台幣匯率美元指數!C130</f>
        <v>0</v>
      </c>
      <c r="M129" s="39">
        <f>新台幣匯率美元指數!D130</f>
        <v>0</v>
      </c>
      <c r="N129" s="27">
        <f>VLOOKUP($B129,外資期貨未平倉口數!$A$4:$M$499,4,FALSE)</f>
        <v>0</v>
      </c>
      <c r="O129" s="27">
        <f>VLOOKUP($B129,外資期貨未平倉口數!$A$4:$M$499,9,FALSE)</f>
        <v>0</v>
      </c>
      <c r="P129" s="27">
        <f>VLOOKUP($B129,外資期貨未平倉口數!$A$4:$M$499,10,FALSE)</f>
        <v>0</v>
      </c>
      <c r="Q129" s="27">
        <f>VLOOKUP($B129,外資期貨未平倉口數!$A$4:$M$499,11,FALSE)</f>
        <v>0</v>
      </c>
      <c r="R129" s="64">
        <f>VLOOKUP($B129,選擇權未平倉餘額!$A$4:$I$500,6,FALSE)</f>
        <v>0</v>
      </c>
      <c r="S129" s="64">
        <f>VLOOKUP($B129,選擇權未平倉餘額!$A$4:$I$500,7,FALSE)</f>
        <v>0</v>
      </c>
      <c r="T129" s="64">
        <f>VLOOKUP($B129,選擇權未平倉餘額!$A$4:$I$500,8,FALSE)</f>
        <v>0</v>
      </c>
      <c r="U129" s="64">
        <f>VLOOKUP($B129,選擇權未平倉餘額!$A$4:$I$500,9,FALSE)</f>
        <v>0</v>
      </c>
      <c r="V129" s="39">
        <f>VLOOKUP($B129,臺指選擇權P_C_Ratios!$A$4:$C$500,3,FALSE)</f>
        <v>0</v>
      </c>
      <c r="W129" s="41" t="e">
        <f>VLOOKUP($B129,散戶多空比!$A$6:$L$500,12,FALSE)</f>
        <v>#DIV/0!</v>
      </c>
      <c r="X129" s="40">
        <f>VLOOKUP($B129,期貨大額交易人未沖銷部位!$A$4:$O$499,4,FALSE)</f>
        <v>0</v>
      </c>
      <c r="Y129" s="40">
        <f>VLOOKUP($B129,期貨大額交易人未沖銷部位!$A$4:$O$499,7,FALSE)</f>
        <v>0</v>
      </c>
      <c r="Z129" s="40">
        <f>VLOOKUP($B129,期貨大額交易人未沖銷部位!$A$4:$O$499,10,FALSE)</f>
        <v>0</v>
      </c>
      <c r="AA129" s="40">
        <f>VLOOKUP($B129,期貨大額交易人未沖銷部位!$A$4:$O$499,13,FALSE)</f>
        <v>0</v>
      </c>
      <c r="AB129" s="40">
        <f>VLOOKUP($B129,期貨大額交易人未沖銷部位!$A$4:$O$499,14,FALSE)</f>
        <v>0</v>
      </c>
      <c r="AC129" s="40">
        <f>VLOOKUP($B129,期貨大額交易人未沖銷部位!$A$4:$O$499,15,FALSE)</f>
        <v>0</v>
      </c>
      <c r="AD129" s="33">
        <f>VLOOKUP($B129,三大美股走勢!$A$4:$J$495,4,FALSE)</f>
        <v>0</v>
      </c>
      <c r="AE129" s="33">
        <f>VLOOKUP($B129,三大美股走勢!$A$4:$J$495,7,FALSE)</f>
        <v>0</v>
      </c>
      <c r="AF129" s="33">
        <f>VLOOKUP($B129,三大美股走勢!$A$4:$J$495,10,FALSE)</f>
        <v>0</v>
      </c>
    </row>
    <row r="130" spans="2:32">
      <c r="B130" s="32">
        <v>42909</v>
      </c>
      <c r="C130" s="33">
        <f>VLOOKUP($B130,大盤與近月台指!$A$4:$I$499,2,FALSE)</f>
        <v>0</v>
      </c>
      <c r="D130" s="34">
        <f>VLOOKUP($B130,大盤與近月台指!$A$4:$I$499,3,FALSE)</f>
        <v>0</v>
      </c>
      <c r="E130" s="35">
        <f>VLOOKUP($B130,大盤與近月台指!$A$4:$I$499,4,FALSE)</f>
        <v>0</v>
      </c>
      <c r="F130" s="33">
        <f>VLOOKUP($B130,大盤與近月台指!$A$4:$I$499,5,FALSE)</f>
        <v>0</v>
      </c>
      <c r="G130" s="49">
        <f>VLOOKUP($B130,三大法人買賣超!$A$4:$I$500,3,FALSE)</f>
        <v>0</v>
      </c>
      <c r="H130" s="34">
        <f>VLOOKUP($B130,三大法人買賣超!$A$4:$I$500,5,FALSE)</f>
        <v>0</v>
      </c>
      <c r="I130" s="27">
        <f>VLOOKUP($B130,三大法人買賣超!$A$4:$I$500,7,FALSE)</f>
        <v>0</v>
      </c>
      <c r="J130" s="27">
        <f>VLOOKUP($B130,三大法人買賣超!$A$4:$I$500,9,FALSE)</f>
        <v>0</v>
      </c>
      <c r="K130" s="37">
        <f>新台幣匯率美元指數!B131</f>
        <v>0</v>
      </c>
      <c r="L130" s="38">
        <f>新台幣匯率美元指數!C131</f>
        <v>0</v>
      </c>
      <c r="M130" s="39">
        <f>新台幣匯率美元指數!D131</f>
        <v>0</v>
      </c>
      <c r="N130" s="27">
        <f>VLOOKUP($B130,外資期貨未平倉口數!$A$4:$M$499,4,FALSE)</f>
        <v>0</v>
      </c>
      <c r="O130" s="27">
        <f>VLOOKUP($B130,外資期貨未平倉口數!$A$4:$M$499,9,FALSE)</f>
        <v>0</v>
      </c>
      <c r="P130" s="27">
        <f>VLOOKUP($B130,外資期貨未平倉口數!$A$4:$M$499,10,FALSE)</f>
        <v>0</v>
      </c>
      <c r="Q130" s="27">
        <f>VLOOKUP($B130,外資期貨未平倉口數!$A$4:$M$499,11,FALSE)</f>
        <v>0</v>
      </c>
      <c r="R130" s="64">
        <f>VLOOKUP($B130,選擇權未平倉餘額!$A$4:$I$500,6,FALSE)</f>
        <v>0</v>
      </c>
      <c r="S130" s="64">
        <f>VLOOKUP($B130,選擇權未平倉餘額!$A$4:$I$500,7,FALSE)</f>
        <v>0</v>
      </c>
      <c r="T130" s="64">
        <f>VLOOKUP($B130,選擇權未平倉餘額!$A$4:$I$500,8,FALSE)</f>
        <v>0</v>
      </c>
      <c r="U130" s="64">
        <f>VLOOKUP($B130,選擇權未平倉餘額!$A$4:$I$500,9,FALSE)</f>
        <v>0</v>
      </c>
      <c r="V130" s="39">
        <f>VLOOKUP($B130,臺指選擇權P_C_Ratios!$A$4:$C$500,3,FALSE)</f>
        <v>0</v>
      </c>
      <c r="W130" s="41" t="e">
        <f>VLOOKUP($B130,散戶多空比!$A$6:$L$500,12,FALSE)</f>
        <v>#DIV/0!</v>
      </c>
      <c r="X130" s="40">
        <f>VLOOKUP($B130,期貨大額交易人未沖銷部位!$A$4:$O$499,4,FALSE)</f>
        <v>0</v>
      </c>
      <c r="Y130" s="40">
        <f>VLOOKUP($B130,期貨大額交易人未沖銷部位!$A$4:$O$499,7,FALSE)</f>
        <v>0</v>
      </c>
      <c r="Z130" s="40">
        <f>VLOOKUP($B130,期貨大額交易人未沖銷部位!$A$4:$O$499,10,FALSE)</f>
        <v>0</v>
      </c>
      <c r="AA130" s="40">
        <f>VLOOKUP($B130,期貨大額交易人未沖銷部位!$A$4:$O$499,13,FALSE)</f>
        <v>0</v>
      </c>
      <c r="AB130" s="40">
        <f>VLOOKUP($B130,期貨大額交易人未沖銷部位!$A$4:$O$499,14,FALSE)</f>
        <v>0</v>
      </c>
      <c r="AC130" s="40">
        <f>VLOOKUP($B130,期貨大額交易人未沖銷部位!$A$4:$O$499,15,FALSE)</f>
        <v>0</v>
      </c>
      <c r="AD130" s="33">
        <f>VLOOKUP($B130,三大美股走勢!$A$4:$J$495,4,FALSE)</f>
        <v>0</v>
      </c>
      <c r="AE130" s="33">
        <f>VLOOKUP($B130,三大美股走勢!$A$4:$J$495,7,FALSE)</f>
        <v>0</v>
      </c>
      <c r="AF130" s="33">
        <f>VLOOKUP($B130,三大美股走勢!$A$4:$J$495,10,FALSE)</f>
        <v>0</v>
      </c>
    </row>
    <row r="131" spans="2:32">
      <c r="B131" s="32">
        <v>42910</v>
      </c>
      <c r="C131" s="33">
        <f>VLOOKUP($B131,大盤與近月台指!$A$4:$I$499,2,FALSE)</f>
        <v>0</v>
      </c>
      <c r="D131" s="34">
        <f>VLOOKUP($B131,大盤與近月台指!$A$4:$I$499,3,FALSE)</f>
        <v>0</v>
      </c>
      <c r="E131" s="35">
        <f>VLOOKUP($B131,大盤與近月台指!$A$4:$I$499,4,FALSE)</f>
        <v>0</v>
      </c>
      <c r="F131" s="33">
        <f>VLOOKUP($B131,大盤與近月台指!$A$4:$I$499,5,FALSE)</f>
        <v>0</v>
      </c>
      <c r="G131" s="49">
        <f>VLOOKUP($B131,三大法人買賣超!$A$4:$I$500,3,FALSE)</f>
        <v>0</v>
      </c>
      <c r="H131" s="34">
        <f>VLOOKUP($B131,三大法人買賣超!$A$4:$I$500,5,FALSE)</f>
        <v>0</v>
      </c>
      <c r="I131" s="27">
        <f>VLOOKUP($B131,三大法人買賣超!$A$4:$I$500,7,FALSE)</f>
        <v>0</v>
      </c>
      <c r="J131" s="27">
        <f>VLOOKUP($B131,三大法人買賣超!$A$4:$I$500,9,FALSE)</f>
        <v>0</v>
      </c>
      <c r="K131" s="37">
        <f>新台幣匯率美元指數!B132</f>
        <v>0</v>
      </c>
      <c r="L131" s="38">
        <f>新台幣匯率美元指數!C132</f>
        <v>0</v>
      </c>
      <c r="M131" s="39">
        <f>新台幣匯率美元指數!D132</f>
        <v>0</v>
      </c>
      <c r="N131" s="27">
        <f>VLOOKUP($B131,外資期貨未平倉口數!$A$4:$M$499,4,FALSE)</f>
        <v>0</v>
      </c>
      <c r="O131" s="27">
        <f>VLOOKUP($B131,外資期貨未平倉口數!$A$4:$M$499,9,FALSE)</f>
        <v>0</v>
      </c>
      <c r="P131" s="27">
        <f>VLOOKUP($B131,外資期貨未平倉口數!$A$4:$M$499,10,FALSE)</f>
        <v>0</v>
      </c>
      <c r="Q131" s="27">
        <f>VLOOKUP($B131,外資期貨未平倉口數!$A$4:$M$499,11,FALSE)</f>
        <v>0</v>
      </c>
      <c r="R131" s="64">
        <f>VLOOKUP($B131,選擇權未平倉餘額!$A$4:$I$500,6,FALSE)</f>
        <v>0</v>
      </c>
      <c r="S131" s="64">
        <f>VLOOKUP($B131,選擇權未平倉餘額!$A$4:$I$500,7,FALSE)</f>
        <v>0</v>
      </c>
      <c r="T131" s="64">
        <f>VLOOKUP($B131,選擇權未平倉餘額!$A$4:$I$500,8,FALSE)</f>
        <v>0</v>
      </c>
      <c r="U131" s="64">
        <f>VLOOKUP($B131,選擇權未平倉餘額!$A$4:$I$500,9,FALSE)</f>
        <v>0</v>
      </c>
      <c r="V131" s="39">
        <f>VLOOKUP($B131,臺指選擇權P_C_Ratios!$A$4:$C$500,3,FALSE)</f>
        <v>0</v>
      </c>
      <c r="W131" s="41" t="e">
        <f>VLOOKUP($B131,散戶多空比!$A$6:$L$500,12,FALSE)</f>
        <v>#DIV/0!</v>
      </c>
      <c r="X131" s="40">
        <f>VLOOKUP($B131,期貨大額交易人未沖銷部位!$A$4:$O$499,4,FALSE)</f>
        <v>0</v>
      </c>
      <c r="Y131" s="40">
        <f>VLOOKUP($B131,期貨大額交易人未沖銷部位!$A$4:$O$499,7,FALSE)</f>
        <v>0</v>
      </c>
      <c r="Z131" s="40">
        <f>VLOOKUP($B131,期貨大額交易人未沖銷部位!$A$4:$O$499,10,FALSE)</f>
        <v>0</v>
      </c>
      <c r="AA131" s="40">
        <f>VLOOKUP($B131,期貨大額交易人未沖銷部位!$A$4:$O$499,13,FALSE)</f>
        <v>0</v>
      </c>
      <c r="AB131" s="40">
        <f>VLOOKUP($B131,期貨大額交易人未沖銷部位!$A$4:$O$499,14,FALSE)</f>
        <v>0</v>
      </c>
      <c r="AC131" s="40">
        <f>VLOOKUP($B131,期貨大額交易人未沖銷部位!$A$4:$O$499,15,FALSE)</f>
        <v>0</v>
      </c>
      <c r="AD131" s="33">
        <f>VLOOKUP($B131,三大美股走勢!$A$4:$J$495,4,FALSE)</f>
        <v>0</v>
      </c>
      <c r="AE131" s="33">
        <f>VLOOKUP($B131,三大美股走勢!$A$4:$J$495,7,FALSE)</f>
        <v>0</v>
      </c>
      <c r="AF131" s="33">
        <f>VLOOKUP($B131,三大美股走勢!$A$4:$J$495,10,FALSE)</f>
        <v>0</v>
      </c>
    </row>
    <row r="132" spans="2:32">
      <c r="B132" s="32">
        <v>42911</v>
      </c>
      <c r="C132" s="33">
        <f>VLOOKUP($B132,大盤與近月台指!$A$4:$I$499,2,FALSE)</f>
        <v>0</v>
      </c>
      <c r="D132" s="34">
        <f>VLOOKUP($B132,大盤與近月台指!$A$4:$I$499,3,FALSE)</f>
        <v>0</v>
      </c>
      <c r="E132" s="35">
        <f>VLOOKUP($B132,大盤與近月台指!$A$4:$I$499,4,FALSE)</f>
        <v>0</v>
      </c>
      <c r="F132" s="33">
        <f>VLOOKUP($B132,大盤與近月台指!$A$4:$I$499,5,FALSE)</f>
        <v>0</v>
      </c>
      <c r="G132" s="49">
        <f>VLOOKUP($B132,三大法人買賣超!$A$4:$I$500,3,FALSE)</f>
        <v>0</v>
      </c>
      <c r="H132" s="34">
        <f>VLOOKUP($B132,三大法人買賣超!$A$4:$I$500,5,FALSE)</f>
        <v>0</v>
      </c>
      <c r="I132" s="27">
        <f>VLOOKUP($B132,三大法人買賣超!$A$4:$I$500,7,FALSE)</f>
        <v>0</v>
      </c>
      <c r="J132" s="27">
        <f>VLOOKUP($B132,三大法人買賣超!$A$4:$I$500,9,FALSE)</f>
        <v>0</v>
      </c>
      <c r="K132" s="37">
        <f>新台幣匯率美元指數!B133</f>
        <v>0</v>
      </c>
      <c r="L132" s="38">
        <f>新台幣匯率美元指數!C133</f>
        <v>0</v>
      </c>
      <c r="M132" s="39">
        <f>新台幣匯率美元指數!D133</f>
        <v>0</v>
      </c>
      <c r="N132" s="27">
        <f>VLOOKUP($B132,外資期貨未平倉口數!$A$4:$M$499,4,FALSE)</f>
        <v>0</v>
      </c>
      <c r="O132" s="27">
        <f>VLOOKUP($B132,外資期貨未平倉口數!$A$4:$M$499,9,FALSE)</f>
        <v>0</v>
      </c>
      <c r="P132" s="27">
        <f>VLOOKUP($B132,外資期貨未平倉口數!$A$4:$M$499,10,FALSE)</f>
        <v>0</v>
      </c>
      <c r="Q132" s="27">
        <f>VLOOKUP($B132,外資期貨未平倉口數!$A$4:$M$499,11,FALSE)</f>
        <v>0</v>
      </c>
      <c r="R132" s="64">
        <f>VLOOKUP($B132,選擇權未平倉餘額!$A$4:$I$500,6,FALSE)</f>
        <v>0</v>
      </c>
      <c r="S132" s="64">
        <f>VLOOKUP($B132,選擇權未平倉餘額!$A$4:$I$500,7,FALSE)</f>
        <v>0</v>
      </c>
      <c r="T132" s="64">
        <f>VLOOKUP($B132,選擇權未平倉餘額!$A$4:$I$500,8,FALSE)</f>
        <v>0</v>
      </c>
      <c r="U132" s="64">
        <f>VLOOKUP($B132,選擇權未平倉餘額!$A$4:$I$500,9,FALSE)</f>
        <v>0</v>
      </c>
      <c r="V132" s="39">
        <f>VLOOKUP($B132,臺指選擇權P_C_Ratios!$A$4:$C$500,3,FALSE)</f>
        <v>0</v>
      </c>
      <c r="W132" s="41" t="e">
        <f>VLOOKUP($B132,散戶多空比!$A$6:$L$500,12,FALSE)</f>
        <v>#DIV/0!</v>
      </c>
      <c r="X132" s="40">
        <f>VLOOKUP($B132,期貨大額交易人未沖銷部位!$A$4:$O$499,4,FALSE)</f>
        <v>0</v>
      </c>
      <c r="Y132" s="40">
        <f>VLOOKUP($B132,期貨大額交易人未沖銷部位!$A$4:$O$499,7,FALSE)</f>
        <v>0</v>
      </c>
      <c r="Z132" s="40">
        <f>VLOOKUP($B132,期貨大額交易人未沖銷部位!$A$4:$O$499,10,FALSE)</f>
        <v>0</v>
      </c>
      <c r="AA132" s="40">
        <f>VLOOKUP($B132,期貨大額交易人未沖銷部位!$A$4:$O$499,13,FALSE)</f>
        <v>0</v>
      </c>
      <c r="AB132" s="40">
        <f>VLOOKUP($B132,期貨大額交易人未沖銷部位!$A$4:$O$499,14,FALSE)</f>
        <v>0</v>
      </c>
      <c r="AC132" s="40">
        <f>VLOOKUP($B132,期貨大額交易人未沖銷部位!$A$4:$O$499,15,FALSE)</f>
        <v>0</v>
      </c>
      <c r="AD132" s="33">
        <f>VLOOKUP($B132,三大美股走勢!$A$4:$J$495,4,FALSE)</f>
        <v>0</v>
      </c>
      <c r="AE132" s="33">
        <f>VLOOKUP($B132,三大美股走勢!$A$4:$J$495,7,FALSE)</f>
        <v>0</v>
      </c>
      <c r="AF132" s="33">
        <f>VLOOKUP($B132,三大美股走勢!$A$4:$J$495,10,FALSE)</f>
        <v>0</v>
      </c>
    </row>
    <row r="133" spans="2:32">
      <c r="B133" s="32">
        <v>42912</v>
      </c>
      <c r="C133" s="33">
        <f>VLOOKUP($B133,大盤與近月台指!$A$4:$I$499,2,FALSE)</f>
        <v>0</v>
      </c>
      <c r="D133" s="34">
        <f>VLOOKUP($B133,大盤與近月台指!$A$4:$I$499,3,FALSE)</f>
        <v>0</v>
      </c>
      <c r="E133" s="35">
        <f>VLOOKUP($B133,大盤與近月台指!$A$4:$I$499,4,FALSE)</f>
        <v>0</v>
      </c>
      <c r="F133" s="33">
        <f>VLOOKUP($B133,大盤與近月台指!$A$4:$I$499,5,FALSE)</f>
        <v>0</v>
      </c>
      <c r="G133" s="49">
        <f>VLOOKUP($B133,三大法人買賣超!$A$4:$I$500,3,FALSE)</f>
        <v>0</v>
      </c>
      <c r="H133" s="34">
        <f>VLOOKUP($B133,三大法人買賣超!$A$4:$I$500,5,FALSE)</f>
        <v>0</v>
      </c>
      <c r="I133" s="27">
        <f>VLOOKUP($B133,三大法人買賣超!$A$4:$I$500,7,FALSE)</f>
        <v>0</v>
      </c>
      <c r="J133" s="27">
        <f>VLOOKUP($B133,三大法人買賣超!$A$4:$I$500,9,FALSE)</f>
        <v>0</v>
      </c>
      <c r="K133" s="37">
        <f>新台幣匯率美元指數!B134</f>
        <v>0</v>
      </c>
      <c r="L133" s="38">
        <f>新台幣匯率美元指數!C134</f>
        <v>0</v>
      </c>
      <c r="M133" s="39">
        <f>新台幣匯率美元指數!D134</f>
        <v>0</v>
      </c>
      <c r="N133" s="27">
        <f>VLOOKUP($B133,外資期貨未平倉口數!$A$4:$M$499,4,FALSE)</f>
        <v>0</v>
      </c>
      <c r="O133" s="27">
        <f>VLOOKUP($B133,外資期貨未平倉口數!$A$4:$M$499,9,FALSE)</f>
        <v>0</v>
      </c>
      <c r="P133" s="27">
        <f>VLOOKUP($B133,外資期貨未平倉口數!$A$4:$M$499,10,FALSE)</f>
        <v>0</v>
      </c>
      <c r="Q133" s="27">
        <f>VLOOKUP($B133,外資期貨未平倉口數!$A$4:$M$499,11,FALSE)</f>
        <v>0</v>
      </c>
      <c r="R133" s="64">
        <f>VLOOKUP($B133,選擇權未平倉餘額!$A$4:$I$500,6,FALSE)</f>
        <v>0</v>
      </c>
      <c r="S133" s="64">
        <f>VLOOKUP($B133,選擇權未平倉餘額!$A$4:$I$500,7,FALSE)</f>
        <v>0</v>
      </c>
      <c r="T133" s="64">
        <f>VLOOKUP($B133,選擇權未平倉餘額!$A$4:$I$500,8,FALSE)</f>
        <v>0</v>
      </c>
      <c r="U133" s="64">
        <f>VLOOKUP($B133,選擇權未平倉餘額!$A$4:$I$500,9,FALSE)</f>
        <v>0</v>
      </c>
      <c r="V133" s="39">
        <f>VLOOKUP($B133,臺指選擇權P_C_Ratios!$A$4:$C$500,3,FALSE)</f>
        <v>0</v>
      </c>
      <c r="W133" s="41" t="e">
        <f>VLOOKUP($B133,散戶多空比!$A$6:$L$500,12,FALSE)</f>
        <v>#DIV/0!</v>
      </c>
      <c r="X133" s="40">
        <f>VLOOKUP($B133,期貨大額交易人未沖銷部位!$A$4:$O$499,4,FALSE)</f>
        <v>0</v>
      </c>
      <c r="Y133" s="40">
        <f>VLOOKUP($B133,期貨大額交易人未沖銷部位!$A$4:$O$499,7,FALSE)</f>
        <v>0</v>
      </c>
      <c r="Z133" s="40">
        <f>VLOOKUP($B133,期貨大額交易人未沖銷部位!$A$4:$O$499,10,FALSE)</f>
        <v>0</v>
      </c>
      <c r="AA133" s="40">
        <f>VLOOKUP($B133,期貨大額交易人未沖銷部位!$A$4:$O$499,13,FALSE)</f>
        <v>0</v>
      </c>
      <c r="AB133" s="40">
        <f>VLOOKUP($B133,期貨大額交易人未沖銷部位!$A$4:$O$499,14,FALSE)</f>
        <v>0</v>
      </c>
      <c r="AC133" s="40">
        <f>VLOOKUP($B133,期貨大額交易人未沖銷部位!$A$4:$O$499,15,FALSE)</f>
        <v>0</v>
      </c>
      <c r="AD133" s="33">
        <f>VLOOKUP($B133,三大美股走勢!$A$4:$J$495,4,FALSE)</f>
        <v>0</v>
      </c>
      <c r="AE133" s="33">
        <f>VLOOKUP($B133,三大美股走勢!$A$4:$J$495,7,FALSE)</f>
        <v>0</v>
      </c>
      <c r="AF133" s="33">
        <f>VLOOKUP($B133,三大美股走勢!$A$4:$J$495,10,FALSE)</f>
        <v>0</v>
      </c>
    </row>
    <row r="134" spans="2:32">
      <c r="B134" s="32">
        <v>42913</v>
      </c>
      <c r="C134" s="33">
        <f>VLOOKUP($B134,大盤與近月台指!$A$4:$I$499,2,FALSE)</f>
        <v>0</v>
      </c>
      <c r="D134" s="34">
        <f>VLOOKUP($B134,大盤與近月台指!$A$4:$I$499,3,FALSE)</f>
        <v>0</v>
      </c>
      <c r="E134" s="35">
        <f>VLOOKUP($B134,大盤與近月台指!$A$4:$I$499,4,FALSE)</f>
        <v>0</v>
      </c>
      <c r="F134" s="33">
        <f>VLOOKUP($B134,大盤與近月台指!$A$4:$I$499,5,FALSE)</f>
        <v>0</v>
      </c>
      <c r="G134" s="49">
        <f>VLOOKUP($B134,三大法人買賣超!$A$4:$I$500,3,FALSE)</f>
        <v>0</v>
      </c>
      <c r="H134" s="34">
        <f>VLOOKUP($B134,三大法人買賣超!$A$4:$I$500,5,FALSE)</f>
        <v>0</v>
      </c>
      <c r="I134" s="27">
        <f>VLOOKUP($B134,三大法人買賣超!$A$4:$I$500,7,FALSE)</f>
        <v>0</v>
      </c>
      <c r="J134" s="27">
        <f>VLOOKUP($B134,三大法人買賣超!$A$4:$I$500,9,FALSE)</f>
        <v>0</v>
      </c>
      <c r="K134" s="37">
        <f>新台幣匯率美元指數!B135</f>
        <v>0</v>
      </c>
      <c r="L134" s="38">
        <f>新台幣匯率美元指數!C135</f>
        <v>0</v>
      </c>
      <c r="M134" s="39">
        <f>新台幣匯率美元指數!D135</f>
        <v>0</v>
      </c>
      <c r="N134" s="27">
        <f>VLOOKUP($B134,外資期貨未平倉口數!$A$4:$M$499,4,FALSE)</f>
        <v>0</v>
      </c>
      <c r="O134" s="27">
        <f>VLOOKUP($B134,外資期貨未平倉口數!$A$4:$M$499,9,FALSE)</f>
        <v>0</v>
      </c>
      <c r="P134" s="27">
        <f>VLOOKUP($B134,外資期貨未平倉口數!$A$4:$M$499,10,FALSE)</f>
        <v>0</v>
      </c>
      <c r="Q134" s="27">
        <f>VLOOKUP($B134,外資期貨未平倉口數!$A$4:$M$499,11,FALSE)</f>
        <v>0</v>
      </c>
      <c r="R134" s="64">
        <f>VLOOKUP($B134,選擇權未平倉餘額!$A$4:$I$500,6,FALSE)</f>
        <v>0</v>
      </c>
      <c r="S134" s="64">
        <f>VLOOKUP($B134,選擇權未平倉餘額!$A$4:$I$500,7,FALSE)</f>
        <v>0</v>
      </c>
      <c r="T134" s="64">
        <f>VLOOKUP($B134,選擇權未平倉餘額!$A$4:$I$500,8,FALSE)</f>
        <v>0</v>
      </c>
      <c r="U134" s="64">
        <f>VLOOKUP($B134,選擇權未平倉餘額!$A$4:$I$500,9,FALSE)</f>
        <v>0</v>
      </c>
      <c r="V134" s="39">
        <f>VLOOKUP($B134,臺指選擇權P_C_Ratios!$A$4:$C$500,3,FALSE)</f>
        <v>0</v>
      </c>
      <c r="W134" s="41" t="e">
        <f>VLOOKUP($B134,散戶多空比!$A$6:$L$500,12,FALSE)</f>
        <v>#DIV/0!</v>
      </c>
      <c r="X134" s="40">
        <f>VLOOKUP($B134,期貨大額交易人未沖銷部位!$A$4:$O$499,4,FALSE)</f>
        <v>0</v>
      </c>
      <c r="Y134" s="40">
        <f>VLOOKUP($B134,期貨大額交易人未沖銷部位!$A$4:$O$499,7,FALSE)</f>
        <v>0</v>
      </c>
      <c r="Z134" s="40">
        <f>VLOOKUP($B134,期貨大額交易人未沖銷部位!$A$4:$O$499,10,FALSE)</f>
        <v>0</v>
      </c>
      <c r="AA134" s="40">
        <f>VLOOKUP($B134,期貨大額交易人未沖銷部位!$A$4:$O$499,13,FALSE)</f>
        <v>0</v>
      </c>
      <c r="AB134" s="40">
        <f>VLOOKUP($B134,期貨大額交易人未沖銷部位!$A$4:$O$499,14,FALSE)</f>
        <v>0</v>
      </c>
      <c r="AC134" s="40">
        <f>VLOOKUP($B134,期貨大額交易人未沖銷部位!$A$4:$O$499,15,FALSE)</f>
        <v>0</v>
      </c>
      <c r="AD134" s="33">
        <f>VLOOKUP($B134,三大美股走勢!$A$4:$J$495,4,FALSE)</f>
        <v>0</v>
      </c>
      <c r="AE134" s="33">
        <f>VLOOKUP($B134,三大美股走勢!$A$4:$J$495,7,FALSE)</f>
        <v>0</v>
      </c>
      <c r="AF134" s="33">
        <f>VLOOKUP($B134,三大美股走勢!$A$4:$J$495,10,FALSE)</f>
        <v>0</v>
      </c>
    </row>
    <row r="135" spans="2:32">
      <c r="B135" s="32">
        <v>42914</v>
      </c>
      <c r="C135" s="33">
        <f>VLOOKUP($B135,大盤與近月台指!$A$4:$I$499,2,FALSE)</f>
        <v>0</v>
      </c>
      <c r="D135" s="34">
        <f>VLOOKUP($B135,大盤與近月台指!$A$4:$I$499,3,FALSE)</f>
        <v>0</v>
      </c>
      <c r="E135" s="35">
        <f>VLOOKUP($B135,大盤與近月台指!$A$4:$I$499,4,FALSE)</f>
        <v>0</v>
      </c>
      <c r="F135" s="33">
        <f>VLOOKUP($B135,大盤與近月台指!$A$4:$I$499,5,FALSE)</f>
        <v>0</v>
      </c>
      <c r="G135" s="49">
        <f>VLOOKUP($B135,三大法人買賣超!$A$4:$I$500,3,FALSE)</f>
        <v>0</v>
      </c>
      <c r="H135" s="34">
        <f>VLOOKUP($B135,三大法人買賣超!$A$4:$I$500,5,FALSE)</f>
        <v>0</v>
      </c>
      <c r="I135" s="27">
        <f>VLOOKUP($B135,三大法人買賣超!$A$4:$I$500,7,FALSE)</f>
        <v>0</v>
      </c>
      <c r="J135" s="27">
        <f>VLOOKUP($B135,三大法人買賣超!$A$4:$I$500,9,FALSE)</f>
        <v>0</v>
      </c>
      <c r="K135" s="37">
        <f>新台幣匯率美元指數!B136</f>
        <v>0</v>
      </c>
      <c r="L135" s="38">
        <f>新台幣匯率美元指數!C136</f>
        <v>0</v>
      </c>
      <c r="M135" s="39">
        <f>新台幣匯率美元指數!D136</f>
        <v>0</v>
      </c>
      <c r="N135" s="27">
        <f>VLOOKUP($B135,外資期貨未平倉口數!$A$4:$M$499,4,FALSE)</f>
        <v>0</v>
      </c>
      <c r="O135" s="27">
        <f>VLOOKUP($B135,外資期貨未平倉口數!$A$4:$M$499,9,FALSE)</f>
        <v>0</v>
      </c>
      <c r="P135" s="27">
        <f>VLOOKUP($B135,外資期貨未平倉口數!$A$4:$M$499,10,FALSE)</f>
        <v>0</v>
      </c>
      <c r="Q135" s="27">
        <f>VLOOKUP($B135,外資期貨未平倉口數!$A$4:$M$499,11,FALSE)</f>
        <v>0</v>
      </c>
      <c r="R135" s="64">
        <f>VLOOKUP($B135,選擇權未平倉餘額!$A$4:$I$500,6,FALSE)</f>
        <v>0</v>
      </c>
      <c r="S135" s="64">
        <f>VLOOKUP($B135,選擇權未平倉餘額!$A$4:$I$500,7,FALSE)</f>
        <v>0</v>
      </c>
      <c r="T135" s="64">
        <f>VLOOKUP($B135,選擇權未平倉餘額!$A$4:$I$500,8,FALSE)</f>
        <v>0</v>
      </c>
      <c r="U135" s="64">
        <f>VLOOKUP($B135,選擇權未平倉餘額!$A$4:$I$500,9,FALSE)</f>
        <v>0</v>
      </c>
      <c r="V135" s="39">
        <f>VLOOKUP($B135,臺指選擇權P_C_Ratios!$A$4:$C$500,3,FALSE)</f>
        <v>0</v>
      </c>
      <c r="W135" s="41" t="e">
        <f>VLOOKUP($B135,散戶多空比!$A$6:$L$500,12,FALSE)</f>
        <v>#DIV/0!</v>
      </c>
      <c r="X135" s="40">
        <f>VLOOKUP($B135,期貨大額交易人未沖銷部位!$A$4:$O$499,4,FALSE)</f>
        <v>0</v>
      </c>
      <c r="Y135" s="40">
        <f>VLOOKUP($B135,期貨大額交易人未沖銷部位!$A$4:$O$499,7,FALSE)</f>
        <v>0</v>
      </c>
      <c r="Z135" s="40">
        <f>VLOOKUP($B135,期貨大額交易人未沖銷部位!$A$4:$O$499,10,FALSE)</f>
        <v>0</v>
      </c>
      <c r="AA135" s="40">
        <f>VLOOKUP($B135,期貨大額交易人未沖銷部位!$A$4:$O$499,13,FALSE)</f>
        <v>0</v>
      </c>
      <c r="AB135" s="40">
        <f>VLOOKUP($B135,期貨大額交易人未沖銷部位!$A$4:$O$499,14,FALSE)</f>
        <v>0</v>
      </c>
      <c r="AC135" s="40">
        <f>VLOOKUP($B135,期貨大額交易人未沖銷部位!$A$4:$O$499,15,FALSE)</f>
        <v>0</v>
      </c>
      <c r="AD135" s="33">
        <f>VLOOKUP($B135,三大美股走勢!$A$4:$J$495,4,FALSE)</f>
        <v>0</v>
      </c>
      <c r="AE135" s="33">
        <f>VLOOKUP($B135,三大美股走勢!$A$4:$J$495,7,FALSE)</f>
        <v>0</v>
      </c>
      <c r="AF135" s="33">
        <f>VLOOKUP($B135,三大美股走勢!$A$4:$J$495,10,FALSE)</f>
        <v>0</v>
      </c>
    </row>
    <row r="136" spans="2:32">
      <c r="B136" s="32">
        <v>42915</v>
      </c>
      <c r="C136" s="33">
        <f>VLOOKUP($B136,大盤與近月台指!$A$4:$I$499,2,FALSE)</f>
        <v>0</v>
      </c>
      <c r="D136" s="34">
        <f>VLOOKUP($B136,大盤與近月台指!$A$4:$I$499,3,FALSE)</f>
        <v>0</v>
      </c>
      <c r="E136" s="35">
        <f>VLOOKUP($B136,大盤與近月台指!$A$4:$I$499,4,FALSE)</f>
        <v>0</v>
      </c>
      <c r="F136" s="33">
        <f>VLOOKUP($B136,大盤與近月台指!$A$4:$I$499,5,FALSE)</f>
        <v>0</v>
      </c>
      <c r="G136" s="49">
        <f>VLOOKUP($B136,三大法人買賣超!$A$4:$I$500,3,FALSE)</f>
        <v>0</v>
      </c>
      <c r="H136" s="34">
        <f>VLOOKUP($B136,三大法人買賣超!$A$4:$I$500,5,FALSE)</f>
        <v>0</v>
      </c>
      <c r="I136" s="27">
        <f>VLOOKUP($B136,三大法人買賣超!$A$4:$I$500,7,FALSE)</f>
        <v>0</v>
      </c>
      <c r="J136" s="27">
        <f>VLOOKUP($B136,三大法人買賣超!$A$4:$I$500,9,FALSE)</f>
        <v>0</v>
      </c>
      <c r="K136" s="37">
        <f>新台幣匯率美元指數!B137</f>
        <v>0</v>
      </c>
      <c r="L136" s="38">
        <f>新台幣匯率美元指數!C137</f>
        <v>0</v>
      </c>
      <c r="M136" s="39">
        <f>新台幣匯率美元指數!D137</f>
        <v>0</v>
      </c>
      <c r="N136" s="27">
        <f>VLOOKUP($B136,外資期貨未平倉口數!$A$4:$M$499,4,FALSE)</f>
        <v>0</v>
      </c>
      <c r="O136" s="27">
        <f>VLOOKUP($B136,外資期貨未平倉口數!$A$4:$M$499,9,FALSE)</f>
        <v>0</v>
      </c>
      <c r="P136" s="27">
        <f>VLOOKUP($B136,外資期貨未平倉口數!$A$4:$M$499,10,FALSE)</f>
        <v>0</v>
      </c>
      <c r="Q136" s="27">
        <f>VLOOKUP($B136,外資期貨未平倉口數!$A$4:$M$499,11,FALSE)</f>
        <v>0</v>
      </c>
      <c r="R136" s="64">
        <f>VLOOKUP($B136,選擇權未平倉餘額!$A$4:$I$500,6,FALSE)</f>
        <v>0</v>
      </c>
      <c r="S136" s="64">
        <f>VLOOKUP($B136,選擇權未平倉餘額!$A$4:$I$500,7,FALSE)</f>
        <v>0</v>
      </c>
      <c r="T136" s="64">
        <f>VLOOKUP($B136,選擇權未平倉餘額!$A$4:$I$500,8,FALSE)</f>
        <v>0</v>
      </c>
      <c r="U136" s="64">
        <f>VLOOKUP($B136,選擇權未平倉餘額!$A$4:$I$500,9,FALSE)</f>
        <v>0</v>
      </c>
      <c r="V136" s="39">
        <f>VLOOKUP($B136,臺指選擇權P_C_Ratios!$A$4:$C$500,3,FALSE)</f>
        <v>0</v>
      </c>
      <c r="W136" s="41" t="e">
        <f>VLOOKUP($B136,散戶多空比!$A$6:$L$500,12,FALSE)</f>
        <v>#DIV/0!</v>
      </c>
      <c r="X136" s="40">
        <f>VLOOKUP($B136,期貨大額交易人未沖銷部位!$A$4:$O$499,4,FALSE)</f>
        <v>0</v>
      </c>
      <c r="Y136" s="40">
        <f>VLOOKUP($B136,期貨大額交易人未沖銷部位!$A$4:$O$499,7,FALSE)</f>
        <v>0</v>
      </c>
      <c r="Z136" s="40">
        <f>VLOOKUP($B136,期貨大額交易人未沖銷部位!$A$4:$O$499,10,FALSE)</f>
        <v>0</v>
      </c>
      <c r="AA136" s="40">
        <f>VLOOKUP($B136,期貨大額交易人未沖銷部位!$A$4:$O$499,13,FALSE)</f>
        <v>0</v>
      </c>
      <c r="AB136" s="40">
        <f>VLOOKUP($B136,期貨大額交易人未沖銷部位!$A$4:$O$499,14,FALSE)</f>
        <v>0</v>
      </c>
      <c r="AC136" s="40">
        <f>VLOOKUP($B136,期貨大額交易人未沖銷部位!$A$4:$O$499,15,FALSE)</f>
        <v>0</v>
      </c>
      <c r="AD136" s="33">
        <f>VLOOKUP($B136,三大美股走勢!$A$4:$J$495,4,FALSE)</f>
        <v>0</v>
      </c>
      <c r="AE136" s="33">
        <f>VLOOKUP($B136,三大美股走勢!$A$4:$J$495,7,FALSE)</f>
        <v>0</v>
      </c>
      <c r="AF136" s="33">
        <f>VLOOKUP($B136,三大美股走勢!$A$4:$J$495,10,FALSE)</f>
        <v>0</v>
      </c>
    </row>
    <row r="137" spans="2:32">
      <c r="B137" s="32">
        <v>42916</v>
      </c>
      <c r="C137" s="33">
        <f>VLOOKUP($B137,大盤與近月台指!$A$4:$I$499,2,FALSE)</f>
        <v>0</v>
      </c>
      <c r="D137" s="34">
        <f>VLOOKUP($B137,大盤與近月台指!$A$4:$I$499,3,FALSE)</f>
        <v>0</v>
      </c>
      <c r="E137" s="35">
        <f>VLOOKUP($B137,大盤與近月台指!$A$4:$I$499,4,FALSE)</f>
        <v>0</v>
      </c>
      <c r="F137" s="33">
        <f>VLOOKUP($B137,大盤與近月台指!$A$4:$I$499,5,FALSE)</f>
        <v>0</v>
      </c>
      <c r="G137" s="49">
        <f>VLOOKUP($B137,三大法人買賣超!$A$4:$I$500,3,FALSE)</f>
        <v>0</v>
      </c>
      <c r="H137" s="34">
        <f>VLOOKUP($B137,三大法人買賣超!$A$4:$I$500,5,FALSE)</f>
        <v>0</v>
      </c>
      <c r="I137" s="27">
        <f>VLOOKUP($B137,三大法人買賣超!$A$4:$I$500,7,FALSE)</f>
        <v>0</v>
      </c>
      <c r="J137" s="27">
        <f>VLOOKUP($B137,三大法人買賣超!$A$4:$I$500,9,FALSE)</f>
        <v>0</v>
      </c>
      <c r="K137" s="37">
        <f>新台幣匯率美元指數!B138</f>
        <v>0</v>
      </c>
      <c r="L137" s="38">
        <f>新台幣匯率美元指數!C138</f>
        <v>0</v>
      </c>
      <c r="M137" s="39">
        <f>新台幣匯率美元指數!D138</f>
        <v>0</v>
      </c>
      <c r="N137" s="27">
        <f>VLOOKUP($B137,外資期貨未平倉口數!$A$4:$M$499,4,FALSE)</f>
        <v>0</v>
      </c>
      <c r="O137" s="27">
        <f>VLOOKUP($B137,外資期貨未平倉口數!$A$4:$M$499,9,FALSE)</f>
        <v>0</v>
      </c>
      <c r="P137" s="27">
        <f>VLOOKUP($B137,外資期貨未平倉口數!$A$4:$M$499,10,FALSE)</f>
        <v>0</v>
      </c>
      <c r="Q137" s="27">
        <f>VLOOKUP($B137,外資期貨未平倉口數!$A$4:$M$499,11,FALSE)</f>
        <v>0</v>
      </c>
      <c r="R137" s="64">
        <f>VLOOKUP($B137,選擇權未平倉餘額!$A$4:$I$500,6,FALSE)</f>
        <v>0</v>
      </c>
      <c r="S137" s="64">
        <f>VLOOKUP($B137,選擇權未平倉餘額!$A$4:$I$500,7,FALSE)</f>
        <v>0</v>
      </c>
      <c r="T137" s="64">
        <f>VLOOKUP($B137,選擇權未平倉餘額!$A$4:$I$500,8,FALSE)</f>
        <v>0</v>
      </c>
      <c r="U137" s="64">
        <f>VLOOKUP($B137,選擇權未平倉餘額!$A$4:$I$500,9,FALSE)</f>
        <v>0</v>
      </c>
      <c r="V137" s="39">
        <f>VLOOKUP($B137,臺指選擇權P_C_Ratios!$A$4:$C$500,3,FALSE)</f>
        <v>0</v>
      </c>
      <c r="W137" s="41" t="e">
        <f>VLOOKUP($B137,散戶多空比!$A$6:$L$500,12,FALSE)</f>
        <v>#DIV/0!</v>
      </c>
      <c r="X137" s="40">
        <f>VLOOKUP($B137,期貨大額交易人未沖銷部位!$A$4:$O$499,4,FALSE)</f>
        <v>0</v>
      </c>
      <c r="Y137" s="40">
        <f>VLOOKUP($B137,期貨大額交易人未沖銷部位!$A$4:$O$499,7,FALSE)</f>
        <v>0</v>
      </c>
      <c r="Z137" s="40">
        <f>VLOOKUP($B137,期貨大額交易人未沖銷部位!$A$4:$O$499,10,FALSE)</f>
        <v>0</v>
      </c>
      <c r="AA137" s="40">
        <f>VLOOKUP($B137,期貨大額交易人未沖銷部位!$A$4:$O$499,13,FALSE)</f>
        <v>0</v>
      </c>
      <c r="AB137" s="40">
        <f>VLOOKUP($B137,期貨大額交易人未沖銷部位!$A$4:$O$499,14,FALSE)</f>
        <v>0</v>
      </c>
      <c r="AC137" s="40">
        <f>VLOOKUP($B137,期貨大額交易人未沖銷部位!$A$4:$O$499,15,FALSE)</f>
        <v>0</v>
      </c>
      <c r="AD137" s="33">
        <f>VLOOKUP($B137,三大美股走勢!$A$4:$J$495,4,FALSE)</f>
        <v>0</v>
      </c>
      <c r="AE137" s="33">
        <f>VLOOKUP($B137,三大美股走勢!$A$4:$J$495,7,FALSE)</f>
        <v>0</v>
      </c>
      <c r="AF137" s="33">
        <f>VLOOKUP($B137,三大美股走勢!$A$4:$J$495,10,FALSE)</f>
        <v>0</v>
      </c>
    </row>
    <row r="138" spans="2:32">
      <c r="B138" s="32">
        <v>42917</v>
      </c>
      <c r="C138" s="33">
        <f>VLOOKUP($B138,大盤與近月台指!$A$4:$I$499,2,FALSE)</f>
        <v>0</v>
      </c>
      <c r="D138" s="34">
        <f>VLOOKUP($B138,大盤與近月台指!$A$4:$I$499,3,FALSE)</f>
        <v>0</v>
      </c>
      <c r="E138" s="35">
        <f>VLOOKUP($B138,大盤與近月台指!$A$4:$I$499,4,FALSE)</f>
        <v>0</v>
      </c>
      <c r="F138" s="33">
        <f>VLOOKUP($B138,大盤與近月台指!$A$4:$I$499,5,FALSE)</f>
        <v>0</v>
      </c>
      <c r="G138" s="49">
        <f>VLOOKUP($B138,三大法人買賣超!$A$4:$I$500,3,FALSE)</f>
        <v>0</v>
      </c>
      <c r="H138" s="34">
        <f>VLOOKUP($B138,三大法人買賣超!$A$4:$I$500,5,FALSE)</f>
        <v>0</v>
      </c>
      <c r="I138" s="27">
        <f>VLOOKUP($B138,三大法人買賣超!$A$4:$I$500,7,FALSE)</f>
        <v>0</v>
      </c>
      <c r="J138" s="27">
        <f>VLOOKUP($B138,三大法人買賣超!$A$4:$I$500,9,FALSE)</f>
        <v>0</v>
      </c>
      <c r="K138" s="37">
        <f>新台幣匯率美元指數!B139</f>
        <v>0</v>
      </c>
      <c r="L138" s="38">
        <f>新台幣匯率美元指數!C139</f>
        <v>0</v>
      </c>
      <c r="M138" s="39">
        <f>新台幣匯率美元指數!D139</f>
        <v>0</v>
      </c>
      <c r="N138" s="27">
        <f>VLOOKUP($B138,外資期貨未平倉口數!$A$4:$M$499,4,FALSE)</f>
        <v>0</v>
      </c>
      <c r="O138" s="27">
        <f>VLOOKUP($B138,外資期貨未平倉口數!$A$4:$M$499,9,FALSE)</f>
        <v>0</v>
      </c>
      <c r="P138" s="27">
        <f>VLOOKUP($B138,外資期貨未平倉口數!$A$4:$M$499,10,FALSE)</f>
        <v>0</v>
      </c>
      <c r="Q138" s="27">
        <f>VLOOKUP($B138,外資期貨未平倉口數!$A$4:$M$499,11,FALSE)</f>
        <v>0</v>
      </c>
      <c r="R138" s="64">
        <f>VLOOKUP($B138,選擇權未平倉餘額!$A$4:$I$500,6,FALSE)</f>
        <v>0</v>
      </c>
      <c r="S138" s="64">
        <f>VLOOKUP($B138,選擇權未平倉餘額!$A$4:$I$500,7,FALSE)</f>
        <v>0</v>
      </c>
      <c r="T138" s="64">
        <f>VLOOKUP($B138,選擇權未平倉餘額!$A$4:$I$500,8,FALSE)</f>
        <v>0</v>
      </c>
      <c r="U138" s="64">
        <f>VLOOKUP($B138,選擇權未平倉餘額!$A$4:$I$500,9,FALSE)</f>
        <v>0</v>
      </c>
      <c r="V138" s="39">
        <f>VLOOKUP($B138,臺指選擇權P_C_Ratios!$A$4:$C$500,3,FALSE)</f>
        <v>0</v>
      </c>
      <c r="W138" s="41" t="e">
        <f>VLOOKUP($B138,散戶多空比!$A$6:$L$500,12,FALSE)</f>
        <v>#DIV/0!</v>
      </c>
      <c r="X138" s="40">
        <f>VLOOKUP($B138,期貨大額交易人未沖銷部位!$A$4:$O$499,4,FALSE)</f>
        <v>0</v>
      </c>
      <c r="Y138" s="40">
        <f>VLOOKUP($B138,期貨大額交易人未沖銷部位!$A$4:$O$499,7,FALSE)</f>
        <v>0</v>
      </c>
      <c r="Z138" s="40">
        <f>VLOOKUP($B138,期貨大額交易人未沖銷部位!$A$4:$O$499,10,FALSE)</f>
        <v>0</v>
      </c>
      <c r="AA138" s="40">
        <f>VLOOKUP($B138,期貨大額交易人未沖銷部位!$A$4:$O$499,13,FALSE)</f>
        <v>0</v>
      </c>
      <c r="AB138" s="40">
        <f>VLOOKUP($B138,期貨大額交易人未沖銷部位!$A$4:$O$499,14,FALSE)</f>
        <v>0</v>
      </c>
      <c r="AC138" s="40">
        <f>VLOOKUP($B138,期貨大額交易人未沖銷部位!$A$4:$O$499,15,FALSE)</f>
        <v>0</v>
      </c>
      <c r="AD138" s="33">
        <f>VLOOKUP($B138,三大美股走勢!$A$4:$J$495,4,FALSE)</f>
        <v>0</v>
      </c>
      <c r="AE138" s="33">
        <f>VLOOKUP($B138,三大美股走勢!$A$4:$J$495,7,FALSE)</f>
        <v>0</v>
      </c>
      <c r="AF138" s="33">
        <f>VLOOKUP($B138,三大美股走勢!$A$4:$J$495,10,FALSE)</f>
        <v>0</v>
      </c>
    </row>
    <row r="139" spans="2:32">
      <c r="B139" s="32">
        <v>42918</v>
      </c>
      <c r="C139" s="33">
        <f>VLOOKUP($B139,大盤與近月台指!$A$4:$I$499,2,FALSE)</f>
        <v>0</v>
      </c>
      <c r="D139" s="34">
        <f>VLOOKUP($B139,大盤與近月台指!$A$4:$I$499,3,FALSE)</f>
        <v>0</v>
      </c>
      <c r="E139" s="35">
        <f>VLOOKUP($B139,大盤與近月台指!$A$4:$I$499,4,FALSE)</f>
        <v>0</v>
      </c>
      <c r="F139" s="33">
        <f>VLOOKUP($B139,大盤與近月台指!$A$4:$I$499,5,FALSE)</f>
        <v>0</v>
      </c>
      <c r="G139" s="49">
        <f>VLOOKUP($B139,三大法人買賣超!$A$4:$I$500,3,FALSE)</f>
        <v>0</v>
      </c>
      <c r="H139" s="34">
        <f>VLOOKUP($B139,三大法人買賣超!$A$4:$I$500,5,FALSE)</f>
        <v>0</v>
      </c>
      <c r="I139" s="27">
        <f>VLOOKUP($B139,三大法人買賣超!$A$4:$I$500,7,FALSE)</f>
        <v>0</v>
      </c>
      <c r="J139" s="27">
        <f>VLOOKUP($B139,三大法人買賣超!$A$4:$I$500,9,FALSE)</f>
        <v>0</v>
      </c>
      <c r="K139" s="37">
        <f>新台幣匯率美元指數!B140</f>
        <v>0</v>
      </c>
      <c r="L139" s="38">
        <f>新台幣匯率美元指數!C140</f>
        <v>0</v>
      </c>
      <c r="M139" s="39">
        <f>新台幣匯率美元指數!D140</f>
        <v>0</v>
      </c>
      <c r="N139" s="27">
        <f>VLOOKUP($B139,外資期貨未平倉口數!$A$4:$M$499,4,FALSE)</f>
        <v>0</v>
      </c>
      <c r="O139" s="27">
        <f>VLOOKUP($B139,外資期貨未平倉口數!$A$4:$M$499,9,FALSE)</f>
        <v>0</v>
      </c>
      <c r="P139" s="27">
        <f>VLOOKUP($B139,外資期貨未平倉口數!$A$4:$M$499,10,FALSE)</f>
        <v>0</v>
      </c>
      <c r="Q139" s="27">
        <f>VLOOKUP($B139,外資期貨未平倉口數!$A$4:$M$499,11,FALSE)</f>
        <v>0</v>
      </c>
      <c r="R139" s="64">
        <f>VLOOKUP($B139,選擇權未平倉餘額!$A$4:$I$500,6,FALSE)</f>
        <v>0</v>
      </c>
      <c r="S139" s="64">
        <f>VLOOKUP($B139,選擇權未平倉餘額!$A$4:$I$500,7,FALSE)</f>
        <v>0</v>
      </c>
      <c r="T139" s="64">
        <f>VLOOKUP($B139,選擇權未平倉餘額!$A$4:$I$500,8,FALSE)</f>
        <v>0</v>
      </c>
      <c r="U139" s="64">
        <f>VLOOKUP($B139,選擇權未平倉餘額!$A$4:$I$500,9,FALSE)</f>
        <v>0</v>
      </c>
      <c r="V139" s="39">
        <f>VLOOKUP($B139,臺指選擇權P_C_Ratios!$A$4:$C$500,3,FALSE)</f>
        <v>0</v>
      </c>
      <c r="W139" s="41" t="e">
        <f>VLOOKUP($B139,散戶多空比!$A$6:$L$500,12,FALSE)</f>
        <v>#DIV/0!</v>
      </c>
      <c r="X139" s="40">
        <f>VLOOKUP($B139,期貨大額交易人未沖銷部位!$A$4:$O$499,4,FALSE)</f>
        <v>0</v>
      </c>
      <c r="Y139" s="40">
        <f>VLOOKUP($B139,期貨大額交易人未沖銷部位!$A$4:$O$499,7,FALSE)</f>
        <v>0</v>
      </c>
      <c r="Z139" s="40">
        <f>VLOOKUP($B139,期貨大額交易人未沖銷部位!$A$4:$O$499,10,FALSE)</f>
        <v>0</v>
      </c>
      <c r="AA139" s="40">
        <f>VLOOKUP($B139,期貨大額交易人未沖銷部位!$A$4:$O$499,13,FALSE)</f>
        <v>0</v>
      </c>
      <c r="AB139" s="40">
        <f>VLOOKUP($B139,期貨大額交易人未沖銷部位!$A$4:$O$499,14,FALSE)</f>
        <v>0</v>
      </c>
      <c r="AC139" s="40">
        <f>VLOOKUP($B139,期貨大額交易人未沖銷部位!$A$4:$O$499,15,FALSE)</f>
        <v>0</v>
      </c>
      <c r="AD139" s="33">
        <f>VLOOKUP($B139,三大美股走勢!$A$4:$J$495,4,FALSE)</f>
        <v>0</v>
      </c>
      <c r="AE139" s="33">
        <f>VLOOKUP($B139,三大美股走勢!$A$4:$J$495,7,FALSE)</f>
        <v>0</v>
      </c>
      <c r="AF139" s="33">
        <f>VLOOKUP($B139,三大美股走勢!$A$4:$J$495,10,FALSE)</f>
        <v>0</v>
      </c>
    </row>
    <row r="140" spans="2:32">
      <c r="B140" s="32">
        <v>42919</v>
      </c>
      <c r="C140" s="33">
        <f>VLOOKUP($B140,大盤與近月台指!$A$4:$I$499,2,FALSE)</f>
        <v>0</v>
      </c>
      <c r="D140" s="34">
        <f>VLOOKUP($B140,大盤與近月台指!$A$4:$I$499,3,FALSE)</f>
        <v>0</v>
      </c>
      <c r="E140" s="35">
        <f>VLOOKUP($B140,大盤與近月台指!$A$4:$I$499,4,FALSE)</f>
        <v>0</v>
      </c>
      <c r="F140" s="33">
        <f>VLOOKUP($B140,大盤與近月台指!$A$4:$I$499,5,FALSE)</f>
        <v>0</v>
      </c>
      <c r="G140" s="49">
        <f>VLOOKUP($B140,三大法人買賣超!$A$4:$I$500,3,FALSE)</f>
        <v>0</v>
      </c>
      <c r="H140" s="34">
        <f>VLOOKUP($B140,三大法人買賣超!$A$4:$I$500,5,FALSE)</f>
        <v>0</v>
      </c>
      <c r="I140" s="27">
        <f>VLOOKUP($B140,三大法人買賣超!$A$4:$I$500,7,FALSE)</f>
        <v>0</v>
      </c>
      <c r="J140" s="27">
        <f>VLOOKUP($B140,三大法人買賣超!$A$4:$I$500,9,FALSE)</f>
        <v>0</v>
      </c>
      <c r="K140" s="37">
        <f>新台幣匯率美元指數!B141</f>
        <v>0</v>
      </c>
      <c r="L140" s="38">
        <f>新台幣匯率美元指數!C141</f>
        <v>0</v>
      </c>
      <c r="M140" s="39">
        <f>新台幣匯率美元指數!D141</f>
        <v>0</v>
      </c>
      <c r="N140" s="27">
        <f>VLOOKUP($B140,外資期貨未平倉口數!$A$4:$M$499,4,FALSE)</f>
        <v>0</v>
      </c>
      <c r="O140" s="27">
        <f>VLOOKUP($B140,外資期貨未平倉口數!$A$4:$M$499,9,FALSE)</f>
        <v>0</v>
      </c>
      <c r="P140" s="27">
        <f>VLOOKUP($B140,外資期貨未平倉口數!$A$4:$M$499,10,FALSE)</f>
        <v>0</v>
      </c>
      <c r="Q140" s="27">
        <f>VLOOKUP($B140,外資期貨未平倉口數!$A$4:$M$499,11,FALSE)</f>
        <v>0</v>
      </c>
      <c r="R140" s="64">
        <f>VLOOKUP($B140,選擇權未平倉餘額!$A$4:$I$500,6,FALSE)</f>
        <v>0</v>
      </c>
      <c r="S140" s="64">
        <f>VLOOKUP($B140,選擇權未平倉餘額!$A$4:$I$500,7,FALSE)</f>
        <v>0</v>
      </c>
      <c r="T140" s="64">
        <f>VLOOKUP($B140,選擇權未平倉餘額!$A$4:$I$500,8,FALSE)</f>
        <v>0</v>
      </c>
      <c r="U140" s="64">
        <f>VLOOKUP($B140,選擇權未平倉餘額!$A$4:$I$500,9,FALSE)</f>
        <v>0</v>
      </c>
      <c r="V140" s="39">
        <f>VLOOKUP($B140,臺指選擇權P_C_Ratios!$A$4:$C$500,3,FALSE)</f>
        <v>0</v>
      </c>
      <c r="W140" s="41" t="e">
        <f>VLOOKUP($B140,散戶多空比!$A$6:$L$500,12,FALSE)</f>
        <v>#DIV/0!</v>
      </c>
      <c r="X140" s="40">
        <f>VLOOKUP($B140,期貨大額交易人未沖銷部位!$A$4:$O$499,4,FALSE)</f>
        <v>0</v>
      </c>
      <c r="Y140" s="40">
        <f>VLOOKUP($B140,期貨大額交易人未沖銷部位!$A$4:$O$499,7,FALSE)</f>
        <v>0</v>
      </c>
      <c r="Z140" s="40">
        <f>VLOOKUP($B140,期貨大額交易人未沖銷部位!$A$4:$O$499,10,FALSE)</f>
        <v>0</v>
      </c>
      <c r="AA140" s="40">
        <f>VLOOKUP($B140,期貨大額交易人未沖銷部位!$A$4:$O$499,13,FALSE)</f>
        <v>0</v>
      </c>
      <c r="AB140" s="40">
        <f>VLOOKUP($B140,期貨大額交易人未沖銷部位!$A$4:$O$499,14,FALSE)</f>
        <v>0</v>
      </c>
      <c r="AC140" s="40">
        <f>VLOOKUP($B140,期貨大額交易人未沖銷部位!$A$4:$O$499,15,FALSE)</f>
        <v>0</v>
      </c>
      <c r="AD140" s="33">
        <f>VLOOKUP($B140,三大美股走勢!$A$4:$J$495,4,FALSE)</f>
        <v>0</v>
      </c>
      <c r="AE140" s="33">
        <f>VLOOKUP($B140,三大美股走勢!$A$4:$J$495,7,FALSE)</f>
        <v>0</v>
      </c>
      <c r="AF140" s="33">
        <f>VLOOKUP($B140,三大美股走勢!$A$4:$J$495,10,FALSE)</f>
        <v>0</v>
      </c>
    </row>
    <row r="141" spans="2:32">
      <c r="B141" s="32">
        <v>42920</v>
      </c>
      <c r="C141" s="33">
        <f>VLOOKUP($B141,大盤與近月台指!$A$4:$I$499,2,FALSE)</f>
        <v>0</v>
      </c>
      <c r="D141" s="34">
        <f>VLOOKUP($B141,大盤與近月台指!$A$4:$I$499,3,FALSE)</f>
        <v>0</v>
      </c>
      <c r="E141" s="35">
        <f>VLOOKUP($B141,大盤與近月台指!$A$4:$I$499,4,FALSE)</f>
        <v>0</v>
      </c>
      <c r="F141" s="33">
        <f>VLOOKUP($B141,大盤與近月台指!$A$4:$I$499,5,FALSE)</f>
        <v>0</v>
      </c>
      <c r="G141" s="49">
        <f>VLOOKUP($B141,三大法人買賣超!$A$4:$I$500,3,FALSE)</f>
        <v>0</v>
      </c>
      <c r="H141" s="34">
        <f>VLOOKUP($B141,三大法人買賣超!$A$4:$I$500,5,FALSE)</f>
        <v>0</v>
      </c>
      <c r="I141" s="27">
        <f>VLOOKUP($B141,三大法人買賣超!$A$4:$I$500,7,FALSE)</f>
        <v>0</v>
      </c>
      <c r="J141" s="27">
        <f>VLOOKUP($B141,三大法人買賣超!$A$4:$I$500,9,FALSE)</f>
        <v>0</v>
      </c>
      <c r="K141" s="37">
        <f>新台幣匯率美元指數!B142</f>
        <v>0</v>
      </c>
      <c r="L141" s="38">
        <f>新台幣匯率美元指數!C142</f>
        <v>0</v>
      </c>
      <c r="M141" s="39">
        <f>新台幣匯率美元指數!D142</f>
        <v>0</v>
      </c>
      <c r="N141" s="27">
        <f>VLOOKUP($B141,外資期貨未平倉口數!$A$4:$M$499,4,FALSE)</f>
        <v>0</v>
      </c>
      <c r="O141" s="27">
        <f>VLOOKUP($B141,外資期貨未平倉口數!$A$4:$M$499,9,FALSE)</f>
        <v>0</v>
      </c>
      <c r="P141" s="27">
        <f>VLOOKUP($B141,外資期貨未平倉口數!$A$4:$M$499,10,FALSE)</f>
        <v>0</v>
      </c>
      <c r="Q141" s="27">
        <f>VLOOKUP($B141,外資期貨未平倉口數!$A$4:$M$499,11,FALSE)</f>
        <v>0</v>
      </c>
      <c r="R141" s="64">
        <f>VLOOKUP($B141,選擇權未平倉餘額!$A$4:$I$500,6,FALSE)</f>
        <v>0</v>
      </c>
      <c r="S141" s="64">
        <f>VLOOKUP($B141,選擇權未平倉餘額!$A$4:$I$500,7,FALSE)</f>
        <v>0</v>
      </c>
      <c r="T141" s="64">
        <f>VLOOKUP($B141,選擇權未平倉餘額!$A$4:$I$500,8,FALSE)</f>
        <v>0</v>
      </c>
      <c r="U141" s="64">
        <f>VLOOKUP($B141,選擇權未平倉餘額!$A$4:$I$500,9,FALSE)</f>
        <v>0</v>
      </c>
      <c r="V141" s="39">
        <f>VLOOKUP($B141,臺指選擇權P_C_Ratios!$A$4:$C$500,3,FALSE)</f>
        <v>0</v>
      </c>
      <c r="W141" s="41" t="e">
        <f>VLOOKUP($B141,散戶多空比!$A$6:$L$500,12,FALSE)</f>
        <v>#DIV/0!</v>
      </c>
      <c r="X141" s="40">
        <f>VLOOKUP($B141,期貨大額交易人未沖銷部位!$A$4:$O$499,4,FALSE)</f>
        <v>0</v>
      </c>
      <c r="Y141" s="40">
        <f>VLOOKUP($B141,期貨大額交易人未沖銷部位!$A$4:$O$499,7,FALSE)</f>
        <v>0</v>
      </c>
      <c r="Z141" s="40">
        <f>VLOOKUP($B141,期貨大額交易人未沖銷部位!$A$4:$O$499,10,FALSE)</f>
        <v>0</v>
      </c>
      <c r="AA141" s="40">
        <f>VLOOKUP($B141,期貨大額交易人未沖銷部位!$A$4:$O$499,13,FALSE)</f>
        <v>0</v>
      </c>
      <c r="AB141" s="40">
        <f>VLOOKUP($B141,期貨大額交易人未沖銷部位!$A$4:$O$499,14,FALSE)</f>
        <v>0</v>
      </c>
      <c r="AC141" s="40">
        <f>VLOOKUP($B141,期貨大額交易人未沖銷部位!$A$4:$O$499,15,FALSE)</f>
        <v>0</v>
      </c>
      <c r="AD141" s="33">
        <f>VLOOKUP($B141,三大美股走勢!$A$4:$J$495,4,FALSE)</f>
        <v>0</v>
      </c>
      <c r="AE141" s="33">
        <f>VLOOKUP($B141,三大美股走勢!$A$4:$J$495,7,FALSE)</f>
        <v>0</v>
      </c>
      <c r="AF141" s="33">
        <f>VLOOKUP($B141,三大美股走勢!$A$4:$J$495,10,FALSE)</f>
        <v>0</v>
      </c>
    </row>
    <row r="142" spans="2:32">
      <c r="B142" s="32">
        <v>42921</v>
      </c>
      <c r="C142" s="33">
        <f>VLOOKUP($B142,大盤與近月台指!$A$4:$I$499,2,FALSE)</f>
        <v>0</v>
      </c>
      <c r="D142" s="34">
        <f>VLOOKUP($B142,大盤與近月台指!$A$4:$I$499,3,FALSE)</f>
        <v>0</v>
      </c>
      <c r="E142" s="35">
        <f>VLOOKUP($B142,大盤與近月台指!$A$4:$I$499,4,FALSE)</f>
        <v>0</v>
      </c>
      <c r="F142" s="33">
        <f>VLOOKUP($B142,大盤與近月台指!$A$4:$I$499,5,FALSE)</f>
        <v>0</v>
      </c>
      <c r="G142" s="49">
        <f>VLOOKUP($B142,三大法人買賣超!$A$4:$I$500,3,FALSE)</f>
        <v>0</v>
      </c>
      <c r="H142" s="34">
        <f>VLOOKUP($B142,三大法人買賣超!$A$4:$I$500,5,FALSE)</f>
        <v>0</v>
      </c>
      <c r="I142" s="27">
        <f>VLOOKUP($B142,三大法人買賣超!$A$4:$I$500,7,FALSE)</f>
        <v>0</v>
      </c>
      <c r="J142" s="27">
        <f>VLOOKUP($B142,三大法人買賣超!$A$4:$I$500,9,FALSE)</f>
        <v>0</v>
      </c>
      <c r="K142" s="37">
        <f>新台幣匯率美元指數!B143</f>
        <v>0</v>
      </c>
      <c r="L142" s="38">
        <f>新台幣匯率美元指數!C143</f>
        <v>0</v>
      </c>
      <c r="M142" s="39">
        <f>新台幣匯率美元指數!D143</f>
        <v>0</v>
      </c>
      <c r="N142" s="27">
        <f>VLOOKUP($B142,外資期貨未平倉口數!$A$4:$M$499,4,FALSE)</f>
        <v>0</v>
      </c>
      <c r="O142" s="27">
        <f>VLOOKUP($B142,外資期貨未平倉口數!$A$4:$M$499,9,FALSE)</f>
        <v>0</v>
      </c>
      <c r="P142" s="27">
        <f>VLOOKUP($B142,外資期貨未平倉口數!$A$4:$M$499,10,FALSE)</f>
        <v>0</v>
      </c>
      <c r="Q142" s="27">
        <f>VLOOKUP($B142,外資期貨未平倉口數!$A$4:$M$499,11,FALSE)</f>
        <v>0</v>
      </c>
      <c r="R142" s="64">
        <f>VLOOKUP($B142,選擇權未平倉餘額!$A$4:$I$500,6,FALSE)</f>
        <v>0</v>
      </c>
      <c r="S142" s="64">
        <f>VLOOKUP($B142,選擇權未平倉餘額!$A$4:$I$500,7,FALSE)</f>
        <v>0</v>
      </c>
      <c r="T142" s="64">
        <f>VLOOKUP($B142,選擇權未平倉餘額!$A$4:$I$500,8,FALSE)</f>
        <v>0</v>
      </c>
      <c r="U142" s="64">
        <f>VLOOKUP($B142,選擇權未平倉餘額!$A$4:$I$500,9,FALSE)</f>
        <v>0</v>
      </c>
      <c r="V142" s="39">
        <f>VLOOKUP($B142,臺指選擇權P_C_Ratios!$A$4:$C$500,3,FALSE)</f>
        <v>0</v>
      </c>
      <c r="W142" s="41" t="e">
        <f>VLOOKUP($B142,散戶多空比!$A$6:$L$500,12,FALSE)</f>
        <v>#DIV/0!</v>
      </c>
      <c r="X142" s="40">
        <f>VLOOKUP($B142,期貨大額交易人未沖銷部位!$A$4:$O$499,4,FALSE)</f>
        <v>0</v>
      </c>
      <c r="Y142" s="40">
        <f>VLOOKUP($B142,期貨大額交易人未沖銷部位!$A$4:$O$499,7,FALSE)</f>
        <v>0</v>
      </c>
      <c r="Z142" s="40">
        <f>VLOOKUP($B142,期貨大額交易人未沖銷部位!$A$4:$O$499,10,FALSE)</f>
        <v>0</v>
      </c>
      <c r="AA142" s="40">
        <f>VLOOKUP($B142,期貨大額交易人未沖銷部位!$A$4:$O$499,13,FALSE)</f>
        <v>0</v>
      </c>
      <c r="AB142" s="40">
        <f>VLOOKUP($B142,期貨大額交易人未沖銷部位!$A$4:$O$499,14,FALSE)</f>
        <v>0</v>
      </c>
      <c r="AC142" s="40">
        <f>VLOOKUP($B142,期貨大額交易人未沖銷部位!$A$4:$O$499,15,FALSE)</f>
        <v>0</v>
      </c>
      <c r="AD142" s="33">
        <f>VLOOKUP($B142,三大美股走勢!$A$4:$J$495,4,FALSE)</f>
        <v>0</v>
      </c>
      <c r="AE142" s="33">
        <f>VLOOKUP($B142,三大美股走勢!$A$4:$J$495,7,FALSE)</f>
        <v>0</v>
      </c>
      <c r="AF142" s="33">
        <f>VLOOKUP($B142,三大美股走勢!$A$4:$J$495,10,FALSE)</f>
        <v>0</v>
      </c>
    </row>
    <row r="143" spans="2:32">
      <c r="B143" s="32">
        <v>42922</v>
      </c>
      <c r="C143" s="33">
        <f>VLOOKUP($B143,大盤與近月台指!$A$4:$I$499,2,FALSE)</f>
        <v>0</v>
      </c>
      <c r="D143" s="34">
        <f>VLOOKUP($B143,大盤與近月台指!$A$4:$I$499,3,FALSE)</f>
        <v>0</v>
      </c>
      <c r="E143" s="35">
        <f>VLOOKUP($B143,大盤與近月台指!$A$4:$I$499,4,FALSE)</f>
        <v>0</v>
      </c>
      <c r="F143" s="33">
        <f>VLOOKUP($B143,大盤與近月台指!$A$4:$I$499,5,FALSE)</f>
        <v>0</v>
      </c>
      <c r="G143" s="49">
        <f>VLOOKUP($B143,三大法人買賣超!$A$4:$I$500,3,FALSE)</f>
        <v>0</v>
      </c>
      <c r="H143" s="34">
        <f>VLOOKUP($B143,三大法人買賣超!$A$4:$I$500,5,FALSE)</f>
        <v>0</v>
      </c>
      <c r="I143" s="27">
        <f>VLOOKUP($B143,三大法人買賣超!$A$4:$I$500,7,FALSE)</f>
        <v>0</v>
      </c>
      <c r="J143" s="27">
        <f>VLOOKUP($B143,三大法人買賣超!$A$4:$I$500,9,FALSE)</f>
        <v>0</v>
      </c>
      <c r="K143" s="37">
        <f>新台幣匯率美元指數!B144</f>
        <v>0</v>
      </c>
      <c r="L143" s="38">
        <f>新台幣匯率美元指數!C144</f>
        <v>0</v>
      </c>
      <c r="M143" s="39">
        <f>新台幣匯率美元指數!D144</f>
        <v>0</v>
      </c>
      <c r="N143" s="27">
        <f>VLOOKUP($B143,外資期貨未平倉口數!$A$4:$M$499,4,FALSE)</f>
        <v>0</v>
      </c>
      <c r="O143" s="27">
        <f>VLOOKUP($B143,外資期貨未平倉口數!$A$4:$M$499,9,FALSE)</f>
        <v>0</v>
      </c>
      <c r="P143" s="27">
        <f>VLOOKUP($B143,外資期貨未平倉口數!$A$4:$M$499,10,FALSE)</f>
        <v>0</v>
      </c>
      <c r="Q143" s="27">
        <f>VLOOKUP($B143,外資期貨未平倉口數!$A$4:$M$499,11,FALSE)</f>
        <v>0</v>
      </c>
      <c r="R143" s="64">
        <f>VLOOKUP($B143,選擇權未平倉餘額!$A$4:$I$500,6,FALSE)</f>
        <v>0</v>
      </c>
      <c r="S143" s="64">
        <f>VLOOKUP($B143,選擇權未平倉餘額!$A$4:$I$500,7,FALSE)</f>
        <v>0</v>
      </c>
      <c r="T143" s="64">
        <f>VLOOKUP($B143,選擇權未平倉餘額!$A$4:$I$500,8,FALSE)</f>
        <v>0</v>
      </c>
      <c r="U143" s="64">
        <f>VLOOKUP($B143,選擇權未平倉餘額!$A$4:$I$500,9,FALSE)</f>
        <v>0</v>
      </c>
      <c r="V143" s="39">
        <f>VLOOKUP($B143,臺指選擇權P_C_Ratios!$A$4:$C$500,3,FALSE)</f>
        <v>0</v>
      </c>
      <c r="W143" s="41" t="e">
        <f>VLOOKUP($B143,散戶多空比!$A$6:$L$500,12,FALSE)</f>
        <v>#DIV/0!</v>
      </c>
      <c r="X143" s="40">
        <f>VLOOKUP($B143,期貨大額交易人未沖銷部位!$A$4:$O$499,4,FALSE)</f>
        <v>0</v>
      </c>
      <c r="Y143" s="40">
        <f>VLOOKUP($B143,期貨大額交易人未沖銷部位!$A$4:$O$499,7,FALSE)</f>
        <v>0</v>
      </c>
      <c r="Z143" s="40">
        <f>VLOOKUP($B143,期貨大額交易人未沖銷部位!$A$4:$O$499,10,FALSE)</f>
        <v>0</v>
      </c>
      <c r="AA143" s="40">
        <f>VLOOKUP($B143,期貨大額交易人未沖銷部位!$A$4:$O$499,13,FALSE)</f>
        <v>0</v>
      </c>
      <c r="AB143" s="40">
        <f>VLOOKUP($B143,期貨大額交易人未沖銷部位!$A$4:$O$499,14,FALSE)</f>
        <v>0</v>
      </c>
      <c r="AC143" s="40">
        <f>VLOOKUP($B143,期貨大額交易人未沖銷部位!$A$4:$O$499,15,FALSE)</f>
        <v>0</v>
      </c>
      <c r="AD143" s="33">
        <f>VLOOKUP($B143,三大美股走勢!$A$4:$J$495,4,FALSE)</f>
        <v>0</v>
      </c>
      <c r="AE143" s="33">
        <f>VLOOKUP($B143,三大美股走勢!$A$4:$J$495,7,FALSE)</f>
        <v>0</v>
      </c>
      <c r="AF143" s="33">
        <f>VLOOKUP($B143,三大美股走勢!$A$4:$J$495,10,FALSE)</f>
        <v>0</v>
      </c>
    </row>
    <row r="144" spans="2:32">
      <c r="B144" s="32">
        <v>42923</v>
      </c>
      <c r="C144" s="33">
        <f>VLOOKUP($B144,大盤與近月台指!$A$4:$I$499,2,FALSE)</f>
        <v>0</v>
      </c>
      <c r="D144" s="34">
        <f>VLOOKUP($B144,大盤與近月台指!$A$4:$I$499,3,FALSE)</f>
        <v>0</v>
      </c>
      <c r="E144" s="35">
        <f>VLOOKUP($B144,大盤與近月台指!$A$4:$I$499,4,FALSE)</f>
        <v>0</v>
      </c>
      <c r="F144" s="33">
        <f>VLOOKUP($B144,大盤與近月台指!$A$4:$I$499,5,FALSE)</f>
        <v>0</v>
      </c>
      <c r="G144" s="49">
        <f>VLOOKUP($B144,三大法人買賣超!$A$4:$I$500,3,FALSE)</f>
        <v>0</v>
      </c>
      <c r="H144" s="34">
        <f>VLOOKUP($B144,三大法人買賣超!$A$4:$I$500,5,FALSE)</f>
        <v>0</v>
      </c>
      <c r="I144" s="27">
        <f>VLOOKUP($B144,三大法人買賣超!$A$4:$I$500,7,FALSE)</f>
        <v>0</v>
      </c>
      <c r="J144" s="27">
        <f>VLOOKUP($B144,三大法人買賣超!$A$4:$I$500,9,FALSE)</f>
        <v>0</v>
      </c>
      <c r="K144" s="37">
        <f>新台幣匯率美元指數!B145</f>
        <v>0</v>
      </c>
      <c r="L144" s="38">
        <f>新台幣匯率美元指數!C145</f>
        <v>0</v>
      </c>
      <c r="M144" s="39">
        <f>新台幣匯率美元指數!D145</f>
        <v>0</v>
      </c>
      <c r="N144" s="27">
        <f>VLOOKUP($B144,外資期貨未平倉口數!$A$4:$M$499,4,FALSE)</f>
        <v>0</v>
      </c>
      <c r="O144" s="27">
        <f>VLOOKUP($B144,外資期貨未平倉口數!$A$4:$M$499,9,FALSE)</f>
        <v>0</v>
      </c>
      <c r="P144" s="27">
        <f>VLOOKUP($B144,外資期貨未平倉口數!$A$4:$M$499,10,FALSE)</f>
        <v>0</v>
      </c>
      <c r="Q144" s="27">
        <f>VLOOKUP($B144,外資期貨未平倉口數!$A$4:$M$499,11,FALSE)</f>
        <v>0</v>
      </c>
      <c r="R144" s="64">
        <f>VLOOKUP($B144,選擇權未平倉餘額!$A$4:$I$500,6,FALSE)</f>
        <v>0</v>
      </c>
      <c r="S144" s="64">
        <f>VLOOKUP($B144,選擇權未平倉餘額!$A$4:$I$500,7,FALSE)</f>
        <v>0</v>
      </c>
      <c r="T144" s="64">
        <f>VLOOKUP($B144,選擇權未平倉餘額!$A$4:$I$500,8,FALSE)</f>
        <v>0</v>
      </c>
      <c r="U144" s="64">
        <f>VLOOKUP($B144,選擇權未平倉餘額!$A$4:$I$500,9,FALSE)</f>
        <v>0</v>
      </c>
      <c r="V144" s="39">
        <f>VLOOKUP($B144,臺指選擇權P_C_Ratios!$A$4:$C$500,3,FALSE)</f>
        <v>0</v>
      </c>
      <c r="W144" s="41" t="e">
        <f>VLOOKUP($B144,散戶多空比!$A$6:$L$500,12,FALSE)</f>
        <v>#DIV/0!</v>
      </c>
      <c r="X144" s="40">
        <f>VLOOKUP($B144,期貨大額交易人未沖銷部位!$A$4:$O$499,4,FALSE)</f>
        <v>0</v>
      </c>
      <c r="Y144" s="40">
        <f>VLOOKUP($B144,期貨大額交易人未沖銷部位!$A$4:$O$499,7,FALSE)</f>
        <v>0</v>
      </c>
      <c r="Z144" s="40">
        <f>VLOOKUP($B144,期貨大額交易人未沖銷部位!$A$4:$O$499,10,FALSE)</f>
        <v>0</v>
      </c>
      <c r="AA144" s="40">
        <f>VLOOKUP($B144,期貨大額交易人未沖銷部位!$A$4:$O$499,13,FALSE)</f>
        <v>0</v>
      </c>
      <c r="AB144" s="40">
        <f>VLOOKUP($B144,期貨大額交易人未沖銷部位!$A$4:$O$499,14,FALSE)</f>
        <v>0</v>
      </c>
      <c r="AC144" s="40">
        <f>VLOOKUP($B144,期貨大額交易人未沖銷部位!$A$4:$O$499,15,FALSE)</f>
        <v>0</v>
      </c>
      <c r="AD144" s="33">
        <f>VLOOKUP($B144,三大美股走勢!$A$4:$J$495,4,FALSE)</f>
        <v>0</v>
      </c>
      <c r="AE144" s="33">
        <f>VLOOKUP($B144,三大美股走勢!$A$4:$J$495,7,FALSE)</f>
        <v>0</v>
      </c>
      <c r="AF144" s="33">
        <f>VLOOKUP($B144,三大美股走勢!$A$4:$J$495,10,FALSE)</f>
        <v>0</v>
      </c>
    </row>
    <row r="145" spans="2:32">
      <c r="B145" s="32">
        <v>42924</v>
      </c>
      <c r="C145" s="33">
        <f>VLOOKUP($B145,大盤與近月台指!$A$4:$I$499,2,FALSE)</f>
        <v>0</v>
      </c>
      <c r="D145" s="34">
        <f>VLOOKUP($B145,大盤與近月台指!$A$4:$I$499,3,FALSE)</f>
        <v>0</v>
      </c>
      <c r="E145" s="35">
        <f>VLOOKUP($B145,大盤與近月台指!$A$4:$I$499,4,FALSE)</f>
        <v>0</v>
      </c>
      <c r="F145" s="33">
        <f>VLOOKUP($B145,大盤與近月台指!$A$4:$I$499,5,FALSE)</f>
        <v>0</v>
      </c>
      <c r="G145" s="49">
        <f>VLOOKUP($B145,三大法人買賣超!$A$4:$I$500,3,FALSE)</f>
        <v>0</v>
      </c>
      <c r="H145" s="34">
        <f>VLOOKUP($B145,三大法人買賣超!$A$4:$I$500,5,FALSE)</f>
        <v>0</v>
      </c>
      <c r="I145" s="27">
        <f>VLOOKUP($B145,三大法人買賣超!$A$4:$I$500,7,FALSE)</f>
        <v>0</v>
      </c>
      <c r="J145" s="27">
        <f>VLOOKUP($B145,三大法人買賣超!$A$4:$I$500,9,FALSE)</f>
        <v>0</v>
      </c>
      <c r="K145" s="37">
        <f>新台幣匯率美元指數!B146</f>
        <v>0</v>
      </c>
      <c r="L145" s="38">
        <f>新台幣匯率美元指數!C146</f>
        <v>0</v>
      </c>
      <c r="M145" s="39">
        <f>新台幣匯率美元指數!D146</f>
        <v>0</v>
      </c>
      <c r="N145" s="27">
        <f>VLOOKUP($B145,外資期貨未平倉口數!$A$4:$M$499,4,FALSE)</f>
        <v>0</v>
      </c>
      <c r="O145" s="27">
        <f>VLOOKUP($B145,外資期貨未平倉口數!$A$4:$M$499,9,FALSE)</f>
        <v>0</v>
      </c>
      <c r="P145" s="27">
        <f>VLOOKUP($B145,外資期貨未平倉口數!$A$4:$M$499,10,FALSE)</f>
        <v>0</v>
      </c>
      <c r="Q145" s="27">
        <f>VLOOKUP($B145,外資期貨未平倉口數!$A$4:$M$499,11,FALSE)</f>
        <v>0</v>
      </c>
      <c r="R145" s="64">
        <f>VLOOKUP($B145,選擇權未平倉餘額!$A$4:$I$500,6,FALSE)</f>
        <v>0</v>
      </c>
      <c r="S145" s="64">
        <f>VLOOKUP($B145,選擇權未平倉餘額!$A$4:$I$500,7,FALSE)</f>
        <v>0</v>
      </c>
      <c r="T145" s="64">
        <f>VLOOKUP($B145,選擇權未平倉餘額!$A$4:$I$500,8,FALSE)</f>
        <v>0</v>
      </c>
      <c r="U145" s="64">
        <f>VLOOKUP($B145,選擇權未平倉餘額!$A$4:$I$500,9,FALSE)</f>
        <v>0</v>
      </c>
      <c r="V145" s="39">
        <f>VLOOKUP($B145,臺指選擇權P_C_Ratios!$A$4:$C$500,3,FALSE)</f>
        <v>0</v>
      </c>
      <c r="W145" s="41" t="e">
        <f>VLOOKUP($B145,散戶多空比!$A$6:$L$500,12,FALSE)</f>
        <v>#DIV/0!</v>
      </c>
      <c r="X145" s="40">
        <f>VLOOKUP($B145,期貨大額交易人未沖銷部位!$A$4:$O$499,4,FALSE)</f>
        <v>0</v>
      </c>
      <c r="Y145" s="40">
        <f>VLOOKUP($B145,期貨大額交易人未沖銷部位!$A$4:$O$499,7,FALSE)</f>
        <v>0</v>
      </c>
      <c r="Z145" s="40">
        <f>VLOOKUP($B145,期貨大額交易人未沖銷部位!$A$4:$O$499,10,FALSE)</f>
        <v>0</v>
      </c>
      <c r="AA145" s="40">
        <f>VLOOKUP($B145,期貨大額交易人未沖銷部位!$A$4:$O$499,13,FALSE)</f>
        <v>0</v>
      </c>
      <c r="AB145" s="40">
        <f>VLOOKUP($B145,期貨大額交易人未沖銷部位!$A$4:$O$499,14,FALSE)</f>
        <v>0</v>
      </c>
      <c r="AC145" s="40">
        <f>VLOOKUP($B145,期貨大額交易人未沖銷部位!$A$4:$O$499,15,FALSE)</f>
        <v>0</v>
      </c>
      <c r="AD145" s="33">
        <f>VLOOKUP($B145,三大美股走勢!$A$4:$J$495,4,FALSE)</f>
        <v>0</v>
      </c>
      <c r="AE145" s="33">
        <f>VLOOKUP($B145,三大美股走勢!$A$4:$J$495,7,FALSE)</f>
        <v>0</v>
      </c>
      <c r="AF145" s="33">
        <f>VLOOKUP($B145,三大美股走勢!$A$4:$J$495,10,FALSE)</f>
        <v>0</v>
      </c>
    </row>
    <row r="146" spans="2:32">
      <c r="B146" s="32">
        <v>42925</v>
      </c>
      <c r="C146" s="33">
        <f>VLOOKUP($B146,大盤與近月台指!$A$4:$I$499,2,FALSE)</f>
        <v>0</v>
      </c>
      <c r="D146" s="34">
        <f>VLOOKUP($B146,大盤與近月台指!$A$4:$I$499,3,FALSE)</f>
        <v>0</v>
      </c>
      <c r="E146" s="35">
        <f>VLOOKUP($B146,大盤與近月台指!$A$4:$I$499,4,FALSE)</f>
        <v>0</v>
      </c>
      <c r="F146" s="33">
        <f>VLOOKUP($B146,大盤與近月台指!$A$4:$I$499,5,FALSE)</f>
        <v>0</v>
      </c>
      <c r="G146" s="49">
        <f>VLOOKUP($B146,三大法人買賣超!$A$4:$I$500,3,FALSE)</f>
        <v>0</v>
      </c>
      <c r="H146" s="34">
        <f>VLOOKUP($B146,三大法人買賣超!$A$4:$I$500,5,FALSE)</f>
        <v>0</v>
      </c>
      <c r="I146" s="27">
        <f>VLOOKUP($B146,三大法人買賣超!$A$4:$I$500,7,FALSE)</f>
        <v>0</v>
      </c>
      <c r="J146" s="27">
        <f>VLOOKUP($B146,三大法人買賣超!$A$4:$I$500,9,FALSE)</f>
        <v>0</v>
      </c>
      <c r="K146" s="37">
        <f>新台幣匯率美元指數!B147</f>
        <v>0</v>
      </c>
      <c r="L146" s="38">
        <f>新台幣匯率美元指數!C147</f>
        <v>0</v>
      </c>
      <c r="M146" s="39">
        <f>新台幣匯率美元指數!D147</f>
        <v>0</v>
      </c>
      <c r="N146" s="27">
        <f>VLOOKUP($B146,外資期貨未平倉口數!$A$4:$M$499,4,FALSE)</f>
        <v>0</v>
      </c>
      <c r="O146" s="27">
        <f>VLOOKUP($B146,外資期貨未平倉口數!$A$4:$M$499,9,FALSE)</f>
        <v>0</v>
      </c>
      <c r="P146" s="27">
        <f>VLOOKUP($B146,外資期貨未平倉口數!$A$4:$M$499,10,FALSE)</f>
        <v>0</v>
      </c>
      <c r="Q146" s="27">
        <f>VLOOKUP($B146,外資期貨未平倉口數!$A$4:$M$499,11,FALSE)</f>
        <v>0</v>
      </c>
      <c r="R146" s="64">
        <f>VLOOKUP($B146,選擇權未平倉餘額!$A$4:$I$500,6,FALSE)</f>
        <v>0</v>
      </c>
      <c r="S146" s="64">
        <f>VLOOKUP($B146,選擇權未平倉餘額!$A$4:$I$500,7,FALSE)</f>
        <v>0</v>
      </c>
      <c r="T146" s="64">
        <f>VLOOKUP($B146,選擇權未平倉餘額!$A$4:$I$500,8,FALSE)</f>
        <v>0</v>
      </c>
      <c r="U146" s="64">
        <f>VLOOKUP($B146,選擇權未平倉餘額!$A$4:$I$500,9,FALSE)</f>
        <v>0</v>
      </c>
      <c r="V146" s="39">
        <f>VLOOKUP($B146,臺指選擇權P_C_Ratios!$A$4:$C$500,3,FALSE)</f>
        <v>0</v>
      </c>
      <c r="W146" s="41" t="e">
        <f>VLOOKUP($B146,散戶多空比!$A$6:$L$500,12,FALSE)</f>
        <v>#DIV/0!</v>
      </c>
      <c r="X146" s="40">
        <f>VLOOKUP($B146,期貨大額交易人未沖銷部位!$A$4:$O$499,4,FALSE)</f>
        <v>0</v>
      </c>
      <c r="Y146" s="40">
        <f>VLOOKUP($B146,期貨大額交易人未沖銷部位!$A$4:$O$499,7,FALSE)</f>
        <v>0</v>
      </c>
      <c r="Z146" s="40">
        <f>VLOOKUP($B146,期貨大額交易人未沖銷部位!$A$4:$O$499,10,FALSE)</f>
        <v>0</v>
      </c>
      <c r="AA146" s="40">
        <f>VLOOKUP($B146,期貨大額交易人未沖銷部位!$A$4:$O$499,13,FALSE)</f>
        <v>0</v>
      </c>
      <c r="AB146" s="40">
        <f>VLOOKUP($B146,期貨大額交易人未沖銷部位!$A$4:$O$499,14,FALSE)</f>
        <v>0</v>
      </c>
      <c r="AC146" s="40">
        <f>VLOOKUP($B146,期貨大額交易人未沖銷部位!$A$4:$O$499,15,FALSE)</f>
        <v>0</v>
      </c>
      <c r="AD146" s="33">
        <f>VLOOKUP($B146,三大美股走勢!$A$4:$J$495,4,FALSE)</f>
        <v>0</v>
      </c>
      <c r="AE146" s="33">
        <f>VLOOKUP($B146,三大美股走勢!$A$4:$J$495,7,FALSE)</f>
        <v>0</v>
      </c>
      <c r="AF146" s="33">
        <f>VLOOKUP($B146,三大美股走勢!$A$4:$J$495,10,FALSE)</f>
        <v>0</v>
      </c>
    </row>
    <row r="147" spans="2:32">
      <c r="B147" s="32">
        <v>42926</v>
      </c>
      <c r="C147" s="33">
        <f>VLOOKUP($B147,大盤與近月台指!$A$4:$I$499,2,FALSE)</f>
        <v>0</v>
      </c>
      <c r="D147" s="34">
        <f>VLOOKUP($B147,大盤與近月台指!$A$4:$I$499,3,FALSE)</f>
        <v>0</v>
      </c>
      <c r="E147" s="35">
        <f>VLOOKUP($B147,大盤與近月台指!$A$4:$I$499,4,FALSE)</f>
        <v>0</v>
      </c>
      <c r="F147" s="33">
        <f>VLOOKUP($B147,大盤與近月台指!$A$4:$I$499,5,FALSE)</f>
        <v>0</v>
      </c>
      <c r="G147" s="49">
        <f>VLOOKUP($B147,三大法人買賣超!$A$4:$I$500,3,FALSE)</f>
        <v>0</v>
      </c>
      <c r="H147" s="34">
        <f>VLOOKUP($B147,三大法人買賣超!$A$4:$I$500,5,FALSE)</f>
        <v>0</v>
      </c>
      <c r="I147" s="27">
        <f>VLOOKUP($B147,三大法人買賣超!$A$4:$I$500,7,FALSE)</f>
        <v>0</v>
      </c>
      <c r="J147" s="27">
        <f>VLOOKUP($B147,三大法人買賣超!$A$4:$I$500,9,FALSE)</f>
        <v>0</v>
      </c>
      <c r="K147" s="37">
        <f>新台幣匯率美元指數!B148</f>
        <v>0</v>
      </c>
      <c r="L147" s="38">
        <f>新台幣匯率美元指數!C148</f>
        <v>0</v>
      </c>
      <c r="M147" s="39">
        <f>新台幣匯率美元指數!D148</f>
        <v>0</v>
      </c>
      <c r="N147" s="27">
        <f>VLOOKUP($B147,外資期貨未平倉口數!$A$4:$M$499,4,FALSE)</f>
        <v>0</v>
      </c>
      <c r="O147" s="27">
        <f>VLOOKUP($B147,外資期貨未平倉口數!$A$4:$M$499,9,FALSE)</f>
        <v>0</v>
      </c>
      <c r="P147" s="27">
        <f>VLOOKUP($B147,外資期貨未平倉口數!$A$4:$M$499,10,FALSE)</f>
        <v>0</v>
      </c>
      <c r="Q147" s="27">
        <f>VLOOKUP($B147,外資期貨未平倉口數!$A$4:$M$499,11,FALSE)</f>
        <v>0</v>
      </c>
      <c r="R147" s="64">
        <f>VLOOKUP($B147,選擇權未平倉餘額!$A$4:$I$500,6,FALSE)</f>
        <v>0</v>
      </c>
      <c r="S147" s="64">
        <f>VLOOKUP($B147,選擇權未平倉餘額!$A$4:$I$500,7,FALSE)</f>
        <v>0</v>
      </c>
      <c r="T147" s="64">
        <f>VLOOKUP($B147,選擇權未平倉餘額!$A$4:$I$500,8,FALSE)</f>
        <v>0</v>
      </c>
      <c r="U147" s="64">
        <f>VLOOKUP($B147,選擇權未平倉餘額!$A$4:$I$500,9,FALSE)</f>
        <v>0</v>
      </c>
      <c r="V147" s="39">
        <f>VLOOKUP($B147,臺指選擇權P_C_Ratios!$A$4:$C$500,3,FALSE)</f>
        <v>0</v>
      </c>
      <c r="W147" s="41" t="e">
        <f>VLOOKUP($B147,散戶多空比!$A$6:$L$500,12,FALSE)</f>
        <v>#DIV/0!</v>
      </c>
      <c r="X147" s="40">
        <f>VLOOKUP($B147,期貨大額交易人未沖銷部位!$A$4:$O$499,4,FALSE)</f>
        <v>0</v>
      </c>
      <c r="Y147" s="40">
        <f>VLOOKUP($B147,期貨大額交易人未沖銷部位!$A$4:$O$499,7,FALSE)</f>
        <v>0</v>
      </c>
      <c r="Z147" s="40">
        <f>VLOOKUP($B147,期貨大額交易人未沖銷部位!$A$4:$O$499,10,FALSE)</f>
        <v>0</v>
      </c>
      <c r="AA147" s="40">
        <f>VLOOKUP($B147,期貨大額交易人未沖銷部位!$A$4:$O$499,13,FALSE)</f>
        <v>0</v>
      </c>
      <c r="AB147" s="40">
        <f>VLOOKUP($B147,期貨大額交易人未沖銷部位!$A$4:$O$499,14,FALSE)</f>
        <v>0</v>
      </c>
      <c r="AC147" s="40">
        <f>VLOOKUP($B147,期貨大額交易人未沖銷部位!$A$4:$O$499,15,FALSE)</f>
        <v>0</v>
      </c>
      <c r="AD147" s="33">
        <f>VLOOKUP($B147,三大美股走勢!$A$4:$J$495,4,FALSE)</f>
        <v>0</v>
      </c>
      <c r="AE147" s="33">
        <f>VLOOKUP($B147,三大美股走勢!$A$4:$J$495,7,FALSE)</f>
        <v>0</v>
      </c>
      <c r="AF147" s="33">
        <f>VLOOKUP($B147,三大美股走勢!$A$4:$J$495,10,FALSE)</f>
        <v>0</v>
      </c>
    </row>
    <row r="148" spans="2:32">
      <c r="B148" s="32">
        <v>42927</v>
      </c>
      <c r="C148" s="33">
        <f>VLOOKUP($B148,大盤與近月台指!$A$4:$I$499,2,FALSE)</f>
        <v>0</v>
      </c>
      <c r="D148" s="34">
        <f>VLOOKUP($B148,大盤與近月台指!$A$4:$I$499,3,FALSE)</f>
        <v>0</v>
      </c>
      <c r="E148" s="35">
        <f>VLOOKUP($B148,大盤與近月台指!$A$4:$I$499,4,FALSE)</f>
        <v>0</v>
      </c>
      <c r="F148" s="33">
        <f>VLOOKUP($B148,大盤與近月台指!$A$4:$I$499,5,FALSE)</f>
        <v>0</v>
      </c>
      <c r="G148" s="49">
        <f>VLOOKUP($B148,三大法人買賣超!$A$4:$I$500,3,FALSE)</f>
        <v>0</v>
      </c>
      <c r="H148" s="34">
        <f>VLOOKUP($B148,三大法人買賣超!$A$4:$I$500,5,FALSE)</f>
        <v>0</v>
      </c>
      <c r="I148" s="27">
        <f>VLOOKUP($B148,三大法人買賣超!$A$4:$I$500,7,FALSE)</f>
        <v>0</v>
      </c>
      <c r="J148" s="27">
        <f>VLOOKUP($B148,三大法人買賣超!$A$4:$I$500,9,FALSE)</f>
        <v>0</v>
      </c>
      <c r="K148" s="37">
        <f>新台幣匯率美元指數!B149</f>
        <v>0</v>
      </c>
      <c r="L148" s="38">
        <f>新台幣匯率美元指數!C149</f>
        <v>0</v>
      </c>
      <c r="M148" s="39">
        <f>新台幣匯率美元指數!D149</f>
        <v>0</v>
      </c>
      <c r="N148" s="27">
        <f>VLOOKUP($B148,外資期貨未平倉口數!$A$4:$M$499,4,FALSE)</f>
        <v>0</v>
      </c>
      <c r="O148" s="27">
        <f>VLOOKUP($B148,外資期貨未平倉口數!$A$4:$M$499,9,FALSE)</f>
        <v>0</v>
      </c>
      <c r="P148" s="27">
        <f>VLOOKUP($B148,外資期貨未平倉口數!$A$4:$M$499,10,FALSE)</f>
        <v>0</v>
      </c>
      <c r="Q148" s="27">
        <f>VLOOKUP($B148,外資期貨未平倉口數!$A$4:$M$499,11,FALSE)</f>
        <v>0</v>
      </c>
      <c r="R148" s="64">
        <f>VLOOKUP($B148,選擇權未平倉餘額!$A$4:$I$500,6,FALSE)</f>
        <v>0</v>
      </c>
      <c r="S148" s="64">
        <f>VLOOKUP($B148,選擇權未平倉餘額!$A$4:$I$500,7,FALSE)</f>
        <v>0</v>
      </c>
      <c r="T148" s="64">
        <f>VLOOKUP($B148,選擇權未平倉餘額!$A$4:$I$500,8,FALSE)</f>
        <v>0</v>
      </c>
      <c r="U148" s="64">
        <f>VLOOKUP($B148,選擇權未平倉餘額!$A$4:$I$500,9,FALSE)</f>
        <v>0</v>
      </c>
      <c r="V148" s="39">
        <f>VLOOKUP($B148,臺指選擇權P_C_Ratios!$A$4:$C$500,3,FALSE)</f>
        <v>0</v>
      </c>
      <c r="W148" s="41" t="e">
        <f>VLOOKUP($B148,散戶多空比!$A$6:$L$500,12,FALSE)</f>
        <v>#DIV/0!</v>
      </c>
      <c r="X148" s="40">
        <f>VLOOKUP($B148,期貨大額交易人未沖銷部位!$A$4:$O$499,4,FALSE)</f>
        <v>0</v>
      </c>
      <c r="Y148" s="40">
        <f>VLOOKUP($B148,期貨大額交易人未沖銷部位!$A$4:$O$499,7,FALSE)</f>
        <v>0</v>
      </c>
      <c r="Z148" s="40">
        <f>VLOOKUP($B148,期貨大額交易人未沖銷部位!$A$4:$O$499,10,FALSE)</f>
        <v>0</v>
      </c>
      <c r="AA148" s="40">
        <f>VLOOKUP($B148,期貨大額交易人未沖銷部位!$A$4:$O$499,13,FALSE)</f>
        <v>0</v>
      </c>
      <c r="AB148" s="40">
        <f>VLOOKUP($B148,期貨大額交易人未沖銷部位!$A$4:$O$499,14,FALSE)</f>
        <v>0</v>
      </c>
      <c r="AC148" s="40">
        <f>VLOOKUP($B148,期貨大額交易人未沖銷部位!$A$4:$O$499,15,FALSE)</f>
        <v>0</v>
      </c>
      <c r="AD148" s="33">
        <f>VLOOKUP($B148,三大美股走勢!$A$4:$J$495,4,FALSE)</f>
        <v>0</v>
      </c>
      <c r="AE148" s="33">
        <f>VLOOKUP($B148,三大美股走勢!$A$4:$J$495,7,FALSE)</f>
        <v>0</v>
      </c>
      <c r="AF148" s="33">
        <f>VLOOKUP($B148,三大美股走勢!$A$4:$J$495,10,FALSE)</f>
        <v>0</v>
      </c>
    </row>
    <row r="149" spans="2:32">
      <c r="B149" s="32">
        <v>42928</v>
      </c>
      <c r="C149" s="33">
        <f>VLOOKUP($B149,大盤與近月台指!$A$4:$I$499,2,FALSE)</f>
        <v>0</v>
      </c>
      <c r="D149" s="34">
        <f>VLOOKUP($B149,大盤與近月台指!$A$4:$I$499,3,FALSE)</f>
        <v>0</v>
      </c>
      <c r="E149" s="35">
        <f>VLOOKUP($B149,大盤與近月台指!$A$4:$I$499,4,FALSE)</f>
        <v>0</v>
      </c>
      <c r="F149" s="33">
        <f>VLOOKUP($B149,大盤與近月台指!$A$4:$I$499,5,FALSE)</f>
        <v>0</v>
      </c>
      <c r="G149" s="49">
        <f>VLOOKUP($B149,三大法人買賣超!$A$4:$I$500,3,FALSE)</f>
        <v>0</v>
      </c>
      <c r="H149" s="34">
        <f>VLOOKUP($B149,三大法人買賣超!$A$4:$I$500,5,FALSE)</f>
        <v>0</v>
      </c>
      <c r="I149" s="27">
        <f>VLOOKUP($B149,三大法人買賣超!$A$4:$I$500,7,FALSE)</f>
        <v>0</v>
      </c>
      <c r="J149" s="27">
        <f>VLOOKUP($B149,三大法人買賣超!$A$4:$I$500,9,FALSE)</f>
        <v>0</v>
      </c>
      <c r="K149" s="37">
        <f>新台幣匯率美元指數!B150</f>
        <v>0</v>
      </c>
      <c r="L149" s="38">
        <f>新台幣匯率美元指數!C150</f>
        <v>0</v>
      </c>
      <c r="M149" s="39">
        <f>新台幣匯率美元指數!D150</f>
        <v>0</v>
      </c>
      <c r="N149" s="27">
        <f>VLOOKUP($B149,外資期貨未平倉口數!$A$4:$M$499,4,FALSE)</f>
        <v>0</v>
      </c>
      <c r="O149" s="27">
        <f>VLOOKUP($B149,外資期貨未平倉口數!$A$4:$M$499,9,FALSE)</f>
        <v>0</v>
      </c>
      <c r="P149" s="27">
        <f>VLOOKUP($B149,外資期貨未平倉口數!$A$4:$M$499,10,FALSE)</f>
        <v>0</v>
      </c>
      <c r="Q149" s="27">
        <f>VLOOKUP($B149,外資期貨未平倉口數!$A$4:$M$499,11,FALSE)</f>
        <v>0</v>
      </c>
      <c r="R149" s="64">
        <f>VLOOKUP($B149,選擇權未平倉餘額!$A$4:$I$500,6,FALSE)</f>
        <v>0</v>
      </c>
      <c r="S149" s="64">
        <f>VLOOKUP($B149,選擇權未平倉餘額!$A$4:$I$500,7,FALSE)</f>
        <v>0</v>
      </c>
      <c r="T149" s="64">
        <f>VLOOKUP($B149,選擇權未平倉餘額!$A$4:$I$500,8,FALSE)</f>
        <v>0</v>
      </c>
      <c r="U149" s="64">
        <f>VLOOKUP($B149,選擇權未平倉餘額!$A$4:$I$500,9,FALSE)</f>
        <v>0</v>
      </c>
      <c r="V149" s="39">
        <f>VLOOKUP($B149,臺指選擇權P_C_Ratios!$A$4:$C$500,3,FALSE)</f>
        <v>0</v>
      </c>
      <c r="W149" s="41" t="e">
        <f>VLOOKUP($B149,散戶多空比!$A$6:$L$500,12,FALSE)</f>
        <v>#DIV/0!</v>
      </c>
      <c r="X149" s="40">
        <f>VLOOKUP($B149,期貨大額交易人未沖銷部位!$A$4:$O$499,4,FALSE)</f>
        <v>0</v>
      </c>
      <c r="Y149" s="40">
        <f>VLOOKUP($B149,期貨大額交易人未沖銷部位!$A$4:$O$499,7,FALSE)</f>
        <v>0</v>
      </c>
      <c r="Z149" s="40">
        <f>VLOOKUP($B149,期貨大額交易人未沖銷部位!$A$4:$O$499,10,FALSE)</f>
        <v>0</v>
      </c>
      <c r="AA149" s="40">
        <f>VLOOKUP($B149,期貨大額交易人未沖銷部位!$A$4:$O$499,13,FALSE)</f>
        <v>0</v>
      </c>
      <c r="AB149" s="40">
        <f>VLOOKUP($B149,期貨大額交易人未沖銷部位!$A$4:$O$499,14,FALSE)</f>
        <v>0</v>
      </c>
      <c r="AC149" s="40">
        <f>VLOOKUP($B149,期貨大額交易人未沖銷部位!$A$4:$O$499,15,FALSE)</f>
        <v>0</v>
      </c>
      <c r="AD149" s="33">
        <f>VLOOKUP($B149,三大美股走勢!$A$4:$J$495,4,FALSE)</f>
        <v>0</v>
      </c>
      <c r="AE149" s="33">
        <f>VLOOKUP($B149,三大美股走勢!$A$4:$J$495,7,FALSE)</f>
        <v>0</v>
      </c>
      <c r="AF149" s="33">
        <f>VLOOKUP($B149,三大美股走勢!$A$4:$J$495,10,FALSE)</f>
        <v>0</v>
      </c>
    </row>
    <row r="150" spans="2:32">
      <c r="B150" s="32">
        <v>42929</v>
      </c>
      <c r="C150" s="33">
        <f>VLOOKUP($B150,大盤與近月台指!$A$4:$I$499,2,FALSE)</f>
        <v>0</v>
      </c>
      <c r="D150" s="34">
        <f>VLOOKUP($B150,大盤與近月台指!$A$4:$I$499,3,FALSE)</f>
        <v>0</v>
      </c>
      <c r="E150" s="35">
        <f>VLOOKUP($B150,大盤與近月台指!$A$4:$I$499,4,FALSE)</f>
        <v>0</v>
      </c>
      <c r="F150" s="33">
        <f>VLOOKUP($B150,大盤與近月台指!$A$4:$I$499,5,FALSE)</f>
        <v>0</v>
      </c>
      <c r="G150" s="49">
        <f>VLOOKUP($B150,三大法人買賣超!$A$4:$I$500,3,FALSE)</f>
        <v>0</v>
      </c>
      <c r="H150" s="34">
        <f>VLOOKUP($B150,三大法人買賣超!$A$4:$I$500,5,FALSE)</f>
        <v>0</v>
      </c>
      <c r="I150" s="27">
        <f>VLOOKUP($B150,三大法人買賣超!$A$4:$I$500,7,FALSE)</f>
        <v>0</v>
      </c>
      <c r="J150" s="27">
        <f>VLOOKUP($B150,三大法人買賣超!$A$4:$I$500,9,FALSE)</f>
        <v>0</v>
      </c>
      <c r="K150" s="37">
        <f>新台幣匯率美元指數!B151</f>
        <v>0</v>
      </c>
      <c r="L150" s="38">
        <f>新台幣匯率美元指數!C151</f>
        <v>0</v>
      </c>
      <c r="M150" s="39">
        <f>新台幣匯率美元指數!D151</f>
        <v>0</v>
      </c>
      <c r="N150" s="27">
        <f>VLOOKUP($B150,外資期貨未平倉口數!$A$4:$M$499,4,FALSE)</f>
        <v>0</v>
      </c>
      <c r="O150" s="27">
        <f>VLOOKUP($B150,外資期貨未平倉口數!$A$4:$M$499,9,FALSE)</f>
        <v>0</v>
      </c>
      <c r="P150" s="27">
        <f>VLOOKUP($B150,外資期貨未平倉口數!$A$4:$M$499,10,FALSE)</f>
        <v>0</v>
      </c>
      <c r="Q150" s="27">
        <f>VLOOKUP($B150,外資期貨未平倉口數!$A$4:$M$499,11,FALSE)</f>
        <v>0</v>
      </c>
      <c r="R150" s="64">
        <f>VLOOKUP($B150,選擇權未平倉餘額!$A$4:$I$500,6,FALSE)</f>
        <v>0</v>
      </c>
      <c r="S150" s="64">
        <f>VLOOKUP($B150,選擇權未平倉餘額!$A$4:$I$500,7,FALSE)</f>
        <v>0</v>
      </c>
      <c r="T150" s="64">
        <f>VLOOKUP($B150,選擇權未平倉餘額!$A$4:$I$500,8,FALSE)</f>
        <v>0</v>
      </c>
      <c r="U150" s="64">
        <f>VLOOKUP($B150,選擇權未平倉餘額!$A$4:$I$500,9,FALSE)</f>
        <v>0</v>
      </c>
      <c r="V150" s="39">
        <f>VLOOKUP($B150,臺指選擇權P_C_Ratios!$A$4:$C$500,3,FALSE)</f>
        <v>0</v>
      </c>
      <c r="W150" s="41" t="e">
        <f>VLOOKUP($B150,散戶多空比!$A$6:$L$500,12,FALSE)</f>
        <v>#DIV/0!</v>
      </c>
      <c r="X150" s="40">
        <f>VLOOKUP($B150,期貨大額交易人未沖銷部位!$A$4:$O$499,4,FALSE)</f>
        <v>0</v>
      </c>
      <c r="Y150" s="40">
        <f>VLOOKUP($B150,期貨大額交易人未沖銷部位!$A$4:$O$499,7,FALSE)</f>
        <v>0</v>
      </c>
      <c r="Z150" s="40">
        <f>VLOOKUP($B150,期貨大額交易人未沖銷部位!$A$4:$O$499,10,FALSE)</f>
        <v>0</v>
      </c>
      <c r="AA150" s="40">
        <f>VLOOKUP($B150,期貨大額交易人未沖銷部位!$A$4:$O$499,13,FALSE)</f>
        <v>0</v>
      </c>
      <c r="AB150" s="40">
        <f>VLOOKUP($B150,期貨大額交易人未沖銷部位!$A$4:$O$499,14,FALSE)</f>
        <v>0</v>
      </c>
      <c r="AC150" s="40">
        <f>VLOOKUP($B150,期貨大額交易人未沖銷部位!$A$4:$O$499,15,FALSE)</f>
        <v>0</v>
      </c>
      <c r="AD150" s="33">
        <f>VLOOKUP($B150,三大美股走勢!$A$4:$J$495,4,FALSE)</f>
        <v>0</v>
      </c>
      <c r="AE150" s="33">
        <f>VLOOKUP($B150,三大美股走勢!$A$4:$J$495,7,FALSE)</f>
        <v>0</v>
      </c>
      <c r="AF150" s="33">
        <f>VLOOKUP($B150,三大美股走勢!$A$4:$J$495,10,FALSE)</f>
        <v>0</v>
      </c>
    </row>
    <row r="151" spans="2:32">
      <c r="B151" s="32">
        <v>42930</v>
      </c>
      <c r="C151" s="33">
        <f>VLOOKUP($B151,大盤與近月台指!$A$4:$I$499,2,FALSE)</f>
        <v>0</v>
      </c>
      <c r="D151" s="34">
        <f>VLOOKUP($B151,大盤與近月台指!$A$4:$I$499,3,FALSE)</f>
        <v>0</v>
      </c>
      <c r="E151" s="35">
        <f>VLOOKUP($B151,大盤與近月台指!$A$4:$I$499,4,FALSE)</f>
        <v>0</v>
      </c>
      <c r="F151" s="33">
        <f>VLOOKUP($B151,大盤與近月台指!$A$4:$I$499,5,FALSE)</f>
        <v>0</v>
      </c>
      <c r="G151" s="49">
        <f>VLOOKUP($B151,三大法人買賣超!$A$4:$I$500,3,FALSE)</f>
        <v>0</v>
      </c>
      <c r="H151" s="34">
        <f>VLOOKUP($B151,三大法人買賣超!$A$4:$I$500,5,FALSE)</f>
        <v>0</v>
      </c>
      <c r="I151" s="27">
        <f>VLOOKUP($B151,三大法人買賣超!$A$4:$I$500,7,FALSE)</f>
        <v>0</v>
      </c>
      <c r="J151" s="27">
        <f>VLOOKUP($B151,三大法人買賣超!$A$4:$I$500,9,FALSE)</f>
        <v>0</v>
      </c>
      <c r="K151" s="37">
        <f>新台幣匯率美元指數!B152</f>
        <v>0</v>
      </c>
      <c r="L151" s="38">
        <f>新台幣匯率美元指數!C152</f>
        <v>0</v>
      </c>
      <c r="M151" s="39">
        <f>新台幣匯率美元指數!D152</f>
        <v>0</v>
      </c>
      <c r="N151" s="27">
        <f>VLOOKUP($B151,外資期貨未平倉口數!$A$4:$M$499,4,FALSE)</f>
        <v>0</v>
      </c>
      <c r="O151" s="27">
        <f>VLOOKUP($B151,外資期貨未平倉口數!$A$4:$M$499,9,FALSE)</f>
        <v>0</v>
      </c>
      <c r="P151" s="27">
        <f>VLOOKUP($B151,外資期貨未平倉口數!$A$4:$M$499,10,FALSE)</f>
        <v>0</v>
      </c>
      <c r="Q151" s="27">
        <f>VLOOKUP($B151,外資期貨未平倉口數!$A$4:$M$499,11,FALSE)</f>
        <v>0</v>
      </c>
      <c r="R151" s="64">
        <f>VLOOKUP($B151,選擇權未平倉餘額!$A$4:$I$500,6,FALSE)</f>
        <v>0</v>
      </c>
      <c r="S151" s="64">
        <f>VLOOKUP($B151,選擇權未平倉餘額!$A$4:$I$500,7,FALSE)</f>
        <v>0</v>
      </c>
      <c r="T151" s="64">
        <f>VLOOKUP($B151,選擇權未平倉餘額!$A$4:$I$500,8,FALSE)</f>
        <v>0</v>
      </c>
      <c r="U151" s="64">
        <f>VLOOKUP($B151,選擇權未平倉餘額!$A$4:$I$500,9,FALSE)</f>
        <v>0</v>
      </c>
      <c r="V151" s="39">
        <f>VLOOKUP($B151,臺指選擇權P_C_Ratios!$A$4:$C$500,3,FALSE)</f>
        <v>0</v>
      </c>
      <c r="W151" s="41" t="e">
        <f>VLOOKUP($B151,散戶多空比!$A$6:$L$500,12,FALSE)</f>
        <v>#DIV/0!</v>
      </c>
      <c r="X151" s="40">
        <f>VLOOKUP($B151,期貨大額交易人未沖銷部位!$A$4:$O$499,4,FALSE)</f>
        <v>0</v>
      </c>
      <c r="Y151" s="40">
        <f>VLOOKUP($B151,期貨大額交易人未沖銷部位!$A$4:$O$499,7,FALSE)</f>
        <v>0</v>
      </c>
      <c r="Z151" s="40">
        <f>VLOOKUP($B151,期貨大額交易人未沖銷部位!$A$4:$O$499,10,FALSE)</f>
        <v>0</v>
      </c>
      <c r="AA151" s="40">
        <f>VLOOKUP($B151,期貨大額交易人未沖銷部位!$A$4:$O$499,13,FALSE)</f>
        <v>0</v>
      </c>
      <c r="AB151" s="40">
        <f>VLOOKUP($B151,期貨大額交易人未沖銷部位!$A$4:$O$499,14,FALSE)</f>
        <v>0</v>
      </c>
      <c r="AC151" s="40">
        <f>VLOOKUP($B151,期貨大額交易人未沖銷部位!$A$4:$O$499,15,FALSE)</f>
        <v>0</v>
      </c>
      <c r="AD151" s="33">
        <f>VLOOKUP($B151,三大美股走勢!$A$4:$J$495,4,FALSE)</f>
        <v>0</v>
      </c>
      <c r="AE151" s="33">
        <f>VLOOKUP($B151,三大美股走勢!$A$4:$J$495,7,FALSE)</f>
        <v>0</v>
      </c>
      <c r="AF151" s="33">
        <f>VLOOKUP($B151,三大美股走勢!$A$4:$J$495,10,FALSE)</f>
        <v>0</v>
      </c>
    </row>
    <row r="152" spans="2:32">
      <c r="B152" s="32">
        <v>42931</v>
      </c>
      <c r="C152" s="33">
        <f>VLOOKUP($B152,大盤與近月台指!$A$4:$I$499,2,FALSE)</f>
        <v>0</v>
      </c>
      <c r="D152" s="34">
        <f>VLOOKUP($B152,大盤與近月台指!$A$4:$I$499,3,FALSE)</f>
        <v>0</v>
      </c>
      <c r="E152" s="35">
        <f>VLOOKUP($B152,大盤與近月台指!$A$4:$I$499,4,FALSE)</f>
        <v>0</v>
      </c>
      <c r="F152" s="33">
        <f>VLOOKUP($B152,大盤與近月台指!$A$4:$I$499,5,FALSE)</f>
        <v>0</v>
      </c>
      <c r="G152" s="49">
        <f>VLOOKUP($B152,三大法人買賣超!$A$4:$I$500,3,FALSE)</f>
        <v>0</v>
      </c>
      <c r="H152" s="34">
        <f>VLOOKUP($B152,三大法人買賣超!$A$4:$I$500,5,FALSE)</f>
        <v>0</v>
      </c>
      <c r="I152" s="27">
        <f>VLOOKUP($B152,三大法人買賣超!$A$4:$I$500,7,FALSE)</f>
        <v>0</v>
      </c>
      <c r="J152" s="27">
        <f>VLOOKUP($B152,三大法人買賣超!$A$4:$I$500,9,FALSE)</f>
        <v>0</v>
      </c>
      <c r="K152" s="37">
        <f>新台幣匯率美元指數!B153</f>
        <v>0</v>
      </c>
      <c r="L152" s="38">
        <f>新台幣匯率美元指數!C153</f>
        <v>0</v>
      </c>
      <c r="M152" s="39">
        <f>新台幣匯率美元指數!D153</f>
        <v>0</v>
      </c>
      <c r="N152" s="27">
        <f>VLOOKUP($B152,外資期貨未平倉口數!$A$4:$M$499,4,FALSE)</f>
        <v>0</v>
      </c>
      <c r="O152" s="27">
        <f>VLOOKUP($B152,外資期貨未平倉口數!$A$4:$M$499,9,FALSE)</f>
        <v>0</v>
      </c>
      <c r="P152" s="27">
        <f>VLOOKUP($B152,外資期貨未平倉口數!$A$4:$M$499,10,FALSE)</f>
        <v>0</v>
      </c>
      <c r="Q152" s="27">
        <f>VLOOKUP($B152,外資期貨未平倉口數!$A$4:$M$499,11,FALSE)</f>
        <v>0</v>
      </c>
      <c r="R152" s="64">
        <f>VLOOKUP($B152,選擇權未平倉餘額!$A$4:$I$500,6,FALSE)</f>
        <v>0</v>
      </c>
      <c r="S152" s="64">
        <f>VLOOKUP($B152,選擇權未平倉餘額!$A$4:$I$500,7,FALSE)</f>
        <v>0</v>
      </c>
      <c r="T152" s="64">
        <f>VLOOKUP($B152,選擇權未平倉餘額!$A$4:$I$500,8,FALSE)</f>
        <v>0</v>
      </c>
      <c r="U152" s="64">
        <f>VLOOKUP($B152,選擇權未平倉餘額!$A$4:$I$500,9,FALSE)</f>
        <v>0</v>
      </c>
      <c r="V152" s="39">
        <f>VLOOKUP($B152,臺指選擇權P_C_Ratios!$A$4:$C$500,3,FALSE)</f>
        <v>0</v>
      </c>
      <c r="W152" s="41" t="e">
        <f>VLOOKUP($B152,散戶多空比!$A$6:$L$500,12,FALSE)</f>
        <v>#DIV/0!</v>
      </c>
      <c r="X152" s="40">
        <f>VLOOKUP($B152,期貨大額交易人未沖銷部位!$A$4:$O$499,4,FALSE)</f>
        <v>0</v>
      </c>
      <c r="Y152" s="40">
        <f>VLOOKUP($B152,期貨大額交易人未沖銷部位!$A$4:$O$499,7,FALSE)</f>
        <v>0</v>
      </c>
      <c r="Z152" s="40">
        <f>VLOOKUP($B152,期貨大額交易人未沖銷部位!$A$4:$O$499,10,FALSE)</f>
        <v>0</v>
      </c>
      <c r="AA152" s="40">
        <f>VLOOKUP($B152,期貨大額交易人未沖銷部位!$A$4:$O$499,13,FALSE)</f>
        <v>0</v>
      </c>
      <c r="AB152" s="40">
        <f>VLOOKUP($B152,期貨大額交易人未沖銷部位!$A$4:$O$499,14,FALSE)</f>
        <v>0</v>
      </c>
      <c r="AC152" s="40">
        <f>VLOOKUP($B152,期貨大額交易人未沖銷部位!$A$4:$O$499,15,FALSE)</f>
        <v>0</v>
      </c>
      <c r="AD152" s="33">
        <f>VLOOKUP($B152,三大美股走勢!$A$4:$J$495,4,FALSE)</f>
        <v>0</v>
      </c>
      <c r="AE152" s="33">
        <f>VLOOKUP($B152,三大美股走勢!$A$4:$J$495,7,FALSE)</f>
        <v>0</v>
      </c>
      <c r="AF152" s="33">
        <f>VLOOKUP($B152,三大美股走勢!$A$4:$J$495,10,FALSE)</f>
        <v>0</v>
      </c>
    </row>
    <row r="153" spans="2:32">
      <c r="B153" s="32">
        <v>42932</v>
      </c>
      <c r="C153" s="33">
        <f>VLOOKUP($B153,大盤與近月台指!$A$4:$I$499,2,FALSE)</f>
        <v>0</v>
      </c>
      <c r="D153" s="34">
        <f>VLOOKUP($B153,大盤與近月台指!$A$4:$I$499,3,FALSE)</f>
        <v>0</v>
      </c>
      <c r="E153" s="35">
        <f>VLOOKUP($B153,大盤與近月台指!$A$4:$I$499,4,FALSE)</f>
        <v>0</v>
      </c>
      <c r="F153" s="33">
        <f>VLOOKUP($B153,大盤與近月台指!$A$4:$I$499,5,FALSE)</f>
        <v>0</v>
      </c>
      <c r="G153" s="49">
        <f>VLOOKUP($B153,三大法人買賣超!$A$4:$I$500,3,FALSE)</f>
        <v>0</v>
      </c>
      <c r="H153" s="34">
        <f>VLOOKUP($B153,三大法人買賣超!$A$4:$I$500,5,FALSE)</f>
        <v>0</v>
      </c>
      <c r="I153" s="27">
        <f>VLOOKUP($B153,三大法人買賣超!$A$4:$I$500,7,FALSE)</f>
        <v>0</v>
      </c>
      <c r="J153" s="27">
        <f>VLOOKUP($B153,三大法人買賣超!$A$4:$I$500,9,FALSE)</f>
        <v>0</v>
      </c>
      <c r="K153" s="37">
        <f>新台幣匯率美元指數!B154</f>
        <v>0</v>
      </c>
      <c r="L153" s="38">
        <f>新台幣匯率美元指數!C154</f>
        <v>0</v>
      </c>
      <c r="M153" s="39">
        <f>新台幣匯率美元指數!D154</f>
        <v>0</v>
      </c>
      <c r="N153" s="27">
        <f>VLOOKUP($B153,外資期貨未平倉口數!$A$4:$M$499,4,FALSE)</f>
        <v>0</v>
      </c>
      <c r="O153" s="27">
        <f>VLOOKUP($B153,外資期貨未平倉口數!$A$4:$M$499,9,FALSE)</f>
        <v>0</v>
      </c>
      <c r="P153" s="27">
        <f>VLOOKUP($B153,外資期貨未平倉口數!$A$4:$M$499,10,FALSE)</f>
        <v>0</v>
      </c>
      <c r="Q153" s="27">
        <f>VLOOKUP($B153,外資期貨未平倉口數!$A$4:$M$499,11,FALSE)</f>
        <v>0</v>
      </c>
      <c r="R153" s="64">
        <f>VLOOKUP($B153,選擇權未平倉餘額!$A$4:$I$500,6,FALSE)</f>
        <v>0</v>
      </c>
      <c r="S153" s="64">
        <f>VLOOKUP($B153,選擇權未平倉餘額!$A$4:$I$500,7,FALSE)</f>
        <v>0</v>
      </c>
      <c r="T153" s="64">
        <f>VLOOKUP($B153,選擇權未平倉餘額!$A$4:$I$500,8,FALSE)</f>
        <v>0</v>
      </c>
      <c r="U153" s="64">
        <f>VLOOKUP($B153,選擇權未平倉餘額!$A$4:$I$500,9,FALSE)</f>
        <v>0</v>
      </c>
      <c r="V153" s="39">
        <f>VLOOKUP($B153,臺指選擇權P_C_Ratios!$A$4:$C$500,3,FALSE)</f>
        <v>0</v>
      </c>
      <c r="W153" s="41" t="e">
        <f>VLOOKUP($B153,散戶多空比!$A$6:$L$500,12,FALSE)</f>
        <v>#DIV/0!</v>
      </c>
      <c r="X153" s="40">
        <f>VLOOKUP($B153,期貨大額交易人未沖銷部位!$A$4:$O$499,4,FALSE)</f>
        <v>0</v>
      </c>
      <c r="Y153" s="40">
        <f>VLOOKUP($B153,期貨大額交易人未沖銷部位!$A$4:$O$499,7,FALSE)</f>
        <v>0</v>
      </c>
      <c r="Z153" s="40">
        <f>VLOOKUP($B153,期貨大額交易人未沖銷部位!$A$4:$O$499,10,FALSE)</f>
        <v>0</v>
      </c>
      <c r="AA153" s="40">
        <f>VLOOKUP($B153,期貨大額交易人未沖銷部位!$A$4:$O$499,13,FALSE)</f>
        <v>0</v>
      </c>
      <c r="AB153" s="40">
        <f>VLOOKUP($B153,期貨大額交易人未沖銷部位!$A$4:$O$499,14,FALSE)</f>
        <v>0</v>
      </c>
      <c r="AC153" s="40">
        <f>VLOOKUP($B153,期貨大額交易人未沖銷部位!$A$4:$O$499,15,FALSE)</f>
        <v>0</v>
      </c>
      <c r="AD153" s="33">
        <f>VLOOKUP($B153,三大美股走勢!$A$4:$J$495,4,FALSE)</f>
        <v>0</v>
      </c>
      <c r="AE153" s="33">
        <f>VLOOKUP($B153,三大美股走勢!$A$4:$J$495,7,FALSE)</f>
        <v>0</v>
      </c>
      <c r="AF153" s="33">
        <f>VLOOKUP($B153,三大美股走勢!$A$4:$J$495,10,FALSE)</f>
        <v>0</v>
      </c>
    </row>
    <row r="154" spans="2:32">
      <c r="B154" s="32">
        <v>42933</v>
      </c>
      <c r="C154" s="33">
        <f>VLOOKUP($B154,大盤與近月台指!$A$4:$I$499,2,FALSE)</f>
        <v>0</v>
      </c>
      <c r="D154" s="34">
        <f>VLOOKUP($B154,大盤與近月台指!$A$4:$I$499,3,FALSE)</f>
        <v>0</v>
      </c>
      <c r="E154" s="35">
        <f>VLOOKUP($B154,大盤與近月台指!$A$4:$I$499,4,FALSE)</f>
        <v>0</v>
      </c>
      <c r="F154" s="33">
        <f>VLOOKUP($B154,大盤與近月台指!$A$4:$I$499,5,FALSE)</f>
        <v>0</v>
      </c>
      <c r="G154" s="49">
        <f>VLOOKUP($B154,三大法人買賣超!$A$4:$I$500,3,FALSE)</f>
        <v>0</v>
      </c>
      <c r="H154" s="34">
        <f>VLOOKUP($B154,三大法人買賣超!$A$4:$I$500,5,FALSE)</f>
        <v>0</v>
      </c>
      <c r="I154" s="27">
        <f>VLOOKUP($B154,三大法人買賣超!$A$4:$I$500,7,FALSE)</f>
        <v>0</v>
      </c>
      <c r="J154" s="27">
        <f>VLOOKUP($B154,三大法人買賣超!$A$4:$I$500,9,FALSE)</f>
        <v>0</v>
      </c>
      <c r="K154" s="37">
        <f>新台幣匯率美元指數!B155</f>
        <v>0</v>
      </c>
      <c r="L154" s="38">
        <f>新台幣匯率美元指數!C155</f>
        <v>0</v>
      </c>
      <c r="M154" s="39">
        <f>新台幣匯率美元指數!D155</f>
        <v>0</v>
      </c>
      <c r="N154" s="27">
        <f>VLOOKUP($B154,外資期貨未平倉口數!$A$4:$M$499,4,FALSE)</f>
        <v>0</v>
      </c>
      <c r="O154" s="27">
        <f>VLOOKUP($B154,外資期貨未平倉口數!$A$4:$M$499,9,FALSE)</f>
        <v>0</v>
      </c>
      <c r="P154" s="27">
        <f>VLOOKUP($B154,外資期貨未平倉口數!$A$4:$M$499,10,FALSE)</f>
        <v>0</v>
      </c>
      <c r="Q154" s="27">
        <f>VLOOKUP($B154,外資期貨未平倉口數!$A$4:$M$499,11,FALSE)</f>
        <v>0</v>
      </c>
      <c r="R154" s="64">
        <f>VLOOKUP($B154,選擇權未平倉餘額!$A$4:$I$500,6,FALSE)</f>
        <v>0</v>
      </c>
      <c r="S154" s="64">
        <f>VLOOKUP($B154,選擇權未平倉餘額!$A$4:$I$500,7,FALSE)</f>
        <v>0</v>
      </c>
      <c r="T154" s="64">
        <f>VLOOKUP($B154,選擇權未平倉餘額!$A$4:$I$500,8,FALSE)</f>
        <v>0</v>
      </c>
      <c r="U154" s="64">
        <f>VLOOKUP($B154,選擇權未平倉餘額!$A$4:$I$500,9,FALSE)</f>
        <v>0</v>
      </c>
      <c r="V154" s="39">
        <f>VLOOKUP($B154,臺指選擇權P_C_Ratios!$A$4:$C$500,3,FALSE)</f>
        <v>0</v>
      </c>
      <c r="W154" s="41" t="e">
        <f>VLOOKUP($B154,散戶多空比!$A$6:$L$500,12,FALSE)</f>
        <v>#DIV/0!</v>
      </c>
      <c r="X154" s="40">
        <f>VLOOKUP($B154,期貨大額交易人未沖銷部位!$A$4:$O$499,4,FALSE)</f>
        <v>0</v>
      </c>
      <c r="Y154" s="40">
        <f>VLOOKUP($B154,期貨大額交易人未沖銷部位!$A$4:$O$499,7,FALSE)</f>
        <v>0</v>
      </c>
      <c r="Z154" s="40">
        <f>VLOOKUP($B154,期貨大額交易人未沖銷部位!$A$4:$O$499,10,FALSE)</f>
        <v>0</v>
      </c>
      <c r="AA154" s="40">
        <f>VLOOKUP($B154,期貨大額交易人未沖銷部位!$A$4:$O$499,13,FALSE)</f>
        <v>0</v>
      </c>
      <c r="AB154" s="40">
        <f>VLOOKUP($B154,期貨大額交易人未沖銷部位!$A$4:$O$499,14,FALSE)</f>
        <v>0</v>
      </c>
      <c r="AC154" s="40">
        <f>VLOOKUP($B154,期貨大額交易人未沖銷部位!$A$4:$O$499,15,FALSE)</f>
        <v>0</v>
      </c>
      <c r="AD154" s="33">
        <f>VLOOKUP($B154,三大美股走勢!$A$4:$J$495,4,FALSE)</f>
        <v>0</v>
      </c>
      <c r="AE154" s="33">
        <f>VLOOKUP($B154,三大美股走勢!$A$4:$J$495,7,FALSE)</f>
        <v>0</v>
      </c>
      <c r="AF154" s="33">
        <f>VLOOKUP($B154,三大美股走勢!$A$4:$J$495,10,FALSE)</f>
        <v>0</v>
      </c>
    </row>
    <row r="155" spans="2:32">
      <c r="B155" s="32">
        <v>42934</v>
      </c>
      <c r="C155" s="33">
        <f>VLOOKUP($B155,大盤與近月台指!$A$4:$I$499,2,FALSE)</f>
        <v>0</v>
      </c>
      <c r="D155" s="34">
        <f>VLOOKUP($B155,大盤與近月台指!$A$4:$I$499,3,FALSE)</f>
        <v>0</v>
      </c>
      <c r="E155" s="35">
        <f>VLOOKUP($B155,大盤與近月台指!$A$4:$I$499,4,FALSE)</f>
        <v>0</v>
      </c>
      <c r="F155" s="33">
        <f>VLOOKUP($B155,大盤與近月台指!$A$4:$I$499,5,FALSE)</f>
        <v>0</v>
      </c>
      <c r="G155" s="49">
        <f>VLOOKUP($B155,三大法人買賣超!$A$4:$I$500,3,FALSE)</f>
        <v>0</v>
      </c>
      <c r="H155" s="34">
        <f>VLOOKUP($B155,三大法人買賣超!$A$4:$I$500,5,FALSE)</f>
        <v>0</v>
      </c>
      <c r="I155" s="27">
        <f>VLOOKUP($B155,三大法人買賣超!$A$4:$I$500,7,FALSE)</f>
        <v>0</v>
      </c>
      <c r="J155" s="27">
        <f>VLOOKUP($B155,三大法人買賣超!$A$4:$I$500,9,FALSE)</f>
        <v>0</v>
      </c>
      <c r="K155" s="37">
        <f>新台幣匯率美元指數!B156</f>
        <v>0</v>
      </c>
      <c r="L155" s="38">
        <f>新台幣匯率美元指數!C156</f>
        <v>0</v>
      </c>
      <c r="M155" s="39">
        <f>新台幣匯率美元指數!D156</f>
        <v>0</v>
      </c>
      <c r="N155" s="27">
        <f>VLOOKUP($B155,外資期貨未平倉口數!$A$4:$M$499,4,FALSE)</f>
        <v>0</v>
      </c>
      <c r="O155" s="27">
        <f>VLOOKUP($B155,外資期貨未平倉口數!$A$4:$M$499,9,FALSE)</f>
        <v>0</v>
      </c>
      <c r="P155" s="27">
        <f>VLOOKUP($B155,外資期貨未平倉口數!$A$4:$M$499,10,FALSE)</f>
        <v>0</v>
      </c>
      <c r="Q155" s="27">
        <f>VLOOKUP($B155,外資期貨未平倉口數!$A$4:$M$499,11,FALSE)</f>
        <v>0</v>
      </c>
      <c r="R155" s="64">
        <f>VLOOKUP($B155,選擇權未平倉餘額!$A$4:$I$500,6,FALSE)</f>
        <v>0</v>
      </c>
      <c r="S155" s="64">
        <f>VLOOKUP($B155,選擇權未平倉餘額!$A$4:$I$500,7,FALSE)</f>
        <v>0</v>
      </c>
      <c r="T155" s="64">
        <f>VLOOKUP($B155,選擇權未平倉餘額!$A$4:$I$500,8,FALSE)</f>
        <v>0</v>
      </c>
      <c r="U155" s="64">
        <f>VLOOKUP($B155,選擇權未平倉餘額!$A$4:$I$500,9,FALSE)</f>
        <v>0</v>
      </c>
      <c r="V155" s="39">
        <f>VLOOKUP($B155,臺指選擇權P_C_Ratios!$A$4:$C$500,3,FALSE)</f>
        <v>0</v>
      </c>
      <c r="W155" s="41" t="e">
        <f>VLOOKUP($B155,散戶多空比!$A$6:$L$500,12,FALSE)</f>
        <v>#DIV/0!</v>
      </c>
      <c r="X155" s="40">
        <f>VLOOKUP($B155,期貨大額交易人未沖銷部位!$A$4:$O$499,4,FALSE)</f>
        <v>0</v>
      </c>
      <c r="Y155" s="40">
        <f>VLOOKUP($B155,期貨大額交易人未沖銷部位!$A$4:$O$499,7,FALSE)</f>
        <v>0</v>
      </c>
      <c r="Z155" s="40">
        <f>VLOOKUP($B155,期貨大額交易人未沖銷部位!$A$4:$O$499,10,FALSE)</f>
        <v>0</v>
      </c>
      <c r="AA155" s="40">
        <f>VLOOKUP($B155,期貨大額交易人未沖銷部位!$A$4:$O$499,13,FALSE)</f>
        <v>0</v>
      </c>
      <c r="AB155" s="40">
        <f>VLOOKUP($B155,期貨大額交易人未沖銷部位!$A$4:$O$499,14,FALSE)</f>
        <v>0</v>
      </c>
      <c r="AC155" s="40">
        <f>VLOOKUP($B155,期貨大額交易人未沖銷部位!$A$4:$O$499,15,FALSE)</f>
        <v>0</v>
      </c>
      <c r="AD155" s="33">
        <f>VLOOKUP($B155,三大美股走勢!$A$4:$J$495,4,FALSE)</f>
        <v>0</v>
      </c>
      <c r="AE155" s="33">
        <f>VLOOKUP($B155,三大美股走勢!$A$4:$J$495,7,FALSE)</f>
        <v>0</v>
      </c>
      <c r="AF155" s="33">
        <f>VLOOKUP($B155,三大美股走勢!$A$4:$J$495,10,FALSE)</f>
        <v>0</v>
      </c>
    </row>
    <row r="156" spans="2:32">
      <c r="B156" s="32">
        <v>42935</v>
      </c>
      <c r="C156" s="33">
        <f>VLOOKUP($B156,大盤與近月台指!$A$4:$I$499,2,FALSE)</f>
        <v>0</v>
      </c>
      <c r="D156" s="34">
        <f>VLOOKUP($B156,大盤與近月台指!$A$4:$I$499,3,FALSE)</f>
        <v>0</v>
      </c>
      <c r="E156" s="35">
        <f>VLOOKUP($B156,大盤與近月台指!$A$4:$I$499,4,FALSE)</f>
        <v>0</v>
      </c>
      <c r="F156" s="33">
        <f>VLOOKUP($B156,大盤與近月台指!$A$4:$I$499,5,FALSE)</f>
        <v>0</v>
      </c>
      <c r="G156" s="49">
        <f>VLOOKUP($B156,三大法人買賣超!$A$4:$I$500,3,FALSE)</f>
        <v>0</v>
      </c>
      <c r="H156" s="34">
        <f>VLOOKUP($B156,三大法人買賣超!$A$4:$I$500,5,FALSE)</f>
        <v>0</v>
      </c>
      <c r="I156" s="27">
        <f>VLOOKUP($B156,三大法人買賣超!$A$4:$I$500,7,FALSE)</f>
        <v>0</v>
      </c>
      <c r="J156" s="27">
        <f>VLOOKUP($B156,三大法人買賣超!$A$4:$I$500,9,FALSE)</f>
        <v>0</v>
      </c>
      <c r="K156" s="37">
        <f>新台幣匯率美元指數!B157</f>
        <v>0</v>
      </c>
      <c r="L156" s="38">
        <f>新台幣匯率美元指數!C157</f>
        <v>0</v>
      </c>
      <c r="M156" s="39">
        <f>新台幣匯率美元指數!D157</f>
        <v>0</v>
      </c>
      <c r="N156" s="27">
        <f>VLOOKUP($B156,外資期貨未平倉口數!$A$4:$M$499,4,FALSE)</f>
        <v>0</v>
      </c>
      <c r="O156" s="27">
        <f>VLOOKUP($B156,外資期貨未平倉口數!$A$4:$M$499,9,FALSE)</f>
        <v>0</v>
      </c>
      <c r="P156" s="27">
        <f>VLOOKUP($B156,外資期貨未平倉口數!$A$4:$M$499,10,FALSE)</f>
        <v>0</v>
      </c>
      <c r="Q156" s="27">
        <f>VLOOKUP($B156,外資期貨未平倉口數!$A$4:$M$499,11,FALSE)</f>
        <v>0</v>
      </c>
      <c r="R156" s="64">
        <f>VLOOKUP($B156,選擇權未平倉餘額!$A$4:$I$500,6,FALSE)</f>
        <v>0</v>
      </c>
      <c r="S156" s="64">
        <f>VLOOKUP($B156,選擇權未平倉餘額!$A$4:$I$500,7,FALSE)</f>
        <v>0</v>
      </c>
      <c r="T156" s="64">
        <f>VLOOKUP($B156,選擇權未平倉餘額!$A$4:$I$500,8,FALSE)</f>
        <v>0</v>
      </c>
      <c r="U156" s="64">
        <f>VLOOKUP($B156,選擇權未平倉餘額!$A$4:$I$500,9,FALSE)</f>
        <v>0</v>
      </c>
      <c r="V156" s="39">
        <f>VLOOKUP($B156,臺指選擇權P_C_Ratios!$A$4:$C$500,3,FALSE)</f>
        <v>0</v>
      </c>
      <c r="W156" s="41" t="e">
        <f>VLOOKUP($B156,散戶多空比!$A$6:$L$500,12,FALSE)</f>
        <v>#DIV/0!</v>
      </c>
      <c r="X156" s="40">
        <f>VLOOKUP($B156,期貨大額交易人未沖銷部位!$A$4:$O$499,4,FALSE)</f>
        <v>0</v>
      </c>
      <c r="Y156" s="40">
        <f>VLOOKUP($B156,期貨大額交易人未沖銷部位!$A$4:$O$499,7,FALSE)</f>
        <v>0</v>
      </c>
      <c r="Z156" s="40">
        <f>VLOOKUP($B156,期貨大額交易人未沖銷部位!$A$4:$O$499,10,FALSE)</f>
        <v>0</v>
      </c>
      <c r="AA156" s="40">
        <f>VLOOKUP($B156,期貨大額交易人未沖銷部位!$A$4:$O$499,13,FALSE)</f>
        <v>0</v>
      </c>
      <c r="AB156" s="40">
        <f>VLOOKUP($B156,期貨大額交易人未沖銷部位!$A$4:$O$499,14,FALSE)</f>
        <v>0</v>
      </c>
      <c r="AC156" s="40">
        <f>VLOOKUP($B156,期貨大額交易人未沖銷部位!$A$4:$O$499,15,FALSE)</f>
        <v>0</v>
      </c>
      <c r="AD156" s="33">
        <f>VLOOKUP($B156,三大美股走勢!$A$4:$J$495,4,FALSE)</f>
        <v>0</v>
      </c>
      <c r="AE156" s="33">
        <f>VLOOKUP($B156,三大美股走勢!$A$4:$J$495,7,FALSE)</f>
        <v>0</v>
      </c>
      <c r="AF156" s="33">
        <f>VLOOKUP($B156,三大美股走勢!$A$4:$J$495,10,FALSE)</f>
        <v>0</v>
      </c>
    </row>
    <row r="157" spans="2:32">
      <c r="B157" s="32">
        <v>42936</v>
      </c>
      <c r="C157" s="33">
        <f>VLOOKUP($B157,大盤與近月台指!$A$4:$I$499,2,FALSE)</f>
        <v>0</v>
      </c>
      <c r="D157" s="34">
        <f>VLOOKUP($B157,大盤與近月台指!$A$4:$I$499,3,FALSE)</f>
        <v>0</v>
      </c>
      <c r="E157" s="35">
        <f>VLOOKUP($B157,大盤與近月台指!$A$4:$I$499,4,FALSE)</f>
        <v>0</v>
      </c>
      <c r="F157" s="33">
        <f>VLOOKUP($B157,大盤與近月台指!$A$4:$I$499,5,FALSE)</f>
        <v>0</v>
      </c>
      <c r="G157" s="49">
        <f>VLOOKUP($B157,三大法人買賣超!$A$4:$I$500,3,FALSE)</f>
        <v>0</v>
      </c>
      <c r="H157" s="34">
        <f>VLOOKUP($B157,三大法人買賣超!$A$4:$I$500,5,FALSE)</f>
        <v>0</v>
      </c>
      <c r="I157" s="27">
        <f>VLOOKUP($B157,三大法人買賣超!$A$4:$I$500,7,FALSE)</f>
        <v>0</v>
      </c>
      <c r="J157" s="27">
        <f>VLOOKUP($B157,三大法人買賣超!$A$4:$I$500,9,FALSE)</f>
        <v>0</v>
      </c>
      <c r="K157" s="37">
        <f>新台幣匯率美元指數!B158</f>
        <v>0</v>
      </c>
      <c r="L157" s="38">
        <f>新台幣匯率美元指數!C158</f>
        <v>0</v>
      </c>
      <c r="M157" s="39">
        <f>新台幣匯率美元指數!D158</f>
        <v>0</v>
      </c>
      <c r="N157" s="27">
        <f>VLOOKUP($B157,外資期貨未平倉口數!$A$4:$M$499,4,FALSE)</f>
        <v>0</v>
      </c>
      <c r="O157" s="27">
        <f>VLOOKUP($B157,外資期貨未平倉口數!$A$4:$M$499,9,FALSE)</f>
        <v>0</v>
      </c>
      <c r="P157" s="27">
        <f>VLOOKUP($B157,外資期貨未平倉口數!$A$4:$M$499,10,FALSE)</f>
        <v>0</v>
      </c>
      <c r="Q157" s="27">
        <f>VLOOKUP($B157,外資期貨未平倉口數!$A$4:$M$499,11,FALSE)</f>
        <v>0</v>
      </c>
      <c r="R157" s="64">
        <f>VLOOKUP($B157,選擇權未平倉餘額!$A$4:$I$500,6,FALSE)</f>
        <v>0</v>
      </c>
      <c r="S157" s="64">
        <f>VLOOKUP($B157,選擇權未平倉餘額!$A$4:$I$500,7,FALSE)</f>
        <v>0</v>
      </c>
      <c r="T157" s="64">
        <f>VLOOKUP($B157,選擇權未平倉餘額!$A$4:$I$500,8,FALSE)</f>
        <v>0</v>
      </c>
      <c r="U157" s="64">
        <f>VLOOKUP($B157,選擇權未平倉餘額!$A$4:$I$500,9,FALSE)</f>
        <v>0</v>
      </c>
      <c r="V157" s="39">
        <f>VLOOKUP($B157,臺指選擇權P_C_Ratios!$A$4:$C$500,3,FALSE)</f>
        <v>0</v>
      </c>
      <c r="W157" s="41" t="e">
        <f>VLOOKUP($B157,散戶多空比!$A$6:$L$500,12,FALSE)</f>
        <v>#DIV/0!</v>
      </c>
      <c r="X157" s="40">
        <f>VLOOKUP($B157,期貨大額交易人未沖銷部位!$A$4:$O$499,4,FALSE)</f>
        <v>0</v>
      </c>
      <c r="Y157" s="40">
        <f>VLOOKUP($B157,期貨大額交易人未沖銷部位!$A$4:$O$499,7,FALSE)</f>
        <v>0</v>
      </c>
      <c r="Z157" s="40">
        <f>VLOOKUP($B157,期貨大額交易人未沖銷部位!$A$4:$O$499,10,FALSE)</f>
        <v>0</v>
      </c>
      <c r="AA157" s="40">
        <f>VLOOKUP($B157,期貨大額交易人未沖銷部位!$A$4:$O$499,13,FALSE)</f>
        <v>0</v>
      </c>
      <c r="AB157" s="40">
        <f>VLOOKUP($B157,期貨大額交易人未沖銷部位!$A$4:$O$499,14,FALSE)</f>
        <v>0</v>
      </c>
      <c r="AC157" s="40">
        <f>VLOOKUP($B157,期貨大額交易人未沖銷部位!$A$4:$O$499,15,FALSE)</f>
        <v>0</v>
      </c>
      <c r="AD157" s="33">
        <f>VLOOKUP($B157,三大美股走勢!$A$4:$J$495,4,FALSE)</f>
        <v>0</v>
      </c>
      <c r="AE157" s="33">
        <f>VLOOKUP($B157,三大美股走勢!$A$4:$J$495,7,FALSE)</f>
        <v>0</v>
      </c>
      <c r="AF157" s="33">
        <f>VLOOKUP($B157,三大美股走勢!$A$4:$J$495,10,FALSE)</f>
        <v>0</v>
      </c>
    </row>
    <row r="158" spans="2:32">
      <c r="B158" s="32">
        <v>42937</v>
      </c>
      <c r="C158" s="33">
        <f>VLOOKUP($B158,大盤與近月台指!$A$4:$I$499,2,FALSE)</f>
        <v>0</v>
      </c>
      <c r="D158" s="34">
        <f>VLOOKUP($B158,大盤與近月台指!$A$4:$I$499,3,FALSE)</f>
        <v>0</v>
      </c>
      <c r="E158" s="35">
        <f>VLOOKUP($B158,大盤與近月台指!$A$4:$I$499,4,FALSE)</f>
        <v>0</v>
      </c>
      <c r="F158" s="33">
        <f>VLOOKUP($B158,大盤與近月台指!$A$4:$I$499,5,FALSE)</f>
        <v>0</v>
      </c>
      <c r="G158" s="49">
        <f>VLOOKUP($B158,三大法人買賣超!$A$4:$I$500,3,FALSE)</f>
        <v>0</v>
      </c>
      <c r="H158" s="34">
        <f>VLOOKUP($B158,三大法人買賣超!$A$4:$I$500,5,FALSE)</f>
        <v>0</v>
      </c>
      <c r="I158" s="27">
        <f>VLOOKUP($B158,三大法人買賣超!$A$4:$I$500,7,FALSE)</f>
        <v>0</v>
      </c>
      <c r="J158" s="27">
        <f>VLOOKUP($B158,三大法人買賣超!$A$4:$I$500,9,FALSE)</f>
        <v>0</v>
      </c>
      <c r="K158" s="37">
        <f>新台幣匯率美元指數!B159</f>
        <v>0</v>
      </c>
      <c r="L158" s="38">
        <f>新台幣匯率美元指數!C159</f>
        <v>0</v>
      </c>
      <c r="M158" s="39">
        <f>新台幣匯率美元指數!D159</f>
        <v>0</v>
      </c>
      <c r="N158" s="27">
        <f>VLOOKUP($B158,外資期貨未平倉口數!$A$4:$M$499,4,FALSE)</f>
        <v>0</v>
      </c>
      <c r="O158" s="27">
        <f>VLOOKUP($B158,外資期貨未平倉口數!$A$4:$M$499,9,FALSE)</f>
        <v>0</v>
      </c>
      <c r="P158" s="27">
        <f>VLOOKUP($B158,外資期貨未平倉口數!$A$4:$M$499,10,FALSE)</f>
        <v>0</v>
      </c>
      <c r="Q158" s="27">
        <f>VLOOKUP($B158,外資期貨未平倉口數!$A$4:$M$499,11,FALSE)</f>
        <v>0</v>
      </c>
      <c r="R158" s="64">
        <f>VLOOKUP($B158,選擇權未平倉餘額!$A$4:$I$500,6,FALSE)</f>
        <v>0</v>
      </c>
      <c r="S158" s="64">
        <f>VLOOKUP($B158,選擇權未平倉餘額!$A$4:$I$500,7,FALSE)</f>
        <v>0</v>
      </c>
      <c r="T158" s="64">
        <f>VLOOKUP($B158,選擇權未平倉餘額!$A$4:$I$500,8,FALSE)</f>
        <v>0</v>
      </c>
      <c r="U158" s="64">
        <f>VLOOKUP($B158,選擇權未平倉餘額!$A$4:$I$500,9,FALSE)</f>
        <v>0</v>
      </c>
      <c r="V158" s="39">
        <f>VLOOKUP($B158,臺指選擇權P_C_Ratios!$A$4:$C$500,3,FALSE)</f>
        <v>0</v>
      </c>
      <c r="W158" s="41" t="e">
        <f>VLOOKUP($B158,散戶多空比!$A$6:$L$500,12,FALSE)</f>
        <v>#DIV/0!</v>
      </c>
      <c r="X158" s="40">
        <f>VLOOKUP($B158,期貨大額交易人未沖銷部位!$A$4:$O$499,4,FALSE)</f>
        <v>0</v>
      </c>
      <c r="Y158" s="40">
        <f>VLOOKUP($B158,期貨大額交易人未沖銷部位!$A$4:$O$499,7,FALSE)</f>
        <v>0</v>
      </c>
      <c r="Z158" s="40">
        <f>VLOOKUP($B158,期貨大額交易人未沖銷部位!$A$4:$O$499,10,FALSE)</f>
        <v>0</v>
      </c>
      <c r="AA158" s="40">
        <f>VLOOKUP($B158,期貨大額交易人未沖銷部位!$A$4:$O$499,13,FALSE)</f>
        <v>0</v>
      </c>
      <c r="AB158" s="40">
        <f>VLOOKUP($B158,期貨大額交易人未沖銷部位!$A$4:$O$499,14,FALSE)</f>
        <v>0</v>
      </c>
      <c r="AC158" s="40">
        <f>VLOOKUP($B158,期貨大額交易人未沖銷部位!$A$4:$O$499,15,FALSE)</f>
        <v>0</v>
      </c>
      <c r="AD158" s="33">
        <f>VLOOKUP($B158,三大美股走勢!$A$4:$J$495,4,FALSE)</f>
        <v>0</v>
      </c>
      <c r="AE158" s="33">
        <f>VLOOKUP($B158,三大美股走勢!$A$4:$J$495,7,FALSE)</f>
        <v>0</v>
      </c>
      <c r="AF158" s="33">
        <f>VLOOKUP($B158,三大美股走勢!$A$4:$J$495,10,FALSE)</f>
        <v>0</v>
      </c>
    </row>
    <row r="159" spans="2:32">
      <c r="B159" s="32">
        <v>42938</v>
      </c>
      <c r="C159" s="33">
        <f>VLOOKUP($B159,大盤與近月台指!$A$4:$I$499,2,FALSE)</f>
        <v>0</v>
      </c>
      <c r="D159" s="34">
        <f>VLOOKUP($B159,大盤與近月台指!$A$4:$I$499,3,FALSE)</f>
        <v>0</v>
      </c>
      <c r="E159" s="35">
        <f>VLOOKUP($B159,大盤與近月台指!$A$4:$I$499,4,FALSE)</f>
        <v>0</v>
      </c>
      <c r="F159" s="33">
        <f>VLOOKUP($B159,大盤與近月台指!$A$4:$I$499,5,FALSE)</f>
        <v>0</v>
      </c>
      <c r="G159" s="49">
        <f>VLOOKUP($B159,三大法人買賣超!$A$4:$I$500,3,FALSE)</f>
        <v>0</v>
      </c>
      <c r="H159" s="34">
        <f>VLOOKUP($B159,三大法人買賣超!$A$4:$I$500,5,FALSE)</f>
        <v>0</v>
      </c>
      <c r="I159" s="27">
        <f>VLOOKUP($B159,三大法人買賣超!$A$4:$I$500,7,FALSE)</f>
        <v>0</v>
      </c>
      <c r="J159" s="27">
        <f>VLOOKUP($B159,三大法人買賣超!$A$4:$I$500,9,FALSE)</f>
        <v>0</v>
      </c>
      <c r="K159" s="37">
        <f>新台幣匯率美元指數!B160</f>
        <v>0</v>
      </c>
      <c r="L159" s="38">
        <f>新台幣匯率美元指數!C160</f>
        <v>0</v>
      </c>
      <c r="M159" s="39">
        <f>新台幣匯率美元指數!D160</f>
        <v>0</v>
      </c>
      <c r="N159" s="27">
        <f>VLOOKUP($B159,外資期貨未平倉口數!$A$4:$M$499,4,FALSE)</f>
        <v>0</v>
      </c>
      <c r="O159" s="27">
        <f>VLOOKUP($B159,外資期貨未平倉口數!$A$4:$M$499,9,FALSE)</f>
        <v>0</v>
      </c>
      <c r="P159" s="27">
        <f>VLOOKUP($B159,外資期貨未平倉口數!$A$4:$M$499,10,FALSE)</f>
        <v>0</v>
      </c>
      <c r="Q159" s="27">
        <f>VLOOKUP($B159,外資期貨未平倉口數!$A$4:$M$499,11,FALSE)</f>
        <v>0</v>
      </c>
      <c r="R159" s="64">
        <f>VLOOKUP($B159,選擇權未平倉餘額!$A$4:$I$500,6,FALSE)</f>
        <v>0</v>
      </c>
      <c r="S159" s="64">
        <f>VLOOKUP($B159,選擇權未平倉餘額!$A$4:$I$500,7,FALSE)</f>
        <v>0</v>
      </c>
      <c r="T159" s="64">
        <f>VLOOKUP($B159,選擇權未平倉餘額!$A$4:$I$500,8,FALSE)</f>
        <v>0</v>
      </c>
      <c r="U159" s="64">
        <f>VLOOKUP($B159,選擇權未平倉餘額!$A$4:$I$500,9,FALSE)</f>
        <v>0</v>
      </c>
      <c r="V159" s="39">
        <f>VLOOKUP($B159,臺指選擇權P_C_Ratios!$A$4:$C$500,3,FALSE)</f>
        <v>0</v>
      </c>
      <c r="W159" s="41" t="e">
        <f>VLOOKUP($B159,散戶多空比!$A$6:$L$500,12,FALSE)</f>
        <v>#DIV/0!</v>
      </c>
      <c r="X159" s="40">
        <f>VLOOKUP($B159,期貨大額交易人未沖銷部位!$A$4:$O$499,4,FALSE)</f>
        <v>0</v>
      </c>
      <c r="Y159" s="40">
        <f>VLOOKUP($B159,期貨大額交易人未沖銷部位!$A$4:$O$499,7,FALSE)</f>
        <v>0</v>
      </c>
      <c r="Z159" s="40">
        <f>VLOOKUP($B159,期貨大額交易人未沖銷部位!$A$4:$O$499,10,FALSE)</f>
        <v>0</v>
      </c>
      <c r="AA159" s="40">
        <f>VLOOKUP($B159,期貨大額交易人未沖銷部位!$A$4:$O$499,13,FALSE)</f>
        <v>0</v>
      </c>
      <c r="AB159" s="40">
        <f>VLOOKUP($B159,期貨大額交易人未沖銷部位!$A$4:$O$499,14,FALSE)</f>
        <v>0</v>
      </c>
      <c r="AC159" s="40">
        <f>VLOOKUP($B159,期貨大額交易人未沖銷部位!$A$4:$O$499,15,FALSE)</f>
        <v>0</v>
      </c>
      <c r="AD159" s="33">
        <f>VLOOKUP($B159,三大美股走勢!$A$4:$J$495,4,FALSE)</f>
        <v>0</v>
      </c>
      <c r="AE159" s="33">
        <f>VLOOKUP($B159,三大美股走勢!$A$4:$J$495,7,FALSE)</f>
        <v>0</v>
      </c>
      <c r="AF159" s="33">
        <f>VLOOKUP($B159,三大美股走勢!$A$4:$J$495,10,FALSE)</f>
        <v>0</v>
      </c>
    </row>
    <row r="160" spans="2:32">
      <c r="B160" s="32">
        <v>42939</v>
      </c>
      <c r="C160" s="33">
        <f>VLOOKUP($B160,大盤與近月台指!$A$4:$I$499,2,FALSE)</f>
        <v>0</v>
      </c>
      <c r="D160" s="34">
        <f>VLOOKUP($B160,大盤與近月台指!$A$4:$I$499,3,FALSE)</f>
        <v>0</v>
      </c>
      <c r="E160" s="35">
        <f>VLOOKUP($B160,大盤與近月台指!$A$4:$I$499,4,FALSE)</f>
        <v>0</v>
      </c>
      <c r="F160" s="33">
        <f>VLOOKUP($B160,大盤與近月台指!$A$4:$I$499,5,FALSE)</f>
        <v>0</v>
      </c>
      <c r="G160" s="49">
        <f>VLOOKUP($B160,三大法人買賣超!$A$4:$I$500,3,FALSE)</f>
        <v>0</v>
      </c>
      <c r="H160" s="34">
        <f>VLOOKUP($B160,三大法人買賣超!$A$4:$I$500,5,FALSE)</f>
        <v>0</v>
      </c>
      <c r="I160" s="27">
        <f>VLOOKUP($B160,三大法人買賣超!$A$4:$I$500,7,FALSE)</f>
        <v>0</v>
      </c>
      <c r="J160" s="27">
        <f>VLOOKUP($B160,三大法人買賣超!$A$4:$I$500,9,FALSE)</f>
        <v>0</v>
      </c>
      <c r="K160" s="37">
        <f>新台幣匯率美元指數!B161</f>
        <v>0</v>
      </c>
      <c r="L160" s="38">
        <f>新台幣匯率美元指數!C161</f>
        <v>0</v>
      </c>
      <c r="M160" s="39">
        <f>新台幣匯率美元指數!D161</f>
        <v>0</v>
      </c>
      <c r="N160" s="27">
        <f>VLOOKUP($B160,外資期貨未平倉口數!$A$4:$M$499,4,FALSE)</f>
        <v>0</v>
      </c>
      <c r="O160" s="27">
        <f>VLOOKUP($B160,外資期貨未平倉口數!$A$4:$M$499,9,FALSE)</f>
        <v>0</v>
      </c>
      <c r="P160" s="27">
        <f>VLOOKUP($B160,外資期貨未平倉口數!$A$4:$M$499,10,FALSE)</f>
        <v>0</v>
      </c>
      <c r="Q160" s="27">
        <f>VLOOKUP($B160,外資期貨未平倉口數!$A$4:$M$499,11,FALSE)</f>
        <v>0</v>
      </c>
      <c r="R160" s="64">
        <f>VLOOKUP($B160,選擇權未平倉餘額!$A$4:$I$500,6,FALSE)</f>
        <v>0</v>
      </c>
      <c r="S160" s="64">
        <f>VLOOKUP($B160,選擇權未平倉餘額!$A$4:$I$500,7,FALSE)</f>
        <v>0</v>
      </c>
      <c r="T160" s="64">
        <f>VLOOKUP($B160,選擇權未平倉餘額!$A$4:$I$500,8,FALSE)</f>
        <v>0</v>
      </c>
      <c r="U160" s="64">
        <f>VLOOKUP($B160,選擇權未平倉餘額!$A$4:$I$500,9,FALSE)</f>
        <v>0</v>
      </c>
      <c r="V160" s="39">
        <f>VLOOKUP($B160,臺指選擇權P_C_Ratios!$A$4:$C$500,3,FALSE)</f>
        <v>0</v>
      </c>
      <c r="W160" s="41" t="e">
        <f>VLOOKUP($B160,散戶多空比!$A$6:$L$500,12,FALSE)</f>
        <v>#DIV/0!</v>
      </c>
      <c r="X160" s="40">
        <f>VLOOKUP($B160,期貨大額交易人未沖銷部位!$A$4:$O$499,4,FALSE)</f>
        <v>0</v>
      </c>
      <c r="Y160" s="40">
        <f>VLOOKUP($B160,期貨大額交易人未沖銷部位!$A$4:$O$499,7,FALSE)</f>
        <v>0</v>
      </c>
      <c r="Z160" s="40">
        <f>VLOOKUP($B160,期貨大額交易人未沖銷部位!$A$4:$O$499,10,FALSE)</f>
        <v>0</v>
      </c>
      <c r="AA160" s="40">
        <f>VLOOKUP($B160,期貨大額交易人未沖銷部位!$A$4:$O$499,13,FALSE)</f>
        <v>0</v>
      </c>
      <c r="AB160" s="40">
        <f>VLOOKUP($B160,期貨大額交易人未沖銷部位!$A$4:$O$499,14,FALSE)</f>
        <v>0</v>
      </c>
      <c r="AC160" s="40">
        <f>VLOOKUP($B160,期貨大額交易人未沖銷部位!$A$4:$O$499,15,FALSE)</f>
        <v>0</v>
      </c>
      <c r="AD160" s="33">
        <f>VLOOKUP($B160,三大美股走勢!$A$4:$J$495,4,FALSE)</f>
        <v>0</v>
      </c>
      <c r="AE160" s="33">
        <f>VLOOKUP($B160,三大美股走勢!$A$4:$J$495,7,FALSE)</f>
        <v>0</v>
      </c>
      <c r="AF160" s="33">
        <f>VLOOKUP($B160,三大美股走勢!$A$4:$J$495,10,FALSE)</f>
        <v>0</v>
      </c>
    </row>
    <row r="161" spans="2:32">
      <c r="B161" s="32">
        <v>42940</v>
      </c>
      <c r="C161" s="33">
        <f>VLOOKUP($B161,大盤與近月台指!$A$4:$I$499,2,FALSE)</f>
        <v>0</v>
      </c>
      <c r="D161" s="34">
        <f>VLOOKUP($B161,大盤與近月台指!$A$4:$I$499,3,FALSE)</f>
        <v>0</v>
      </c>
      <c r="E161" s="35">
        <f>VLOOKUP($B161,大盤與近月台指!$A$4:$I$499,4,FALSE)</f>
        <v>0</v>
      </c>
      <c r="F161" s="33">
        <f>VLOOKUP($B161,大盤與近月台指!$A$4:$I$499,5,FALSE)</f>
        <v>0</v>
      </c>
      <c r="G161" s="49">
        <f>VLOOKUP($B161,三大法人買賣超!$A$4:$I$500,3,FALSE)</f>
        <v>0</v>
      </c>
      <c r="H161" s="34">
        <f>VLOOKUP($B161,三大法人買賣超!$A$4:$I$500,5,FALSE)</f>
        <v>0</v>
      </c>
      <c r="I161" s="27">
        <f>VLOOKUP($B161,三大法人買賣超!$A$4:$I$500,7,FALSE)</f>
        <v>0</v>
      </c>
      <c r="J161" s="27">
        <f>VLOOKUP($B161,三大法人買賣超!$A$4:$I$500,9,FALSE)</f>
        <v>0</v>
      </c>
      <c r="K161" s="37">
        <f>新台幣匯率美元指數!B162</f>
        <v>0</v>
      </c>
      <c r="L161" s="38">
        <f>新台幣匯率美元指數!C162</f>
        <v>0</v>
      </c>
      <c r="M161" s="39">
        <f>新台幣匯率美元指數!D162</f>
        <v>0</v>
      </c>
      <c r="N161" s="27">
        <f>VLOOKUP($B161,外資期貨未平倉口數!$A$4:$M$499,4,FALSE)</f>
        <v>0</v>
      </c>
      <c r="O161" s="27">
        <f>VLOOKUP($B161,外資期貨未平倉口數!$A$4:$M$499,9,FALSE)</f>
        <v>0</v>
      </c>
      <c r="P161" s="27">
        <f>VLOOKUP($B161,外資期貨未平倉口數!$A$4:$M$499,10,FALSE)</f>
        <v>0</v>
      </c>
      <c r="Q161" s="27">
        <f>VLOOKUP($B161,外資期貨未平倉口數!$A$4:$M$499,11,FALSE)</f>
        <v>0</v>
      </c>
      <c r="R161" s="64">
        <f>VLOOKUP($B161,選擇權未平倉餘額!$A$4:$I$500,6,FALSE)</f>
        <v>0</v>
      </c>
      <c r="S161" s="64">
        <f>VLOOKUP($B161,選擇權未平倉餘額!$A$4:$I$500,7,FALSE)</f>
        <v>0</v>
      </c>
      <c r="T161" s="64">
        <f>VLOOKUP($B161,選擇權未平倉餘額!$A$4:$I$500,8,FALSE)</f>
        <v>0</v>
      </c>
      <c r="U161" s="64">
        <f>VLOOKUP($B161,選擇權未平倉餘額!$A$4:$I$500,9,FALSE)</f>
        <v>0</v>
      </c>
      <c r="V161" s="39">
        <f>VLOOKUP($B161,臺指選擇權P_C_Ratios!$A$4:$C$500,3,FALSE)</f>
        <v>0</v>
      </c>
      <c r="W161" s="41" t="e">
        <f>VLOOKUP($B161,散戶多空比!$A$6:$L$500,12,FALSE)</f>
        <v>#DIV/0!</v>
      </c>
      <c r="X161" s="40">
        <f>VLOOKUP($B161,期貨大額交易人未沖銷部位!$A$4:$O$499,4,FALSE)</f>
        <v>0</v>
      </c>
      <c r="Y161" s="40">
        <f>VLOOKUP($B161,期貨大額交易人未沖銷部位!$A$4:$O$499,7,FALSE)</f>
        <v>0</v>
      </c>
      <c r="Z161" s="40">
        <f>VLOOKUP($B161,期貨大額交易人未沖銷部位!$A$4:$O$499,10,FALSE)</f>
        <v>0</v>
      </c>
      <c r="AA161" s="40">
        <f>VLOOKUP($B161,期貨大額交易人未沖銷部位!$A$4:$O$499,13,FALSE)</f>
        <v>0</v>
      </c>
      <c r="AB161" s="40">
        <f>VLOOKUP($B161,期貨大額交易人未沖銷部位!$A$4:$O$499,14,FALSE)</f>
        <v>0</v>
      </c>
      <c r="AC161" s="40">
        <f>VLOOKUP($B161,期貨大額交易人未沖銷部位!$A$4:$O$499,15,FALSE)</f>
        <v>0</v>
      </c>
      <c r="AD161" s="33">
        <f>VLOOKUP($B161,三大美股走勢!$A$4:$J$495,4,FALSE)</f>
        <v>0</v>
      </c>
      <c r="AE161" s="33">
        <f>VLOOKUP($B161,三大美股走勢!$A$4:$J$495,7,FALSE)</f>
        <v>0</v>
      </c>
      <c r="AF161" s="33">
        <f>VLOOKUP($B161,三大美股走勢!$A$4:$J$495,10,FALSE)</f>
        <v>0</v>
      </c>
    </row>
    <row r="162" spans="2:32">
      <c r="B162" s="32">
        <v>42941</v>
      </c>
      <c r="C162" s="33">
        <f>VLOOKUP($B162,大盤與近月台指!$A$4:$I$499,2,FALSE)</f>
        <v>0</v>
      </c>
      <c r="D162" s="34">
        <f>VLOOKUP($B162,大盤與近月台指!$A$4:$I$499,3,FALSE)</f>
        <v>0</v>
      </c>
      <c r="E162" s="35">
        <f>VLOOKUP($B162,大盤與近月台指!$A$4:$I$499,4,FALSE)</f>
        <v>0</v>
      </c>
      <c r="F162" s="33">
        <f>VLOOKUP($B162,大盤與近月台指!$A$4:$I$499,5,FALSE)</f>
        <v>0</v>
      </c>
      <c r="G162" s="49">
        <f>VLOOKUP($B162,三大法人買賣超!$A$4:$I$500,3,FALSE)</f>
        <v>0</v>
      </c>
      <c r="H162" s="34">
        <f>VLOOKUP($B162,三大法人買賣超!$A$4:$I$500,5,FALSE)</f>
        <v>0</v>
      </c>
      <c r="I162" s="27">
        <f>VLOOKUP($B162,三大法人買賣超!$A$4:$I$500,7,FALSE)</f>
        <v>0</v>
      </c>
      <c r="J162" s="27">
        <f>VLOOKUP($B162,三大法人買賣超!$A$4:$I$500,9,FALSE)</f>
        <v>0</v>
      </c>
      <c r="K162" s="37">
        <f>新台幣匯率美元指數!B163</f>
        <v>0</v>
      </c>
      <c r="L162" s="38">
        <f>新台幣匯率美元指數!C163</f>
        <v>0</v>
      </c>
      <c r="M162" s="39">
        <f>新台幣匯率美元指數!D163</f>
        <v>0</v>
      </c>
      <c r="N162" s="27">
        <f>VLOOKUP($B162,外資期貨未平倉口數!$A$4:$M$499,4,FALSE)</f>
        <v>0</v>
      </c>
      <c r="O162" s="27">
        <f>VLOOKUP($B162,外資期貨未平倉口數!$A$4:$M$499,9,FALSE)</f>
        <v>0</v>
      </c>
      <c r="P162" s="27">
        <f>VLOOKUP($B162,外資期貨未平倉口數!$A$4:$M$499,10,FALSE)</f>
        <v>0</v>
      </c>
      <c r="Q162" s="27">
        <f>VLOOKUP($B162,外資期貨未平倉口數!$A$4:$M$499,11,FALSE)</f>
        <v>0</v>
      </c>
      <c r="R162" s="64">
        <f>VLOOKUP($B162,選擇權未平倉餘額!$A$4:$I$500,6,FALSE)</f>
        <v>0</v>
      </c>
      <c r="S162" s="64">
        <f>VLOOKUP($B162,選擇權未平倉餘額!$A$4:$I$500,7,FALSE)</f>
        <v>0</v>
      </c>
      <c r="T162" s="64">
        <f>VLOOKUP($B162,選擇權未平倉餘額!$A$4:$I$500,8,FALSE)</f>
        <v>0</v>
      </c>
      <c r="U162" s="64">
        <f>VLOOKUP($B162,選擇權未平倉餘額!$A$4:$I$500,9,FALSE)</f>
        <v>0</v>
      </c>
      <c r="V162" s="39">
        <f>VLOOKUP($B162,臺指選擇權P_C_Ratios!$A$4:$C$500,3,FALSE)</f>
        <v>0</v>
      </c>
      <c r="W162" s="41" t="e">
        <f>VLOOKUP($B162,散戶多空比!$A$6:$L$500,12,FALSE)</f>
        <v>#DIV/0!</v>
      </c>
      <c r="X162" s="40">
        <f>VLOOKUP($B162,期貨大額交易人未沖銷部位!$A$4:$O$499,4,FALSE)</f>
        <v>0</v>
      </c>
      <c r="Y162" s="40">
        <f>VLOOKUP($B162,期貨大額交易人未沖銷部位!$A$4:$O$499,7,FALSE)</f>
        <v>0</v>
      </c>
      <c r="Z162" s="40">
        <f>VLOOKUP($B162,期貨大額交易人未沖銷部位!$A$4:$O$499,10,FALSE)</f>
        <v>0</v>
      </c>
      <c r="AA162" s="40">
        <f>VLOOKUP($B162,期貨大額交易人未沖銷部位!$A$4:$O$499,13,FALSE)</f>
        <v>0</v>
      </c>
      <c r="AB162" s="40">
        <f>VLOOKUP($B162,期貨大額交易人未沖銷部位!$A$4:$O$499,14,FALSE)</f>
        <v>0</v>
      </c>
      <c r="AC162" s="40">
        <f>VLOOKUP($B162,期貨大額交易人未沖銷部位!$A$4:$O$499,15,FALSE)</f>
        <v>0</v>
      </c>
      <c r="AD162" s="33">
        <f>VLOOKUP($B162,三大美股走勢!$A$4:$J$495,4,FALSE)</f>
        <v>0</v>
      </c>
      <c r="AE162" s="33">
        <f>VLOOKUP($B162,三大美股走勢!$A$4:$J$495,7,FALSE)</f>
        <v>0</v>
      </c>
      <c r="AF162" s="33">
        <f>VLOOKUP($B162,三大美股走勢!$A$4:$J$495,10,FALSE)</f>
        <v>0</v>
      </c>
    </row>
    <row r="163" spans="2:32">
      <c r="B163" s="32">
        <v>42942</v>
      </c>
      <c r="C163" s="33">
        <f>VLOOKUP($B163,大盤與近月台指!$A$4:$I$499,2,FALSE)</f>
        <v>0</v>
      </c>
      <c r="D163" s="34">
        <f>VLOOKUP($B163,大盤與近月台指!$A$4:$I$499,3,FALSE)</f>
        <v>0</v>
      </c>
      <c r="E163" s="35">
        <f>VLOOKUP($B163,大盤與近月台指!$A$4:$I$499,4,FALSE)</f>
        <v>0</v>
      </c>
      <c r="F163" s="33">
        <f>VLOOKUP($B163,大盤與近月台指!$A$4:$I$499,5,FALSE)</f>
        <v>0</v>
      </c>
      <c r="G163" s="49">
        <f>VLOOKUP($B163,三大法人買賣超!$A$4:$I$500,3,FALSE)</f>
        <v>0</v>
      </c>
      <c r="H163" s="34">
        <f>VLOOKUP($B163,三大法人買賣超!$A$4:$I$500,5,FALSE)</f>
        <v>0</v>
      </c>
      <c r="I163" s="27">
        <f>VLOOKUP($B163,三大法人買賣超!$A$4:$I$500,7,FALSE)</f>
        <v>0</v>
      </c>
      <c r="J163" s="27">
        <f>VLOOKUP($B163,三大法人買賣超!$A$4:$I$500,9,FALSE)</f>
        <v>0</v>
      </c>
      <c r="K163" s="37">
        <f>新台幣匯率美元指數!B164</f>
        <v>0</v>
      </c>
      <c r="L163" s="38">
        <f>新台幣匯率美元指數!C164</f>
        <v>0</v>
      </c>
      <c r="M163" s="39">
        <f>新台幣匯率美元指數!D164</f>
        <v>0</v>
      </c>
      <c r="N163" s="27">
        <f>VLOOKUP($B163,外資期貨未平倉口數!$A$4:$M$499,4,FALSE)</f>
        <v>0</v>
      </c>
      <c r="O163" s="27">
        <f>VLOOKUP($B163,外資期貨未平倉口數!$A$4:$M$499,9,FALSE)</f>
        <v>0</v>
      </c>
      <c r="P163" s="27">
        <f>VLOOKUP($B163,外資期貨未平倉口數!$A$4:$M$499,10,FALSE)</f>
        <v>0</v>
      </c>
      <c r="Q163" s="27">
        <f>VLOOKUP($B163,外資期貨未平倉口數!$A$4:$M$499,11,FALSE)</f>
        <v>0</v>
      </c>
      <c r="R163" s="64">
        <f>VLOOKUP($B163,選擇權未平倉餘額!$A$4:$I$500,6,FALSE)</f>
        <v>0</v>
      </c>
      <c r="S163" s="64">
        <f>VLOOKUP($B163,選擇權未平倉餘額!$A$4:$I$500,7,FALSE)</f>
        <v>0</v>
      </c>
      <c r="T163" s="64">
        <f>VLOOKUP($B163,選擇權未平倉餘額!$A$4:$I$500,8,FALSE)</f>
        <v>0</v>
      </c>
      <c r="U163" s="64">
        <f>VLOOKUP($B163,選擇權未平倉餘額!$A$4:$I$500,9,FALSE)</f>
        <v>0</v>
      </c>
      <c r="V163" s="39">
        <f>VLOOKUP($B163,臺指選擇權P_C_Ratios!$A$4:$C$500,3,FALSE)</f>
        <v>0</v>
      </c>
      <c r="W163" s="41" t="e">
        <f>VLOOKUP($B163,散戶多空比!$A$6:$L$500,12,FALSE)</f>
        <v>#DIV/0!</v>
      </c>
      <c r="X163" s="40">
        <f>VLOOKUP($B163,期貨大額交易人未沖銷部位!$A$4:$O$499,4,FALSE)</f>
        <v>0</v>
      </c>
      <c r="Y163" s="40">
        <f>VLOOKUP($B163,期貨大額交易人未沖銷部位!$A$4:$O$499,7,FALSE)</f>
        <v>0</v>
      </c>
      <c r="Z163" s="40">
        <f>VLOOKUP($B163,期貨大額交易人未沖銷部位!$A$4:$O$499,10,FALSE)</f>
        <v>0</v>
      </c>
      <c r="AA163" s="40">
        <f>VLOOKUP($B163,期貨大額交易人未沖銷部位!$A$4:$O$499,13,FALSE)</f>
        <v>0</v>
      </c>
      <c r="AB163" s="40">
        <f>VLOOKUP($B163,期貨大額交易人未沖銷部位!$A$4:$O$499,14,FALSE)</f>
        <v>0</v>
      </c>
      <c r="AC163" s="40">
        <f>VLOOKUP($B163,期貨大額交易人未沖銷部位!$A$4:$O$499,15,FALSE)</f>
        <v>0</v>
      </c>
      <c r="AD163" s="33">
        <f>VLOOKUP($B163,三大美股走勢!$A$4:$J$495,4,FALSE)</f>
        <v>0</v>
      </c>
      <c r="AE163" s="33">
        <f>VLOOKUP($B163,三大美股走勢!$A$4:$J$495,7,FALSE)</f>
        <v>0</v>
      </c>
      <c r="AF163" s="33">
        <f>VLOOKUP($B163,三大美股走勢!$A$4:$J$495,10,FALSE)</f>
        <v>0</v>
      </c>
    </row>
    <row r="164" spans="2:32">
      <c r="B164" s="32">
        <v>42943</v>
      </c>
      <c r="C164" s="33">
        <f>VLOOKUP($B164,大盤與近月台指!$A$4:$I$499,2,FALSE)</f>
        <v>0</v>
      </c>
      <c r="D164" s="34">
        <f>VLOOKUP($B164,大盤與近月台指!$A$4:$I$499,3,FALSE)</f>
        <v>0</v>
      </c>
      <c r="E164" s="35">
        <f>VLOOKUP($B164,大盤與近月台指!$A$4:$I$499,4,FALSE)</f>
        <v>0</v>
      </c>
      <c r="F164" s="33">
        <f>VLOOKUP($B164,大盤與近月台指!$A$4:$I$499,5,FALSE)</f>
        <v>0</v>
      </c>
      <c r="G164" s="49">
        <f>VLOOKUP($B164,三大法人買賣超!$A$4:$I$500,3,FALSE)</f>
        <v>0</v>
      </c>
      <c r="H164" s="34">
        <f>VLOOKUP($B164,三大法人買賣超!$A$4:$I$500,5,FALSE)</f>
        <v>0</v>
      </c>
      <c r="I164" s="27">
        <f>VLOOKUP($B164,三大法人買賣超!$A$4:$I$500,7,FALSE)</f>
        <v>0</v>
      </c>
      <c r="J164" s="27">
        <f>VLOOKUP($B164,三大法人買賣超!$A$4:$I$500,9,FALSE)</f>
        <v>0</v>
      </c>
      <c r="K164" s="37">
        <f>新台幣匯率美元指數!B165</f>
        <v>0</v>
      </c>
      <c r="L164" s="38">
        <f>新台幣匯率美元指數!C165</f>
        <v>0</v>
      </c>
      <c r="M164" s="39">
        <f>新台幣匯率美元指數!D165</f>
        <v>0</v>
      </c>
      <c r="N164" s="27">
        <f>VLOOKUP($B164,外資期貨未平倉口數!$A$4:$M$499,4,FALSE)</f>
        <v>0</v>
      </c>
      <c r="O164" s="27">
        <f>VLOOKUP($B164,外資期貨未平倉口數!$A$4:$M$499,9,FALSE)</f>
        <v>0</v>
      </c>
      <c r="P164" s="27">
        <f>VLOOKUP($B164,外資期貨未平倉口數!$A$4:$M$499,10,FALSE)</f>
        <v>0</v>
      </c>
      <c r="Q164" s="27">
        <f>VLOOKUP($B164,外資期貨未平倉口數!$A$4:$M$499,11,FALSE)</f>
        <v>0</v>
      </c>
      <c r="R164" s="64">
        <f>VLOOKUP($B164,選擇權未平倉餘額!$A$4:$I$500,6,FALSE)</f>
        <v>0</v>
      </c>
      <c r="S164" s="64">
        <f>VLOOKUP($B164,選擇權未平倉餘額!$A$4:$I$500,7,FALSE)</f>
        <v>0</v>
      </c>
      <c r="T164" s="64">
        <f>VLOOKUP($B164,選擇權未平倉餘額!$A$4:$I$500,8,FALSE)</f>
        <v>0</v>
      </c>
      <c r="U164" s="64">
        <f>VLOOKUP($B164,選擇權未平倉餘額!$A$4:$I$500,9,FALSE)</f>
        <v>0</v>
      </c>
      <c r="V164" s="39">
        <f>VLOOKUP($B164,臺指選擇權P_C_Ratios!$A$4:$C$500,3,FALSE)</f>
        <v>0</v>
      </c>
      <c r="W164" s="41" t="e">
        <f>VLOOKUP($B164,散戶多空比!$A$6:$L$500,12,FALSE)</f>
        <v>#DIV/0!</v>
      </c>
      <c r="X164" s="40">
        <f>VLOOKUP($B164,期貨大額交易人未沖銷部位!$A$4:$O$499,4,FALSE)</f>
        <v>0</v>
      </c>
      <c r="Y164" s="40">
        <f>VLOOKUP($B164,期貨大額交易人未沖銷部位!$A$4:$O$499,7,FALSE)</f>
        <v>0</v>
      </c>
      <c r="Z164" s="40">
        <f>VLOOKUP($B164,期貨大額交易人未沖銷部位!$A$4:$O$499,10,FALSE)</f>
        <v>0</v>
      </c>
      <c r="AA164" s="40">
        <f>VLOOKUP($B164,期貨大額交易人未沖銷部位!$A$4:$O$499,13,FALSE)</f>
        <v>0</v>
      </c>
      <c r="AB164" s="40">
        <f>VLOOKUP($B164,期貨大額交易人未沖銷部位!$A$4:$O$499,14,FALSE)</f>
        <v>0</v>
      </c>
      <c r="AC164" s="40">
        <f>VLOOKUP($B164,期貨大額交易人未沖銷部位!$A$4:$O$499,15,FALSE)</f>
        <v>0</v>
      </c>
      <c r="AD164" s="33">
        <f>VLOOKUP($B164,三大美股走勢!$A$4:$J$495,4,FALSE)</f>
        <v>0</v>
      </c>
      <c r="AE164" s="33">
        <f>VLOOKUP($B164,三大美股走勢!$A$4:$J$495,7,FALSE)</f>
        <v>0</v>
      </c>
      <c r="AF164" s="33">
        <f>VLOOKUP($B164,三大美股走勢!$A$4:$J$495,10,FALSE)</f>
        <v>0</v>
      </c>
    </row>
    <row r="165" spans="2:32">
      <c r="B165" s="32">
        <v>42944</v>
      </c>
      <c r="C165" s="33">
        <f>VLOOKUP($B165,大盤與近月台指!$A$4:$I$499,2,FALSE)</f>
        <v>0</v>
      </c>
      <c r="D165" s="34">
        <f>VLOOKUP($B165,大盤與近月台指!$A$4:$I$499,3,FALSE)</f>
        <v>0</v>
      </c>
      <c r="E165" s="35">
        <f>VLOOKUP($B165,大盤與近月台指!$A$4:$I$499,4,FALSE)</f>
        <v>0</v>
      </c>
      <c r="F165" s="33">
        <f>VLOOKUP($B165,大盤與近月台指!$A$4:$I$499,5,FALSE)</f>
        <v>0</v>
      </c>
      <c r="G165" s="49">
        <f>VLOOKUP($B165,三大法人買賣超!$A$4:$I$500,3,FALSE)</f>
        <v>0</v>
      </c>
      <c r="H165" s="34">
        <f>VLOOKUP($B165,三大法人買賣超!$A$4:$I$500,5,FALSE)</f>
        <v>0</v>
      </c>
      <c r="I165" s="27">
        <f>VLOOKUP($B165,三大法人買賣超!$A$4:$I$500,7,FALSE)</f>
        <v>0</v>
      </c>
      <c r="J165" s="27">
        <f>VLOOKUP($B165,三大法人買賣超!$A$4:$I$500,9,FALSE)</f>
        <v>0</v>
      </c>
      <c r="K165" s="37">
        <f>新台幣匯率美元指數!B166</f>
        <v>0</v>
      </c>
      <c r="L165" s="38">
        <f>新台幣匯率美元指數!C166</f>
        <v>0</v>
      </c>
      <c r="M165" s="39">
        <f>新台幣匯率美元指數!D166</f>
        <v>0</v>
      </c>
      <c r="N165" s="27">
        <f>VLOOKUP($B165,外資期貨未平倉口數!$A$4:$M$499,4,FALSE)</f>
        <v>0</v>
      </c>
      <c r="O165" s="27">
        <f>VLOOKUP($B165,外資期貨未平倉口數!$A$4:$M$499,9,FALSE)</f>
        <v>0</v>
      </c>
      <c r="P165" s="27">
        <f>VLOOKUP($B165,外資期貨未平倉口數!$A$4:$M$499,10,FALSE)</f>
        <v>0</v>
      </c>
      <c r="Q165" s="27">
        <f>VLOOKUP($B165,外資期貨未平倉口數!$A$4:$M$499,11,FALSE)</f>
        <v>0</v>
      </c>
      <c r="R165" s="64">
        <f>VLOOKUP($B165,選擇權未平倉餘額!$A$4:$I$500,6,FALSE)</f>
        <v>0</v>
      </c>
      <c r="S165" s="64">
        <f>VLOOKUP($B165,選擇權未平倉餘額!$A$4:$I$500,7,FALSE)</f>
        <v>0</v>
      </c>
      <c r="T165" s="64">
        <f>VLOOKUP($B165,選擇權未平倉餘額!$A$4:$I$500,8,FALSE)</f>
        <v>0</v>
      </c>
      <c r="U165" s="64">
        <f>VLOOKUP($B165,選擇權未平倉餘額!$A$4:$I$500,9,FALSE)</f>
        <v>0</v>
      </c>
      <c r="V165" s="39">
        <f>VLOOKUP($B165,臺指選擇權P_C_Ratios!$A$4:$C$500,3,FALSE)</f>
        <v>0</v>
      </c>
      <c r="W165" s="41" t="e">
        <f>VLOOKUP($B165,散戶多空比!$A$6:$L$500,12,FALSE)</f>
        <v>#DIV/0!</v>
      </c>
      <c r="X165" s="40">
        <f>VLOOKUP($B165,期貨大額交易人未沖銷部位!$A$4:$O$499,4,FALSE)</f>
        <v>0</v>
      </c>
      <c r="Y165" s="40">
        <f>VLOOKUP($B165,期貨大額交易人未沖銷部位!$A$4:$O$499,7,FALSE)</f>
        <v>0</v>
      </c>
      <c r="Z165" s="40">
        <f>VLOOKUP($B165,期貨大額交易人未沖銷部位!$A$4:$O$499,10,FALSE)</f>
        <v>0</v>
      </c>
      <c r="AA165" s="40">
        <f>VLOOKUP($B165,期貨大額交易人未沖銷部位!$A$4:$O$499,13,FALSE)</f>
        <v>0</v>
      </c>
      <c r="AB165" s="40">
        <f>VLOOKUP($B165,期貨大額交易人未沖銷部位!$A$4:$O$499,14,FALSE)</f>
        <v>0</v>
      </c>
      <c r="AC165" s="40">
        <f>VLOOKUP($B165,期貨大額交易人未沖銷部位!$A$4:$O$499,15,FALSE)</f>
        <v>0</v>
      </c>
      <c r="AD165" s="33">
        <f>VLOOKUP($B165,三大美股走勢!$A$4:$J$495,4,FALSE)</f>
        <v>0</v>
      </c>
      <c r="AE165" s="33">
        <f>VLOOKUP($B165,三大美股走勢!$A$4:$J$495,7,FALSE)</f>
        <v>0</v>
      </c>
      <c r="AF165" s="33">
        <f>VLOOKUP($B165,三大美股走勢!$A$4:$J$495,10,FALSE)</f>
        <v>0</v>
      </c>
    </row>
    <row r="166" spans="2:32">
      <c r="B166" s="32">
        <v>42945</v>
      </c>
      <c r="C166" s="33">
        <f>VLOOKUP($B166,大盤與近月台指!$A$4:$I$499,2,FALSE)</f>
        <v>0</v>
      </c>
      <c r="D166" s="34">
        <f>VLOOKUP($B166,大盤與近月台指!$A$4:$I$499,3,FALSE)</f>
        <v>0</v>
      </c>
      <c r="E166" s="35">
        <f>VLOOKUP($B166,大盤與近月台指!$A$4:$I$499,4,FALSE)</f>
        <v>0</v>
      </c>
      <c r="F166" s="33">
        <f>VLOOKUP($B166,大盤與近月台指!$A$4:$I$499,5,FALSE)</f>
        <v>0</v>
      </c>
      <c r="G166" s="49">
        <f>VLOOKUP($B166,三大法人買賣超!$A$4:$I$500,3,FALSE)</f>
        <v>0</v>
      </c>
      <c r="H166" s="34">
        <f>VLOOKUP($B166,三大法人買賣超!$A$4:$I$500,5,FALSE)</f>
        <v>0</v>
      </c>
      <c r="I166" s="27">
        <f>VLOOKUP($B166,三大法人買賣超!$A$4:$I$500,7,FALSE)</f>
        <v>0</v>
      </c>
      <c r="J166" s="27">
        <f>VLOOKUP($B166,三大法人買賣超!$A$4:$I$500,9,FALSE)</f>
        <v>0</v>
      </c>
      <c r="K166" s="37">
        <f>新台幣匯率美元指數!B167</f>
        <v>0</v>
      </c>
      <c r="L166" s="38">
        <f>新台幣匯率美元指數!C167</f>
        <v>0</v>
      </c>
      <c r="M166" s="39">
        <f>新台幣匯率美元指數!D167</f>
        <v>0</v>
      </c>
      <c r="N166" s="27">
        <f>VLOOKUP($B166,外資期貨未平倉口數!$A$4:$M$499,4,FALSE)</f>
        <v>0</v>
      </c>
      <c r="O166" s="27">
        <f>VLOOKUP($B166,外資期貨未平倉口數!$A$4:$M$499,9,FALSE)</f>
        <v>0</v>
      </c>
      <c r="P166" s="27">
        <f>VLOOKUP($B166,外資期貨未平倉口數!$A$4:$M$499,10,FALSE)</f>
        <v>0</v>
      </c>
      <c r="Q166" s="27">
        <f>VLOOKUP($B166,外資期貨未平倉口數!$A$4:$M$499,11,FALSE)</f>
        <v>0</v>
      </c>
      <c r="R166" s="64">
        <f>VLOOKUP($B166,選擇權未平倉餘額!$A$4:$I$500,6,FALSE)</f>
        <v>0</v>
      </c>
      <c r="S166" s="64">
        <f>VLOOKUP($B166,選擇權未平倉餘額!$A$4:$I$500,7,FALSE)</f>
        <v>0</v>
      </c>
      <c r="T166" s="64">
        <f>VLOOKUP($B166,選擇權未平倉餘額!$A$4:$I$500,8,FALSE)</f>
        <v>0</v>
      </c>
      <c r="U166" s="64">
        <f>VLOOKUP($B166,選擇權未平倉餘額!$A$4:$I$500,9,FALSE)</f>
        <v>0</v>
      </c>
      <c r="V166" s="39">
        <f>VLOOKUP($B166,臺指選擇權P_C_Ratios!$A$4:$C$500,3,FALSE)</f>
        <v>0</v>
      </c>
      <c r="W166" s="41" t="e">
        <f>VLOOKUP($B166,散戶多空比!$A$6:$L$500,12,FALSE)</f>
        <v>#DIV/0!</v>
      </c>
      <c r="X166" s="40">
        <f>VLOOKUP($B166,期貨大額交易人未沖銷部位!$A$4:$O$499,4,FALSE)</f>
        <v>0</v>
      </c>
      <c r="Y166" s="40">
        <f>VLOOKUP($B166,期貨大額交易人未沖銷部位!$A$4:$O$499,7,FALSE)</f>
        <v>0</v>
      </c>
      <c r="Z166" s="40">
        <f>VLOOKUP($B166,期貨大額交易人未沖銷部位!$A$4:$O$499,10,FALSE)</f>
        <v>0</v>
      </c>
      <c r="AA166" s="40">
        <f>VLOOKUP($B166,期貨大額交易人未沖銷部位!$A$4:$O$499,13,FALSE)</f>
        <v>0</v>
      </c>
      <c r="AB166" s="40">
        <f>VLOOKUP($B166,期貨大額交易人未沖銷部位!$A$4:$O$499,14,FALSE)</f>
        <v>0</v>
      </c>
      <c r="AC166" s="40">
        <f>VLOOKUP($B166,期貨大額交易人未沖銷部位!$A$4:$O$499,15,FALSE)</f>
        <v>0</v>
      </c>
      <c r="AD166" s="33">
        <f>VLOOKUP($B166,三大美股走勢!$A$4:$J$495,4,FALSE)</f>
        <v>0</v>
      </c>
      <c r="AE166" s="33">
        <f>VLOOKUP($B166,三大美股走勢!$A$4:$J$495,7,FALSE)</f>
        <v>0</v>
      </c>
      <c r="AF166" s="33">
        <f>VLOOKUP($B166,三大美股走勢!$A$4:$J$495,10,FALSE)</f>
        <v>0</v>
      </c>
    </row>
    <row r="167" spans="2:32">
      <c r="B167" s="32">
        <v>42946</v>
      </c>
      <c r="C167" s="33">
        <f>VLOOKUP($B167,大盤與近月台指!$A$4:$I$499,2,FALSE)</f>
        <v>0</v>
      </c>
      <c r="D167" s="34">
        <f>VLOOKUP($B167,大盤與近月台指!$A$4:$I$499,3,FALSE)</f>
        <v>0</v>
      </c>
      <c r="E167" s="35">
        <f>VLOOKUP($B167,大盤與近月台指!$A$4:$I$499,4,FALSE)</f>
        <v>0</v>
      </c>
      <c r="F167" s="33">
        <f>VLOOKUP($B167,大盤與近月台指!$A$4:$I$499,5,FALSE)</f>
        <v>0</v>
      </c>
      <c r="G167" s="49">
        <f>VLOOKUP($B167,三大法人買賣超!$A$4:$I$500,3,FALSE)</f>
        <v>0</v>
      </c>
      <c r="H167" s="34">
        <f>VLOOKUP($B167,三大法人買賣超!$A$4:$I$500,5,FALSE)</f>
        <v>0</v>
      </c>
      <c r="I167" s="27">
        <f>VLOOKUP($B167,三大法人買賣超!$A$4:$I$500,7,FALSE)</f>
        <v>0</v>
      </c>
      <c r="J167" s="27">
        <f>VLOOKUP($B167,三大法人買賣超!$A$4:$I$500,9,FALSE)</f>
        <v>0</v>
      </c>
      <c r="K167" s="37">
        <f>新台幣匯率美元指數!B168</f>
        <v>0</v>
      </c>
      <c r="L167" s="38">
        <f>新台幣匯率美元指數!C168</f>
        <v>0</v>
      </c>
      <c r="M167" s="39">
        <f>新台幣匯率美元指數!D168</f>
        <v>0</v>
      </c>
      <c r="N167" s="27">
        <f>VLOOKUP($B167,外資期貨未平倉口數!$A$4:$M$499,4,FALSE)</f>
        <v>0</v>
      </c>
      <c r="O167" s="27">
        <f>VLOOKUP($B167,外資期貨未平倉口數!$A$4:$M$499,9,FALSE)</f>
        <v>0</v>
      </c>
      <c r="P167" s="27">
        <f>VLOOKUP($B167,外資期貨未平倉口數!$A$4:$M$499,10,FALSE)</f>
        <v>0</v>
      </c>
      <c r="Q167" s="27">
        <f>VLOOKUP($B167,外資期貨未平倉口數!$A$4:$M$499,11,FALSE)</f>
        <v>0</v>
      </c>
      <c r="R167" s="64">
        <f>VLOOKUP($B167,選擇權未平倉餘額!$A$4:$I$500,6,FALSE)</f>
        <v>0</v>
      </c>
      <c r="S167" s="64">
        <f>VLOOKUP($B167,選擇權未平倉餘額!$A$4:$I$500,7,FALSE)</f>
        <v>0</v>
      </c>
      <c r="T167" s="64">
        <f>VLOOKUP($B167,選擇權未平倉餘額!$A$4:$I$500,8,FALSE)</f>
        <v>0</v>
      </c>
      <c r="U167" s="64">
        <f>VLOOKUP($B167,選擇權未平倉餘額!$A$4:$I$500,9,FALSE)</f>
        <v>0</v>
      </c>
      <c r="V167" s="39">
        <f>VLOOKUP($B167,臺指選擇權P_C_Ratios!$A$4:$C$500,3,FALSE)</f>
        <v>0</v>
      </c>
      <c r="W167" s="41" t="e">
        <f>VLOOKUP($B167,散戶多空比!$A$6:$L$500,12,FALSE)</f>
        <v>#DIV/0!</v>
      </c>
      <c r="X167" s="40">
        <f>VLOOKUP($B167,期貨大額交易人未沖銷部位!$A$4:$O$499,4,FALSE)</f>
        <v>0</v>
      </c>
      <c r="Y167" s="40">
        <f>VLOOKUP($B167,期貨大額交易人未沖銷部位!$A$4:$O$499,7,FALSE)</f>
        <v>0</v>
      </c>
      <c r="Z167" s="40">
        <f>VLOOKUP($B167,期貨大額交易人未沖銷部位!$A$4:$O$499,10,FALSE)</f>
        <v>0</v>
      </c>
      <c r="AA167" s="40">
        <f>VLOOKUP($B167,期貨大額交易人未沖銷部位!$A$4:$O$499,13,FALSE)</f>
        <v>0</v>
      </c>
      <c r="AB167" s="40">
        <f>VLOOKUP($B167,期貨大額交易人未沖銷部位!$A$4:$O$499,14,FALSE)</f>
        <v>0</v>
      </c>
      <c r="AC167" s="40">
        <f>VLOOKUP($B167,期貨大額交易人未沖銷部位!$A$4:$O$499,15,FALSE)</f>
        <v>0</v>
      </c>
      <c r="AD167" s="33">
        <f>VLOOKUP($B167,三大美股走勢!$A$4:$J$495,4,FALSE)</f>
        <v>0</v>
      </c>
      <c r="AE167" s="33">
        <f>VLOOKUP($B167,三大美股走勢!$A$4:$J$495,7,FALSE)</f>
        <v>0</v>
      </c>
      <c r="AF167" s="33">
        <f>VLOOKUP($B167,三大美股走勢!$A$4:$J$495,10,FALSE)</f>
        <v>0</v>
      </c>
    </row>
    <row r="168" spans="2:32">
      <c r="B168" s="32">
        <v>42947</v>
      </c>
      <c r="C168" s="33">
        <f>VLOOKUP($B168,大盤與近月台指!$A$4:$I$499,2,FALSE)</f>
        <v>0</v>
      </c>
      <c r="D168" s="34">
        <f>VLOOKUP($B168,大盤與近月台指!$A$4:$I$499,3,FALSE)</f>
        <v>0</v>
      </c>
      <c r="E168" s="35">
        <f>VLOOKUP($B168,大盤與近月台指!$A$4:$I$499,4,FALSE)</f>
        <v>0</v>
      </c>
      <c r="F168" s="33">
        <f>VLOOKUP($B168,大盤與近月台指!$A$4:$I$499,5,FALSE)</f>
        <v>0</v>
      </c>
      <c r="G168" s="49">
        <f>VLOOKUP($B168,三大法人買賣超!$A$4:$I$500,3,FALSE)</f>
        <v>0</v>
      </c>
      <c r="H168" s="34">
        <f>VLOOKUP($B168,三大法人買賣超!$A$4:$I$500,5,FALSE)</f>
        <v>0</v>
      </c>
      <c r="I168" s="27">
        <f>VLOOKUP($B168,三大法人買賣超!$A$4:$I$500,7,FALSE)</f>
        <v>0</v>
      </c>
      <c r="J168" s="27">
        <f>VLOOKUP($B168,三大法人買賣超!$A$4:$I$500,9,FALSE)</f>
        <v>0</v>
      </c>
      <c r="K168" s="37">
        <f>新台幣匯率美元指數!B169</f>
        <v>0</v>
      </c>
      <c r="L168" s="38">
        <f>新台幣匯率美元指數!C169</f>
        <v>0</v>
      </c>
      <c r="M168" s="39">
        <f>新台幣匯率美元指數!D169</f>
        <v>0</v>
      </c>
      <c r="N168" s="27">
        <f>VLOOKUP($B168,外資期貨未平倉口數!$A$4:$M$499,4,FALSE)</f>
        <v>0</v>
      </c>
      <c r="O168" s="27">
        <f>VLOOKUP($B168,外資期貨未平倉口數!$A$4:$M$499,9,FALSE)</f>
        <v>0</v>
      </c>
      <c r="P168" s="27">
        <f>VLOOKUP($B168,外資期貨未平倉口數!$A$4:$M$499,10,FALSE)</f>
        <v>0</v>
      </c>
      <c r="Q168" s="27">
        <f>VLOOKUP($B168,外資期貨未平倉口數!$A$4:$M$499,11,FALSE)</f>
        <v>0</v>
      </c>
      <c r="R168" s="64">
        <f>VLOOKUP($B168,選擇權未平倉餘額!$A$4:$I$500,6,FALSE)</f>
        <v>0</v>
      </c>
      <c r="S168" s="64">
        <f>VLOOKUP($B168,選擇權未平倉餘額!$A$4:$I$500,7,FALSE)</f>
        <v>0</v>
      </c>
      <c r="T168" s="64">
        <f>VLOOKUP($B168,選擇權未平倉餘額!$A$4:$I$500,8,FALSE)</f>
        <v>0</v>
      </c>
      <c r="U168" s="64">
        <f>VLOOKUP($B168,選擇權未平倉餘額!$A$4:$I$500,9,FALSE)</f>
        <v>0</v>
      </c>
      <c r="V168" s="39">
        <f>VLOOKUP($B168,臺指選擇權P_C_Ratios!$A$4:$C$500,3,FALSE)</f>
        <v>0</v>
      </c>
      <c r="W168" s="41" t="e">
        <f>VLOOKUP($B168,散戶多空比!$A$6:$L$500,12,FALSE)</f>
        <v>#DIV/0!</v>
      </c>
      <c r="X168" s="40">
        <f>VLOOKUP($B168,期貨大額交易人未沖銷部位!$A$4:$O$499,4,FALSE)</f>
        <v>0</v>
      </c>
      <c r="Y168" s="40">
        <f>VLOOKUP($B168,期貨大額交易人未沖銷部位!$A$4:$O$499,7,FALSE)</f>
        <v>0</v>
      </c>
      <c r="Z168" s="40">
        <f>VLOOKUP($B168,期貨大額交易人未沖銷部位!$A$4:$O$499,10,FALSE)</f>
        <v>0</v>
      </c>
      <c r="AA168" s="40">
        <f>VLOOKUP($B168,期貨大額交易人未沖銷部位!$A$4:$O$499,13,FALSE)</f>
        <v>0</v>
      </c>
      <c r="AB168" s="40">
        <f>VLOOKUP($B168,期貨大額交易人未沖銷部位!$A$4:$O$499,14,FALSE)</f>
        <v>0</v>
      </c>
      <c r="AC168" s="40">
        <f>VLOOKUP($B168,期貨大額交易人未沖銷部位!$A$4:$O$499,15,FALSE)</f>
        <v>0</v>
      </c>
      <c r="AD168" s="33">
        <f>VLOOKUP($B168,三大美股走勢!$A$4:$J$495,4,FALSE)</f>
        <v>0</v>
      </c>
      <c r="AE168" s="33">
        <f>VLOOKUP($B168,三大美股走勢!$A$4:$J$495,7,FALSE)</f>
        <v>0</v>
      </c>
      <c r="AF168" s="33">
        <f>VLOOKUP($B168,三大美股走勢!$A$4:$J$495,10,FALSE)</f>
        <v>0</v>
      </c>
    </row>
    <row r="169" spans="2:32">
      <c r="B169" s="32">
        <v>42948</v>
      </c>
      <c r="C169" s="33">
        <f>VLOOKUP($B169,大盤與近月台指!$A$4:$I$499,2,FALSE)</f>
        <v>0</v>
      </c>
      <c r="D169" s="34">
        <f>VLOOKUP($B169,大盤與近月台指!$A$4:$I$499,3,FALSE)</f>
        <v>0</v>
      </c>
      <c r="E169" s="35">
        <f>VLOOKUP($B169,大盤與近月台指!$A$4:$I$499,4,FALSE)</f>
        <v>0</v>
      </c>
      <c r="F169" s="33">
        <f>VLOOKUP($B169,大盤與近月台指!$A$4:$I$499,5,FALSE)</f>
        <v>0</v>
      </c>
      <c r="G169" s="49">
        <f>VLOOKUP($B169,三大法人買賣超!$A$4:$I$500,3,FALSE)</f>
        <v>0</v>
      </c>
      <c r="H169" s="34">
        <f>VLOOKUP($B169,三大法人買賣超!$A$4:$I$500,5,FALSE)</f>
        <v>0</v>
      </c>
      <c r="I169" s="27">
        <f>VLOOKUP($B169,三大法人買賣超!$A$4:$I$500,7,FALSE)</f>
        <v>0</v>
      </c>
      <c r="J169" s="27">
        <f>VLOOKUP($B169,三大法人買賣超!$A$4:$I$500,9,FALSE)</f>
        <v>0</v>
      </c>
      <c r="K169" s="37">
        <f>新台幣匯率美元指數!B170</f>
        <v>0</v>
      </c>
      <c r="L169" s="38">
        <f>新台幣匯率美元指數!C170</f>
        <v>0</v>
      </c>
      <c r="M169" s="39">
        <f>新台幣匯率美元指數!D170</f>
        <v>0</v>
      </c>
      <c r="N169" s="27">
        <f>VLOOKUP($B169,外資期貨未平倉口數!$A$4:$M$499,4,FALSE)</f>
        <v>0</v>
      </c>
      <c r="O169" s="27">
        <f>VLOOKUP($B169,外資期貨未平倉口數!$A$4:$M$499,9,FALSE)</f>
        <v>0</v>
      </c>
      <c r="P169" s="27">
        <f>VLOOKUP($B169,外資期貨未平倉口數!$A$4:$M$499,10,FALSE)</f>
        <v>0</v>
      </c>
      <c r="Q169" s="27">
        <f>VLOOKUP($B169,外資期貨未平倉口數!$A$4:$M$499,11,FALSE)</f>
        <v>0</v>
      </c>
      <c r="R169" s="64">
        <f>VLOOKUP($B169,選擇權未平倉餘額!$A$4:$I$500,6,FALSE)</f>
        <v>0</v>
      </c>
      <c r="S169" s="64">
        <f>VLOOKUP($B169,選擇權未平倉餘額!$A$4:$I$500,7,FALSE)</f>
        <v>0</v>
      </c>
      <c r="T169" s="64">
        <f>VLOOKUP($B169,選擇權未平倉餘額!$A$4:$I$500,8,FALSE)</f>
        <v>0</v>
      </c>
      <c r="U169" s="64">
        <f>VLOOKUP($B169,選擇權未平倉餘額!$A$4:$I$500,9,FALSE)</f>
        <v>0</v>
      </c>
      <c r="V169" s="39">
        <f>VLOOKUP($B169,臺指選擇權P_C_Ratios!$A$4:$C$500,3,FALSE)</f>
        <v>0</v>
      </c>
      <c r="W169" s="41" t="e">
        <f>VLOOKUP($B169,散戶多空比!$A$6:$L$500,12,FALSE)</f>
        <v>#DIV/0!</v>
      </c>
      <c r="X169" s="40">
        <f>VLOOKUP($B169,期貨大額交易人未沖銷部位!$A$4:$O$499,4,FALSE)</f>
        <v>0</v>
      </c>
      <c r="Y169" s="40">
        <f>VLOOKUP($B169,期貨大額交易人未沖銷部位!$A$4:$O$499,7,FALSE)</f>
        <v>0</v>
      </c>
      <c r="Z169" s="40">
        <f>VLOOKUP($B169,期貨大額交易人未沖銷部位!$A$4:$O$499,10,FALSE)</f>
        <v>0</v>
      </c>
      <c r="AA169" s="40">
        <f>VLOOKUP($B169,期貨大額交易人未沖銷部位!$A$4:$O$499,13,FALSE)</f>
        <v>0</v>
      </c>
      <c r="AB169" s="40">
        <f>VLOOKUP($B169,期貨大額交易人未沖銷部位!$A$4:$O$499,14,FALSE)</f>
        <v>0</v>
      </c>
      <c r="AC169" s="40">
        <f>VLOOKUP($B169,期貨大額交易人未沖銷部位!$A$4:$O$499,15,FALSE)</f>
        <v>0</v>
      </c>
      <c r="AD169" s="33">
        <f>VLOOKUP($B169,三大美股走勢!$A$4:$J$495,4,FALSE)</f>
        <v>0</v>
      </c>
      <c r="AE169" s="33">
        <f>VLOOKUP($B169,三大美股走勢!$A$4:$J$495,7,FALSE)</f>
        <v>0</v>
      </c>
      <c r="AF169" s="33">
        <f>VLOOKUP($B169,三大美股走勢!$A$4:$J$495,10,FALSE)</f>
        <v>0</v>
      </c>
    </row>
    <row r="170" spans="2:32">
      <c r="B170" s="32">
        <v>42949</v>
      </c>
      <c r="C170" s="33">
        <f>VLOOKUP($B170,大盤與近月台指!$A$4:$I$499,2,FALSE)</f>
        <v>0</v>
      </c>
      <c r="D170" s="34">
        <f>VLOOKUP($B170,大盤與近月台指!$A$4:$I$499,3,FALSE)</f>
        <v>0</v>
      </c>
      <c r="E170" s="35">
        <f>VLOOKUP($B170,大盤與近月台指!$A$4:$I$499,4,FALSE)</f>
        <v>0</v>
      </c>
      <c r="F170" s="33">
        <f>VLOOKUP($B170,大盤與近月台指!$A$4:$I$499,5,FALSE)</f>
        <v>0</v>
      </c>
      <c r="G170" s="49">
        <f>VLOOKUP($B170,三大法人買賣超!$A$4:$I$500,3,FALSE)</f>
        <v>0</v>
      </c>
      <c r="H170" s="34">
        <f>VLOOKUP($B170,三大法人買賣超!$A$4:$I$500,5,FALSE)</f>
        <v>0</v>
      </c>
      <c r="I170" s="27">
        <f>VLOOKUP($B170,三大法人買賣超!$A$4:$I$500,7,FALSE)</f>
        <v>0</v>
      </c>
      <c r="J170" s="27">
        <f>VLOOKUP($B170,三大法人買賣超!$A$4:$I$500,9,FALSE)</f>
        <v>0</v>
      </c>
      <c r="K170" s="37">
        <f>新台幣匯率美元指數!B171</f>
        <v>0</v>
      </c>
      <c r="L170" s="38">
        <f>新台幣匯率美元指數!C171</f>
        <v>0</v>
      </c>
      <c r="M170" s="39">
        <f>新台幣匯率美元指數!D171</f>
        <v>0</v>
      </c>
      <c r="N170" s="27">
        <f>VLOOKUP($B170,外資期貨未平倉口數!$A$4:$M$499,4,FALSE)</f>
        <v>0</v>
      </c>
      <c r="O170" s="27">
        <f>VLOOKUP($B170,外資期貨未平倉口數!$A$4:$M$499,9,FALSE)</f>
        <v>0</v>
      </c>
      <c r="P170" s="27">
        <f>VLOOKUP($B170,外資期貨未平倉口數!$A$4:$M$499,10,FALSE)</f>
        <v>0</v>
      </c>
      <c r="Q170" s="27">
        <f>VLOOKUP($B170,外資期貨未平倉口數!$A$4:$M$499,11,FALSE)</f>
        <v>0</v>
      </c>
      <c r="R170" s="64">
        <f>VLOOKUP($B170,選擇權未平倉餘額!$A$4:$I$500,6,FALSE)</f>
        <v>0</v>
      </c>
      <c r="S170" s="64">
        <f>VLOOKUP($B170,選擇權未平倉餘額!$A$4:$I$500,7,FALSE)</f>
        <v>0</v>
      </c>
      <c r="T170" s="64">
        <f>VLOOKUP($B170,選擇權未平倉餘額!$A$4:$I$500,8,FALSE)</f>
        <v>0</v>
      </c>
      <c r="U170" s="64">
        <f>VLOOKUP($B170,選擇權未平倉餘額!$A$4:$I$500,9,FALSE)</f>
        <v>0</v>
      </c>
      <c r="V170" s="39">
        <f>VLOOKUP($B170,臺指選擇權P_C_Ratios!$A$4:$C$500,3,FALSE)</f>
        <v>0</v>
      </c>
      <c r="W170" s="41" t="e">
        <f>VLOOKUP($B170,散戶多空比!$A$6:$L$500,12,FALSE)</f>
        <v>#DIV/0!</v>
      </c>
      <c r="X170" s="40">
        <f>VLOOKUP($B170,期貨大額交易人未沖銷部位!$A$4:$O$499,4,FALSE)</f>
        <v>0</v>
      </c>
      <c r="Y170" s="40">
        <f>VLOOKUP($B170,期貨大額交易人未沖銷部位!$A$4:$O$499,7,FALSE)</f>
        <v>0</v>
      </c>
      <c r="Z170" s="40">
        <f>VLOOKUP($B170,期貨大額交易人未沖銷部位!$A$4:$O$499,10,FALSE)</f>
        <v>0</v>
      </c>
      <c r="AA170" s="40">
        <f>VLOOKUP($B170,期貨大額交易人未沖銷部位!$A$4:$O$499,13,FALSE)</f>
        <v>0</v>
      </c>
      <c r="AB170" s="40">
        <f>VLOOKUP($B170,期貨大額交易人未沖銷部位!$A$4:$O$499,14,FALSE)</f>
        <v>0</v>
      </c>
      <c r="AC170" s="40">
        <f>VLOOKUP($B170,期貨大額交易人未沖銷部位!$A$4:$O$499,15,FALSE)</f>
        <v>0</v>
      </c>
      <c r="AD170" s="33">
        <f>VLOOKUP($B170,三大美股走勢!$A$4:$J$495,4,FALSE)</f>
        <v>0</v>
      </c>
      <c r="AE170" s="33">
        <f>VLOOKUP($B170,三大美股走勢!$A$4:$J$495,7,FALSE)</f>
        <v>0</v>
      </c>
      <c r="AF170" s="33">
        <f>VLOOKUP($B170,三大美股走勢!$A$4:$J$495,10,FALSE)</f>
        <v>0</v>
      </c>
    </row>
    <row r="171" spans="2:32">
      <c r="B171" s="32">
        <v>42950</v>
      </c>
      <c r="C171" s="33">
        <f>VLOOKUP($B171,大盤與近月台指!$A$4:$I$499,2,FALSE)</f>
        <v>0</v>
      </c>
      <c r="D171" s="34">
        <f>VLOOKUP($B171,大盤與近月台指!$A$4:$I$499,3,FALSE)</f>
        <v>0</v>
      </c>
      <c r="E171" s="35">
        <f>VLOOKUP($B171,大盤與近月台指!$A$4:$I$499,4,FALSE)</f>
        <v>0</v>
      </c>
      <c r="F171" s="33">
        <f>VLOOKUP($B171,大盤與近月台指!$A$4:$I$499,5,FALSE)</f>
        <v>0</v>
      </c>
      <c r="G171" s="49">
        <f>VLOOKUP($B171,三大法人買賣超!$A$4:$I$500,3,FALSE)</f>
        <v>0</v>
      </c>
      <c r="H171" s="34">
        <f>VLOOKUP($B171,三大法人買賣超!$A$4:$I$500,5,FALSE)</f>
        <v>0</v>
      </c>
      <c r="I171" s="27">
        <f>VLOOKUP($B171,三大法人買賣超!$A$4:$I$500,7,FALSE)</f>
        <v>0</v>
      </c>
      <c r="J171" s="27">
        <f>VLOOKUP($B171,三大法人買賣超!$A$4:$I$500,9,FALSE)</f>
        <v>0</v>
      </c>
      <c r="K171" s="37">
        <f>新台幣匯率美元指數!B172</f>
        <v>0</v>
      </c>
      <c r="L171" s="38">
        <f>新台幣匯率美元指數!C172</f>
        <v>0</v>
      </c>
      <c r="M171" s="39">
        <f>新台幣匯率美元指數!D172</f>
        <v>0</v>
      </c>
      <c r="N171" s="27">
        <f>VLOOKUP($B171,外資期貨未平倉口數!$A$4:$M$499,4,FALSE)</f>
        <v>0</v>
      </c>
      <c r="O171" s="27">
        <f>VLOOKUP($B171,外資期貨未平倉口數!$A$4:$M$499,9,FALSE)</f>
        <v>0</v>
      </c>
      <c r="P171" s="27">
        <f>VLOOKUP($B171,外資期貨未平倉口數!$A$4:$M$499,10,FALSE)</f>
        <v>0</v>
      </c>
      <c r="Q171" s="27">
        <f>VLOOKUP($B171,外資期貨未平倉口數!$A$4:$M$499,11,FALSE)</f>
        <v>0</v>
      </c>
      <c r="R171" s="64">
        <f>VLOOKUP($B171,選擇權未平倉餘額!$A$4:$I$500,6,FALSE)</f>
        <v>0</v>
      </c>
      <c r="S171" s="64">
        <f>VLOOKUP($B171,選擇權未平倉餘額!$A$4:$I$500,7,FALSE)</f>
        <v>0</v>
      </c>
      <c r="T171" s="64">
        <f>VLOOKUP($B171,選擇權未平倉餘額!$A$4:$I$500,8,FALSE)</f>
        <v>0</v>
      </c>
      <c r="U171" s="64">
        <f>VLOOKUP($B171,選擇權未平倉餘額!$A$4:$I$500,9,FALSE)</f>
        <v>0</v>
      </c>
      <c r="V171" s="39">
        <f>VLOOKUP($B171,臺指選擇權P_C_Ratios!$A$4:$C$500,3,FALSE)</f>
        <v>0</v>
      </c>
      <c r="W171" s="41" t="e">
        <f>VLOOKUP($B171,散戶多空比!$A$6:$L$500,12,FALSE)</f>
        <v>#DIV/0!</v>
      </c>
      <c r="X171" s="40">
        <f>VLOOKUP($B171,期貨大額交易人未沖銷部位!$A$4:$O$499,4,FALSE)</f>
        <v>0</v>
      </c>
      <c r="Y171" s="40">
        <f>VLOOKUP($B171,期貨大額交易人未沖銷部位!$A$4:$O$499,7,FALSE)</f>
        <v>0</v>
      </c>
      <c r="Z171" s="40">
        <f>VLOOKUP($B171,期貨大額交易人未沖銷部位!$A$4:$O$499,10,FALSE)</f>
        <v>0</v>
      </c>
      <c r="AA171" s="40">
        <f>VLOOKUP($B171,期貨大額交易人未沖銷部位!$A$4:$O$499,13,FALSE)</f>
        <v>0</v>
      </c>
      <c r="AB171" s="40">
        <f>VLOOKUP($B171,期貨大額交易人未沖銷部位!$A$4:$O$499,14,FALSE)</f>
        <v>0</v>
      </c>
      <c r="AC171" s="40">
        <f>VLOOKUP($B171,期貨大額交易人未沖銷部位!$A$4:$O$499,15,FALSE)</f>
        <v>0</v>
      </c>
      <c r="AD171" s="33">
        <f>VLOOKUP($B171,三大美股走勢!$A$4:$J$495,4,FALSE)</f>
        <v>0</v>
      </c>
      <c r="AE171" s="33">
        <f>VLOOKUP($B171,三大美股走勢!$A$4:$J$495,7,FALSE)</f>
        <v>0</v>
      </c>
      <c r="AF171" s="33">
        <f>VLOOKUP($B171,三大美股走勢!$A$4:$J$495,10,FALSE)</f>
        <v>0</v>
      </c>
    </row>
    <row r="172" spans="2:32">
      <c r="B172" s="32">
        <v>42951</v>
      </c>
      <c r="C172" s="33">
        <f>VLOOKUP($B172,大盤與近月台指!$A$4:$I$499,2,FALSE)</f>
        <v>0</v>
      </c>
      <c r="D172" s="34">
        <f>VLOOKUP($B172,大盤與近月台指!$A$4:$I$499,3,FALSE)</f>
        <v>0</v>
      </c>
      <c r="E172" s="35">
        <f>VLOOKUP($B172,大盤與近月台指!$A$4:$I$499,4,FALSE)</f>
        <v>0</v>
      </c>
      <c r="F172" s="33">
        <f>VLOOKUP($B172,大盤與近月台指!$A$4:$I$499,5,FALSE)</f>
        <v>0</v>
      </c>
      <c r="G172" s="49">
        <f>VLOOKUP($B172,三大法人買賣超!$A$4:$I$500,3,FALSE)</f>
        <v>0</v>
      </c>
      <c r="H172" s="34">
        <f>VLOOKUP($B172,三大法人買賣超!$A$4:$I$500,5,FALSE)</f>
        <v>0</v>
      </c>
      <c r="I172" s="27">
        <f>VLOOKUP($B172,三大法人買賣超!$A$4:$I$500,7,FALSE)</f>
        <v>0</v>
      </c>
      <c r="J172" s="27">
        <f>VLOOKUP($B172,三大法人買賣超!$A$4:$I$500,9,FALSE)</f>
        <v>0</v>
      </c>
      <c r="K172" s="37">
        <f>新台幣匯率美元指數!B173</f>
        <v>0</v>
      </c>
      <c r="L172" s="38">
        <f>新台幣匯率美元指數!C173</f>
        <v>0</v>
      </c>
      <c r="M172" s="39">
        <f>新台幣匯率美元指數!D173</f>
        <v>0</v>
      </c>
      <c r="N172" s="27">
        <f>VLOOKUP($B172,外資期貨未平倉口數!$A$4:$M$499,4,FALSE)</f>
        <v>0</v>
      </c>
      <c r="O172" s="27">
        <f>VLOOKUP($B172,外資期貨未平倉口數!$A$4:$M$499,9,FALSE)</f>
        <v>0</v>
      </c>
      <c r="P172" s="27">
        <f>VLOOKUP($B172,外資期貨未平倉口數!$A$4:$M$499,10,FALSE)</f>
        <v>0</v>
      </c>
      <c r="Q172" s="27">
        <f>VLOOKUP($B172,外資期貨未平倉口數!$A$4:$M$499,11,FALSE)</f>
        <v>0</v>
      </c>
      <c r="R172" s="64">
        <f>VLOOKUP($B172,選擇權未平倉餘額!$A$4:$I$500,6,FALSE)</f>
        <v>0</v>
      </c>
      <c r="S172" s="64">
        <f>VLOOKUP($B172,選擇權未平倉餘額!$A$4:$I$500,7,FALSE)</f>
        <v>0</v>
      </c>
      <c r="T172" s="64">
        <f>VLOOKUP($B172,選擇權未平倉餘額!$A$4:$I$500,8,FALSE)</f>
        <v>0</v>
      </c>
      <c r="U172" s="64">
        <f>VLOOKUP($B172,選擇權未平倉餘額!$A$4:$I$500,9,FALSE)</f>
        <v>0</v>
      </c>
      <c r="V172" s="39">
        <f>VLOOKUP($B172,臺指選擇權P_C_Ratios!$A$4:$C$500,3,FALSE)</f>
        <v>0</v>
      </c>
      <c r="W172" s="41" t="e">
        <f>VLOOKUP($B172,散戶多空比!$A$6:$L$500,12,FALSE)</f>
        <v>#DIV/0!</v>
      </c>
      <c r="X172" s="40">
        <f>VLOOKUP($B172,期貨大額交易人未沖銷部位!$A$4:$O$499,4,FALSE)</f>
        <v>0</v>
      </c>
      <c r="Y172" s="40">
        <f>VLOOKUP($B172,期貨大額交易人未沖銷部位!$A$4:$O$499,7,FALSE)</f>
        <v>0</v>
      </c>
      <c r="Z172" s="40">
        <f>VLOOKUP($B172,期貨大額交易人未沖銷部位!$A$4:$O$499,10,FALSE)</f>
        <v>0</v>
      </c>
      <c r="AA172" s="40">
        <f>VLOOKUP($B172,期貨大額交易人未沖銷部位!$A$4:$O$499,13,FALSE)</f>
        <v>0</v>
      </c>
      <c r="AB172" s="40">
        <f>VLOOKUP($B172,期貨大額交易人未沖銷部位!$A$4:$O$499,14,FALSE)</f>
        <v>0</v>
      </c>
      <c r="AC172" s="40">
        <f>VLOOKUP($B172,期貨大額交易人未沖銷部位!$A$4:$O$499,15,FALSE)</f>
        <v>0</v>
      </c>
      <c r="AD172" s="33">
        <f>VLOOKUP($B172,三大美股走勢!$A$4:$J$495,4,FALSE)</f>
        <v>0</v>
      </c>
      <c r="AE172" s="33">
        <f>VLOOKUP($B172,三大美股走勢!$A$4:$J$495,7,FALSE)</f>
        <v>0</v>
      </c>
      <c r="AF172" s="33">
        <f>VLOOKUP($B172,三大美股走勢!$A$4:$J$495,10,FALSE)</f>
        <v>0</v>
      </c>
    </row>
    <row r="173" spans="2:32">
      <c r="B173" s="32">
        <v>42952</v>
      </c>
      <c r="C173" s="33">
        <f>VLOOKUP($B173,大盤與近月台指!$A$4:$I$499,2,FALSE)</f>
        <v>0</v>
      </c>
      <c r="D173" s="34">
        <f>VLOOKUP($B173,大盤與近月台指!$A$4:$I$499,3,FALSE)</f>
        <v>0</v>
      </c>
      <c r="E173" s="35">
        <f>VLOOKUP($B173,大盤與近月台指!$A$4:$I$499,4,FALSE)</f>
        <v>0</v>
      </c>
      <c r="F173" s="33">
        <f>VLOOKUP($B173,大盤與近月台指!$A$4:$I$499,5,FALSE)</f>
        <v>0</v>
      </c>
      <c r="G173" s="49">
        <f>VLOOKUP($B173,三大法人買賣超!$A$4:$I$500,3,FALSE)</f>
        <v>0</v>
      </c>
      <c r="H173" s="34">
        <f>VLOOKUP($B173,三大法人買賣超!$A$4:$I$500,5,FALSE)</f>
        <v>0</v>
      </c>
      <c r="I173" s="27">
        <f>VLOOKUP($B173,三大法人買賣超!$A$4:$I$500,7,FALSE)</f>
        <v>0</v>
      </c>
      <c r="J173" s="27">
        <f>VLOOKUP($B173,三大法人買賣超!$A$4:$I$500,9,FALSE)</f>
        <v>0</v>
      </c>
      <c r="K173" s="37">
        <f>新台幣匯率美元指數!B174</f>
        <v>0</v>
      </c>
      <c r="L173" s="38">
        <f>新台幣匯率美元指數!C174</f>
        <v>0</v>
      </c>
      <c r="M173" s="39">
        <f>新台幣匯率美元指數!D174</f>
        <v>0</v>
      </c>
      <c r="N173" s="27">
        <f>VLOOKUP($B173,外資期貨未平倉口數!$A$4:$M$499,4,FALSE)</f>
        <v>0</v>
      </c>
      <c r="O173" s="27">
        <f>VLOOKUP($B173,外資期貨未平倉口數!$A$4:$M$499,9,FALSE)</f>
        <v>0</v>
      </c>
      <c r="P173" s="27">
        <f>VLOOKUP($B173,外資期貨未平倉口數!$A$4:$M$499,10,FALSE)</f>
        <v>0</v>
      </c>
      <c r="Q173" s="27">
        <f>VLOOKUP($B173,外資期貨未平倉口數!$A$4:$M$499,11,FALSE)</f>
        <v>0</v>
      </c>
      <c r="R173" s="64">
        <f>VLOOKUP($B173,選擇權未平倉餘額!$A$4:$I$500,6,FALSE)</f>
        <v>0</v>
      </c>
      <c r="S173" s="64">
        <f>VLOOKUP($B173,選擇權未平倉餘額!$A$4:$I$500,7,FALSE)</f>
        <v>0</v>
      </c>
      <c r="T173" s="64">
        <f>VLOOKUP($B173,選擇權未平倉餘額!$A$4:$I$500,8,FALSE)</f>
        <v>0</v>
      </c>
      <c r="U173" s="64">
        <f>VLOOKUP($B173,選擇權未平倉餘額!$A$4:$I$500,9,FALSE)</f>
        <v>0</v>
      </c>
      <c r="V173" s="39">
        <f>VLOOKUP($B173,臺指選擇權P_C_Ratios!$A$4:$C$500,3,FALSE)</f>
        <v>0</v>
      </c>
      <c r="W173" s="41" t="e">
        <f>VLOOKUP($B173,散戶多空比!$A$6:$L$500,12,FALSE)</f>
        <v>#DIV/0!</v>
      </c>
      <c r="X173" s="40">
        <f>VLOOKUP($B173,期貨大額交易人未沖銷部位!$A$4:$O$499,4,FALSE)</f>
        <v>0</v>
      </c>
      <c r="Y173" s="40">
        <f>VLOOKUP($B173,期貨大額交易人未沖銷部位!$A$4:$O$499,7,FALSE)</f>
        <v>0</v>
      </c>
      <c r="Z173" s="40">
        <f>VLOOKUP($B173,期貨大額交易人未沖銷部位!$A$4:$O$499,10,FALSE)</f>
        <v>0</v>
      </c>
      <c r="AA173" s="40">
        <f>VLOOKUP($B173,期貨大額交易人未沖銷部位!$A$4:$O$499,13,FALSE)</f>
        <v>0</v>
      </c>
      <c r="AB173" s="40">
        <f>VLOOKUP($B173,期貨大額交易人未沖銷部位!$A$4:$O$499,14,FALSE)</f>
        <v>0</v>
      </c>
      <c r="AC173" s="40">
        <f>VLOOKUP($B173,期貨大額交易人未沖銷部位!$A$4:$O$499,15,FALSE)</f>
        <v>0</v>
      </c>
      <c r="AD173" s="33">
        <f>VLOOKUP($B173,三大美股走勢!$A$4:$J$495,4,FALSE)</f>
        <v>0</v>
      </c>
      <c r="AE173" s="33">
        <f>VLOOKUP($B173,三大美股走勢!$A$4:$J$495,7,FALSE)</f>
        <v>0</v>
      </c>
      <c r="AF173" s="33">
        <f>VLOOKUP($B173,三大美股走勢!$A$4:$J$495,10,FALSE)</f>
        <v>0</v>
      </c>
    </row>
    <row r="174" spans="2:32">
      <c r="B174" s="32">
        <v>42953</v>
      </c>
      <c r="C174" s="33">
        <f>VLOOKUP($B174,大盤與近月台指!$A$4:$I$499,2,FALSE)</f>
        <v>0</v>
      </c>
      <c r="D174" s="34">
        <f>VLOOKUP($B174,大盤與近月台指!$A$4:$I$499,3,FALSE)</f>
        <v>0</v>
      </c>
      <c r="E174" s="35">
        <f>VLOOKUP($B174,大盤與近月台指!$A$4:$I$499,4,FALSE)</f>
        <v>0</v>
      </c>
      <c r="F174" s="33">
        <f>VLOOKUP($B174,大盤與近月台指!$A$4:$I$499,5,FALSE)</f>
        <v>0</v>
      </c>
      <c r="G174" s="49">
        <f>VLOOKUP($B174,三大法人買賣超!$A$4:$I$500,3,FALSE)</f>
        <v>0</v>
      </c>
      <c r="H174" s="34">
        <f>VLOOKUP($B174,三大法人買賣超!$A$4:$I$500,5,FALSE)</f>
        <v>0</v>
      </c>
      <c r="I174" s="27">
        <f>VLOOKUP($B174,三大法人買賣超!$A$4:$I$500,7,FALSE)</f>
        <v>0</v>
      </c>
      <c r="J174" s="27">
        <f>VLOOKUP($B174,三大法人買賣超!$A$4:$I$500,9,FALSE)</f>
        <v>0</v>
      </c>
      <c r="K174" s="37">
        <f>新台幣匯率美元指數!B175</f>
        <v>0</v>
      </c>
      <c r="L174" s="38">
        <f>新台幣匯率美元指數!C175</f>
        <v>0</v>
      </c>
      <c r="M174" s="39">
        <f>新台幣匯率美元指數!D175</f>
        <v>0</v>
      </c>
      <c r="N174" s="27">
        <f>VLOOKUP($B174,外資期貨未平倉口數!$A$4:$M$499,4,FALSE)</f>
        <v>0</v>
      </c>
      <c r="O174" s="27">
        <f>VLOOKUP($B174,外資期貨未平倉口數!$A$4:$M$499,9,FALSE)</f>
        <v>0</v>
      </c>
      <c r="P174" s="27">
        <f>VLOOKUP($B174,外資期貨未平倉口數!$A$4:$M$499,10,FALSE)</f>
        <v>0</v>
      </c>
      <c r="Q174" s="27">
        <f>VLOOKUP($B174,外資期貨未平倉口數!$A$4:$M$499,11,FALSE)</f>
        <v>0</v>
      </c>
      <c r="R174" s="64">
        <f>VLOOKUP($B174,選擇權未平倉餘額!$A$4:$I$500,6,FALSE)</f>
        <v>0</v>
      </c>
      <c r="S174" s="64">
        <f>VLOOKUP($B174,選擇權未平倉餘額!$A$4:$I$500,7,FALSE)</f>
        <v>0</v>
      </c>
      <c r="T174" s="64">
        <f>VLOOKUP($B174,選擇權未平倉餘額!$A$4:$I$500,8,FALSE)</f>
        <v>0</v>
      </c>
      <c r="U174" s="64">
        <f>VLOOKUP($B174,選擇權未平倉餘額!$A$4:$I$500,9,FALSE)</f>
        <v>0</v>
      </c>
      <c r="V174" s="39">
        <f>VLOOKUP($B174,臺指選擇權P_C_Ratios!$A$4:$C$500,3,FALSE)</f>
        <v>0</v>
      </c>
      <c r="W174" s="41" t="e">
        <f>VLOOKUP($B174,散戶多空比!$A$6:$L$500,12,FALSE)</f>
        <v>#DIV/0!</v>
      </c>
      <c r="X174" s="40">
        <f>VLOOKUP($B174,期貨大額交易人未沖銷部位!$A$4:$O$499,4,FALSE)</f>
        <v>0</v>
      </c>
      <c r="Y174" s="40">
        <f>VLOOKUP($B174,期貨大額交易人未沖銷部位!$A$4:$O$499,7,FALSE)</f>
        <v>0</v>
      </c>
      <c r="Z174" s="40">
        <f>VLOOKUP($B174,期貨大額交易人未沖銷部位!$A$4:$O$499,10,FALSE)</f>
        <v>0</v>
      </c>
      <c r="AA174" s="40">
        <f>VLOOKUP($B174,期貨大額交易人未沖銷部位!$A$4:$O$499,13,FALSE)</f>
        <v>0</v>
      </c>
      <c r="AB174" s="40">
        <f>VLOOKUP($B174,期貨大額交易人未沖銷部位!$A$4:$O$499,14,FALSE)</f>
        <v>0</v>
      </c>
      <c r="AC174" s="40">
        <f>VLOOKUP($B174,期貨大額交易人未沖銷部位!$A$4:$O$499,15,FALSE)</f>
        <v>0</v>
      </c>
      <c r="AD174" s="33">
        <f>VLOOKUP($B174,三大美股走勢!$A$4:$J$495,4,FALSE)</f>
        <v>0</v>
      </c>
      <c r="AE174" s="33">
        <f>VLOOKUP($B174,三大美股走勢!$A$4:$J$495,7,FALSE)</f>
        <v>0</v>
      </c>
      <c r="AF174" s="33">
        <f>VLOOKUP($B174,三大美股走勢!$A$4:$J$495,10,FALSE)</f>
        <v>0</v>
      </c>
    </row>
    <row r="175" spans="2:32">
      <c r="B175" s="32">
        <v>42954</v>
      </c>
      <c r="C175" s="33">
        <f>VLOOKUP($B175,大盤與近月台指!$A$4:$I$499,2,FALSE)</f>
        <v>0</v>
      </c>
      <c r="D175" s="34">
        <f>VLOOKUP($B175,大盤與近月台指!$A$4:$I$499,3,FALSE)</f>
        <v>0</v>
      </c>
      <c r="E175" s="35">
        <f>VLOOKUP($B175,大盤與近月台指!$A$4:$I$499,4,FALSE)</f>
        <v>0</v>
      </c>
      <c r="F175" s="33">
        <f>VLOOKUP($B175,大盤與近月台指!$A$4:$I$499,5,FALSE)</f>
        <v>0</v>
      </c>
      <c r="G175" s="49">
        <f>VLOOKUP($B175,三大法人買賣超!$A$4:$I$500,3,FALSE)</f>
        <v>0</v>
      </c>
      <c r="H175" s="34">
        <f>VLOOKUP($B175,三大法人買賣超!$A$4:$I$500,5,FALSE)</f>
        <v>0</v>
      </c>
      <c r="I175" s="27">
        <f>VLOOKUP($B175,三大法人買賣超!$A$4:$I$500,7,FALSE)</f>
        <v>0</v>
      </c>
      <c r="J175" s="27">
        <f>VLOOKUP($B175,三大法人買賣超!$A$4:$I$500,9,FALSE)</f>
        <v>0</v>
      </c>
      <c r="K175" s="37">
        <f>新台幣匯率美元指數!B176</f>
        <v>0</v>
      </c>
      <c r="L175" s="38">
        <f>新台幣匯率美元指數!C176</f>
        <v>0</v>
      </c>
      <c r="M175" s="39">
        <f>新台幣匯率美元指數!D176</f>
        <v>0</v>
      </c>
      <c r="N175" s="27">
        <f>VLOOKUP($B175,外資期貨未平倉口數!$A$4:$M$499,4,FALSE)</f>
        <v>0</v>
      </c>
      <c r="O175" s="27">
        <f>VLOOKUP($B175,外資期貨未平倉口數!$A$4:$M$499,9,FALSE)</f>
        <v>0</v>
      </c>
      <c r="P175" s="27">
        <f>VLOOKUP($B175,外資期貨未平倉口數!$A$4:$M$499,10,FALSE)</f>
        <v>0</v>
      </c>
      <c r="Q175" s="27">
        <f>VLOOKUP($B175,外資期貨未平倉口數!$A$4:$M$499,11,FALSE)</f>
        <v>0</v>
      </c>
      <c r="R175" s="64">
        <f>VLOOKUP($B175,選擇權未平倉餘額!$A$4:$I$500,6,FALSE)</f>
        <v>0</v>
      </c>
      <c r="S175" s="64">
        <f>VLOOKUP($B175,選擇權未平倉餘額!$A$4:$I$500,7,FALSE)</f>
        <v>0</v>
      </c>
      <c r="T175" s="64">
        <f>VLOOKUP($B175,選擇權未平倉餘額!$A$4:$I$500,8,FALSE)</f>
        <v>0</v>
      </c>
      <c r="U175" s="64">
        <f>VLOOKUP($B175,選擇權未平倉餘額!$A$4:$I$500,9,FALSE)</f>
        <v>0</v>
      </c>
      <c r="V175" s="39">
        <f>VLOOKUP($B175,臺指選擇權P_C_Ratios!$A$4:$C$500,3,FALSE)</f>
        <v>0</v>
      </c>
      <c r="W175" s="41" t="e">
        <f>VLOOKUP($B175,散戶多空比!$A$6:$L$500,12,FALSE)</f>
        <v>#DIV/0!</v>
      </c>
      <c r="X175" s="40">
        <f>VLOOKUP($B175,期貨大額交易人未沖銷部位!$A$4:$O$499,4,FALSE)</f>
        <v>0</v>
      </c>
      <c r="Y175" s="40">
        <f>VLOOKUP($B175,期貨大額交易人未沖銷部位!$A$4:$O$499,7,FALSE)</f>
        <v>0</v>
      </c>
      <c r="Z175" s="40">
        <f>VLOOKUP($B175,期貨大額交易人未沖銷部位!$A$4:$O$499,10,FALSE)</f>
        <v>0</v>
      </c>
      <c r="AA175" s="40">
        <f>VLOOKUP($B175,期貨大額交易人未沖銷部位!$A$4:$O$499,13,FALSE)</f>
        <v>0</v>
      </c>
      <c r="AB175" s="40">
        <f>VLOOKUP($B175,期貨大額交易人未沖銷部位!$A$4:$O$499,14,FALSE)</f>
        <v>0</v>
      </c>
      <c r="AC175" s="40">
        <f>VLOOKUP($B175,期貨大額交易人未沖銷部位!$A$4:$O$499,15,FALSE)</f>
        <v>0</v>
      </c>
      <c r="AD175" s="33">
        <f>VLOOKUP($B175,三大美股走勢!$A$4:$J$495,4,FALSE)</f>
        <v>0</v>
      </c>
      <c r="AE175" s="33">
        <f>VLOOKUP($B175,三大美股走勢!$A$4:$J$495,7,FALSE)</f>
        <v>0</v>
      </c>
      <c r="AF175" s="33">
        <f>VLOOKUP($B175,三大美股走勢!$A$4:$J$495,10,FALSE)</f>
        <v>0</v>
      </c>
    </row>
    <row r="176" spans="2:32">
      <c r="B176" s="32">
        <v>42955</v>
      </c>
      <c r="C176" s="33">
        <f>VLOOKUP($B176,大盤與近月台指!$A$4:$I$499,2,FALSE)</f>
        <v>0</v>
      </c>
      <c r="D176" s="34">
        <f>VLOOKUP($B176,大盤與近月台指!$A$4:$I$499,3,FALSE)</f>
        <v>0</v>
      </c>
      <c r="E176" s="35">
        <f>VLOOKUP($B176,大盤與近月台指!$A$4:$I$499,4,FALSE)</f>
        <v>0</v>
      </c>
      <c r="F176" s="33">
        <f>VLOOKUP($B176,大盤與近月台指!$A$4:$I$499,5,FALSE)</f>
        <v>0</v>
      </c>
      <c r="G176" s="49">
        <f>VLOOKUP($B176,三大法人買賣超!$A$4:$I$500,3,FALSE)</f>
        <v>0</v>
      </c>
      <c r="H176" s="34">
        <f>VLOOKUP($B176,三大法人買賣超!$A$4:$I$500,5,FALSE)</f>
        <v>0</v>
      </c>
      <c r="I176" s="27">
        <f>VLOOKUP($B176,三大法人買賣超!$A$4:$I$500,7,FALSE)</f>
        <v>0</v>
      </c>
      <c r="J176" s="27">
        <f>VLOOKUP($B176,三大法人買賣超!$A$4:$I$500,9,FALSE)</f>
        <v>0</v>
      </c>
      <c r="K176" s="37">
        <f>新台幣匯率美元指數!B177</f>
        <v>0</v>
      </c>
      <c r="L176" s="38">
        <f>新台幣匯率美元指數!C177</f>
        <v>0</v>
      </c>
      <c r="M176" s="39">
        <f>新台幣匯率美元指數!D177</f>
        <v>0</v>
      </c>
      <c r="N176" s="27">
        <f>VLOOKUP($B176,外資期貨未平倉口數!$A$4:$M$499,4,FALSE)</f>
        <v>0</v>
      </c>
      <c r="O176" s="27">
        <f>VLOOKUP($B176,外資期貨未平倉口數!$A$4:$M$499,9,FALSE)</f>
        <v>0</v>
      </c>
      <c r="P176" s="27">
        <f>VLOOKUP($B176,外資期貨未平倉口數!$A$4:$M$499,10,FALSE)</f>
        <v>0</v>
      </c>
      <c r="Q176" s="27">
        <f>VLOOKUP($B176,外資期貨未平倉口數!$A$4:$M$499,11,FALSE)</f>
        <v>0</v>
      </c>
      <c r="R176" s="64">
        <f>VLOOKUP($B176,選擇權未平倉餘額!$A$4:$I$500,6,FALSE)</f>
        <v>0</v>
      </c>
      <c r="S176" s="64">
        <f>VLOOKUP($B176,選擇權未平倉餘額!$A$4:$I$500,7,FALSE)</f>
        <v>0</v>
      </c>
      <c r="T176" s="64">
        <f>VLOOKUP($B176,選擇權未平倉餘額!$A$4:$I$500,8,FALSE)</f>
        <v>0</v>
      </c>
      <c r="U176" s="64">
        <f>VLOOKUP($B176,選擇權未平倉餘額!$A$4:$I$500,9,FALSE)</f>
        <v>0</v>
      </c>
      <c r="V176" s="39">
        <f>VLOOKUP($B176,臺指選擇權P_C_Ratios!$A$4:$C$500,3,FALSE)</f>
        <v>0</v>
      </c>
      <c r="W176" s="41" t="e">
        <f>VLOOKUP($B176,散戶多空比!$A$6:$L$500,12,FALSE)</f>
        <v>#DIV/0!</v>
      </c>
      <c r="X176" s="40">
        <f>VLOOKUP($B176,期貨大額交易人未沖銷部位!$A$4:$O$499,4,FALSE)</f>
        <v>0</v>
      </c>
      <c r="Y176" s="40">
        <f>VLOOKUP($B176,期貨大額交易人未沖銷部位!$A$4:$O$499,7,FALSE)</f>
        <v>0</v>
      </c>
      <c r="Z176" s="40">
        <f>VLOOKUP($B176,期貨大額交易人未沖銷部位!$A$4:$O$499,10,FALSE)</f>
        <v>0</v>
      </c>
      <c r="AA176" s="40">
        <f>VLOOKUP($B176,期貨大額交易人未沖銷部位!$A$4:$O$499,13,FALSE)</f>
        <v>0</v>
      </c>
      <c r="AB176" s="40">
        <f>VLOOKUP($B176,期貨大額交易人未沖銷部位!$A$4:$O$499,14,FALSE)</f>
        <v>0</v>
      </c>
      <c r="AC176" s="40">
        <f>VLOOKUP($B176,期貨大額交易人未沖銷部位!$A$4:$O$499,15,FALSE)</f>
        <v>0</v>
      </c>
      <c r="AD176" s="33">
        <f>VLOOKUP($B176,三大美股走勢!$A$4:$J$495,4,FALSE)</f>
        <v>0</v>
      </c>
      <c r="AE176" s="33">
        <f>VLOOKUP($B176,三大美股走勢!$A$4:$J$495,7,FALSE)</f>
        <v>0</v>
      </c>
      <c r="AF176" s="33">
        <f>VLOOKUP($B176,三大美股走勢!$A$4:$J$495,10,FALSE)</f>
        <v>0</v>
      </c>
    </row>
    <row r="177" spans="2:32">
      <c r="B177" s="32">
        <v>42956</v>
      </c>
      <c r="C177" s="33">
        <f>VLOOKUP($B177,大盤與近月台指!$A$4:$I$499,2,FALSE)</f>
        <v>0</v>
      </c>
      <c r="D177" s="34">
        <f>VLOOKUP($B177,大盤與近月台指!$A$4:$I$499,3,FALSE)</f>
        <v>0</v>
      </c>
      <c r="E177" s="35">
        <f>VLOOKUP($B177,大盤與近月台指!$A$4:$I$499,4,FALSE)</f>
        <v>0</v>
      </c>
      <c r="F177" s="33">
        <f>VLOOKUP($B177,大盤與近月台指!$A$4:$I$499,5,FALSE)</f>
        <v>0</v>
      </c>
      <c r="G177" s="49">
        <f>VLOOKUP($B177,三大法人買賣超!$A$4:$I$500,3,FALSE)</f>
        <v>0</v>
      </c>
      <c r="H177" s="34">
        <f>VLOOKUP($B177,三大法人買賣超!$A$4:$I$500,5,FALSE)</f>
        <v>0</v>
      </c>
      <c r="I177" s="27">
        <f>VLOOKUP($B177,三大法人買賣超!$A$4:$I$500,7,FALSE)</f>
        <v>0</v>
      </c>
      <c r="J177" s="27">
        <f>VLOOKUP($B177,三大法人買賣超!$A$4:$I$500,9,FALSE)</f>
        <v>0</v>
      </c>
      <c r="K177" s="37">
        <f>新台幣匯率美元指數!B178</f>
        <v>0</v>
      </c>
      <c r="L177" s="38">
        <f>新台幣匯率美元指數!C178</f>
        <v>0</v>
      </c>
      <c r="M177" s="39">
        <f>新台幣匯率美元指數!D178</f>
        <v>0</v>
      </c>
      <c r="N177" s="27">
        <f>VLOOKUP($B177,外資期貨未平倉口數!$A$4:$M$499,4,FALSE)</f>
        <v>0</v>
      </c>
      <c r="O177" s="27">
        <f>VLOOKUP($B177,外資期貨未平倉口數!$A$4:$M$499,9,FALSE)</f>
        <v>0</v>
      </c>
      <c r="P177" s="27">
        <f>VLOOKUP($B177,外資期貨未平倉口數!$A$4:$M$499,10,FALSE)</f>
        <v>0</v>
      </c>
      <c r="Q177" s="27">
        <f>VLOOKUP($B177,外資期貨未平倉口數!$A$4:$M$499,11,FALSE)</f>
        <v>0</v>
      </c>
      <c r="R177" s="64">
        <f>VLOOKUP($B177,選擇權未平倉餘額!$A$4:$I$500,6,FALSE)</f>
        <v>0</v>
      </c>
      <c r="S177" s="64">
        <f>VLOOKUP($B177,選擇權未平倉餘額!$A$4:$I$500,7,FALSE)</f>
        <v>0</v>
      </c>
      <c r="T177" s="64">
        <f>VLOOKUP($B177,選擇權未平倉餘額!$A$4:$I$500,8,FALSE)</f>
        <v>0</v>
      </c>
      <c r="U177" s="64">
        <f>VLOOKUP($B177,選擇權未平倉餘額!$A$4:$I$500,9,FALSE)</f>
        <v>0</v>
      </c>
      <c r="V177" s="39">
        <f>VLOOKUP($B177,臺指選擇權P_C_Ratios!$A$4:$C$500,3,FALSE)</f>
        <v>0</v>
      </c>
      <c r="W177" s="41" t="e">
        <f>VLOOKUP($B177,散戶多空比!$A$6:$L$500,12,FALSE)</f>
        <v>#DIV/0!</v>
      </c>
      <c r="X177" s="40">
        <f>VLOOKUP($B177,期貨大額交易人未沖銷部位!$A$4:$O$499,4,FALSE)</f>
        <v>0</v>
      </c>
      <c r="Y177" s="40">
        <f>VLOOKUP($B177,期貨大額交易人未沖銷部位!$A$4:$O$499,7,FALSE)</f>
        <v>0</v>
      </c>
      <c r="Z177" s="40">
        <f>VLOOKUP($B177,期貨大額交易人未沖銷部位!$A$4:$O$499,10,FALSE)</f>
        <v>0</v>
      </c>
      <c r="AA177" s="40">
        <f>VLOOKUP($B177,期貨大額交易人未沖銷部位!$A$4:$O$499,13,FALSE)</f>
        <v>0</v>
      </c>
      <c r="AB177" s="40">
        <f>VLOOKUP($B177,期貨大額交易人未沖銷部位!$A$4:$O$499,14,FALSE)</f>
        <v>0</v>
      </c>
      <c r="AC177" s="40">
        <f>VLOOKUP($B177,期貨大額交易人未沖銷部位!$A$4:$O$499,15,FALSE)</f>
        <v>0</v>
      </c>
      <c r="AD177" s="33">
        <f>VLOOKUP($B177,三大美股走勢!$A$4:$J$495,4,FALSE)</f>
        <v>0</v>
      </c>
      <c r="AE177" s="33">
        <f>VLOOKUP($B177,三大美股走勢!$A$4:$J$495,7,FALSE)</f>
        <v>0</v>
      </c>
      <c r="AF177" s="33">
        <f>VLOOKUP($B177,三大美股走勢!$A$4:$J$495,10,FALSE)</f>
        <v>0</v>
      </c>
    </row>
    <row r="178" spans="2:32">
      <c r="B178" s="32">
        <v>42957</v>
      </c>
      <c r="C178" s="33">
        <f>VLOOKUP($B178,大盤與近月台指!$A$4:$I$499,2,FALSE)</f>
        <v>0</v>
      </c>
      <c r="D178" s="34">
        <f>VLOOKUP($B178,大盤與近月台指!$A$4:$I$499,3,FALSE)</f>
        <v>0</v>
      </c>
      <c r="E178" s="35">
        <f>VLOOKUP($B178,大盤與近月台指!$A$4:$I$499,4,FALSE)</f>
        <v>0</v>
      </c>
      <c r="F178" s="33">
        <f>VLOOKUP($B178,大盤與近月台指!$A$4:$I$499,5,FALSE)</f>
        <v>0</v>
      </c>
      <c r="G178" s="49">
        <f>VLOOKUP($B178,三大法人買賣超!$A$4:$I$500,3,FALSE)</f>
        <v>0</v>
      </c>
      <c r="H178" s="34">
        <f>VLOOKUP($B178,三大法人買賣超!$A$4:$I$500,5,FALSE)</f>
        <v>0</v>
      </c>
      <c r="I178" s="27">
        <f>VLOOKUP($B178,三大法人買賣超!$A$4:$I$500,7,FALSE)</f>
        <v>0</v>
      </c>
      <c r="J178" s="27">
        <f>VLOOKUP($B178,三大法人買賣超!$A$4:$I$500,9,FALSE)</f>
        <v>0</v>
      </c>
      <c r="K178" s="37">
        <f>新台幣匯率美元指數!B179</f>
        <v>0</v>
      </c>
      <c r="L178" s="38">
        <f>新台幣匯率美元指數!C179</f>
        <v>0</v>
      </c>
      <c r="M178" s="39">
        <f>新台幣匯率美元指數!D179</f>
        <v>0</v>
      </c>
      <c r="N178" s="27">
        <f>VLOOKUP($B178,外資期貨未平倉口數!$A$4:$M$499,4,FALSE)</f>
        <v>0</v>
      </c>
      <c r="O178" s="27">
        <f>VLOOKUP($B178,外資期貨未平倉口數!$A$4:$M$499,9,FALSE)</f>
        <v>0</v>
      </c>
      <c r="P178" s="27">
        <f>VLOOKUP($B178,外資期貨未平倉口數!$A$4:$M$499,10,FALSE)</f>
        <v>0</v>
      </c>
      <c r="Q178" s="27">
        <f>VLOOKUP($B178,外資期貨未平倉口數!$A$4:$M$499,11,FALSE)</f>
        <v>0</v>
      </c>
      <c r="R178" s="64">
        <f>VLOOKUP($B178,選擇權未平倉餘額!$A$4:$I$500,6,FALSE)</f>
        <v>0</v>
      </c>
      <c r="S178" s="64">
        <f>VLOOKUP($B178,選擇權未平倉餘額!$A$4:$I$500,7,FALSE)</f>
        <v>0</v>
      </c>
      <c r="T178" s="64">
        <f>VLOOKUP($B178,選擇權未平倉餘額!$A$4:$I$500,8,FALSE)</f>
        <v>0</v>
      </c>
      <c r="U178" s="64">
        <f>VLOOKUP($B178,選擇權未平倉餘額!$A$4:$I$500,9,FALSE)</f>
        <v>0</v>
      </c>
      <c r="V178" s="39">
        <f>VLOOKUP($B178,臺指選擇權P_C_Ratios!$A$4:$C$500,3,FALSE)</f>
        <v>0</v>
      </c>
      <c r="W178" s="41" t="e">
        <f>VLOOKUP($B178,散戶多空比!$A$6:$L$500,12,FALSE)</f>
        <v>#DIV/0!</v>
      </c>
      <c r="X178" s="40">
        <f>VLOOKUP($B178,期貨大額交易人未沖銷部位!$A$4:$O$499,4,FALSE)</f>
        <v>0</v>
      </c>
      <c r="Y178" s="40">
        <f>VLOOKUP($B178,期貨大額交易人未沖銷部位!$A$4:$O$499,7,FALSE)</f>
        <v>0</v>
      </c>
      <c r="Z178" s="40">
        <f>VLOOKUP($B178,期貨大額交易人未沖銷部位!$A$4:$O$499,10,FALSE)</f>
        <v>0</v>
      </c>
      <c r="AA178" s="40">
        <f>VLOOKUP($B178,期貨大額交易人未沖銷部位!$A$4:$O$499,13,FALSE)</f>
        <v>0</v>
      </c>
      <c r="AB178" s="40">
        <f>VLOOKUP($B178,期貨大額交易人未沖銷部位!$A$4:$O$499,14,FALSE)</f>
        <v>0</v>
      </c>
      <c r="AC178" s="40">
        <f>VLOOKUP($B178,期貨大額交易人未沖銷部位!$A$4:$O$499,15,FALSE)</f>
        <v>0</v>
      </c>
      <c r="AD178" s="33">
        <f>VLOOKUP($B178,三大美股走勢!$A$4:$J$495,4,FALSE)</f>
        <v>0</v>
      </c>
      <c r="AE178" s="33">
        <f>VLOOKUP($B178,三大美股走勢!$A$4:$J$495,7,FALSE)</f>
        <v>0</v>
      </c>
      <c r="AF178" s="33">
        <f>VLOOKUP($B178,三大美股走勢!$A$4:$J$495,10,FALSE)</f>
        <v>0</v>
      </c>
    </row>
    <row r="179" spans="2:32">
      <c r="B179" s="32">
        <v>42958</v>
      </c>
      <c r="C179" s="33">
        <f>VLOOKUP($B179,大盤與近月台指!$A$4:$I$499,2,FALSE)</f>
        <v>0</v>
      </c>
      <c r="D179" s="34">
        <f>VLOOKUP($B179,大盤與近月台指!$A$4:$I$499,3,FALSE)</f>
        <v>0</v>
      </c>
      <c r="E179" s="35">
        <f>VLOOKUP($B179,大盤與近月台指!$A$4:$I$499,4,FALSE)</f>
        <v>0</v>
      </c>
      <c r="F179" s="33">
        <f>VLOOKUP($B179,大盤與近月台指!$A$4:$I$499,5,FALSE)</f>
        <v>0</v>
      </c>
      <c r="G179" s="49">
        <f>VLOOKUP($B179,三大法人買賣超!$A$4:$I$500,3,FALSE)</f>
        <v>0</v>
      </c>
      <c r="H179" s="34">
        <f>VLOOKUP($B179,三大法人買賣超!$A$4:$I$500,5,FALSE)</f>
        <v>0</v>
      </c>
      <c r="I179" s="27">
        <f>VLOOKUP($B179,三大法人買賣超!$A$4:$I$500,7,FALSE)</f>
        <v>0</v>
      </c>
      <c r="J179" s="27">
        <f>VLOOKUP($B179,三大法人買賣超!$A$4:$I$500,9,FALSE)</f>
        <v>0</v>
      </c>
      <c r="K179" s="37">
        <f>新台幣匯率美元指數!B180</f>
        <v>0</v>
      </c>
      <c r="L179" s="38">
        <f>新台幣匯率美元指數!C180</f>
        <v>0</v>
      </c>
      <c r="M179" s="39">
        <f>新台幣匯率美元指數!D180</f>
        <v>0</v>
      </c>
      <c r="N179" s="27">
        <f>VLOOKUP($B179,外資期貨未平倉口數!$A$4:$M$499,4,FALSE)</f>
        <v>0</v>
      </c>
      <c r="O179" s="27">
        <f>VLOOKUP($B179,外資期貨未平倉口數!$A$4:$M$499,9,FALSE)</f>
        <v>0</v>
      </c>
      <c r="P179" s="27">
        <f>VLOOKUP($B179,外資期貨未平倉口數!$A$4:$M$499,10,FALSE)</f>
        <v>0</v>
      </c>
      <c r="Q179" s="27">
        <f>VLOOKUP($B179,外資期貨未平倉口數!$A$4:$M$499,11,FALSE)</f>
        <v>0</v>
      </c>
      <c r="R179" s="64">
        <f>VLOOKUP($B179,選擇權未平倉餘額!$A$4:$I$500,6,FALSE)</f>
        <v>0</v>
      </c>
      <c r="S179" s="64">
        <f>VLOOKUP($B179,選擇權未平倉餘額!$A$4:$I$500,7,FALSE)</f>
        <v>0</v>
      </c>
      <c r="T179" s="64">
        <f>VLOOKUP($B179,選擇權未平倉餘額!$A$4:$I$500,8,FALSE)</f>
        <v>0</v>
      </c>
      <c r="U179" s="64">
        <f>VLOOKUP($B179,選擇權未平倉餘額!$A$4:$I$500,9,FALSE)</f>
        <v>0</v>
      </c>
      <c r="V179" s="39">
        <f>VLOOKUP($B179,臺指選擇權P_C_Ratios!$A$4:$C$500,3,FALSE)</f>
        <v>0</v>
      </c>
      <c r="W179" s="41" t="e">
        <f>VLOOKUP($B179,散戶多空比!$A$6:$L$500,12,FALSE)</f>
        <v>#DIV/0!</v>
      </c>
      <c r="X179" s="40">
        <f>VLOOKUP($B179,期貨大額交易人未沖銷部位!$A$4:$O$499,4,FALSE)</f>
        <v>0</v>
      </c>
      <c r="Y179" s="40">
        <f>VLOOKUP($B179,期貨大額交易人未沖銷部位!$A$4:$O$499,7,FALSE)</f>
        <v>0</v>
      </c>
      <c r="Z179" s="40">
        <f>VLOOKUP($B179,期貨大額交易人未沖銷部位!$A$4:$O$499,10,FALSE)</f>
        <v>0</v>
      </c>
      <c r="AA179" s="40">
        <f>VLOOKUP($B179,期貨大額交易人未沖銷部位!$A$4:$O$499,13,FALSE)</f>
        <v>0</v>
      </c>
      <c r="AB179" s="40">
        <f>VLOOKUP($B179,期貨大額交易人未沖銷部位!$A$4:$O$499,14,FALSE)</f>
        <v>0</v>
      </c>
      <c r="AC179" s="40">
        <f>VLOOKUP($B179,期貨大額交易人未沖銷部位!$A$4:$O$499,15,FALSE)</f>
        <v>0</v>
      </c>
      <c r="AD179" s="33">
        <f>VLOOKUP($B179,三大美股走勢!$A$4:$J$495,4,FALSE)</f>
        <v>0</v>
      </c>
      <c r="AE179" s="33">
        <f>VLOOKUP($B179,三大美股走勢!$A$4:$J$495,7,FALSE)</f>
        <v>0</v>
      </c>
      <c r="AF179" s="33">
        <f>VLOOKUP($B179,三大美股走勢!$A$4:$J$495,10,FALSE)</f>
        <v>0</v>
      </c>
    </row>
    <row r="180" spans="2:32">
      <c r="B180" s="32">
        <v>42959</v>
      </c>
      <c r="C180" s="33">
        <f>VLOOKUP($B180,大盤與近月台指!$A$4:$I$499,2,FALSE)</f>
        <v>0</v>
      </c>
      <c r="D180" s="34">
        <f>VLOOKUP($B180,大盤與近月台指!$A$4:$I$499,3,FALSE)</f>
        <v>0</v>
      </c>
      <c r="E180" s="35">
        <f>VLOOKUP($B180,大盤與近月台指!$A$4:$I$499,4,FALSE)</f>
        <v>0</v>
      </c>
      <c r="F180" s="33">
        <f>VLOOKUP($B180,大盤與近月台指!$A$4:$I$499,5,FALSE)</f>
        <v>0</v>
      </c>
      <c r="G180" s="49">
        <f>VLOOKUP($B180,三大法人買賣超!$A$4:$I$500,3,FALSE)</f>
        <v>0</v>
      </c>
      <c r="H180" s="34">
        <f>VLOOKUP($B180,三大法人買賣超!$A$4:$I$500,5,FALSE)</f>
        <v>0</v>
      </c>
      <c r="I180" s="27">
        <f>VLOOKUP($B180,三大法人買賣超!$A$4:$I$500,7,FALSE)</f>
        <v>0</v>
      </c>
      <c r="J180" s="27">
        <f>VLOOKUP($B180,三大法人買賣超!$A$4:$I$500,9,FALSE)</f>
        <v>0</v>
      </c>
      <c r="K180" s="37">
        <f>新台幣匯率美元指數!B181</f>
        <v>0</v>
      </c>
      <c r="L180" s="38">
        <f>新台幣匯率美元指數!C181</f>
        <v>0</v>
      </c>
      <c r="M180" s="39">
        <f>新台幣匯率美元指數!D181</f>
        <v>0</v>
      </c>
      <c r="N180" s="27">
        <f>VLOOKUP($B180,外資期貨未平倉口數!$A$4:$M$499,4,FALSE)</f>
        <v>0</v>
      </c>
      <c r="O180" s="27">
        <f>VLOOKUP($B180,外資期貨未平倉口數!$A$4:$M$499,9,FALSE)</f>
        <v>0</v>
      </c>
      <c r="P180" s="27">
        <f>VLOOKUP($B180,外資期貨未平倉口數!$A$4:$M$499,10,FALSE)</f>
        <v>0</v>
      </c>
      <c r="Q180" s="27">
        <f>VLOOKUP($B180,外資期貨未平倉口數!$A$4:$M$499,11,FALSE)</f>
        <v>0</v>
      </c>
      <c r="R180" s="64">
        <f>VLOOKUP($B180,選擇權未平倉餘額!$A$4:$I$500,6,FALSE)</f>
        <v>0</v>
      </c>
      <c r="S180" s="64">
        <f>VLOOKUP($B180,選擇權未平倉餘額!$A$4:$I$500,7,FALSE)</f>
        <v>0</v>
      </c>
      <c r="T180" s="64">
        <f>VLOOKUP($B180,選擇權未平倉餘額!$A$4:$I$500,8,FALSE)</f>
        <v>0</v>
      </c>
      <c r="U180" s="64">
        <f>VLOOKUP($B180,選擇權未平倉餘額!$A$4:$I$500,9,FALSE)</f>
        <v>0</v>
      </c>
      <c r="V180" s="39">
        <f>VLOOKUP($B180,臺指選擇權P_C_Ratios!$A$4:$C$500,3,FALSE)</f>
        <v>0</v>
      </c>
      <c r="W180" s="41" t="e">
        <f>VLOOKUP($B180,散戶多空比!$A$6:$L$500,12,FALSE)</f>
        <v>#DIV/0!</v>
      </c>
      <c r="X180" s="40">
        <f>VLOOKUP($B180,期貨大額交易人未沖銷部位!$A$4:$O$499,4,FALSE)</f>
        <v>0</v>
      </c>
      <c r="Y180" s="40">
        <f>VLOOKUP($B180,期貨大額交易人未沖銷部位!$A$4:$O$499,7,FALSE)</f>
        <v>0</v>
      </c>
      <c r="Z180" s="40">
        <f>VLOOKUP($B180,期貨大額交易人未沖銷部位!$A$4:$O$499,10,FALSE)</f>
        <v>0</v>
      </c>
      <c r="AA180" s="40">
        <f>VLOOKUP($B180,期貨大額交易人未沖銷部位!$A$4:$O$499,13,FALSE)</f>
        <v>0</v>
      </c>
      <c r="AB180" s="40">
        <f>VLOOKUP($B180,期貨大額交易人未沖銷部位!$A$4:$O$499,14,FALSE)</f>
        <v>0</v>
      </c>
      <c r="AC180" s="40">
        <f>VLOOKUP($B180,期貨大額交易人未沖銷部位!$A$4:$O$499,15,FALSE)</f>
        <v>0</v>
      </c>
      <c r="AD180" s="33">
        <f>VLOOKUP($B180,三大美股走勢!$A$4:$J$495,4,FALSE)</f>
        <v>0</v>
      </c>
      <c r="AE180" s="33">
        <f>VLOOKUP($B180,三大美股走勢!$A$4:$J$495,7,FALSE)</f>
        <v>0</v>
      </c>
      <c r="AF180" s="33">
        <f>VLOOKUP($B180,三大美股走勢!$A$4:$J$495,10,FALSE)</f>
        <v>0</v>
      </c>
    </row>
    <row r="181" spans="2:32">
      <c r="B181" s="32">
        <v>42960</v>
      </c>
      <c r="C181" s="33">
        <f>VLOOKUP($B181,大盤與近月台指!$A$4:$I$499,2,FALSE)</f>
        <v>0</v>
      </c>
      <c r="D181" s="34">
        <f>VLOOKUP($B181,大盤與近月台指!$A$4:$I$499,3,FALSE)</f>
        <v>0</v>
      </c>
      <c r="E181" s="35">
        <f>VLOOKUP($B181,大盤與近月台指!$A$4:$I$499,4,FALSE)</f>
        <v>0</v>
      </c>
      <c r="F181" s="33">
        <f>VLOOKUP($B181,大盤與近月台指!$A$4:$I$499,5,FALSE)</f>
        <v>0</v>
      </c>
      <c r="G181" s="49">
        <f>VLOOKUP($B181,三大法人買賣超!$A$4:$I$500,3,FALSE)</f>
        <v>0</v>
      </c>
      <c r="H181" s="34">
        <f>VLOOKUP($B181,三大法人買賣超!$A$4:$I$500,5,FALSE)</f>
        <v>0</v>
      </c>
      <c r="I181" s="27">
        <f>VLOOKUP($B181,三大法人買賣超!$A$4:$I$500,7,FALSE)</f>
        <v>0</v>
      </c>
      <c r="J181" s="27">
        <f>VLOOKUP($B181,三大法人買賣超!$A$4:$I$500,9,FALSE)</f>
        <v>0</v>
      </c>
      <c r="K181" s="37">
        <f>新台幣匯率美元指數!B182</f>
        <v>0</v>
      </c>
      <c r="L181" s="38">
        <f>新台幣匯率美元指數!C182</f>
        <v>0</v>
      </c>
      <c r="M181" s="39">
        <f>新台幣匯率美元指數!D182</f>
        <v>0</v>
      </c>
      <c r="N181" s="27">
        <f>VLOOKUP($B181,外資期貨未平倉口數!$A$4:$M$499,4,FALSE)</f>
        <v>0</v>
      </c>
      <c r="O181" s="27">
        <f>VLOOKUP($B181,外資期貨未平倉口數!$A$4:$M$499,9,FALSE)</f>
        <v>0</v>
      </c>
      <c r="P181" s="27">
        <f>VLOOKUP($B181,外資期貨未平倉口數!$A$4:$M$499,10,FALSE)</f>
        <v>0</v>
      </c>
      <c r="Q181" s="27">
        <f>VLOOKUP($B181,外資期貨未平倉口數!$A$4:$M$499,11,FALSE)</f>
        <v>0</v>
      </c>
      <c r="R181" s="64">
        <f>VLOOKUP($B181,選擇權未平倉餘額!$A$4:$I$500,6,FALSE)</f>
        <v>0</v>
      </c>
      <c r="S181" s="64">
        <f>VLOOKUP($B181,選擇權未平倉餘額!$A$4:$I$500,7,FALSE)</f>
        <v>0</v>
      </c>
      <c r="T181" s="64">
        <f>VLOOKUP($B181,選擇權未平倉餘額!$A$4:$I$500,8,FALSE)</f>
        <v>0</v>
      </c>
      <c r="U181" s="64">
        <f>VLOOKUP($B181,選擇權未平倉餘額!$A$4:$I$500,9,FALSE)</f>
        <v>0</v>
      </c>
      <c r="V181" s="39">
        <f>VLOOKUP($B181,臺指選擇權P_C_Ratios!$A$4:$C$500,3,FALSE)</f>
        <v>0</v>
      </c>
      <c r="W181" s="41" t="e">
        <f>VLOOKUP($B181,散戶多空比!$A$6:$L$500,12,FALSE)</f>
        <v>#DIV/0!</v>
      </c>
      <c r="X181" s="40">
        <f>VLOOKUP($B181,期貨大額交易人未沖銷部位!$A$4:$O$499,4,FALSE)</f>
        <v>0</v>
      </c>
      <c r="Y181" s="40">
        <f>VLOOKUP($B181,期貨大額交易人未沖銷部位!$A$4:$O$499,7,FALSE)</f>
        <v>0</v>
      </c>
      <c r="Z181" s="40">
        <f>VLOOKUP($B181,期貨大額交易人未沖銷部位!$A$4:$O$499,10,FALSE)</f>
        <v>0</v>
      </c>
      <c r="AA181" s="40">
        <f>VLOOKUP($B181,期貨大額交易人未沖銷部位!$A$4:$O$499,13,FALSE)</f>
        <v>0</v>
      </c>
      <c r="AB181" s="40">
        <f>VLOOKUP($B181,期貨大額交易人未沖銷部位!$A$4:$O$499,14,FALSE)</f>
        <v>0</v>
      </c>
      <c r="AC181" s="40">
        <f>VLOOKUP($B181,期貨大額交易人未沖銷部位!$A$4:$O$499,15,FALSE)</f>
        <v>0</v>
      </c>
      <c r="AD181" s="33">
        <f>VLOOKUP($B181,三大美股走勢!$A$4:$J$495,4,FALSE)</f>
        <v>0</v>
      </c>
      <c r="AE181" s="33">
        <f>VLOOKUP($B181,三大美股走勢!$A$4:$J$495,7,FALSE)</f>
        <v>0</v>
      </c>
      <c r="AF181" s="33">
        <f>VLOOKUP($B181,三大美股走勢!$A$4:$J$495,10,FALSE)</f>
        <v>0</v>
      </c>
    </row>
    <row r="182" spans="2:32">
      <c r="B182" s="32">
        <v>42961</v>
      </c>
      <c r="C182" s="33">
        <f>VLOOKUP($B182,大盤與近月台指!$A$4:$I$499,2,FALSE)</f>
        <v>0</v>
      </c>
      <c r="D182" s="34">
        <f>VLOOKUP($B182,大盤與近月台指!$A$4:$I$499,3,FALSE)</f>
        <v>0</v>
      </c>
      <c r="E182" s="35">
        <f>VLOOKUP($B182,大盤與近月台指!$A$4:$I$499,4,FALSE)</f>
        <v>0</v>
      </c>
      <c r="F182" s="33">
        <f>VLOOKUP($B182,大盤與近月台指!$A$4:$I$499,5,FALSE)</f>
        <v>0</v>
      </c>
      <c r="G182" s="49">
        <f>VLOOKUP($B182,三大法人買賣超!$A$4:$I$500,3,FALSE)</f>
        <v>0</v>
      </c>
      <c r="H182" s="34">
        <f>VLOOKUP($B182,三大法人買賣超!$A$4:$I$500,5,FALSE)</f>
        <v>0</v>
      </c>
      <c r="I182" s="27">
        <f>VLOOKUP($B182,三大法人買賣超!$A$4:$I$500,7,FALSE)</f>
        <v>0</v>
      </c>
      <c r="J182" s="27">
        <f>VLOOKUP($B182,三大法人買賣超!$A$4:$I$500,9,FALSE)</f>
        <v>0</v>
      </c>
      <c r="K182" s="37">
        <f>新台幣匯率美元指數!B183</f>
        <v>0</v>
      </c>
      <c r="L182" s="38">
        <f>新台幣匯率美元指數!C183</f>
        <v>0</v>
      </c>
      <c r="M182" s="39">
        <f>新台幣匯率美元指數!D183</f>
        <v>0</v>
      </c>
      <c r="N182" s="27">
        <f>VLOOKUP($B182,外資期貨未平倉口數!$A$4:$M$499,4,FALSE)</f>
        <v>0</v>
      </c>
      <c r="O182" s="27">
        <f>VLOOKUP($B182,外資期貨未平倉口數!$A$4:$M$499,9,FALSE)</f>
        <v>0</v>
      </c>
      <c r="P182" s="27">
        <f>VLOOKUP($B182,外資期貨未平倉口數!$A$4:$M$499,10,FALSE)</f>
        <v>0</v>
      </c>
      <c r="Q182" s="27">
        <f>VLOOKUP($B182,外資期貨未平倉口數!$A$4:$M$499,11,FALSE)</f>
        <v>0</v>
      </c>
      <c r="R182" s="64">
        <f>VLOOKUP($B182,選擇權未平倉餘額!$A$4:$I$500,6,FALSE)</f>
        <v>0</v>
      </c>
      <c r="S182" s="64">
        <f>VLOOKUP($B182,選擇權未平倉餘額!$A$4:$I$500,7,FALSE)</f>
        <v>0</v>
      </c>
      <c r="T182" s="64">
        <f>VLOOKUP($B182,選擇權未平倉餘額!$A$4:$I$500,8,FALSE)</f>
        <v>0</v>
      </c>
      <c r="U182" s="64">
        <f>VLOOKUP($B182,選擇權未平倉餘額!$A$4:$I$500,9,FALSE)</f>
        <v>0</v>
      </c>
      <c r="V182" s="39">
        <f>VLOOKUP($B182,臺指選擇權P_C_Ratios!$A$4:$C$500,3,FALSE)</f>
        <v>0</v>
      </c>
      <c r="W182" s="41" t="e">
        <f>VLOOKUP($B182,散戶多空比!$A$6:$L$500,12,FALSE)</f>
        <v>#DIV/0!</v>
      </c>
      <c r="X182" s="40">
        <f>VLOOKUP($B182,期貨大額交易人未沖銷部位!$A$4:$O$499,4,FALSE)</f>
        <v>0</v>
      </c>
      <c r="Y182" s="40">
        <f>VLOOKUP($B182,期貨大額交易人未沖銷部位!$A$4:$O$499,7,FALSE)</f>
        <v>0</v>
      </c>
      <c r="Z182" s="40">
        <f>VLOOKUP($B182,期貨大額交易人未沖銷部位!$A$4:$O$499,10,FALSE)</f>
        <v>0</v>
      </c>
      <c r="AA182" s="40">
        <f>VLOOKUP($B182,期貨大額交易人未沖銷部位!$A$4:$O$499,13,FALSE)</f>
        <v>0</v>
      </c>
      <c r="AB182" s="40">
        <f>VLOOKUP($B182,期貨大額交易人未沖銷部位!$A$4:$O$499,14,FALSE)</f>
        <v>0</v>
      </c>
      <c r="AC182" s="40">
        <f>VLOOKUP($B182,期貨大額交易人未沖銷部位!$A$4:$O$499,15,FALSE)</f>
        <v>0</v>
      </c>
      <c r="AD182" s="33">
        <f>VLOOKUP($B182,三大美股走勢!$A$4:$J$495,4,FALSE)</f>
        <v>0</v>
      </c>
      <c r="AE182" s="33">
        <f>VLOOKUP($B182,三大美股走勢!$A$4:$J$495,7,FALSE)</f>
        <v>0</v>
      </c>
      <c r="AF182" s="33">
        <f>VLOOKUP($B182,三大美股走勢!$A$4:$J$495,10,FALSE)</f>
        <v>0</v>
      </c>
    </row>
    <row r="183" spans="2:32">
      <c r="B183" s="32">
        <v>42962</v>
      </c>
      <c r="C183" s="33">
        <f>VLOOKUP($B183,大盤與近月台指!$A$4:$I$499,2,FALSE)</f>
        <v>0</v>
      </c>
      <c r="D183" s="34">
        <f>VLOOKUP($B183,大盤與近月台指!$A$4:$I$499,3,FALSE)</f>
        <v>0</v>
      </c>
      <c r="E183" s="35">
        <f>VLOOKUP($B183,大盤與近月台指!$A$4:$I$499,4,FALSE)</f>
        <v>0</v>
      </c>
      <c r="F183" s="33">
        <f>VLOOKUP($B183,大盤與近月台指!$A$4:$I$499,5,FALSE)</f>
        <v>0</v>
      </c>
      <c r="G183" s="49">
        <f>VLOOKUP($B183,三大法人買賣超!$A$4:$I$500,3,FALSE)</f>
        <v>0</v>
      </c>
      <c r="H183" s="34">
        <f>VLOOKUP($B183,三大法人買賣超!$A$4:$I$500,5,FALSE)</f>
        <v>0</v>
      </c>
      <c r="I183" s="27">
        <f>VLOOKUP($B183,三大法人買賣超!$A$4:$I$500,7,FALSE)</f>
        <v>0</v>
      </c>
      <c r="J183" s="27">
        <f>VLOOKUP($B183,三大法人買賣超!$A$4:$I$500,9,FALSE)</f>
        <v>0</v>
      </c>
      <c r="K183" s="37">
        <f>新台幣匯率美元指數!B184</f>
        <v>0</v>
      </c>
      <c r="L183" s="38">
        <f>新台幣匯率美元指數!C184</f>
        <v>0</v>
      </c>
      <c r="M183" s="39">
        <f>新台幣匯率美元指數!D184</f>
        <v>0</v>
      </c>
      <c r="N183" s="27">
        <f>VLOOKUP($B183,外資期貨未平倉口數!$A$4:$M$499,4,FALSE)</f>
        <v>0</v>
      </c>
      <c r="O183" s="27">
        <f>VLOOKUP($B183,外資期貨未平倉口數!$A$4:$M$499,9,FALSE)</f>
        <v>0</v>
      </c>
      <c r="P183" s="27">
        <f>VLOOKUP($B183,外資期貨未平倉口數!$A$4:$M$499,10,FALSE)</f>
        <v>0</v>
      </c>
      <c r="Q183" s="27">
        <f>VLOOKUP($B183,外資期貨未平倉口數!$A$4:$M$499,11,FALSE)</f>
        <v>0</v>
      </c>
      <c r="R183" s="64">
        <f>VLOOKUP($B183,選擇權未平倉餘額!$A$4:$I$500,6,FALSE)</f>
        <v>0</v>
      </c>
      <c r="S183" s="64">
        <f>VLOOKUP($B183,選擇權未平倉餘額!$A$4:$I$500,7,FALSE)</f>
        <v>0</v>
      </c>
      <c r="T183" s="64">
        <f>VLOOKUP($B183,選擇權未平倉餘額!$A$4:$I$500,8,FALSE)</f>
        <v>0</v>
      </c>
      <c r="U183" s="64">
        <f>VLOOKUP($B183,選擇權未平倉餘額!$A$4:$I$500,9,FALSE)</f>
        <v>0</v>
      </c>
      <c r="V183" s="39">
        <f>VLOOKUP($B183,臺指選擇權P_C_Ratios!$A$4:$C$500,3,FALSE)</f>
        <v>0</v>
      </c>
      <c r="W183" s="41" t="e">
        <f>VLOOKUP($B183,散戶多空比!$A$6:$L$500,12,FALSE)</f>
        <v>#DIV/0!</v>
      </c>
      <c r="X183" s="40">
        <f>VLOOKUP($B183,期貨大額交易人未沖銷部位!$A$4:$O$499,4,FALSE)</f>
        <v>0</v>
      </c>
      <c r="Y183" s="40">
        <f>VLOOKUP($B183,期貨大額交易人未沖銷部位!$A$4:$O$499,7,FALSE)</f>
        <v>0</v>
      </c>
      <c r="Z183" s="40">
        <f>VLOOKUP($B183,期貨大額交易人未沖銷部位!$A$4:$O$499,10,FALSE)</f>
        <v>0</v>
      </c>
      <c r="AA183" s="40">
        <f>VLOOKUP($B183,期貨大額交易人未沖銷部位!$A$4:$O$499,13,FALSE)</f>
        <v>0</v>
      </c>
      <c r="AB183" s="40">
        <f>VLOOKUP($B183,期貨大額交易人未沖銷部位!$A$4:$O$499,14,FALSE)</f>
        <v>0</v>
      </c>
      <c r="AC183" s="40">
        <f>VLOOKUP($B183,期貨大額交易人未沖銷部位!$A$4:$O$499,15,FALSE)</f>
        <v>0</v>
      </c>
      <c r="AD183" s="33">
        <f>VLOOKUP($B183,三大美股走勢!$A$4:$J$495,4,FALSE)</f>
        <v>0</v>
      </c>
      <c r="AE183" s="33">
        <f>VLOOKUP($B183,三大美股走勢!$A$4:$J$495,7,FALSE)</f>
        <v>0</v>
      </c>
      <c r="AF183" s="33">
        <f>VLOOKUP($B183,三大美股走勢!$A$4:$J$495,10,FALSE)</f>
        <v>0</v>
      </c>
    </row>
    <row r="184" spans="2:32">
      <c r="B184" s="32">
        <v>42963</v>
      </c>
      <c r="C184" s="33">
        <f>VLOOKUP($B184,大盤與近月台指!$A$4:$I$499,2,FALSE)</f>
        <v>0</v>
      </c>
      <c r="D184" s="34">
        <f>VLOOKUP($B184,大盤與近月台指!$A$4:$I$499,3,FALSE)</f>
        <v>0</v>
      </c>
      <c r="E184" s="35">
        <f>VLOOKUP($B184,大盤與近月台指!$A$4:$I$499,4,FALSE)</f>
        <v>0</v>
      </c>
      <c r="F184" s="33">
        <f>VLOOKUP($B184,大盤與近月台指!$A$4:$I$499,5,FALSE)</f>
        <v>0</v>
      </c>
      <c r="G184" s="49">
        <f>VLOOKUP($B184,三大法人買賣超!$A$4:$I$500,3,FALSE)</f>
        <v>0</v>
      </c>
      <c r="H184" s="34">
        <f>VLOOKUP($B184,三大法人買賣超!$A$4:$I$500,5,FALSE)</f>
        <v>0</v>
      </c>
      <c r="I184" s="27">
        <f>VLOOKUP($B184,三大法人買賣超!$A$4:$I$500,7,FALSE)</f>
        <v>0</v>
      </c>
      <c r="J184" s="27">
        <f>VLOOKUP($B184,三大法人買賣超!$A$4:$I$500,9,FALSE)</f>
        <v>0</v>
      </c>
      <c r="K184" s="37">
        <f>新台幣匯率美元指數!B185</f>
        <v>0</v>
      </c>
      <c r="L184" s="38">
        <f>新台幣匯率美元指數!C185</f>
        <v>0</v>
      </c>
      <c r="M184" s="39">
        <f>新台幣匯率美元指數!D185</f>
        <v>0</v>
      </c>
      <c r="N184" s="27">
        <f>VLOOKUP($B184,外資期貨未平倉口數!$A$4:$M$499,4,FALSE)</f>
        <v>0</v>
      </c>
      <c r="O184" s="27">
        <f>VLOOKUP($B184,外資期貨未平倉口數!$A$4:$M$499,9,FALSE)</f>
        <v>0</v>
      </c>
      <c r="P184" s="27">
        <f>VLOOKUP($B184,外資期貨未平倉口數!$A$4:$M$499,10,FALSE)</f>
        <v>0</v>
      </c>
      <c r="Q184" s="27">
        <f>VLOOKUP($B184,外資期貨未平倉口數!$A$4:$M$499,11,FALSE)</f>
        <v>0</v>
      </c>
      <c r="R184" s="64">
        <f>VLOOKUP($B184,選擇權未平倉餘額!$A$4:$I$500,6,FALSE)</f>
        <v>0</v>
      </c>
      <c r="S184" s="64">
        <f>VLOOKUP($B184,選擇權未平倉餘額!$A$4:$I$500,7,FALSE)</f>
        <v>0</v>
      </c>
      <c r="T184" s="64">
        <f>VLOOKUP($B184,選擇權未平倉餘額!$A$4:$I$500,8,FALSE)</f>
        <v>0</v>
      </c>
      <c r="U184" s="64">
        <f>VLOOKUP($B184,選擇權未平倉餘額!$A$4:$I$500,9,FALSE)</f>
        <v>0</v>
      </c>
      <c r="V184" s="39">
        <f>VLOOKUP($B184,臺指選擇權P_C_Ratios!$A$4:$C$500,3,FALSE)</f>
        <v>0</v>
      </c>
      <c r="W184" s="41" t="e">
        <f>VLOOKUP($B184,散戶多空比!$A$6:$L$500,12,FALSE)</f>
        <v>#DIV/0!</v>
      </c>
      <c r="X184" s="40">
        <f>VLOOKUP($B184,期貨大額交易人未沖銷部位!$A$4:$O$499,4,FALSE)</f>
        <v>0</v>
      </c>
      <c r="Y184" s="40">
        <f>VLOOKUP($B184,期貨大額交易人未沖銷部位!$A$4:$O$499,7,FALSE)</f>
        <v>0</v>
      </c>
      <c r="Z184" s="40">
        <f>VLOOKUP($B184,期貨大額交易人未沖銷部位!$A$4:$O$499,10,FALSE)</f>
        <v>0</v>
      </c>
      <c r="AA184" s="40">
        <f>VLOOKUP($B184,期貨大額交易人未沖銷部位!$A$4:$O$499,13,FALSE)</f>
        <v>0</v>
      </c>
      <c r="AB184" s="40">
        <f>VLOOKUP($B184,期貨大額交易人未沖銷部位!$A$4:$O$499,14,FALSE)</f>
        <v>0</v>
      </c>
      <c r="AC184" s="40">
        <f>VLOOKUP($B184,期貨大額交易人未沖銷部位!$A$4:$O$499,15,FALSE)</f>
        <v>0</v>
      </c>
      <c r="AD184" s="33">
        <f>VLOOKUP($B184,三大美股走勢!$A$4:$J$495,4,FALSE)</f>
        <v>0</v>
      </c>
      <c r="AE184" s="33">
        <f>VLOOKUP($B184,三大美股走勢!$A$4:$J$495,7,FALSE)</f>
        <v>0</v>
      </c>
      <c r="AF184" s="33">
        <f>VLOOKUP($B184,三大美股走勢!$A$4:$J$495,10,FALSE)</f>
        <v>0</v>
      </c>
    </row>
    <row r="185" spans="2:32">
      <c r="B185" s="32">
        <v>42964</v>
      </c>
      <c r="C185" s="33">
        <f>VLOOKUP($B185,大盤與近月台指!$A$4:$I$499,2,FALSE)</f>
        <v>0</v>
      </c>
      <c r="D185" s="34">
        <f>VLOOKUP($B185,大盤與近月台指!$A$4:$I$499,3,FALSE)</f>
        <v>0</v>
      </c>
      <c r="E185" s="35">
        <f>VLOOKUP($B185,大盤與近月台指!$A$4:$I$499,4,FALSE)</f>
        <v>0</v>
      </c>
      <c r="F185" s="33">
        <f>VLOOKUP($B185,大盤與近月台指!$A$4:$I$499,5,FALSE)</f>
        <v>0</v>
      </c>
      <c r="G185" s="49">
        <f>VLOOKUP($B185,三大法人買賣超!$A$4:$I$500,3,FALSE)</f>
        <v>0</v>
      </c>
      <c r="H185" s="34">
        <f>VLOOKUP($B185,三大法人買賣超!$A$4:$I$500,5,FALSE)</f>
        <v>0</v>
      </c>
      <c r="I185" s="27">
        <f>VLOOKUP($B185,三大法人買賣超!$A$4:$I$500,7,FALSE)</f>
        <v>0</v>
      </c>
      <c r="J185" s="27">
        <f>VLOOKUP($B185,三大法人買賣超!$A$4:$I$500,9,FALSE)</f>
        <v>0</v>
      </c>
      <c r="K185" s="37">
        <f>新台幣匯率美元指數!B186</f>
        <v>0</v>
      </c>
      <c r="L185" s="38">
        <f>新台幣匯率美元指數!C186</f>
        <v>0</v>
      </c>
      <c r="M185" s="39">
        <f>新台幣匯率美元指數!D186</f>
        <v>0</v>
      </c>
      <c r="N185" s="27">
        <f>VLOOKUP($B185,外資期貨未平倉口數!$A$4:$M$499,4,FALSE)</f>
        <v>0</v>
      </c>
      <c r="O185" s="27">
        <f>VLOOKUP($B185,外資期貨未平倉口數!$A$4:$M$499,9,FALSE)</f>
        <v>0</v>
      </c>
      <c r="P185" s="27">
        <f>VLOOKUP($B185,外資期貨未平倉口數!$A$4:$M$499,10,FALSE)</f>
        <v>0</v>
      </c>
      <c r="Q185" s="27">
        <f>VLOOKUP($B185,外資期貨未平倉口數!$A$4:$M$499,11,FALSE)</f>
        <v>0</v>
      </c>
      <c r="R185" s="64">
        <f>VLOOKUP($B185,選擇權未平倉餘額!$A$4:$I$500,6,FALSE)</f>
        <v>0</v>
      </c>
      <c r="S185" s="64">
        <f>VLOOKUP($B185,選擇權未平倉餘額!$A$4:$I$500,7,FALSE)</f>
        <v>0</v>
      </c>
      <c r="T185" s="64">
        <f>VLOOKUP($B185,選擇權未平倉餘額!$A$4:$I$500,8,FALSE)</f>
        <v>0</v>
      </c>
      <c r="U185" s="64">
        <f>VLOOKUP($B185,選擇權未平倉餘額!$A$4:$I$500,9,FALSE)</f>
        <v>0</v>
      </c>
      <c r="V185" s="39">
        <f>VLOOKUP($B185,臺指選擇權P_C_Ratios!$A$4:$C$500,3,FALSE)</f>
        <v>0</v>
      </c>
      <c r="W185" s="41" t="e">
        <f>VLOOKUP($B185,散戶多空比!$A$6:$L$500,12,FALSE)</f>
        <v>#DIV/0!</v>
      </c>
      <c r="X185" s="40">
        <f>VLOOKUP($B185,期貨大額交易人未沖銷部位!$A$4:$O$499,4,FALSE)</f>
        <v>0</v>
      </c>
      <c r="Y185" s="40">
        <f>VLOOKUP($B185,期貨大額交易人未沖銷部位!$A$4:$O$499,7,FALSE)</f>
        <v>0</v>
      </c>
      <c r="Z185" s="40">
        <f>VLOOKUP($B185,期貨大額交易人未沖銷部位!$A$4:$O$499,10,FALSE)</f>
        <v>0</v>
      </c>
      <c r="AA185" s="40">
        <f>VLOOKUP($B185,期貨大額交易人未沖銷部位!$A$4:$O$499,13,FALSE)</f>
        <v>0</v>
      </c>
      <c r="AB185" s="40">
        <f>VLOOKUP($B185,期貨大額交易人未沖銷部位!$A$4:$O$499,14,FALSE)</f>
        <v>0</v>
      </c>
      <c r="AC185" s="40">
        <f>VLOOKUP($B185,期貨大額交易人未沖銷部位!$A$4:$O$499,15,FALSE)</f>
        <v>0</v>
      </c>
      <c r="AD185" s="33">
        <f>VLOOKUP($B185,三大美股走勢!$A$4:$J$495,4,FALSE)</f>
        <v>0</v>
      </c>
      <c r="AE185" s="33">
        <f>VLOOKUP($B185,三大美股走勢!$A$4:$J$495,7,FALSE)</f>
        <v>0</v>
      </c>
      <c r="AF185" s="33">
        <f>VLOOKUP($B185,三大美股走勢!$A$4:$J$495,10,FALSE)</f>
        <v>0</v>
      </c>
    </row>
    <row r="186" spans="2:32">
      <c r="B186" s="32">
        <v>42965</v>
      </c>
      <c r="C186" s="33">
        <f>VLOOKUP($B186,大盤與近月台指!$A$4:$I$499,2,FALSE)</f>
        <v>0</v>
      </c>
      <c r="D186" s="34">
        <f>VLOOKUP($B186,大盤與近月台指!$A$4:$I$499,3,FALSE)</f>
        <v>0</v>
      </c>
      <c r="E186" s="35">
        <f>VLOOKUP($B186,大盤與近月台指!$A$4:$I$499,4,FALSE)</f>
        <v>0</v>
      </c>
      <c r="F186" s="33">
        <f>VLOOKUP($B186,大盤與近月台指!$A$4:$I$499,5,FALSE)</f>
        <v>0</v>
      </c>
      <c r="G186" s="49">
        <f>VLOOKUP($B186,三大法人買賣超!$A$4:$I$500,3,FALSE)</f>
        <v>0</v>
      </c>
      <c r="H186" s="34">
        <f>VLOOKUP($B186,三大法人買賣超!$A$4:$I$500,5,FALSE)</f>
        <v>0</v>
      </c>
      <c r="I186" s="27">
        <f>VLOOKUP($B186,三大法人買賣超!$A$4:$I$500,7,FALSE)</f>
        <v>0</v>
      </c>
      <c r="J186" s="27">
        <f>VLOOKUP($B186,三大法人買賣超!$A$4:$I$500,9,FALSE)</f>
        <v>0</v>
      </c>
      <c r="K186" s="37">
        <f>新台幣匯率美元指數!B187</f>
        <v>0</v>
      </c>
      <c r="L186" s="38">
        <f>新台幣匯率美元指數!C187</f>
        <v>0</v>
      </c>
      <c r="M186" s="39">
        <f>新台幣匯率美元指數!D187</f>
        <v>0</v>
      </c>
      <c r="N186" s="27">
        <f>VLOOKUP($B186,外資期貨未平倉口數!$A$4:$M$499,4,FALSE)</f>
        <v>0</v>
      </c>
      <c r="O186" s="27">
        <f>VLOOKUP($B186,外資期貨未平倉口數!$A$4:$M$499,9,FALSE)</f>
        <v>0</v>
      </c>
      <c r="P186" s="27">
        <f>VLOOKUP($B186,外資期貨未平倉口數!$A$4:$M$499,10,FALSE)</f>
        <v>0</v>
      </c>
      <c r="Q186" s="27">
        <f>VLOOKUP($B186,外資期貨未平倉口數!$A$4:$M$499,11,FALSE)</f>
        <v>0</v>
      </c>
      <c r="R186" s="64">
        <f>VLOOKUP($B186,選擇權未平倉餘額!$A$4:$I$500,6,FALSE)</f>
        <v>0</v>
      </c>
      <c r="S186" s="64">
        <f>VLOOKUP($B186,選擇權未平倉餘額!$A$4:$I$500,7,FALSE)</f>
        <v>0</v>
      </c>
      <c r="T186" s="64">
        <f>VLOOKUP($B186,選擇權未平倉餘額!$A$4:$I$500,8,FALSE)</f>
        <v>0</v>
      </c>
      <c r="U186" s="64">
        <f>VLOOKUP($B186,選擇權未平倉餘額!$A$4:$I$500,9,FALSE)</f>
        <v>0</v>
      </c>
      <c r="V186" s="39">
        <f>VLOOKUP($B186,臺指選擇權P_C_Ratios!$A$4:$C$500,3,FALSE)</f>
        <v>0</v>
      </c>
      <c r="W186" s="41" t="e">
        <f>VLOOKUP($B186,散戶多空比!$A$6:$L$500,12,FALSE)</f>
        <v>#DIV/0!</v>
      </c>
      <c r="X186" s="40">
        <f>VLOOKUP($B186,期貨大額交易人未沖銷部位!$A$4:$O$499,4,FALSE)</f>
        <v>0</v>
      </c>
      <c r="Y186" s="40">
        <f>VLOOKUP($B186,期貨大額交易人未沖銷部位!$A$4:$O$499,7,FALSE)</f>
        <v>0</v>
      </c>
      <c r="Z186" s="40">
        <f>VLOOKUP($B186,期貨大額交易人未沖銷部位!$A$4:$O$499,10,FALSE)</f>
        <v>0</v>
      </c>
      <c r="AA186" s="40">
        <f>VLOOKUP($B186,期貨大額交易人未沖銷部位!$A$4:$O$499,13,FALSE)</f>
        <v>0</v>
      </c>
      <c r="AB186" s="40">
        <f>VLOOKUP($B186,期貨大額交易人未沖銷部位!$A$4:$O$499,14,FALSE)</f>
        <v>0</v>
      </c>
      <c r="AC186" s="40">
        <f>VLOOKUP($B186,期貨大額交易人未沖銷部位!$A$4:$O$499,15,FALSE)</f>
        <v>0</v>
      </c>
      <c r="AD186" s="33">
        <f>VLOOKUP($B186,三大美股走勢!$A$4:$J$495,4,FALSE)</f>
        <v>0</v>
      </c>
      <c r="AE186" s="33">
        <f>VLOOKUP($B186,三大美股走勢!$A$4:$J$495,7,FALSE)</f>
        <v>0</v>
      </c>
      <c r="AF186" s="33">
        <f>VLOOKUP($B186,三大美股走勢!$A$4:$J$495,10,FALSE)</f>
        <v>0</v>
      </c>
    </row>
    <row r="187" spans="2:32">
      <c r="B187" s="32">
        <v>42966</v>
      </c>
      <c r="C187" s="33">
        <f>VLOOKUP($B187,大盤與近月台指!$A$4:$I$499,2,FALSE)</f>
        <v>0</v>
      </c>
      <c r="D187" s="34">
        <f>VLOOKUP($B187,大盤與近月台指!$A$4:$I$499,3,FALSE)</f>
        <v>0</v>
      </c>
      <c r="E187" s="35">
        <f>VLOOKUP($B187,大盤與近月台指!$A$4:$I$499,4,FALSE)</f>
        <v>0</v>
      </c>
      <c r="F187" s="33">
        <f>VLOOKUP($B187,大盤與近月台指!$A$4:$I$499,5,FALSE)</f>
        <v>0</v>
      </c>
      <c r="G187" s="49">
        <f>VLOOKUP($B187,三大法人買賣超!$A$4:$I$500,3,FALSE)</f>
        <v>0</v>
      </c>
      <c r="H187" s="34">
        <f>VLOOKUP($B187,三大法人買賣超!$A$4:$I$500,5,FALSE)</f>
        <v>0</v>
      </c>
      <c r="I187" s="27">
        <f>VLOOKUP($B187,三大法人買賣超!$A$4:$I$500,7,FALSE)</f>
        <v>0</v>
      </c>
      <c r="J187" s="27">
        <f>VLOOKUP($B187,三大法人買賣超!$A$4:$I$500,9,FALSE)</f>
        <v>0</v>
      </c>
      <c r="K187" s="37">
        <f>新台幣匯率美元指數!B188</f>
        <v>0</v>
      </c>
      <c r="L187" s="38">
        <f>新台幣匯率美元指數!C188</f>
        <v>0</v>
      </c>
      <c r="M187" s="39">
        <f>新台幣匯率美元指數!D188</f>
        <v>0</v>
      </c>
      <c r="N187" s="27">
        <f>VLOOKUP($B187,外資期貨未平倉口數!$A$4:$M$499,4,FALSE)</f>
        <v>0</v>
      </c>
      <c r="O187" s="27">
        <f>VLOOKUP($B187,外資期貨未平倉口數!$A$4:$M$499,9,FALSE)</f>
        <v>0</v>
      </c>
      <c r="P187" s="27">
        <f>VLOOKUP($B187,外資期貨未平倉口數!$A$4:$M$499,10,FALSE)</f>
        <v>0</v>
      </c>
      <c r="Q187" s="27">
        <f>VLOOKUP($B187,外資期貨未平倉口數!$A$4:$M$499,11,FALSE)</f>
        <v>0</v>
      </c>
      <c r="R187" s="64">
        <f>VLOOKUP($B187,選擇權未平倉餘額!$A$4:$I$500,6,FALSE)</f>
        <v>0</v>
      </c>
      <c r="S187" s="64">
        <f>VLOOKUP($B187,選擇權未平倉餘額!$A$4:$I$500,7,FALSE)</f>
        <v>0</v>
      </c>
      <c r="T187" s="64">
        <f>VLOOKUP($B187,選擇權未平倉餘額!$A$4:$I$500,8,FALSE)</f>
        <v>0</v>
      </c>
      <c r="U187" s="64">
        <f>VLOOKUP($B187,選擇權未平倉餘額!$A$4:$I$500,9,FALSE)</f>
        <v>0</v>
      </c>
      <c r="V187" s="39">
        <f>VLOOKUP($B187,臺指選擇權P_C_Ratios!$A$4:$C$500,3,FALSE)</f>
        <v>0</v>
      </c>
      <c r="W187" s="41" t="e">
        <f>VLOOKUP($B187,散戶多空比!$A$6:$L$500,12,FALSE)</f>
        <v>#DIV/0!</v>
      </c>
      <c r="X187" s="40">
        <f>VLOOKUP($B187,期貨大額交易人未沖銷部位!$A$4:$O$499,4,FALSE)</f>
        <v>0</v>
      </c>
      <c r="Y187" s="40">
        <f>VLOOKUP($B187,期貨大額交易人未沖銷部位!$A$4:$O$499,7,FALSE)</f>
        <v>0</v>
      </c>
      <c r="Z187" s="40">
        <f>VLOOKUP($B187,期貨大額交易人未沖銷部位!$A$4:$O$499,10,FALSE)</f>
        <v>0</v>
      </c>
      <c r="AA187" s="40">
        <f>VLOOKUP($B187,期貨大額交易人未沖銷部位!$A$4:$O$499,13,FALSE)</f>
        <v>0</v>
      </c>
      <c r="AB187" s="40">
        <f>VLOOKUP($B187,期貨大額交易人未沖銷部位!$A$4:$O$499,14,FALSE)</f>
        <v>0</v>
      </c>
      <c r="AC187" s="40">
        <f>VLOOKUP($B187,期貨大額交易人未沖銷部位!$A$4:$O$499,15,FALSE)</f>
        <v>0</v>
      </c>
      <c r="AD187" s="33">
        <f>VLOOKUP($B187,三大美股走勢!$A$4:$J$495,4,FALSE)</f>
        <v>0</v>
      </c>
      <c r="AE187" s="33">
        <f>VLOOKUP($B187,三大美股走勢!$A$4:$J$495,7,FALSE)</f>
        <v>0</v>
      </c>
      <c r="AF187" s="33">
        <f>VLOOKUP($B187,三大美股走勢!$A$4:$J$495,10,FALSE)</f>
        <v>0</v>
      </c>
    </row>
    <row r="188" spans="2:32">
      <c r="B188" s="32">
        <v>42967</v>
      </c>
      <c r="C188" s="33">
        <f>VLOOKUP($B188,大盤與近月台指!$A$4:$I$499,2,FALSE)</f>
        <v>0</v>
      </c>
      <c r="D188" s="34">
        <f>VLOOKUP($B188,大盤與近月台指!$A$4:$I$499,3,FALSE)</f>
        <v>0</v>
      </c>
      <c r="E188" s="35">
        <f>VLOOKUP($B188,大盤與近月台指!$A$4:$I$499,4,FALSE)</f>
        <v>0</v>
      </c>
      <c r="F188" s="33">
        <f>VLOOKUP($B188,大盤與近月台指!$A$4:$I$499,5,FALSE)</f>
        <v>0</v>
      </c>
      <c r="G188" s="49">
        <f>VLOOKUP($B188,三大法人買賣超!$A$4:$I$500,3,FALSE)</f>
        <v>0</v>
      </c>
      <c r="H188" s="34">
        <f>VLOOKUP($B188,三大法人買賣超!$A$4:$I$500,5,FALSE)</f>
        <v>0</v>
      </c>
      <c r="I188" s="27">
        <f>VLOOKUP($B188,三大法人買賣超!$A$4:$I$500,7,FALSE)</f>
        <v>0</v>
      </c>
      <c r="J188" s="27">
        <f>VLOOKUP($B188,三大法人買賣超!$A$4:$I$500,9,FALSE)</f>
        <v>0</v>
      </c>
      <c r="K188" s="37">
        <f>新台幣匯率美元指數!B189</f>
        <v>0</v>
      </c>
      <c r="L188" s="38">
        <f>新台幣匯率美元指數!C189</f>
        <v>0</v>
      </c>
      <c r="M188" s="39">
        <f>新台幣匯率美元指數!D189</f>
        <v>0</v>
      </c>
      <c r="N188" s="27">
        <f>VLOOKUP($B188,外資期貨未平倉口數!$A$4:$M$499,4,FALSE)</f>
        <v>0</v>
      </c>
      <c r="O188" s="27">
        <f>VLOOKUP($B188,外資期貨未平倉口數!$A$4:$M$499,9,FALSE)</f>
        <v>0</v>
      </c>
      <c r="P188" s="27">
        <f>VLOOKUP($B188,外資期貨未平倉口數!$A$4:$M$499,10,FALSE)</f>
        <v>0</v>
      </c>
      <c r="Q188" s="27">
        <f>VLOOKUP($B188,外資期貨未平倉口數!$A$4:$M$499,11,FALSE)</f>
        <v>0</v>
      </c>
      <c r="R188" s="64">
        <f>VLOOKUP($B188,選擇權未平倉餘額!$A$4:$I$500,6,FALSE)</f>
        <v>0</v>
      </c>
      <c r="S188" s="64">
        <f>VLOOKUP($B188,選擇權未平倉餘額!$A$4:$I$500,7,FALSE)</f>
        <v>0</v>
      </c>
      <c r="T188" s="64">
        <f>VLOOKUP($B188,選擇權未平倉餘額!$A$4:$I$500,8,FALSE)</f>
        <v>0</v>
      </c>
      <c r="U188" s="64">
        <f>VLOOKUP($B188,選擇權未平倉餘額!$A$4:$I$500,9,FALSE)</f>
        <v>0</v>
      </c>
      <c r="V188" s="39">
        <f>VLOOKUP($B188,臺指選擇權P_C_Ratios!$A$4:$C$500,3,FALSE)</f>
        <v>0</v>
      </c>
      <c r="W188" s="41" t="e">
        <f>VLOOKUP($B188,散戶多空比!$A$6:$L$500,12,FALSE)</f>
        <v>#DIV/0!</v>
      </c>
      <c r="X188" s="40">
        <f>VLOOKUP($B188,期貨大額交易人未沖銷部位!$A$4:$O$499,4,FALSE)</f>
        <v>0</v>
      </c>
      <c r="Y188" s="40">
        <f>VLOOKUP($B188,期貨大額交易人未沖銷部位!$A$4:$O$499,7,FALSE)</f>
        <v>0</v>
      </c>
      <c r="Z188" s="40">
        <f>VLOOKUP($B188,期貨大額交易人未沖銷部位!$A$4:$O$499,10,FALSE)</f>
        <v>0</v>
      </c>
      <c r="AA188" s="40">
        <f>VLOOKUP($B188,期貨大額交易人未沖銷部位!$A$4:$O$499,13,FALSE)</f>
        <v>0</v>
      </c>
      <c r="AB188" s="40">
        <f>VLOOKUP($B188,期貨大額交易人未沖銷部位!$A$4:$O$499,14,FALSE)</f>
        <v>0</v>
      </c>
      <c r="AC188" s="40">
        <f>VLOOKUP($B188,期貨大額交易人未沖銷部位!$A$4:$O$499,15,FALSE)</f>
        <v>0</v>
      </c>
      <c r="AD188" s="33">
        <f>VLOOKUP($B188,三大美股走勢!$A$4:$J$495,4,FALSE)</f>
        <v>0</v>
      </c>
      <c r="AE188" s="33">
        <f>VLOOKUP($B188,三大美股走勢!$A$4:$J$495,7,FALSE)</f>
        <v>0</v>
      </c>
      <c r="AF188" s="33">
        <f>VLOOKUP($B188,三大美股走勢!$A$4:$J$495,10,FALSE)</f>
        <v>0</v>
      </c>
    </row>
    <row r="189" spans="2:32">
      <c r="B189" s="32">
        <v>42968</v>
      </c>
      <c r="C189" s="33">
        <f>VLOOKUP($B189,大盤與近月台指!$A$4:$I$499,2,FALSE)</f>
        <v>0</v>
      </c>
      <c r="D189" s="34">
        <f>VLOOKUP($B189,大盤與近月台指!$A$4:$I$499,3,FALSE)</f>
        <v>0</v>
      </c>
      <c r="E189" s="35">
        <f>VLOOKUP($B189,大盤與近月台指!$A$4:$I$499,4,FALSE)</f>
        <v>0</v>
      </c>
      <c r="F189" s="33">
        <f>VLOOKUP($B189,大盤與近月台指!$A$4:$I$499,5,FALSE)</f>
        <v>0</v>
      </c>
      <c r="G189" s="49">
        <f>VLOOKUP($B189,三大法人買賣超!$A$4:$I$500,3,FALSE)</f>
        <v>0</v>
      </c>
      <c r="H189" s="34">
        <f>VLOOKUP($B189,三大法人買賣超!$A$4:$I$500,5,FALSE)</f>
        <v>0</v>
      </c>
      <c r="I189" s="27">
        <f>VLOOKUP($B189,三大法人買賣超!$A$4:$I$500,7,FALSE)</f>
        <v>0</v>
      </c>
      <c r="J189" s="27">
        <f>VLOOKUP($B189,三大法人買賣超!$A$4:$I$500,9,FALSE)</f>
        <v>0</v>
      </c>
      <c r="K189" s="37">
        <f>新台幣匯率美元指數!B190</f>
        <v>0</v>
      </c>
      <c r="L189" s="38">
        <f>新台幣匯率美元指數!C190</f>
        <v>0</v>
      </c>
      <c r="M189" s="39">
        <f>新台幣匯率美元指數!D190</f>
        <v>0</v>
      </c>
      <c r="N189" s="27">
        <f>VLOOKUP($B189,外資期貨未平倉口數!$A$4:$M$499,4,FALSE)</f>
        <v>0</v>
      </c>
      <c r="O189" s="27">
        <f>VLOOKUP($B189,外資期貨未平倉口數!$A$4:$M$499,9,FALSE)</f>
        <v>0</v>
      </c>
      <c r="P189" s="27">
        <f>VLOOKUP($B189,外資期貨未平倉口數!$A$4:$M$499,10,FALSE)</f>
        <v>0</v>
      </c>
      <c r="Q189" s="27">
        <f>VLOOKUP($B189,外資期貨未平倉口數!$A$4:$M$499,11,FALSE)</f>
        <v>0</v>
      </c>
      <c r="R189" s="64">
        <f>VLOOKUP($B189,選擇權未平倉餘額!$A$4:$I$500,6,FALSE)</f>
        <v>0</v>
      </c>
      <c r="S189" s="64">
        <f>VLOOKUP($B189,選擇權未平倉餘額!$A$4:$I$500,7,FALSE)</f>
        <v>0</v>
      </c>
      <c r="T189" s="64">
        <f>VLOOKUP($B189,選擇權未平倉餘額!$A$4:$I$500,8,FALSE)</f>
        <v>0</v>
      </c>
      <c r="U189" s="64">
        <f>VLOOKUP($B189,選擇權未平倉餘額!$A$4:$I$500,9,FALSE)</f>
        <v>0</v>
      </c>
      <c r="V189" s="39">
        <f>VLOOKUP($B189,臺指選擇權P_C_Ratios!$A$4:$C$500,3,FALSE)</f>
        <v>0</v>
      </c>
      <c r="W189" s="41" t="e">
        <f>VLOOKUP($B189,散戶多空比!$A$6:$L$500,12,FALSE)</f>
        <v>#DIV/0!</v>
      </c>
      <c r="X189" s="40">
        <f>VLOOKUP($B189,期貨大額交易人未沖銷部位!$A$4:$O$499,4,FALSE)</f>
        <v>0</v>
      </c>
      <c r="Y189" s="40">
        <f>VLOOKUP($B189,期貨大額交易人未沖銷部位!$A$4:$O$499,7,FALSE)</f>
        <v>0</v>
      </c>
      <c r="Z189" s="40">
        <f>VLOOKUP($B189,期貨大額交易人未沖銷部位!$A$4:$O$499,10,FALSE)</f>
        <v>0</v>
      </c>
      <c r="AA189" s="40">
        <f>VLOOKUP($B189,期貨大額交易人未沖銷部位!$A$4:$O$499,13,FALSE)</f>
        <v>0</v>
      </c>
      <c r="AB189" s="40">
        <f>VLOOKUP($B189,期貨大額交易人未沖銷部位!$A$4:$O$499,14,FALSE)</f>
        <v>0</v>
      </c>
      <c r="AC189" s="40">
        <f>VLOOKUP($B189,期貨大額交易人未沖銷部位!$A$4:$O$499,15,FALSE)</f>
        <v>0</v>
      </c>
      <c r="AD189" s="33">
        <f>VLOOKUP($B189,三大美股走勢!$A$4:$J$495,4,FALSE)</f>
        <v>0</v>
      </c>
      <c r="AE189" s="33">
        <f>VLOOKUP($B189,三大美股走勢!$A$4:$J$495,7,FALSE)</f>
        <v>0</v>
      </c>
      <c r="AF189" s="33">
        <f>VLOOKUP($B189,三大美股走勢!$A$4:$J$495,10,FALSE)</f>
        <v>0</v>
      </c>
    </row>
    <row r="190" spans="2:32">
      <c r="B190" s="32">
        <v>42969</v>
      </c>
      <c r="C190" s="33">
        <f>VLOOKUP($B190,大盤與近月台指!$A$4:$I$499,2,FALSE)</f>
        <v>0</v>
      </c>
      <c r="D190" s="34">
        <f>VLOOKUP($B190,大盤與近月台指!$A$4:$I$499,3,FALSE)</f>
        <v>0</v>
      </c>
      <c r="E190" s="35">
        <f>VLOOKUP($B190,大盤與近月台指!$A$4:$I$499,4,FALSE)</f>
        <v>0</v>
      </c>
      <c r="F190" s="33">
        <f>VLOOKUP($B190,大盤與近月台指!$A$4:$I$499,5,FALSE)</f>
        <v>0</v>
      </c>
      <c r="G190" s="49">
        <f>VLOOKUP($B190,三大法人買賣超!$A$4:$I$500,3,FALSE)</f>
        <v>0</v>
      </c>
      <c r="H190" s="34">
        <f>VLOOKUP($B190,三大法人買賣超!$A$4:$I$500,5,FALSE)</f>
        <v>0</v>
      </c>
      <c r="I190" s="27">
        <f>VLOOKUP($B190,三大法人買賣超!$A$4:$I$500,7,FALSE)</f>
        <v>0</v>
      </c>
      <c r="J190" s="27">
        <f>VLOOKUP($B190,三大法人買賣超!$A$4:$I$500,9,FALSE)</f>
        <v>0</v>
      </c>
      <c r="K190" s="37">
        <f>新台幣匯率美元指數!B191</f>
        <v>0</v>
      </c>
      <c r="L190" s="38">
        <f>新台幣匯率美元指數!C191</f>
        <v>0</v>
      </c>
      <c r="M190" s="39">
        <f>新台幣匯率美元指數!D191</f>
        <v>0</v>
      </c>
      <c r="N190" s="27">
        <f>VLOOKUP($B190,外資期貨未平倉口數!$A$4:$M$499,4,FALSE)</f>
        <v>0</v>
      </c>
      <c r="O190" s="27">
        <f>VLOOKUP($B190,外資期貨未平倉口數!$A$4:$M$499,9,FALSE)</f>
        <v>0</v>
      </c>
      <c r="P190" s="27">
        <f>VLOOKUP($B190,外資期貨未平倉口數!$A$4:$M$499,10,FALSE)</f>
        <v>0</v>
      </c>
      <c r="Q190" s="27">
        <f>VLOOKUP($B190,外資期貨未平倉口數!$A$4:$M$499,11,FALSE)</f>
        <v>0</v>
      </c>
      <c r="R190" s="64">
        <f>VLOOKUP($B190,選擇權未平倉餘額!$A$4:$I$500,6,FALSE)</f>
        <v>0</v>
      </c>
      <c r="S190" s="64">
        <f>VLOOKUP($B190,選擇權未平倉餘額!$A$4:$I$500,7,FALSE)</f>
        <v>0</v>
      </c>
      <c r="T190" s="64">
        <f>VLOOKUP($B190,選擇權未平倉餘額!$A$4:$I$500,8,FALSE)</f>
        <v>0</v>
      </c>
      <c r="U190" s="64">
        <f>VLOOKUP($B190,選擇權未平倉餘額!$A$4:$I$500,9,FALSE)</f>
        <v>0</v>
      </c>
      <c r="V190" s="39">
        <f>VLOOKUP($B190,臺指選擇權P_C_Ratios!$A$4:$C$500,3,FALSE)</f>
        <v>0</v>
      </c>
      <c r="W190" s="41" t="e">
        <f>VLOOKUP($B190,散戶多空比!$A$6:$L$500,12,FALSE)</f>
        <v>#DIV/0!</v>
      </c>
      <c r="X190" s="40">
        <f>VLOOKUP($B190,期貨大額交易人未沖銷部位!$A$4:$O$499,4,FALSE)</f>
        <v>0</v>
      </c>
      <c r="Y190" s="40">
        <f>VLOOKUP($B190,期貨大額交易人未沖銷部位!$A$4:$O$499,7,FALSE)</f>
        <v>0</v>
      </c>
      <c r="Z190" s="40">
        <f>VLOOKUP($B190,期貨大額交易人未沖銷部位!$A$4:$O$499,10,FALSE)</f>
        <v>0</v>
      </c>
      <c r="AA190" s="40">
        <f>VLOOKUP($B190,期貨大額交易人未沖銷部位!$A$4:$O$499,13,FALSE)</f>
        <v>0</v>
      </c>
      <c r="AB190" s="40">
        <f>VLOOKUP($B190,期貨大額交易人未沖銷部位!$A$4:$O$499,14,FALSE)</f>
        <v>0</v>
      </c>
      <c r="AC190" s="40">
        <f>VLOOKUP($B190,期貨大額交易人未沖銷部位!$A$4:$O$499,15,FALSE)</f>
        <v>0</v>
      </c>
      <c r="AD190" s="33">
        <f>VLOOKUP($B190,三大美股走勢!$A$4:$J$495,4,FALSE)</f>
        <v>0</v>
      </c>
      <c r="AE190" s="33">
        <f>VLOOKUP($B190,三大美股走勢!$A$4:$J$495,7,FALSE)</f>
        <v>0</v>
      </c>
      <c r="AF190" s="33">
        <f>VLOOKUP($B190,三大美股走勢!$A$4:$J$495,10,FALSE)</f>
        <v>0</v>
      </c>
    </row>
    <row r="191" spans="2:32">
      <c r="B191" s="32">
        <v>42970</v>
      </c>
      <c r="C191" s="33">
        <f>VLOOKUP($B191,大盤與近月台指!$A$4:$I$499,2,FALSE)</f>
        <v>0</v>
      </c>
      <c r="D191" s="34">
        <f>VLOOKUP($B191,大盤與近月台指!$A$4:$I$499,3,FALSE)</f>
        <v>0</v>
      </c>
      <c r="E191" s="35">
        <f>VLOOKUP($B191,大盤與近月台指!$A$4:$I$499,4,FALSE)</f>
        <v>0</v>
      </c>
      <c r="F191" s="33">
        <f>VLOOKUP($B191,大盤與近月台指!$A$4:$I$499,5,FALSE)</f>
        <v>0</v>
      </c>
      <c r="G191" s="49">
        <f>VLOOKUP($B191,三大法人買賣超!$A$4:$I$500,3,FALSE)</f>
        <v>0</v>
      </c>
      <c r="H191" s="34">
        <f>VLOOKUP($B191,三大法人買賣超!$A$4:$I$500,5,FALSE)</f>
        <v>0</v>
      </c>
      <c r="I191" s="27">
        <f>VLOOKUP($B191,三大法人買賣超!$A$4:$I$500,7,FALSE)</f>
        <v>0</v>
      </c>
      <c r="J191" s="27">
        <f>VLOOKUP($B191,三大法人買賣超!$A$4:$I$500,9,FALSE)</f>
        <v>0</v>
      </c>
      <c r="K191" s="37">
        <f>新台幣匯率美元指數!B192</f>
        <v>0</v>
      </c>
      <c r="L191" s="38">
        <f>新台幣匯率美元指數!C192</f>
        <v>0</v>
      </c>
      <c r="M191" s="39">
        <f>新台幣匯率美元指數!D192</f>
        <v>0</v>
      </c>
      <c r="N191" s="27">
        <f>VLOOKUP($B191,外資期貨未平倉口數!$A$4:$M$499,4,FALSE)</f>
        <v>0</v>
      </c>
      <c r="O191" s="27">
        <f>VLOOKUP($B191,外資期貨未平倉口數!$A$4:$M$499,9,FALSE)</f>
        <v>0</v>
      </c>
      <c r="P191" s="27">
        <f>VLOOKUP($B191,外資期貨未平倉口數!$A$4:$M$499,10,FALSE)</f>
        <v>0</v>
      </c>
      <c r="Q191" s="27">
        <f>VLOOKUP($B191,外資期貨未平倉口數!$A$4:$M$499,11,FALSE)</f>
        <v>0</v>
      </c>
      <c r="R191" s="64">
        <f>VLOOKUP($B191,選擇權未平倉餘額!$A$4:$I$500,6,FALSE)</f>
        <v>0</v>
      </c>
      <c r="S191" s="64">
        <f>VLOOKUP($B191,選擇權未平倉餘額!$A$4:$I$500,7,FALSE)</f>
        <v>0</v>
      </c>
      <c r="T191" s="64">
        <f>VLOOKUP($B191,選擇權未平倉餘額!$A$4:$I$500,8,FALSE)</f>
        <v>0</v>
      </c>
      <c r="U191" s="64">
        <f>VLOOKUP($B191,選擇權未平倉餘額!$A$4:$I$500,9,FALSE)</f>
        <v>0</v>
      </c>
      <c r="V191" s="39">
        <f>VLOOKUP($B191,臺指選擇權P_C_Ratios!$A$4:$C$500,3,FALSE)</f>
        <v>0</v>
      </c>
      <c r="W191" s="41" t="e">
        <f>VLOOKUP($B191,散戶多空比!$A$6:$L$500,12,FALSE)</f>
        <v>#DIV/0!</v>
      </c>
      <c r="X191" s="40">
        <f>VLOOKUP($B191,期貨大額交易人未沖銷部位!$A$4:$O$499,4,FALSE)</f>
        <v>0</v>
      </c>
      <c r="Y191" s="40">
        <f>VLOOKUP($B191,期貨大額交易人未沖銷部位!$A$4:$O$499,7,FALSE)</f>
        <v>0</v>
      </c>
      <c r="Z191" s="40">
        <f>VLOOKUP($B191,期貨大額交易人未沖銷部位!$A$4:$O$499,10,FALSE)</f>
        <v>0</v>
      </c>
      <c r="AA191" s="40">
        <f>VLOOKUP($B191,期貨大額交易人未沖銷部位!$A$4:$O$499,13,FALSE)</f>
        <v>0</v>
      </c>
      <c r="AB191" s="40">
        <f>VLOOKUP($B191,期貨大額交易人未沖銷部位!$A$4:$O$499,14,FALSE)</f>
        <v>0</v>
      </c>
      <c r="AC191" s="40">
        <f>VLOOKUP($B191,期貨大額交易人未沖銷部位!$A$4:$O$499,15,FALSE)</f>
        <v>0</v>
      </c>
      <c r="AD191" s="33">
        <f>VLOOKUP($B191,三大美股走勢!$A$4:$J$495,4,FALSE)</f>
        <v>0</v>
      </c>
      <c r="AE191" s="33">
        <f>VLOOKUP($B191,三大美股走勢!$A$4:$J$495,7,FALSE)</f>
        <v>0</v>
      </c>
      <c r="AF191" s="33">
        <f>VLOOKUP($B191,三大美股走勢!$A$4:$J$495,10,FALSE)</f>
        <v>0</v>
      </c>
    </row>
    <row r="192" spans="2:32">
      <c r="B192" s="32">
        <v>42971</v>
      </c>
      <c r="C192" s="33">
        <f>VLOOKUP($B192,大盤與近月台指!$A$4:$I$499,2,FALSE)</f>
        <v>0</v>
      </c>
      <c r="D192" s="34">
        <f>VLOOKUP($B192,大盤與近月台指!$A$4:$I$499,3,FALSE)</f>
        <v>0</v>
      </c>
      <c r="E192" s="35">
        <f>VLOOKUP($B192,大盤與近月台指!$A$4:$I$499,4,FALSE)</f>
        <v>0</v>
      </c>
      <c r="F192" s="33">
        <f>VLOOKUP($B192,大盤與近月台指!$A$4:$I$499,5,FALSE)</f>
        <v>0</v>
      </c>
      <c r="G192" s="49">
        <f>VLOOKUP($B192,三大法人買賣超!$A$4:$I$500,3,FALSE)</f>
        <v>0</v>
      </c>
      <c r="H192" s="34">
        <f>VLOOKUP($B192,三大法人買賣超!$A$4:$I$500,5,FALSE)</f>
        <v>0</v>
      </c>
      <c r="I192" s="27">
        <f>VLOOKUP($B192,三大法人買賣超!$A$4:$I$500,7,FALSE)</f>
        <v>0</v>
      </c>
      <c r="J192" s="27">
        <f>VLOOKUP($B192,三大法人買賣超!$A$4:$I$500,9,FALSE)</f>
        <v>0</v>
      </c>
      <c r="K192" s="37">
        <f>新台幣匯率美元指數!B193</f>
        <v>0</v>
      </c>
      <c r="L192" s="38">
        <f>新台幣匯率美元指數!C193</f>
        <v>0</v>
      </c>
      <c r="M192" s="39">
        <f>新台幣匯率美元指數!D193</f>
        <v>0</v>
      </c>
      <c r="N192" s="27">
        <f>VLOOKUP($B192,外資期貨未平倉口數!$A$4:$M$499,4,FALSE)</f>
        <v>0</v>
      </c>
      <c r="O192" s="27">
        <f>VLOOKUP($B192,外資期貨未平倉口數!$A$4:$M$499,9,FALSE)</f>
        <v>0</v>
      </c>
      <c r="P192" s="27">
        <f>VLOOKUP($B192,外資期貨未平倉口數!$A$4:$M$499,10,FALSE)</f>
        <v>0</v>
      </c>
      <c r="Q192" s="27">
        <f>VLOOKUP($B192,外資期貨未平倉口數!$A$4:$M$499,11,FALSE)</f>
        <v>0</v>
      </c>
      <c r="R192" s="64">
        <f>VLOOKUP($B192,選擇權未平倉餘額!$A$4:$I$500,6,FALSE)</f>
        <v>0</v>
      </c>
      <c r="S192" s="64">
        <f>VLOOKUP($B192,選擇權未平倉餘額!$A$4:$I$500,7,FALSE)</f>
        <v>0</v>
      </c>
      <c r="T192" s="64">
        <f>VLOOKUP($B192,選擇權未平倉餘額!$A$4:$I$500,8,FALSE)</f>
        <v>0</v>
      </c>
      <c r="U192" s="64">
        <f>VLOOKUP($B192,選擇權未平倉餘額!$A$4:$I$500,9,FALSE)</f>
        <v>0</v>
      </c>
      <c r="V192" s="39">
        <f>VLOOKUP($B192,臺指選擇權P_C_Ratios!$A$4:$C$500,3,FALSE)</f>
        <v>0</v>
      </c>
      <c r="W192" s="41" t="e">
        <f>VLOOKUP($B192,散戶多空比!$A$6:$L$500,12,FALSE)</f>
        <v>#DIV/0!</v>
      </c>
      <c r="X192" s="40">
        <f>VLOOKUP($B192,期貨大額交易人未沖銷部位!$A$4:$O$499,4,FALSE)</f>
        <v>0</v>
      </c>
      <c r="Y192" s="40">
        <f>VLOOKUP($B192,期貨大額交易人未沖銷部位!$A$4:$O$499,7,FALSE)</f>
        <v>0</v>
      </c>
      <c r="Z192" s="40">
        <f>VLOOKUP($B192,期貨大額交易人未沖銷部位!$A$4:$O$499,10,FALSE)</f>
        <v>0</v>
      </c>
      <c r="AA192" s="40">
        <f>VLOOKUP($B192,期貨大額交易人未沖銷部位!$A$4:$O$499,13,FALSE)</f>
        <v>0</v>
      </c>
      <c r="AB192" s="40">
        <f>VLOOKUP($B192,期貨大額交易人未沖銷部位!$A$4:$O$499,14,FALSE)</f>
        <v>0</v>
      </c>
      <c r="AC192" s="40">
        <f>VLOOKUP($B192,期貨大額交易人未沖銷部位!$A$4:$O$499,15,FALSE)</f>
        <v>0</v>
      </c>
      <c r="AD192" s="33">
        <f>VLOOKUP($B192,三大美股走勢!$A$4:$J$495,4,FALSE)</f>
        <v>0</v>
      </c>
      <c r="AE192" s="33">
        <f>VLOOKUP($B192,三大美股走勢!$A$4:$J$495,7,FALSE)</f>
        <v>0</v>
      </c>
      <c r="AF192" s="33">
        <f>VLOOKUP($B192,三大美股走勢!$A$4:$J$495,10,FALSE)</f>
        <v>0</v>
      </c>
    </row>
    <row r="193" spans="2:32">
      <c r="B193" s="32">
        <v>42972</v>
      </c>
      <c r="C193" s="33">
        <f>VLOOKUP($B193,大盤與近月台指!$A$4:$I$499,2,FALSE)</f>
        <v>0</v>
      </c>
      <c r="D193" s="34">
        <f>VLOOKUP($B193,大盤與近月台指!$A$4:$I$499,3,FALSE)</f>
        <v>0</v>
      </c>
      <c r="E193" s="35">
        <f>VLOOKUP($B193,大盤與近月台指!$A$4:$I$499,4,FALSE)</f>
        <v>0</v>
      </c>
      <c r="F193" s="33">
        <f>VLOOKUP($B193,大盤與近月台指!$A$4:$I$499,5,FALSE)</f>
        <v>0</v>
      </c>
      <c r="G193" s="49">
        <f>VLOOKUP($B193,三大法人買賣超!$A$4:$I$500,3,FALSE)</f>
        <v>0</v>
      </c>
      <c r="H193" s="34">
        <f>VLOOKUP($B193,三大法人買賣超!$A$4:$I$500,5,FALSE)</f>
        <v>0</v>
      </c>
      <c r="I193" s="27">
        <f>VLOOKUP($B193,三大法人買賣超!$A$4:$I$500,7,FALSE)</f>
        <v>0</v>
      </c>
      <c r="J193" s="27">
        <f>VLOOKUP($B193,三大法人買賣超!$A$4:$I$500,9,FALSE)</f>
        <v>0</v>
      </c>
      <c r="K193" s="37">
        <f>新台幣匯率美元指數!B194</f>
        <v>0</v>
      </c>
      <c r="L193" s="38">
        <f>新台幣匯率美元指數!C194</f>
        <v>0</v>
      </c>
      <c r="M193" s="39">
        <f>新台幣匯率美元指數!D194</f>
        <v>0</v>
      </c>
      <c r="N193" s="27">
        <f>VLOOKUP($B193,外資期貨未平倉口數!$A$4:$M$499,4,FALSE)</f>
        <v>0</v>
      </c>
      <c r="O193" s="27">
        <f>VLOOKUP($B193,外資期貨未平倉口數!$A$4:$M$499,9,FALSE)</f>
        <v>0</v>
      </c>
      <c r="P193" s="27">
        <f>VLOOKUP($B193,外資期貨未平倉口數!$A$4:$M$499,10,FALSE)</f>
        <v>0</v>
      </c>
      <c r="Q193" s="27">
        <f>VLOOKUP($B193,外資期貨未平倉口數!$A$4:$M$499,11,FALSE)</f>
        <v>0</v>
      </c>
      <c r="R193" s="64">
        <f>VLOOKUP($B193,選擇權未平倉餘額!$A$4:$I$500,6,FALSE)</f>
        <v>0</v>
      </c>
      <c r="S193" s="64">
        <f>VLOOKUP($B193,選擇權未平倉餘額!$A$4:$I$500,7,FALSE)</f>
        <v>0</v>
      </c>
      <c r="T193" s="64">
        <f>VLOOKUP($B193,選擇權未平倉餘額!$A$4:$I$500,8,FALSE)</f>
        <v>0</v>
      </c>
      <c r="U193" s="64">
        <f>VLOOKUP($B193,選擇權未平倉餘額!$A$4:$I$500,9,FALSE)</f>
        <v>0</v>
      </c>
      <c r="V193" s="39">
        <f>VLOOKUP($B193,臺指選擇權P_C_Ratios!$A$4:$C$500,3,FALSE)</f>
        <v>0</v>
      </c>
      <c r="W193" s="41" t="e">
        <f>VLOOKUP($B193,散戶多空比!$A$6:$L$500,12,FALSE)</f>
        <v>#DIV/0!</v>
      </c>
      <c r="X193" s="40">
        <f>VLOOKUP($B193,期貨大額交易人未沖銷部位!$A$4:$O$499,4,FALSE)</f>
        <v>0</v>
      </c>
      <c r="Y193" s="40">
        <f>VLOOKUP($B193,期貨大額交易人未沖銷部位!$A$4:$O$499,7,FALSE)</f>
        <v>0</v>
      </c>
      <c r="Z193" s="40">
        <f>VLOOKUP($B193,期貨大額交易人未沖銷部位!$A$4:$O$499,10,FALSE)</f>
        <v>0</v>
      </c>
      <c r="AA193" s="40">
        <f>VLOOKUP($B193,期貨大額交易人未沖銷部位!$A$4:$O$499,13,FALSE)</f>
        <v>0</v>
      </c>
      <c r="AB193" s="40">
        <f>VLOOKUP($B193,期貨大額交易人未沖銷部位!$A$4:$O$499,14,FALSE)</f>
        <v>0</v>
      </c>
      <c r="AC193" s="40">
        <f>VLOOKUP($B193,期貨大額交易人未沖銷部位!$A$4:$O$499,15,FALSE)</f>
        <v>0</v>
      </c>
      <c r="AD193" s="33">
        <f>VLOOKUP($B193,三大美股走勢!$A$4:$J$495,4,FALSE)</f>
        <v>0</v>
      </c>
      <c r="AE193" s="33">
        <f>VLOOKUP($B193,三大美股走勢!$A$4:$J$495,7,FALSE)</f>
        <v>0</v>
      </c>
      <c r="AF193" s="33">
        <f>VLOOKUP($B193,三大美股走勢!$A$4:$J$495,10,FALSE)</f>
        <v>0</v>
      </c>
    </row>
    <row r="194" spans="2:32">
      <c r="B194" s="32">
        <v>42973</v>
      </c>
      <c r="C194" s="33">
        <f>VLOOKUP($B194,大盤與近月台指!$A$4:$I$499,2,FALSE)</f>
        <v>0</v>
      </c>
      <c r="D194" s="34">
        <f>VLOOKUP($B194,大盤與近月台指!$A$4:$I$499,3,FALSE)</f>
        <v>0</v>
      </c>
      <c r="E194" s="35">
        <f>VLOOKUP($B194,大盤與近月台指!$A$4:$I$499,4,FALSE)</f>
        <v>0</v>
      </c>
      <c r="F194" s="33">
        <f>VLOOKUP($B194,大盤與近月台指!$A$4:$I$499,5,FALSE)</f>
        <v>0</v>
      </c>
      <c r="G194" s="49">
        <f>VLOOKUP($B194,三大法人買賣超!$A$4:$I$500,3,FALSE)</f>
        <v>0</v>
      </c>
      <c r="H194" s="34">
        <f>VLOOKUP($B194,三大法人買賣超!$A$4:$I$500,5,FALSE)</f>
        <v>0</v>
      </c>
      <c r="I194" s="27">
        <f>VLOOKUP($B194,三大法人買賣超!$A$4:$I$500,7,FALSE)</f>
        <v>0</v>
      </c>
      <c r="J194" s="27">
        <f>VLOOKUP($B194,三大法人買賣超!$A$4:$I$500,9,FALSE)</f>
        <v>0</v>
      </c>
      <c r="K194" s="37">
        <f>新台幣匯率美元指數!B195</f>
        <v>0</v>
      </c>
      <c r="L194" s="38">
        <f>新台幣匯率美元指數!C195</f>
        <v>0</v>
      </c>
      <c r="M194" s="39">
        <f>新台幣匯率美元指數!D195</f>
        <v>0</v>
      </c>
      <c r="N194" s="27">
        <f>VLOOKUP($B194,外資期貨未平倉口數!$A$4:$M$499,4,FALSE)</f>
        <v>0</v>
      </c>
      <c r="O194" s="27">
        <f>VLOOKUP($B194,外資期貨未平倉口數!$A$4:$M$499,9,FALSE)</f>
        <v>0</v>
      </c>
      <c r="P194" s="27">
        <f>VLOOKUP($B194,外資期貨未平倉口數!$A$4:$M$499,10,FALSE)</f>
        <v>0</v>
      </c>
      <c r="Q194" s="27">
        <f>VLOOKUP($B194,外資期貨未平倉口數!$A$4:$M$499,11,FALSE)</f>
        <v>0</v>
      </c>
      <c r="R194" s="64">
        <f>VLOOKUP($B194,選擇權未平倉餘額!$A$4:$I$500,6,FALSE)</f>
        <v>0</v>
      </c>
      <c r="S194" s="64">
        <f>VLOOKUP($B194,選擇權未平倉餘額!$A$4:$I$500,7,FALSE)</f>
        <v>0</v>
      </c>
      <c r="T194" s="64">
        <f>VLOOKUP($B194,選擇權未平倉餘額!$A$4:$I$500,8,FALSE)</f>
        <v>0</v>
      </c>
      <c r="U194" s="64">
        <f>VLOOKUP($B194,選擇權未平倉餘額!$A$4:$I$500,9,FALSE)</f>
        <v>0</v>
      </c>
      <c r="V194" s="39">
        <f>VLOOKUP($B194,臺指選擇權P_C_Ratios!$A$4:$C$500,3,FALSE)</f>
        <v>0</v>
      </c>
      <c r="W194" s="41" t="e">
        <f>VLOOKUP($B194,散戶多空比!$A$6:$L$500,12,FALSE)</f>
        <v>#DIV/0!</v>
      </c>
      <c r="X194" s="40">
        <f>VLOOKUP($B194,期貨大額交易人未沖銷部位!$A$4:$O$499,4,FALSE)</f>
        <v>0</v>
      </c>
      <c r="Y194" s="40">
        <f>VLOOKUP($B194,期貨大額交易人未沖銷部位!$A$4:$O$499,7,FALSE)</f>
        <v>0</v>
      </c>
      <c r="Z194" s="40">
        <f>VLOOKUP($B194,期貨大額交易人未沖銷部位!$A$4:$O$499,10,FALSE)</f>
        <v>0</v>
      </c>
      <c r="AA194" s="40">
        <f>VLOOKUP($B194,期貨大額交易人未沖銷部位!$A$4:$O$499,13,FALSE)</f>
        <v>0</v>
      </c>
      <c r="AB194" s="40">
        <f>VLOOKUP($B194,期貨大額交易人未沖銷部位!$A$4:$O$499,14,FALSE)</f>
        <v>0</v>
      </c>
      <c r="AC194" s="40">
        <f>VLOOKUP($B194,期貨大額交易人未沖銷部位!$A$4:$O$499,15,FALSE)</f>
        <v>0</v>
      </c>
      <c r="AD194" s="33">
        <f>VLOOKUP($B194,三大美股走勢!$A$4:$J$495,4,FALSE)</f>
        <v>0</v>
      </c>
      <c r="AE194" s="33">
        <f>VLOOKUP($B194,三大美股走勢!$A$4:$J$495,7,FALSE)</f>
        <v>0</v>
      </c>
      <c r="AF194" s="33">
        <f>VLOOKUP($B194,三大美股走勢!$A$4:$J$495,10,FALSE)</f>
        <v>0</v>
      </c>
    </row>
    <row r="195" spans="2:32">
      <c r="B195" s="32">
        <v>42974</v>
      </c>
      <c r="C195" s="33">
        <f>VLOOKUP($B195,大盤與近月台指!$A$4:$I$499,2,FALSE)</f>
        <v>0</v>
      </c>
      <c r="D195" s="34">
        <f>VLOOKUP($B195,大盤與近月台指!$A$4:$I$499,3,FALSE)</f>
        <v>0</v>
      </c>
      <c r="E195" s="35">
        <f>VLOOKUP($B195,大盤與近月台指!$A$4:$I$499,4,FALSE)</f>
        <v>0</v>
      </c>
      <c r="F195" s="33">
        <f>VLOOKUP($B195,大盤與近月台指!$A$4:$I$499,5,FALSE)</f>
        <v>0</v>
      </c>
      <c r="G195" s="49">
        <f>VLOOKUP($B195,三大法人買賣超!$A$4:$I$500,3,FALSE)</f>
        <v>0</v>
      </c>
      <c r="H195" s="34">
        <f>VLOOKUP($B195,三大法人買賣超!$A$4:$I$500,5,FALSE)</f>
        <v>0</v>
      </c>
      <c r="I195" s="27">
        <f>VLOOKUP($B195,三大法人買賣超!$A$4:$I$500,7,FALSE)</f>
        <v>0</v>
      </c>
      <c r="J195" s="27">
        <f>VLOOKUP($B195,三大法人買賣超!$A$4:$I$500,9,FALSE)</f>
        <v>0</v>
      </c>
      <c r="K195" s="37">
        <f>新台幣匯率美元指數!B196</f>
        <v>0</v>
      </c>
      <c r="L195" s="38">
        <f>新台幣匯率美元指數!C196</f>
        <v>0</v>
      </c>
      <c r="M195" s="39">
        <f>新台幣匯率美元指數!D196</f>
        <v>0</v>
      </c>
      <c r="N195" s="27">
        <f>VLOOKUP($B195,外資期貨未平倉口數!$A$4:$M$499,4,FALSE)</f>
        <v>0</v>
      </c>
      <c r="O195" s="27">
        <f>VLOOKUP($B195,外資期貨未平倉口數!$A$4:$M$499,9,FALSE)</f>
        <v>0</v>
      </c>
      <c r="P195" s="27">
        <f>VLOOKUP($B195,外資期貨未平倉口數!$A$4:$M$499,10,FALSE)</f>
        <v>0</v>
      </c>
      <c r="Q195" s="27">
        <f>VLOOKUP($B195,外資期貨未平倉口數!$A$4:$M$499,11,FALSE)</f>
        <v>0</v>
      </c>
      <c r="R195" s="64">
        <f>VLOOKUP($B195,選擇權未平倉餘額!$A$4:$I$500,6,FALSE)</f>
        <v>0</v>
      </c>
      <c r="S195" s="64">
        <f>VLOOKUP($B195,選擇權未平倉餘額!$A$4:$I$500,7,FALSE)</f>
        <v>0</v>
      </c>
      <c r="T195" s="64">
        <f>VLOOKUP($B195,選擇權未平倉餘額!$A$4:$I$500,8,FALSE)</f>
        <v>0</v>
      </c>
      <c r="U195" s="64">
        <f>VLOOKUP($B195,選擇權未平倉餘額!$A$4:$I$500,9,FALSE)</f>
        <v>0</v>
      </c>
      <c r="V195" s="39">
        <f>VLOOKUP($B195,臺指選擇權P_C_Ratios!$A$4:$C$500,3,FALSE)</f>
        <v>0</v>
      </c>
      <c r="W195" s="41" t="e">
        <f>VLOOKUP($B195,散戶多空比!$A$6:$L$500,12,FALSE)</f>
        <v>#DIV/0!</v>
      </c>
      <c r="X195" s="40">
        <f>VLOOKUP($B195,期貨大額交易人未沖銷部位!$A$4:$O$499,4,FALSE)</f>
        <v>0</v>
      </c>
      <c r="Y195" s="40">
        <f>VLOOKUP($B195,期貨大額交易人未沖銷部位!$A$4:$O$499,7,FALSE)</f>
        <v>0</v>
      </c>
      <c r="Z195" s="40">
        <f>VLOOKUP($B195,期貨大額交易人未沖銷部位!$A$4:$O$499,10,FALSE)</f>
        <v>0</v>
      </c>
      <c r="AA195" s="40">
        <f>VLOOKUP($B195,期貨大額交易人未沖銷部位!$A$4:$O$499,13,FALSE)</f>
        <v>0</v>
      </c>
      <c r="AB195" s="40">
        <f>VLOOKUP($B195,期貨大額交易人未沖銷部位!$A$4:$O$499,14,FALSE)</f>
        <v>0</v>
      </c>
      <c r="AC195" s="40">
        <f>VLOOKUP($B195,期貨大額交易人未沖銷部位!$A$4:$O$499,15,FALSE)</f>
        <v>0</v>
      </c>
      <c r="AD195" s="33">
        <f>VLOOKUP($B195,三大美股走勢!$A$4:$J$495,4,FALSE)</f>
        <v>0</v>
      </c>
      <c r="AE195" s="33">
        <f>VLOOKUP($B195,三大美股走勢!$A$4:$J$495,7,FALSE)</f>
        <v>0</v>
      </c>
      <c r="AF195" s="33">
        <f>VLOOKUP($B195,三大美股走勢!$A$4:$J$495,10,FALSE)</f>
        <v>0</v>
      </c>
    </row>
    <row r="196" spans="2:32">
      <c r="B196" s="32">
        <v>42975</v>
      </c>
      <c r="C196" s="33">
        <f>VLOOKUP($B196,大盤與近月台指!$A$4:$I$499,2,FALSE)</f>
        <v>0</v>
      </c>
      <c r="D196" s="34">
        <f>VLOOKUP($B196,大盤與近月台指!$A$4:$I$499,3,FALSE)</f>
        <v>0</v>
      </c>
      <c r="E196" s="35">
        <f>VLOOKUP($B196,大盤與近月台指!$A$4:$I$499,4,FALSE)</f>
        <v>0</v>
      </c>
      <c r="F196" s="33">
        <f>VLOOKUP($B196,大盤與近月台指!$A$4:$I$499,5,FALSE)</f>
        <v>0</v>
      </c>
      <c r="G196" s="49">
        <f>VLOOKUP($B196,三大法人買賣超!$A$4:$I$500,3,FALSE)</f>
        <v>0</v>
      </c>
      <c r="H196" s="34">
        <f>VLOOKUP($B196,三大法人買賣超!$A$4:$I$500,5,FALSE)</f>
        <v>0</v>
      </c>
      <c r="I196" s="27">
        <f>VLOOKUP($B196,三大法人買賣超!$A$4:$I$500,7,FALSE)</f>
        <v>0</v>
      </c>
      <c r="J196" s="27">
        <f>VLOOKUP($B196,三大法人買賣超!$A$4:$I$500,9,FALSE)</f>
        <v>0</v>
      </c>
      <c r="K196" s="37">
        <f>新台幣匯率美元指數!B197</f>
        <v>0</v>
      </c>
      <c r="L196" s="38">
        <f>新台幣匯率美元指數!C197</f>
        <v>0</v>
      </c>
      <c r="M196" s="39">
        <f>新台幣匯率美元指數!D197</f>
        <v>0</v>
      </c>
      <c r="N196" s="27">
        <f>VLOOKUP($B196,外資期貨未平倉口數!$A$4:$M$499,4,FALSE)</f>
        <v>0</v>
      </c>
      <c r="O196" s="27">
        <f>VLOOKUP($B196,外資期貨未平倉口數!$A$4:$M$499,9,FALSE)</f>
        <v>0</v>
      </c>
      <c r="P196" s="27">
        <f>VLOOKUP($B196,外資期貨未平倉口數!$A$4:$M$499,10,FALSE)</f>
        <v>0</v>
      </c>
      <c r="Q196" s="27">
        <f>VLOOKUP($B196,外資期貨未平倉口數!$A$4:$M$499,11,FALSE)</f>
        <v>0</v>
      </c>
      <c r="R196" s="64">
        <f>VLOOKUP($B196,選擇權未平倉餘額!$A$4:$I$500,6,FALSE)</f>
        <v>0</v>
      </c>
      <c r="S196" s="64">
        <f>VLOOKUP($B196,選擇權未平倉餘額!$A$4:$I$500,7,FALSE)</f>
        <v>0</v>
      </c>
      <c r="T196" s="64">
        <f>VLOOKUP($B196,選擇權未平倉餘額!$A$4:$I$500,8,FALSE)</f>
        <v>0</v>
      </c>
      <c r="U196" s="64">
        <f>VLOOKUP($B196,選擇權未平倉餘額!$A$4:$I$500,9,FALSE)</f>
        <v>0</v>
      </c>
      <c r="V196" s="39">
        <f>VLOOKUP($B196,臺指選擇權P_C_Ratios!$A$4:$C$500,3,FALSE)</f>
        <v>0</v>
      </c>
      <c r="W196" s="41" t="e">
        <f>VLOOKUP($B196,散戶多空比!$A$6:$L$500,12,FALSE)</f>
        <v>#DIV/0!</v>
      </c>
      <c r="X196" s="40">
        <f>VLOOKUP($B196,期貨大額交易人未沖銷部位!$A$4:$O$499,4,FALSE)</f>
        <v>0</v>
      </c>
      <c r="Y196" s="40">
        <f>VLOOKUP($B196,期貨大額交易人未沖銷部位!$A$4:$O$499,7,FALSE)</f>
        <v>0</v>
      </c>
      <c r="Z196" s="40">
        <f>VLOOKUP($B196,期貨大額交易人未沖銷部位!$A$4:$O$499,10,FALSE)</f>
        <v>0</v>
      </c>
      <c r="AA196" s="40">
        <f>VLOOKUP($B196,期貨大額交易人未沖銷部位!$A$4:$O$499,13,FALSE)</f>
        <v>0</v>
      </c>
      <c r="AB196" s="40">
        <f>VLOOKUP($B196,期貨大額交易人未沖銷部位!$A$4:$O$499,14,FALSE)</f>
        <v>0</v>
      </c>
      <c r="AC196" s="40">
        <f>VLOOKUP($B196,期貨大額交易人未沖銷部位!$A$4:$O$499,15,FALSE)</f>
        <v>0</v>
      </c>
      <c r="AD196" s="33">
        <f>VLOOKUP($B196,三大美股走勢!$A$4:$J$495,4,FALSE)</f>
        <v>0</v>
      </c>
      <c r="AE196" s="33">
        <f>VLOOKUP($B196,三大美股走勢!$A$4:$J$495,7,FALSE)</f>
        <v>0</v>
      </c>
      <c r="AF196" s="33">
        <f>VLOOKUP($B196,三大美股走勢!$A$4:$J$495,10,FALSE)</f>
        <v>0</v>
      </c>
    </row>
    <row r="197" spans="2:32">
      <c r="B197" s="32">
        <v>42976</v>
      </c>
      <c r="C197" s="33">
        <f>VLOOKUP($B197,大盤與近月台指!$A$4:$I$499,2,FALSE)</f>
        <v>0</v>
      </c>
      <c r="D197" s="34">
        <f>VLOOKUP($B197,大盤與近月台指!$A$4:$I$499,3,FALSE)</f>
        <v>0</v>
      </c>
      <c r="E197" s="35">
        <f>VLOOKUP($B197,大盤與近月台指!$A$4:$I$499,4,FALSE)</f>
        <v>0</v>
      </c>
      <c r="F197" s="33">
        <f>VLOOKUP($B197,大盤與近月台指!$A$4:$I$499,5,FALSE)</f>
        <v>0</v>
      </c>
      <c r="G197" s="49">
        <f>VLOOKUP($B197,三大法人買賣超!$A$4:$I$500,3,FALSE)</f>
        <v>0</v>
      </c>
      <c r="H197" s="34">
        <f>VLOOKUP($B197,三大法人買賣超!$A$4:$I$500,5,FALSE)</f>
        <v>0</v>
      </c>
      <c r="I197" s="27">
        <f>VLOOKUP($B197,三大法人買賣超!$A$4:$I$500,7,FALSE)</f>
        <v>0</v>
      </c>
      <c r="J197" s="27">
        <f>VLOOKUP($B197,三大法人買賣超!$A$4:$I$500,9,FALSE)</f>
        <v>0</v>
      </c>
      <c r="K197" s="37">
        <f>新台幣匯率美元指數!B198</f>
        <v>0</v>
      </c>
      <c r="L197" s="38">
        <f>新台幣匯率美元指數!C198</f>
        <v>0</v>
      </c>
      <c r="M197" s="39">
        <f>新台幣匯率美元指數!D198</f>
        <v>0</v>
      </c>
      <c r="N197" s="27">
        <f>VLOOKUP($B197,外資期貨未平倉口數!$A$4:$M$499,4,FALSE)</f>
        <v>0</v>
      </c>
      <c r="O197" s="27">
        <f>VLOOKUP($B197,外資期貨未平倉口數!$A$4:$M$499,9,FALSE)</f>
        <v>0</v>
      </c>
      <c r="P197" s="27">
        <f>VLOOKUP($B197,外資期貨未平倉口數!$A$4:$M$499,10,FALSE)</f>
        <v>0</v>
      </c>
      <c r="Q197" s="27">
        <f>VLOOKUP($B197,外資期貨未平倉口數!$A$4:$M$499,11,FALSE)</f>
        <v>0</v>
      </c>
      <c r="R197" s="64">
        <f>VLOOKUP($B197,選擇權未平倉餘額!$A$4:$I$500,6,FALSE)</f>
        <v>0</v>
      </c>
      <c r="S197" s="64">
        <f>VLOOKUP($B197,選擇權未平倉餘額!$A$4:$I$500,7,FALSE)</f>
        <v>0</v>
      </c>
      <c r="T197" s="64">
        <f>VLOOKUP($B197,選擇權未平倉餘額!$A$4:$I$500,8,FALSE)</f>
        <v>0</v>
      </c>
      <c r="U197" s="64">
        <f>VLOOKUP($B197,選擇權未平倉餘額!$A$4:$I$500,9,FALSE)</f>
        <v>0</v>
      </c>
      <c r="V197" s="39">
        <f>VLOOKUP($B197,臺指選擇權P_C_Ratios!$A$4:$C$500,3,FALSE)</f>
        <v>0</v>
      </c>
      <c r="W197" s="41" t="e">
        <f>VLOOKUP($B197,散戶多空比!$A$6:$L$500,12,FALSE)</f>
        <v>#DIV/0!</v>
      </c>
      <c r="X197" s="40">
        <f>VLOOKUP($B197,期貨大額交易人未沖銷部位!$A$4:$O$499,4,FALSE)</f>
        <v>0</v>
      </c>
      <c r="Y197" s="40">
        <f>VLOOKUP($B197,期貨大額交易人未沖銷部位!$A$4:$O$499,7,FALSE)</f>
        <v>0</v>
      </c>
      <c r="Z197" s="40">
        <f>VLOOKUP($B197,期貨大額交易人未沖銷部位!$A$4:$O$499,10,FALSE)</f>
        <v>0</v>
      </c>
      <c r="AA197" s="40">
        <f>VLOOKUP($B197,期貨大額交易人未沖銷部位!$A$4:$O$499,13,FALSE)</f>
        <v>0</v>
      </c>
      <c r="AB197" s="40">
        <f>VLOOKUP($B197,期貨大額交易人未沖銷部位!$A$4:$O$499,14,FALSE)</f>
        <v>0</v>
      </c>
      <c r="AC197" s="40">
        <f>VLOOKUP($B197,期貨大額交易人未沖銷部位!$A$4:$O$499,15,FALSE)</f>
        <v>0</v>
      </c>
      <c r="AD197" s="33">
        <f>VLOOKUP($B197,三大美股走勢!$A$4:$J$495,4,FALSE)</f>
        <v>0</v>
      </c>
      <c r="AE197" s="33">
        <f>VLOOKUP($B197,三大美股走勢!$A$4:$J$495,7,FALSE)</f>
        <v>0</v>
      </c>
      <c r="AF197" s="33">
        <f>VLOOKUP($B197,三大美股走勢!$A$4:$J$495,10,FALSE)</f>
        <v>0</v>
      </c>
    </row>
    <row r="198" spans="2:32">
      <c r="B198" s="32">
        <v>42977</v>
      </c>
      <c r="C198" s="33">
        <f>VLOOKUP($B198,大盤與近月台指!$A$4:$I$499,2,FALSE)</f>
        <v>0</v>
      </c>
      <c r="D198" s="34">
        <f>VLOOKUP($B198,大盤與近月台指!$A$4:$I$499,3,FALSE)</f>
        <v>0</v>
      </c>
      <c r="E198" s="35">
        <f>VLOOKUP($B198,大盤與近月台指!$A$4:$I$499,4,FALSE)</f>
        <v>0</v>
      </c>
      <c r="F198" s="33">
        <f>VLOOKUP($B198,大盤與近月台指!$A$4:$I$499,5,FALSE)</f>
        <v>0</v>
      </c>
      <c r="G198" s="49">
        <f>VLOOKUP($B198,三大法人買賣超!$A$4:$I$500,3,FALSE)</f>
        <v>0</v>
      </c>
      <c r="H198" s="34">
        <f>VLOOKUP($B198,三大法人買賣超!$A$4:$I$500,5,FALSE)</f>
        <v>0</v>
      </c>
      <c r="I198" s="27">
        <f>VLOOKUP($B198,三大法人買賣超!$A$4:$I$500,7,FALSE)</f>
        <v>0</v>
      </c>
      <c r="J198" s="27">
        <f>VLOOKUP($B198,三大法人買賣超!$A$4:$I$500,9,FALSE)</f>
        <v>0</v>
      </c>
      <c r="K198" s="37">
        <f>新台幣匯率美元指數!B199</f>
        <v>0</v>
      </c>
      <c r="L198" s="38">
        <f>新台幣匯率美元指數!C199</f>
        <v>0</v>
      </c>
      <c r="M198" s="39">
        <f>新台幣匯率美元指數!D199</f>
        <v>0</v>
      </c>
      <c r="N198" s="27">
        <f>VLOOKUP($B198,外資期貨未平倉口數!$A$4:$M$499,4,FALSE)</f>
        <v>0</v>
      </c>
      <c r="O198" s="27">
        <f>VLOOKUP($B198,外資期貨未平倉口數!$A$4:$M$499,9,FALSE)</f>
        <v>0</v>
      </c>
      <c r="P198" s="27">
        <f>VLOOKUP($B198,外資期貨未平倉口數!$A$4:$M$499,10,FALSE)</f>
        <v>0</v>
      </c>
      <c r="Q198" s="27">
        <f>VLOOKUP($B198,外資期貨未平倉口數!$A$4:$M$499,11,FALSE)</f>
        <v>0</v>
      </c>
      <c r="R198" s="64">
        <f>VLOOKUP($B198,選擇權未平倉餘額!$A$4:$I$500,6,FALSE)</f>
        <v>0</v>
      </c>
      <c r="S198" s="64">
        <f>VLOOKUP($B198,選擇權未平倉餘額!$A$4:$I$500,7,FALSE)</f>
        <v>0</v>
      </c>
      <c r="T198" s="64">
        <f>VLOOKUP($B198,選擇權未平倉餘額!$A$4:$I$500,8,FALSE)</f>
        <v>0</v>
      </c>
      <c r="U198" s="64">
        <f>VLOOKUP($B198,選擇權未平倉餘額!$A$4:$I$500,9,FALSE)</f>
        <v>0</v>
      </c>
      <c r="V198" s="39">
        <f>VLOOKUP($B198,臺指選擇權P_C_Ratios!$A$4:$C$500,3,FALSE)</f>
        <v>0</v>
      </c>
      <c r="W198" s="41" t="e">
        <f>VLOOKUP($B198,散戶多空比!$A$6:$L$500,12,FALSE)</f>
        <v>#DIV/0!</v>
      </c>
      <c r="X198" s="40">
        <f>VLOOKUP($B198,期貨大額交易人未沖銷部位!$A$4:$O$499,4,FALSE)</f>
        <v>0</v>
      </c>
      <c r="Y198" s="40">
        <f>VLOOKUP($B198,期貨大額交易人未沖銷部位!$A$4:$O$499,7,FALSE)</f>
        <v>0</v>
      </c>
      <c r="Z198" s="40">
        <f>VLOOKUP($B198,期貨大額交易人未沖銷部位!$A$4:$O$499,10,FALSE)</f>
        <v>0</v>
      </c>
      <c r="AA198" s="40">
        <f>VLOOKUP($B198,期貨大額交易人未沖銷部位!$A$4:$O$499,13,FALSE)</f>
        <v>0</v>
      </c>
      <c r="AB198" s="40">
        <f>VLOOKUP($B198,期貨大額交易人未沖銷部位!$A$4:$O$499,14,FALSE)</f>
        <v>0</v>
      </c>
      <c r="AC198" s="40">
        <f>VLOOKUP($B198,期貨大額交易人未沖銷部位!$A$4:$O$499,15,FALSE)</f>
        <v>0</v>
      </c>
      <c r="AD198" s="33">
        <f>VLOOKUP($B198,三大美股走勢!$A$4:$J$495,4,FALSE)</f>
        <v>0</v>
      </c>
      <c r="AE198" s="33">
        <f>VLOOKUP($B198,三大美股走勢!$A$4:$J$495,7,FALSE)</f>
        <v>0</v>
      </c>
      <c r="AF198" s="33">
        <f>VLOOKUP($B198,三大美股走勢!$A$4:$J$495,10,FALSE)</f>
        <v>0</v>
      </c>
    </row>
    <row r="199" spans="2:32">
      <c r="B199" s="32">
        <v>42978</v>
      </c>
      <c r="C199" s="33">
        <f>VLOOKUP($B199,大盤與近月台指!$A$4:$I$499,2,FALSE)</f>
        <v>0</v>
      </c>
      <c r="D199" s="34">
        <f>VLOOKUP($B199,大盤與近月台指!$A$4:$I$499,3,FALSE)</f>
        <v>0</v>
      </c>
      <c r="E199" s="35">
        <f>VLOOKUP($B199,大盤與近月台指!$A$4:$I$499,4,FALSE)</f>
        <v>0</v>
      </c>
      <c r="F199" s="33">
        <f>VLOOKUP($B199,大盤與近月台指!$A$4:$I$499,5,FALSE)</f>
        <v>0</v>
      </c>
      <c r="G199" s="49">
        <f>VLOOKUP($B199,三大法人買賣超!$A$4:$I$500,3,FALSE)</f>
        <v>0</v>
      </c>
      <c r="H199" s="34">
        <f>VLOOKUP($B199,三大法人買賣超!$A$4:$I$500,5,FALSE)</f>
        <v>0</v>
      </c>
      <c r="I199" s="27">
        <f>VLOOKUP($B199,三大法人買賣超!$A$4:$I$500,7,FALSE)</f>
        <v>0</v>
      </c>
      <c r="J199" s="27">
        <f>VLOOKUP($B199,三大法人買賣超!$A$4:$I$500,9,FALSE)</f>
        <v>0</v>
      </c>
      <c r="K199" s="37">
        <f>新台幣匯率美元指數!B200</f>
        <v>0</v>
      </c>
      <c r="L199" s="38">
        <f>新台幣匯率美元指數!C200</f>
        <v>0</v>
      </c>
      <c r="M199" s="39">
        <f>新台幣匯率美元指數!D200</f>
        <v>0</v>
      </c>
      <c r="N199" s="27">
        <f>VLOOKUP($B199,外資期貨未平倉口數!$A$4:$M$499,4,FALSE)</f>
        <v>0</v>
      </c>
      <c r="O199" s="27">
        <f>VLOOKUP($B199,外資期貨未平倉口數!$A$4:$M$499,9,FALSE)</f>
        <v>0</v>
      </c>
      <c r="P199" s="27">
        <f>VLOOKUP($B199,外資期貨未平倉口數!$A$4:$M$499,10,FALSE)</f>
        <v>0</v>
      </c>
      <c r="Q199" s="27">
        <f>VLOOKUP($B199,外資期貨未平倉口數!$A$4:$M$499,11,FALSE)</f>
        <v>0</v>
      </c>
      <c r="R199" s="64">
        <f>VLOOKUP($B199,選擇權未平倉餘額!$A$4:$I$500,6,FALSE)</f>
        <v>0</v>
      </c>
      <c r="S199" s="64">
        <f>VLOOKUP($B199,選擇權未平倉餘額!$A$4:$I$500,7,FALSE)</f>
        <v>0</v>
      </c>
      <c r="T199" s="64">
        <f>VLOOKUP($B199,選擇權未平倉餘額!$A$4:$I$500,8,FALSE)</f>
        <v>0</v>
      </c>
      <c r="U199" s="64">
        <f>VLOOKUP($B199,選擇權未平倉餘額!$A$4:$I$500,9,FALSE)</f>
        <v>0</v>
      </c>
      <c r="V199" s="39">
        <f>VLOOKUP($B199,臺指選擇權P_C_Ratios!$A$4:$C$500,3,FALSE)</f>
        <v>0</v>
      </c>
      <c r="W199" s="41" t="e">
        <f>VLOOKUP($B199,散戶多空比!$A$6:$L$500,12,FALSE)</f>
        <v>#DIV/0!</v>
      </c>
      <c r="X199" s="40">
        <f>VLOOKUP($B199,期貨大額交易人未沖銷部位!$A$4:$O$499,4,FALSE)</f>
        <v>0</v>
      </c>
      <c r="Y199" s="40">
        <f>VLOOKUP($B199,期貨大額交易人未沖銷部位!$A$4:$O$499,7,FALSE)</f>
        <v>0</v>
      </c>
      <c r="Z199" s="40">
        <f>VLOOKUP($B199,期貨大額交易人未沖銷部位!$A$4:$O$499,10,FALSE)</f>
        <v>0</v>
      </c>
      <c r="AA199" s="40">
        <f>VLOOKUP($B199,期貨大額交易人未沖銷部位!$A$4:$O$499,13,FALSE)</f>
        <v>0</v>
      </c>
      <c r="AB199" s="40">
        <f>VLOOKUP($B199,期貨大額交易人未沖銷部位!$A$4:$O$499,14,FALSE)</f>
        <v>0</v>
      </c>
      <c r="AC199" s="40">
        <f>VLOOKUP($B199,期貨大額交易人未沖銷部位!$A$4:$O$499,15,FALSE)</f>
        <v>0</v>
      </c>
      <c r="AD199" s="33">
        <f>VLOOKUP($B199,三大美股走勢!$A$4:$J$495,4,FALSE)</f>
        <v>0</v>
      </c>
      <c r="AE199" s="33">
        <f>VLOOKUP($B199,三大美股走勢!$A$4:$J$495,7,FALSE)</f>
        <v>0</v>
      </c>
      <c r="AF199" s="33">
        <f>VLOOKUP($B199,三大美股走勢!$A$4:$J$495,10,FALSE)</f>
        <v>0</v>
      </c>
    </row>
    <row r="200" spans="2:32">
      <c r="B200" s="32">
        <v>42979</v>
      </c>
      <c r="C200" s="33">
        <f>VLOOKUP($B200,大盤與近月台指!$A$4:$I$499,2,FALSE)</f>
        <v>0</v>
      </c>
      <c r="D200" s="34">
        <f>VLOOKUP($B200,大盤與近月台指!$A$4:$I$499,3,FALSE)</f>
        <v>0</v>
      </c>
      <c r="E200" s="35">
        <f>VLOOKUP($B200,大盤與近月台指!$A$4:$I$499,4,FALSE)</f>
        <v>0</v>
      </c>
      <c r="F200" s="33">
        <f>VLOOKUP($B200,大盤與近月台指!$A$4:$I$499,5,FALSE)</f>
        <v>0</v>
      </c>
      <c r="G200" s="49">
        <f>VLOOKUP($B200,三大法人買賣超!$A$4:$I$500,3,FALSE)</f>
        <v>0</v>
      </c>
      <c r="H200" s="34">
        <f>VLOOKUP($B200,三大法人買賣超!$A$4:$I$500,5,FALSE)</f>
        <v>0</v>
      </c>
      <c r="I200" s="27">
        <f>VLOOKUP($B200,三大法人買賣超!$A$4:$I$500,7,FALSE)</f>
        <v>0</v>
      </c>
      <c r="J200" s="27">
        <f>VLOOKUP($B200,三大法人買賣超!$A$4:$I$500,9,FALSE)</f>
        <v>0</v>
      </c>
      <c r="K200" s="37">
        <f>新台幣匯率美元指數!B201</f>
        <v>0</v>
      </c>
      <c r="L200" s="38">
        <f>新台幣匯率美元指數!C201</f>
        <v>0</v>
      </c>
      <c r="M200" s="39">
        <f>新台幣匯率美元指數!D201</f>
        <v>0</v>
      </c>
      <c r="N200" s="27">
        <f>VLOOKUP($B200,外資期貨未平倉口數!$A$4:$M$499,4,FALSE)</f>
        <v>0</v>
      </c>
      <c r="O200" s="27">
        <f>VLOOKUP($B200,外資期貨未平倉口數!$A$4:$M$499,9,FALSE)</f>
        <v>0</v>
      </c>
      <c r="P200" s="27">
        <f>VLOOKUP($B200,外資期貨未平倉口數!$A$4:$M$499,10,FALSE)</f>
        <v>0</v>
      </c>
      <c r="Q200" s="27">
        <f>VLOOKUP($B200,外資期貨未平倉口數!$A$4:$M$499,11,FALSE)</f>
        <v>0</v>
      </c>
      <c r="R200" s="64">
        <f>VLOOKUP($B200,選擇權未平倉餘額!$A$4:$I$500,6,FALSE)</f>
        <v>0</v>
      </c>
      <c r="S200" s="64">
        <f>VLOOKUP($B200,選擇權未平倉餘額!$A$4:$I$500,7,FALSE)</f>
        <v>0</v>
      </c>
      <c r="T200" s="64">
        <f>VLOOKUP($B200,選擇權未平倉餘額!$A$4:$I$500,8,FALSE)</f>
        <v>0</v>
      </c>
      <c r="U200" s="64">
        <f>VLOOKUP($B200,選擇權未平倉餘額!$A$4:$I$500,9,FALSE)</f>
        <v>0</v>
      </c>
      <c r="V200" s="39">
        <f>VLOOKUP($B200,臺指選擇權P_C_Ratios!$A$4:$C$500,3,FALSE)</f>
        <v>0</v>
      </c>
      <c r="W200" s="41" t="e">
        <f>VLOOKUP($B200,散戶多空比!$A$6:$L$500,12,FALSE)</f>
        <v>#DIV/0!</v>
      </c>
      <c r="X200" s="40">
        <f>VLOOKUP($B200,期貨大額交易人未沖銷部位!$A$4:$O$499,4,FALSE)</f>
        <v>0</v>
      </c>
      <c r="Y200" s="40">
        <f>VLOOKUP($B200,期貨大額交易人未沖銷部位!$A$4:$O$499,7,FALSE)</f>
        <v>0</v>
      </c>
      <c r="Z200" s="40">
        <f>VLOOKUP($B200,期貨大額交易人未沖銷部位!$A$4:$O$499,10,FALSE)</f>
        <v>0</v>
      </c>
      <c r="AA200" s="40">
        <f>VLOOKUP($B200,期貨大額交易人未沖銷部位!$A$4:$O$499,13,FALSE)</f>
        <v>0</v>
      </c>
      <c r="AB200" s="40">
        <f>VLOOKUP($B200,期貨大額交易人未沖銷部位!$A$4:$O$499,14,FALSE)</f>
        <v>0</v>
      </c>
      <c r="AC200" s="40">
        <f>VLOOKUP($B200,期貨大額交易人未沖銷部位!$A$4:$O$499,15,FALSE)</f>
        <v>0</v>
      </c>
      <c r="AD200" s="33">
        <f>VLOOKUP($B200,三大美股走勢!$A$4:$J$495,4,FALSE)</f>
        <v>0</v>
      </c>
      <c r="AE200" s="33">
        <f>VLOOKUP($B200,三大美股走勢!$A$4:$J$495,7,FALSE)</f>
        <v>0</v>
      </c>
      <c r="AF200" s="33">
        <f>VLOOKUP($B200,三大美股走勢!$A$4:$J$495,10,FALSE)</f>
        <v>0</v>
      </c>
    </row>
    <row r="201" spans="2:32">
      <c r="B201" s="32">
        <v>42980</v>
      </c>
      <c r="C201" s="33">
        <f>VLOOKUP($B201,大盤與近月台指!$A$4:$I$499,2,FALSE)</f>
        <v>0</v>
      </c>
      <c r="D201" s="34">
        <f>VLOOKUP($B201,大盤與近月台指!$A$4:$I$499,3,FALSE)</f>
        <v>0</v>
      </c>
      <c r="E201" s="35">
        <f>VLOOKUP($B201,大盤與近月台指!$A$4:$I$499,4,FALSE)</f>
        <v>0</v>
      </c>
      <c r="F201" s="33">
        <f>VLOOKUP($B201,大盤與近月台指!$A$4:$I$499,5,FALSE)</f>
        <v>0</v>
      </c>
      <c r="G201" s="49">
        <f>VLOOKUP($B201,三大法人買賣超!$A$4:$I$500,3,FALSE)</f>
        <v>0</v>
      </c>
      <c r="H201" s="34">
        <f>VLOOKUP($B201,三大法人買賣超!$A$4:$I$500,5,FALSE)</f>
        <v>0</v>
      </c>
      <c r="I201" s="27">
        <f>VLOOKUP($B201,三大法人買賣超!$A$4:$I$500,7,FALSE)</f>
        <v>0</v>
      </c>
      <c r="J201" s="27">
        <f>VLOOKUP($B201,三大法人買賣超!$A$4:$I$500,9,FALSE)</f>
        <v>0</v>
      </c>
      <c r="K201" s="37">
        <f>新台幣匯率美元指數!B202</f>
        <v>0</v>
      </c>
      <c r="L201" s="38">
        <f>新台幣匯率美元指數!C202</f>
        <v>0</v>
      </c>
      <c r="M201" s="39">
        <f>新台幣匯率美元指數!D202</f>
        <v>0</v>
      </c>
      <c r="N201" s="27">
        <f>VLOOKUP($B201,外資期貨未平倉口數!$A$4:$M$499,4,FALSE)</f>
        <v>0</v>
      </c>
      <c r="O201" s="27">
        <f>VLOOKUP($B201,外資期貨未平倉口數!$A$4:$M$499,9,FALSE)</f>
        <v>0</v>
      </c>
      <c r="P201" s="27">
        <f>VLOOKUP($B201,外資期貨未平倉口數!$A$4:$M$499,10,FALSE)</f>
        <v>0</v>
      </c>
      <c r="Q201" s="27">
        <f>VLOOKUP($B201,外資期貨未平倉口數!$A$4:$M$499,11,FALSE)</f>
        <v>0</v>
      </c>
      <c r="R201" s="64">
        <f>VLOOKUP($B201,選擇權未平倉餘額!$A$4:$I$500,6,FALSE)</f>
        <v>0</v>
      </c>
      <c r="S201" s="64">
        <f>VLOOKUP($B201,選擇權未平倉餘額!$A$4:$I$500,7,FALSE)</f>
        <v>0</v>
      </c>
      <c r="T201" s="64">
        <f>VLOOKUP($B201,選擇權未平倉餘額!$A$4:$I$500,8,FALSE)</f>
        <v>0</v>
      </c>
      <c r="U201" s="64">
        <f>VLOOKUP($B201,選擇權未平倉餘額!$A$4:$I$500,9,FALSE)</f>
        <v>0</v>
      </c>
      <c r="V201" s="39">
        <f>VLOOKUP($B201,臺指選擇權P_C_Ratios!$A$4:$C$500,3,FALSE)</f>
        <v>0</v>
      </c>
      <c r="W201" s="41" t="e">
        <f>VLOOKUP($B201,散戶多空比!$A$6:$L$500,12,FALSE)</f>
        <v>#DIV/0!</v>
      </c>
      <c r="X201" s="40">
        <f>VLOOKUP($B201,期貨大額交易人未沖銷部位!$A$4:$O$499,4,FALSE)</f>
        <v>0</v>
      </c>
      <c r="Y201" s="40">
        <f>VLOOKUP($B201,期貨大額交易人未沖銷部位!$A$4:$O$499,7,FALSE)</f>
        <v>0</v>
      </c>
      <c r="Z201" s="40">
        <f>VLOOKUP($B201,期貨大額交易人未沖銷部位!$A$4:$O$499,10,FALSE)</f>
        <v>0</v>
      </c>
      <c r="AA201" s="40">
        <f>VLOOKUP($B201,期貨大額交易人未沖銷部位!$A$4:$O$499,13,FALSE)</f>
        <v>0</v>
      </c>
      <c r="AB201" s="40">
        <f>VLOOKUP($B201,期貨大額交易人未沖銷部位!$A$4:$O$499,14,FALSE)</f>
        <v>0</v>
      </c>
      <c r="AC201" s="40">
        <f>VLOOKUP($B201,期貨大額交易人未沖銷部位!$A$4:$O$499,15,FALSE)</f>
        <v>0</v>
      </c>
      <c r="AD201" s="33">
        <f>VLOOKUP($B201,三大美股走勢!$A$4:$J$495,4,FALSE)</f>
        <v>0</v>
      </c>
      <c r="AE201" s="33">
        <f>VLOOKUP($B201,三大美股走勢!$A$4:$J$495,7,FALSE)</f>
        <v>0</v>
      </c>
      <c r="AF201" s="33">
        <f>VLOOKUP($B201,三大美股走勢!$A$4:$J$495,10,FALSE)</f>
        <v>0</v>
      </c>
    </row>
    <row r="202" spans="2:32">
      <c r="B202" s="32">
        <v>42981</v>
      </c>
      <c r="C202" s="33">
        <f>VLOOKUP($B202,大盤與近月台指!$A$4:$I$499,2,FALSE)</f>
        <v>0</v>
      </c>
      <c r="D202" s="34">
        <f>VLOOKUP($B202,大盤與近月台指!$A$4:$I$499,3,FALSE)</f>
        <v>0</v>
      </c>
      <c r="E202" s="35">
        <f>VLOOKUP($B202,大盤與近月台指!$A$4:$I$499,4,FALSE)</f>
        <v>0</v>
      </c>
      <c r="F202" s="33">
        <f>VLOOKUP($B202,大盤與近月台指!$A$4:$I$499,5,FALSE)</f>
        <v>0</v>
      </c>
      <c r="G202" s="49">
        <f>VLOOKUP($B202,三大法人買賣超!$A$4:$I$500,3,FALSE)</f>
        <v>0</v>
      </c>
      <c r="H202" s="34">
        <f>VLOOKUP($B202,三大法人買賣超!$A$4:$I$500,5,FALSE)</f>
        <v>0</v>
      </c>
      <c r="I202" s="27">
        <f>VLOOKUP($B202,三大法人買賣超!$A$4:$I$500,7,FALSE)</f>
        <v>0</v>
      </c>
      <c r="J202" s="27">
        <f>VLOOKUP($B202,三大法人買賣超!$A$4:$I$500,9,FALSE)</f>
        <v>0</v>
      </c>
      <c r="K202" s="37">
        <f>新台幣匯率美元指數!B203</f>
        <v>0</v>
      </c>
      <c r="L202" s="38">
        <f>新台幣匯率美元指數!C203</f>
        <v>0</v>
      </c>
      <c r="M202" s="39">
        <f>新台幣匯率美元指數!D203</f>
        <v>0</v>
      </c>
      <c r="N202" s="27">
        <f>VLOOKUP($B202,外資期貨未平倉口數!$A$4:$M$499,4,FALSE)</f>
        <v>0</v>
      </c>
      <c r="O202" s="27">
        <f>VLOOKUP($B202,外資期貨未平倉口數!$A$4:$M$499,9,FALSE)</f>
        <v>0</v>
      </c>
      <c r="P202" s="27">
        <f>VLOOKUP($B202,外資期貨未平倉口數!$A$4:$M$499,10,FALSE)</f>
        <v>0</v>
      </c>
      <c r="Q202" s="27">
        <f>VLOOKUP($B202,外資期貨未平倉口數!$A$4:$M$499,11,FALSE)</f>
        <v>0</v>
      </c>
      <c r="R202" s="64">
        <f>VLOOKUP($B202,選擇權未平倉餘額!$A$4:$I$500,6,FALSE)</f>
        <v>0</v>
      </c>
      <c r="S202" s="64">
        <f>VLOOKUP($B202,選擇權未平倉餘額!$A$4:$I$500,7,FALSE)</f>
        <v>0</v>
      </c>
      <c r="T202" s="64">
        <f>VLOOKUP($B202,選擇權未平倉餘額!$A$4:$I$500,8,FALSE)</f>
        <v>0</v>
      </c>
      <c r="U202" s="64">
        <f>VLOOKUP($B202,選擇權未平倉餘額!$A$4:$I$500,9,FALSE)</f>
        <v>0</v>
      </c>
      <c r="V202" s="39">
        <f>VLOOKUP($B202,臺指選擇權P_C_Ratios!$A$4:$C$500,3,FALSE)</f>
        <v>0</v>
      </c>
      <c r="W202" s="41" t="e">
        <f>VLOOKUP($B202,散戶多空比!$A$6:$L$500,12,FALSE)</f>
        <v>#DIV/0!</v>
      </c>
      <c r="X202" s="40">
        <f>VLOOKUP($B202,期貨大額交易人未沖銷部位!$A$4:$O$499,4,FALSE)</f>
        <v>0</v>
      </c>
      <c r="Y202" s="40">
        <f>VLOOKUP($B202,期貨大額交易人未沖銷部位!$A$4:$O$499,7,FALSE)</f>
        <v>0</v>
      </c>
      <c r="Z202" s="40">
        <f>VLOOKUP($B202,期貨大額交易人未沖銷部位!$A$4:$O$499,10,FALSE)</f>
        <v>0</v>
      </c>
      <c r="AA202" s="40">
        <f>VLOOKUP($B202,期貨大額交易人未沖銷部位!$A$4:$O$499,13,FALSE)</f>
        <v>0</v>
      </c>
      <c r="AB202" s="40">
        <f>VLOOKUP($B202,期貨大額交易人未沖銷部位!$A$4:$O$499,14,FALSE)</f>
        <v>0</v>
      </c>
      <c r="AC202" s="40">
        <f>VLOOKUP($B202,期貨大額交易人未沖銷部位!$A$4:$O$499,15,FALSE)</f>
        <v>0</v>
      </c>
      <c r="AD202" s="33">
        <f>VLOOKUP($B202,三大美股走勢!$A$4:$J$495,4,FALSE)</f>
        <v>0</v>
      </c>
      <c r="AE202" s="33">
        <f>VLOOKUP($B202,三大美股走勢!$A$4:$J$495,7,FALSE)</f>
        <v>0</v>
      </c>
      <c r="AF202" s="33">
        <f>VLOOKUP($B202,三大美股走勢!$A$4:$J$495,10,FALSE)</f>
        <v>0</v>
      </c>
    </row>
    <row r="203" spans="2:32">
      <c r="B203" s="32">
        <v>42982</v>
      </c>
      <c r="C203" s="33">
        <f>VLOOKUP($B203,大盤與近月台指!$A$4:$I$499,2,FALSE)</f>
        <v>0</v>
      </c>
      <c r="D203" s="34">
        <f>VLOOKUP($B203,大盤與近月台指!$A$4:$I$499,3,FALSE)</f>
        <v>0</v>
      </c>
      <c r="E203" s="35">
        <f>VLOOKUP($B203,大盤與近月台指!$A$4:$I$499,4,FALSE)</f>
        <v>0</v>
      </c>
      <c r="F203" s="33">
        <f>VLOOKUP($B203,大盤與近月台指!$A$4:$I$499,5,FALSE)</f>
        <v>0</v>
      </c>
      <c r="G203" s="49">
        <f>VLOOKUP($B203,三大法人買賣超!$A$4:$I$500,3,FALSE)</f>
        <v>0</v>
      </c>
      <c r="H203" s="34">
        <f>VLOOKUP($B203,三大法人買賣超!$A$4:$I$500,5,FALSE)</f>
        <v>0</v>
      </c>
      <c r="I203" s="27">
        <f>VLOOKUP($B203,三大法人買賣超!$A$4:$I$500,7,FALSE)</f>
        <v>0</v>
      </c>
      <c r="J203" s="27">
        <f>VLOOKUP($B203,三大法人買賣超!$A$4:$I$500,9,FALSE)</f>
        <v>0</v>
      </c>
      <c r="K203" s="37">
        <f>新台幣匯率美元指數!B204</f>
        <v>0</v>
      </c>
      <c r="L203" s="38">
        <f>新台幣匯率美元指數!C204</f>
        <v>0</v>
      </c>
      <c r="M203" s="39">
        <f>新台幣匯率美元指數!D204</f>
        <v>0</v>
      </c>
      <c r="N203" s="27">
        <f>VLOOKUP($B203,外資期貨未平倉口數!$A$4:$M$499,4,FALSE)</f>
        <v>0</v>
      </c>
      <c r="O203" s="27">
        <f>VLOOKUP($B203,外資期貨未平倉口數!$A$4:$M$499,9,FALSE)</f>
        <v>0</v>
      </c>
      <c r="P203" s="27">
        <f>VLOOKUP($B203,外資期貨未平倉口數!$A$4:$M$499,10,FALSE)</f>
        <v>0</v>
      </c>
      <c r="Q203" s="27">
        <f>VLOOKUP($B203,外資期貨未平倉口數!$A$4:$M$499,11,FALSE)</f>
        <v>0</v>
      </c>
      <c r="R203" s="64">
        <f>VLOOKUP($B203,選擇權未平倉餘額!$A$4:$I$500,6,FALSE)</f>
        <v>0</v>
      </c>
      <c r="S203" s="64">
        <f>VLOOKUP($B203,選擇權未平倉餘額!$A$4:$I$500,7,FALSE)</f>
        <v>0</v>
      </c>
      <c r="T203" s="64">
        <f>VLOOKUP($B203,選擇權未平倉餘額!$A$4:$I$500,8,FALSE)</f>
        <v>0</v>
      </c>
      <c r="U203" s="64">
        <f>VLOOKUP($B203,選擇權未平倉餘額!$A$4:$I$500,9,FALSE)</f>
        <v>0</v>
      </c>
      <c r="V203" s="39">
        <f>VLOOKUP($B203,臺指選擇權P_C_Ratios!$A$4:$C$500,3,FALSE)</f>
        <v>0</v>
      </c>
      <c r="W203" s="41" t="e">
        <f>VLOOKUP($B203,散戶多空比!$A$6:$L$500,12,FALSE)</f>
        <v>#DIV/0!</v>
      </c>
      <c r="X203" s="40">
        <f>VLOOKUP($B203,期貨大額交易人未沖銷部位!$A$4:$O$499,4,FALSE)</f>
        <v>0</v>
      </c>
      <c r="Y203" s="40">
        <f>VLOOKUP($B203,期貨大額交易人未沖銷部位!$A$4:$O$499,7,FALSE)</f>
        <v>0</v>
      </c>
      <c r="Z203" s="40">
        <f>VLOOKUP($B203,期貨大額交易人未沖銷部位!$A$4:$O$499,10,FALSE)</f>
        <v>0</v>
      </c>
      <c r="AA203" s="40">
        <f>VLOOKUP($B203,期貨大額交易人未沖銷部位!$A$4:$O$499,13,FALSE)</f>
        <v>0</v>
      </c>
      <c r="AB203" s="40">
        <f>VLOOKUP($B203,期貨大額交易人未沖銷部位!$A$4:$O$499,14,FALSE)</f>
        <v>0</v>
      </c>
      <c r="AC203" s="40">
        <f>VLOOKUP($B203,期貨大額交易人未沖銷部位!$A$4:$O$499,15,FALSE)</f>
        <v>0</v>
      </c>
      <c r="AD203" s="33">
        <f>VLOOKUP($B203,三大美股走勢!$A$4:$J$495,4,FALSE)</f>
        <v>0</v>
      </c>
      <c r="AE203" s="33">
        <f>VLOOKUP($B203,三大美股走勢!$A$4:$J$495,7,FALSE)</f>
        <v>0</v>
      </c>
      <c r="AF203" s="33">
        <f>VLOOKUP($B203,三大美股走勢!$A$4:$J$495,10,FALSE)</f>
        <v>0</v>
      </c>
    </row>
    <row r="204" spans="2:32">
      <c r="B204" s="32">
        <v>42983</v>
      </c>
      <c r="C204" s="33">
        <f>VLOOKUP($B204,大盤與近月台指!$A$4:$I$499,2,FALSE)</f>
        <v>0</v>
      </c>
      <c r="D204" s="34">
        <f>VLOOKUP($B204,大盤與近月台指!$A$4:$I$499,3,FALSE)</f>
        <v>0</v>
      </c>
      <c r="E204" s="35">
        <f>VLOOKUP($B204,大盤與近月台指!$A$4:$I$499,4,FALSE)</f>
        <v>0</v>
      </c>
      <c r="F204" s="33">
        <f>VLOOKUP($B204,大盤與近月台指!$A$4:$I$499,5,FALSE)</f>
        <v>0</v>
      </c>
      <c r="G204" s="49">
        <f>VLOOKUP($B204,三大法人買賣超!$A$4:$I$500,3,FALSE)</f>
        <v>0</v>
      </c>
      <c r="H204" s="34">
        <f>VLOOKUP($B204,三大法人買賣超!$A$4:$I$500,5,FALSE)</f>
        <v>0</v>
      </c>
      <c r="I204" s="27">
        <f>VLOOKUP($B204,三大法人買賣超!$A$4:$I$500,7,FALSE)</f>
        <v>0</v>
      </c>
      <c r="J204" s="27">
        <f>VLOOKUP($B204,三大法人買賣超!$A$4:$I$500,9,FALSE)</f>
        <v>0</v>
      </c>
      <c r="K204" s="37">
        <f>新台幣匯率美元指數!B205</f>
        <v>0</v>
      </c>
      <c r="L204" s="38">
        <f>新台幣匯率美元指數!C205</f>
        <v>0</v>
      </c>
      <c r="M204" s="39">
        <f>新台幣匯率美元指數!D205</f>
        <v>0</v>
      </c>
      <c r="N204" s="27">
        <f>VLOOKUP($B204,外資期貨未平倉口數!$A$4:$M$499,4,FALSE)</f>
        <v>0</v>
      </c>
      <c r="O204" s="27">
        <f>VLOOKUP($B204,外資期貨未平倉口數!$A$4:$M$499,9,FALSE)</f>
        <v>0</v>
      </c>
      <c r="P204" s="27">
        <f>VLOOKUP($B204,外資期貨未平倉口數!$A$4:$M$499,10,FALSE)</f>
        <v>0</v>
      </c>
      <c r="Q204" s="27">
        <f>VLOOKUP($B204,外資期貨未平倉口數!$A$4:$M$499,11,FALSE)</f>
        <v>0</v>
      </c>
      <c r="R204" s="64">
        <f>VLOOKUP($B204,選擇權未平倉餘額!$A$4:$I$500,6,FALSE)</f>
        <v>0</v>
      </c>
      <c r="S204" s="64">
        <f>VLOOKUP($B204,選擇權未平倉餘額!$A$4:$I$500,7,FALSE)</f>
        <v>0</v>
      </c>
      <c r="T204" s="64">
        <f>VLOOKUP($B204,選擇權未平倉餘額!$A$4:$I$500,8,FALSE)</f>
        <v>0</v>
      </c>
      <c r="U204" s="64">
        <f>VLOOKUP($B204,選擇權未平倉餘額!$A$4:$I$500,9,FALSE)</f>
        <v>0</v>
      </c>
      <c r="V204" s="39">
        <f>VLOOKUP($B204,臺指選擇權P_C_Ratios!$A$4:$C$500,3,FALSE)</f>
        <v>0</v>
      </c>
      <c r="W204" s="41" t="e">
        <f>VLOOKUP($B204,散戶多空比!$A$6:$L$500,12,FALSE)</f>
        <v>#DIV/0!</v>
      </c>
      <c r="X204" s="40">
        <f>VLOOKUP($B204,期貨大額交易人未沖銷部位!$A$4:$O$499,4,FALSE)</f>
        <v>0</v>
      </c>
      <c r="Y204" s="40">
        <f>VLOOKUP($B204,期貨大額交易人未沖銷部位!$A$4:$O$499,7,FALSE)</f>
        <v>0</v>
      </c>
      <c r="Z204" s="40">
        <f>VLOOKUP($B204,期貨大額交易人未沖銷部位!$A$4:$O$499,10,FALSE)</f>
        <v>0</v>
      </c>
      <c r="AA204" s="40">
        <f>VLOOKUP($B204,期貨大額交易人未沖銷部位!$A$4:$O$499,13,FALSE)</f>
        <v>0</v>
      </c>
      <c r="AB204" s="40">
        <f>VLOOKUP($B204,期貨大額交易人未沖銷部位!$A$4:$O$499,14,FALSE)</f>
        <v>0</v>
      </c>
      <c r="AC204" s="40">
        <f>VLOOKUP($B204,期貨大額交易人未沖銷部位!$A$4:$O$499,15,FALSE)</f>
        <v>0</v>
      </c>
      <c r="AD204" s="33">
        <f>VLOOKUP($B204,三大美股走勢!$A$4:$J$495,4,FALSE)</f>
        <v>0</v>
      </c>
      <c r="AE204" s="33">
        <f>VLOOKUP($B204,三大美股走勢!$A$4:$J$495,7,FALSE)</f>
        <v>0</v>
      </c>
      <c r="AF204" s="33">
        <f>VLOOKUP($B204,三大美股走勢!$A$4:$J$495,10,FALSE)</f>
        <v>0</v>
      </c>
    </row>
    <row r="205" spans="2:32">
      <c r="B205" s="32">
        <v>42984</v>
      </c>
      <c r="C205" s="33">
        <f>VLOOKUP($B205,大盤與近月台指!$A$4:$I$499,2,FALSE)</f>
        <v>0</v>
      </c>
      <c r="D205" s="34">
        <f>VLOOKUP($B205,大盤與近月台指!$A$4:$I$499,3,FALSE)</f>
        <v>0</v>
      </c>
      <c r="E205" s="35">
        <f>VLOOKUP($B205,大盤與近月台指!$A$4:$I$499,4,FALSE)</f>
        <v>0</v>
      </c>
      <c r="F205" s="33">
        <f>VLOOKUP($B205,大盤與近月台指!$A$4:$I$499,5,FALSE)</f>
        <v>0</v>
      </c>
      <c r="G205" s="49">
        <f>VLOOKUP($B205,三大法人買賣超!$A$4:$I$500,3,FALSE)</f>
        <v>0</v>
      </c>
      <c r="H205" s="34">
        <f>VLOOKUP($B205,三大法人買賣超!$A$4:$I$500,5,FALSE)</f>
        <v>0</v>
      </c>
      <c r="I205" s="27">
        <f>VLOOKUP($B205,三大法人買賣超!$A$4:$I$500,7,FALSE)</f>
        <v>0</v>
      </c>
      <c r="J205" s="27">
        <f>VLOOKUP($B205,三大法人買賣超!$A$4:$I$500,9,FALSE)</f>
        <v>0</v>
      </c>
      <c r="K205" s="37">
        <f>新台幣匯率美元指數!B206</f>
        <v>0</v>
      </c>
      <c r="L205" s="38">
        <f>新台幣匯率美元指數!C206</f>
        <v>0</v>
      </c>
      <c r="M205" s="39">
        <f>新台幣匯率美元指數!D206</f>
        <v>0</v>
      </c>
      <c r="N205" s="27">
        <f>VLOOKUP($B205,外資期貨未平倉口數!$A$4:$M$499,4,FALSE)</f>
        <v>0</v>
      </c>
      <c r="O205" s="27">
        <f>VLOOKUP($B205,外資期貨未平倉口數!$A$4:$M$499,9,FALSE)</f>
        <v>0</v>
      </c>
      <c r="P205" s="27">
        <f>VLOOKUP($B205,外資期貨未平倉口數!$A$4:$M$499,10,FALSE)</f>
        <v>0</v>
      </c>
      <c r="Q205" s="27">
        <f>VLOOKUP($B205,外資期貨未平倉口數!$A$4:$M$499,11,FALSE)</f>
        <v>0</v>
      </c>
      <c r="R205" s="64">
        <f>VLOOKUP($B205,選擇權未平倉餘額!$A$4:$I$500,6,FALSE)</f>
        <v>0</v>
      </c>
      <c r="S205" s="64">
        <f>VLOOKUP($B205,選擇權未平倉餘額!$A$4:$I$500,7,FALSE)</f>
        <v>0</v>
      </c>
      <c r="T205" s="64">
        <f>VLOOKUP($B205,選擇權未平倉餘額!$A$4:$I$500,8,FALSE)</f>
        <v>0</v>
      </c>
      <c r="U205" s="64">
        <f>VLOOKUP($B205,選擇權未平倉餘額!$A$4:$I$500,9,FALSE)</f>
        <v>0</v>
      </c>
      <c r="V205" s="39">
        <f>VLOOKUP($B205,臺指選擇權P_C_Ratios!$A$4:$C$500,3,FALSE)</f>
        <v>0</v>
      </c>
      <c r="W205" s="41" t="e">
        <f>VLOOKUP($B205,散戶多空比!$A$6:$L$500,12,FALSE)</f>
        <v>#DIV/0!</v>
      </c>
      <c r="X205" s="40">
        <f>VLOOKUP($B205,期貨大額交易人未沖銷部位!$A$4:$O$499,4,FALSE)</f>
        <v>0</v>
      </c>
      <c r="Y205" s="40">
        <f>VLOOKUP($B205,期貨大額交易人未沖銷部位!$A$4:$O$499,7,FALSE)</f>
        <v>0</v>
      </c>
      <c r="Z205" s="40">
        <f>VLOOKUP($B205,期貨大額交易人未沖銷部位!$A$4:$O$499,10,FALSE)</f>
        <v>0</v>
      </c>
      <c r="AA205" s="40">
        <f>VLOOKUP($B205,期貨大額交易人未沖銷部位!$A$4:$O$499,13,FALSE)</f>
        <v>0</v>
      </c>
      <c r="AB205" s="40">
        <f>VLOOKUP($B205,期貨大額交易人未沖銷部位!$A$4:$O$499,14,FALSE)</f>
        <v>0</v>
      </c>
      <c r="AC205" s="40">
        <f>VLOOKUP($B205,期貨大額交易人未沖銷部位!$A$4:$O$499,15,FALSE)</f>
        <v>0</v>
      </c>
      <c r="AD205" s="33">
        <f>VLOOKUP($B205,三大美股走勢!$A$4:$J$495,4,FALSE)</f>
        <v>0</v>
      </c>
      <c r="AE205" s="33">
        <f>VLOOKUP($B205,三大美股走勢!$A$4:$J$495,7,FALSE)</f>
        <v>0</v>
      </c>
      <c r="AF205" s="33">
        <f>VLOOKUP($B205,三大美股走勢!$A$4:$J$495,10,FALSE)</f>
        <v>0</v>
      </c>
    </row>
    <row r="206" spans="2:32">
      <c r="B206" s="32">
        <v>42985</v>
      </c>
      <c r="C206" s="33">
        <f>VLOOKUP($B206,大盤與近月台指!$A$4:$I$499,2,FALSE)</f>
        <v>0</v>
      </c>
      <c r="D206" s="34">
        <f>VLOOKUP($B206,大盤與近月台指!$A$4:$I$499,3,FALSE)</f>
        <v>0</v>
      </c>
      <c r="E206" s="35">
        <f>VLOOKUP($B206,大盤與近月台指!$A$4:$I$499,4,FALSE)</f>
        <v>0</v>
      </c>
      <c r="F206" s="33">
        <f>VLOOKUP($B206,大盤與近月台指!$A$4:$I$499,5,FALSE)</f>
        <v>0</v>
      </c>
      <c r="G206" s="49">
        <f>VLOOKUP($B206,三大法人買賣超!$A$4:$I$500,3,FALSE)</f>
        <v>0</v>
      </c>
      <c r="H206" s="34">
        <f>VLOOKUP($B206,三大法人買賣超!$A$4:$I$500,5,FALSE)</f>
        <v>0</v>
      </c>
      <c r="I206" s="27">
        <f>VLOOKUP($B206,三大法人買賣超!$A$4:$I$500,7,FALSE)</f>
        <v>0</v>
      </c>
      <c r="J206" s="27">
        <f>VLOOKUP($B206,三大法人買賣超!$A$4:$I$500,9,FALSE)</f>
        <v>0</v>
      </c>
      <c r="K206" s="37">
        <f>新台幣匯率美元指數!B207</f>
        <v>0</v>
      </c>
      <c r="L206" s="38">
        <f>新台幣匯率美元指數!C207</f>
        <v>0</v>
      </c>
      <c r="M206" s="39">
        <f>新台幣匯率美元指數!D207</f>
        <v>0</v>
      </c>
      <c r="N206" s="27">
        <f>VLOOKUP($B206,外資期貨未平倉口數!$A$4:$M$499,4,FALSE)</f>
        <v>0</v>
      </c>
      <c r="O206" s="27">
        <f>VLOOKUP($B206,外資期貨未平倉口數!$A$4:$M$499,9,FALSE)</f>
        <v>0</v>
      </c>
      <c r="P206" s="27">
        <f>VLOOKUP($B206,外資期貨未平倉口數!$A$4:$M$499,10,FALSE)</f>
        <v>0</v>
      </c>
      <c r="Q206" s="27">
        <f>VLOOKUP($B206,外資期貨未平倉口數!$A$4:$M$499,11,FALSE)</f>
        <v>0</v>
      </c>
      <c r="R206" s="64">
        <f>VLOOKUP($B206,選擇權未平倉餘額!$A$4:$I$500,6,FALSE)</f>
        <v>0</v>
      </c>
      <c r="S206" s="64">
        <f>VLOOKUP($B206,選擇權未平倉餘額!$A$4:$I$500,7,FALSE)</f>
        <v>0</v>
      </c>
      <c r="T206" s="64">
        <f>VLOOKUP($B206,選擇權未平倉餘額!$A$4:$I$500,8,FALSE)</f>
        <v>0</v>
      </c>
      <c r="U206" s="64">
        <f>VLOOKUP($B206,選擇權未平倉餘額!$A$4:$I$500,9,FALSE)</f>
        <v>0</v>
      </c>
      <c r="V206" s="39">
        <f>VLOOKUP($B206,臺指選擇權P_C_Ratios!$A$4:$C$500,3,FALSE)</f>
        <v>0</v>
      </c>
      <c r="W206" s="41" t="e">
        <f>VLOOKUP($B206,散戶多空比!$A$6:$L$500,12,FALSE)</f>
        <v>#DIV/0!</v>
      </c>
      <c r="X206" s="40">
        <f>VLOOKUP($B206,期貨大額交易人未沖銷部位!$A$4:$O$499,4,FALSE)</f>
        <v>0</v>
      </c>
      <c r="Y206" s="40">
        <f>VLOOKUP($B206,期貨大額交易人未沖銷部位!$A$4:$O$499,7,FALSE)</f>
        <v>0</v>
      </c>
      <c r="Z206" s="40">
        <f>VLOOKUP($B206,期貨大額交易人未沖銷部位!$A$4:$O$499,10,FALSE)</f>
        <v>0</v>
      </c>
      <c r="AA206" s="40">
        <f>VLOOKUP($B206,期貨大額交易人未沖銷部位!$A$4:$O$499,13,FALSE)</f>
        <v>0</v>
      </c>
      <c r="AB206" s="40">
        <f>VLOOKUP($B206,期貨大額交易人未沖銷部位!$A$4:$O$499,14,FALSE)</f>
        <v>0</v>
      </c>
      <c r="AC206" s="40">
        <f>VLOOKUP($B206,期貨大額交易人未沖銷部位!$A$4:$O$499,15,FALSE)</f>
        <v>0</v>
      </c>
      <c r="AD206" s="33">
        <f>VLOOKUP($B206,三大美股走勢!$A$4:$J$495,4,FALSE)</f>
        <v>0</v>
      </c>
      <c r="AE206" s="33">
        <f>VLOOKUP($B206,三大美股走勢!$A$4:$J$495,7,FALSE)</f>
        <v>0</v>
      </c>
      <c r="AF206" s="33">
        <f>VLOOKUP($B206,三大美股走勢!$A$4:$J$495,10,FALSE)</f>
        <v>0</v>
      </c>
    </row>
    <row r="207" spans="2:32">
      <c r="B207" s="32">
        <v>42986</v>
      </c>
      <c r="C207" s="33">
        <f>VLOOKUP($B207,大盤與近月台指!$A$4:$I$499,2,FALSE)</f>
        <v>0</v>
      </c>
      <c r="D207" s="34">
        <f>VLOOKUP($B207,大盤與近月台指!$A$4:$I$499,3,FALSE)</f>
        <v>0</v>
      </c>
      <c r="E207" s="35">
        <f>VLOOKUP($B207,大盤與近月台指!$A$4:$I$499,4,FALSE)</f>
        <v>0</v>
      </c>
      <c r="F207" s="33">
        <f>VLOOKUP($B207,大盤與近月台指!$A$4:$I$499,5,FALSE)</f>
        <v>0</v>
      </c>
      <c r="G207" s="49">
        <f>VLOOKUP($B207,三大法人買賣超!$A$4:$I$500,3,FALSE)</f>
        <v>0</v>
      </c>
      <c r="H207" s="34">
        <f>VLOOKUP($B207,三大法人買賣超!$A$4:$I$500,5,FALSE)</f>
        <v>0</v>
      </c>
      <c r="I207" s="27">
        <f>VLOOKUP($B207,三大法人買賣超!$A$4:$I$500,7,FALSE)</f>
        <v>0</v>
      </c>
      <c r="J207" s="27">
        <f>VLOOKUP($B207,三大法人買賣超!$A$4:$I$500,9,FALSE)</f>
        <v>0</v>
      </c>
      <c r="K207" s="37">
        <f>新台幣匯率美元指數!B208</f>
        <v>0</v>
      </c>
      <c r="L207" s="38">
        <f>新台幣匯率美元指數!C208</f>
        <v>0</v>
      </c>
      <c r="M207" s="39">
        <f>新台幣匯率美元指數!D208</f>
        <v>0</v>
      </c>
      <c r="N207" s="27">
        <f>VLOOKUP($B207,外資期貨未平倉口數!$A$4:$M$499,4,FALSE)</f>
        <v>0</v>
      </c>
      <c r="O207" s="27">
        <f>VLOOKUP($B207,外資期貨未平倉口數!$A$4:$M$499,9,FALSE)</f>
        <v>0</v>
      </c>
      <c r="P207" s="27">
        <f>VLOOKUP($B207,外資期貨未平倉口數!$A$4:$M$499,10,FALSE)</f>
        <v>0</v>
      </c>
      <c r="Q207" s="27">
        <f>VLOOKUP($B207,外資期貨未平倉口數!$A$4:$M$499,11,FALSE)</f>
        <v>0</v>
      </c>
      <c r="R207" s="64">
        <f>VLOOKUP($B207,選擇權未平倉餘額!$A$4:$I$500,6,FALSE)</f>
        <v>0</v>
      </c>
      <c r="S207" s="64">
        <f>VLOOKUP($B207,選擇權未平倉餘額!$A$4:$I$500,7,FALSE)</f>
        <v>0</v>
      </c>
      <c r="T207" s="64">
        <f>VLOOKUP($B207,選擇權未平倉餘額!$A$4:$I$500,8,FALSE)</f>
        <v>0</v>
      </c>
      <c r="U207" s="64">
        <f>VLOOKUP($B207,選擇權未平倉餘額!$A$4:$I$500,9,FALSE)</f>
        <v>0</v>
      </c>
      <c r="V207" s="39">
        <f>VLOOKUP($B207,臺指選擇權P_C_Ratios!$A$4:$C$500,3,FALSE)</f>
        <v>0</v>
      </c>
      <c r="W207" s="41" t="e">
        <f>VLOOKUP($B207,散戶多空比!$A$6:$L$500,12,FALSE)</f>
        <v>#DIV/0!</v>
      </c>
      <c r="X207" s="40">
        <f>VLOOKUP($B207,期貨大額交易人未沖銷部位!$A$4:$O$499,4,FALSE)</f>
        <v>0</v>
      </c>
      <c r="Y207" s="40">
        <f>VLOOKUP($B207,期貨大額交易人未沖銷部位!$A$4:$O$499,7,FALSE)</f>
        <v>0</v>
      </c>
      <c r="Z207" s="40">
        <f>VLOOKUP($B207,期貨大額交易人未沖銷部位!$A$4:$O$499,10,FALSE)</f>
        <v>0</v>
      </c>
      <c r="AA207" s="40">
        <f>VLOOKUP($B207,期貨大額交易人未沖銷部位!$A$4:$O$499,13,FALSE)</f>
        <v>0</v>
      </c>
      <c r="AB207" s="40">
        <f>VLOOKUP($B207,期貨大額交易人未沖銷部位!$A$4:$O$499,14,FALSE)</f>
        <v>0</v>
      </c>
      <c r="AC207" s="40">
        <f>VLOOKUP($B207,期貨大額交易人未沖銷部位!$A$4:$O$499,15,FALSE)</f>
        <v>0</v>
      </c>
      <c r="AD207" s="33">
        <f>VLOOKUP($B207,三大美股走勢!$A$4:$J$495,4,FALSE)</f>
        <v>0</v>
      </c>
      <c r="AE207" s="33">
        <f>VLOOKUP($B207,三大美股走勢!$A$4:$J$495,7,FALSE)</f>
        <v>0</v>
      </c>
      <c r="AF207" s="33">
        <f>VLOOKUP($B207,三大美股走勢!$A$4:$J$495,10,FALSE)</f>
        <v>0</v>
      </c>
    </row>
    <row r="208" spans="2:32">
      <c r="B208" s="32">
        <v>42987</v>
      </c>
      <c r="C208" s="33">
        <f>VLOOKUP($B208,大盤與近月台指!$A$4:$I$499,2,FALSE)</f>
        <v>0</v>
      </c>
      <c r="D208" s="34">
        <f>VLOOKUP($B208,大盤與近月台指!$A$4:$I$499,3,FALSE)</f>
        <v>0</v>
      </c>
      <c r="E208" s="35">
        <f>VLOOKUP($B208,大盤與近月台指!$A$4:$I$499,4,FALSE)</f>
        <v>0</v>
      </c>
      <c r="F208" s="33">
        <f>VLOOKUP($B208,大盤與近月台指!$A$4:$I$499,5,FALSE)</f>
        <v>0</v>
      </c>
      <c r="G208" s="49">
        <f>VLOOKUP($B208,三大法人買賣超!$A$4:$I$500,3,FALSE)</f>
        <v>0</v>
      </c>
      <c r="H208" s="34">
        <f>VLOOKUP($B208,三大法人買賣超!$A$4:$I$500,5,FALSE)</f>
        <v>0</v>
      </c>
      <c r="I208" s="27">
        <f>VLOOKUP($B208,三大法人買賣超!$A$4:$I$500,7,FALSE)</f>
        <v>0</v>
      </c>
      <c r="J208" s="27">
        <f>VLOOKUP($B208,三大法人買賣超!$A$4:$I$500,9,FALSE)</f>
        <v>0</v>
      </c>
      <c r="K208" s="37">
        <f>新台幣匯率美元指數!B209</f>
        <v>0</v>
      </c>
      <c r="L208" s="38">
        <f>新台幣匯率美元指數!C209</f>
        <v>0</v>
      </c>
      <c r="M208" s="39">
        <f>新台幣匯率美元指數!D209</f>
        <v>0</v>
      </c>
      <c r="N208" s="27">
        <f>VLOOKUP($B208,外資期貨未平倉口數!$A$4:$M$499,4,FALSE)</f>
        <v>0</v>
      </c>
      <c r="O208" s="27">
        <f>VLOOKUP($B208,外資期貨未平倉口數!$A$4:$M$499,9,FALSE)</f>
        <v>0</v>
      </c>
      <c r="P208" s="27">
        <f>VLOOKUP($B208,外資期貨未平倉口數!$A$4:$M$499,10,FALSE)</f>
        <v>0</v>
      </c>
      <c r="Q208" s="27">
        <f>VLOOKUP($B208,外資期貨未平倉口數!$A$4:$M$499,11,FALSE)</f>
        <v>0</v>
      </c>
      <c r="R208" s="64">
        <f>VLOOKUP($B208,選擇權未平倉餘額!$A$4:$I$500,6,FALSE)</f>
        <v>0</v>
      </c>
      <c r="S208" s="64">
        <f>VLOOKUP($B208,選擇權未平倉餘額!$A$4:$I$500,7,FALSE)</f>
        <v>0</v>
      </c>
      <c r="T208" s="64">
        <f>VLOOKUP($B208,選擇權未平倉餘額!$A$4:$I$500,8,FALSE)</f>
        <v>0</v>
      </c>
      <c r="U208" s="64">
        <f>VLOOKUP($B208,選擇權未平倉餘額!$A$4:$I$500,9,FALSE)</f>
        <v>0</v>
      </c>
      <c r="V208" s="39">
        <f>VLOOKUP($B208,臺指選擇權P_C_Ratios!$A$4:$C$500,3,FALSE)</f>
        <v>0</v>
      </c>
      <c r="W208" s="41" t="e">
        <f>VLOOKUP($B208,散戶多空比!$A$6:$L$500,12,FALSE)</f>
        <v>#DIV/0!</v>
      </c>
      <c r="X208" s="40">
        <f>VLOOKUP($B208,期貨大額交易人未沖銷部位!$A$4:$O$499,4,FALSE)</f>
        <v>0</v>
      </c>
      <c r="Y208" s="40">
        <f>VLOOKUP($B208,期貨大額交易人未沖銷部位!$A$4:$O$499,7,FALSE)</f>
        <v>0</v>
      </c>
      <c r="Z208" s="40">
        <f>VLOOKUP($B208,期貨大額交易人未沖銷部位!$A$4:$O$499,10,FALSE)</f>
        <v>0</v>
      </c>
      <c r="AA208" s="40">
        <f>VLOOKUP($B208,期貨大額交易人未沖銷部位!$A$4:$O$499,13,FALSE)</f>
        <v>0</v>
      </c>
      <c r="AB208" s="40">
        <f>VLOOKUP($B208,期貨大額交易人未沖銷部位!$A$4:$O$499,14,FALSE)</f>
        <v>0</v>
      </c>
      <c r="AC208" s="40">
        <f>VLOOKUP($B208,期貨大額交易人未沖銷部位!$A$4:$O$499,15,FALSE)</f>
        <v>0</v>
      </c>
      <c r="AD208" s="33">
        <f>VLOOKUP($B208,三大美股走勢!$A$4:$J$495,4,FALSE)</f>
        <v>0</v>
      </c>
      <c r="AE208" s="33">
        <f>VLOOKUP($B208,三大美股走勢!$A$4:$J$495,7,FALSE)</f>
        <v>0</v>
      </c>
      <c r="AF208" s="33">
        <f>VLOOKUP($B208,三大美股走勢!$A$4:$J$495,10,FALSE)</f>
        <v>0</v>
      </c>
    </row>
    <row r="209" spans="2:32">
      <c r="B209" s="32">
        <v>42988</v>
      </c>
      <c r="C209" s="33">
        <f>VLOOKUP($B209,大盤與近月台指!$A$4:$I$499,2,FALSE)</f>
        <v>0</v>
      </c>
      <c r="D209" s="34">
        <f>VLOOKUP($B209,大盤與近月台指!$A$4:$I$499,3,FALSE)</f>
        <v>0</v>
      </c>
      <c r="E209" s="35">
        <f>VLOOKUP($B209,大盤與近月台指!$A$4:$I$499,4,FALSE)</f>
        <v>0</v>
      </c>
      <c r="F209" s="33">
        <f>VLOOKUP($B209,大盤與近月台指!$A$4:$I$499,5,FALSE)</f>
        <v>0</v>
      </c>
      <c r="G209" s="49">
        <f>VLOOKUP($B209,三大法人買賣超!$A$4:$I$500,3,FALSE)</f>
        <v>0</v>
      </c>
      <c r="H209" s="34">
        <f>VLOOKUP($B209,三大法人買賣超!$A$4:$I$500,5,FALSE)</f>
        <v>0</v>
      </c>
      <c r="I209" s="27">
        <f>VLOOKUP($B209,三大法人買賣超!$A$4:$I$500,7,FALSE)</f>
        <v>0</v>
      </c>
      <c r="J209" s="27">
        <f>VLOOKUP($B209,三大法人買賣超!$A$4:$I$500,9,FALSE)</f>
        <v>0</v>
      </c>
      <c r="K209" s="37">
        <f>新台幣匯率美元指數!B210</f>
        <v>0</v>
      </c>
      <c r="L209" s="38">
        <f>新台幣匯率美元指數!C210</f>
        <v>0</v>
      </c>
      <c r="M209" s="39">
        <f>新台幣匯率美元指數!D210</f>
        <v>0</v>
      </c>
      <c r="N209" s="27">
        <f>VLOOKUP($B209,外資期貨未平倉口數!$A$4:$M$499,4,FALSE)</f>
        <v>0</v>
      </c>
      <c r="O209" s="27">
        <f>VLOOKUP($B209,外資期貨未平倉口數!$A$4:$M$499,9,FALSE)</f>
        <v>0</v>
      </c>
      <c r="P209" s="27">
        <f>VLOOKUP($B209,外資期貨未平倉口數!$A$4:$M$499,10,FALSE)</f>
        <v>0</v>
      </c>
      <c r="Q209" s="27">
        <f>VLOOKUP($B209,外資期貨未平倉口數!$A$4:$M$499,11,FALSE)</f>
        <v>0</v>
      </c>
      <c r="R209" s="64">
        <f>VLOOKUP($B209,選擇權未平倉餘額!$A$4:$I$500,6,FALSE)</f>
        <v>0</v>
      </c>
      <c r="S209" s="64">
        <f>VLOOKUP($B209,選擇權未平倉餘額!$A$4:$I$500,7,FALSE)</f>
        <v>0</v>
      </c>
      <c r="T209" s="64">
        <f>VLOOKUP($B209,選擇權未平倉餘額!$A$4:$I$500,8,FALSE)</f>
        <v>0</v>
      </c>
      <c r="U209" s="64">
        <f>VLOOKUP($B209,選擇權未平倉餘額!$A$4:$I$500,9,FALSE)</f>
        <v>0</v>
      </c>
      <c r="V209" s="39">
        <f>VLOOKUP($B209,臺指選擇權P_C_Ratios!$A$4:$C$500,3,FALSE)</f>
        <v>0</v>
      </c>
      <c r="W209" s="41" t="e">
        <f>VLOOKUP($B209,散戶多空比!$A$6:$L$500,12,FALSE)</f>
        <v>#DIV/0!</v>
      </c>
      <c r="X209" s="40">
        <f>VLOOKUP($B209,期貨大額交易人未沖銷部位!$A$4:$O$499,4,FALSE)</f>
        <v>0</v>
      </c>
      <c r="Y209" s="40">
        <f>VLOOKUP($B209,期貨大額交易人未沖銷部位!$A$4:$O$499,7,FALSE)</f>
        <v>0</v>
      </c>
      <c r="Z209" s="40">
        <f>VLOOKUP($B209,期貨大額交易人未沖銷部位!$A$4:$O$499,10,FALSE)</f>
        <v>0</v>
      </c>
      <c r="AA209" s="40">
        <f>VLOOKUP($B209,期貨大額交易人未沖銷部位!$A$4:$O$499,13,FALSE)</f>
        <v>0</v>
      </c>
      <c r="AB209" s="40">
        <f>VLOOKUP($B209,期貨大額交易人未沖銷部位!$A$4:$O$499,14,FALSE)</f>
        <v>0</v>
      </c>
      <c r="AC209" s="40">
        <f>VLOOKUP($B209,期貨大額交易人未沖銷部位!$A$4:$O$499,15,FALSE)</f>
        <v>0</v>
      </c>
      <c r="AD209" s="33">
        <f>VLOOKUP($B209,三大美股走勢!$A$4:$J$495,4,FALSE)</f>
        <v>0</v>
      </c>
      <c r="AE209" s="33">
        <f>VLOOKUP($B209,三大美股走勢!$A$4:$J$495,7,FALSE)</f>
        <v>0</v>
      </c>
      <c r="AF209" s="33">
        <f>VLOOKUP($B209,三大美股走勢!$A$4:$J$495,10,FALSE)</f>
        <v>0</v>
      </c>
    </row>
    <row r="210" spans="2:32">
      <c r="B210" s="32">
        <v>42989</v>
      </c>
      <c r="C210" s="33">
        <f>VLOOKUP($B210,大盤與近月台指!$A$4:$I$499,2,FALSE)</f>
        <v>0</v>
      </c>
      <c r="D210" s="34">
        <f>VLOOKUP($B210,大盤與近月台指!$A$4:$I$499,3,FALSE)</f>
        <v>0</v>
      </c>
      <c r="E210" s="35">
        <f>VLOOKUP($B210,大盤與近月台指!$A$4:$I$499,4,FALSE)</f>
        <v>0</v>
      </c>
      <c r="F210" s="33">
        <f>VLOOKUP($B210,大盤與近月台指!$A$4:$I$499,5,FALSE)</f>
        <v>0</v>
      </c>
      <c r="G210" s="49">
        <f>VLOOKUP($B210,三大法人買賣超!$A$4:$I$500,3,FALSE)</f>
        <v>0</v>
      </c>
      <c r="H210" s="34">
        <f>VLOOKUP($B210,三大法人買賣超!$A$4:$I$500,5,FALSE)</f>
        <v>0</v>
      </c>
      <c r="I210" s="27">
        <f>VLOOKUP($B210,三大法人買賣超!$A$4:$I$500,7,FALSE)</f>
        <v>0</v>
      </c>
      <c r="J210" s="27">
        <f>VLOOKUP($B210,三大法人買賣超!$A$4:$I$500,9,FALSE)</f>
        <v>0</v>
      </c>
      <c r="K210" s="37">
        <f>新台幣匯率美元指數!B211</f>
        <v>0</v>
      </c>
      <c r="L210" s="38">
        <f>新台幣匯率美元指數!C211</f>
        <v>0</v>
      </c>
      <c r="M210" s="39">
        <f>新台幣匯率美元指數!D211</f>
        <v>0</v>
      </c>
      <c r="N210" s="27">
        <f>VLOOKUP($B210,外資期貨未平倉口數!$A$4:$M$499,4,FALSE)</f>
        <v>0</v>
      </c>
      <c r="O210" s="27">
        <f>VLOOKUP($B210,外資期貨未平倉口數!$A$4:$M$499,9,FALSE)</f>
        <v>0</v>
      </c>
      <c r="P210" s="27">
        <f>VLOOKUP($B210,外資期貨未平倉口數!$A$4:$M$499,10,FALSE)</f>
        <v>0</v>
      </c>
      <c r="Q210" s="27">
        <f>VLOOKUP($B210,外資期貨未平倉口數!$A$4:$M$499,11,FALSE)</f>
        <v>0</v>
      </c>
      <c r="R210" s="64">
        <f>VLOOKUP($B210,選擇權未平倉餘額!$A$4:$I$500,6,FALSE)</f>
        <v>0</v>
      </c>
      <c r="S210" s="64">
        <f>VLOOKUP($B210,選擇權未平倉餘額!$A$4:$I$500,7,FALSE)</f>
        <v>0</v>
      </c>
      <c r="T210" s="64">
        <f>VLOOKUP($B210,選擇權未平倉餘額!$A$4:$I$500,8,FALSE)</f>
        <v>0</v>
      </c>
      <c r="U210" s="64">
        <f>VLOOKUP($B210,選擇權未平倉餘額!$A$4:$I$500,9,FALSE)</f>
        <v>0</v>
      </c>
      <c r="V210" s="39">
        <f>VLOOKUP($B210,臺指選擇權P_C_Ratios!$A$4:$C$500,3,FALSE)</f>
        <v>0</v>
      </c>
      <c r="W210" s="41" t="e">
        <f>VLOOKUP($B210,散戶多空比!$A$6:$L$500,12,FALSE)</f>
        <v>#DIV/0!</v>
      </c>
      <c r="X210" s="40">
        <f>VLOOKUP($B210,期貨大額交易人未沖銷部位!$A$4:$O$499,4,FALSE)</f>
        <v>0</v>
      </c>
      <c r="Y210" s="40">
        <f>VLOOKUP($B210,期貨大額交易人未沖銷部位!$A$4:$O$499,7,FALSE)</f>
        <v>0</v>
      </c>
      <c r="Z210" s="40">
        <f>VLOOKUP($B210,期貨大額交易人未沖銷部位!$A$4:$O$499,10,FALSE)</f>
        <v>0</v>
      </c>
      <c r="AA210" s="40">
        <f>VLOOKUP($B210,期貨大額交易人未沖銷部位!$A$4:$O$499,13,FALSE)</f>
        <v>0</v>
      </c>
      <c r="AB210" s="40">
        <f>VLOOKUP($B210,期貨大額交易人未沖銷部位!$A$4:$O$499,14,FALSE)</f>
        <v>0</v>
      </c>
      <c r="AC210" s="40">
        <f>VLOOKUP($B210,期貨大額交易人未沖銷部位!$A$4:$O$499,15,FALSE)</f>
        <v>0</v>
      </c>
      <c r="AD210" s="33">
        <f>VLOOKUP($B210,三大美股走勢!$A$4:$J$495,4,FALSE)</f>
        <v>0</v>
      </c>
      <c r="AE210" s="33">
        <f>VLOOKUP($B210,三大美股走勢!$A$4:$J$495,7,FALSE)</f>
        <v>0</v>
      </c>
      <c r="AF210" s="33">
        <f>VLOOKUP($B210,三大美股走勢!$A$4:$J$495,10,FALSE)</f>
        <v>0</v>
      </c>
    </row>
    <row r="211" spans="2:32">
      <c r="B211" s="32">
        <v>42990</v>
      </c>
      <c r="C211" s="33">
        <f>VLOOKUP($B211,大盤與近月台指!$A$4:$I$499,2,FALSE)</f>
        <v>0</v>
      </c>
      <c r="D211" s="34">
        <f>VLOOKUP($B211,大盤與近月台指!$A$4:$I$499,3,FALSE)</f>
        <v>0</v>
      </c>
      <c r="E211" s="35">
        <f>VLOOKUP($B211,大盤與近月台指!$A$4:$I$499,4,FALSE)</f>
        <v>0</v>
      </c>
      <c r="F211" s="33">
        <f>VLOOKUP($B211,大盤與近月台指!$A$4:$I$499,5,FALSE)</f>
        <v>0</v>
      </c>
      <c r="G211" s="49">
        <f>VLOOKUP($B211,三大法人買賣超!$A$4:$I$500,3,FALSE)</f>
        <v>0</v>
      </c>
      <c r="H211" s="34">
        <f>VLOOKUP($B211,三大法人買賣超!$A$4:$I$500,5,FALSE)</f>
        <v>0</v>
      </c>
      <c r="I211" s="27">
        <f>VLOOKUP($B211,三大法人買賣超!$A$4:$I$500,7,FALSE)</f>
        <v>0</v>
      </c>
      <c r="J211" s="27">
        <f>VLOOKUP($B211,三大法人買賣超!$A$4:$I$500,9,FALSE)</f>
        <v>0</v>
      </c>
      <c r="K211" s="37">
        <f>新台幣匯率美元指數!B212</f>
        <v>0</v>
      </c>
      <c r="L211" s="38">
        <f>新台幣匯率美元指數!C212</f>
        <v>0</v>
      </c>
      <c r="M211" s="39">
        <f>新台幣匯率美元指數!D212</f>
        <v>0</v>
      </c>
      <c r="N211" s="27">
        <f>VLOOKUP($B211,外資期貨未平倉口數!$A$4:$M$499,4,FALSE)</f>
        <v>0</v>
      </c>
      <c r="O211" s="27">
        <f>VLOOKUP($B211,外資期貨未平倉口數!$A$4:$M$499,9,FALSE)</f>
        <v>0</v>
      </c>
      <c r="P211" s="27">
        <f>VLOOKUP($B211,外資期貨未平倉口數!$A$4:$M$499,10,FALSE)</f>
        <v>0</v>
      </c>
      <c r="Q211" s="27">
        <f>VLOOKUP($B211,外資期貨未平倉口數!$A$4:$M$499,11,FALSE)</f>
        <v>0</v>
      </c>
      <c r="R211" s="64">
        <f>VLOOKUP($B211,選擇權未平倉餘額!$A$4:$I$500,6,FALSE)</f>
        <v>0</v>
      </c>
      <c r="S211" s="64">
        <f>VLOOKUP($B211,選擇權未平倉餘額!$A$4:$I$500,7,FALSE)</f>
        <v>0</v>
      </c>
      <c r="T211" s="64">
        <f>VLOOKUP($B211,選擇權未平倉餘額!$A$4:$I$500,8,FALSE)</f>
        <v>0</v>
      </c>
      <c r="U211" s="64">
        <f>VLOOKUP($B211,選擇權未平倉餘額!$A$4:$I$500,9,FALSE)</f>
        <v>0</v>
      </c>
      <c r="V211" s="39">
        <f>VLOOKUP($B211,臺指選擇權P_C_Ratios!$A$4:$C$500,3,FALSE)</f>
        <v>0</v>
      </c>
      <c r="W211" s="41" t="e">
        <f>VLOOKUP($B211,散戶多空比!$A$6:$L$500,12,FALSE)</f>
        <v>#DIV/0!</v>
      </c>
      <c r="X211" s="40">
        <f>VLOOKUP($B211,期貨大額交易人未沖銷部位!$A$4:$O$499,4,FALSE)</f>
        <v>0</v>
      </c>
      <c r="Y211" s="40">
        <f>VLOOKUP($B211,期貨大額交易人未沖銷部位!$A$4:$O$499,7,FALSE)</f>
        <v>0</v>
      </c>
      <c r="Z211" s="40">
        <f>VLOOKUP($B211,期貨大額交易人未沖銷部位!$A$4:$O$499,10,FALSE)</f>
        <v>0</v>
      </c>
      <c r="AA211" s="40">
        <f>VLOOKUP($B211,期貨大額交易人未沖銷部位!$A$4:$O$499,13,FALSE)</f>
        <v>0</v>
      </c>
      <c r="AB211" s="40">
        <f>VLOOKUP($B211,期貨大額交易人未沖銷部位!$A$4:$O$499,14,FALSE)</f>
        <v>0</v>
      </c>
      <c r="AC211" s="40">
        <f>VLOOKUP($B211,期貨大額交易人未沖銷部位!$A$4:$O$499,15,FALSE)</f>
        <v>0</v>
      </c>
      <c r="AD211" s="33">
        <f>VLOOKUP($B211,三大美股走勢!$A$4:$J$495,4,FALSE)</f>
        <v>0</v>
      </c>
      <c r="AE211" s="33">
        <f>VLOOKUP($B211,三大美股走勢!$A$4:$J$495,7,FALSE)</f>
        <v>0</v>
      </c>
      <c r="AF211" s="33">
        <f>VLOOKUP($B211,三大美股走勢!$A$4:$J$495,10,FALSE)</f>
        <v>0</v>
      </c>
    </row>
    <row r="212" spans="2:32">
      <c r="B212" s="32">
        <v>42991</v>
      </c>
      <c r="C212" s="33">
        <f>VLOOKUP($B212,大盤與近月台指!$A$4:$I$499,2,FALSE)</f>
        <v>0</v>
      </c>
      <c r="D212" s="34">
        <f>VLOOKUP($B212,大盤與近月台指!$A$4:$I$499,3,FALSE)</f>
        <v>0</v>
      </c>
      <c r="E212" s="35">
        <f>VLOOKUP($B212,大盤與近月台指!$A$4:$I$499,4,FALSE)</f>
        <v>0</v>
      </c>
      <c r="F212" s="33">
        <f>VLOOKUP($B212,大盤與近月台指!$A$4:$I$499,5,FALSE)</f>
        <v>0</v>
      </c>
      <c r="G212" s="49">
        <f>VLOOKUP($B212,三大法人買賣超!$A$4:$I$500,3,FALSE)</f>
        <v>0</v>
      </c>
      <c r="H212" s="34">
        <f>VLOOKUP($B212,三大法人買賣超!$A$4:$I$500,5,FALSE)</f>
        <v>0</v>
      </c>
      <c r="I212" s="27">
        <f>VLOOKUP($B212,三大法人買賣超!$A$4:$I$500,7,FALSE)</f>
        <v>0</v>
      </c>
      <c r="J212" s="27">
        <f>VLOOKUP($B212,三大法人買賣超!$A$4:$I$500,9,FALSE)</f>
        <v>0</v>
      </c>
      <c r="K212" s="37">
        <f>新台幣匯率美元指數!B213</f>
        <v>0</v>
      </c>
      <c r="L212" s="38">
        <f>新台幣匯率美元指數!C213</f>
        <v>0</v>
      </c>
      <c r="M212" s="39">
        <f>新台幣匯率美元指數!D213</f>
        <v>0</v>
      </c>
      <c r="N212" s="27">
        <f>VLOOKUP($B212,外資期貨未平倉口數!$A$4:$M$499,4,FALSE)</f>
        <v>0</v>
      </c>
      <c r="O212" s="27">
        <f>VLOOKUP($B212,外資期貨未平倉口數!$A$4:$M$499,9,FALSE)</f>
        <v>0</v>
      </c>
      <c r="P212" s="27">
        <f>VLOOKUP($B212,外資期貨未平倉口數!$A$4:$M$499,10,FALSE)</f>
        <v>0</v>
      </c>
      <c r="Q212" s="27">
        <f>VLOOKUP($B212,外資期貨未平倉口數!$A$4:$M$499,11,FALSE)</f>
        <v>0</v>
      </c>
      <c r="R212" s="64">
        <f>VLOOKUP($B212,選擇權未平倉餘額!$A$4:$I$500,6,FALSE)</f>
        <v>0</v>
      </c>
      <c r="S212" s="64">
        <f>VLOOKUP($B212,選擇權未平倉餘額!$A$4:$I$500,7,FALSE)</f>
        <v>0</v>
      </c>
      <c r="T212" s="64">
        <f>VLOOKUP($B212,選擇權未平倉餘額!$A$4:$I$500,8,FALSE)</f>
        <v>0</v>
      </c>
      <c r="U212" s="64">
        <f>VLOOKUP($B212,選擇權未平倉餘額!$A$4:$I$500,9,FALSE)</f>
        <v>0</v>
      </c>
      <c r="V212" s="39">
        <f>VLOOKUP($B212,臺指選擇權P_C_Ratios!$A$4:$C$500,3,FALSE)</f>
        <v>0</v>
      </c>
      <c r="W212" s="41" t="e">
        <f>VLOOKUP($B212,散戶多空比!$A$6:$L$500,12,FALSE)</f>
        <v>#DIV/0!</v>
      </c>
      <c r="X212" s="40">
        <f>VLOOKUP($B212,期貨大額交易人未沖銷部位!$A$4:$O$499,4,FALSE)</f>
        <v>0</v>
      </c>
      <c r="Y212" s="40">
        <f>VLOOKUP($B212,期貨大額交易人未沖銷部位!$A$4:$O$499,7,FALSE)</f>
        <v>0</v>
      </c>
      <c r="Z212" s="40">
        <f>VLOOKUP($B212,期貨大額交易人未沖銷部位!$A$4:$O$499,10,FALSE)</f>
        <v>0</v>
      </c>
      <c r="AA212" s="40">
        <f>VLOOKUP($B212,期貨大額交易人未沖銷部位!$A$4:$O$499,13,FALSE)</f>
        <v>0</v>
      </c>
      <c r="AB212" s="40">
        <f>VLOOKUP($B212,期貨大額交易人未沖銷部位!$A$4:$O$499,14,FALSE)</f>
        <v>0</v>
      </c>
      <c r="AC212" s="40">
        <f>VLOOKUP($B212,期貨大額交易人未沖銷部位!$A$4:$O$499,15,FALSE)</f>
        <v>0</v>
      </c>
      <c r="AD212" s="33">
        <f>VLOOKUP($B212,三大美股走勢!$A$4:$J$495,4,FALSE)</f>
        <v>0</v>
      </c>
      <c r="AE212" s="33">
        <f>VLOOKUP($B212,三大美股走勢!$A$4:$J$495,7,FALSE)</f>
        <v>0</v>
      </c>
      <c r="AF212" s="33">
        <f>VLOOKUP($B212,三大美股走勢!$A$4:$J$495,10,FALSE)</f>
        <v>0</v>
      </c>
    </row>
    <row r="213" spans="2:32">
      <c r="B213" s="32">
        <v>42992</v>
      </c>
      <c r="C213" s="33">
        <f>VLOOKUP($B213,大盤與近月台指!$A$4:$I$499,2,FALSE)</f>
        <v>0</v>
      </c>
      <c r="D213" s="34">
        <f>VLOOKUP($B213,大盤與近月台指!$A$4:$I$499,3,FALSE)</f>
        <v>0</v>
      </c>
      <c r="E213" s="35">
        <f>VLOOKUP($B213,大盤與近月台指!$A$4:$I$499,4,FALSE)</f>
        <v>0</v>
      </c>
      <c r="F213" s="33">
        <f>VLOOKUP($B213,大盤與近月台指!$A$4:$I$499,5,FALSE)</f>
        <v>0</v>
      </c>
      <c r="G213" s="49">
        <f>VLOOKUP($B213,三大法人買賣超!$A$4:$I$500,3,FALSE)</f>
        <v>0</v>
      </c>
      <c r="H213" s="34">
        <f>VLOOKUP($B213,三大法人買賣超!$A$4:$I$500,5,FALSE)</f>
        <v>0</v>
      </c>
      <c r="I213" s="27">
        <f>VLOOKUP($B213,三大法人買賣超!$A$4:$I$500,7,FALSE)</f>
        <v>0</v>
      </c>
      <c r="J213" s="27">
        <f>VLOOKUP($B213,三大法人買賣超!$A$4:$I$500,9,FALSE)</f>
        <v>0</v>
      </c>
      <c r="K213" s="37">
        <f>新台幣匯率美元指數!B214</f>
        <v>0</v>
      </c>
      <c r="L213" s="38">
        <f>新台幣匯率美元指數!C214</f>
        <v>0</v>
      </c>
      <c r="M213" s="39">
        <f>新台幣匯率美元指數!D214</f>
        <v>0</v>
      </c>
      <c r="N213" s="27">
        <f>VLOOKUP($B213,外資期貨未平倉口數!$A$4:$M$499,4,FALSE)</f>
        <v>0</v>
      </c>
      <c r="O213" s="27">
        <f>VLOOKUP($B213,外資期貨未平倉口數!$A$4:$M$499,9,FALSE)</f>
        <v>0</v>
      </c>
      <c r="P213" s="27">
        <f>VLOOKUP($B213,外資期貨未平倉口數!$A$4:$M$499,10,FALSE)</f>
        <v>0</v>
      </c>
      <c r="Q213" s="27">
        <f>VLOOKUP($B213,外資期貨未平倉口數!$A$4:$M$499,11,FALSE)</f>
        <v>0</v>
      </c>
      <c r="R213" s="64">
        <f>VLOOKUP($B213,選擇權未平倉餘額!$A$4:$I$500,6,FALSE)</f>
        <v>0</v>
      </c>
      <c r="S213" s="64">
        <f>VLOOKUP($B213,選擇權未平倉餘額!$A$4:$I$500,7,FALSE)</f>
        <v>0</v>
      </c>
      <c r="T213" s="64">
        <f>VLOOKUP($B213,選擇權未平倉餘額!$A$4:$I$500,8,FALSE)</f>
        <v>0</v>
      </c>
      <c r="U213" s="64">
        <f>VLOOKUP($B213,選擇權未平倉餘額!$A$4:$I$500,9,FALSE)</f>
        <v>0</v>
      </c>
      <c r="V213" s="39">
        <f>VLOOKUP($B213,臺指選擇權P_C_Ratios!$A$4:$C$500,3,FALSE)</f>
        <v>0</v>
      </c>
      <c r="W213" s="41" t="e">
        <f>VLOOKUP($B213,散戶多空比!$A$6:$L$500,12,FALSE)</f>
        <v>#DIV/0!</v>
      </c>
      <c r="X213" s="40">
        <f>VLOOKUP($B213,期貨大額交易人未沖銷部位!$A$4:$O$499,4,FALSE)</f>
        <v>0</v>
      </c>
      <c r="Y213" s="40">
        <f>VLOOKUP($B213,期貨大額交易人未沖銷部位!$A$4:$O$499,7,FALSE)</f>
        <v>0</v>
      </c>
      <c r="Z213" s="40">
        <f>VLOOKUP($B213,期貨大額交易人未沖銷部位!$A$4:$O$499,10,FALSE)</f>
        <v>0</v>
      </c>
      <c r="AA213" s="40">
        <f>VLOOKUP($B213,期貨大額交易人未沖銷部位!$A$4:$O$499,13,FALSE)</f>
        <v>0</v>
      </c>
      <c r="AB213" s="40">
        <f>VLOOKUP($B213,期貨大額交易人未沖銷部位!$A$4:$O$499,14,FALSE)</f>
        <v>0</v>
      </c>
      <c r="AC213" s="40">
        <f>VLOOKUP($B213,期貨大額交易人未沖銷部位!$A$4:$O$499,15,FALSE)</f>
        <v>0</v>
      </c>
      <c r="AD213" s="33">
        <f>VLOOKUP($B213,三大美股走勢!$A$4:$J$495,4,FALSE)</f>
        <v>0</v>
      </c>
      <c r="AE213" s="33">
        <f>VLOOKUP($B213,三大美股走勢!$A$4:$J$495,7,FALSE)</f>
        <v>0</v>
      </c>
      <c r="AF213" s="33">
        <f>VLOOKUP($B213,三大美股走勢!$A$4:$J$495,10,FALSE)</f>
        <v>0</v>
      </c>
    </row>
    <row r="214" spans="2:32">
      <c r="B214" s="32">
        <v>42993</v>
      </c>
      <c r="C214" s="33">
        <f>VLOOKUP($B214,大盤與近月台指!$A$4:$I$499,2,FALSE)</f>
        <v>0</v>
      </c>
      <c r="D214" s="34">
        <f>VLOOKUP($B214,大盤與近月台指!$A$4:$I$499,3,FALSE)</f>
        <v>0</v>
      </c>
      <c r="E214" s="35">
        <f>VLOOKUP($B214,大盤與近月台指!$A$4:$I$499,4,FALSE)</f>
        <v>0</v>
      </c>
      <c r="F214" s="33">
        <f>VLOOKUP($B214,大盤與近月台指!$A$4:$I$499,5,FALSE)</f>
        <v>0</v>
      </c>
      <c r="G214" s="49">
        <f>VLOOKUP($B214,三大法人買賣超!$A$4:$I$500,3,FALSE)</f>
        <v>0</v>
      </c>
      <c r="H214" s="34">
        <f>VLOOKUP($B214,三大法人買賣超!$A$4:$I$500,5,FALSE)</f>
        <v>0</v>
      </c>
      <c r="I214" s="27">
        <f>VLOOKUP($B214,三大法人買賣超!$A$4:$I$500,7,FALSE)</f>
        <v>0</v>
      </c>
      <c r="J214" s="27">
        <f>VLOOKUP($B214,三大法人買賣超!$A$4:$I$500,9,FALSE)</f>
        <v>0</v>
      </c>
      <c r="K214" s="37">
        <f>新台幣匯率美元指數!B215</f>
        <v>0</v>
      </c>
      <c r="L214" s="38">
        <f>新台幣匯率美元指數!C215</f>
        <v>0</v>
      </c>
      <c r="M214" s="39">
        <f>新台幣匯率美元指數!D215</f>
        <v>0</v>
      </c>
      <c r="N214" s="27">
        <f>VLOOKUP($B214,外資期貨未平倉口數!$A$4:$M$499,4,FALSE)</f>
        <v>0</v>
      </c>
      <c r="O214" s="27">
        <f>VLOOKUP($B214,外資期貨未平倉口數!$A$4:$M$499,9,FALSE)</f>
        <v>0</v>
      </c>
      <c r="P214" s="27">
        <f>VLOOKUP($B214,外資期貨未平倉口數!$A$4:$M$499,10,FALSE)</f>
        <v>0</v>
      </c>
      <c r="Q214" s="27">
        <f>VLOOKUP($B214,外資期貨未平倉口數!$A$4:$M$499,11,FALSE)</f>
        <v>0</v>
      </c>
      <c r="R214" s="64">
        <f>VLOOKUP($B214,選擇權未平倉餘額!$A$4:$I$500,6,FALSE)</f>
        <v>0</v>
      </c>
      <c r="S214" s="64">
        <f>VLOOKUP($B214,選擇權未平倉餘額!$A$4:$I$500,7,FALSE)</f>
        <v>0</v>
      </c>
      <c r="T214" s="64">
        <f>VLOOKUP($B214,選擇權未平倉餘額!$A$4:$I$500,8,FALSE)</f>
        <v>0</v>
      </c>
      <c r="U214" s="64">
        <f>VLOOKUP($B214,選擇權未平倉餘額!$A$4:$I$500,9,FALSE)</f>
        <v>0</v>
      </c>
      <c r="V214" s="39">
        <f>VLOOKUP($B214,臺指選擇權P_C_Ratios!$A$4:$C$500,3,FALSE)</f>
        <v>0</v>
      </c>
      <c r="W214" s="41" t="e">
        <f>VLOOKUP($B214,散戶多空比!$A$6:$L$500,12,FALSE)</f>
        <v>#DIV/0!</v>
      </c>
      <c r="X214" s="40">
        <f>VLOOKUP($B214,期貨大額交易人未沖銷部位!$A$4:$O$499,4,FALSE)</f>
        <v>0</v>
      </c>
      <c r="Y214" s="40">
        <f>VLOOKUP($B214,期貨大額交易人未沖銷部位!$A$4:$O$499,7,FALSE)</f>
        <v>0</v>
      </c>
      <c r="Z214" s="40">
        <f>VLOOKUP($B214,期貨大額交易人未沖銷部位!$A$4:$O$499,10,FALSE)</f>
        <v>0</v>
      </c>
      <c r="AA214" s="40">
        <f>VLOOKUP($B214,期貨大額交易人未沖銷部位!$A$4:$O$499,13,FALSE)</f>
        <v>0</v>
      </c>
      <c r="AB214" s="40">
        <f>VLOOKUP($B214,期貨大額交易人未沖銷部位!$A$4:$O$499,14,FALSE)</f>
        <v>0</v>
      </c>
      <c r="AC214" s="40">
        <f>VLOOKUP($B214,期貨大額交易人未沖銷部位!$A$4:$O$499,15,FALSE)</f>
        <v>0</v>
      </c>
      <c r="AD214" s="33">
        <f>VLOOKUP($B214,三大美股走勢!$A$4:$J$495,4,FALSE)</f>
        <v>0</v>
      </c>
      <c r="AE214" s="33">
        <f>VLOOKUP($B214,三大美股走勢!$A$4:$J$495,7,FALSE)</f>
        <v>0</v>
      </c>
      <c r="AF214" s="33">
        <f>VLOOKUP($B214,三大美股走勢!$A$4:$J$495,10,FALSE)</f>
        <v>0</v>
      </c>
    </row>
    <row r="215" spans="2:32">
      <c r="B215" s="32">
        <v>42994</v>
      </c>
      <c r="C215" s="33">
        <f>VLOOKUP($B215,大盤與近月台指!$A$4:$I$499,2,FALSE)</f>
        <v>0</v>
      </c>
      <c r="D215" s="34">
        <f>VLOOKUP($B215,大盤與近月台指!$A$4:$I$499,3,FALSE)</f>
        <v>0</v>
      </c>
      <c r="E215" s="35">
        <f>VLOOKUP($B215,大盤與近月台指!$A$4:$I$499,4,FALSE)</f>
        <v>0</v>
      </c>
      <c r="F215" s="33">
        <f>VLOOKUP($B215,大盤與近月台指!$A$4:$I$499,5,FALSE)</f>
        <v>0</v>
      </c>
      <c r="G215" s="49">
        <f>VLOOKUP($B215,三大法人買賣超!$A$4:$I$500,3,FALSE)</f>
        <v>0</v>
      </c>
      <c r="H215" s="34">
        <f>VLOOKUP($B215,三大法人買賣超!$A$4:$I$500,5,FALSE)</f>
        <v>0</v>
      </c>
      <c r="I215" s="27">
        <f>VLOOKUP($B215,三大法人買賣超!$A$4:$I$500,7,FALSE)</f>
        <v>0</v>
      </c>
      <c r="J215" s="27">
        <f>VLOOKUP($B215,三大法人買賣超!$A$4:$I$500,9,FALSE)</f>
        <v>0</v>
      </c>
      <c r="K215" s="37">
        <f>新台幣匯率美元指數!B216</f>
        <v>0</v>
      </c>
      <c r="L215" s="38">
        <f>新台幣匯率美元指數!C216</f>
        <v>0</v>
      </c>
      <c r="M215" s="39">
        <f>新台幣匯率美元指數!D216</f>
        <v>0</v>
      </c>
      <c r="N215" s="27">
        <f>VLOOKUP($B215,外資期貨未平倉口數!$A$4:$M$499,4,FALSE)</f>
        <v>0</v>
      </c>
      <c r="O215" s="27">
        <f>VLOOKUP($B215,外資期貨未平倉口數!$A$4:$M$499,9,FALSE)</f>
        <v>0</v>
      </c>
      <c r="P215" s="27">
        <f>VLOOKUP($B215,外資期貨未平倉口數!$A$4:$M$499,10,FALSE)</f>
        <v>0</v>
      </c>
      <c r="Q215" s="27">
        <f>VLOOKUP($B215,外資期貨未平倉口數!$A$4:$M$499,11,FALSE)</f>
        <v>0</v>
      </c>
      <c r="R215" s="64">
        <f>VLOOKUP($B215,選擇權未平倉餘額!$A$4:$I$500,6,FALSE)</f>
        <v>0</v>
      </c>
      <c r="S215" s="64">
        <f>VLOOKUP($B215,選擇權未平倉餘額!$A$4:$I$500,7,FALSE)</f>
        <v>0</v>
      </c>
      <c r="T215" s="64">
        <f>VLOOKUP($B215,選擇權未平倉餘額!$A$4:$I$500,8,FALSE)</f>
        <v>0</v>
      </c>
      <c r="U215" s="64">
        <f>VLOOKUP($B215,選擇權未平倉餘額!$A$4:$I$500,9,FALSE)</f>
        <v>0</v>
      </c>
      <c r="V215" s="39">
        <f>VLOOKUP($B215,臺指選擇權P_C_Ratios!$A$4:$C$500,3,FALSE)</f>
        <v>0</v>
      </c>
      <c r="W215" s="41" t="e">
        <f>VLOOKUP($B215,散戶多空比!$A$6:$L$500,12,FALSE)</f>
        <v>#DIV/0!</v>
      </c>
      <c r="X215" s="40">
        <f>VLOOKUP($B215,期貨大額交易人未沖銷部位!$A$4:$O$499,4,FALSE)</f>
        <v>0</v>
      </c>
      <c r="Y215" s="40">
        <f>VLOOKUP($B215,期貨大額交易人未沖銷部位!$A$4:$O$499,7,FALSE)</f>
        <v>0</v>
      </c>
      <c r="Z215" s="40">
        <f>VLOOKUP($B215,期貨大額交易人未沖銷部位!$A$4:$O$499,10,FALSE)</f>
        <v>0</v>
      </c>
      <c r="AA215" s="40">
        <f>VLOOKUP($B215,期貨大額交易人未沖銷部位!$A$4:$O$499,13,FALSE)</f>
        <v>0</v>
      </c>
      <c r="AB215" s="40">
        <f>VLOOKUP($B215,期貨大額交易人未沖銷部位!$A$4:$O$499,14,FALSE)</f>
        <v>0</v>
      </c>
      <c r="AC215" s="40">
        <f>VLOOKUP($B215,期貨大額交易人未沖銷部位!$A$4:$O$499,15,FALSE)</f>
        <v>0</v>
      </c>
      <c r="AD215" s="33">
        <f>VLOOKUP($B215,三大美股走勢!$A$4:$J$495,4,FALSE)</f>
        <v>0</v>
      </c>
      <c r="AE215" s="33">
        <f>VLOOKUP($B215,三大美股走勢!$A$4:$J$495,7,FALSE)</f>
        <v>0</v>
      </c>
      <c r="AF215" s="33">
        <f>VLOOKUP($B215,三大美股走勢!$A$4:$J$495,10,FALSE)</f>
        <v>0</v>
      </c>
    </row>
    <row r="216" spans="2:32">
      <c r="B216" s="32">
        <v>42995</v>
      </c>
      <c r="C216" s="33">
        <f>VLOOKUP($B216,大盤與近月台指!$A$4:$I$499,2,FALSE)</f>
        <v>0</v>
      </c>
      <c r="D216" s="34">
        <f>VLOOKUP($B216,大盤與近月台指!$A$4:$I$499,3,FALSE)</f>
        <v>0</v>
      </c>
      <c r="E216" s="35">
        <f>VLOOKUP($B216,大盤與近月台指!$A$4:$I$499,4,FALSE)</f>
        <v>0</v>
      </c>
      <c r="F216" s="33">
        <f>VLOOKUP($B216,大盤與近月台指!$A$4:$I$499,5,FALSE)</f>
        <v>0</v>
      </c>
      <c r="G216" s="49">
        <f>VLOOKUP($B216,三大法人買賣超!$A$4:$I$500,3,FALSE)</f>
        <v>0</v>
      </c>
      <c r="H216" s="34">
        <f>VLOOKUP($B216,三大法人買賣超!$A$4:$I$500,5,FALSE)</f>
        <v>0</v>
      </c>
      <c r="I216" s="27">
        <f>VLOOKUP($B216,三大法人買賣超!$A$4:$I$500,7,FALSE)</f>
        <v>0</v>
      </c>
      <c r="J216" s="27">
        <f>VLOOKUP($B216,三大法人買賣超!$A$4:$I$500,9,FALSE)</f>
        <v>0</v>
      </c>
      <c r="K216" s="37">
        <f>新台幣匯率美元指數!B217</f>
        <v>0</v>
      </c>
      <c r="L216" s="38">
        <f>新台幣匯率美元指數!C217</f>
        <v>0</v>
      </c>
      <c r="M216" s="39">
        <f>新台幣匯率美元指數!D217</f>
        <v>0</v>
      </c>
      <c r="N216" s="27">
        <f>VLOOKUP($B216,外資期貨未平倉口數!$A$4:$M$499,4,FALSE)</f>
        <v>0</v>
      </c>
      <c r="O216" s="27">
        <f>VLOOKUP($B216,外資期貨未平倉口數!$A$4:$M$499,9,FALSE)</f>
        <v>0</v>
      </c>
      <c r="P216" s="27">
        <f>VLOOKUP($B216,外資期貨未平倉口數!$A$4:$M$499,10,FALSE)</f>
        <v>0</v>
      </c>
      <c r="Q216" s="27">
        <f>VLOOKUP($B216,外資期貨未平倉口數!$A$4:$M$499,11,FALSE)</f>
        <v>0</v>
      </c>
      <c r="R216" s="64">
        <f>VLOOKUP($B216,選擇權未平倉餘額!$A$4:$I$500,6,FALSE)</f>
        <v>0</v>
      </c>
      <c r="S216" s="64">
        <f>VLOOKUP($B216,選擇權未平倉餘額!$A$4:$I$500,7,FALSE)</f>
        <v>0</v>
      </c>
      <c r="T216" s="64">
        <f>VLOOKUP($B216,選擇權未平倉餘額!$A$4:$I$500,8,FALSE)</f>
        <v>0</v>
      </c>
      <c r="U216" s="64">
        <f>VLOOKUP($B216,選擇權未平倉餘額!$A$4:$I$500,9,FALSE)</f>
        <v>0</v>
      </c>
      <c r="V216" s="39">
        <f>VLOOKUP($B216,臺指選擇權P_C_Ratios!$A$4:$C$500,3,FALSE)</f>
        <v>0</v>
      </c>
      <c r="W216" s="41" t="e">
        <f>VLOOKUP($B216,散戶多空比!$A$6:$L$500,12,FALSE)</f>
        <v>#DIV/0!</v>
      </c>
      <c r="X216" s="40">
        <f>VLOOKUP($B216,期貨大額交易人未沖銷部位!$A$4:$O$499,4,FALSE)</f>
        <v>0</v>
      </c>
      <c r="Y216" s="40">
        <f>VLOOKUP($B216,期貨大額交易人未沖銷部位!$A$4:$O$499,7,FALSE)</f>
        <v>0</v>
      </c>
      <c r="Z216" s="40">
        <f>VLOOKUP($B216,期貨大額交易人未沖銷部位!$A$4:$O$499,10,FALSE)</f>
        <v>0</v>
      </c>
      <c r="AA216" s="40">
        <f>VLOOKUP($B216,期貨大額交易人未沖銷部位!$A$4:$O$499,13,FALSE)</f>
        <v>0</v>
      </c>
      <c r="AB216" s="40">
        <f>VLOOKUP($B216,期貨大額交易人未沖銷部位!$A$4:$O$499,14,FALSE)</f>
        <v>0</v>
      </c>
      <c r="AC216" s="40">
        <f>VLOOKUP($B216,期貨大額交易人未沖銷部位!$A$4:$O$499,15,FALSE)</f>
        <v>0</v>
      </c>
      <c r="AD216" s="33">
        <f>VLOOKUP($B216,三大美股走勢!$A$4:$J$495,4,FALSE)</f>
        <v>0</v>
      </c>
      <c r="AE216" s="33">
        <f>VLOOKUP($B216,三大美股走勢!$A$4:$J$495,7,FALSE)</f>
        <v>0</v>
      </c>
      <c r="AF216" s="33">
        <f>VLOOKUP($B216,三大美股走勢!$A$4:$J$495,10,FALSE)</f>
        <v>0</v>
      </c>
    </row>
    <row r="217" spans="2:32">
      <c r="B217" s="32">
        <v>42996</v>
      </c>
      <c r="C217" s="33">
        <f>VLOOKUP($B217,大盤與近月台指!$A$4:$I$499,2,FALSE)</f>
        <v>0</v>
      </c>
      <c r="D217" s="34">
        <f>VLOOKUP($B217,大盤與近月台指!$A$4:$I$499,3,FALSE)</f>
        <v>0</v>
      </c>
      <c r="E217" s="35">
        <f>VLOOKUP($B217,大盤與近月台指!$A$4:$I$499,4,FALSE)</f>
        <v>0</v>
      </c>
      <c r="F217" s="33">
        <f>VLOOKUP($B217,大盤與近月台指!$A$4:$I$499,5,FALSE)</f>
        <v>0</v>
      </c>
      <c r="G217" s="49">
        <f>VLOOKUP($B217,三大法人買賣超!$A$4:$I$500,3,FALSE)</f>
        <v>0</v>
      </c>
      <c r="H217" s="34">
        <f>VLOOKUP($B217,三大法人買賣超!$A$4:$I$500,5,FALSE)</f>
        <v>0</v>
      </c>
      <c r="I217" s="27">
        <f>VLOOKUP($B217,三大法人買賣超!$A$4:$I$500,7,FALSE)</f>
        <v>0</v>
      </c>
      <c r="J217" s="27">
        <f>VLOOKUP($B217,三大法人買賣超!$A$4:$I$500,9,FALSE)</f>
        <v>0</v>
      </c>
      <c r="K217" s="37">
        <f>新台幣匯率美元指數!B218</f>
        <v>0</v>
      </c>
      <c r="L217" s="38">
        <f>新台幣匯率美元指數!C218</f>
        <v>0</v>
      </c>
      <c r="M217" s="39">
        <f>新台幣匯率美元指數!D218</f>
        <v>0</v>
      </c>
      <c r="N217" s="27">
        <f>VLOOKUP($B217,外資期貨未平倉口數!$A$4:$M$499,4,FALSE)</f>
        <v>0</v>
      </c>
      <c r="O217" s="27">
        <f>VLOOKUP($B217,外資期貨未平倉口數!$A$4:$M$499,9,FALSE)</f>
        <v>0</v>
      </c>
      <c r="P217" s="27">
        <f>VLOOKUP($B217,外資期貨未平倉口數!$A$4:$M$499,10,FALSE)</f>
        <v>0</v>
      </c>
      <c r="Q217" s="27">
        <f>VLOOKUP($B217,外資期貨未平倉口數!$A$4:$M$499,11,FALSE)</f>
        <v>0</v>
      </c>
      <c r="R217" s="64">
        <f>VLOOKUP($B217,選擇權未平倉餘額!$A$4:$I$500,6,FALSE)</f>
        <v>0</v>
      </c>
      <c r="S217" s="64">
        <f>VLOOKUP($B217,選擇權未平倉餘額!$A$4:$I$500,7,FALSE)</f>
        <v>0</v>
      </c>
      <c r="T217" s="64">
        <f>VLOOKUP($B217,選擇權未平倉餘額!$A$4:$I$500,8,FALSE)</f>
        <v>0</v>
      </c>
      <c r="U217" s="64">
        <f>VLOOKUP($B217,選擇權未平倉餘額!$A$4:$I$500,9,FALSE)</f>
        <v>0</v>
      </c>
      <c r="V217" s="39">
        <f>VLOOKUP($B217,臺指選擇權P_C_Ratios!$A$4:$C$500,3,FALSE)</f>
        <v>0</v>
      </c>
      <c r="W217" s="41" t="e">
        <f>VLOOKUP($B217,散戶多空比!$A$6:$L$500,12,FALSE)</f>
        <v>#DIV/0!</v>
      </c>
      <c r="X217" s="40">
        <f>VLOOKUP($B217,期貨大額交易人未沖銷部位!$A$4:$O$499,4,FALSE)</f>
        <v>0</v>
      </c>
      <c r="Y217" s="40">
        <f>VLOOKUP($B217,期貨大額交易人未沖銷部位!$A$4:$O$499,7,FALSE)</f>
        <v>0</v>
      </c>
      <c r="Z217" s="40">
        <f>VLOOKUP($B217,期貨大額交易人未沖銷部位!$A$4:$O$499,10,FALSE)</f>
        <v>0</v>
      </c>
      <c r="AA217" s="40">
        <f>VLOOKUP($B217,期貨大額交易人未沖銷部位!$A$4:$O$499,13,FALSE)</f>
        <v>0</v>
      </c>
      <c r="AB217" s="40">
        <f>VLOOKUP($B217,期貨大額交易人未沖銷部位!$A$4:$O$499,14,FALSE)</f>
        <v>0</v>
      </c>
      <c r="AC217" s="40">
        <f>VLOOKUP($B217,期貨大額交易人未沖銷部位!$A$4:$O$499,15,FALSE)</f>
        <v>0</v>
      </c>
      <c r="AD217" s="33">
        <f>VLOOKUP($B217,三大美股走勢!$A$4:$J$495,4,FALSE)</f>
        <v>0</v>
      </c>
      <c r="AE217" s="33">
        <f>VLOOKUP($B217,三大美股走勢!$A$4:$J$495,7,FALSE)</f>
        <v>0</v>
      </c>
      <c r="AF217" s="33">
        <f>VLOOKUP($B217,三大美股走勢!$A$4:$J$495,10,FALSE)</f>
        <v>0</v>
      </c>
    </row>
    <row r="218" spans="2:32">
      <c r="B218" s="32">
        <v>42997</v>
      </c>
      <c r="C218" s="33">
        <f>VLOOKUP($B218,大盤與近月台指!$A$4:$I$499,2,FALSE)</f>
        <v>0</v>
      </c>
      <c r="D218" s="34">
        <f>VLOOKUP($B218,大盤與近月台指!$A$4:$I$499,3,FALSE)</f>
        <v>0</v>
      </c>
      <c r="E218" s="35">
        <f>VLOOKUP($B218,大盤與近月台指!$A$4:$I$499,4,FALSE)</f>
        <v>0</v>
      </c>
      <c r="F218" s="33">
        <f>VLOOKUP($B218,大盤與近月台指!$A$4:$I$499,5,FALSE)</f>
        <v>0</v>
      </c>
      <c r="G218" s="49">
        <f>VLOOKUP($B218,三大法人買賣超!$A$4:$I$500,3,FALSE)</f>
        <v>0</v>
      </c>
      <c r="H218" s="34">
        <f>VLOOKUP($B218,三大法人買賣超!$A$4:$I$500,5,FALSE)</f>
        <v>0</v>
      </c>
      <c r="I218" s="27">
        <f>VLOOKUP($B218,三大法人買賣超!$A$4:$I$500,7,FALSE)</f>
        <v>0</v>
      </c>
      <c r="J218" s="27">
        <f>VLOOKUP($B218,三大法人買賣超!$A$4:$I$500,9,FALSE)</f>
        <v>0</v>
      </c>
      <c r="K218" s="37">
        <f>新台幣匯率美元指數!B219</f>
        <v>0</v>
      </c>
      <c r="L218" s="38">
        <f>新台幣匯率美元指數!C219</f>
        <v>0</v>
      </c>
      <c r="M218" s="39">
        <f>新台幣匯率美元指數!D219</f>
        <v>0</v>
      </c>
      <c r="N218" s="27">
        <f>VLOOKUP($B218,外資期貨未平倉口數!$A$4:$M$499,4,FALSE)</f>
        <v>0</v>
      </c>
      <c r="O218" s="27">
        <f>VLOOKUP($B218,外資期貨未平倉口數!$A$4:$M$499,9,FALSE)</f>
        <v>0</v>
      </c>
      <c r="P218" s="27">
        <f>VLOOKUP($B218,外資期貨未平倉口數!$A$4:$M$499,10,FALSE)</f>
        <v>0</v>
      </c>
      <c r="Q218" s="27">
        <f>VLOOKUP($B218,外資期貨未平倉口數!$A$4:$M$499,11,FALSE)</f>
        <v>0</v>
      </c>
      <c r="R218" s="64">
        <f>VLOOKUP($B218,選擇權未平倉餘額!$A$4:$I$500,6,FALSE)</f>
        <v>0</v>
      </c>
      <c r="S218" s="64">
        <f>VLOOKUP($B218,選擇權未平倉餘額!$A$4:$I$500,7,FALSE)</f>
        <v>0</v>
      </c>
      <c r="T218" s="64">
        <f>VLOOKUP($B218,選擇權未平倉餘額!$A$4:$I$500,8,FALSE)</f>
        <v>0</v>
      </c>
      <c r="U218" s="64">
        <f>VLOOKUP($B218,選擇權未平倉餘額!$A$4:$I$500,9,FALSE)</f>
        <v>0</v>
      </c>
      <c r="V218" s="39">
        <f>VLOOKUP($B218,臺指選擇權P_C_Ratios!$A$4:$C$500,3,FALSE)</f>
        <v>0</v>
      </c>
      <c r="W218" s="41" t="e">
        <f>VLOOKUP($B218,散戶多空比!$A$6:$L$500,12,FALSE)</f>
        <v>#DIV/0!</v>
      </c>
      <c r="X218" s="40">
        <f>VLOOKUP($B218,期貨大額交易人未沖銷部位!$A$4:$O$499,4,FALSE)</f>
        <v>0</v>
      </c>
      <c r="Y218" s="40">
        <f>VLOOKUP($B218,期貨大額交易人未沖銷部位!$A$4:$O$499,7,FALSE)</f>
        <v>0</v>
      </c>
      <c r="Z218" s="40">
        <f>VLOOKUP($B218,期貨大額交易人未沖銷部位!$A$4:$O$499,10,FALSE)</f>
        <v>0</v>
      </c>
      <c r="AA218" s="40">
        <f>VLOOKUP($B218,期貨大額交易人未沖銷部位!$A$4:$O$499,13,FALSE)</f>
        <v>0</v>
      </c>
      <c r="AB218" s="40">
        <f>VLOOKUP($B218,期貨大額交易人未沖銷部位!$A$4:$O$499,14,FALSE)</f>
        <v>0</v>
      </c>
      <c r="AC218" s="40">
        <f>VLOOKUP($B218,期貨大額交易人未沖銷部位!$A$4:$O$499,15,FALSE)</f>
        <v>0</v>
      </c>
      <c r="AD218" s="33">
        <f>VLOOKUP($B218,三大美股走勢!$A$4:$J$495,4,FALSE)</f>
        <v>0</v>
      </c>
      <c r="AE218" s="33">
        <f>VLOOKUP($B218,三大美股走勢!$A$4:$J$495,7,FALSE)</f>
        <v>0</v>
      </c>
      <c r="AF218" s="33">
        <f>VLOOKUP($B218,三大美股走勢!$A$4:$J$495,10,FALSE)</f>
        <v>0</v>
      </c>
    </row>
    <row r="219" spans="2:32">
      <c r="B219" s="32">
        <v>42998</v>
      </c>
      <c r="C219" s="33">
        <f>VLOOKUP($B219,大盤與近月台指!$A$4:$I$499,2,FALSE)</f>
        <v>0</v>
      </c>
      <c r="D219" s="34">
        <f>VLOOKUP($B219,大盤與近月台指!$A$4:$I$499,3,FALSE)</f>
        <v>0</v>
      </c>
      <c r="E219" s="35">
        <f>VLOOKUP($B219,大盤與近月台指!$A$4:$I$499,4,FALSE)</f>
        <v>0</v>
      </c>
      <c r="F219" s="33">
        <f>VLOOKUP($B219,大盤與近月台指!$A$4:$I$499,5,FALSE)</f>
        <v>0</v>
      </c>
      <c r="G219" s="49">
        <f>VLOOKUP($B219,三大法人買賣超!$A$4:$I$500,3,FALSE)</f>
        <v>0</v>
      </c>
      <c r="H219" s="34">
        <f>VLOOKUP($B219,三大法人買賣超!$A$4:$I$500,5,FALSE)</f>
        <v>0</v>
      </c>
      <c r="I219" s="27">
        <f>VLOOKUP($B219,三大法人買賣超!$A$4:$I$500,7,FALSE)</f>
        <v>0</v>
      </c>
      <c r="J219" s="27">
        <f>VLOOKUP($B219,三大法人買賣超!$A$4:$I$500,9,FALSE)</f>
        <v>0</v>
      </c>
      <c r="K219" s="37">
        <f>新台幣匯率美元指數!B220</f>
        <v>0</v>
      </c>
      <c r="L219" s="38">
        <f>新台幣匯率美元指數!C220</f>
        <v>0</v>
      </c>
      <c r="M219" s="39">
        <f>新台幣匯率美元指數!D220</f>
        <v>0</v>
      </c>
      <c r="N219" s="27">
        <f>VLOOKUP($B219,外資期貨未平倉口數!$A$4:$M$499,4,FALSE)</f>
        <v>0</v>
      </c>
      <c r="O219" s="27">
        <f>VLOOKUP($B219,外資期貨未平倉口數!$A$4:$M$499,9,FALSE)</f>
        <v>0</v>
      </c>
      <c r="P219" s="27">
        <f>VLOOKUP($B219,外資期貨未平倉口數!$A$4:$M$499,10,FALSE)</f>
        <v>0</v>
      </c>
      <c r="Q219" s="27">
        <f>VLOOKUP($B219,外資期貨未平倉口數!$A$4:$M$499,11,FALSE)</f>
        <v>0</v>
      </c>
      <c r="R219" s="64">
        <f>VLOOKUP($B219,選擇權未平倉餘額!$A$4:$I$500,6,FALSE)</f>
        <v>0</v>
      </c>
      <c r="S219" s="64">
        <f>VLOOKUP($B219,選擇權未平倉餘額!$A$4:$I$500,7,FALSE)</f>
        <v>0</v>
      </c>
      <c r="T219" s="64">
        <f>VLOOKUP($B219,選擇權未平倉餘額!$A$4:$I$500,8,FALSE)</f>
        <v>0</v>
      </c>
      <c r="U219" s="64">
        <f>VLOOKUP($B219,選擇權未平倉餘額!$A$4:$I$500,9,FALSE)</f>
        <v>0</v>
      </c>
      <c r="V219" s="39">
        <f>VLOOKUP($B219,臺指選擇權P_C_Ratios!$A$4:$C$500,3,FALSE)</f>
        <v>0</v>
      </c>
      <c r="W219" s="41" t="e">
        <f>VLOOKUP($B219,散戶多空比!$A$6:$L$500,12,FALSE)</f>
        <v>#DIV/0!</v>
      </c>
      <c r="X219" s="40">
        <f>VLOOKUP($B219,期貨大額交易人未沖銷部位!$A$4:$O$499,4,FALSE)</f>
        <v>0</v>
      </c>
      <c r="Y219" s="40">
        <f>VLOOKUP($B219,期貨大額交易人未沖銷部位!$A$4:$O$499,7,FALSE)</f>
        <v>0</v>
      </c>
      <c r="Z219" s="40">
        <f>VLOOKUP($B219,期貨大額交易人未沖銷部位!$A$4:$O$499,10,FALSE)</f>
        <v>0</v>
      </c>
      <c r="AA219" s="40">
        <f>VLOOKUP($B219,期貨大額交易人未沖銷部位!$A$4:$O$499,13,FALSE)</f>
        <v>0</v>
      </c>
      <c r="AB219" s="40">
        <f>VLOOKUP($B219,期貨大額交易人未沖銷部位!$A$4:$O$499,14,FALSE)</f>
        <v>0</v>
      </c>
      <c r="AC219" s="40">
        <f>VLOOKUP($B219,期貨大額交易人未沖銷部位!$A$4:$O$499,15,FALSE)</f>
        <v>0</v>
      </c>
      <c r="AD219" s="33">
        <f>VLOOKUP($B219,三大美股走勢!$A$4:$J$495,4,FALSE)</f>
        <v>0</v>
      </c>
      <c r="AE219" s="33">
        <f>VLOOKUP($B219,三大美股走勢!$A$4:$J$495,7,FALSE)</f>
        <v>0</v>
      </c>
      <c r="AF219" s="33">
        <f>VLOOKUP($B219,三大美股走勢!$A$4:$J$495,10,FALSE)</f>
        <v>0</v>
      </c>
    </row>
    <row r="220" spans="2:32">
      <c r="B220" s="32">
        <v>42999</v>
      </c>
      <c r="C220" s="33">
        <f>VLOOKUP($B220,大盤與近月台指!$A$4:$I$499,2,FALSE)</f>
        <v>0</v>
      </c>
      <c r="D220" s="34">
        <f>VLOOKUP($B220,大盤與近月台指!$A$4:$I$499,3,FALSE)</f>
        <v>0</v>
      </c>
      <c r="E220" s="35">
        <f>VLOOKUP($B220,大盤與近月台指!$A$4:$I$499,4,FALSE)</f>
        <v>0</v>
      </c>
      <c r="F220" s="33">
        <f>VLOOKUP($B220,大盤與近月台指!$A$4:$I$499,5,FALSE)</f>
        <v>0</v>
      </c>
      <c r="G220" s="49">
        <f>VLOOKUP($B220,三大法人買賣超!$A$4:$I$500,3,FALSE)</f>
        <v>0</v>
      </c>
      <c r="H220" s="34">
        <f>VLOOKUP($B220,三大法人買賣超!$A$4:$I$500,5,FALSE)</f>
        <v>0</v>
      </c>
      <c r="I220" s="27">
        <f>VLOOKUP($B220,三大法人買賣超!$A$4:$I$500,7,FALSE)</f>
        <v>0</v>
      </c>
      <c r="J220" s="27">
        <f>VLOOKUP($B220,三大法人買賣超!$A$4:$I$500,9,FALSE)</f>
        <v>0</v>
      </c>
      <c r="K220" s="37">
        <f>新台幣匯率美元指數!B221</f>
        <v>0</v>
      </c>
      <c r="L220" s="38">
        <f>新台幣匯率美元指數!C221</f>
        <v>0</v>
      </c>
      <c r="M220" s="39">
        <f>新台幣匯率美元指數!D221</f>
        <v>0</v>
      </c>
      <c r="N220" s="27">
        <f>VLOOKUP($B220,外資期貨未平倉口數!$A$4:$M$499,4,FALSE)</f>
        <v>0</v>
      </c>
      <c r="O220" s="27">
        <f>VLOOKUP($B220,外資期貨未平倉口數!$A$4:$M$499,9,FALSE)</f>
        <v>0</v>
      </c>
      <c r="P220" s="27">
        <f>VLOOKUP($B220,外資期貨未平倉口數!$A$4:$M$499,10,FALSE)</f>
        <v>0</v>
      </c>
      <c r="Q220" s="27">
        <f>VLOOKUP($B220,外資期貨未平倉口數!$A$4:$M$499,11,FALSE)</f>
        <v>0</v>
      </c>
      <c r="R220" s="64">
        <f>VLOOKUP($B220,選擇權未平倉餘額!$A$4:$I$500,6,FALSE)</f>
        <v>0</v>
      </c>
      <c r="S220" s="64">
        <f>VLOOKUP($B220,選擇權未平倉餘額!$A$4:$I$500,7,FALSE)</f>
        <v>0</v>
      </c>
      <c r="T220" s="64">
        <f>VLOOKUP($B220,選擇權未平倉餘額!$A$4:$I$500,8,FALSE)</f>
        <v>0</v>
      </c>
      <c r="U220" s="64">
        <f>VLOOKUP($B220,選擇權未平倉餘額!$A$4:$I$500,9,FALSE)</f>
        <v>0</v>
      </c>
      <c r="V220" s="39">
        <f>VLOOKUP($B220,臺指選擇權P_C_Ratios!$A$4:$C$500,3,FALSE)</f>
        <v>0</v>
      </c>
      <c r="W220" s="41" t="e">
        <f>VLOOKUP($B220,散戶多空比!$A$6:$L$500,12,FALSE)</f>
        <v>#DIV/0!</v>
      </c>
      <c r="X220" s="40">
        <f>VLOOKUP($B220,期貨大額交易人未沖銷部位!$A$4:$O$499,4,FALSE)</f>
        <v>0</v>
      </c>
      <c r="Y220" s="40">
        <f>VLOOKUP($B220,期貨大額交易人未沖銷部位!$A$4:$O$499,7,FALSE)</f>
        <v>0</v>
      </c>
      <c r="Z220" s="40">
        <f>VLOOKUP($B220,期貨大額交易人未沖銷部位!$A$4:$O$499,10,FALSE)</f>
        <v>0</v>
      </c>
      <c r="AA220" s="40">
        <f>VLOOKUP($B220,期貨大額交易人未沖銷部位!$A$4:$O$499,13,FALSE)</f>
        <v>0</v>
      </c>
      <c r="AB220" s="40">
        <f>VLOOKUP($B220,期貨大額交易人未沖銷部位!$A$4:$O$499,14,FALSE)</f>
        <v>0</v>
      </c>
      <c r="AC220" s="40">
        <f>VLOOKUP($B220,期貨大額交易人未沖銷部位!$A$4:$O$499,15,FALSE)</f>
        <v>0</v>
      </c>
      <c r="AD220" s="33">
        <f>VLOOKUP($B220,三大美股走勢!$A$4:$J$495,4,FALSE)</f>
        <v>0</v>
      </c>
      <c r="AE220" s="33">
        <f>VLOOKUP($B220,三大美股走勢!$A$4:$J$495,7,FALSE)</f>
        <v>0</v>
      </c>
      <c r="AF220" s="33">
        <f>VLOOKUP($B220,三大美股走勢!$A$4:$J$495,10,FALSE)</f>
        <v>0</v>
      </c>
    </row>
    <row r="221" spans="2:32">
      <c r="B221" s="32">
        <v>43000</v>
      </c>
      <c r="C221" s="33">
        <f>VLOOKUP($B221,大盤與近月台指!$A$4:$I$499,2,FALSE)</f>
        <v>0</v>
      </c>
      <c r="D221" s="34">
        <f>VLOOKUP($B221,大盤與近月台指!$A$4:$I$499,3,FALSE)</f>
        <v>0</v>
      </c>
      <c r="E221" s="35">
        <f>VLOOKUP($B221,大盤與近月台指!$A$4:$I$499,4,FALSE)</f>
        <v>0</v>
      </c>
      <c r="F221" s="33">
        <f>VLOOKUP($B221,大盤與近月台指!$A$4:$I$499,5,FALSE)</f>
        <v>0</v>
      </c>
      <c r="G221" s="49">
        <f>VLOOKUP($B221,三大法人買賣超!$A$4:$I$500,3,FALSE)</f>
        <v>0</v>
      </c>
      <c r="H221" s="34">
        <f>VLOOKUP($B221,三大法人買賣超!$A$4:$I$500,5,FALSE)</f>
        <v>0</v>
      </c>
      <c r="I221" s="27">
        <f>VLOOKUP($B221,三大法人買賣超!$A$4:$I$500,7,FALSE)</f>
        <v>0</v>
      </c>
      <c r="J221" s="27">
        <f>VLOOKUP($B221,三大法人買賣超!$A$4:$I$500,9,FALSE)</f>
        <v>0</v>
      </c>
      <c r="K221" s="37">
        <f>新台幣匯率美元指數!B222</f>
        <v>0</v>
      </c>
      <c r="L221" s="38">
        <f>新台幣匯率美元指數!C222</f>
        <v>0</v>
      </c>
      <c r="M221" s="39">
        <f>新台幣匯率美元指數!D222</f>
        <v>0</v>
      </c>
      <c r="N221" s="27">
        <f>VLOOKUP($B221,外資期貨未平倉口數!$A$4:$M$499,4,FALSE)</f>
        <v>0</v>
      </c>
      <c r="O221" s="27">
        <f>VLOOKUP($B221,外資期貨未平倉口數!$A$4:$M$499,9,FALSE)</f>
        <v>0</v>
      </c>
      <c r="P221" s="27">
        <f>VLOOKUP($B221,外資期貨未平倉口數!$A$4:$M$499,10,FALSE)</f>
        <v>0</v>
      </c>
      <c r="Q221" s="27">
        <f>VLOOKUP($B221,外資期貨未平倉口數!$A$4:$M$499,11,FALSE)</f>
        <v>0</v>
      </c>
      <c r="R221" s="64">
        <f>VLOOKUP($B221,選擇權未平倉餘額!$A$4:$I$500,6,FALSE)</f>
        <v>0</v>
      </c>
      <c r="S221" s="64">
        <f>VLOOKUP($B221,選擇權未平倉餘額!$A$4:$I$500,7,FALSE)</f>
        <v>0</v>
      </c>
      <c r="T221" s="64">
        <f>VLOOKUP($B221,選擇權未平倉餘額!$A$4:$I$500,8,FALSE)</f>
        <v>0</v>
      </c>
      <c r="U221" s="64">
        <f>VLOOKUP($B221,選擇權未平倉餘額!$A$4:$I$500,9,FALSE)</f>
        <v>0</v>
      </c>
      <c r="V221" s="39">
        <f>VLOOKUP($B221,臺指選擇權P_C_Ratios!$A$4:$C$500,3,FALSE)</f>
        <v>0</v>
      </c>
      <c r="W221" s="41" t="e">
        <f>VLOOKUP($B221,散戶多空比!$A$6:$L$500,12,FALSE)</f>
        <v>#DIV/0!</v>
      </c>
      <c r="X221" s="40">
        <f>VLOOKUP($B221,期貨大額交易人未沖銷部位!$A$4:$O$499,4,FALSE)</f>
        <v>0</v>
      </c>
      <c r="Y221" s="40">
        <f>VLOOKUP($B221,期貨大額交易人未沖銷部位!$A$4:$O$499,7,FALSE)</f>
        <v>0</v>
      </c>
      <c r="Z221" s="40">
        <f>VLOOKUP($B221,期貨大額交易人未沖銷部位!$A$4:$O$499,10,FALSE)</f>
        <v>0</v>
      </c>
      <c r="AA221" s="40">
        <f>VLOOKUP($B221,期貨大額交易人未沖銷部位!$A$4:$O$499,13,FALSE)</f>
        <v>0</v>
      </c>
      <c r="AB221" s="40">
        <f>VLOOKUP($B221,期貨大額交易人未沖銷部位!$A$4:$O$499,14,FALSE)</f>
        <v>0</v>
      </c>
      <c r="AC221" s="40">
        <f>VLOOKUP($B221,期貨大額交易人未沖銷部位!$A$4:$O$499,15,FALSE)</f>
        <v>0</v>
      </c>
      <c r="AD221" s="33">
        <f>VLOOKUP($B221,三大美股走勢!$A$4:$J$495,4,FALSE)</f>
        <v>0</v>
      </c>
      <c r="AE221" s="33">
        <f>VLOOKUP($B221,三大美股走勢!$A$4:$J$495,7,FALSE)</f>
        <v>0</v>
      </c>
      <c r="AF221" s="33">
        <f>VLOOKUP($B221,三大美股走勢!$A$4:$J$495,10,FALSE)</f>
        <v>0</v>
      </c>
    </row>
    <row r="222" spans="2:32">
      <c r="B222" s="32">
        <v>43001</v>
      </c>
      <c r="C222" s="33">
        <f>VLOOKUP($B222,大盤與近月台指!$A$4:$I$499,2,FALSE)</f>
        <v>0</v>
      </c>
      <c r="D222" s="34">
        <f>VLOOKUP($B222,大盤與近月台指!$A$4:$I$499,3,FALSE)</f>
        <v>0</v>
      </c>
      <c r="E222" s="35">
        <f>VLOOKUP($B222,大盤與近月台指!$A$4:$I$499,4,FALSE)</f>
        <v>0</v>
      </c>
      <c r="F222" s="33">
        <f>VLOOKUP($B222,大盤與近月台指!$A$4:$I$499,5,FALSE)</f>
        <v>0</v>
      </c>
      <c r="G222" s="49">
        <f>VLOOKUP($B222,三大法人買賣超!$A$4:$I$500,3,FALSE)</f>
        <v>0</v>
      </c>
      <c r="H222" s="34">
        <f>VLOOKUP($B222,三大法人買賣超!$A$4:$I$500,5,FALSE)</f>
        <v>0</v>
      </c>
      <c r="I222" s="27">
        <f>VLOOKUP($B222,三大法人買賣超!$A$4:$I$500,7,FALSE)</f>
        <v>0</v>
      </c>
      <c r="J222" s="27">
        <f>VLOOKUP($B222,三大法人買賣超!$A$4:$I$500,9,FALSE)</f>
        <v>0</v>
      </c>
      <c r="K222" s="37">
        <f>新台幣匯率美元指數!B223</f>
        <v>0</v>
      </c>
      <c r="L222" s="38">
        <f>新台幣匯率美元指數!C223</f>
        <v>0</v>
      </c>
      <c r="M222" s="39">
        <f>新台幣匯率美元指數!D223</f>
        <v>0</v>
      </c>
      <c r="N222" s="27">
        <f>VLOOKUP($B222,外資期貨未平倉口數!$A$4:$M$499,4,FALSE)</f>
        <v>0</v>
      </c>
      <c r="O222" s="27">
        <f>VLOOKUP($B222,外資期貨未平倉口數!$A$4:$M$499,9,FALSE)</f>
        <v>0</v>
      </c>
      <c r="P222" s="27">
        <f>VLOOKUP($B222,外資期貨未平倉口數!$A$4:$M$499,10,FALSE)</f>
        <v>0</v>
      </c>
      <c r="Q222" s="27">
        <f>VLOOKUP($B222,外資期貨未平倉口數!$A$4:$M$499,11,FALSE)</f>
        <v>0</v>
      </c>
      <c r="R222" s="64">
        <f>VLOOKUP($B222,選擇權未平倉餘額!$A$4:$I$500,6,FALSE)</f>
        <v>0</v>
      </c>
      <c r="S222" s="64">
        <f>VLOOKUP($B222,選擇權未平倉餘額!$A$4:$I$500,7,FALSE)</f>
        <v>0</v>
      </c>
      <c r="T222" s="64">
        <f>VLOOKUP($B222,選擇權未平倉餘額!$A$4:$I$500,8,FALSE)</f>
        <v>0</v>
      </c>
      <c r="U222" s="64">
        <f>VLOOKUP($B222,選擇權未平倉餘額!$A$4:$I$500,9,FALSE)</f>
        <v>0</v>
      </c>
      <c r="V222" s="39">
        <f>VLOOKUP($B222,臺指選擇權P_C_Ratios!$A$4:$C$500,3,FALSE)</f>
        <v>0</v>
      </c>
      <c r="W222" s="41" t="e">
        <f>VLOOKUP($B222,散戶多空比!$A$6:$L$500,12,FALSE)</f>
        <v>#DIV/0!</v>
      </c>
      <c r="X222" s="40">
        <f>VLOOKUP($B222,期貨大額交易人未沖銷部位!$A$4:$O$499,4,FALSE)</f>
        <v>0</v>
      </c>
      <c r="Y222" s="40">
        <f>VLOOKUP($B222,期貨大額交易人未沖銷部位!$A$4:$O$499,7,FALSE)</f>
        <v>0</v>
      </c>
      <c r="Z222" s="40">
        <f>VLOOKUP($B222,期貨大額交易人未沖銷部位!$A$4:$O$499,10,FALSE)</f>
        <v>0</v>
      </c>
      <c r="AA222" s="40">
        <f>VLOOKUP($B222,期貨大額交易人未沖銷部位!$A$4:$O$499,13,FALSE)</f>
        <v>0</v>
      </c>
      <c r="AB222" s="40">
        <f>VLOOKUP($B222,期貨大額交易人未沖銷部位!$A$4:$O$499,14,FALSE)</f>
        <v>0</v>
      </c>
      <c r="AC222" s="40">
        <f>VLOOKUP($B222,期貨大額交易人未沖銷部位!$A$4:$O$499,15,FALSE)</f>
        <v>0</v>
      </c>
      <c r="AD222" s="33">
        <f>VLOOKUP($B222,三大美股走勢!$A$4:$J$495,4,FALSE)</f>
        <v>0</v>
      </c>
      <c r="AE222" s="33">
        <f>VLOOKUP($B222,三大美股走勢!$A$4:$J$495,7,FALSE)</f>
        <v>0</v>
      </c>
      <c r="AF222" s="33">
        <f>VLOOKUP($B222,三大美股走勢!$A$4:$J$495,10,FALSE)</f>
        <v>0</v>
      </c>
    </row>
    <row r="223" spans="2:32">
      <c r="B223" s="32">
        <v>43002</v>
      </c>
      <c r="C223" s="33">
        <f>VLOOKUP($B223,大盤與近月台指!$A$4:$I$499,2,FALSE)</f>
        <v>0</v>
      </c>
      <c r="D223" s="34">
        <f>VLOOKUP($B223,大盤與近月台指!$A$4:$I$499,3,FALSE)</f>
        <v>0</v>
      </c>
      <c r="E223" s="35">
        <f>VLOOKUP($B223,大盤與近月台指!$A$4:$I$499,4,FALSE)</f>
        <v>0</v>
      </c>
      <c r="F223" s="33">
        <f>VLOOKUP($B223,大盤與近月台指!$A$4:$I$499,5,FALSE)</f>
        <v>0</v>
      </c>
      <c r="G223" s="49">
        <f>VLOOKUP($B223,三大法人買賣超!$A$4:$I$500,3,FALSE)</f>
        <v>0</v>
      </c>
      <c r="H223" s="34">
        <f>VLOOKUP($B223,三大法人買賣超!$A$4:$I$500,5,FALSE)</f>
        <v>0</v>
      </c>
      <c r="I223" s="27">
        <f>VLOOKUP($B223,三大法人買賣超!$A$4:$I$500,7,FALSE)</f>
        <v>0</v>
      </c>
      <c r="J223" s="27">
        <f>VLOOKUP($B223,三大法人買賣超!$A$4:$I$500,9,FALSE)</f>
        <v>0</v>
      </c>
      <c r="K223" s="37">
        <f>新台幣匯率美元指數!B224</f>
        <v>0</v>
      </c>
      <c r="L223" s="38">
        <f>新台幣匯率美元指數!C224</f>
        <v>0</v>
      </c>
      <c r="M223" s="39">
        <f>新台幣匯率美元指數!D224</f>
        <v>0</v>
      </c>
      <c r="N223" s="27">
        <f>VLOOKUP($B223,外資期貨未平倉口數!$A$4:$M$499,4,FALSE)</f>
        <v>0</v>
      </c>
      <c r="O223" s="27">
        <f>VLOOKUP($B223,外資期貨未平倉口數!$A$4:$M$499,9,FALSE)</f>
        <v>0</v>
      </c>
      <c r="P223" s="27">
        <f>VLOOKUP($B223,外資期貨未平倉口數!$A$4:$M$499,10,FALSE)</f>
        <v>0</v>
      </c>
      <c r="Q223" s="27">
        <f>VLOOKUP($B223,外資期貨未平倉口數!$A$4:$M$499,11,FALSE)</f>
        <v>0</v>
      </c>
      <c r="R223" s="64">
        <f>VLOOKUP($B223,選擇權未平倉餘額!$A$4:$I$500,6,FALSE)</f>
        <v>0</v>
      </c>
      <c r="S223" s="64">
        <f>VLOOKUP($B223,選擇權未平倉餘額!$A$4:$I$500,7,FALSE)</f>
        <v>0</v>
      </c>
      <c r="T223" s="64">
        <f>VLOOKUP($B223,選擇權未平倉餘額!$A$4:$I$500,8,FALSE)</f>
        <v>0</v>
      </c>
      <c r="U223" s="64">
        <f>VLOOKUP($B223,選擇權未平倉餘額!$A$4:$I$500,9,FALSE)</f>
        <v>0</v>
      </c>
      <c r="V223" s="39">
        <f>VLOOKUP($B223,臺指選擇權P_C_Ratios!$A$4:$C$500,3,FALSE)</f>
        <v>0</v>
      </c>
      <c r="W223" s="41" t="e">
        <f>VLOOKUP($B223,散戶多空比!$A$6:$L$500,12,FALSE)</f>
        <v>#DIV/0!</v>
      </c>
      <c r="X223" s="40">
        <f>VLOOKUP($B223,期貨大額交易人未沖銷部位!$A$4:$O$499,4,FALSE)</f>
        <v>0</v>
      </c>
      <c r="Y223" s="40">
        <f>VLOOKUP($B223,期貨大額交易人未沖銷部位!$A$4:$O$499,7,FALSE)</f>
        <v>0</v>
      </c>
      <c r="Z223" s="40">
        <f>VLOOKUP($B223,期貨大額交易人未沖銷部位!$A$4:$O$499,10,FALSE)</f>
        <v>0</v>
      </c>
      <c r="AA223" s="40">
        <f>VLOOKUP($B223,期貨大額交易人未沖銷部位!$A$4:$O$499,13,FALSE)</f>
        <v>0</v>
      </c>
      <c r="AB223" s="40">
        <f>VLOOKUP($B223,期貨大額交易人未沖銷部位!$A$4:$O$499,14,FALSE)</f>
        <v>0</v>
      </c>
      <c r="AC223" s="40">
        <f>VLOOKUP($B223,期貨大額交易人未沖銷部位!$A$4:$O$499,15,FALSE)</f>
        <v>0</v>
      </c>
      <c r="AD223" s="33">
        <f>VLOOKUP($B223,三大美股走勢!$A$4:$J$495,4,FALSE)</f>
        <v>0</v>
      </c>
      <c r="AE223" s="33">
        <f>VLOOKUP($B223,三大美股走勢!$A$4:$J$495,7,FALSE)</f>
        <v>0</v>
      </c>
      <c r="AF223" s="33">
        <f>VLOOKUP($B223,三大美股走勢!$A$4:$J$495,10,FALSE)</f>
        <v>0</v>
      </c>
    </row>
    <row r="224" spans="2:32">
      <c r="B224" s="32">
        <v>43003</v>
      </c>
      <c r="C224" s="33">
        <f>VLOOKUP($B224,大盤與近月台指!$A$4:$I$499,2,FALSE)</f>
        <v>0</v>
      </c>
      <c r="D224" s="34">
        <f>VLOOKUP($B224,大盤與近月台指!$A$4:$I$499,3,FALSE)</f>
        <v>0</v>
      </c>
      <c r="E224" s="35">
        <f>VLOOKUP($B224,大盤與近月台指!$A$4:$I$499,4,FALSE)</f>
        <v>0</v>
      </c>
      <c r="F224" s="33">
        <f>VLOOKUP($B224,大盤與近月台指!$A$4:$I$499,5,FALSE)</f>
        <v>0</v>
      </c>
      <c r="G224" s="49">
        <f>VLOOKUP($B224,三大法人買賣超!$A$4:$I$500,3,FALSE)</f>
        <v>0</v>
      </c>
      <c r="H224" s="34">
        <f>VLOOKUP($B224,三大法人買賣超!$A$4:$I$500,5,FALSE)</f>
        <v>0</v>
      </c>
      <c r="I224" s="27">
        <f>VLOOKUP($B224,三大法人買賣超!$A$4:$I$500,7,FALSE)</f>
        <v>0</v>
      </c>
      <c r="J224" s="27">
        <f>VLOOKUP($B224,三大法人買賣超!$A$4:$I$500,9,FALSE)</f>
        <v>0</v>
      </c>
      <c r="K224" s="37">
        <f>新台幣匯率美元指數!B225</f>
        <v>0</v>
      </c>
      <c r="L224" s="38">
        <f>新台幣匯率美元指數!C225</f>
        <v>0</v>
      </c>
      <c r="M224" s="39">
        <f>新台幣匯率美元指數!D225</f>
        <v>0</v>
      </c>
      <c r="N224" s="27">
        <f>VLOOKUP($B224,外資期貨未平倉口數!$A$4:$M$499,4,FALSE)</f>
        <v>0</v>
      </c>
      <c r="O224" s="27">
        <f>VLOOKUP($B224,外資期貨未平倉口數!$A$4:$M$499,9,FALSE)</f>
        <v>0</v>
      </c>
      <c r="P224" s="27">
        <f>VLOOKUP($B224,外資期貨未平倉口數!$A$4:$M$499,10,FALSE)</f>
        <v>0</v>
      </c>
      <c r="Q224" s="27">
        <f>VLOOKUP($B224,外資期貨未平倉口數!$A$4:$M$499,11,FALSE)</f>
        <v>0</v>
      </c>
      <c r="R224" s="64">
        <f>VLOOKUP($B224,選擇權未平倉餘額!$A$4:$I$500,6,FALSE)</f>
        <v>0</v>
      </c>
      <c r="S224" s="64">
        <f>VLOOKUP($B224,選擇權未平倉餘額!$A$4:$I$500,7,FALSE)</f>
        <v>0</v>
      </c>
      <c r="T224" s="64">
        <f>VLOOKUP($B224,選擇權未平倉餘額!$A$4:$I$500,8,FALSE)</f>
        <v>0</v>
      </c>
      <c r="U224" s="64">
        <f>VLOOKUP($B224,選擇權未平倉餘額!$A$4:$I$500,9,FALSE)</f>
        <v>0</v>
      </c>
      <c r="V224" s="39">
        <f>VLOOKUP($B224,臺指選擇權P_C_Ratios!$A$4:$C$500,3,FALSE)</f>
        <v>0</v>
      </c>
      <c r="W224" s="41" t="e">
        <f>VLOOKUP($B224,散戶多空比!$A$6:$L$500,12,FALSE)</f>
        <v>#DIV/0!</v>
      </c>
      <c r="X224" s="40">
        <f>VLOOKUP($B224,期貨大額交易人未沖銷部位!$A$4:$O$499,4,FALSE)</f>
        <v>0</v>
      </c>
      <c r="Y224" s="40">
        <f>VLOOKUP($B224,期貨大額交易人未沖銷部位!$A$4:$O$499,7,FALSE)</f>
        <v>0</v>
      </c>
      <c r="Z224" s="40">
        <f>VLOOKUP($B224,期貨大額交易人未沖銷部位!$A$4:$O$499,10,FALSE)</f>
        <v>0</v>
      </c>
      <c r="AA224" s="40">
        <f>VLOOKUP($B224,期貨大額交易人未沖銷部位!$A$4:$O$499,13,FALSE)</f>
        <v>0</v>
      </c>
      <c r="AB224" s="40">
        <f>VLOOKUP($B224,期貨大額交易人未沖銷部位!$A$4:$O$499,14,FALSE)</f>
        <v>0</v>
      </c>
      <c r="AC224" s="40">
        <f>VLOOKUP($B224,期貨大額交易人未沖銷部位!$A$4:$O$499,15,FALSE)</f>
        <v>0</v>
      </c>
      <c r="AD224" s="33">
        <f>VLOOKUP($B224,三大美股走勢!$A$4:$J$495,4,FALSE)</f>
        <v>0</v>
      </c>
      <c r="AE224" s="33">
        <f>VLOOKUP($B224,三大美股走勢!$A$4:$J$495,7,FALSE)</f>
        <v>0</v>
      </c>
      <c r="AF224" s="33">
        <f>VLOOKUP($B224,三大美股走勢!$A$4:$J$495,10,FALSE)</f>
        <v>0</v>
      </c>
    </row>
    <row r="225" spans="2:32">
      <c r="B225" s="32">
        <v>43004</v>
      </c>
      <c r="C225" s="33">
        <f>VLOOKUP($B225,大盤與近月台指!$A$4:$I$499,2,FALSE)</f>
        <v>0</v>
      </c>
      <c r="D225" s="34">
        <f>VLOOKUP($B225,大盤與近月台指!$A$4:$I$499,3,FALSE)</f>
        <v>0</v>
      </c>
      <c r="E225" s="35">
        <f>VLOOKUP($B225,大盤與近月台指!$A$4:$I$499,4,FALSE)</f>
        <v>0</v>
      </c>
      <c r="F225" s="33">
        <f>VLOOKUP($B225,大盤與近月台指!$A$4:$I$499,5,FALSE)</f>
        <v>0</v>
      </c>
      <c r="G225" s="49">
        <f>VLOOKUP($B225,三大法人買賣超!$A$4:$I$500,3,FALSE)</f>
        <v>0</v>
      </c>
      <c r="H225" s="34">
        <f>VLOOKUP($B225,三大法人買賣超!$A$4:$I$500,5,FALSE)</f>
        <v>0</v>
      </c>
      <c r="I225" s="27">
        <f>VLOOKUP($B225,三大法人買賣超!$A$4:$I$500,7,FALSE)</f>
        <v>0</v>
      </c>
      <c r="J225" s="27">
        <f>VLOOKUP($B225,三大法人買賣超!$A$4:$I$500,9,FALSE)</f>
        <v>0</v>
      </c>
      <c r="K225" s="37">
        <f>新台幣匯率美元指數!B226</f>
        <v>0</v>
      </c>
      <c r="L225" s="38">
        <f>新台幣匯率美元指數!C226</f>
        <v>0</v>
      </c>
      <c r="M225" s="39">
        <f>新台幣匯率美元指數!D226</f>
        <v>0</v>
      </c>
      <c r="N225" s="27">
        <f>VLOOKUP($B225,外資期貨未平倉口數!$A$4:$M$499,4,FALSE)</f>
        <v>0</v>
      </c>
      <c r="O225" s="27">
        <f>VLOOKUP($B225,外資期貨未平倉口數!$A$4:$M$499,9,FALSE)</f>
        <v>0</v>
      </c>
      <c r="P225" s="27">
        <f>VLOOKUP($B225,外資期貨未平倉口數!$A$4:$M$499,10,FALSE)</f>
        <v>0</v>
      </c>
      <c r="Q225" s="27">
        <f>VLOOKUP($B225,外資期貨未平倉口數!$A$4:$M$499,11,FALSE)</f>
        <v>0</v>
      </c>
      <c r="R225" s="64">
        <f>VLOOKUP($B225,選擇權未平倉餘額!$A$4:$I$500,6,FALSE)</f>
        <v>0</v>
      </c>
      <c r="S225" s="64">
        <f>VLOOKUP($B225,選擇權未平倉餘額!$A$4:$I$500,7,FALSE)</f>
        <v>0</v>
      </c>
      <c r="T225" s="64">
        <f>VLOOKUP($B225,選擇權未平倉餘額!$A$4:$I$500,8,FALSE)</f>
        <v>0</v>
      </c>
      <c r="U225" s="64">
        <f>VLOOKUP($B225,選擇權未平倉餘額!$A$4:$I$500,9,FALSE)</f>
        <v>0</v>
      </c>
      <c r="V225" s="39">
        <f>VLOOKUP($B225,臺指選擇權P_C_Ratios!$A$4:$C$500,3,FALSE)</f>
        <v>0</v>
      </c>
      <c r="W225" s="41" t="e">
        <f>VLOOKUP($B225,散戶多空比!$A$6:$L$500,12,FALSE)</f>
        <v>#DIV/0!</v>
      </c>
      <c r="X225" s="40">
        <f>VLOOKUP($B225,期貨大額交易人未沖銷部位!$A$4:$O$499,4,FALSE)</f>
        <v>0</v>
      </c>
      <c r="Y225" s="40">
        <f>VLOOKUP($B225,期貨大額交易人未沖銷部位!$A$4:$O$499,7,FALSE)</f>
        <v>0</v>
      </c>
      <c r="Z225" s="40">
        <f>VLOOKUP($B225,期貨大額交易人未沖銷部位!$A$4:$O$499,10,FALSE)</f>
        <v>0</v>
      </c>
      <c r="AA225" s="40">
        <f>VLOOKUP($B225,期貨大額交易人未沖銷部位!$A$4:$O$499,13,FALSE)</f>
        <v>0</v>
      </c>
      <c r="AB225" s="40">
        <f>VLOOKUP($B225,期貨大額交易人未沖銷部位!$A$4:$O$499,14,FALSE)</f>
        <v>0</v>
      </c>
      <c r="AC225" s="40">
        <f>VLOOKUP($B225,期貨大額交易人未沖銷部位!$A$4:$O$499,15,FALSE)</f>
        <v>0</v>
      </c>
      <c r="AD225" s="33">
        <f>VLOOKUP($B225,三大美股走勢!$A$4:$J$495,4,FALSE)</f>
        <v>0</v>
      </c>
      <c r="AE225" s="33">
        <f>VLOOKUP($B225,三大美股走勢!$A$4:$J$495,7,FALSE)</f>
        <v>0</v>
      </c>
      <c r="AF225" s="33">
        <f>VLOOKUP($B225,三大美股走勢!$A$4:$J$495,10,FALSE)</f>
        <v>0</v>
      </c>
    </row>
    <row r="226" spans="2:32">
      <c r="B226" s="32">
        <v>43005</v>
      </c>
      <c r="C226" s="33">
        <f>VLOOKUP($B226,大盤與近月台指!$A$4:$I$499,2,FALSE)</f>
        <v>0</v>
      </c>
      <c r="D226" s="34">
        <f>VLOOKUP($B226,大盤與近月台指!$A$4:$I$499,3,FALSE)</f>
        <v>0</v>
      </c>
      <c r="E226" s="35">
        <f>VLOOKUP($B226,大盤與近月台指!$A$4:$I$499,4,FALSE)</f>
        <v>0</v>
      </c>
      <c r="F226" s="33">
        <f>VLOOKUP($B226,大盤與近月台指!$A$4:$I$499,5,FALSE)</f>
        <v>0</v>
      </c>
      <c r="G226" s="49">
        <f>VLOOKUP($B226,三大法人買賣超!$A$4:$I$500,3,FALSE)</f>
        <v>0</v>
      </c>
      <c r="H226" s="34">
        <f>VLOOKUP($B226,三大法人買賣超!$A$4:$I$500,5,FALSE)</f>
        <v>0</v>
      </c>
      <c r="I226" s="27">
        <f>VLOOKUP($B226,三大法人買賣超!$A$4:$I$500,7,FALSE)</f>
        <v>0</v>
      </c>
      <c r="J226" s="27">
        <f>VLOOKUP($B226,三大法人買賣超!$A$4:$I$500,9,FALSE)</f>
        <v>0</v>
      </c>
      <c r="K226" s="37">
        <f>新台幣匯率美元指數!B227</f>
        <v>0</v>
      </c>
      <c r="L226" s="38">
        <f>新台幣匯率美元指數!C227</f>
        <v>0</v>
      </c>
      <c r="M226" s="39">
        <f>新台幣匯率美元指數!D227</f>
        <v>0</v>
      </c>
      <c r="N226" s="27">
        <f>VLOOKUP($B226,外資期貨未平倉口數!$A$4:$M$499,4,FALSE)</f>
        <v>0</v>
      </c>
      <c r="O226" s="27">
        <f>VLOOKUP($B226,外資期貨未平倉口數!$A$4:$M$499,9,FALSE)</f>
        <v>0</v>
      </c>
      <c r="P226" s="27">
        <f>VLOOKUP($B226,外資期貨未平倉口數!$A$4:$M$499,10,FALSE)</f>
        <v>0</v>
      </c>
      <c r="Q226" s="27">
        <f>VLOOKUP($B226,外資期貨未平倉口數!$A$4:$M$499,11,FALSE)</f>
        <v>0</v>
      </c>
      <c r="R226" s="64">
        <f>VLOOKUP($B226,選擇權未平倉餘額!$A$4:$I$500,6,FALSE)</f>
        <v>0</v>
      </c>
      <c r="S226" s="64">
        <f>VLOOKUP($B226,選擇權未平倉餘額!$A$4:$I$500,7,FALSE)</f>
        <v>0</v>
      </c>
      <c r="T226" s="64">
        <f>VLOOKUP($B226,選擇權未平倉餘額!$A$4:$I$500,8,FALSE)</f>
        <v>0</v>
      </c>
      <c r="U226" s="64">
        <f>VLOOKUP($B226,選擇權未平倉餘額!$A$4:$I$500,9,FALSE)</f>
        <v>0</v>
      </c>
      <c r="V226" s="39">
        <f>VLOOKUP($B226,臺指選擇權P_C_Ratios!$A$4:$C$500,3,FALSE)</f>
        <v>0</v>
      </c>
      <c r="W226" s="41" t="e">
        <f>VLOOKUP($B226,散戶多空比!$A$6:$L$500,12,FALSE)</f>
        <v>#DIV/0!</v>
      </c>
      <c r="X226" s="40">
        <f>VLOOKUP($B226,期貨大額交易人未沖銷部位!$A$4:$O$499,4,FALSE)</f>
        <v>0</v>
      </c>
      <c r="Y226" s="40">
        <f>VLOOKUP($B226,期貨大額交易人未沖銷部位!$A$4:$O$499,7,FALSE)</f>
        <v>0</v>
      </c>
      <c r="Z226" s="40">
        <f>VLOOKUP($B226,期貨大額交易人未沖銷部位!$A$4:$O$499,10,FALSE)</f>
        <v>0</v>
      </c>
      <c r="AA226" s="40">
        <f>VLOOKUP($B226,期貨大額交易人未沖銷部位!$A$4:$O$499,13,FALSE)</f>
        <v>0</v>
      </c>
      <c r="AB226" s="40">
        <f>VLOOKUP($B226,期貨大額交易人未沖銷部位!$A$4:$O$499,14,FALSE)</f>
        <v>0</v>
      </c>
      <c r="AC226" s="40">
        <f>VLOOKUP($B226,期貨大額交易人未沖銷部位!$A$4:$O$499,15,FALSE)</f>
        <v>0</v>
      </c>
      <c r="AD226" s="33">
        <f>VLOOKUP($B226,三大美股走勢!$A$4:$J$495,4,FALSE)</f>
        <v>0</v>
      </c>
      <c r="AE226" s="33">
        <f>VLOOKUP($B226,三大美股走勢!$A$4:$J$495,7,FALSE)</f>
        <v>0</v>
      </c>
      <c r="AF226" s="33">
        <f>VLOOKUP($B226,三大美股走勢!$A$4:$J$495,10,FALSE)</f>
        <v>0</v>
      </c>
    </row>
    <row r="227" spans="2:32">
      <c r="B227" s="32">
        <v>43006</v>
      </c>
      <c r="C227" s="33">
        <f>VLOOKUP($B227,大盤與近月台指!$A$4:$I$499,2,FALSE)</f>
        <v>0</v>
      </c>
      <c r="D227" s="34">
        <f>VLOOKUP($B227,大盤與近月台指!$A$4:$I$499,3,FALSE)</f>
        <v>0</v>
      </c>
      <c r="E227" s="35">
        <f>VLOOKUP($B227,大盤與近月台指!$A$4:$I$499,4,FALSE)</f>
        <v>0</v>
      </c>
      <c r="F227" s="33">
        <f>VLOOKUP($B227,大盤與近月台指!$A$4:$I$499,5,FALSE)</f>
        <v>0</v>
      </c>
      <c r="G227" s="49">
        <f>VLOOKUP($B227,三大法人買賣超!$A$4:$I$500,3,FALSE)</f>
        <v>0</v>
      </c>
      <c r="H227" s="34">
        <f>VLOOKUP($B227,三大法人買賣超!$A$4:$I$500,5,FALSE)</f>
        <v>0</v>
      </c>
      <c r="I227" s="27">
        <f>VLOOKUP($B227,三大法人買賣超!$A$4:$I$500,7,FALSE)</f>
        <v>0</v>
      </c>
      <c r="J227" s="27">
        <f>VLOOKUP($B227,三大法人買賣超!$A$4:$I$500,9,FALSE)</f>
        <v>0</v>
      </c>
      <c r="K227" s="37">
        <f>新台幣匯率美元指數!B228</f>
        <v>0</v>
      </c>
      <c r="L227" s="38">
        <f>新台幣匯率美元指數!C228</f>
        <v>0</v>
      </c>
      <c r="M227" s="39">
        <f>新台幣匯率美元指數!D228</f>
        <v>0</v>
      </c>
      <c r="N227" s="27">
        <f>VLOOKUP($B227,外資期貨未平倉口數!$A$4:$M$499,4,FALSE)</f>
        <v>0</v>
      </c>
      <c r="O227" s="27">
        <f>VLOOKUP($B227,外資期貨未平倉口數!$A$4:$M$499,9,FALSE)</f>
        <v>0</v>
      </c>
      <c r="P227" s="27">
        <f>VLOOKUP($B227,外資期貨未平倉口數!$A$4:$M$499,10,FALSE)</f>
        <v>0</v>
      </c>
      <c r="Q227" s="27">
        <f>VLOOKUP($B227,外資期貨未平倉口數!$A$4:$M$499,11,FALSE)</f>
        <v>0</v>
      </c>
      <c r="R227" s="64">
        <f>VLOOKUP($B227,選擇權未平倉餘額!$A$4:$I$500,6,FALSE)</f>
        <v>0</v>
      </c>
      <c r="S227" s="64">
        <f>VLOOKUP($B227,選擇權未平倉餘額!$A$4:$I$500,7,FALSE)</f>
        <v>0</v>
      </c>
      <c r="T227" s="64">
        <f>VLOOKUP($B227,選擇權未平倉餘額!$A$4:$I$500,8,FALSE)</f>
        <v>0</v>
      </c>
      <c r="U227" s="64">
        <f>VLOOKUP($B227,選擇權未平倉餘額!$A$4:$I$500,9,FALSE)</f>
        <v>0</v>
      </c>
      <c r="V227" s="39">
        <f>VLOOKUP($B227,臺指選擇權P_C_Ratios!$A$4:$C$500,3,FALSE)</f>
        <v>0</v>
      </c>
      <c r="W227" s="41" t="e">
        <f>VLOOKUP($B227,散戶多空比!$A$6:$L$500,12,FALSE)</f>
        <v>#DIV/0!</v>
      </c>
      <c r="X227" s="40">
        <f>VLOOKUP($B227,期貨大額交易人未沖銷部位!$A$4:$O$499,4,FALSE)</f>
        <v>0</v>
      </c>
      <c r="Y227" s="40">
        <f>VLOOKUP($B227,期貨大額交易人未沖銷部位!$A$4:$O$499,7,FALSE)</f>
        <v>0</v>
      </c>
      <c r="Z227" s="40">
        <f>VLOOKUP($B227,期貨大額交易人未沖銷部位!$A$4:$O$499,10,FALSE)</f>
        <v>0</v>
      </c>
      <c r="AA227" s="40">
        <f>VLOOKUP($B227,期貨大額交易人未沖銷部位!$A$4:$O$499,13,FALSE)</f>
        <v>0</v>
      </c>
      <c r="AB227" s="40">
        <f>VLOOKUP($B227,期貨大額交易人未沖銷部位!$A$4:$O$499,14,FALSE)</f>
        <v>0</v>
      </c>
      <c r="AC227" s="40">
        <f>VLOOKUP($B227,期貨大額交易人未沖銷部位!$A$4:$O$499,15,FALSE)</f>
        <v>0</v>
      </c>
      <c r="AD227" s="33">
        <f>VLOOKUP($B227,三大美股走勢!$A$4:$J$495,4,FALSE)</f>
        <v>0</v>
      </c>
      <c r="AE227" s="33">
        <f>VLOOKUP($B227,三大美股走勢!$A$4:$J$495,7,FALSE)</f>
        <v>0</v>
      </c>
      <c r="AF227" s="33">
        <f>VLOOKUP($B227,三大美股走勢!$A$4:$J$495,10,FALSE)</f>
        <v>0</v>
      </c>
    </row>
    <row r="228" spans="2:32">
      <c r="B228" s="32">
        <v>43007</v>
      </c>
      <c r="C228" s="33">
        <f>VLOOKUP($B228,大盤與近月台指!$A$4:$I$499,2,FALSE)</f>
        <v>0</v>
      </c>
      <c r="D228" s="34">
        <f>VLOOKUP($B228,大盤與近月台指!$A$4:$I$499,3,FALSE)</f>
        <v>0</v>
      </c>
      <c r="E228" s="35">
        <f>VLOOKUP($B228,大盤與近月台指!$A$4:$I$499,4,FALSE)</f>
        <v>0</v>
      </c>
      <c r="F228" s="33">
        <f>VLOOKUP($B228,大盤與近月台指!$A$4:$I$499,5,FALSE)</f>
        <v>0</v>
      </c>
      <c r="G228" s="49">
        <f>VLOOKUP($B228,三大法人買賣超!$A$4:$I$500,3,FALSE)</f>
        <v>0</v>
      </c>
      <c r="H228" s="34">
        <f>VLOOKUP($B228,三大法人買賣超!$A$4:$I$500,5,FALSE)</f>
        <v>0</v>
      </c>
      <c r="I228" s="27">
        <f>VLOOKUP($B228,三大法人買賣超!$A$4:$I$500,7,FALSE)</f>
        <v>0</v>
      </c>
      <c r="J228" s="27">
        <f>VLOOKUP($B228,三大法人買賣超!$A$4:$I$500,9,FALSE)</f>
        <v>0</v>
      </c>
      <c r="K228" s="37">
        <f>新台幣匯率美元指數!B229</f>
        <v>0</v>
      </c>
      <c r="L228" s="38">
        <f>新台幣匯率美元指數!C229</f>
        <v>0</v>
      </c>
      <c r="M228" s="39">
        <f>新台幣匯率美元指數!D229</f>
        <v>0</v>
      </c>
      <c r="N228" s="27">
        <f>VLOOKUP($B228,外資期貨未平倉口數!$A$4:$M$499,4,FALSE)</f>
        <v>0</v>
      </c>
      <c r="O228" s="27">
        <f>VLOOKUP($B228,外資期貨未平倉口數!$A$4:$M$499,9,FALSE)</f>
        <v>0</v>
      </c>
      <c r="P228" s="27">
        <f>VLOOKUP($B228,外資期貨未平倉口數!$A$4:$M$499,10,FALSE)</f>
        <v>0</v>
      </c>
      <c r="Q228" s="27">
        <f>VLOOKUP($B228,外資期貨未平倉口數!$A$4:$M$499,11,FALSE)</f>
        <v>0</v>
      </c>
      <c r="R228" s="64">
        <f>VLOOKUP($B228,選擇權未平倉餘額!$A$4:$I$500,6,FALSE)</f>
        <v>0</v>
      </c>
      <c r="S228" s="64">
        <f>VLOOKUP($B228,選擇權未平倉餘額!$A$4:$I$500,7,FALSE)</f>
        <v>0</v>
      </c>
      <c r="T228" s="64">
        <f>VLOOKUP($B228,選擇權未平倉餘額!$A$4:$I$500,8,FALSE)</f>
        <v>0</v>
      </c>
      <c r="U228" s="64">
        <f>VLOOKUP($B228,選擇權未平倉餘額!$A$4:$I$500,9,FALSE)</f>
        <v>0</v>
      </c>
      <c r="V228" s="39">
        <f>VLOOKUP($B228,臺指選擇權P_C_Ratios!$A$4:$C$500,3,FALSE)</f>
        <v>0</v>
      </c>
      <c r="W228" s="41" t="e">
        <f>VLOOKUP($B228,散戶多空比!$A$6:$L$500,12,FALSE)</f>
        <v>#DIV/0!</v>
      </c>
      <c r="X228" s="40">
        <f>VLOOKUP($B228,期貨大額交易人未沖銷部位!$A$4:$O$499,4,FALSE)</f>
        <v>0</v>
      </c>
      <c r="Y228" s="40">
        <f>VLOOKUP($B228,期貨大額交易人未沖銷部位!$A$4:$O$499,7,FALSE)</f>
        <v>0</v>
      </c>
      <c r="Z228" s="40">
        <f>VLOOKUP($B228,期貨大額交易人未沖銷部位!$A$4:$O$499,10,FALSE)</f>
        <v>0</v>
      </c>
      <c r="AA228" s="40">
        <f>VLOOKUP($B228,期貨大額交易人未沖銷部位!$A$4:$O$499,13,FALSE)</f>
        <v>0</v>
      </c>
      <c r="AB228" s="40">
        <f>VLOOKUP($B228,期貨大額交易人未沖銷部位!$A$4:$O$499,14,FALSE)</f>
        <v>0</v>
      </c>
      <c r="AC228" s="40">
        <f>VLOOKUP($B228,期貨大額交易人未沖銷部位!$A$4:$O$499,15,FALSE)</f>
        <v>0</v>
      </c>
      <c r="AD228" s="33">
        <f>VLOOKUP($B228,三大美股走勢!$A$4:$J$495,4,FALSE)</f>
        <v>0</v>
      </c>
      <c r="AE228" s="33">
        <f>VLOOKUP($B228,三大美股走勢!$A$4:$J$495,7,FALSE)</f>
        <v>0</v>
      </c>
      <c r="AF228" s="33">
        <f>VLOOKUP($B228,三大美股走勢!$A$4:$J$495,10,FALSE)</f>
        <v>0</v>
      </c>
    </row>
    <row r="229" spans="2:32">
      <c r="B229" s="32">
        <v>43008</v>
      </c>
      <c r="C229" s="33">
        <f>VLOOKUP($B229,大盤與近月台指!$A$4:$I$499,2,FALSE)</f>
        <v>0</v>
      </c>
      <c r="D229" s="34">
        <f>VLOOKUP($B229,大盤與近月台指!$A$4:$I$499,3,FALSE)</f>
        <v>0</v>
      </c>
      <c r="E229" s="35">
        <f>VLOOKUP($B229,大盤與近月台指!$A$4:$I$499,4,FALSE)</f>
        <v>0</v>
      </c>
      <c r="F229" s="33">
        <f>VLOOKUP($B229,大盤與近月台指!$A$4:$I$499,5,FALSE)</f>
        <v>0</v>
      </c>
      <c r="G229" s="49">
        <f>VLOOKUP($B229,三大法人買賣超!$A$4:$I$500,3,FALSE)</f>
        <v>0</v>
      </c>
      <c r="H229" s="34">
        <f>VLOOKUP($B229,三大法人買賣超!$A$4:$I$500,5,FALSE)</f>
        <v>0</v>
      </c>
      <c r="I229" s="27">
        <f>VLOOKUP($B229,三大法人買賣超!$A$4:$I$500,7,FALSE)</f>
        <v>0</v>
      </c>
      <c r="J229" s="27">
        <f>VLOOKUP($B229,三大法人買賣超!$A$4:$I$500,9,FALSE)</f>
        <v>0</v>
      </c>
      <c r="K229" s="37">
        <f>新台幣匯率美元指數!B230</f>
        <v>0</v>
      </c>
      <c r="L229" s="38">
        <f>新台幣匯率美元指數!C230</f>
        <v>0</v>
      </c>
      <c r="M229" s="39">
        <f>新台幣匯率美元指數!D230</f>
        <v>0</v>
      </c>
      <c r="N229" s="27">
        <f>VLOOKUP($B229,外資期貨未平倉口數!$A$4:$M$499,4,FALSE)</f>
        <v>0</v>
      </c>
      <c r="O229" s="27">
        <f>VLOOKUP($B229,外資期貨未平倉口數!$A$4:$M$499,9,FALSE)</f>
        <v>0</v>
      </c>
      <c r="P229" s="27">
        <f>VLOOKUP($B229,外資期貨未平倉口數!$A$4:$M$499,10,FALSE)</f>
        <v>0</v>
      </c>
      <c r="Q229" s="27">
        <f>VLOOKUP($B229,外資期貨未平倉口數!$A$4:$M$499,11,FALSE)</f>
        <v>0</v>
      </c>
      <c r="R229" s="64">
        <f>VLOOKUP($B229,選擇權未平倉餘額!$A$4:$I$500,6,FALSE)</f>
        <v>0</v>
      </c>
      <c r="S229" s="64">
        <f>VLOOKUP($B229,選擇權未平倉餘額!$A$4:$I$500,7,FALSE)</f>
        <v>0</v>
      </c>
      <c r="T229" s="64">
        <f>VLOOKUP($B229,選擇權未平倉餘額!$A$4:$I$500,8,FALSE)</f>
        <v>0</v>
      </c>
      <c r="U229" s="64">
        <f>VLOOKUP($B229,選擇權未平倉餘額!$A$4:$I$500,9,FALSE)</f>
        <v>0</v>
      </c>
      <c r="V229" s="39">
        <f>VLOOKUP($B229,臺指選擇權P_C_Ratios!$A$4:$C$500,3,FALSE)</f>
        <v>0</v>
      </c>
      <c r="W229" s="41" t="e">
        <f>VLOOKUP($B229,散戶多空比!$A$6:$L$500,12,FALSE)</f>
        <v>#DIV/0!</v>
      </c>
      <c r="X229" s="40">
        <f>VLOOKUP($B229,期貨大額交易人未沖銷部位!$A$4:$O$499,4,FALSE)</f>
        <v>0</v>
      </c>
      <c r="Y229" s="40">
        <f>VLOOKUP($B229,期貨大額交易人未沖銷部位!$A$4:$O$499,7,FALSE)</f>
        <v>0</v>
      </c>
      <c r="Z229" s="40">
        <f>VLOOKUP($B229,期貨大額交易人未沖銷部位!$A$4:$O$499,10,FALSE)</f>
        <v>0</v>
      </c>
      <c r="AA229" s="40">
        <f>VLOOKUP($B229,期貨大額交易人未沖銷部位!$A$4:$O$499,13,FALSE)</f>
        <v>0</v>
      </c>
      <c r="AB229" s="40">
        <f>VLOOKUP($B229,期貨大額交易人未沖銷部位!$A$4:$O$499,14,FALSE)</f>
        <v>0</v>
      </c>
      <c r="AC229" s="40">
        <f>VLOOKUP($B229,期貨大額交易人未沖銷部位!$A$4:$O$499,15,FALSE)</f>
        <v>0</v>
      </c>
      <c r="AD229" s="33">
        <f>VLOOKUP($B229,三大美股走勢!$A$4:$J$495,4,FALSE)</f>
        <v>0</v>
      </c>
      <c r="AE229" s="33">
        <f>VLOOKUP($B229,三大美股走勢!$A$4:$J$495,7,FALSE)</f>
        <v>0</v>
      </c>
      <c r="AF229" s="33">
        <f>VLOOKUP($B229,三大美股走勢!$A$4:$J$495,10,FALSE)</f>
        <v>0</v>
      </c>
    </row>
    <row r="230" spans="2:32">
      <c r="B230" s="32">
        <v>43009</v>
      </c>
      <c r="C230" s="33">
        <f>VLOOKUP($B230,大盤與近月台指!$A$4:$I$499,2,FALSE)</f>
        <v>0</v>
      </c>
      <c r="D230" s="34">
        <f>VLOOKUP($B230,大盤與近月台指!$A$4:$I$499,3,FALSE)</f>
        <v>0</v>
      </c>
      <c r="E230" s="35">
        <f>VLOOKUP($B230,大盤與近月台指!$A$4:$I$499,4,FALSE)</f>
        <v>0</v>
      </c>
      <c r="F230" s="33">
        <f>VLOOKUP($B230,大盤與近月台指!$A$4:$I$499,5,FALSE)</f>
        <v>0</v>
      </c>
      <c r="G230" s="49">
        <f>VLOOKUP($B230,三大法人買賣超!$A$4:$I$500,3,FALSE)</f>
        <v>0</v>
      </c>
      <c r="H230" s="34">
        <f>VLOOKUP($B230,三大法人買賣超!$A$4:$I$500,5,FALSE)</f>
        <v>0</v>
      </c>
      <c r="I230" s="27">
        <f>VLOOKUP($B230,三大法人買賣超!$A$4:$I$500,7,FALSE)</f>
        <v>0</v>
      </c>
      <c r="J230" s="27">
        <f>VLOOKUP($B230,三大法人買賣超!$A$4:$I$500,9,FALSE)</f>
        <v>0</v>
      </c>
      <c r="K230" s="37">
        <f>新台幣匯率美元指數!B231</f>
        <v>0</v>
      </c>
      <c r="L230" s="38">
        <f>新台幣匯率美元指數!C231</f>
        <v>0</v>
      </c>
      <c r="M230" s="39">
        <f>新台幣匯率美元指數!D231</f>
        <v>0</v>
      </c>
      <c r="N230" s="27">
        <f>VLOOKUP($B230,外資期貨未平倉口數!$A$4:$M$499,4,FALSE)</f>
        <v>0</v>
      </c>
      <c r="O230" s="27">
        <f>VLOOKUP($B230,外資期貨未平倉口數!$A$4:$M$499,9,FALSE)</f>
        <v>0</v>
      </c>
      <c r="P230" s="27">
        <f>VLOOKUP($B230,外資期貨未平倉口數!$A$4:$M$499,10,FALSE)</f>
        <v>0</v>
      </c>
      <c r="Q230" s="27">
        <f>VLOOKUP($B230,外資期貨未平倉口數!$A$4:$M$499,11,FALSE)</f>
        <v>0</v>
      </c>
      <c r="R230" s="64">
        <f>VLOOKUP($B230,選擇權未平倉餘額!$A$4:$I$500,6,FALSE)</f>
        <v>0</v>
      </c>
      <c r="S230" s="64">
        <f>VLOOKUP($B230,選擇權未平倉餘額!$A$4:$I$500,7,FALSE)</f>
        <v>0</v>
      </c>
      <c r="T230" s="64">
        <f>VLOOKUP($B230,選擇權未平倉餘額!$A$4:$I$500,8,FALSE)</f>
        <v>0</v>
      </c>
      <c r="U230" s="64">
        <f>VLOOKUP($B230,選擇權未平倉餘額!$A$4:$I$500,9,FALSE)</f>
        <v>0</v>
      </c>
      <c r="V230" s="39">
        <f>VLOOKUP($B230,臺指選擇權P_C_Ratios!$A$4:$C$500,3,FALSE)</f>
        <v>0</v>
      </c>
      <c r="W230" s="41" t="e">
        <f>VLOOKUP($B230,散戶多空比!$A$6:$L$500,12,FALSE)</f>
        <v>#DIV/0!</v>
      </c>
      <c r="X230" s="40">
        <f>VLOOKUP($B230,期貨大額交易人未沖銷部位!$A$4:$O$499,4,FALSE)</f>
        <v>0</v>
      </c>
      <c r="Y230" s="40">
        <f>VLOOKUP($B230,期貨大額交易人未沖銷部位!$A$4:$O$499,7,FALSE)</f>
        <v>0</v>
      </c>
      <c r="Z230" s="40">
        <f>VLOOKUP($B230,期貨大額交易人未沖銷部位!$A$4:$O$499,10,FALSE)</f>
        <v>0</v>
      </c>
      <c r="AA230" s="40">
        <f>VLOOKUP($B230,期貨大額交易人未沖銷部位!$A$4:$O$499,13,FALSE)</f>
        <v>0</v>
      </c>
      <c r="AB230" s="40">
        <f>VLOOKUP($B230,期貨大額交易人未沖銷部位!$A$4:$O$499,14,FALSE)</f>
        <v>0</v>
      </c>
      <c r="AC230" s="40">
        <f>VLOOKUP($B230,期貨大額交易人未沖銷部位!$A$4:$O$499,15,FALSE)</f>
        <v>0</v>
      </c>
      <c r="AD230" s="33">
        <f>VLOOKUP($B230,三大美股走勢!$A$4:$J$495,4,FALSE)</f>
        <v>0</v>
      </c>
      <c r="AE230" s="33">
        <f>VLOOKUP($B230,三大美股走勢!$A$4:$J$495,7,FALSE)</f>
        <v>0</v>
      </c>
      <c r="AF230" s="33">
        <f>VLOOKUP($B230,三大美股走勢!$A$4:$J$495,10,FALSE)</f>
        <v>0</v>
      </c>
    </row>
    <row r="231" spans="2:32">
      <c r="B231" s="32">
        <v>43010</v>
      </c>
      <c r="C231" s="33">
        <f>VLOOKUP($B231,大盤與近月台指!$A$4:$I$499,2,FALSE)</f>
        <v>0</v>
      </c>
      <c r="D231" s="34">
        <f>VLOOKUP($B231,大盤與近月台指!$A$4:$I$499,3,FALSE)</f>
        <v>0</v>
      </c>
      <c r="E231" s="35">
        <f>VLOOKUP($B231,大盤與近月台指!$A$4:$I$499,4,FALSE)</f>
        <v>0</v>
      </c>
      <c r="F231" s="33">
        <f>VLOOKUP($B231,大盤與近月台指!$A$4:$I$499,5,FALSE)</f>
        <v>0</v>
      </c>
      <c r="G231" s="49">
        <f>VLOOKUP($B231,三大法人買賣超!$A$4:$I$500,3,FALSE)</f>
        <v>0</v>
      </c>
      <c r="H231" s="34">
        <f>VLOOKUP($B231,三大法人買賣超!$A$4:$I$500,5,FALSE)</f>
        <v>0</v>
      </c>
      <c r="I231" s="27">
        <f>VLOOKUP($B231,三大法人買賣超!$A$4:$I$500,7,FALSE)</f>
        <v>0</v>
      </c>
      <c r="J231" s="27">
        <f>VLOOKUP($B231,三大法人買賣超!$A$4:$I$500,9,FALSE)</f>
        <v>0</v>
      </c>
      <c r="K231" s="37">
        <f>新台幣匯率美元指數!B232</f>
        <v>0</v>
      </c>
      <c r="L231" s="38">
        <f>新台幣匯率美元指數!C232</f>
        <v>0</v>
      </c>
      <c r="M231" s="39">
        <f>新台幣匯率美元指數!D232</f>
        <v>0</v>
      </c>
      <c r="N231" s="27">
        <f>VLOOKUP($B231,外資期貨未平倉口數!$A$4:$M$499,4,FALSE)</f>
        <v>0</v>
      </c>
      <c r="O231" s="27">
        <f>VLOOKUP($B231,外資期貨未平倉口數!$A$4:$M$499,9,FALSE)</f>
        <v>0</v>
      </c>
      <c r="P231" s="27">
        <f>VLOOKUP($B231,外資期貨未平倉口數!$A$4:$M$499,10,FALSE)</f>
        <v>0</v>
      </c>
      <c r="Q231" s="27">
        <f>VLOOKUP($B231,外資期貨未平倉口數!$A$4:$M$499,11,FALSE)</f>
        <v>0</v>
      </c>
      <c r="R231" s="64">
        <f>VLOOKUP($B231,選擇權未平倉餘額!$A$4:$I$500,6,FALSE)</f>
        <v>0</v>
      </c>
      <c r="S231" s="64">
        <f>VLOOKUP($B231,選擇權未平倉餘額!$A$4:$I$500,7,FALSE)</f>
        <v>0</v>
      </c>
      <c r="T231" s="64">
        <f>VLOOKUP($B231,選擇權未平倉餘額!$A$4:$I$500,8,FALSE)</f>
        <v>0</v>
      </c>
      <c r="U231" s="64">
        <f>VLOOKUP($B231,選擇權未平倉餘額!$A$4:$I$500,9,FALSE)</f>
        <v>0</v>
      </c>
      <c r="V231" s="39">
        <f>VLOOKUP($B231,臺指選擇權P_C_Ratios!$A$4:$C$500,3,FALSE)</f>
        <v>0</v>
      </c>
      <c r="W231" s="41" t="e">
        <f>VLOOKUP($B231,散戶多空比!$A$6:$L$500,12,FALSE)</f>
        <v>#DIV/0!</v>
      </c>
      <c r="X231" s="40">
        <f>VLOOKUP($B231,期貨大額交易人未沖銷部位!$A$4:$O$499,4,FALSE)</f>
        <v>0</v>
      </c>
      <c r="Y231" s="40">
        <f>VLOOKUP($B231,期貨大額交易人未沖銷部位!$A$4:$O$499,7,FALSE)</f>
        <v>0</v>
      </c>
      <c r="Z231" s="40">
        <f>VLOOKUP($B231,期貨大額交易人未沖銷部位!$A$4:$O$499,10,FALSE)</f>
        <v>0</v>
      </c>
      <c r="AA231" s="40">
        <f>VLOOKUP($B231,期貨大額交易人未沖銷部位!$A$4:$O$499,13,FALSE)</f>
        <v>0</v>
      </c>
      <c r="AB231" s="40">
        <f>VLOOKUP($B231,期貨大額交易人未沖銷部位!$A$4:$O$499,14,FALSE)</f>
        <v>0</v>
      </c>
      <c r="AC231" s="40">
        <f>VLOOKUP($B231,期貨大額交易人未沖銷部位!$A$4:$O$499,15,FALSE)</f>
        <v>0</v>
      </c>
      <c r="AD231" s="33">
        <f>VLOOKUP($B231,三大美股走勢!$A$4:$J$495,4,FALSE)</f>
        <v>0</v>
      </c>
      <c r="AE231" s="33">
        <f>VLOOKUP($B231,三大美股走勢!$A$4:$J$495,7,FALSE)</f>
        <v>0</v>
      </c>
      <c r="AF231" s="33">
        <f>VLOOKUP($B231,三大美股走勢!$A$4:$J$495,10,FALSE)</f>
        <v>0</v>
      </c>
    </row>
    <row r="232" spans="2:32">
      <c r="B232" s="32">
        <v>43011</v>
      </c>
      <c r="C232" s="33">
        <f>VLOOKUP($B232,大盤與近月台指!$A$4:$I$499,2,FALSE)</f>
        <v>0</v>
      </c>
      <c r="D232" s="34">
        <f>VLOOKUP($B232,大盤與近月台指!$A$4:$I$499,3,FALSE)</f>
        <v>0</v>
      </c>
      <c r="E232" s="35">
        <f>VLOOKUP($B232,大盤與近月台指!$A$4:$I$499,4,FALSE)</f>
        <v>0</v>
      </c>
      <c r="F232" s="33">
        <f>VLOOKUP($B232,大盤與近月台指!$A$4:$I$499,5,FALSE)</f>
        <v>0</v>
      </c>
      <c r="G232" s="49">
        <f>VLOOKUP($B232,三大法人買賣超!$A$4:$I$500,3,FALSE)</f>
        <v>0</v>
      </c>
      <c r="H232" s="34">
        <f>VLOOKUP($B232,三大法人買賣超!$A$4:$I$500,5,FALSE)</f>
        <v>0</v>
      </c>
      <c r="I232" s="27">
        <f>VLOOKUP($B232,三大法人買賣超!$A$4:$I$500,7,FALSE)</f>
        <v>0</v>
      </c>
      <c r="J232" s="27">
        <f>VLOOKUP($B232,三大法人買賣超!$A$4:$I$500,9,FALSE)</f>
        <v>0</v>
      </c>
      <c r="K232" s="37">
        <f>新台幣匯率美元指數!B233</f>
        <v>0</v>
      </c>
      <c r="L232" s="38">
        <f>新台幣匯率美元指數!C233</f>
        <v>0</v>
      </c>
      <c r="M232" s="39">
        <f>新台幣匯率美元指數!D233</f>
        <v>0</v>
      </c>
      <c r="N232" s="27">
        <f>VLOOKUP($B232,外資期貨未平倉口數!$A$4:$M$499,4,FALSE)</f>
        <v>0</v>
      </c>
      <c r="O232" s="27">
        <f>VLOOKUP($B232,外資期貨未平倉口數!$A$4:$M$499,9,FALSE)</f>
        <v>0</v>
      </c>
      <c r="P232" s="27">
        <f>VLOOKUP($B232,外資期貨未平倉口數!$A$4:$M$499,10,FALSE)</f>
        <v>0</v>
      </c>
      <c r="Q232" s="27">
        <f>VLOOKUP($B232,外資期貨未平倉口數!$A$4:$M$499,11,FALSE)</f>
        <v>0</v>
      </c>
      <c r="R232" s="64">
        <f>VLOOKUP($B232,選擇權未平倉餘額!$A$4:$I$500,6,FALSE)</f>
        <v>0</v>
      </c>
      <c r="S232" s="64">
        <f>VLOOKUP($B232,選擇權未平倉餘額!$A$4:$I$500,7,FALSE)</f>
        <v>0</v>
      </c>
      <c r="T232" s="64">
        <f>VLOOKUP($B232,選擇權未平倉餘額!$A$4:$I$500,8,FALSE)</f>
        <v>0</v>
      </c>
      <c r="U232" s="64">
        <f>VLOOKUP($B232,選擇權未平倉餘額!$A$4:$I$500,9,FALSE)</f>
        <v>0</v>
      </c>
      <c r="V232" s="39">
        <f>VLOOKUP($B232,臺指選擇權P_C_Ratios!$A$4:$C$500,3,FALSE)</f>
        <v>0</v>
      </c>
      <c r="W232" s="41" t="e">
        <f>VLOOKUP($B232,散戶多空比!$A$6:$L$500,12,FALSE)</f>
        <v>#DIV/0!</v>
      </c>
      <c r="X232" s="40">
        <f>VLOOKUP($B232,期貨大額交易人未沖銷部位!$A$4:$O$499,4,FALSE)</f>
        <v>0</v>
      </c>
      <c r="Y232" s="40">
        <f>VLOOKUP($B232,期貨大額交易人未沖銷部位!$A$4:$O$499,7,FALSE)</f>
        <v>0</v>
      </c>
      <c r="Z232" s="40">
        <f>VLOOKUP($B232,期貨大額交易人未沖銷部位!$A$4:$O$499,10,FALSE)</f>
        <v>0</v>
      </c>
      <c r="AA232" s="40">
        <f>VLOOKUP($B232,期貨大額交易人未沖銷部位!$A$4:$O$499,13,FALSE)</f>
        <v>0</v>
      </c>
      <c r="AB232" s="40">
        <f>VLOOKUP($B232,期貨大額交易人未沖銷部位!$A$4:$O$499,14,FALSE)</f>
        <v>0</v>
      </c>
      <c r="AC232" s="40">
        <f>VLOOKUP($B232,期貨大額交易人未沖銷部位!$A$4:$O$499,15,FALSE)</f>
        <v>0</v>
      </c>
      <c r="AD232" s="33">
        <f>VLOOKUP($B232,三大美股走勢!$A$4:$J$495,4,FALSE)</f>
        <v>0</v>
      </c>
      <c r="AE232" s="33">
        <f>VLOOKUP($B232,三大美股走勢!$A$4:$J$495,7,FALSE)</f>
        <v>0</v>
      </c>
      <c r="AF232" s="33">
        <f>VLOOKUP($B232,三大美股走勢!$A$4:$J$495,10,FALSE)</f>
        <v>0</v>
      </c>
    </row>
    <row r="233" spans="2:32">
      <c r="B233" s="32">
        <v>43012</v>
      </c>
      <c r="C233" s="33">
        <f>VLOOKUP($B233,大盤與近月台指!$A$4:$I$499,2,FALSE)</f>
        <v>0</v>
      </c>
      <c r="D233" s="34">
        <f>VLOOKUP($B233,大盤與近月台指!$A$4:$I$499,3,FALSE)</f>
        <v>0</v>
      </c>
      <c r="E233" s="35">
        <f>VLOOKUP($B233,大盤與近月台指!$A$4:$I$499,4,FALSE)</f>
        <v>0</v>
      </c>
      <c r="F233" s="33">
        <f>VLOOKUP($B233,大盤與近月台指!$A$4:$I$499,5,FALSE)</f>
        <v>0</v>
      </c>
      <c r="G233" s="49">
        <f>VLOOKUP($B233,三大法人買賣超!$A$4:$I$500,3,FALSE)</f>
        <v>0</v>
      </c>
      <c r="H233" s="34">
        <f>VLOOKUP($B233,三大法人買賣超!$A$4:$I$500,5,FALSE)</f>
        <v>0</v>
      </c>
      <c r="I233" s="27">
        <f>VLOOKUP($B233,三大法人買賣超!$A$4:$I$500,7,FALSE)</f>
        <v>0</v>
      </c>
      <c r="J233" s="27">
        <f>VLOOKUP($B233,三大法人買賣超!$A$4:$I$500,9,FALSE)</f>
        <v>0</v>
      </c>
      <c r="K233" s="37">
        <f>新台幣匯率美元指數!B234</f>
        <v>0</v>
      </c>
      <c r="L233" s="38">
        <f>新台幣匯率美元指數!C234</f>
        <v>0</v>
      </c>
      <c r="M233" s="39">
        <f>新台幣匯率美元指數!D234</f>
        <v>0</v>
      </c>
      <c r="N233" s="27">
        <f>VLOOKUP($B233,外資期貨未平倉口數!$A$4:$M$499,4,FALSE)</f>
        <v>0</v>
      </c>
      <c r="O233" s="27">
        <f>VLOOKUP($B233,外資期貨未平倉口數!$A$4:$M$499,9,FALSE)</f>
        <v>0</v>
      </c>
      <c r="P233" s="27">
        <f>VLOOKUP($B233,外資期貨未平倉口數!$A$4:$M$499,10,FALSE)</f>
        <v>0</v>
      </c>
      <c r="Q233" s="27">
        <f>VLOOKUP($B233,外資期貨未平倉口數!$A$4:$M$499,11,FALSE)</f>
        <v>0</v>
      </c>
      <c r="R233" s="64">
        <f>VLOOKUP($B233,選擇權未平倉餘額!$A$4:$I$500,6,FALSE)</f>
        <v>0</v>
      </c>
      <c r="S233" s="64">
        <f>VLOOKUP($B233,選擇權未平倉餘額!$A$4:$I$500,7,FALSE)</f>
        <v>0</v>
      </c>
      <c r="T233" s="64">
        <f>VLOOKUP($B233,選擇權未平倉餘額!$A$4:$I$500,8,FALSE)</f>
        <v>0</v>
      </c>
      <c r="U233" s="64">
        <f>VLOOKUP($B233,選擇權未平倉餘額!$A$4:$I$500,9,FALSE)</f>
        <v>0</v>
      </c>
      <c r="V233" s="39">
        <f>VLOOKUP($B233,臺指選擇權P_C_Ratios!$A$4:$C$500,3,FALSE)</f>
        <v>0</v>
      </c>
      <c r="W233" s="41" t="e">
        <f>VLOOKUP($B233,散戶多空比!$A$6:$L$500,12,FALSE)</f>
        <v>#DIV/0!</v>
      </c>
      <c r="X233" s="40">
        <f>VLOOKUP($B233,期貨大額交易人未沖銷部位!$A$4:$O$499,4,FALSE)</f>
        <v>0</v>
      </c>
      <c r="Y233" s="40">
        <f>VLOOKUP($B233,期貨大額交易人未沖銷部位!$A$4:$O$499,7,FALSE)</f>
        <v>0</v>
      </c>
      <c r="Z233" s="40">
        <f>VLOOKUP($B233,期貨大額交易人未沖銷部位!$A$4:$O$499,10,FALSE)</f>
        <v>0</v>
      </c>
      <c r="AA233" s="40">
        <f>VLOOKUP($B233,期貨大額交易人未沖銷部位!$A$4:$O$499,13,FALSE)</f>
        <v>0</v>
      </c>
      <c r="AB233" s="40">
        <f>VLOOKUP($B233,期貨大額交易人未沖銷部位!$A$4:$O$499,14,FALSE)</f>
        <v>0</v>
      </c>
      <c r="AC233" s="40">
        <f>VLOOKUP($B233,期貨大額交易人未沖銷部位!$A$4:$O$499,15,FALSE)</f>
        <v>0</v>
      </c>
      <c r="AD233" s="33">
        <f>VLOOKUP($B233,三大美股走勢!$A$4:$J$495,4,FALSE)</f>
        <v>0</v>
      </c>
      <c r="AE233" s="33">
        <f>VLOOKUP($B233,三大美股走勢!$A$4:$J$495,7,FALSE)</f>
        <v>0</v>
      </c>
      <c r="AF233" s="33">
        <f>VLOOKUP($B233,三大美股走勢!$A$4:$J$495,10,FALSE)</f>
        <v>0</v>
      </c>
    </row>
    <row r="234" spans="2:32">
      <c r="B234" s="32">
        <v>43013</v>
      </c>
      <c r="C234" s="33">
        <f>VLOOKUP($B234,大盤與近月台指!$A$4:$I$499,2,FALSE)</f>
        <v>0</v>
      </c>
      <c r="D234" s="34">
        <f>VLOOKUP($B234,大盤與近月台指!$A$4:$I$499,3,FALSE)</f>
        <v>0</v>
      </c>
      <c r="E234" s="35">
        <f>VLOOKUP($B234,大盤與近月台指!$A$4:$I$499,4,FALSE)</f>
        <v>0</v>
      </c>
      <c r="F234" s="33">
        <f>VLOOKUP($B234,大盤與近月台指!$A$4:$I$499,5,FALSE)</f>
        <v>0</v>
      </c>
      <c r="G234" s="49">
        <f>VLOOKUP($B234,三大法人買賣超!$A$4:$I$500,3,FALSE)</f>
        <v>0</v>
      </c>
      <c r="H234" s="34">
        <f>VLOOKUP($B234,三大法人買賣超!$A$4:$I$500,5,FALSE)</f>
        <v>0</v>
      </c>
      <c r="I234" s="27">
        <f>VLOOKUP($B234,三大法人買賣超!$A$4:$I$500,7,FALSE)</f>
        <v>0</v>
      </c>
      <c r="J234" s="27">
        <f>VLOOKUP($B234,三大法人買賣超!$A$4:$I$500,9,FALSE)</f>
        <v>0</v>
      </c>
      <c r="K234" s="37">
        <f>新台幣匯率美元指數!B235</f>
        <v>0</v>
      </c>
      <c r="L234" s="38">
        <f>新台幣匯率美元指數!C235</f>
        <v>0</v>
      </c>
      <c r="M234" s="39">
        <f>新台幣匯率美元指數!D235</f>
        <v>0</v>
      </c>
      <c r="N234" s="27">
        <f>VLOOKUP($B234,外資期貨未平倉口數!$A$4:$M$499,4,FALSE)</f>
        <v>0</v>
      </c>
      <c r="O234" s="27">
        <f>VLOOKUP($B234,外資期貨未平倉口數!$A$4:$M$499,9,FALSE)</f>
        <v>0</v>
      </c>
      <c r="P234" s="27">
        <f>VLOOKUP($B234,外資期貨未平倉口數!$A$4:$M$499,10,FALSE)</f>
        <v>0</v>
      </c>
      <c r="Q234" s="27">
        <f>VLOOKUP($B234,外資期貨未平倉口數!$A$4:$M$499,11,FALSE)</f>
        <v>0</v>
      </c>
      <c r="R234" s="64">
        <f>VLOOKUP($B234,選擇權未平倉餘額!$A$4:$I$500,6,FALSE)</f>
        <v>0</v>
      </c>
      <c r="S234" s="64">
        <f>VLOOKUP($B234,選擇權未平倉餘額!$A$4:$I$500,7,FALSE)</f>
        <v>0</v>
      </c>
      <c r="T234" s="64">
        <f>VLOOKUP($B234,選擇權未平倉餘額!$A$4:$I$500,8,FALSE)</f>
        <v>0</v>
      </c>
      <c r="U234" s="64">
        <f>VLOOKUP($B234,選擇權未平倉餘額!$A$4:$I$500,9,FALSE)</f>
        <v>0</v>
      </c>
      <c r="V234" s="39">
        <f>VLOOKUP($B234,臺指選擇權P_C_Ratios!$A$4:$C$500,3,FALSE)</f>
        <v>0</v>
      </c>
      <c r="W234" s="41" t="e">
        <f>VLOOKUP($B234,散戶多空比!$A$6:$L$500,12,FALSE)</f>
        <v>#DIV/0!</v>
      </c>
      <c r="X234" s="40">
        <f>VLOOKUP($B234,期貨大額交易人未沖銷部位!$A$4:$O$499,4,FALSE)</f>
        <v>0</v>
      </c>
      <c r="Y234" s="40">
        <f>VLOOKUP($B234,期貨大額交易人未沖銷部位!$A$4:$O$499,7,FALSE)</f>
        <v>0</v>
      </c>
      <c r="Z234" s="40">
        <f>VLOOKUP($B234,期貨大額交易人未沖銷部位!$A$4:$O$499,10,FALSE)</f>
        <v>0</v>
      </c>
      <c r="AA234" s="40">
        <f>VLOOKUP($B234,期貨大額交易人未沖銷部位!$A$4:$O$499,13,FALSE)</f>
        <v>0</v>
      </c>
      <c r="AB234" s="40">
        <f>VLOOKUP($B234,期貨大額交易人未沖銷部位!$A$4:$O$499,14,FALSE)</f>
        <v>0</v>
      </c>
      <c r="AC234" s="40">
        <f>VLOOKUP($B234,期貨大額交易人未沖銷部位!$A$4:$O$499,15,FALSE)</f>
        <v>0</v>
      </c>
      <c r="AD234" s="33">
        <f>VLOOKUP($B234,三大美股走勢!$A$4:$J$495,4,FALSE)</f>
        <v>0</v>
      </c>
      <c r="AE234" s="33">
        <f>VLOOKUP($B234,三大美股走勢!$A$4:$J$495,7,FALSE)</f>
        <v>0</v>
      </c>
      <c r="AF234" s="33">
        <f>VLOOKUP($B234,三大美股走勢!$A$4:$J$495,10,FALSE)</f>
        <v>0</v>
      </c>
    </row>
    <row r="235" spans="2:32">
      <c r="B235" s="32">
        <v>43014</v>
      </c>
      <c r="C235" s="33">
        <f>VLOOKUP($B235,大盤與近月台指!$A$4:$I$499,2,FALSE)</f>
        <v>0</v>
      </c>
      <c r="D235" s="34">
        <f>VLOOKUP($B235,大盤與近月台指!$A$4:$I$499,3,FALSE)</f>
        <v>0</v>
      </c>
      <c r="E235" s="35">
        <f>VLOOKUP($B235,大盤與近月台指!$A$4:$I$499,4,FALSE)</f>
        <v>0</v>
      </c>
      <c r="F235" s="33">
        <f>VLOOKUP($B235,大盤與近月台指!$A$4:$I$499,5,FALSE)</f>
        <v>0</v>
      </c>
      <c r="G235" s="49">
        <f>VLOOKUP($B235,三大法人買賣超!$A$4:$I$500,3,FALSE)</f>
        <v>0</v>
      </c>
      <c r="H235" s="34">
        <f>VLOOKUP($B235,三大法人買賣超!$A$4:$I$500,5,FALSE)</f>
        <v>0</v>
      </c>
      <c r="I235" s="27">
        <f>VLOOKUP($B235,三大法人買賣超!$A$4:$I$500,7,FALSE)</f>
        <v>0</v>
      </c>
      <c r="J235" s="27">
        <f>VLOOKUP($B235,三大法人買賣超!$A$4:$I$500,9,FALSE)</f>
        <v>0</v>
      </c>
      <c r="K235" s="37">
        <f>新台幣匯率美元指數!B236</f>
        <v>0</v>
      </c>
      <c r="L235" s="38">
        <f>新台幣匯率美元指數!C236</f>
        <v>0</v>
      </c>
      <c r="M235" s="39">
        <f>新台幣匯率美元指數!D236</f>
        <v>0</v>
      </c>
      <c r="N235" s="27">
        <f>VLOOKUP($B235,外資期貨未平倉口數!$A$4:$M$499,4,FALSE)</f>
        <v>0</v>
      </c>
      <c r="O235" s="27">
        <f>VLOOKUP($B235,外資期貨未平倉口數!$A$4:$M$499,9,FALSE)</f>
        <v>0</v>
      </c>
      <c r="P235" s="27">
        <f>VLOOKUP($B235,外資期貨未平倉口數!$A$4:$M$499,10,FALSE)</f>
        <v>0</v>
      </c>
      <c r="Q235" s="27">
        <f>VLOOKUP($B235,外資期貨未平倉口數!$A$4:$M$499,11,FALSE)</f>
        <v>0</v>
      </c>
      <c r="R235" s="64">
        <f>VLOOKUP($B235,選擇權未平倉餘額!$A$4:$I$500,6,FALSE)</f>
        <v>0</v>
      </c>
      <c r="S235" s="64">
        <f>VLOOKUP($B235,選擇權未平倉餘額!$A$4:$I$500,7,FALSE)</f>
        <v>0</v>
      </c>
      <c r="T235" s="64">
        <f>VLOOKUP($B235,選擇權未平倉餘額!$A$4:$I$500,8,FALSE)</f>
        <v>0</v>
      </c>
      <c r="U235" s="64">
        <f>VLOOKUP($B235,選擇權未平倉餘額!$A$4:$I$500,9,FALSE)</f>
        <v>0</v>
      </c>
      <c r="V235" s="39">
        <f>VLOOKUP($B235,臺指選擇權P_C_Ratios!$A$4:$C$500,3,FALSE)</f>
        <v>0</v>
      </c>
      <c r="W235" s="41" t="e">
        <f>VLOOKUP($B235,散戶多空比!$A$6:$L$500,12,FALSE)</f>
        <v>#DIV/0!</v>
      </c>
      <c r="X235" s="40">
        <f>VLOOKUP($B235,期貨大額交易人未沖銷部位!$A$4:$O$499,4,FALSE)</f>
        <v>0</v>
      </c>
      <c r="Y235" s="40">
        <f>VLOOKUP($B235,期貨大額交易人未沖銷部位!$A$4:$O$499,7,FALSE)</f>
        <v>0</v>
      </c>
      <c r="Z235" s="40">
        <f>VLOOKUP($B235,期貨大額交易人未沖銷部位!$A$4:$O$499,10,FALSE)</f>
        <v>0</v>
      </c>
      <c r="AA235" s="40">
        <f>VLOOKUP($B235,期貨大額交易人未沖銷部位!$A$4:$O$499,13,FALSE)</f>
        <v>0</v>
      </c>
      <c r="AB235" s="40">
        <f>VLOOKUP($B235,期貨大額交易人未沖銷部位!$A$4:$O$499,14,FALSE)</f>
        <v>0</v>
      </c>
      <c r="AC235" s="40">
        <f>VLOOKUP($B235,期貨大額交易人未沖銷部位!$A$4:$O$499,15,FALSE)</f>
        <v>0</v>
      </c>
      <c r="AD235" s="33">
        <f>VLOOKUP($B235,三大美股走勢!$A$4:$J$495,4,FALSE)</f>
        <v>0</v>
      </c>
      <c r="AE235" s="33">
        <f>VLOOKUP($B235,三大美股走勢!$A$4:$J$495,7,FALSE)</f>
        <v>0</v>
      </c>
      <c r="AF235" s="33">
        <f>VLOOKUP($B235,三大美股走勢!$A$4:$J$495,10,FALSE)</f>
        <v>0</v>
      </c>
    </row>
    <row r="236" spans="2:32">
      <c r="B236" s="32">
        <v>43015</v>
      </c>
      <c r="C236" s="33">
        <f>VLOOKUP($B236,大盤與近月台指!$A$4:$I$499,2,FALSE)</f>
        <v>0</v>
      </c>
      <c r="D236" s="34">
        <f>VLOOKUP($B236,大盤與近月台指!$A$4:$I$499,3,FALSE)</f>
        <v>0</v>
      </c>
      <c r="E236" s="35">
        <f>VLOOKUP($B236,大盤與近月台指!$A$4:$I$499,4,FALSE)</f>
        <v>0</v>
      </c>
      <c r="F236" s="33">
        <f>VLOOKUP($B236,大盤與近月台指!$A$4:$I$499,5,FALSE)</f>
        <v>0</v>
      </c>
      <c r="G236" s="49">
        <f>VLOOKUP($B236,三大法人買賣超!$A$4:$I$500,3,FALSE)</f>
        <v>0</v>
      </c>
      <c r="H236" s="34">
        <f>VLOOKUP($B236,三大法人買賣超!$A$4:$I$500,5,FALSE)</f>
        <v>0</v>
      </c>
      <c r="I236" s="27">
        <f>VLOOKUP($B236,三大法人買賣超!$A$4:$I$500,7,FALSE)</f>
        <v>0</v>
      </c>
      <c r="J236" s="27">
        <f>VLOOKUP($B236,三大法人買賣超!$A$4:$I$500,9,FALSE)</f>
        <v>0</v>
      </c>
      <c r="K236" s="37">
        <f>新台幣匯率美元指數!B237</f>
        <v>0</v>
      </c>
      <c r="L236" s="38">
        <f>新台幣匯率美元指數!C237</f>
        <v>0</v>
      </c>
      <c r="M236" s="39">
        <f>新台幣匯率美元指數!D237</f>
        <v>0</v>
      </c>
      <c r="N236" s="27">
        <f>VLOOKUP($B236,外資期貨未平倉口數!$A$4:$M$499,4,FALSE)</f>
        <v>0</v>
      </c>
      <c r="O236" s="27">
        <f>VLOOKUP($B236,外資期貨未平倉口數!$A$4:$M$499,9,FALSE)</f>
        <v>0</v>
      </c>
      <c r="P236" s="27">
        <f>VLOOKUP($B236,外資期貨未平倉口數!$A$4:$M$499,10,FALSE)</f>
        <v>0</v>
      </c>
      <c r="Q236" s="27">
        <f>VLOOKUP($B236,外資期貨未平倉口數!$A$4:$M$499,11,FALSE)</f>
        <v>0</v>
      </c>
      <c r="R236" s="64">
        <f>VLOOKUP($B236,選擇權未平倉餘額!$A$4:$I$500,6,FALSE)</f>
        <v>0</v>
      </c>
      <c r="S236" s="64">
        <f>VLOOKUP($B236,選擇權未平倉餘額!$A$4:$I$500,7,FALSE)</f>
        <v>0</v>
      </c>
      <c r="T236" s="64">
        <f>VLOOKUP($B236,選擇權未平倉餘額!$A$4:$I$500,8,FALSE)</f>
        <v>0</v>
      </c>
      <c r="U236" s="64">
        <f>VLOOKUP($B236,選擇權未平倉餘額!$A$4:$I$500,9,FALSE)</f>
        <v>0</v>
      </c>
      <c r="V236" s="39">
        <f>VLOOKUP($B236,臺指選擇權P_C_Ratios!$A$4:$C$500,3,FALSE)</f>
        <v>0</v>
      </c>
      <c r="W236" s="41" t="e">
        <f>VLOOKUP($B236,散戶多空比!$A$6:$L$500,12,FALSE)</f>
        <v>#DIV/0!</v>
      </c>
      <c r="X236" s="40">
        <f>VLOOKUP($B236,期貨大額交易人未沖銷部位!$A$4:$O$499,4,FALSE)</f>
        <v>0</v>
      </c>
      <c r="Y236" s="40">
        <f>VLOOKUP($B236,期貨大額交易人未沖銷部位!$A$4:$O$499,7,FALSE)</f>
        <v>0</v>
      </c>
      <c r="Z236" s="40">
        <f>VLOOKUP($B236,期貨大額交易人未沖銷部位!$A$4:$O$499,10,FALSE)</f>
        <v>0</v>
      </c>
      <c r="AA236" s="40">
        <f>VLOOKUP($B236,期貨大額交易人未沖銷部位!$A$4:$O$499,13,FALSE)</f>
        <v>0</v>
      </c>
      <c r="AB236" s="40">
        <f>VLOOKUP($B236,期貨大額交易人未沖銷部位!$A$4:$O$499,14,FALSE)</f>
        <v>0</v>
      </c>
      <c r="AC236" s="40">
        <f>VLOOKUP($B236,期貨大額交易人未沖銷部位!$A$4:$O$499,15,FALSE)</f>
        <v>0</v>
      </c>
      <c r="AD236" s="33">
        <f>VLOOKUP($B236,三大美股走勢!$A$4:$J$495,4,FALSE)</f>
        <v>0</v>
      </c>
      <c r="AE236" s="33">
        <f>VLOOKUP($B236,三大美股走勢!$A$4:$J$495,7,FALSE)</f>
        <v>0</v>
      </c>
      <c r="AF236" s="33">
        <f>VLOOKUP($B236,三大美股走勢!$A$4:$J$495,10,FALSE)</f>
        <v>0</v>
      </c>
    </row>
    <row r="237" spans="2:32">
      <c r="B237" s="32">
        <v>43016</v>
      </c>
      <c r="C237" s="33">
        <f>VLOOKUP($B237,大盤與近月台指!$A$4:$I$499,2,FALSE)</f>
        <v>0</v>
      </c>
      <c r="D237" s="34">
        <f>VLOOKUP($B237,大盤與近月台指!$A$4:$I$499,3,FALSE)</f>
        <v>0</v>
      </c>
      <c r="E237" s="35">
        <f>VLOOKUP($B237,大盤與近月台指!$A$4:$I$499,4,FALSE)</f>
        <v>0</v>
      </c>
      <c r="F237" s="33">
        <f>VLOOKUP($B237,大盤與近月台指!$A$4:$I$499,5,FALSE)</f>
        <v>0</v>
      </c>
      <c r="G237" s="49">
        <f>VLOOKUP($B237,三大法人買賣超!$A$4:$I$500,3,FALSE)</f>
        <v>0</v>
      </c>
      <c r="H237" s="34">
        <f>VLOOKUP($B237,三大法人買賣超!$A$4:$I$500,5,FALSE)</f>
        <v>0</v>
      </c>
      <c r="I237" s="27">
        <f>VLOOKUP($B237,三大法人買賣超!$A$4:$I$500,7,FALSE)</f>
        <v>0</v>
      </c>
      <c r="J237" s="27">
        <f>VLOOKUP($B237,三大法人買賣超!$A$4:$I$500,9,FALSE)</f>
        <v>0</v>
      </c>
      <c r="K237" s="37">
        <f>新台幣匯率美元指數!B238</f>
        <v>0</v>
      </c>
      <c r="L237" s="38">
        <f>新台幣匯率美元指數!C238</f>
        <v>0</v>
      </c>
      <c r="M237" s="39">
        <f>新台幣匯率美元指數!D238</f>
        <v>0</v>
      </c>
      <c r="N237" s="27">
        <f>VLOOKUP($B237,外資期貨未平倉口數!$A$4:$M$499,4,FALSE)</f>
        <v>0</v>
      </c>
      <c r="O237" s="27">
        <f>VLOOKUP($B237,外資期貨未平倉口數!$A$4:$M$499,9,FALSE)</f>
        <v>0</v>
      </c>
      <c r="P237" s="27">
        <f>VLOOKUP($B237,外資期貨未平倉口數!$A$4:$M$499,10,FALSE)</f>
        <v>0</v>
      </c>
      <c r="Q237" s="27">
        <f>VLOOKUP($B237,外資期貨未平倉口數!$A$4:$M$499,11,FALSE)</f>
        <v>0</v>
      </c>
      <c r="R237" s="64">
        <f>VLOOKUP($B237,選擇權未平倉餘額!$A$4:$I$500,6,FALSE)</f>
        <v>0</v>
      </c>
      <c r="S237" s="64">
        <f>VLOOKUP($B237,選擇權未平倉餘額!$A$4:$I$500,7,FALSE)</f>
        <v>0</v>
      </c>
      <c r="T237" s="64">
        <f>VLOOKUP($B237,選擇權未平倉餘額!$A$4:$I$500,8,FALSE)</f>
        <v>0</v>
      </c>
      <c r="U237" s="64">
        <f>VLOOKUP($B237,選擇權未平倉餘額!$A$4:$I$500,9,FALSE)</f>
        <v>0</v>
      </c>
      <c r="V237" s="39">
        <f>VLOOKUP($B237,臺指選擇權P_C_Ratios!$A$4:$C$500,3,FALSE)</f>
        <v>0</v>
      </c>
      <c r="W237" s="41" t="e">
        <f>VLOOKUP($B237,散戶多空比!$A$6:$L$500,12,FALSE)</f>
        <v>#DIV/0!</v>
      </c>
      <c r="X237" s="40">
        <f>VLOOKUP($B237,期貨大額交易人未沖銷部位!$A$4:$O$499,4,FALSE)</f>
        <v>0</v>
      </c>
      <c r="Y237" s="40">
        <f>VLOOKUP($B237,期貨大額交易人未沖銷部位!$A$4:$O$499,7,FALSE)</f>
        <v>0</v>
      </c>
      <c r="Z237" s="40">
        <f>VLOOKUP($B237,期貨大額交易人未沖銷部位!$A$4:$O$499,10,FALSE)</f>
        <v>0</v>
      </c>
      <c r="AA237" s="40">
        <f>VLOOKUP($B237,期貨大額交易人未沖銷部位!$A$4:$O$499,13,FALSE)</f>
        <v>0</v>
      </c>
      <c r="AB237" s="40">
        <f>VLOOKUP($B237,期貨大額交易人未沖銷部位!$A$4:$O$499,14,FALSE)</f>
        <v>0</v>
      </c>
      <c r="AC237" s="40">
        <f>VLOOKUP($B237,期貨大額交易人未沖銷部位!$A$4:$O$499,15,FALSE)</f>
        <v>0</v>
      </c>
      <c r="AD237" s="33">
        <f>VLOOKUP($B237,三大美股走勢!$A$4:$J$495,4,FALSE)</f>
        <v>0</v>
      </c>
      <c r="AE237" s="33">
        <f>VLOOKUP($B237,三大美股走勢!$A$4:$J$495,7,FALSE)</f>
        <v>0</v>
      </c>
      <c r="AF237" s="33">
        <f>VLOOKUP($B237,三大美股走勢!$A$4:$J$495,10,FALSE)</f>
        <v>0</v>
      </c>
    </row>
    <row r="238" spans="2:32">
      <c r="B238" s="32">
        <v>43017</v>
      </c>
      <c r="C238" s="33">
        <f>VLOOKUP($B238,大盤與近月台指!$A$4:$I$499,2,FALSE)</f>
        <v>0</v>
      </c>
      <c r="D238" s="34">
        <f>VLOOKUP($B238,大盤與近月台指!$A$4:$I$499,3,FALSE)</f>
        <v>0</v>
      </c>
      <c r="E238" s="35">
        <f>VLOOKUP($B238,大盤與近月台指!$A$4:$I$499,4,FALSE)</f>
        <v>0</v>
      </c>
      <c r="F238" s="33">
        <f>VLOOKUP($B238,大盤與近月台指!$A$4:$I$499,5,FALSE)</f>
        <v>0</v>
      </c>
      <c r="G238" s="49">
        <f>VLOOKUP($B238,三大法人買賣超!$A$4:$I$500,3,FALSE)</f>
        <v>0</v>
      </c>
      <c r="H238" s="34">
        <f>VLOOKUP($B238,三大法人買賣超!$A$4:$I$500,5,FALSE)</f>
        <v>0</v>
      </c>
      <c r="I238" s="27">
        <f>VLOOKUP($B238,三大法人買賣超!$A$4:$I$500,7,FALSE)</f>
        <v>0</v>
      </c>
      <c r="J238" s="27">
        <f>VLOOKUP($B238,三大法人買賣超!$A$4:$I$500,9,FALSE)</f>
        <v>0</v>
      </c>
      <c r="K238" s="37">
        <f>新台幣匯率美元指數!B239</f>
        <v>0</v>
      </c>
      <c r="L238" s="38">
        <f>新台幣匯率美元指數!C239</f>
        <v>0</v>
      </c>
      <c r="M238" s="39">
        <f>新台幣匯率美元指數!D239</f>
        <v>0</v>
      </c>
      <c r="N238" s="27">
        <f>VLOOKUP($B238,外資期貨未平倉口數!$A$4:$M$499,4,FALSE)</f>
        <v>0</v>
      </c>
      <c r="O238" s="27">
        <f>VLOOKUP($B238,外資期貨未平倉口數!$A$4:$M$499,9,FALSE)</f>
        <v>0</v>
      </c>
      <c r="P238" s="27">
        <f>VLOOKUP($B238,外資期貨未平倉口數!$A$4:$M$499,10,FALSE)</f>
        <v>0</v>
      </c>
      <c r="Q238" s="27">
        <f>VLOOKUP($B238,外資期貨未平倉口數!$A$4:$M$499,11,FALSE)</f>
        <v>0</v>
      </c>
      <c r="R238" s="64">
        <f>VLOOKUP($B238,選擇權未平倉餘額!$A$4:$I$500,6,FALSE)</f>
        <v>0</v>
      </c>
      <c r="S238" s="64">
        <f>VLOOKUP($B238,選擇權未平倉餘額!$A$4:$I$500,7,FALSE)</f>
        <v>0</v>
      </c>
      <c r="T238" s="64">
        <f>VLOOKUP($B238,選擇權未平倉餘額!$A$4:$I$500,8,FALSE)</f>
        <v>0</v>
      </c>
      <c r="U238" s="64">
        <f>VLOOKUP($B238,選擇權未平倉餘額!$A$4:$I$500,9,FALSE)</f>
        <v>0</v>
      </c>
      <c r="V238" s="39">
        <f>VLOOKUP($B238,臺指選擇權P_C_Ratios!$A$4:$C$500,3,FALSE)</f>
        <v>0</v>
      </c>
      <c r="W238" s="41" t="e">
        <f>VLOOKUP($B238,散戶多空比!$A$6:$L$500,12,FALSE)</f>
        <v>#DIV/0!</v>
      </c>
      <c r="X238" s="40">
        <f>VLOOKUP($B238,期貨大額交易人未沖銷部位!$A$4:$O$499,4,FALSE)</f>
        <v>0</v>
      </c>
      <c r="Y238" s="40">
        <f>VLOOKUP($B238,期貨大額交易人未沖銷部位!$A$4:$O$499,7,FALSE)</f>
        <v>0</v>
      </c>
      <c r="Z238" s="40">
        <f>VLOOKUP($B238,期貨大額交易人未沖銷部位!$A$4:$O$499,10,FALSE)</f>
        <v>0</v>
      </c>
      <c r="AA238" s="40">
        <f>VLOOKUP($B238,期貨大額交易人未沖銷部位!$A$4:$O$499,13,FALSE)</f>
        <v>0</v>
      </c>
      <c r="AB238" s="40">
        <f>VLOOKUP($B238,期貨大額交易人未沖銷部位!$A$4:$O$499,14,FALSE)</f>
        <v>0</v>
      </c>
      <c r="AC238" s="40">
        <f>VLOOKUP($B238,期貨大額交易人未沖銷部位!$A$4:$O$499,15,FALSE)</f>
        <v>0</v>
      </c>
      <c r="AD238" s="33">
        <f>VLOOKUP($B238,三大美股走勢!$A$4:$J$495,4,FALSE)</f>
        <v>0</v>
      </c>
      <c r="AE238" s="33">
        <f>VLOOKUP($B238,三大美股走勢!$A$4:$J$495,7,FALSE)</f>
        <v>0</v>
      </c>
      <c r="AF238" s="33">
        <f>VLOOKUP($B238,三大美股走勢!$A$4:$J$495,10,FALSE)</f>
        <v>0</v>
      </c>
    </row>
    <row r="239" spans="2:32">
      <c r="B239" s="32">
        <v>43018</v>
      </c>
      <c r="C239" s="33">
        <f>VLOOKUP($B239,大盤與近月台指!$A$4:$I$499,2,FALSE)</f>
        <v>0</v>
      </c>
      <c r="D239" s="34">
        <f>VLOOKUP($B239,大盤與近月台指!$A$4:$I$499,3,FALSE)</f>
        <v>0</v>
      </c>
      <c r="E239" s="35">
        <f>VLOOKUP($B239,大盤與近月台指!$A$4:$I$499,4,FALSE)</f>
        <v>0</v>
      </c>
      <c r="F239" s="33">
        <f>VLOOKUP($B239,大盤與近月台指!$A$4:$I$499,5,FALSE)</f>
        <v>0</v>
      </c>
      <c r="G239" s="49">
        <f>VLOOKUP($B239,三大法人買賣超!$A$4:$I$500,3,FALSE)</f>
        <v>0</v>
      </c>
      <c r="H239" s="34">
        <f>VLOOKUP($B239,三大法人買賣超!$A$4:$I$500,5,FALSE)</f>
        <v>0</v>
      </c>
      <c r="I239" s="27">
        <f>VLOOKUP($B239,三大法人買賣超!$A$4:$I$500,7,FALSE)</f>
        <v>0</v>
      </c>
      <c r="J239" s="27">
        <f>VLOOKUP($B239,三大法人買賣超!$A$4:$I$500,9,FALSE)</f>
        <v>0</v>
      </c>
      <c r="K239" s="37">
        <f>新台幣匯率美元指數!B240</f>
        <v>0</v>
      </c>
      <c r="L239" s="38">
        <f>新台幣匯率美元指數!C240</f>
        <v>0</v>
      </c>
      <c r="M239" s="39">
        <f>新台幣匯率美元指數!D240</f>
        <v>0</v>
      </c>
      <c r="N239" s="27">
        <f>VLOOKUP($B239,外資期貨未平倉口數!$A$4:$M$499,4,FALSE)</f>
        <v>0</v>
      </c>
      <c r="O239" s="27">
        <f>VLOOKUP($B239,外資期貨未平倉口數!$A$4:$M$499,9,FALSE)</f>
        <v>0</v>
      </c>
      <c r="P239" s="27">
        <f>VLOOKUP($B239,外資期貨未平倉口數!$A$4:$M$499,10,FALSE)</f>
        <v>0</v>
      </c>
      <c r="Q239" s="27">
        <f>VLOOKUP($B239,外資期貨未平倉口數!$A$4:$M$499,11,FALSE)</f>
        <v>0</v>
      </c>
      <c r="R239" s="64">
        <f>VLOOKUP($B239,選擇權未平倉餘額!$A$4:$I$500,6,FALSE)</f>
        <v>0</v>
      </c>
      <c r="S239" s="64">
        <f>VLOOKUP($B239,選擇權未平倉餘額!$A$4:$I$500,7,FALSE)</f>
        <v>0</v>
      </c>
      <c r="T239" s="64">
        <f>VLOOKUP($B239,選擇權未平倉餘額!$A$4:$I$500,8,FALSE)</f>
        <v>0</v>
      </c>
      <c r="U239" s="64">
        <f>VLOOKUP($B239,選擇權未平倉餘額!$A$4:$I$500,9,FALSE)</f>
        <v>0</v>
      </c>
      <c r="V239" s="39">
        <f>VLOOKUP($B239,臺指選擇權P_C_Ratios!$A$4:$C$500,3,FALSE)</f>
        <v>0</v>
      </c>
      <c r="W239" s="41" t="e">
        <f>VLOOKUP($B239,散戶多空比!$A$6:$L$500,12,FALSE)</f>
        <v>#DIV/0!</v>
      </c>
      <c r="X239" s="40">
        <f>VLOOKUP($B239,期貨大額交易人未沖銷部位!$A$4:$O$499,4,FALSE)</f>
        <v>0</v>
      </c>
      <c r="Y239" s="40">
        <f>VLOOKUP($B239,期貨大額交易人未沖銷部位!$A$4:$O$499,7,FALSE)</f>
        <v>0</v>
      </c>
      <c r="Z239" s="40">
        <f>VLOOKUP($B239,期貨大額交易人未沖銷部位!$A$4:$O$499,10,FALSE)</f>
        <v>0</v>
      </c>
      <c r="AA239" s="40">
        <f>VLOOKUP($B239,期貨大額交易人未沖銷部位!$A$4:$O$499,13,FALSE)</f>
        <v>0</v>
      </c>
      <c r="AB239" s="40">
        <f>VLOOKUP($B239,期貨大額交易人未沖銷部位!$A$4:$O$499,14,FALSE)</f>
        <v>0</v>
      </c>
      <c r="AC239" s="40">
        <f>VLOOKUP($B239,期貨大額交易人未沖銷部位!$A$4:$O$499,15,FALSE)</f>
        <v>0</v>
      </c>
      <c r="AD239" s="33">
        <f>VLOOKUP($B239,三大美股走勢!$A$4:$J$495,4,FALSE)</f>
        <v>0</v>
      </c>
      <c r="AE239" s="33">
        <f>VLOOKUP($B239,三大美股走勢!$A$4:$J$495,7,FALSE)</f>
        <v>0</v>
      </c>
      <c r="AF239" s="33">
        <f>VLOOKUP($B239,三大美股走勢!$A$4:$J$495,10,FALSE)</f>
        <v>0</v>
      </c>
    </row>
    <row r="240" spans="2:32">
      <c r="B240" s="32">
        <v>43019</v>
      </c>
      <c r="C240" s="33">
        <f>VLOOKUP($B240,大盤與近月台指!$A$4:$I$499,2,FALSE)</f>
        <v>0</v>
      </c>
      <c r="D240" s="34">
        <f>VLOOKUP($B240,大盤與近月台指!$A$4:$I$499,3,FALSE)</f>
        <v>0</v>
      </c>
      <c r="E240" s="35">
        <f>VLOOKUP($B240,大盤與近月台指!$A$4:$I$499,4,FALSE)</f>
        <v>0</v>
      </c>
      <c r="F240" s="33">
        <f>VLOOKUP($B240,大盤與近月台指!$A$4:$I$499,5,FALSE)</f>
        <v>0</v>
      </c>
      <c r="G240" s="49">
        <f>VLOOKUP($B240,三大法人買賣超!$A$4:$I$500,3,FALSE)</f>
        <v>0</v>
      </c>
      <c r="H240" s="34">
        <f>VLOOKUP($B240,三大法人買賣超!$A$4:$I$500,5,FALSE)</f>
        <v>0</v>
      </c>
      <c r="I240" s="27">
        <f>VLOOKUP($B240,三大法人買賣超!$A$4:$I$500,7,FALSE)</f>
        <v>0</v>
      </c>
      <c r="J240" s="27">
        <f>VLOOKUP($B240,三大法人買賣超!$A$4:$I$500,9,FALSE)</f>
        <v>0</v>
      </c>
      <c r="K240" s="37">
        <f>新台幣匯率美元指數!B241</f>
        <v>0</v>
      </c>
      <c r="L240" s="38">
        <f>新台幣匯率美元指數!C241</f>
        <v>0</v>
      </c>
      <c r="M240" s="39">
        <f>新台幣匯率美元指數!D241</f>
        <v>0</v>
      </c>
      <c r="N240" s="27">
        <f>VLOOKUP($B240,外資期貨未平倉口數!$A$4:$M$499,4,FALSE)</f>
        <v>0</v>
      </c>
      <c r="O240" s="27">
        <f>VLOOKUP($B240,外資期貨未平倉口數!$A$4:$M$499,9,FALSE)</f>
        <v>0</v>
      </c>
      <c r="P240" s="27">
        <f>VLOOKUP($B240,外資期貨未平倉口數!$A$4:$M$499,10,FALSE)</f>
        <v>0</v>
      </c>
      <c r="Q240" s="27">
        <f>VLOOKUP($B240,外資期貨未平倉口數!$A$4:$M$499,11,FALSE)</f>
        <v>0</v>
      </c>
      <c r="R240" s="64">
        <f>VLOOKUP($B240,選擇權未平倉餘額!$A$4:$I$500,6,FALSE)</f>
        <v>0</v>
      </c>
      <c r="S240" s="64">
        <f>VLOOKUP($B240,選擇權未平倉餘額!$A$4:$I$500,7,FALSE)</f>
        <v>0</v>
      </c>
      <c r="T240" s="64">
        <f>VLOOKUP($B240,選擇權未平倉餘額!$A$4:$I$500,8,FALSE)</f>
        <v>0</v>
      </c>
      <c r="U240" s="64">
        <f>VLOOKUP($B240,選擇權未平倉餘額!$A$4:$I$500,9,FALSE)</f>
        <v>0</v>
      </c>
      <c r="V240" s="39">
        <f>VLOOKUP($B240,臺指選擇權P_C_Ratios!$A$4:$C$500,3,FALSE)</f>
        <v>0</v>
      </c>
      <c r="W240" s="41" t="e">
        <f>VLOOKUP($B240,散戶多空比!$A$6:$L$500,12,FALSE)</f>
        <v>#DIV/0!</v>
      </c>
      <c r="X240" s="40">
        <f>VLOOKUP($B240,期貨大額交易人未沖銷部位!$A$4:$O$499,4,FALSE)</f>
        <v>0</v>
      </c>
      <c r="Y240" s="40">
        <f>VLOOKUP($B240,期貨大額交易人未沖銷部位!$A$4:$O$499,7,FALSE)</f>
        <v>0</v>
      </c>
      <c r="Z240" s="40">
        <f>VLOOKUP($B240,期貨大額交易人未沖銷部位!$A$4:$O$499,10,FALSE)</f>
        <v>0</v>
      </c>
      <c r="AA240" s="40">
        <f>VLOOKUP($B240,期貨大額交易人未沖銷部位!$A$4:$O$499,13,FALSE)</f>
        <v>0</v>
      </c>
      <c r="AB240" s="40">
        <f>VLOOKUP($B240,期貨大額交易人未沖銷部位!$A$4:$O$499,14,FALSE)</f>
        <v>0</v>
      </c>
      <c r="AC240" s="40">
        <f>VLOOKUP($B240,期貨大額交易人未沖銷部位!$A$4:$O$499,15,FALSE)</f>
        <v>0</v>
      </c>
      <c r="AD240" s="33">
        <f>VLOOKUP($B240,三大美股走勢!$A$4:$J$495,4,FALSE)</f>
        <v>0</v>
      </c>
      <c r="AE240" s="33">
        <f>VLOOKUP($B240,三大美股走勢!$A$4:$J$495,7,FALSE)</f>
        <v>0</v>
      </c>
      <c r="AF240" s="33">
        <f>VLOOKUP($B240,三大美股走勢!$A$4:$J$495,10,FALSE)</f>
        <v>0</v>
      </c>
    </row>
    <row r="241" spans="2:32">
      <c r="B241" s="32">
        <v>43020</v>
      </c>
      <c r="C241" s="33">
        <f>VLOOKUP($B241,大盤與近月台指!$A$4:$I$499,2,FALSE)</f>
        <v>0</v>
      </c>
      <c r="D241" s="34">
        <f>VLOOKUP($B241,大盤與近月台指!$A$4:$I$499,3,FALSE)</f>
        <v>0</v>
      </c>
      <c r="E241" s="35">
        <f>VLOOKUP($B241,大盤與近月台指!$A$4:$I$499,4,FALSE)</f>
        <v>0</v>
      </c>
      <c r="F241" s="33">
        <f>VLOOKUP($B241,大盤與近月台指!$A$4:$I$499,5,FALSE)</f>
        <v>0</v>
      </c>
      <c r="G241" s="49">
        <f>VLOOKUP($B241,三大法人買賣超!$A$4:$I$500,3,FALSE)</f>
        <v>0</v>
      </c>
      <c r="H241" s="34">
        <f>VLOOKUP($B241,三大法人買賣超!$A$4:$I$500,5,FALSE)</f>
        <v>0</v>
      </c>
      <c r="I241" s="27">
        <f>VLOOKUP($B241,三大法人買賣超!$A$4:$I$500,7,FALSE)</f>
        <v>0</v>
      </c>
      <c r="J241" s="27">
        <f>VLOOKUP($B241,三大法人買賣超!$A$4:$I$500,9,FALSE)</f>
        <v>0</v>
      </c>
      <c r="K241" s="37">
        <f>新台幣匯率美元指數!B242</f>
        <v>0</v>
      </c>
      <c r="L241" s="38">
        <f>新台幣匯率美元指數!C242</f>
        <v>0</v>
      </c>
      <c r="M241" s="39">
        <f>新台幣匯率美元指數!D242</f>
        <v>0</v>
      </c>
      <c r="N241" s="27">
        <f>VLOOKUP($B241,外資期貨未平倉口數!$A$4:$M$499,4,FALSE)</f>
        <v>0</v>
      </c>
      <c r="O241" s="27">
        <f>VLOOKUP($B241,外資期貨未平倉口數!$A$4:$M$499,9,FALSE)</f>
        <v>0</v>
      </c>
      <c r="P241" s="27">
        <f>VLOOKUP($B241,外資期貨未平倉口數!$A$4:$M$499,10,FALSE)</f>
        <v>0</v>
      </c>
      <c r="Q241" s="27">
        <f>VLOOKUP($B241,外資期貨未平倉口數!$A$4:$M$499,11,FALSE)</f>
        <v>0</v>
      </c>
      <c r="R241" s="64">
        <f>VLOOKUP($B241,選擇權未平倉餘額!$A$4:$I$500,6,FALSE)</f>
        <v>0</v>
      </c>
      <c r="S241" s="64">
        <f>VLOOKUP($B241,選擇權未平倉餘額!$A$4:$I$500,7,FALSE)</f>
        <v>0</v>
      </c>
      <c r="T241" s="64">
        <f>VLOOKUP($B241,選擇權未平倉餘額!$A$4:$I$500,8,FALSE)</f>
        <v>0</v>
      </c>
      <c r="U241" s="64">
        <f>VLOOKUP($B241,選擇權未平倉餘額!$A$4:$I$500,9,FALSE)</f>
        <v>0</v>
      </c>
      <c r="V241" s="39">
        <f>VLOOKUP($B241,臺指選擇權P_C_Ratios!$A$4:$C$500,3,FALSE)</f>
        <v>0</v>
      </c>
      <c r="W241" s="41" t="e">
        <f>VLOOKUP($B241,散戶多空比!$A$6:$L$500,12,FALSE)</f>
        <v>#DIV/0!</v>
      </c>
      <c r="X241" s="40">
        <f>VLOOKUP($B241,期貨大額交易人未沖銷部位!$A$4:$O$499,4,FALSE)</f>
        <v>0</v>
      </c>
      <c r="Y241" s="40">
        <f>VLOOKUP($B241,期貨大額交易人未沖銷部位!$A$4:$O$499,7,FALSE)</f>
        <v>0</v>
      </c>
      <c r="Z241" s="40">
        <f>VLOOKUP($B241,期貨大額交易人未沖銷部位!$A$4:$O$499,10,FALSE)</f>
        <v>0</v>
      </c>
      <c r="AA241" s="40">
        <f>VLOOKUP($B241,期貨大額交易人未沖銷部位!$A$4:$O$499,13,FALSE)</f>
        <v>0</v>
      </c>
      <c r="AB241" s="40">
        <f>VLOOKUP($B241,期貨大額交易人未沖銷部位!$A$4:$O$499,14,FALSE)</f>
        <v>0</v>
      </c>
      <c r="AC241" s="40">
        <f>VLOOKUP($B241,期貨大額交易人未沖銷部位!$A$4:$O$499,15,FALSE)</f>
        <v>0</v>
      </c>
      <c r="AD241" s="33">
        <f>VLOOKUP($B241,三大美股走勢!$A$4:$J$495,4,FALSE)</f>
        <v>0</v>
      </c>
      <c r="AE241" s="33">
        <f>VLOOKUP($B241,三大美股走勢!$A$4:$J$495,7,FALSE)</f>
        <v>0</v>
      </c>
      <c r="AF241" s="33">
        <f>VLOOKUP($B241,三大美股走勢!$A$4:$J$495,10,FALSE)</f>
        <v>0</v>
      </c>
    </row>
    <row r="242" spans="2:32">
      <c r="B242" s="32">
        <v>43021</v>
      </c>
      <c r="C242" s="33">
        <f>VLOOKUP($B242,大盤與近月台指!$A$4:$I$499,2,FALSE)</f>
        <v>0</v>
      </c>
      <c r="D242" s="34">
        <f>VLOOKUP($B242,大盤與近月台指!$A$4:$I$499,3,FALSE)</f>
        <v>0</v>
      </c>
      <c r="E242" s="35">
        <f>VLOOKUP($B242,大盤與近月台指!$A$4:$I$499,4,FALSE)</f>
        <v>0</v>
      </c>
      <c r="F242" s="33">
        <f>VLOOKUP($B242,大盤與近月台指!$A$4:$I$499,5,FALSE)</f>
        <v>0</v>
      </c>
      <c r="G242" s="49">
        <f>VLOOKUP($B242,三大法人買賣超!$A$4:$I$500,3,FALSE)</f>
        <v>0</v>
      </c>
      <c r="H242" s="34">
        <f>VLOOKUP($B242,三大法人買賣超!$A$4:$I$500,5,FALSE)</f>
        <v>0</v>
      </c>
      <c r="I242" s="27">
        <f>VLOOKUP($B242,三大法人買賣超!$A$4:$I$500,7,FALSE)</f>
        <v>0</v>
      </c>
      <c r="J242" s="27">
        <f>VLOOKUP($B242,三大法人買賣超!$A$4:$I$500,9,FALSE)</f>
        <v>0</v>
      </c>
      <c r="K242" s="37">
        <f>新台幣匯率美元指數!B243</f>
        <v>0</v>
      </c>
      <c r="L242" s="38">
        <f>新台幣匯率美元指數!C243</f>
        <v>0</v>
      </c>
      <c r="M242" s="39">
        <f>新台幣匯率美元指數!D243</f>
        <v>0</v>
      </c>
      <c r="N242" s="27">
        <f>VLOOKUP($B242,外資期貨未平倉口數!$A$4:$M$499,4,FALSE)</f>
        <v>0</v>
      </c>
      <c r="O242" s="27">
        <f>VLOOKUP($B242,外資期貨未平倉口數!$A$4:$M$499,9,FALSE)</f>
        <v>0</v>
      </c>
      <c r="P242" s="27">
        <f>VLOOKUP($B242,外資期貨未平倉口數!$A$4:$M$499,10,FALSE)</f>
        <v>0</v>
      </c>
      <c r="Q242" s="27">
        <f>VLOOKUP($B242,外資期貨未平倉口數!$A$4:$M$499,11,FALSE)</f>
        <v>0</v>
      </c>
      <c r="R242" s="64">
        <f>VLOOKUP($B242,選擇權未平倉餘額!$A$4:$I$500,6,FALSE)</f>
        <v>0</v>
      </c>
      <c r="S242" s="64">
        <f>VLOOKUP($B242,選擇權未平倉餘額!$A$4:$I$500,7,FALSE)</f>
        <v>0</v>
      </c>
      <c r="T242" s="64">
        <f>VLOOKUP($B242,選擇權未平倉餘額!$A$4:$I$500,8,FALSE)</f>
        <v>0</v>
      </c>
      <c r="U242" s="64">
        <f>VLOOKUP($B242,選擇權未平倉餘額!$A$4:$I$500,9,FALSE)</f>
        <v>0</v>
      </c>
      <c r="V242" s="39">
        <f>VLOOKUP($B242,臺指選擇權P_C_Ratios!$A$4:$C$500,3,FALSE)</f>
        <v>0</v>
      </c>
      <c r="W242" s="41" t="e">
        <f>VLOOKUP($B242,散戶多空比!$A$6:$L$500,12,FALSE)</f>
        <v>#DIV/0!</v>
      </c>
      <c r="X242" s="40">
        <f>VLOOKUP($B242,期貨大額交易人未沖銷部位!$A$4:$O$499,4,FALSE)</f>
        <v>0</v>
      </c>
      <c r="Y242" s="40">
        <f>VLOOKUP($B242,期貨大額交易人未沖銷部位!$A$4:$O$499,7,FALSE)</f>
        <v>0</v>
      </c>
      <c r="Z242" s="40">
        <f>VLOOKUP($B242,期貨大額交易人未沖銷部位!$A$4:$O$499,10,FALSE)</f>
        <v>0</v>
      </c>
      <c r="AA242" s="40">
        <f>VLOOKUP($B242,期貨大額交易人未沖銷部位!$A$4:$O$499,13,FALSE)</f>
        <v>0</v>
      </c>
      <c r="AB242" s="40">
        <f>VLOOKUP($B242,期貨大額交易人未沖銷部位!$A$4:$O$499,14,FALSE)</f>
        <v>0</v>
      </c>
      <c r="AC242" s="40">
        <f>VLOOKUP($B242,期貨大額交易人未沖銷部位!$A$4:$O$499,15,FALSE)</f>
        <v>0</v>
      </c>
      <c r="AD242" s="33">
        <f>VLOOKUP($B242,三大美股走勢!$A$4:$J$495,4,FALSE)</f>
        <v>0</v>
      </c>
      <c r="AE242" s="33">
        <f>VLOOKUP($B242,三大美股走勢!$A$4:$J$495,7,FALSE)</f>
        <v>0</v>
      </c>
      <c r="AF242" s="33">
        <f>VLOOKUP($B242,三大美股走勢!$A$4:$J$495,10,FALSE)</f>
        <v>0</v>
      </c>
    </row>
    <row r="243" spans="2:32">
      <c r="B243" s="32">
        <v>43022</v>
      </c>
      <c r="C243" s="33">
        <f>VLOOKUP($B243,大盤與近月台指!$A$4:$I$499,2,FALSE)</f>
        <v>0</v>
      </c>
      <c r="D243" s="34">
        <f>VLOOKUP($B243,大盤與近月台指!$A$4:$I$499,3,FALSE)</f>
        <v>0</v>
      </c>
      <c r="E243" s="35">
        <f>VLOOKUP($B243,大盤與近月台指!$A$4:$I$499,4,FALSE)</f>
        <v>0</v>
      </c>
      <c r="F243" s="33">
        <f>VLOOKUP($B243,大盤與近月台指!$A$4:$I$499,5,FALSE)</f>
        <v>0</v>
      </c>
      <c r="G243" s="49">
        <f>VLOOKUP($B243,三大法人買賣超!$A$4:$I$500,3,FALSE)</f>
        <v>0</v>
      </c>
      <c r="H243" s="34">
        <f>VLOOKUP($B243,三大法人買賣超!$A$4:$I$500,5,FALSE)</f>
        <v>0</v>
      </c>
      <c r="I243" s="27">
        <f>VLOOKUP($B243,三大法人買賣超!$A$4:$I$500,7,FALSE)</f>
        <v>0</v>
      </c>
      <c r="J243" s="27">
        <f>VLOOKUP($B243,三大法人買賣超!$A$4:$I$500,9,FALSE)</f>
        <v>0</v>
      </c>
      <c r="K243" s="37">
        <f>新台幣匯率美元指數!B244</f>
        <v>0</v>
      </c>
      <c r="L243" s="38">
        <f>新台幣匯率美元指數!C244</f>
        <v>0</v>
      </c>
      <c r="M243" s="39">
        <f>新台幣匯率美元指數!D244</f>
        <v>0</v>
      </c>
      <c r="N243" s="27">
        <f>VLOOKUP($B243,外資期貨未平倉口數!$A$4:$M$499,4,FALSE)</f>
        <v>0</v>
      </c>
      <c r="O243" s="27">
        <f>VLOOKUP($B243,外資期貨未平倉口數!$A$4:$M$499,9,FALSE)</f>
        <v>0</v>
      </c>
      <c r="P243" s="27">
        <f>VLOOKUP($B243,外資期貨未平倉口數!$A$4:$M$499,10,FALSE)</f>
        <v>0</v>
      </c>
      <c r="Q243" s="27">
        <f>VLOOKUP($B243,外資期貨未平倉口數!$A$4:$M$499,11,FALSE)</f>
        <v>0</v>
      </c>
      <c r="R243" s="64">
        <f>VLOOKUP($B243,選擇權未平倉餘額!$A$4:$I$500,6,FALSE)</f>
        <v>0</v>
      </c>
      <c r="S243" s="64">
        <f>VLOOKUP($B243,選擇權未平倉餘額!$A$4:$I$500,7,FALSE)</f>
        <v>0</v>
      </c>
      <c r="T243" s="64">
        <f>VLOOKUP($B243,選擇權未平倉餘額!$A$4:$I$500,8,FALSE)</f>
        <v>0</v>
      </c>
      <c r="U243" s="64">
        <f>VLOOKUP($B243,選擇權未平倉餘額!$A$4:$I$500,9,FALSE)</f>
        <v>0</v>
      </c>
      <c r="V243" s="39">
        <f>VLOOKUP($B243,臺指選擇權P_C_Ratios!$A$4:$C$500,3,FALSE)</f>
        <v>0</v>
      </c>
      <c r="W243" s="41" t="e">
        <f>VLOOKUP($B243,散戶多空比!$A$6:$L$500,12,FALSE)</f>
        <v>#DIV/0!</v>
      </c>
      <c r="X243" s="40">
        <f>VLOOKUP($B243,期貨大額交易人未沖銷部位!$A$4:$O$499,4,FALSE)</f>
        <v>0</v>
      </c>
      <c r="Y243" s="40">
        <f>VLOOKUP($B243,期貨大額交易人未沖銷部位!$A$4:$O$499,7,FALSE)</f>
        <v>0</v>
      </c>
      <c r="Z243" s="40">
        <f>VLOOKUP($B243,期貨大額交易人未沖銷部位!$A$4:$O$499,10,FALSE)</f>
        <v>0</v>
      </c>
      <c r="AA243" s="40">
        <f>VLOOKUP($B243,期貨大額交易人未沖銷部位!$A$4:$O$499,13,FALSE)</f>
        <v>0</v>
      </c>
      <c r="AB243" s="40">
        <f>VLOOKUP($B243,期貨大額交易人未沖銷部位!$A$4:$O$499,14,FALSE)</f>
        <v>0</v>
      </c>
      <c r="AC243" s="40">
        <f>VLOOKUP($B243,期貨大額交易人未沖銷部位!$A$4:$O$499,15,FALSE)</f>
        <v>0</v>
      </c>
      <c r="AD243" s="33">
        <f>VLOOKUP($B243,三大美股走勢!$A$4:$J$495,4,FALSE)</f>
        <v>0</v>
      </c>
      <c r="AE243" s="33">
        <f>VLOOKUP($B243,三大美股走勢!$A$4:$J$495,7,FALSE)</f>
        <v>0</v>
      </c>
      <c r="AF243" s="33">
        <f>VLOOKUP($B243,三大美股走勢!$A$4:$J$495,10,FALSE)</f>
        <v>0</v>
      </c>
    </row>
    <row r="244" spans="2:32">
      <c r="B244" s="32">
        <v>43023</v>
      </c>
      <c r="C244" s="33">
        <f>VLOOKUP($B244,大盤與近月台指!$A$4:$I$499,2,FALSE)</f>
        <v>0</v>
      </c>
      <c r="D244" s="34">
        <f>VLOOKUP($B244,大盤與近月台指!$A$4:$I$499,3,FALSE)</f>
        <v>0</v>
      </c>
      <c r="E244" s="35">
        <f>VLOOKUP($B244,大盤與近月台指!$A$4:$I$499,4,FALSE)</f>
        <v>0</v>
      </c>
      <c r="F244" s="33">
        <f>VLOOKUP($B244,大盤與近月台指!$A$4:$I$499,5,FALSE)</f>
        <v>0</v>
      </c>
      <c r="G244" s="49">
        <f>VLOOKUP($B244,三大法人買賣超!$A$4:$I$500,3,FALSE)</f>
        <v>0</v>
      </c>
      <c r="H244" s="34">
        <f>VLOOKUP($B244,三大法人買賣超!$A$4:$I$500,5,FALSE)</f>
        <v>0</v>
      </c>
      <c r="I244" s="27">
        <f>VLOOKUP($B244,三大法人買賣超!$A$4:$I$500,7,FALSE)</f>
        <v>0</v>
      </c>
      <c r="J244" s="27">
        <f>VLOOKUP($B244,三大法人買賣超!$A$4:$I$500,9,FALSE)</f>
        <v>0</v>
      </c>
      <c r="K244" s="37">
        <f>新台幣匯率美元指數!B245</f>
        <v>0</v>
      </c>
      <c r="L244" s="38">
        <f>新台幣匯率美元指數!C245</f>
        <v>0</v>
      </c>
      <c r="M244" s="39">
        <f>新台幣匯率美元指數!D245</f>
        <v>0</v>
      </c>
      <c r="N244" s="27">
        <f>VLOOKUP($B244,外資期貨未平倉口數!$A$4:$M$499,4,FALSE)</f>
        <v>0</v>
      </c>
      <c r="O244" s="27">
        <f>VLOOKUP($B244,外資期貨未平倉口數!$A$4:$M$499,9,FALSE)</f>
        <v>0</v>
      </c>
      <c r="P244" s="27">
        <f>VLOOKUP($B244,外資期貨未平倉口數!$A$4:$M$499,10,FALSE)</f>
        <v>0</v>
      </c>
      <c r="Q244" s="27">
        <f>VLOOKUP($B244,外資期貨未平倉口數!$A$4:$M$499,11,FALSE)</f>
        <v>0</v>
      </c>
      <c r="R244" s="64">
        <f>VLOOKUP($B244,選擇權未平倉餘額!$A$4:$I$500,6,FALSE)</f>
        <v>0</v>
      </c>
      <c r="S244" s="64">
        <f>VLOOKUP($B244,選擇權未平倉餘額!$A$4:$I$500,7,FALSE)</f>
        <v>0</v>
      </c>
      <c r="T244" s="64">
        <f>VLOOKUP($B244,選擇權未平倉餘額!$A$4:$I$500,8,FALSE)</f>
        <v>0</v>
      </c>
      <c r="U244" s="64">
        <f>VLOOKUP($B244,選擇權未平倉餘額!$A$4:$I$500,9,FALSE)</f>
        <v>0</v>
      </c>
      <c r="V244" s="39">
        <f>VLOOKUP($B244,臺指選擇權P_C_Ratios!$A$4:$C$500,3,FALSE)</f>
        <v>0</v>
      </c>
      <c r="W244" s="41" t="e">
        <f>VLOOKUP($B244,散戶多空比!$A$6:$L$500,12,FALSE)</f>
        <v>#DIV/0!</v>
      </c>
      <c r="X244" s="40">
        <f>VLOOKUP($B244,期貨大額交易人未沖銷部位!$A$4:$O$499,4,FALSE)</f>
        <v>0</v>
      </c>
      <c r="Y244" s="40">
        <f>VLOOKUP($B244,期貨大額交易人未沖銷部位!$A$4:$O$499,7,FALSE)</f>
        <v>0</v>
      </c>
      <c r="Z244" s="40">
        <f>VLOOKUP($B244,期貨大額交易人未沖銷部位!$A$4:$O$499,10,FALSE)</f>
        <v>0</v>
      </c>
      <c r="AA244" s="40">
        <f>VLOOKUP($B244,期貨大額交易人未沖銷部位!$A$4:$O$499,13,FALSE)</f>
        <v>0</v>
      </c>
      <c r="AB244" s="40">
        <f>VLOOKUP($B244,期貨大額交易人未沖銷部位!$A$4:$O$499,14,FALSE)</f>
        <v>0</v>
      </c>
      <c r="AC244" s="40">
        <f>VLOOKUP($B244,期貨大額交易人未沖銷部位!$A$4:$O$499,15,FALSE)</f>
        <v>0</v>
      </c>
      <c r="AD244" s="33">
        <f>VLOOKUP($B244,三大美股走勢!$A$4:$J$495,4,FALSE)</f>
        <v>0</v>
      </c>
      <c r="AE244" s="33">
        <f>VLOOKUP($B244,三大美股走勢!$A$4:$J$495,7,FALSE)</f>
        <v>0</v>
      </c>
      <c r="AF244" s="33">
        <f>VLOOKUP($B244,三大美股走勢!$A$4:$J$495,10,FALSE)</f>
        <v>0</v>
      </c>
    </row>
    <row r="245" spans="2:32">
      <c r="B245" s="32">
        <v>43024</v>
      </c>
      <c r="C245" s="33">
        <f>VLOOKUP($B245,大盤與近月台指!$A$4:$I$499,2,FALSE)</f>
        <v>0</v>
      </c>
      <c r="D245" s="34">
        <f>VLOOKUP($B245,大盤與近月台指!$A$4:$I$499,3,FALSE)</f>
        <v>0</v>
      </c>
      <c r="E245" s="35">
        <f>VLOOKUP($B245,大盤與近月台指!$A$4:$I$499,4,FALSE)</f>
        <v>0</v>
      </c>
      <c r="F245" s="33">
        <f>VLOOKUP($B245,大盤與近月台指!$A$4:$I$499,5,FALSE)</f>
        <v>0</v>
      </c>
      <c r="G245" s="49">
        <f>VLOOKUP($B245,三大法人買賣超!$A$4:$I$500,3,FALSE)</f>
        <v>0</v>
      </c>
      <c r="H245" s="34">
        <f>VLOOKUP($B245,三大法人買賣超!$A$4:$I$500,5,FALSE)</f>
        <v>0</v>
      </c>
      <c r="I245" s="27">
        <f>VLOOKUP($B245,三大法人買賣超!$A$4:$I$500,7,FALSE)</f>
        <v>0</v>
      </c>
      <c r="J245" s="27">
        <f>VLOOKUP($B245,三大法人買賣超!$A$4:$I$500,9,FALSE)</f>
        <v>0</v>
      </c>
      <c r="K245" s="37">
        <f>新台幣匯率美元指數!B246</f>
        <v>0</v>
      </c>
      <c r="L245" s="38">
        <f>新台幣匯率美元指數!C246</f>
        <v>0</v>
      </c>
      <c r="M245" s="39">
        <f>新台幣匯率美元指數!D246</f>
        <v>0</v>
      </c>
      <c r="N245" s="27">
        <f>VLOOKUP($B245,外資期貨未平倉口數!$A$4:$M$499,4,FALSE)</f>
        <v>0</v>
      </c>
      <c r="O245" s="27">
        <f>VLOOKUP($B245,外資期貨未平倉口數!$A$4:$M$499,9,FALSE)</f>
        <v>0</v>
      </c>
      <c r="P245" s="27">
        <f>VLOOKUP($B245,外資期貨未平倉口數!$A$4:$M$499,10,FALSE)</f>
        <v>0</v>
      </c>
      <c r="Q245" s="27">
        <f>VLOOKUP($B245,外資期貨未平倉口數!$A$4:$M$499,11,FALSE)</f>
        <v>0</v>
      </c>
      <c r="R245" s="64">
        <f>VLOOKUP($B245,選擇權未平倉餘額!$A$4:$I$500,6,FALSE)</f>
        <v>0</v>
      </c>
      <c r="S245" s="64">
        <f>VLOOKUP($B245,選擇權未平倉餘額!$A$4:$I$500,7,FALSE)</f>
        <v>0</v>
      </c>
      <c r="T245" s="64">
        <f>VLOOKUP($B245,選擇權未平倉餘額!$A$4:$I$500,8,FALSE)</f>
        <v>0</v>
      </c>
      <c r="U245" s="64">
        <f>VLOOKUP($B245,選擇權未平倉餘額!$A$4:$I$500,9,FALSE)</f>
        <v>0</v>
      </c>
      <c r="V245" s="39">
        <f>VLOOKUP($B245,臺指選擇權P_C_Ratios!$A$4:$C$500,3,FALSE)</f>
        <v>0</v>
      </c>
      <c r="W245" s="41" t="e">
        <f>VLOOKUP($B245,散戶多空比!$A$6:$L$500,12,FALSE)</f>
        <v>#DIV/0!</v>
      </c>
      <c r="X245" s="40">
        <f>VLOOKUP($B245,期貨大額交易人未沖銷部位!$A$4:$O$499,4,FALSE)</f>
        <v>0</v>
      </c>
      <c r="Y245" s="40">
        <f>VLOOKUP($B245,期貨大額交易人未沖銷部位!$A$4:$O$499,7,FALSE)</f>
        <v>0</v>
      </c>
      <c r="Z245" s="40">
        <f>VLOOKUP($B245,期貨大額交易人未沖銷部位!$A$4:$O$499,10,FALSE)</f>
        <v>0</v>
      </c>
      <c r="AA245" s="40">
        <f>VLOOKUP($B245,期貨大額交易人未沖銷部位!$A$4:$O$499,13,FALSE)</f>
        <v>0</v>
      </c>
      <c r="AB245" s="40">
        <f>VLOOKUP($B245,期貨大額交易人未沖銷部位!$A$4:$O$499,14,FALSE)</f>
        <v>0</v>
      </c>
      <c r="AC245" s="40">
        <f>VLOOKUP($B245,期貨大額交易人未沖銷部位!$A$4:$O$499,15,FALSE)</f>
        <v>0</v>
      </c>
      <c r="AD245" s="33">
        <f>VLOOKUP($B245,三大美股走勢!$A$4:$J$495,4,FALSE)</f>
        <v>0</v>
      </c>
      <c r="AE245" s="33">
        <f>VLOOKUP($B245,三大美股走勢!$A$4:$J$495,7,FALSE)</f>
        <v>0</v>
      </c>
      <c r="AF245" s="33">
        <f>VLOOKUP($B245,三大美股走勢!$A$4:$J$495,10,FALSE)</f>
        <v>0</v>
      </c>
    </row>
    <row r="246" spans="2:32">
      <c r="B246" s="32">
        <v>43025</v>
      </c>
      <c r="C246" s="33">
        <f>VLOOKUP($B246,大盤與近月台指!$A$4:$I$499,2,FALSE)</f>
        <v>0</v>
      </c>
      <c r="D246" s="34">
        <f>VLOOKUP($B246,大盤與近月台指!$A$4:$I$499,3,FALSE)</f>
        <v>0</v>
      </c>
      <c r="E246" s="35">
        <f>VLOOKUP($B246,大盤與近月台指!$A$4:$I$499,4,FALSE)</f>
        <v>0</v>
      </c>
      <c r="F246" s="33">
        <f>VLOOKUP($B246,大盤與近月台指!$A$4:$I$499,5,FALSE)</f>
        <v>0</v>
      </c>
      <c r="G246" s="49">
        <f>VLOOKUP($B246,三大法人買賣超!$A$4:$I$500,3,FALSE)</f>
        <v>0</v>
      </c>
      <c r="H246" s="34">
        <f>VLOOKUP($B246,三大法人買賣超!$A$4:$I$500,5,FALSE)</f>
        <v>0</v>
      </c>
      <c r="I246" s="27">
        <f>VLOOKUP($B246,三大法人買賣超!$A$4:$I$500,7,FALSE)</f>
        <v>0</v>
      </c>
      <c r="J246" s="27">
        <f>VLOOKUP($B246,三大法人買賣超!$A$4:$I$500,9,FALSE)</f>
        <v>0</v>
      </c>
      <c r="K246" s="37">
        <f>新台幣匯率美元指數!B247</f>
        <v>0</v>
      </c>
      <c r="L246" s="38">
        <f>新台幣匯率美元指數!C247</f>
        <v>0</v>
      </c>
      <c r="M246" s="39">
        <f>新台幣匯率美元指數!D247</f>
        <v>0</v>
      </c>
      <c r="N246" s="27">
        <f>VLOOKUP($B246,外資期貨未平倉口數!$A$4:$M$499,4,FALSE)</f>
        <v>0</v>
      </c>
      <c r="O246" s="27">
        <f>VLOOKUP($B246,外資期貨未平倉口數!$A$4:$M$499,9,FALSE)</f>
        <v>0</v>
      </c>
      <c r="P246" s="27">
        <f>VLOOKUP($B246,外資期貨未平倉口數!$A$4:$M$499,10,FALSE)</f>
        <v>0</v>
      </c>
      <c r="Q246" s="27">
        <f>VLOOKUP($B246,外資期貨未平倉口數!$A$4:$M$499,11,FALSE)</f>
        <v>0</v>
      </c>
      <c r="R246" s="64">
        <f>VLOOKUP($B246,選擇權未平倉餘額!$A$4:$I$500,6,FALSE)</f>
        <v>0</v>
      </c>
      <c r="S246" s="64">
        <f>VLOOKUP($B246,選擇權未平倉餘額!$A$4:$I$500,7,FALSE)</f>
        <v>0</v>
      </c>
      <c r="T246" s="64">
        <f>VLOOKUP($B246,選擇權未平倉餘額!$A$4:$I$500,8,FALSE)</f>
        <v>0</v>
      </c>
      <c r="U246" s="64">
        <f>VLOOKUP($B246,選擇權未平倉餘額!$A$4:$I$500,9,FALSE)</f>
        <v>0</v>
      </c>
      <c r="V246" s="39">
        <f>VLOOKUP($B246,臺指選擇權P_C_Ratios!$A$4:$C$500,3,FALSE)</f>
        <v>0</v>
      </c>
      <c r="W246" s="41" t="e">
        <f>VLOOKUP($B246,散戶多空比!$A$6:$L$500,12,FALSE)</f>
        <v>#DIV/0!</v>
      </c>
      <c r="X246" s="40">
        <f>VLOOKUP($B246,期貨大額交易人未沖銷部位!$A$4:$O$499,4,FALSE)</f>
        <v>0</v>
      </c>
      <c r="Y246" s="40">
        <f>VLOOKUP($B246,期貨大額交易人未沖銷部位!$A$4:$O$499,7,FALSE)</f>
        <v>0</v>
      </c>
      <c r="Z246" s="40">
        <f>VLOOKUP($B246,期貨大額交易人未沖銷部位!$A$4:$O$499,10,FALSE)</f>
        <v>0</v>
      </c>
      <c r="AA246" s="40">
        <f>VLOOKUP($B246,期貨大額交易人未沖銷部位!$A$4:$O$499,13,FALSE)</f>
        <v>0</v>
      </c>
      <c r="AB246" s="40">
        <f>VLOOKUP($B246,期貨大額交易人未沖銷部位!$A$4:$O$499,14,FALSE)</f>
        <v>0</v>
      </c>
      <c r="AC246" s="40">
        <f>VLOOKUP($B246,期貨大額交易人未沖銷部位!$A$4:$O$499,15,FALSE)</f>
        <v>0</v>
      </c>
      <c r="AD246" s="33">
        <f>VLOOKUP($B246,三大美股走勢!$A$4:$J$495,4,FALSE)</f>
        <v>0</v>
      </c>
      <c r="AE246" s="33">
        <f>VLOOKUP($B246,三大美股走勢!$A$4:$J$495,7,FALSE)</f>
        <v>0</v>
      </c>
      <c r="AF246" s="33">
        <f>VLOOKUP($B246,三大美股走勢!$A$4:$J$495,10,FALSE)</f>
        <v>0</v>
      </c>
    </row>
    <row r="247" spans="2:32">
      <c r="B247" s="32">
        <v>43026</v>
      </c>
      <c r="C247" s="33">
        <f>VLOOKUP($B247,大盤與近月台指!$A$4:$I$499,2,FALSE)</f>
        <v>0</v>
      </c>
      <c r="D247" s="34">
        <f>VLOOKUP($B247,大盤與近月台指!$A$4:$I$499,3,FALSE)</f>
        <v>0</v>
      </c>
      <c r="E247" s="35">
        <f>VLOOKUP($B247,大盤與近月台指!$A$4:$I$499,4,FALSE)</f>
        <v>0</v>
      </c>
      <c r="F247" s="33">
        <f>VLOOKUP($B247,大盤與近月台指!$A$4:$I$499,5,FALSE)</f>
        <v>0</v>
      </c>
      <c r="G247" s="49">
        <f>VLOOKUP($B247,三大法人買賣超!$A$4:$I$500,3,FALSE)</f>
        <v>0</v>
      </c>
      <c r="H247" s="34">
        <f>VLOOKUP($B247,三大法人買賣超!$A$4:$I$500,5,FALSE)</f>
        <v>0</v>
      </c>
      <c r="I247" s="27">
        <f>VLOOKUP($B247,三大法人買賣超!$A$4:$I$500,7,FALSE)</f>
        <v>0</v>
      </c>
      <c r="J247" s="27">
        <f>VLOOKUP($B247,三大法人買賣超!$A$4:$I$500,9,FALSE)</f>
        <v>0</v>
      </c>
      <c r="K247" s="37">
        <f>新台幣匯率美元指數!B248</f>
        <v>0</v>
      </c>
      <c r="L247" s="38">
        <f>新台幣匯率美元指數!C248</f>
        <v>0</v>
      </c>
      <c r="M247" s="39">
        <f>新台幣匯率美元指數!D248</f>
        <v>0</v>
      </c>
      <c r="N247" s="27">
        <f>VLOOKUP($B247,外資期貨未平倉口數!$A$4:$M$499,4,FALSE)</f>
        <v>-3687.75</v>
      </c>
      <c r="O247" s="27">
        <f>VLOOKUP($B247,外資期貨未平倉口數!$A$4:$M$499,9,FALSE)</f>
        <v>58185.25</v>
      </c>
      <c r="P247" s="27">
        <f>VLOOKUP($B247,外資期貨未平倉口數!$A$4:$M$499,10,FALSE)</f>
        <v>-15034.5</v>
      </c>
      <c r="Q247" s="27">
        <f>VLOOKUP($B247,外資期貨未平倉口數!$A$4:$M$499,11,FALSE)</f>
        <v>58185.25</v>
      </c>
      <c r="R247" s="64">
        <f>VLOOKUP($B247,選擇權未平倉餘額!$A$4:$I$500,6,FALSE)</f>
        <v>0</v>
      </c>
      <c r="S247" s="64">
        <f>VLOOKUP($B247,選擇權未平倉餘額!$A$4:$I$500,7,FALSE)</f>
        <v>0</v>
      </c>
      <c r="T247" s="64">
        <f>VLOOKUP($B247,選擇權未平倉餘額!$A$4:$I$500,8,FALSE)</f>
        <v>0</v>
      </c>
      <c r="U247" s="64">
        <f>VLOOKUP($B247,選擇權未平倉餘額!$A$4:$I$500,9,FALSE)</f>
        <v>0</v>
      </c>
      <c r="V247" s="39">
        <f>VLOOKUP($B247,臺指選擇權P_C_Ratios!$A$4:$C$500,3,FALSE)</f>
        <v>0</v>
      </c>
      <c r="W247" s="41" t="e">
        <f>VLOOKUP($B247,散戶多空比!$A$6:$L$500,12,FALSE)</f>
        <v>#DIV/0!</v>
      </c>
      <c r="X247" s="40">
        <f>VLOOKUP($B247,期貨大額交易人未沖銷部位!$A$4:$O$499,4,FALSE)</f>
        <v>0</v>
      </c>
      <c r="Y247" s="40">
        <f>VLOOKUP($B247,期貨大額交易人未沖銷部位!$A$4:$O$499,7,FALSE)</f>
        <v>0</v>
      </c>
      <c r="Z247" s="40">
        <f>VLOOKUP($B247,期貨大額交易人未沖銷部位!$A$4:$O$499,10,FALSE)</f>
        <v>0</v>
      </c>
      <c r="AA247" s="40">
        <f>VLOOKUP($B247,期貨大額交易人未沖銷部位!$A$4:$O$499,13,FALSE)</f>
        <v>0</v>
      </c>
      <c r="AB247" s="40">
        <f>VLOOKUP($B247,期貨大額交易人未沖銷部位!$A$4:$O$499,14,FALSE)</f>
        <v>0</v>
      </c>
      <c r="AC247" s="40">
        <f>VLOOKUP($B247,期貨大額交易人未沖銷部位!$A$4:$O$499,15,FALSE)</f>
        <v>0</v>
      </c>
      <c r="AD247" s="33">
        <f>VLOOKUP($B247,三大美股走勢!$A$4:$J$495,4,FALSE)</f>
        <v>0</v>
      </c>
      <c r="AE247" s="33">
        <f>VLOOKUP($B247,三大美股走勢!$A$4:$J$495,7,FALSE)</f>
        <v>0</v>
      </c>
      <c r="AF247" s="33">
        <f>VLOOKUP($B247,三大美股走勢!$A$4:$J$495,10,FALSE)</f>
        <v>0</v>
      </c>
    </row>
    <row r="248" spans="2:32">
      <c r="B248" s="32">
        <v>43027</v>
      </c>
      <c r="C248" s="33">
        <f>VLOOKUP($B248,大盤與近月台指!$A$4:$I$499,2,FALSE)</f>
        <v>0</v>
      </c>
      <c r="D248" s="34">
        <f>VLOOKUP($B248,大盤與近月台指!$A$4:$I$499,3,FALSE)</f>
        <v>0</v>
      </c>
      <c r="E248" s="35">
        <f>VLOOKUP($B248,大盤與近月台指!$A$4:$I$499,4,FALSE)</f>
        <v>0</v>
      </c>
      <c r="F248" s="33">
        <f>VLOOKUP($B248,大盤與近月台指!$A$4:$I$499,5,FALSE)</f>
        <v>0</v>
      </c>
      <c r="G248" s="49">
        <f>VLOOKUP($B248,三大法人買賣超!$A$4:$I$500,3,FALSE)</f>
        <v>0</v>
      </c>
      <c r="H248" s="34">
        <f>VLOOKUP($B248,三大法人買賣超!$A$4:$I$500,5,FALSE)</f>
        <v>0</v>
      </c>
      <c r="I248" s="27">
        <f>VLOOKUP($B248,三大法人買賣超!$A$4:$I$500,7,FALSE)</f>
        <v>0</v>
      </c>
      <c r="J248" s="27">
        <f>VLOOKUP($B248,三大法人買賣超!$A$4:$I$500,9,FALSE)</f>
        <v>0</v>
      </c>
      <c r="K248" s="37">
        <f>新台幣匯率美元指數!B249</f>
        <v>0</v>
      </c>
      <c r="L248" s="38">
        <f>新台幣匯率美元指數!C249</f>
        <v>0</v>
      </c>
      <c r="M248" s="39">
        <f>新台幣匯率美元指數!D249</f>
        <v>0</v>
      </c>
      <c r="N248" s="27">
        <f>VLOOKUP($B248,外資期貨未平倉口數!$A$4:$M$499,4,FALSE)</f>
        <v>0</v>
      </c>
      <c r="O248" s="27">
        <f>VLOOKUP($B248,外資期貨未平倉口數!$A$4:$M$499,9,FALSE)</f>
        <v>0</v>
      </c>
      <c r="P248" s="27">
        <f>VLOOKUP($B248,外資期貨未平倉口數!$A$4:$M$499,10,FALSE)</f>
        <v>0</v>
      </c>
      <c r="Q248" s="27">
        <f>VLOOKUP($B248,外資期貨未平倉口數!$A$4:$M$499,11,FALSE)</f>
        <v>0</v>
      </c>
      <c r="R248" s="64">
        <f>VLOOKUP($B248,選擇權未平倉餘額!$A$4:$I$500,6,FALSE)</f>
        <v>0</v>
      </c>
      <c r="S248" s="64">
        <f>VLOOKUP($B248,選擇權未平倉餘額!$A$4:$I$500,7,FALSE)</f>
        <v>0</v>
      </c>
      <c r="T248" s="64">
        <f>VLOOKUP($B248,選擇權未平倉餘額!$A$4:$I$500,8,FALSE)</f>
        <v>0</v>
      </c>
      <c r="U248" s="64">
        <f>VLOOKUP($B248,選擇權未平倉餘額!$A$4:$I$500,9,FALSE)</f>
        <v>0</v>
      </c>
      <c r="V248" s="39">
        <f>VLOOKUP($B248,臺指選擇權P_C_Ratios!$A$4:$C$500,3,FALSE)</f>
        <v>0</v>
      </c>
      <c r="W248" s="41" t="e">
        <f>VLOOKUP($B248,散戶多空比!$A$6:$L$500,12,FALSE)</f>
        <v>#DIV/0!</v>
      </c>
      <c r="X248" s="40">
        <f>VLOOKUP($B248,期貨大額交易人未沖銷部位!$A$4:$O$499,4,FALSE)</f>
        <v>0</v>
      </c>
      <c r="Y248" s="40">
        <f>VLOOKUP($B248,期貨大額交易人未沖銷部位!$A$4:$O$499,7,FALSE)</f>
        <v>0</v>
      </c>
      <c r="Z248" s="40">
        <f>VLOOKUP($B248,期貨大額交易人未沖銷部位!$A$4:$O$499,10,FALSE)</f>
        <v>0</v>
      </c>
      <c r="AA248" s="40">
        <f>VLOOKUP($B248,期貨大額交易人未沖銷部位!$A$4:$O$499,13,FALSE)</f>
        <v>0</v>
      </c>
      <c r="AB248" s="40">
        <f>VLOOKUP($B248,期貨大額交易人未沖銷部位!$A$4:$O$499,14,FALSE)</f>
        <v>0</v>
      </c>
      <c r="AC248" s="40">
        <f>VLOOKUP($B248,期貨大額交易人未沖銷部位!$A$4:$O$499,15,FALSE)</f>
        <v>0</v>
      </c>
      <c r="AD248" s="33">
        <f>VLOOKUP($B248,三大美股走勢!$A$4:$J$495,4,FALSE)</f>
        <v>0</v>
      </c>
      <c r="AE248" s="33">
        <f>VLOOKUP($B248,三大美股走勢!$A$4:$J$495,7,FALSE)</f>
        <v>0</v>
      </c>
      <c r="AF248" s="33">
        <f>VLOOKUP($B248,三大美股走勢!$A$4:$J$495,10,FALSE)</f>
        <v>0</v>
      </c>
    </row>
    <row r="249" spans="2:32">
      <c r="B249" s="32">
        <v>43028</v>
      </c>
      <c r="C249" s="33">
        <f>VLOOKUP($B249,大盤與近月台指!$A$4:$I$499,2,FALSE)</f>
        <v>0</v>
      </c>
      <c r="D249" s="34">
        <f>VLOOKUP($B249,大盤與近月台指!$A$4:$I$499,3,FALSE)</f>
        <v>0</v>
      </c>
      <c r="E249" s="35">
        <f>VLOOKUP($B249,大盤與近月台指!$A$4:$I$499,4,FALSE)</f>
        <v>0</v>
      </c>
      <c r="F249" s="33">
        <f>VLOOKUP($B249,大盤與近月台指!$A$4:$I$499,5,FALSE)</f>
        <v>0</v>
      </c>
      <c r="G249" s="49">
        <f>VLOOKUP($B249,三大法人買賣超!$A$4:$I$500,3,FALSE)</f>
        <v>0</v>
      </c>
      <c r="H249" s="34">
        <f>VLOOKUP($B249,三大法人買賣超!$A$4:$I$500,5,FALSE)</f>
        <v>0</v>
      </c>
      <c r="I249" s="27">
        <f>VLOOKUP($B249,三大法人買賣超!$A$4:$I$500,7,FALSE)</f>
        <v>0</v>
      </c>
      <c r="J249" s="27">
        <f>VLOOKUP($B249,三大法人買賣超!$A$4:$I$500,9,FALSE)</f>
        <v>0</v>
      </c>
      <c r="K249" s="37">
        <f>新台幣匯率美元指數!B250</f>
        <v>0</v>
      </c>
      <c r="L249" s="38">
        <f>新台幣匯率美元指數!C250</f>
        <v>0</v>
      </c>
      <c r="M249" s="39">
        <f>新台幣匯率美元指數!D250</f>
        <v>0</v>
      </c>
      <c r="N249" s="27">
        <f>VLOOKUP($B249,外資期貨未平倉口數!$A$4:$M$499,4,FALSE)</f>
        <v>0</v>
      </c>
      <c r="O249" s="27">
        <f>VLOOKUP($B249,外資期貨未平倉口數!$A$4:$M$499,9,FALSE)</f>
        <v>0</v>
      </c>
      <c r="P249" s="27">
        <f>VLOOKUP($B249,外資期貨未平倉口數!$A$4:$M$499,10,FALSE)</f>
        <v>0</v>
      </c>
      <c r="Q249" s="27">
        <f>VLOOKUP($B249,外資期貨未平倉口數!$A$4:$M$499,11,FALSE)</f>
        <v>0</v>
      </c>
      <c r="R249" s="64">
        <f>VLOOKUP($B249,選擇權未平倉餘額!$A$4:$I$500,6,FALSE)</f>
        <v>0</v>
      </c>
      <c r="S249" s="64">
        <f>VLOOKUP($B249,選擇權未平倉餘額!$A$4:$I$500,7,FALSE)</f>
        <v>0</v>
      </c>
      <c r="T249" s="64">
        <f>VLOOKUP($B249,選擇權未平倉餘額!$A$4:$I$500,8,FALSE)</f>
        <v>0</v>
      </c>
      <c r="U249" s="64">
        <f>VLOOKUP($B249,選擇權未平倉餘額!$A$4:$I$500,9,FALSE)</f>
        <v>0</v>
      </c>
      <c r="V249" s="39">
        <f>VLOOKUP($B249,臺指選擇權P_C_Ratios!$A$4:$C$500,3,FALSE)</f>
        <v>0</v>
      </c>
      <c r="W249" s="41" t="e">
        <f>VLOOKUP($B249,散戶多空比!$A$6:$L$500,12,FALSE)</f>
        <v>#DIV/0!</v>
      </c>
      <c r="X249" s="40">
        <f>VLOOKUP($B249,期貨大額交易人未沖銷部位!$A$4:$O$499,4,FALSE)</f>
        <v>0</v>
      </c>
      <c r="Y249" s="40">
        <f>VLOOKUP($B249,期貨大額交易人未沖銷部位!$A$4:$O$499,7,FALSE)</f>
        <v>0</v>
      </c>
      <c r="Z249" s="40">
        <f>VLOOKUP($B249,期貨大額交易人未沖銷部位!$A$4:$O$499,10,FALSE)</f>
        <v>0</v>
      </c>
      <c r="AA249" s="40">
        <f>VLOOKUP($B249,期貨大額交易人未沖銷部位!$A$4:$O$499,13,FALSE)</f>
        <v>0</v>
      </c>
      <c r="AB249" s="40">
        <f>VLOOKUP($B249,期貨大額交易人未沖銷部位!$A$4:$O$499,14,FALSE)</f>
        <v>0</v>
      </c>
      <c r="AC249" s="40">
        <f>VLOOKUP($B249,期貨大額交易人未沖銷部位!$A$4:$O$499,15,FALSE)</f>
        <v>0</v>
      </c>
      <c r="AD249" s="33">
        <f>VLOOKUP($B249,三大美股走勢!$A$4:$J$495,4,FALSE)</f>
        <v>0</v>
      </c>
      <c r="AE249" s="33">
        <f>VLOOKUP($B249,三大美股走勢!$A$4:$J$495,7,FALSE)</f>
        <v>0</v>
      </c>
      <c r="AF249" s="33">
        <f>VLOOKUP($B249,三大美股走勢!$A$4:$J$495,10,FALSE)</f>
        <v>0</v>
      </c>
    </row>
    <row r="250" spans="2:32">
      <c r="B250" s="32">
        <v>43029</v>
      </c>
      <c r="C250" s="33">
        <f>VLOOKUP($B250,大盤與近月台指!$A$4:$I$499,2,FALSE)</f>
        <v>0</v>
      </c>
      <c r="D250" s="34">
        <f>VLOOKUP($B250,大盤與近月台指!$A$4:$I$499,3,FALSE)</f>
        <v>0</v>
      </c>
      <c r="E250" s="35">
        <f>VLOOKUP($B250,大盤與近月台指!$A$4:$I$499,4,FALSE)</f>
        <v>0</v>
      </c>
      <c r="F250" s="33">
        <f>VLOOKUP($B250,大盤與近月台指!$A$4:$I$499,5,FALSE)</f>
        <v>0</v>
      </c>
      <c r="G250" s="49">
        <f>VLOOKUP($B250,三大法人買賣超!$A$4:$I$500,3,FALSE)</f>
        <v>0</v>
      </c>
      <c r="H250" s="34">
        <f>VLOOKUP($B250,三大法人買賣超!$A$4:$I$500,5,FALSE)</f>
        <v>0</v>
      </c>
      <c r="I250" s="27">
        <f>VLOOKUP($B250,三大法人買賣超!$A$4:$I$500,7,FALSE)</f>
        <v>0</v>
      </c>
      <c r="J250" s="27">
        <f>VLOOKUP($B250,三大法人買賣超!$A$4:$I$500,9,FALSE)</f>
        <v>0</v>
      </c>
      <c r="K250" s="37">
        <f>新台幣匯率美元指數!B251</f>
        <v>0</v>
      </c>
      <c r="L250" s="38">
        <f>新台幣匯率美元指數!C251</f>
        <v>0</v>
      </c>
      <c r="M250" s="39">
        <f>新台幣匯率美元指數!D251</f>
        <v>0</v>
      </c>
      <c r="N250" s="27">
        <f>VLOOKUP($B250,外資期貨未平倉口數!$A$4:$M$499,4,FALSE)</f>
        <v>0</v>
      </c>
      <c r="O250" s="27">
        <f>VLOOKUP($B250,外資期貨未平倉口數!$A$4:$M$499,9,FALSE)</f>
        <v>0</v>
      </c>
      <c r="P250" s="27">
        <f>VLOOKUP($B250,外資期貨未平倉口數!$A$4:$M$499,10,FALSE)</f>
        <v>0</v>
      </c>
      <c r="Q250" s="27">
        <f>VLOOKUP($B250,外資期貨未平倉口數!$A$4:$M$499,11,FALSE)</f>
        <v>0</v>
      </c>
      <c r="R250" s="64">
        <f>VLOOKUP($B250,選擇權未平倉餘額!$A$4:$I$500,6,FALSE)</f>
        <v>0</v>
      </c>
      <c r="S250" s="64">
        <f>VLOOKUP($B250,選擇權未平倉餘額!$A$4:$I$500,7,FALSE)</f>
        <v>0</v>
      </c>
      <c r="T250" s="64">
        <f>VLOOKUP($B250,選擇權未平倉餘額!$A$4:$I$500,8,FALSE)</f>
        <v>0</v>
      </c>
      <c r="U250" s="64">
        <f>VLOOKUP($B250,選擇權未平倉餘額!$A$4:$I$500,9,FALSE)</f>
        <v>0</v>
      </c>
      <c r="V250" s="39">
        <f>VLOOKUP($B250,臺指選擇權P_C_Ratios!$A$4:$C$500,3,FALSE)</f>
        <v>0</v>
      </c>
      <c r="W250" s="41" t="e">
        <f>VLOOKUP($B250,散戶多空比!$A$6:$L$500,12,FALSE)</f>
        <v>#DIV/0!</v>
      </c>
      <c r="X250" s="40">
        <f>VLOOKUP($B250,期貨大額交易人未沖銷部位!$A$4:$O$499,4,FALSE)</f>
        <v>0</v>
      </c>
      <c r="Y250" s="40">
        <f>VLOOKUP($B250,期貨大額交易人未沖銷部位!$A$4:$O$499,7,FALSE)</f>
        <v>0</v>
      </c>
      <c r="Z250" s="40">
        <f>VLOOKUP($B250,期貨大額交易人未沖銷部位!$A$4:$O$499,10,FALSE)</f>
        <v>0</v>
      </c>
      <c r="AA250" s="40">
        <f>VLOOKUP($B250,期貨大額交易人未沖銷部位!$A$4:$O$499,13,FALSE)</f>
        <v>0</v>
      </c>
      <c r="AB250" s="40">
        <f>VLOOKUP($B250,期貨大額交易人未沖銷部位!$A$4:$O$499,14,FALSE)</f>
        <v>0</v>
      </c>
      <c r="AC250" s="40">
        <f>VLOOKUP($B250,期貨大額交易人未沖銷部位!$A$4:$O$499,15,FALSE)</f>
        <v>0</v>
      </c>
      <c r="AD250" s="33">
        <f>VLOOKUP($B250,三大美股走勢!$A$4:$J$495,4,FALSE)</f>
        <v>0</v>
      </c>
      <c r="AE250" s="33">
        <f>VLOOKUP($B250,三大美股走勢!$A$4:$J$495,7,FALSE)</f>
        <v>0</v>
      </c>
      <c r="AF250" s="33">
        <f>VLOOKUP($B250,三大美股走勢!$A$4:$J$495,10,FALSE)</f>
        <v>0</v>
      </c>
    </row>
    <row r="251" spans="2:32">
      <c r="B251" s="32">
        <v>43030</v>
      </c>
      <c r="C251" s="33">
        <f>VLOOKUP($B251,大盤與近月台指!$A$4:$I$499,2,FALSE)</f>
        <v>0</v>
      </c>
      <c r="D251" s="34">
        <f>VLOOKUP($B251,大盤與近月台指!$A$4:$I$499,3,FALSE)</f>
        <v>0</v>
      </c>
      <c r="E251" s="35">
        <f>VLOOKUP($B251,大盤與近月台指!$A$4:$I$499,4,FALSE)</f>
        <v>0</v>
      </c>
      <c r="F251" s="33">
        <f>VLOOKUP($B251,大盤與近月台指!$A$4:$I$499,5,FALSE)</f>
        <v>0</v>
      </c>
      <c r="G251" s="49">
        <f>VLOOKUP($B251,三大法人買賣超!$A$4:$I$500,3,FALSE)</f>
        <v>0</v>
      </c>
      <c r="H251" s="34">
        <f>VLOOKUP($B251,三大法人買賣超!$A$4:$I$500,5,FALSE)</f>
        <v>0</v>
      </c>
      <c r="I251" s="27">
        <f>VLOOKUP($B251,三大法人買賣超!$A$4:$I$500,7,FALSE)</f>
        <v>0</v>
      </c>
      <c r="J251" s="27">
        <f>VLOOKUP($B251,三大法人買賣超!$A$4:$I$500,9,FALSE)</f>
        <v>0</v>
      </c>
      <c r="K251" s="37">
        <f>新台幣匯率美元指數!B252</f>
        <v>0</v>
      </c>
      <c r="L251" s="38">
        <f>新台幣匯率美元指數!C252</f>
        <v>0</v>
      </c>
      <c r="M251" s="39">
        <f>新台幣匯率美元指數!D252</f>
        <v>0</v>
      </c>
      <c r="N251" s="27">
        <f>VLOOKUP($B251,外資期貨未平倉口數!$A$4:$M$499,4,FALSE)</f>
        <v>0</v>
      </c>
      <c r="O251" s="27">
        <f>VLOOKUP($B251,外資期貨未平倉口數!$A$4:$M$499,9,FALSE)</f>
        <v>0</v>
      </c>
      <c r="P251" s="27">
        <f>VLOOKUP($B251,外資期貨未平倉口數!$A$4:$M$499,10,FALSE)</f>
        <v>0</v>
      </c>
      <c r="Q251" s="27">
        <f>VLOOKUP($B251,外資期貨未平倉口數!$A$4:$M$499,11,FALSE)</f>
        <v>0</v>
      </c>
      <c r="R251" s="64">
        <f>VLOOKUP($B251,選擇權未平倉餘額!$A$4:$I$500,6,FALSE)</f>
        <v>0</v>
      </c>
      <c r="S251" s="64">
        <f>VLOOKUP($B251,選擇權未平倉餘額!$A$4:$I$500,7,FALSE)</f>
        <v>0</v>
      </c>
      <c r="T251" s="64">
        <f>VLOOKUP($B251,選擇權未平倉餘額!$A$4:$I$500,8,FALSE)</f>
        <v>0</v>
      </c>
      <c r="U251" s="64">
        <f>VLOOKUP($B251,選擇權未平倉餘額!$A$4:$I$500,9,FALSE)</f>
        <v>0</v>
      </c>
      <c r="V251" s="39">
        <f>VLOOKUP($B251,臺指選擇權P_C_Ratios!$A$4:$C$500,3,FALSE)</f>
        <v>0</v>
      </c>
      <c r="W251" s="41" t="e">
        <f>VLOOKUP($B251,散戶多空比!$A$6:$L$500,12,FALSE)</f>
        <v>#DIV/0!</v>
      </c>
      <c r="X251" s="40">
        <f>VLOOKUP($B251,期貨大額交易人未沖銷部位!$A$4:$O$499,4,FALSE)</f>
        <v>0</v>
      </c>
      <c r="Y251" s="40">
        <f>VLOOKUP($B251,期貨大額交易人未沖銷部位!$A$4:$O$499,7,FALSE)</f>
        <v>0</v>
      </c>
      <c r="Z251" s="40">
        <f>VLOOKUP($B251,期貨大額交易人未沖銷部位!$A$4:$O$499,10,FALSE)</f>
        <v>0</v>
      </c>
      <c r="AA251" s="40">
        <f>VLOOKUP($B251,期貨大額交易人未沖銷部位!$A$4:$O$499,13,FALSE)</f>
        <v>0</v>
      </c>
      <c r="AB251" s="40">
        <f>VLOOKUP($B251,期貨大額交易人未沖銷部位!$A$4:$O$499,14,FALSE)</f>
        <v>0</v>
      </c>
      <c r="AC251" s="40">
        <f>VLOOKUP($B251,期貨大額交易人未沖銷部位!$A$4:$O$499,15,FALSE)</f>
        <v>0</v>
      </c>
      <c r="AD251" s="33">
        <f>VLOOKUP($B251,三大美股走勢!$A$4:$J$495,4,FALSE)</f>
        <v>0</v>
      </c>
      <c r="AE251" s="33">
        <f>VLOOKUP($B251,三大美股走勢!$A$4:$J$495,7,FALSE)</f>
        <v>0</v>
      </c>
      <c r="AF251" s="33">
        <f>VLOOKUP($B251,三大美股走勢!$A$4:$J$495,10,FALSE)</f>
        <v>0</v>
      </c>
    </row>
    <row r="252" spans="2:32">
      <c r="B252" s="32">
        <v>43031</v>
      </c>
      <c r="C252" s="33">
        <f>VLOOKUP($B252,大盤與近月台指!$A$4:$I$499,2,FALSE)</f>
        <v>0</v>
      </c>
      <c r="D252" s="34">
        <f>VLOOKUP($B252,大盤與近月台指!$A$4:$I$499,3,FALSE)</f>
        <v>0</v>
      </c>
      <c r="E252" s="35">
        <f>VLOOKUP($B252,大盤與近月台指!$A$4:$I$499,4,FALSE)</f>
        <v>0</v>
      </c>
      <c r="F252" s="33">
        <f>VLOOKUP($B252,大盤與近月台指!$A$4:$I$499,5,FALSE)</f>
        <v>0</v>
      </c>
      <c r="G252" s="49">
        <f>VLOOKUP($B252,三大法人買賣超!$A$4:$I$500,3,FALSE)</f>
        <v>0</v>
      </c>
      <c r="H252" s="34">
        <f>VLOOKUP($B252,三大法人買賣超!$A$4:$I$500,5,FALSE)</f>
        <v>0</v>
      </c>
      <c r="I252" s="27">
        <f>VLOOKUP($B252,三大法人買賣超!$A$4:$I$500,7,FALSE)</f>
        <v>0</v>
      </c>
      <c r="J252" s="27">
        <f>VLOOKUP($B252,三大法人買賣超!$A$4:$I$500,9,FALSE)</f>
        <v>0</v>
      </c>
      <c r="K252" s="37">
        <f>新台幣匯率美元指數!B253</f>
        <v>0</v>
      </c>
      <c r="L252" s="38">
        <f>新台幣匯率美元指數!C253</f>
        <v>0</v>
      </c>
      <c r="M252" s="39">
        <f>新台幣匯率美元指數!D253</f>
        <v>0</v>
      </c>
      <c r="N252" s="27">
        <f>VLOOKUP($B252,外資期貨未平倉口數!$A$4:$M$499,4,FALSE)</f>
        <v>0</v>
      </c>
      <c r="O252" s="27">
        <f>VLOOKUP($B252,外資期貨未平倉口數!$A$4:$M$499,9,FALSE)</f>
        <v>0</v>
      </c>
      <c r="P252" s="27">
        <f>VLOOKUP($B252,外資期貨未平倉口數!$A$4:$M$499,10,FALSE)</f>
        <v>0</v>
      </c>
      <c r="Q252" s="27">
        <f>VLOOKUP($B252,外資期貨未平倉口數!$A$4:$M$499,11,FALSE)</f>
        <v>0</v>
      </c>
      <c r="R252" s="64">
        <f>VLOOKUP($B252,選擇權未平倉餘額!$A$4:$I$500,6,FALSE)</f>
        <v>0</v>
      </c>
      <c r="S252" s="64">
        <f>VLOOKUP($B252,選擇權未平倉餘額!$A$4:$I$500,7,FALSE)</f>
        <v>0</v>
      </c>
      <c r="T252" s="64">
        <f>VLOOKUP($B252,選擇權未平倉餘額!$A$4:$I$500,8,FALSE)</f>
        <v>0</v>
      </c>
      <c r="U252" s="64">
        <f>VLOOKUP($B252,選擇權未平倉餘額!$A$4:$I$500,9,FALSE)</f>
        <v>0</v>
      </c>
      <c r="V252" s="39">
        <f>VLOOKUP($B252,臺指選擇權P_C_Ratios!$A$4:$C$500,3,FALSE)</f>
        <v>0</v>
      </c>
      <c r="W252" s="41" t="e">
        <f>VLOOKUP($B252,散戶多空比!$A$6:$L$500,12,FALSE)</f>
        <v>#DIV/0!</v>
      </c>
      <c r="X252" s="40">
        <f>VLOOKUP($B252,期貨大額交易人未沖銷部位!$A$4:$O$499,4,FALSE)</f>
        <v>0</v>
      </c>
      <c r="Y252" s="40">
        <f>VLOOKUP($B252,期貨大額交易人未沖銷部位!$A$4:$O$499,7,FALSE)</f>
        <v>0</v>
      </c>
      <c r="Z252" s="40">
        <f>VLOOKUP($B252,期貨大額交易人未沖銷部位!$A$4:$O$499,10,FALSE)</f>
        <v>0</v>
      </c>
      <c r="AA252" s="40">
        <f>VLOOKUP($B252,期貨大額交易人未沖銷部位!$A$4:$O$499,13,FALSE)</f>
        <v>0</v>
      </c>
      <c r="AB252" s="40">
        <f>VLOOKUP($B252,期貨大額交易人未沖銷部位!$A$4:$O$499,14,FALSE)</f>
        <v>0</v>
      </c>
      <c r="AC252" s="40">
        <f>VLOOKUP($B252,期貨大額交易人未沖銷部位!$A$4:$O$499,15,FALSE)</f>
        <v>0</v>
      </c>
      <c r="AD252" s="33">
        <f>VLOOKUP($B252,三大美股走勢!$A$4:$J$495,4,FALSE)</f>
        <v>0</v>
      </c>
      <c r="AE252" s="33">
        <f>VLOOKUP($B252,三大美股走勢!$A$4:$J$495,7,FALSE)</f>
        <v>0</v>
      </c>
      <c r="AF252" s="33">
        <f>VLOOKUP($B252,三大美股走勢!$A$4:$J$495,10,FALSE)</f>
        <v>0</v>
      </c>
    </row>
    <row r="253" spans="2:32">
      <c r="B253" s="32">
        <v>43032</v>
      </c>
      <c r="C253" s="33">
        <f>VLOOKUP($B253,大盤與近月台指!$A$4:$I$499,2,FALSE)</f>
        <v>0</v>
      </c>
      <c r="D253" s="34">
        <f>VLOOKUP($B253,大盤與近月台指!$A$4:$I$499,3,FALSE)</f>
        <v>0</v>
      </c>
      <c r="E253" s="35">
        <f>VLOOKUP($B253,大盤與近月台指!$A$4:$I$499,4,FALSE)</f>
        <v>0</v>
      </c>
      <c r="F253" s="33">
        <f>VLOOKUP($B253,大盤與近月台指!$A$4:$I$499,5,FALSE)</f>
        <v>0</v>
      </c>
      <c r="G253" s="49">
        <f>VLOOKUP($B253,三大法人買賣超!$A$4:$I$500,3,FALSE)</f>
        <v>0</v>
      </c>
      <c r="H253" s="34">
        <f>VLOOKUP($B253,三大法人買賣超!$A$4:$I$500,5,FALSE)</f>
        <v>0</v>
      </c>
      <c r="I253" s="27">
        <f>VLOOKUP($B253,三大法人買賣超!$A$4:$I$500,7,FALSE)</f>
        <v>0</v>
      </c>
      <c r="J253" s="27">
        <f>VLOOKUP($B253,三大法人買賣超!$A$4:$I$500,9,FALSE)</f>
        <v>0</v>
      </c>
      <c r="K253" s="37">
        <f>新台幣匯率美元指數!B254</f>
        <v>0</v>
      </c>
      <c r="L253" s="38">
        <f>新台幣匯率美元指數!C254</f>
        <v>0</v>
      </c>
      <c r="M253" s="39">
        <f>新台幣匯率美元指數!D254</f>
        <v>0</v>
      </c>
      <c r="N253" s="27">
        <f>VLOOKUP($B253,外資期貨未平倉口數!$A$4:$M$499,4,FALSE)</f>
        <v>0</v>
      </c>
      <c r="O253" s="27">
        <f>VLOOKUP($B253,外資期貨未平倉口數!$A$4:$M$499,9,FALSE)</f>
        <v>0</v>
      </c>
      <c r="P253" s="27">
        <f>VLOOKUP($B253,外資期貨未平倉口數!$A$4:$M$499,10,FALSE)</f>
        <v>0</v>
      </c>
      <c r="Q253" s="27">
        <f>VLOOKUP($B253,外資期貨未平倉口數!$A$4:$M$499,11,FALSE)</f>
        <v>0</v>
      </c>
      <c r="R253" s="64">
        <f>VLOOKUP($B253,選擇權未平倉餘額!$A$4:$I$500,6,FALSE)</f>
        <v>0</v>
      </c>
      <c r="S253" s="64">
        <f>VLOOKUP($B253,選擇權未平倉餘額!$A$4:$I$500,7,FALSE)</f>
        <v>0</v>
      </c>
      <c r="T253" s="64">
        <f>VLOOKUP($B253,選擇權未平倉餘額!$A$4:$I$500,8,FALSE)</f>
        <v>0</v>
      </c>
      <c r="U253" s="64">
        <f>VLOOKUP($B253,選擇權未平倉餘額!$A$4:$I$500,9,FALSE)</f>
        <v>0</v>
      </c>
      <c r="V253" s="39">
        <f>VLOOKUP($B253,臺指選擇權P_C_Ratios!$A$4:$C$500,3,FALSE)</f>
        <v>0</v>
      </c>
      <c r="W253" s="41" t="e">
        <f>VLOOKUP($B253,散戶多空比!$A$6:$L$500,12,FALSE)</f>
        <v>#DIV/0!</v>
      </c>
      <c r="X253" s="40">
        <f>VLOOKUP($B253,期貨大額交易人未沖銷部位!$A$4:$O$499,4,FALSE)</f>
        <v>0</v>
      </c>
      <c r="Y253" s="40">
        <f>VLOOKUP($B253,期貨大額交易人未沖銷部位!$A$4:$O$499,7,FALSE)</f>
        <v>0</v>
      </c>
      <c r="Z253" s="40">
        <f>VLOOKUP($B253,期貨大額交易人未沖銷部位!$A$4:$O$499,10,FALSE)</f>
        <v>0</v>
      </c>
      <c r="AA253" s="40">
        <f>VLOOKUP($B253,期貨大額交易人未沖銷部位!$A$4:$O$499,13,FALSE)</f>
        <v>0</v>
      </c>
      <c r="AB253" s="40">
        <f>VLOOKUP($B253,期貨大額交易人未沖銷部位!$A$4:$O$499,14,FALSE)</f>
        <v>0</v>
      </c>
      <c r="AC253" s="40">
        <f>VLOOKUP($B253,期貨大額交易人未沖銷部位!$A$4:$O$499,15,FALSE)</f>
        <v>0</v>
      </c>
      <c r="AD253" s="33">
        <f>VLOOKUP($B253,三大美股走勢!$A$4:$J$495,4,FALSE)</f>
        <v>0</v>
      </c>
      <c r="AE253" s="33">
        <f>VLOOKUP($B253,三大美股走勢!$A$4:$J$495,7,FALSE)</f>
        <v>0</v>
      </c>
      <c r="AF253" s="33">
        <f>VLOOKUP($B253,三大美股走勢!$A$4:$J$495,10,FALSE)</f>
        <v>0</v>
      </c>
    </row>
    <row r="254" spans="2:32">
      <c r="B254" s="32">
        <v>43033</v>
      </c>
      <c r="C254" s="33">
        <f>VLOOKUP($B254,大盤與近月台指!$A$4:$I$499,2,FALSE)</f>
        <v>0</v>
      </c>
      <c r="D254" s="34">
        <f>VLOOKUP($B254,大盤與近月台指!$A$4:$I$499,3,FALSE)</f>
        <v>0</v>
      </c>
      <c r="E254" s="35">
        <f>VLOOKUP($B254,大盤與近月台指!$A$4:$I$499,4,FALSE)</f>
        <v>0</v>
      </c>
      <c r="F254" s="33">
        <f>VLOOKUP($B254,大盤與近月台指!$A$4:$I$499,5,FALSE)</f>
        <v>0</v>
      </c>
      <c r="G254" s="49">
        <f>VLOOKUP($B254,三大法人買賣超!$A$4:$I$500,3,FALSE)</f>
        <v>0</v>
      </c>
      <c r="H254" s="34">
        <f>VLOOKUP($B254,三大法人買賣超!$A$4:$I$500,5,FALSE)</f>
        <v>0</v>
      </c>
      <c r="I254" s="27">
        <f>VLOOKUP($B254,三大法人買賣超!$A$4:$I$500,7,FALSE)</f>
        <v>0</v>
      </c>
      <c r="J254" s="27">
        <f>VLOOKUP($B254,三大法人買賣超!$A$4:$I$500,9,FALSE)</f>
        <v>0</v>
      </c>
      <c r="K254" s="37">
        <f>新台幣匯率美元指數!B255</f>
        <v>0</v>
      </c>
      <c r="L254" s="38">
        <f>新台幣匯率美元指數!C255</f>
        <v>0</v>
      </c>
      <c r="M254" s="39">
        <f>新台幣匯率美元指數!D255</f>
        <v>0</v>
      </c>
      <c r="N254" s="27">
        <f>VLOOKUP($B254,外資期貨未平倉口數!$A$4:$M$499,4,FALSE)</f>
        <v>0</v>
      </c>
      <c r="O254" s="27">
        <f>VLOOKUP($B254,外資期貨未平倉口數!$A$4:$M$499,9,FALSE)</f>
        <v>0</v>
      </c>
      <c r="P254" s="27">
        <f>VLOOKUP($B254,外資期貨未平倉口數!$A$4:$M$499,10,FALSE)</f>
        <v>0</v>
      </c>
      <c r="Q254" s="27">
        <f>VLOOKUP($B254,外資期貨未平倉口數!$A$4:$M$499,11,FALSE)</f>
        <v>0</v>
      </c>
      <c r="R254" s="64">
        <f>VLOOKUP($B254,選擇權未平倉餘額!$A$4:$I$500,6,FALSE)</f>
        <v>0</v>
      </c>
      <c r="S254" s="64">
        <f>VLOOKUP($B254,選擇權未平倉餘額!$A$4:$I$500,7,FALSE)</f>
        <v>0</v>
      </c>
      <c r="T254" s="64">
        <f>VLOOKUP($B254,選擇權未平倉餘額!$A$4:$I$500,8,FALSE)</f>
        <v>0</v>
      </c>
      <c r="U254" s="64">
        <f>VLOOKUP($B254,選擇權未平倉餘額!$A$4:$I$500,9,FALSE)</f>
        <v>0</v>
      </c>
      <c r="V254" s="39">
        <f>VLOOKUP($B254,臺指選擇權P_C_Ratios!$A$4:$C$500,3,FALSE)</f>
        <v>0</v>
      </c>
      <c r="W254" s="41" t="e">
        <f>VLOOKUP($B254,散戶多空比!$A$6:$L$500,12,FALSE)</f>
        <v>#DIV/0!</v>
      </c>
      <c r="X254" s="40">
        <f>VLOOKUP($B254,期貨大額交易人未沖銷部位!$A$4:$O$499,4,FALSE)</f>
        <v>0</v>
      </c>
      <c r="Y254" s="40">
        <f>VLOOKUP($B254,期貨大額交易人未沖銷部位!$A$4:$O$499,7,FALSE)</f>
        <v>0</v>
      </c>
      <c r="Z254" s="40">
        <f>VLOOKUP($B254,期貨大額交易人未沖銷部位!$A$4:$O$499,10,FALSE)</f>
        <v>0</v>
      </c>
      <c r="AA254" s="40">
        <f>VLOOKUP($B254,期貨大額交易人未沖銷部位!$A$4:$O$499,13,FALSE)</f>
        <v>0</v>
      </c>
      <c r="AB254" s="40">
        <f>VLOOKUP($B254,期貨大額交易人未沖銷部位!$A$4:$O$499,14,FALSE)</f>
        <v>0</v>
      </c>
      <c r="AC254" s="40">
        <f>VLOOKUP($B254,期貨大額交易人未沖銷部位!$A$4:$O$499,15,FALSE)</f>
        <v>0</v>
      </c>
      <c r="AD254" s="33">
        <f>VLOOKUP($B254,三大美股走勢!$A$4:$J$495,4,FALSE)</f>
        <v>0</v>
      </c>
      <c r="AE254" s="33">
        <f>VLOOKUP($B254,三大美股走勢!$A$4:$J$495,7,FALSE)</f>
        <v>0</v>
      </c>
      <c r="AF254" s="33">
        <f>VLOOKUP($B254,三大美股走勢!$A$4:$J$495,10,FALSE)</f>
        <v>0</v>
      </c>
    </row>
    <row r="255" spans="2:32">
      <c r="B255" s="32">
        <v>43034</v>
      </c>
      <c r="C255" s="33">
        <f>VLOOKUP($B255,大盤與近月台指!$A$4:$I$499,2,FALSE)</f>
        <v>0</v>
      </c>
      <c r="D255" s="34">
        <f>VLOOKUP($B255,大盤與近月台指!$A$4:$I$499,3,FALSE)</f>
        <v>0</v>
      </c>
      <c r="E255" s="35">
        <f>VLOOKUP($B255,大盤與近月台指!$A$4:$I$499,4,FALSE)</f>
        <v>0</v>
      </c>
      <c r="F255" s="33">
        <f>VLOOKUP($B255,大盤與近月台指!$A$4:$I$499,5,FALSE)</f>
        <v>0</v>
      </c>
      <c r="G255" s="49">
        <f>VLOOKUP($B255,三大法人買賣超!$A$4:$I$500,3,FALSE)</f>
        <v>0</v>
      </c>
      <c r="H255" s="34">
        <f>VLOOKUP($B255,三大法人買賣超!$A$4:$I$500,5,FALSE)</f>
        <v>0</v>
      </c>
      <c r="I255" s="27">
        <f>VLOOKUP($B255,三大法人買賣超!$A$4:$I$500,7,FALSE)</f>
        <v>0</v>
      </c>
      <c r="J255" s="27">
        <f>VLOOKUP($B255,三大法人買賣超!$A$4:$I$500,9,FALSE)</f>
        <v>0</v>
      </c>
      <c r="K255" s="37">
        <f>新台幣匯率美元指數!B256</f>
        <v>0</v>
      </c>
      <c r="L255" s="38">
        <f>新台幣匯率美元指數!C256</f>
        <v>0</v>
      </c>
      <c r="M255" s="39">
        <f>新台幣匯率美元指數!D256</f>
        <v>0</v>
      </c>
      <c r="N255" s="27">
        <f>VLOOKUP($B255,外資期貨未平倉口數!$A$4:$M$499,4,FALSE)</f>
        <v>0</v>
      </c>
      <c r="O255" s="27">
        <f>VLOOKUP($B255,外資期貨未平倉口數!$A$4:$M$499,9,FALSE)</f>
        <v>0</v>
      </c>
      <c r="P255" s="27">
        <f>VLOOKUP($B255,外資期貨未平倉口數!$A$4:$M$499,10,FALSE)</f>
        <v>0</v>
      </c>
      <c r="Q255" s="27">
        <f>VLOOKUP($B255,外資期貨未平倉口數!$A$4:$M$499,11,FALSE)</f>
        <v>0</v>
      </c>
      <c r="R255" s="64">
        <f>VLOOKUP($B255,選擇權未平倉餘額!$A$4:$I$500,6,FALSE)</f>
        <v>0</v>
      </c>
      <c r="S255" s="64">
        <f>VLOOKUP($B255,選擇權未平倉餘額!$A$4:$I$500,7,FALSE)</f>
        <v>0</v>
      </c>
      <c r="T255" s="64">
        <f>VLOOKUP($B255,選擇權未平倉餘額!$A$4:$I$500,8,FALSE)</f>
        <v>0</v>
      </c>
      <c r="U255" s="64">
        <f>VLOOKUP($B255,選擇權未平倉餘額!$A$4:$I$500,9,FALSE)</f>
        <v>0</v>
      </c>
      <c r="V255" s="39">
        <f>VLOOKUP($B255,臺指選擇權P_C_Ratios!$A$4:$C$500,3,FALSE)</f>
        <v>0</v>
      </c>
      <c r="W255" s="41" t="e">
        <f>VLOOKUP($B255,散戶多空比!$A$6:$L$500,12,FALSE)</f>
        <v>#DIV/0!</v>
      </c>
      <c r="X255" s="40">
        <f>VLOOKUP($B255,期貨大額交易人未沖銷部位!$A$4:$O$499,4,FALSE)</f>
        <v>0</v>
      </c>
      <c r="Y255" s="40">
        <f>VLOOKUP($B255,期貨大額交易人未沖銷部位!$A$4:$O$499,7,FALSE)</f>
        <v>0</v>
      </c>
      <c r="Z255" s="40">
        <f>VLOOKUP($B255,期貨大額交易人未沖銷部位!$A$4:$O$499,10,FALSE)</f>
        <v>0</v>
      </c>
      <c r="AA255" s="40">
        <f>VLOOKUP($B255,期貨大額交易人未沖銷部位!$A$4:$O$499,13,FALSE)</f>
        <v>0</v>
      </c>
      <c r="AB255" s="40">
        <f>VLOOKUP($B255,期貨大額交易人未沖銷部位!$A$4:$O$499,14,FALSE)</f>
        <v>0</v>
      </c>
      <c r="AC255" s="40">
        <f>VLOOKUP($B255,期貨大額交易人未沖銷部位!$A$4:$O$499,15,FALSE)</f>
        <v>0</v>
      </c>
      <c r="AD255" s="33">
        <f>VLOOKUP($B255,三大美股走勢!$A$4:$J$495,4,FALSE)</f>
        <v>0</v>
      </c>
      <c r="AE255" s="33">
        <f>VLOOKUP($B255,三大美股走勢!$A$4:$J$495,7,FALSE)</f>
        <v>0</v>
      </c>
      <c r="AF255" s="33">
        <f>VLOOKUP($B255,三大美股走勢!$A$4:$J$495,10,FALSE)</f>
        <v>0</v>
      </c>
    </row>
    <row r="256" spans="2:32">
      <c r="B256" s="32">
        <v>43035</v>
      </c>
      <c r="C256" s="33">
        <f>VLOOKUP($B256,大盤與近月台指!$A$4:$I$499,2,FALSE)</f>
        <v>0</v>
      </c>
      <c r="D256" s="34">
        <f>VLOOKUP($B256,大盤與近月台指!$A$4:$I$499,3,FALSE)</f>
        <v>0</v>
      </c>
      <c r="E256" s="35">
        <f>VLOOKUP($B256,大盤與近月台指!$A$4:$I$499,4,FALSE)</f>
        <v>0</v>
      </c>
      <c r="F256" s="33">
        <f>VLOOKUP($B256,大盤與近月台指!$A$4:$I$499,5,FALSE)</f>
        <v>0</v>
      </c>
      <c r="G256" s="49">
        <f>VLOOKUP($B256,三大法人買賣超!$A$4:$I$500,3,FALSE)</f>
        <v>0</v>
      </c>
      <c r="H256" s="34">
        <f>VLOOKUP($B256,三大法人買賣超!$A$4:$I$500,5,FALSE)</f>
        <v>0</v>
      </c>
      <c r="I256" s="27">
        <f>VLOOKUP($B256,三大法人買賣超!$A$4:$I$500,7,FALSE)</f>
        <v>0</v>
      </c>
      <c r="J256" s="27">
        <f>VLOOKUP($B256,三大法人買賣超!$A$4:$I$500,9,FALSE)</f>
        <v>0</v>
      </c>
      <c r="K256" s="37">
        <f>新台幣匯率美元指數!B257</f>
        <v>0</v>
      </c>
      <c r="L256" s="38">
        <f>新台幣匯率美元指數!C257</f>
        <v>0</v>
      </c>
      <c r="M256" s="39">
        <f>新台幣匯率美元指數!D257</f>
        <v>0</v>
      </c>
      <c r="N256" s="27">
        <f>VLOOKUP($B256,外資期貨未平倉口數!$A$4:$M$499,4,FALSE)</f>
        <v>0</v>
      </c>
      <c r="O256" s="27">
        <f>VLOOKUP($B256,外資期貨未平倉口數!$A$4:$M$499,9,FALSE)</f>
        <v>0</v>
      </c>
      <c r="P256" s="27">
        <f>VLOOKUP($B256,外資期貨未平倉口數!$A$4:$M$499,10,FALSE)</f>
        <v>0</v>
      </c>
      <c r="Q256" s="27">
        <f>VLOOKUP($B256,外資期貨未平倉口數!$A$4:$M$499,11,FALSE)</f>
        <v>0</v>
      </c>
      <c r="R256" s="64">
        <f>VLOOKUP($B256,選擇權未平倉餘額!$A$4:$I$500,6,FALSE)</f>
        <v>0</v>
      </c>
      <c r="S256" s="64">
        <f>VLOOKUP($B256,選擇權未平倉餘額!$A$4:$I$500,7,FALSE)</f>
        <v>0</v>
      </c>
      <c r="T256" s="64">
        <f>VLOOKUP($B256,選擇權未平倉餘額!$A$4:$I$500,8,FALSE)</f>
        <v>0</v>
      </c>
      <c r="U256" s="64">
        <f>VLOOKUP($B256,選擇權未平倉餘額!$A$4:$I$500,9,FALSE)</f>
        <v>0</v>
      </c>
      <c r="V256" s="39">
        <f>VLOOKUP($B256,臺指選擇權P_C_Ratios!$A$4:$C$500,3,FALSE)</f>
        <v>0</v>
      </c>
      <c r="W256" s="41" t="e">
        <f>VLOOKUP($B256,散戶多空比!$A$6:$L$500,12,FALSE)</f>
        <v>#DIV/0!</v>
      </c>
      <c r="X256" s="40">
        <f>VLOOKUP($B256,期貨大額交易人未沖銷部位!$A$4:$O$499,4,FALSE)</f>
        <v>0</v>
      </c>
      <c r="Y256" s="40">
        <f>VLOOKUP($B256,期貨大額交易人未沖銷部位!$A$4:$O$499,7,FALSE)</f>
        <v>0</v>
      </c>
      <c r="Z256" s="40">
        <f>VLOOKUP($B256,期貨大額交易人未沖銷部位!$A$4:$O$499,10,FALSE)</f>
        <v>0</v>
      </c>
      <c r="AA256" s="40">
        <f>VLOOKUP($B256,期貨大額交易人未沖銷部位!$A$4:$O$499,13,FALSE)</f>
        <v>0</v>
      </c>
      <c r="AB256" s="40">
        <f>VLOOKUP($B256,期貨大額交易人未沖銷部位!$A$4:$O$499,14,FALSE)</f>
        <v>0</v>
      </c>
      <c r="AC256" s="40">
        <f>VLOOKUP($B256,期貨大額交易人未沖銷部位!$A$4:$O$499,15,FALSE)</f>
        <v>0</v>
      </c>
      <c r="AD256" s="33">
        <f>VLOOKUP($B256,三大美股走勢!$A$4:$J$495,4,FALSE)</f>
        <v>0</v>
      </c>
      <c r="AE256" s="33">
        <f>VLOOKUP($B256,三大美股走勢!$A$4:$J$495,7,FALSE)</f>
        <v>0</v>
      </c>
      <c r="AF256" s="33">
        <f>VLOOKUP($B256,三大美股走勢!$A$4:$J$495,10,FALSE)</f>
        <v>0</v>
      </c>
    </row>
    <row r="257" spans="2:32">
      <c r="B257" s="32">
        <v>43036</v>
      </c>
      <c r="C257" s="33">
        <f>VLOOKUP($B257,大盤與近月台指!$A$4:$I$499,2,FALSE)</f>
        <v>0</v>
      </c>
      <c r="D257" s="34">
        <f>VLOOKUP($B257,大盤與近月台指!$A$4:$I$499,3,FALSE)</f>
        <v>0</v>
      </c>
      <c r="E257" s="35">
        <f>VLOOKUP($B257,大盤與近月台指!$A$4:$I$499,4,FALSE)</f>
        <v>0</v>
      </c>
      <c r="F257" s="33">
        <f>VLOOKUP($B257,大盤與近月台指!$A$4:$I$499,5,FALSE)</f>
        <v>0</v>
      </c>
      <c r="G257" s="49">
        <f>VLOOKUP($B257,三大法人買賣超!$A$4:$I$500,3,FALSE)</f>
        <v>0</v>
      </c>
      <c r="H257" s="34">
        <f>VLOOKUP($B257,三大法人買賣超!$A$4:$I$500,5,FALSE)</f>
        <v>0</v>
      </c>
      <c r="I257" s="27">
        <f>VLOOKUP($B257,三大法人買賣超!$A$4:$I$500,7,FALSE)</f>
        <v>0</v>
      </c>
      <c r="J257" s="27">
        <f>VLOOKUP($B257,三大法人買賣超!$A$4:$I$500,9,FALSE)</f>
        <v>0</v>
      </c>
      <c r="K257" s="37">
        <f>新台幣匯率美元指數!B258</f>
        <v>0</v>
      </c>
      <c r="L257" s="38">
        <f>新台幣匯率美元指數!C258</f>
        <v>0</v>
      </c>
      <c r="M257" s="39">
        <f>新台幣匯率美元指數!D258</f>
        <v>0</v>
      </c>
      <c r="N257" s="27">
        <f>VLOOKUP($B257,外資期貨未平倉口數!$A$4:$M$499,4,FALSE)</f>
        <v>0</v>
      </c>
      <c r="O257" s="27">
        <f>VLOOKUP($B257,外資期貨未平倉口數!$A$4:$M$499,9,FALSE)</f>
        <v>0</v>
      </c>
      <c r="P257" s="27">
        <f>VLOOKUP($B257,外資期貨未平倉口數!$A$4:$M$499,10,FALSE)</f>
        <v>0</v>
      </c>
      <c r="Q257" s="27">
        <f>VLOOKUP($B257,外資期貨未平倉口數!$A$4:$M$499,11,FALSE)</f>
        <v>0</v>
      </c>
      <c r="R257" s="64">
        <f>VLOOKUP($B257,選擇權未平倉餘額!$A$4:$I$500,6,FALSE)</f>
        <v>0</v>
      </c>
      <c r="S257" s="64">
        <f>VLOOKUP($B257,選擇權未平倉餘額!$A$4:$I$500,7,FALSE)</f>
        <v>0</v>
      </c>
      <c r="T257" s="64">
        <f>VLOOKUP($B257,選擇權未平倉餘額!$A$4:$I$500,8,FALSE)</f>
        <v>0</v>
      </c>
      <c r="U257" s="64">
        <f>VLOOKUP($B257,選擇權未平倉餘額!$A$4:$I$500,9,FALSE)</f>
        <v>0</v>
      </c>
      <c r="V257" s="39">
        <f>VLOOKUP($B257,臺指選擇權P_C_Ratios!$A$4:$C$500,3,FALSE)</f>
        <v>0</v>
      </c>
      <c r="W257" s="41" t="e">
        <f>VLOOKUP($B257,散戶多空比!$A$6:$L$500,12,FALSE)</f>
        <v>#DIV/0!</v>
      </c>
      <c r="X257" s="40">
        <f>VLOOKUP($B257,期貨大額交易人未沖銷部位!$A$4:$O$499,4,FALSE)</f>
        <v>0</v>
      </c>
      <c r="Y257" s="40">
        <f>VLOOKUP($B257,期貨大額交易人未沖銷部位!$A$4:$O$499,7,FALSE)</f>
        <v>0</v>
      </c>
      <c r="Z257" s="40">
        <f>VLOOKUP($B257,期貨大額交易人未沖銷部位!$A$4:$O$499,10,FALSE)</f>
        <v>0</v>
      </c>
      <c r="AA257" s="40">
        <f>VLOOKUP($B257,期貨大額交易人未沖銷部位!$A$4:$O$499,13,FALSE)</f>
        <v>0</v>
      </c>
      <c r="AB257" s="40">
        <f>VLOOKUP($B257,期貨大額交易人未沖銷部位!$A$4:$O$499,14,FALSE)</f>
        <v>0</v>
      </c>
      <c r="AC257" s="40">
        <f>VLOOKUP($B257,期貨大額交易人未沖銷部位!$A$4:$O$499,15,FALSE)</f>
        <v>0</v>
      </c>
      <c r="AD257" s="33">
        <f>VLOOKUP($B257,三大美股走勢!$A$4:$J$495,4,FALSE)</f>
        <v>0</v>
      </c>
      <c r="AE257" s="33">
        <f>VLOOKUP($B257,三大美股走勢!$A$4:$J$495,7,FALSE)</f>
        <v>0</v>
      </c>
      <c r="AF257" s="33">
        <f>VLOOKUP($B257,三大美股走勢!$A$4:$J$495,10,FALSE)</f>
        <v>0</v>
      </c>
    </row>
    <row r="258" spans="2:32">
      <c r="B258" s="32">
        <v>43037</v>
      </c>
      <c r="C258" s="33">
        <f>VLOOKUP($B258,大盤與近月台指!$A$4:$I$499,2,FALSE)</f>
        <v>0</v>
      </c>
      <c r="D258" s="34">
        <f>VLOOKUP($B258,大盤與近月台指!$A$4:$I$499,3,FALSE)</f>
        <v>0</v>
      </c>
      <c r="E258" s="35">
        <f>VLOOKUP($B258,大盤與近月台指!$A$4:$I$499,4,FALSE)</f>
        <v>0</v>
      </c>
      <c r="F258" s="33">
        <f>VLOOKUP($B258,大盤與近月台指!$A$4:$I$499,5,FALSE)</f>
        <v>0</v>
      </c>
      <c r="G258" s="49">
        <f>VLOOKUP($B258,三大法人買賣超!$A$4:$I$500,3,FALSE)</f>
        <v>0</v>
      </c>
      <c r="H258" s="34">
        <f>VLOOKUP($B258,三大法人買賣超!$A$4:$I$500,5,FALSE)</f>
        <v>0</v>
      </c>
      <c r="I258" s="27">
        <f>VLOOKUP($B258,三大法人買賣超!$A$4:$I$500,7,FALSE)</f>
        <v>0</v>
      </c>
      <c r="J258" s="27">
        <f>VLOOKUP($B258,三大法人買賣超!$A$4:$I$500,9,FALSE)</f>
        <v>0</v>
      </c>
      <c r="K258" s="37">
        <f>新台幣匯率美元指數!B259</f>
        <v>0</v>
      </c>
      <c r="L258" s="38">
        <f>新台幣匯率美元指數!C259</f>
        <v>0</v>
      </c>
      <c r="M258" s="39">
        <f>新台幣匯率美元指數!D259</f>
        <v>0</v>
      </c>
      <c r="N258" s="27">
        <f>VLOOKUP($B258,外資期貨未平倉口數!$A$4:$M$499,4,FALSE)</f>
        <v>0</v>
      </c>
      <c r="O258" s="27">
        <f>VLOOKUP($B258,外資期貨未平倉口數!$A$4:$M$499,9,FALSE)</f>
        <v>0</v>
      </c>
      <c r="P258" s="27">
        <f>VLOOKUP($B258,外資期貨未平倉口數!$A$4:$M$499,10,FALSE)</f>
        <v>0</v>
      </c>
      <c r="Q258" s="27">
        <f>VLOOKUP($B258,外資期貨未平倉口數!$A$4:$M$499,11,FALSE)</f>
        <v>0</v>
      </c>
      <c r="R258" s="64">
        <f>VLOOKUP($B258,選擇權未平倉餘額!$A$4:$I$500,6,FALSE)</f>
        <v>0</v>
      </c>
      <c r="S258" s="64">
        <f>VLOOKUP($B258,選擇權未平倉餘額!$A$4:$I$500,7,FALSE)</f>
        <v>0</v>
      </c>
      <c r="T258" s="64">
        <f>VLOOKUP($B258,選擇權未平倉餘額!$A$4:$I$500,8,FALSE)</f>
        <v>0</v>
      </c>
      <c r="U258" s="64">
        <f>VLOOKUP($B258,選擇權未平倉餘額!$A$4:$I$500,9,FALSE)</f>
        <v>0</v>
      </c>
      <c r="V258" s="39">
        <f>VLOOKUP($B258,臺指選擇權P_C_Ratios!$A$4:$C$500,3,FALSE)</f>
        <v>0</v>
      </c>
      <c r="W258" s="41" t="e">
        <f>VLOOKUP($B258,散戶多空比!$A$6:$L$500,12,FALSE)</f>
        <v>#DIV/0!</v>
      </c>
      <c r="X258" s="40">
        <f>VLOOKUP($B258,期貨大額交易人未沖銷部位!$A$4:$O$499,4,FALSE)</f>
        <v>0</v>
      </c>
      <c r="Y258" s="40">
        <f>VLOOKUP($B258,期貨大額交易人未沖銷部位!$A$4:$O$499,7,FALSE)</f>
        <v>0</v>
      </c>
      <c r="Z258" s="40">
        <f>VLOOKUP($B258,期貨大額交易人未沖銷部位!$A$4:$O$499,10,FALSE)</f>
        <v>0</v>
      </c>
      <c r="AA258" s="40">
        <f>VLOOKUP($B258,期貨大額交易人未沖銷部位!$A$4:$O$499,13,FALSE)</f>
        <v>0</v>
      </c>
      <c r="AB258" s="40">
        <f>VLOOKUP($B258,期貨大額交易人未沖銷部位!$A$4:$O$499,14,FALSE)</f>
        <v>0</v>
      </c>
      <c r="AC258" s="40">
        <f>VLOOKUP($B258,期貨大額交易人未沖銷部位!$A$4:$O$499,15,FALSE)</f>
        <v>0</v>
      </c>
      <c r="AD258" s="33">
        <f>VLOOKUP($B258,三大美股走勢!$A$4:$J$495,4,FALSE)</f>
        <v>0</v>
      </c>
      <c r="AE258" s="33">
        <f>VLOOKUP($B258,三大美股走勢!$A$4:$J$495,7,FALSE)</f>
        <v>0</v>
      </c>
      <c r="AF258" s="33">
        <f>VLOOKUP($B258,三大美股走勢!$A$4:$J$495,10,FALSE)</f>
        <v>0</v>
      </c>
    </row>
    <row r="259" spans="2:32">
      <c r="B259" s="32">
        <v>43038</v>
      </c>
      <c r="C259" s="33">
        <f>VLOOKUP($B259,大盤與近月台指!$A$4:$I$499,2,FALSE)</f>
        <v>0</v>
      </c>
      <c r="D259" s="34">
        <f>VLOOKUP($B259,大盤與近月台指!$A$4:$I$499,3,FALSE)</f>
        <v>0</v>
      </c>
      <c r="E259" s="35">
        <f>VLOOKUP($B259,大盤與近月台指!$A$4:$I$499,4,FALSE)</f>
        <v>0</v>
      </c>
      <c r="F259" s="33">
        <f>VLOOKUP($B259,大盤與近月台指!$A$4:$I$499,5,FALSE)</f>
        <v>0</v>
      </c>
      <c r="G259" s="49">
        <f>VLOOKUP($B259,三大法人買賣超!$A$4:$I$500,3,FALSE)</f>
        <v>0</v>
      </c>
      <c r="H259" s="34">
        <f>VLOOKUP($B259,三大法人買賣超!$A$4:$I$500,5,FALSE)</f>
        <v>0</v>
      </c>
      <c r="I259" s="27">
        <f>VLOOKUP($B259,三大法人買賣超!$A$4:$I$500,7,FALSE)</f>
        <v>0</v>
      </c>
      <c r="J259" s="27">
        <f>VLOOKUP($B259,三大法人買賣超!$A$4:$I$500,9,FALSE)</f>
        <v>0</v>
      </c>
      <c r="K259" s="37">
        <f>新台幣匯率美元指數!B260</f>
        <v>0</v>
      </c>
      <c r="L259" s="38">
        <f>新台幣匯率美元指數!C260</f>
        <v>0</v>
      </c>
      <c r="M259" s="39">
        <f>新台幣匯率美元指數!D260</f>
        <v>0</v>
      </c>
      <c r="N259" s="27">
        <f>VLOOKUP($B259,外資期貨未平倉口數!$A$4:$M$499,4,FALSE)</f>
        <v>0</v>
      </c>
      <c r="O259" s="27">
        <f>VLOOKUP($B259,外資期貨未平倉口數!$A$4:$M$499,9,FALSE)</f>
        <v>0</v>
      </c>
      <c r="P259" s="27">
        <f>VLOOKUP($B259,外資期貨未平倉口數!$A$4:$M$499,10,FALSE)</f>
        <v>0</v>
      </c>
      <c r="Q259" s="27">
        <f>VLOOKUP($B259,外資期貨未平倉口數!$A$4:$M$499,11,FALSE)</f>
        <v>0</v>
      </c>
      <c r="R259" s="64">
        <f>VLOOKUP($B259,選擇權未平倉餘額!$A$4:$I$500,6,FALSE)</f>
        <v>0</v>
      </c>
      <c r="S259" s="64">
        <f>VLOOKUP($B259,選擇權未平倉餘額!$A$4:$I$500,7,FALSE)</f>
        <v>0</v>
      </c>
      <c r="T259" s="64">
        <f>VLOOKUP($B259,選擇權未平倉餘額!$A$4:$I$500,8,FALSE)</f>
        <v>0</v>
      </c>
      <c r="U259" s="64">
        <f>VLOOKUP($B259,選擇權未平倉餘額!$A$4:$I$500,9,FALSE)</f>
        <v>0</v>
      </c>
      <c r="V259" s="39">
        <f>VLOOKUP($B259,臺指選擇權P_C_Ratios!$A$4:$C$500,3,FALSE)</f>
        <v>0</v>
      </c>
      <c r="W259" s="41" t="e">
        <f>VLOOKUP($B259,散戶多空比!$A$6:$L$500,12,FALSE)</f>
        <v>#DIV/0!</v>
      </c>
      <c r="X259" s="40">
        <f>VLOOKUP($B259,期貨大額交易人未沖銷部位!$A$4:$O$499,4,FALSE)</f>
        <v>0</v>
      </c>
      <c r="Y259" s="40">
        <f>VLOOKUP($B259,期貨大額交易人未沖銷部位!$A$4:$O$499,7,FALSE)</f>
        <v>0</v>
      </c>
      <c r="Z259" s="40">
        <f>VLOOKUP($B259,期貨大額交易人未沖銷部位!$A$4:$O$499,10,FALSE)</f>
        <v>0</v>
      </c>
      <c r="AA259" s="40">
        <f>VLOOKUP($B259,期貨大額交易人未沖銷部位!$A$4:$O$499,13,FALSE)</f>
        <v>0</v>
      </c>
      <c r="AB259" s="40">
        <f>VLOOKUP($B259,期貨大額交易人未沖銷部位!$A$4:$O$499,14,FALSE)</f>
        <v>0</v>
      </c>
      <c r="AC259" s="40">
        <f>VLOOKUP($B259,期貨大額交易人未沖銷部位!$A$4:$O$499,15,FALSE)</f>
        <v>0</v>
      </c>
      <c r="AD259" s="33">
        <f>VLOOKUP($B259,三大美股走勢!$A$4:$J$495,4,FALSE)</f>
        <v>0</v>
      </c>
      <c r="AE259" s="33">
        <f>VLOOKUP($B259,三大美股走勢!$A$4:$J$495,7,FALSE)</f>
        <v>0</v>
      </c>
      <c r="AF259" s="33">
        <f>VLOOKUP($B259,三大美股走勢!$A$4:$J$495,10,FALSE)</f>
        <v>0</v>
      </c>
    </row>
    <row r="260" spans="2:32">
      <c r="B260" s="32">
        <v>43039</v>
      </c>
      <c r="C260" s="33">
        <f>VLOOKUP($B260,大盤與近月台指!$A$4:$I$499,2,FALSE)</f>
        <v>0</v>
      </c>
      <c r="D260" s="34">
        <f>VLOOKUP($B260,大盤與近月台指!$A$4:$I$499,3,FALSE)</f>
        <v>0</v>
      </c>
      <c r="E260" s="35">
        <f>VLOOKUP($B260,大盤與近月台指!$A$4:$I$499,4,FALSE)</f>
        <v>0</v>
      </c>
      <c r="F260" s="33">
        <f>VLOOKUP($B260,大盤與近月台指!$A$4:$I$499,5,FALSE)</f>
        <v>0</v>
      </c>
      <c r="G260" s="49">
        <f>VLOOKUP($B260,三大法人買賣超!$A$4:$I$500,3,FALSE)</f>
        <v>0</v>
      </c>
      <c r="H260" s="34">
        <f>VLOOKUP($B260,三大法人買賣超!$A$4:$I$500,5,FALSE)</f>
        <v>0</v>
      </c>
      <c r="I260" s="27">
        <f>VLOOKUP($B260,三大法人買賣超!$A$4:$I$500,7,FALSE)</f>
        <v>0</v>
      </c>
      <c r="J260" s="27">
        <f>VLOOKUP($B260,三大法人買賣超!$A$4:$I$500,9,FALSE)</f>
        <v>0</v>
      </c>
      <c r="K260" s="37">
        <f>新台幣匯率美元指數!B261</f>
        <v>0</v>
      </c>
      <c r="L260" s="38">
        <f>新台幣匯率美元指數!C261</f>
        <v>0</v>
      </c>
      <c r="M260" s="39">
        <f>新台幣匯率美元指數!D261</f>
        <v>0</v>
      </c>
      <c r="N260" s="27">
        <f>VLOOKUP($B260,外資期貨未平倉口數!$A$4:$M$499,4,FALSE)</f>
        <v>0</v>
      </c>
      <c r="O260" s="27">
        <f>VLOOKUP($B260,外資期貨未平倉口數!$A$4:$M$499,9,FALSE)</f>
        <v>0</v>
      </c>
      <c r="P260" s="27">
        <f>VLOOKUP($B260,外資期貨未平倉口數!$A$4:$M$499,10,FALSE)</f>
        <v>0</v>
      </c>
      <c r="Q260" s="27">
        <f>VLOOKUP($B260,外資期貨未平倉口數!$A$4:$M$499,11,FALSE)</f>
        <v>0</v>
      </c>
      <c r="R260" s="64">
        <f>VLOOKUP($B260,選擇權未平倉餘額!$A$4:$I$500,6,FALSE)</f>
        <v>0</v>
      </c>
      <c r="S260" s="64">
        <f>VLOOKUP($B260,選擇權未平倉餘額!$A$4:$I$500,7,FALSE)</f>
        <v>0</v>
      </c>
      <c r="T260" s="64">
        <f>VLOOKUP($B260,選擇權未平倉餘額!$A$4:$I$500,8,FALSE)</f>
        <v>0</v>
      </c>
      <c r="U260" s="64">
        <f>VLOOKUP($B260,選擇權未平倉餘額!$A$4:$I$500,9,FALSE)</f>
        <v>0</v>
      </c>
      <c r="V260" s="39">
        <f>VLOOKUP($B260,臺指選擇權P_C_Ratios!$A$4:$C$500,3,FALSE)</f>
        <v>0</v>
      </c>
      <c r="W260" s="41" t="e">
        <f>VLOOKUP($B260,散戶多空比!$A$6:$L$500,12,FALSE)</f>
        <v>#DIV/0!</v>
      </c>
      <c r="X260" s="40">
        <f>VLOOKUP($B260,期貨大額交易人未沖銷部位!$A$4:$O$499,4,FALSE)</f>
        <v>0</v>
      </c>
      <c r="Y260" s="40">
        <f>VLOOKUP($B260,期貨大額交易人未沖銷部位!$A$4:$O$499,7,FALSE)</f>
        <v>0</v>
      </c>
      <c r="Z260" s="40">
        <f>VLOOKUP($B260,期貨大額交易人未沖銷部位!$A$4:$O$499,10,FALSE)</f>
        <v>0</v>
      </c>
      <c r="AA260" s="40">
        <f>VLOOKUP($B260,期貨大額交易人未沖銷部位!$A$4:$O$499,13,FALSE)</f>
        <v>0</v>
      </c>
      <c r="AB260" s="40">
        <f>VLOOKUP($B260,期貨大額交易人未沖銷部位!$A$4:$O$499,14,FALSE)</f>
        <v>0</v>
      </c>
      <c r="AC260" s="40">
        <f>VLOOKUP($B260,期貨大額交易人未沖銷部位!$A$4:$O$499,15,FALSE)</f>
        <v>0</v>
      </c>
      <c r="AD260" s="33">
        <f>VLOOKUP($B260,三大美股走勢!$A$4:$J$495,4,FALSE)</f>
        <v>0</v>
      </c>
      <c r="AE260" s="33">
        <f>VLOOKUP($B260,三大美股走勢!$A$4:$J$495,7,FALSE)</f>
        <v>0</v>
      </c>
      <c r="AF260" s="33">
        <f>VLOOKUP($B260,三大美股走勢!$A$4:$J$495,10,FALSE)</f>
        <v>0</v>
      </c>
    </row>
    <row r="261" spans="2:32">
      <c r="B261" s="32">
        <v>43040</v>
      </c>
      <c r="C261" s="33">
        <f>VLOOKUP($B261,大盤與近月台指!$A$4:$I$499,2,FALSE)</f>
        <v>0</v>
      </c>
      <c r="D261" s="34">
        <f>VLOOKUP($B261,大盤與近月台指!$A$4:$I$499,3,FALSE)</f>
        <v>0</v>
      </c>
      <c r="E261" s="35">
        <f>VLOOKUP($B261,大盤與近月台指!$A$4:$I$499,4,FALSE)</f>
        <v>0</v>
      </c>
      <c r="F261" s="33">
        <f>VLOOKUP($B261,大盤與近月台指!$A$4:$I$499,5,FALSE)</f>
        <v>0</v>
      </c>
      <c r="G261" s="49">
        <f>VLOOKUP($B261,三大法人買賣超!$A$4:$I$500,3,FALSE)</f>
        <v>0</v>
      </c>
      <c r="H261" s="34">
        <f>VLOOKUP($B261,三大法人買賣超!$A$4:$I$500,5,FALSE)</f>
        <v>0</v>
      </c>
      <c r="I261" s="27">
        <f>VLOOKUP($B261,三大法人買賣超!$A$4:$I$500,7,FALSE)</f>
        <v>0</v>
      </c>
      <c r="J261" s="27">
        <f>VLOOKUP($B261,三大法人買賣超!$A$4:$I$500,9,FALSE)</f>
        <v>0</v>
      </c>
      <c r="K261" s="37">
        <f>新台幣匯率美元指數!B262</f>
        <v>0</v>
      </c>
      <c r="L261" s="38">
        <f>新台幣匯率美元指數!C262</f>
        <v>0</v>
      </c>
      <c r="M261" s="39">
        <f>新台幣匯率美元指數!D262</f>
        <v>0</v>
      </c>
      <c r="N261" s="27">
        <f>VLOOKUP($B261,外資期貨未平倉口數!$A$4:$M$499,4,FALSE)</f>
        <v>0</v>
      </c>
      <c r="O261" s="27">
        <f>VLOOKUP($B261,外資期貨未平倉口數!$A$4:$M$499,9,FALSE)</f>
        <v>0</v>
      </c>
      <c r="P261" s="27">
        <f>VLOOKUP($B261,外資期貨未平倉口數!$A$4:$M$499,10,FALSE)</f>
        <v>0</v>
      </c>
      <c r="Q261" s="27">
        <f>VLOOKUP($B261,外資期貨未平倉口數!$A$4:$M$499,11,FALSE)</f>
        <v>0</v>
      </c>
      <c r="R261" s="64">
        <f>VLOOKUP($B261,選擇權未平倉餘額!$A$4:$I$500,6,FALSE)</f>
        <v>0</v>
      </c>
      <c r="S261" s="64">
        <f>VLOOKUP($B261,選擇權未平倉餘額!$A$4:$I$500,7,FALSE)</f>
        <v>0</v>
      </c>
      <c r="T261" s="64">
        <f>VLOOKUP($B261,選擇權未平倉餘額!$A$4:$I$500,8,FALSE)</f>
        <v>0</v>
      </c>
      <c r="U261" s="64">
        <f>VLOOKUP($B261,選擇權未平倉餘額!$A$4:$I$500,9,FALSE)</f>
        <v>0</v>
      </c>
      <c r="V261" s="39">
        <f>VLOOKUP($B261,臺指選擇權P_C_Ratios!$A$4:$C$500,3,FALSE)</f>
        <v>0</v>
      </c>
      <c r="W261" s="41" t="e">
        <f>VLOOKUP($B261,散戶多空比!$A$6:$L$500,12,FALSE)</f>
        <v>#DIV/0!</v>
      </c>
      <c r="X261" s="40">
        <f>VLOOKUP($B261,期貨大額交易人未沖銷部位!$A$4:$O$499,4,FALSE)</f>
        <v>0</v>
      </c>
      <c r="Y261" s="40">
        <f>VLOOKUP($B261,期貨大額交易人未沖銷部位!$A$4:$O$499,7,FALSE)</f>
        <v>0</v>
      </c>
      <c r="Z261" s="40">
        <f>VLOOKUP($B261,期貨大額交易人未沖銷部位!$A$4:$O$499,10,FALSE)</f>
        <v>0</v>
      </c>
      <c r="AA261" s="40">
        <f>VLOOKUP($B261,期貨大額交易人未沖銷部位!$A$4:$O$499,13,FALSE)</f>
        <v>0</v>
      </c>
      <c r="AB261" s="40">
        <f>VLOOKUP($B261,期貨大額交易人未沖銷部位!$A$4:$O$499,14,FALSE)</f>
        <v>0</v>
      </c>
      <c r="AC261" s="40">
        <f>VLOOKUP($B261,期貨大額交易人未沖銷部位!$A$4:$O$499,15,FALSE)</f>
        <v>0</v>
      </c>
      <c r="AD261" s="33">
        <f>VLOOKUP($B261,三大美股走勢!$A$4:$J$495,4,FALSE)</f>
        <v>0</v>
      </c>
      <c r="AE261" s="33">
        <f>VLOOKUP($B261,三大美股走勢!$A$4:$J$495,7,FALSE)</f>
        <v>0</v>
      </c>
      <c r="AF261" s="33">
        <f>VLOOKUP($B261,三大美股走勢!$A$4:$J$495,10,FALSE)</f>
        <v>0</v>
      </c>
    </row>
    <row r="262" spans="2:32">
      <c r="B262" s="32">
        <v>43041</v>
      </c>
      <c r="C262" s="33">
        <f>VLOOKUP($B262,大盤與近月台指!$A$4:$I$499,2,FALSE)</f>
        <v>0</v>
      </c>
      <c r="D262" s="34">
        <f>VLOOKUP($B262,大盤與近月台指!$A$4:$I$499,3,FALSE)</f>
        <v>0</v>
      </c>
      <c r="E262" s="35">
        <f>VLOOKUP($B262,大盤與近月台指!$A$4:$I$499,4,FALSE)</f>
        <v>0</v>
      </c>
      <c r="F262" s="33">
        <f>VLOOKUP($B262,大盤與近月台指!$A$4:$I$499,5,FALSE)</f>
        <v>0</v>
      </c>
      <c r="G262" s="49">
        <f>VLOOKUP($B262,三大法人買賣超!$A$4:$I$500,3,FALSE)</f>
        <v>0</v>
      </c>
      <c r="H262" s="34">
        <f>VLOOKUP($B262,三大法人買賣超!$A$4:$I$500,5,FALSE)</f>
        <v>0</v>
      </c>
      <c r="I262" s="27">
        <f>VLOOKUP($B262,三大法人買賣超!$A$4:$I$500,7,FALSE)</f>
        <v>0</v>
      </c>
      <c r="J262" s="27">
        <f>VLOOKUP($B262,三大法人買賣超!$A$4:$I$500,9,FALSE)</f>
        <v>0</v>
      </c>
      <c r="K262" s="37">
        <f>新台幣匯率美元指數!B263</f>
        <v>0</v>
      </c>
      <c r="L262" s="38">
        <f>新台幣匯率美元指數!C263</f>
        <v>0</v>
      </c>
      <c r="M262" s="39">
        <f>新台幣匯率美元指數!D263</f>
        <v>0</v>
      </c>
      <c r="N262" s="27">
        <f>VLOOKUP($B262,外資期貨未平倉口數!$A$4:$M$499,4,FALSE)</f>
        <v>0</v>
      </c>
      <c r="O262" s="27">
        <f>VLOOKUP($B262,外資期貨未平倉口數!$A$4:$M$499,9,FALSE)</f>
        <v>0</v>
      </c>
      <c r="P262" s="27">
        <f>VLOOKUP($B262,外資期貨未平倉口數!$A$4:$M$499,10,FALSE)</f>
        <v>0</v>
      </c>
      <c r="Q262" s="27">
        <f>VLOOKUP($B262,外資期貨未平倉口數!$A$4:$M$499,11,FALSE)</f>
        <v>0</v>
      </c>
      <c r="R262" s="64">
        <f>VLOOKUP($B262,選擇權未平倉餘額!$A$4:$I$500,6,FALSE)</f>
        <v>0</v>
      </c>
      <c r="S262" s="64">
        <f>VLOOKUP($B262,選擇權未平倉餘額!$A$4:$I$500,7,FALSE)</f>
        <v>0</v>
      </c>
      <c r="T262" s="64">
        <f>VLOOKUP($B262,選擇權未平倉餘額!$A$4:$I$500,8,FALSE)</f>
        <v>0</v>
      </c>
      <c r="U262" s="64">
        <f>VLOOKUP($B262,選擇權未平倉餘額!$A$4:$I$500,9,FALSE)</f>
        <v>0</v>
      </c>
      <c r="V262" s="39">
        <f>VLOOKUP($B262,臺指選擇權P_C_Ratios!$A$4:$C$500,3,FALSE)</f>
        <v>0</v>
      </c>
      <c r="W262" s="41" t="e">
        <f>VLOOKUP($B262,散戶多空比!$A$6:$L$500,12,FALSE)</f>
        <v>#DIV/0!</v>
      </c>
      <c r="X262" s="40">
        <f>VLOOKUP($B262,期貨大額交易人未沖銷部位!$A$4:$O$499,4,FALSE)</f>
        <v>0</v>
      </c>
      <c r="Y262" s="40">
        <f>VLOOKUP($B262,期貨大額交易人未沖銷部位!$A$4:$O$499,7,FALSE)</f>
        <v>0</v>
      </c>
      <c r="Z262" s="40">
        <f>VLOOKUP($B262,期貨大額交易人未沖銷部位!$A$4:$O$499,10,FALSE)</f>
        <v>0</v>
      </c>
      <c r="AA262" s="40">
        <f>VLOOKUP($B262,期貨大額交易人未沖銷部位!$A$4:$O$499,13,FALSE)</f>
        <v>0</v>
      </c>
      <c r="AB262" s="40">
        <f>VLOOKUP($B262,期貨大額交易人未沖銷部位!$A$4:$O$499,14,FALSE)</f>
        <v>0</v>
      </c>
      <c r="AC262" s="40">
        <f>VLOOKUP($B262,期貨大額交易人未沖銷部位!$A$4:$O$499,15,FALSE)</f>
        <v>0</v>
      </c>
      <c r="AD262" s="33">
        <f>VLOOKUP($B262,三大美股走勢!$A$4:$J$495,4,FALSE)</f>
        <v>0</v>
      </c>
      <c r="AE262" s="33">
        <f>VLOOKUP($B262,三大美股走勢!$A$4:$J$495,7,FALSE)</f>
        <v>0</v>
      </c>
      <c r="AF262" s="33">
        <f>VLOOKUP($B262,三大美股走勢!$A$4:$J$495,10,FALSE)</f>
        <v>0</v>
      </c>
    </row>
    <row r="263" spans="2:32">
      <c r="B263" s="32">
        <v>43042</v>
      </c>
      <c r="C263" s="33">
        <f>VLOOKUP($B263,大盤與近月台指!$A$4:$I$499,2,FALSE)</f>
        <v>0</v>
      </c>
      <c r="D263" s="34">
        <f>VLOOKUP($B263,大盤與近月台指!$A$4:$I$499,3,FALSE)</f>
        <v>0</v>
      </c>
      <c r="E263" s="35">
        <f>VLOOKUP($B263,大盤與近月台指!$A$4:$I$499,4,FALSE)</f>
        <v>0</v>
      </c>
      <c r="F263" s="33">
        <f>VLOOKUP($B263,大盤與近月台指!$A$4:$I$499,5,FALSE)</f>
        <v>0</v>
      </c>
      <c r="G263" s="49">
        <f>VLOOKUP($B263,三大法人買賣超!$A$4:$I$500,3,FALSE)</f>
        <v>0</v>
      </c>
      <c r="H263" s="34">
        <f>VLOOKUP($B263,三大法人買賣超!$A$4:$I$500,5,FALSE)</f>
        <v>0</v>
      </c>
      <c r="I263" s="27">
        <f>VLOOKUP($B263,三大法人買賣超!$A$4:$I$500,7,FALSE)</f>
        <v>0</v>
      </c>
      <c r="J263" s="27">
        <f>VLOOKUP($B263,三大法人買賣超!$A$4:$I$500,9,FALSE)</f>
        <v>0</v>
      </c>
      <c r="K263" s="37">
        <f>新台幣匯率美元指數!B264</f>
        <v>0</v>
      </c>
      <c r="L263" s="38">
        <f>新台幣匯率美元指數!C264</f>
        <v>0</v>
      </c>
      <c r="M263" s="39">
        <f>新台幣匯率美元指數!D264</f>
        <v>0</v>
      </c>
      <c r="N263" s="27">
        <f>VLOOKUP($B263,外資期貨未平倉口數!$A$4:$M$499,4,FALSE)</f>
        <v>0</v>
      </c>
      <c r="O263" s="27">
        <f>VLOOKUP($B263,外資期貨未平倉口數!$A$4:$M$499,9,FALSE)</f>
        <v>0</v>
      </c>
      <c r="P263" s="27">
        <f>VLOOKUP($B263,外資期貨未平倉口數!$A$4:$M$499,10,FALSE)</f>
        <v>0</v>
      </c>
      <c r="Q263" s="27">
        <f>VLOOKUP($B263,外資期貨未平倉口數!$A$4:$M$499,11,FALSE)</f>
        <v>0</v>
      </c>
      <c r="R263" s="64">
        <f>VLOOKUP($B263,選擇權未平倉餘額!$A$4:$I$500,6,FALSE)</f>
        <v>0</v>
      </c>
      <c r="S263" s="64">
        <f>VLOOKUP($B263,選擇權未平倉餘額!$A$4:$I$500,7,FALSE)</f>
        <v>0</v>
      </c>
      <c r="T263" s="64">
        <f>VLOOKUP($B263,選擇權未平倉餘額!$A$4:$I$500,8,FALSE)</f>
        <v>0</v>
      </c>
      <c r="U263" s="64">
        <f>VLOOKUP($B263,選擇權未平倉餘額!$A$4:$I$500,9,FALSE)</f>
        <v>0</v>
      </c>
      <c r="V263" s="39">
        <f>VLOOKUP($B263,臺指選擇權P_C_Ratios!$A$4:$C$500,3,FALSE)</f>
        <v>0</v>
      </c>
      <c r="W263" s="41" t="e">
        <f>VLOOKUP($B263,散戶多空比!$A$6:$L$500,12,FALSE)</f>
        <v>#DIV/0!</v>
      </c>
      <c r="X263" s="40">
        <f>VLOOKUP($B263,期貨大額交易人未沖銷部位!$A$4:$O$499,4,FALSE)</f>
        <v>0</v>
      </c>
      <c r="Y263" s="40">
        <f>VLOOKUP($B263,期貨大額交易人未沖銷部位!$A$4:$O$499,7,FALSE)</f>
        <v>0</v>
      </c>
      <c r="Z263" s="40">
        <f>VLOOKUP($B263,期貨大額交易人未沖銷部位!$A$4:$O$499,10,FALSE)</f>
        <v>0</v>
      </c>
      <c r="AA263" s="40">
        <f>VLOOKUP($B263,期貨大額交易人未沖銷部位!$A$4:$O$499,13,FALSE)</f>
        <v>0</v>
      </c>
      <c r="AB263" s="40">
        <f>VLOOKUP($B263,期貨大額交易人未沖銷部位!$A$4:$O$499,14,FALSE)</f>
        <v>0</v>
      </c>
      <c r="AC263" s="40">
        <f>VLOOKUP($B263,期貨大額交易人未沖銷部位!$A$4:$O$499,15,FALSE)</f>
        <v>0</v>
      </c>
      <c r="AD263" s="33">
        <f>VLOOKUP($B263,三大美股走勢!$A$4:$J$495,4,FALSE)</f>
        <v>0</v>
      </c>
      <c r="AE263" s="33">
        <f>VLOOKUP($B263,三大美股走勢!$A$4:$J$495,7,FALSE)</f>
        <v>0</v>
      </c>
      <c r="AF263" s="33">
        <f>VLOOKUP($B263,三大美股走勢!$A$4:$J$495,10,FALSE)</f>
        <v>0</v>
      </c>
    </row>
    <row r="264" spans="2:32">
      <c r="B264" s="32">
        <v>43043</v>
      </c>
      <c r="C264" s="33">
        <f>VLOOKUP($B264,大盤與近月台指!$A$4:$I$499,2,FALSE)</f>
        <v>0</v>
      </c>
      <c r="D264" s="34">
        <f>VLOOKUP($B264,大盤與近月台指!$A$4:$I$499,3,FALSE)</f>
        <v>0</v>
      </c>
      <c r="E264" s="35">
        <f>VLOOKUP($B264,大盤與近月台指!$A$4:$I$499,4,FALSE)</f>
        <v>0</v>
      </c>
      <c r="F264" s="33">
        <f>VLOOKUP($B264,大盤與近月台指!$A$4:$I$499,5,FALSE)</f>
        <v>0</v>
      </c>
      <c r="G264" s="49">
        <f>VLOOKUP($B264,三大法人買賣超!$A$4:$I$500,3,FALSE)</f>
        <v>0</v>
      </c>
      <c r="H264" s="34">
        <f>VLOOKUP($B264,三大法人買賣超!$A$4:$I$500,5,FALSE)</f>
        <v>0</v>
      </c>
      <c r="I264" s="27">
        <f>VLOOKUP($B264,三大法人買賣超!$A$4:$I$500,7,FALSE)</f>
        <v>0</v>
      </c>
      <c r="J264" s="27">
        <f>VLOOKUP($B264,三大法人買賣超!$A$4:$I$500,9,FALSE)</f>
        <v>0</v>
      </c>
      <c r="K264" s="37">
        <f>新台幣匯率美元指數!B265</f>
        <v>0</v>
      </c>
      <c r="L264" s="38">
        <f>新台幣匯率美元指數!C265</f>
        <v>0</v>
      </c>
      <c r="M264" s="39">
        <f>新台幣匯率美元指數!D265</f>
        <v>0</v>
      </c>
      <c r="N264" s="27">
        <f>VLOOKUP($B264,外資期貨未平倉口數!$A$4:$M$499,4,FALSE)</f>
        <v>0</v>
      </c>
      <c r="O264" s="27">
        <f>VLOOKUP($B264,外資期貨未平倉口數!$A$4:$M$499,9,FALSE)</f>
        <v>0</v>
      </c>
      <c r="P264" s="27">
        <f>VLOOKUP($B264,外資期貨未平倉口數!$A$4:$M$499,10,FALSE)</f>
        <v>0</v>
      </c>
      <c r="Q264" s="27">
        <f>VLOOKUP($B264,外資期貨未平倉口數!$A$4:$M$499,11,FALSE)</f>
        <v>0</v>
      </c>
      <c r="R264" s="64">
        <f>VLOOKUP($B264,選擇權未平倉餘額!$A$4:$I$500,6,FALSE)</f>
        <v>0</v>
      </c>
      <c r="S264" s="64">
        <f>VLOOKUP($B264,選擇權未平倉餘額!$A$4:$I$500,7,FALSE)</f>
        <v>0</v>
      </c>
      <c r="T264" s="64">
        <f>VLOOKUP($B264,選擇權未平倉餘額!$A$4:$I$500,8,FALSE)</f>
        <v>0</v>
      </c>
      <c r="U264" s="64">
        <f>VLOOKUP($B264,選擇權未平倉餘額!$A$4:$I$500,9,FALSE)</f>
        <v>0</v>
      </c>
      <c r="V264" s="39">
        <f>VLOOKUP($B264,臺指選擇權P_C_Ratios!$A$4:$C$500,3,FALSE)</f>
        <v>0</v>
      </c>
      <c r="W264" s="41" t="e">
        <f>VLOOKUP($B264,散戶多空比!$A$6:$L$500,12,FALSE)</f>
        <v>#DIV/0!</v>
      </c>
      <c r="X264" s="40">
        <f>VLOOKUP($B264,期貨大額交易人未沖銷部位!$A$4:$O$499,4,FALSE)</f>
        <v>0</v>
      </c>
      <c r="Y264" s="40">
        <f>VLOOKUP($B264,期貨大額交易人未沖銷部位!$A$4:$O$499,7,FALSE)</f>
        <v>0</v>
      </c>
      <c r="Z264" s="40">
        <f>VLOOKUP($B264,期貨大額交易人未沖銷部位!$A$4:$O$499,10,FALSE)</f>
        <v>0</v>
      </c>
      <c r="AA264" s="40">
        <f>VLOOKUP($B264,期貨大額交易人未沖銷部位!$A$4:$O$499,13,FALSE)</f>
        <v>0</v>
      </c>
      <c r="AB264" s="40">
        <f>VLOOKUP($B264,期貨大額交易人未沖銷部位!$A$4:$O$499,14,FALSE)</f>
        <v>0</v>
      </c>
      <c r="AC264" s="40">
        <f>VLOOKUP($B264,期貨大額交易人未沖銷部位!$A$4:$O$499,15,FALSE)</f>
        <v>0</v>
      </c>
      <c r="AD264" s="33">
        <f>VLOOKUP($B264,三大美股走勢!$A$4:$J$495,4,FALSE)</f>
        <v>0</v>
      </c>
      <c r="AE264" s="33">
        <f>VLOOKUP($B264,三大美股走勢!$A$4:$J$495,7,FALSE)</f>
        <v>0</v>
      </c>
      <c r="AF264" s="33">
        <f>VLOOKUP($B264,三大美股走勢!$A$4:$J$495,10,FALSE)</f>
        <v>0</v>
      </c>
    </row>
    <row r="265" spans="2:32">
      <c r="B265" s="32">
        <v>43044</v>
      </c>
      <c r="C265" s="33">
        <f>VLOOKUP($B265,大盤與近月台指!$A$4:$I$499,2,FALSE)</f>
        <v>0</v>
      </c>
      <c r="D265" s="34">
        <f>VLOOKUP($B265,大盤與近月台指!$A$4:$I$499,3,FALSE)</f>
        <v>0</v>
      </c>
      <c r="E265" s="35">
        <f>VLOOKUP($B265,大盤與近月台指!$A$4:$I$499,4,FALSE)</f>
        <v>0</v>
      </c>
      <c r="F265" s="33">
        <f>VLOOKUP($B265,大盤與近月台指!$A$4:$I$499,5,FALSE)</f>
        <v>0</v>
      </c>
      <c r="G265" s="49">
        <f>VLOOKUP($B265,三大法人買賣超!$A$4:$I$500,3,FALSE)</f>
        <v>0</v>
      </c>
      <c r="H265" s="34">
        <f>VLOOKUP($B265,三大法人買賣超!$A$4:$I$500,5,FALSE)</f>
        <v>0</v>
      </c>
      <c r="I265" s="27">
        <f>VLOOKUP($B265,三大法人買賣超!$A$4:$I$500,7,FALSE)</f>
        <v>0</v>
      </c>
      <c r="J265" s="27">
        <f>VLOOKUP($B265,三大法人買賣超!$A$4:$I$500,9,FALSE)</f>
        <v>0</v>
      </c>
      <c r="K265" s="37">
        <f>新台幣匯率美元指數!B266</f>
        <v>0</v>
      </c>
      <c r="L265" s="38">
        <f>新台幣匯率美元指數!C266</f>
        <v>0</v>
      </c>
      <c r="M265" s="39">
        <f>新台幣匯率美元指數!D266</f>
        <v>0</v>
      </c>
      <c r="N265" s="27">
        <f>VLOOKUP($B265,外資期貨未平倉口數!$A$4:$M$499,4,FALSE)</f>
        <v>0</v>
      </c>
      <c r="O265" s="27">
        <f>VLOOKUP($B265,外資期貨未平倉口數!$A$4:$M$499,9,FALSE)</f>
        <v>0</v>
      </c>
      <c r="P265" s="27">
        <f>VLOOKUP($B265,外資期貨未平倉口數!$A$4:$M$499,10,FALSE)</f>
        <v>0</v>
      </c>
      <c r="Q265" s="27">
        <f>VLOOKUP($B265,外資期貨未平倉口數!$A$4:$M$499,11,FALSE)</f>
        <v>0</v>
      </c>
      <c r="R265" s="64">
        <f>VLOOKUP($B265,選擇權未平倉餘額!$A$4:$I$500,6,FALSE)</f>
        <v>0</v>
      </c>
      <c r="S265" s="64">
        <f>VLOOKUP($B265,選擇權未平倉餘額!$A$4:$I$500,7,FALSE)</f>
        <v>0</v>
      </c>
      <c r="T265" s="64">
        <f>VLOOKUP($B265,選擇權未平倉餘額!$A$4:$I$500,8,FALSE)</f>
        <v>0</v>
      </c>
      <c r="U265" s="64">
        <f>VLOOKUP($B265,選擇權未平倉餘額!$A$4:$I$500,9,FALSE)</f>
        <v>0</v>
      </c>
      <c r="V265" s="39">
        <f>VLOOKUP($B265,臺指選擇權P_C_Ratios!$A$4:$C$500,3,FALSE)</f>
        <v>0</v>
      </c>
      <c r="W265" s="41" t="e">
        <f>VLOOKUP($B265,散戶多空比!$A$6:$L$500,12,FALSE)</f>
        <v>#DIV/0!</v>
      </c>
      <c r="X265" s="40">
        <f>VLOOKUP($B265,期貨大額交易人未沖銷部位!$A$4:$O$499,4,FALSE)</f>
        <v>0</v>
      </c>
      <c r="Y265" s="40">
        <f>VLOOKUP($B265,期貨大額交易人未沖銷部位!$A$4:$O$499,7,FALSE)</f>
        <v>0</v>
      </c>
      <c r="Z265" s="40">
        <f>VLOOKUP($B265,期貨大額交易人未沖銷部位!$A$4:$O$499,10,FALSE)</f>
        <v>0</v>
      </c>
      <c r="AA265" s="40">
        <f>VLOOKUP($B265,期貨大額交易人未沖銷部位!$A$4:$O$499,13,FALSE)</f>
        <v>0</v>
      </c>
      <c r="AB265" s="40">
        <f>VLOOKUP($B265,期貨大額交易人未沖銷部位!$A$4:$O$499,14,FALSE)</f>
        <v>0</v>
      </c>
      <c r="AC265" s="40">
        <f>VLOOKUP($B265,期貨大額交易人未沖銷部位!$A$4:$O$499,15,FALSE)</f>
        <v>0</v>
      </c>
      <c r="AD265" s="33">
        <f>VLOOKUP($B265,三大美股走勢!$A$4:$J$495,4,FALSE)</f>
        <v>0</v>
      </c>
      <c r="AE265" s="33">
        <f>VLOOKUP($B265,三大美股走勢!$A$4:$J$495,7,FALSE)</f>
        <v>0</v>
      </c>
      <c r="AF265" s="33">
        <f>VLOOKUP($B265,三大美股走勢!$A$4:$J$495,10,FALSE)</f>
        <v>0</v>
      </c>
    </row>
    <row r="266" spans="2:32">
      <c r="B266" s="32">
        <v>43045</v>
      </c>
      <c r="C266" s="33">
        <f>VLOOKUP($B266,大盤與近月台指!$A$4:$I$499,2,FALSE)</f>
        <v>0</v>
      </c>
      <c r="D266" s="34">
        <f>VLOOKUP($B266,大盤與近月台指!$A$4:$I$499,3,FALSE)</f>
        <v>0</v>
      </c>
      <c r="E266" s="35">
        <f>VLOOKUP($B266,大盤與近月台指!$A$4:$I$499,4,FALSE)</f>
        <v>0</v>
      </c>
      <c r="F266" s="33">
        <f>VLOOKUP($B266,大盤與近月台指!$A$4:$I$499,5,FALSE)</f>
        <v>0</v>
      </c>
      <c r="G266" s="49">
        <f>VLOOKUP($B266,三大法人買賣超!$A$4:$I$500,3,FALSE)</f>
        <v>0</v>
      </c>
      <c r="H266" s="34">
        <f>VLOOKUP($B266,三大法人買賣超!$A$4:$I$500,5,FALSE)</f>
        <v>0</v>
      </c>
      <c r="I266" s="27">
        <f>VLOOKUP($B266,三大法人買賣超!$A$4:$I$500,7,FALSE)</f>
        <v>0</v>
      </c>
      <c r="J266" s="27">
        <f>VLOOKUP($B266,三大法人買賣超!$A$4:$I$500,9,FALSE)</f>
        <v>0</v>
      </c>
      <c r="K266" s="37">
        <f>新台幣匯率美元指數!B267</f>
        <v>0</v>
      </c>
      <c r="L266" s="38">
        <f>新台幣匯率美元指數!C267</f>
        <v>0</v>
      </c>
      <c r="M266" s="39">
        <f>新台幣匯率美元指數!D267</f>
        <v>0</v>
      </c>
      <c r="N266" s="27">
        <f>VLOOKUP($B266,外資期貨未平倉口數!$A$4:$M$499,4,FALSE)</f>
        <v>0</v>
      </c>
      <c r="O266" s="27">
        <f>VLOOKUP($B266,外資期貨未平倉口數!$A$4:$M$499,9,FALSE)</f>
        <v>0</v>
      </c>
      <c r="P266" s="27">
        <f>VLOOKUP($B266,外資期貨未平倉口數!$A$4:$M$499,10,FALSE)</f>
        <v>0</v>
      </c>
      <c r="Q266" s="27">
        <f>VLOOKUP($B266,外資期貨未平倉口數!$A$4:$M$499,11,FALSE)</f>
        <v>0</v>
      </c>
      <c r="R266" s="64">
        <f>VLOOKUP($B266,選擇權未平倉餘額!$A$4:$I$500,6,FALSE)</f>
        <v>0</v>
      </c>
      <c r="S266" s="64">
        <f>VLOOKUP($B266,選擇權未平倉餘額!$A$4:$I$500,7,FALSE)</f>
        <v>0</v>
      </c>
      <c r="T266" s="64">
        <f>VLOOKUP($B266,選擇權未平倉餘額!$A$4:$I$500,8,FALSE)</f>
        <v>0</v>
      </c>
      <c r="U266" s="64">
        <f>VLOOKUP($B266,選擇權未平倉餘額!$A$4:$I$500,9,FALSE)</f>
        <v>0</v>
      </c>
      <c r="V266" s="39">
        <f>VLOOKUP($B266,臺指選擇權P_C_Ratios!$A$4:$C$500,3,FALSE)</f>
        <v>1.7575999999999998</v>
      </c>
      <c r="W266" s="41" t="e">
        <f>VLOOKUP($B266,散戶多空比!$A$6:$L$500,12,FALSE)</f>
        <v>#DIV/0!</v>
      </c>
      <c r="X266" s="40">
        <f>VLOOKUP($B266,期貨大額交易人未沖銷部位!$A$4:$O$499,4,FALSE)</f>
        <v>0</v>
      </c>
      <c r="Y266" s="40">
        <f>VLOOKUP($B266,期貨大額交易人未沖銷部位!$A$4:$O$499,7,FALSE)</f>
        <v>0</v>
      </c>
      <c r="Z266" s="40">
        <f>VLOOKUP($B266,期貨大額交易人未沖銷部位!$A$4:$O$499,10,FALSE)</f>
        <v>0</v>
      </c>
      <c r="AA266" s="40">
        <f>VLOOKUP($B266,期貨大額交易人未沖銷部位!$A$4:$O$499,13,FALSE)</f>
        <v>0</v>
      </c>
      <c r="AB266" s="40">
        <f>VLOOKUP($B266,期貨大額交易人未沖銷部位!$A$4:$O$499,14,FALSE)</f>
        <v>0</v>
      </c>
      <c r="AC266" s="40">
        <f>VLOOKUP($B266,期貨大額交易人未沖銷部位!$A$4:$O$499,15,FALSE)</f>
        <v>0</v>
      </c>
      <c r="AD266" s="33">
        <f>VLOOKUP($B266,三大美股走勢!$A$4:$J$495,4,FALSE)</f>
        <v>0</v>
      </c>
      <c r="AE266" s="33">
        <f>VLOOKUP($B266,三大美股走勢!$A$4:$J$495,7,FALSE)</f>
        <v>0</v>
      </c>
      <c r="AF266" s="33">
        <f>VLOOKUP($B266,三大美股走勢!$A$4:$J$495,10,FALSE)</f>
        <v>0</v>
      </c>
    </row>
    <row r="267" spans="2:32">
      <c r="B267" s="32">
        <v>43046</v>
      </c>
      <c r="C267" s="33">
        <f>VLOOKUP($B267,大盤與近月台指!$A$4:$I$499,2,FALSE)</f>
        <v>0</v>
      </c>
      <c r="D267" s="34">
        <f>VLOOKUP($B267,大盤與近月台指!$A$4:$I$499,3,FALSE)</f>
        <v>0</v>
      </c>
      <c r="E267" s="35">
        <f>VLOOKUP($B267,大盤與近月台指!$A$4:$I$499,4,FALSE)</f>
        <v>0</v>
      </c>
      <c r="F267" s="33">
        <f>VLOOKUP($B267,大盤與近月台指!$A$4:$I$499,5,FALSE)</f>
        <v>0</v>
      </c>
      <c r="G267" s="49">
        <f>VLOOKUP($B267,三大法人買賣超!$A$4:$I$500,3,FALSE)</f>
        <v>-0.35428269000000001</v>
      </c>
      <c r="H267" s="34">
        <f>VLOOKUP($B267,三大法人買賣超!$A$4:$I$500,5,FALSE)</f>
        <v>15.90190563</v>
      </c>
      <c r="I267" s="27">
        <f>VLOOKUP($B267,三大法人買賣超!$A$4:$I$500,7,FALSE)</f>
        <v>-2.7195471200000001</v>
      </c>
      <c r="J267" s="27">
        <f>VLOOKUP($B267,三大法人買賣超!$A$4:$I$500,9,FALSE)</f>
        <v>5.5423829900000001</v>
      </c>
      <c r="K267" s="37">
        <f>新台幣匯率美元指數!B268</f>
        <v>0</v>
      </c>
      <c r="L267" s="38">
        <f>新台幣匯率美元指數!C268</f>
        <v>0</v>
      </c>
      <c r="M267" s="39">
        <f>新台幣匯率美元指數!D268</f>
        <v>94.912999999999997</v>
      </c>
      <c r="N267" s="27">
        <f>VLOOKUP($B267,外資期貨未平倉口數!$A$4:$M$499,4,FALSE)</f>
        <v>3787</v>
      </c>
      <c r="O267" s="27">
        <f>VLOOKUP($B267,外資期貨未平倉口數!$A$4:$M$499,9,FALSE)</f>
        <v>49693</v>
      </c>
      <c r="P267" s="27">
        <f>VLOOKUP($B267,外資期貨未平倉口數!$A$4:$M$499,10,FALSE)</f>
        <v>-8492.25</v>
      </c>
      <c r="Q267" s="27">
        <f>VLOOKUP($B267,外資期貨未平倉口數!$A$4:$M$499,11,FALSE)</f>
        <v>49693</v>
      </c>
      <c r="R267" s="64">
        <f>VLOOKUP($B267,選擇權未平倉餘額!$A$4:$I$500,6,FALSE)</f>
        <v>0</v>
      </c>
      <c r="S267" s="64">
        <f>VLOOKUP($B267,選擇權未平倉餘額!$A$4:$I$500,7,FALSE)</f>
        <v>0</v>
      </c>
      <c r="T267" s="64">
        <f>VLOOKUP($B267,選擇權未平倉餘額!$A$4:$I$500,8,FALSE)</f>
        <v>0</v>
      </c>
      <c r="U267" s="64">
        <f>VLOOKUP($B267,選擇權未平倉餘額!$A$4:$I$500,9,FALSE)</f>
        <v>0</v>
      </c>
      <c r="V267" s="39">
        <f>VLOOKUP($B267,臺指選擇權P_C_Ratios!$A$4:$C$500,3,FALSE)</f>
        <v>1.8366999999999998</v>
      </c>
      <c r="W267" s="41" t="e">
        <f>VLOOKUP($B267,散戶多空比!$A$6:$L$500,12,FALSE)</f>
        <v>#DIV/0!</v>
      </c>
      <c r="X267" s="40">
        <f>VLOOKUP($B267,期貨大額交易人未沖銷部位!$A$4:$O$499,4,FALSE)</f>
        <v>0</v>
      </c>
      <c r="Y267" s="40">
        <f>VLOOKUP($B267,期貨大額交易人未沖銷部位!$A$4:$O$499,7,FALSE)</f>
        <v>0</v>
      </c>
      <c r="Z267" s="40">
        <f>VLOOKUP($B267,期貨大額交易人未沖銷部位!$A$4:$O$499,10,FALSE)</f>
        <v>0</v>
      </c>
      <c r="AA267" s="40">
        <f>VLOOKUP($B267,期貨大額交易人未沖銷部位!$A$4:$O$499,13,FALSE)</f>
        <v>0</v>
      </c>
      <c r="AB267" s="40">
        <f>VLOOKUP($B267,期貨大額交易人未沖銷部位!$A$4:$O$499,14,FALSE)</f>
        <v>0</v>
      </c>
      <c r="AC267" s="40">
        <f>VLOOKUP($B267,期貨大額交易人未沖銷部位!$A$4:$O$499,15,FALSE)</f>
        <v>0</v>
      </c>
      <c r="AD267" s="33">
        <f>VLOOKUP($B267,三大美股走勢!$A$4:$J$495,4,FALSE)</f>
        <v>4.0000000000000002E-4</v>
      </c>
      <c r="AE267" s="33">
        <f>VLOOKUP($B267,三大美股走勢!$A$4:$J$495,7,FALSE)</f>
        <v>-2.7000000000000001E-3</v>
      </c>
      <c r="AF267" s="33">
        <f>VLOOKUP($B267,三大美股走勢!$A$4:$J$495,10,FALSE)</f>
        <v>-5.9999999999999995E-4</v>
      </c>
    </row>
    <row r="268" spans="2:32">
      <c r="B268" s="32">
        <v>43047</v>
      </c>
      <c r="C268" s="33">
        <f>VLOOKUP($B268,大盤與近月台指!$A$4:$I$499,2,FALSE)</f>
        <v>10818.99</v>
      </c>
      <c r="D268" s="34">
        <f>VLOOKUP($B268,大盤與近月台指!$A$4:$I$499,3,FALSE)</f>
        <v>-21.35</v>
      </c>
      <c r="E268" s="35">
        <f>VLOOKUP($B268,大盤與近月台指!$A$4:$I$499,4,FALSE)</f>
        <v>-2E-3</v>
      </c>
      <c r="F268" s="33" t="str">
        <f>VLOOKUP($B268,大盤與近月台指!$A$4:$I$499,5,FALSE)</f>
        <v>1205.54億</v>
      </c>
      <c r="G268" s="49">
        <f>VLOOKUP($B268,三大法人買賣超!$A$4:$I$500,3,FALSE)</f>
        <v>5.2366513100000001</v>
      </c>
      <c r="H268" s="34">
        <f>VLOOKUP($B268,三大法人買賣超!$A$4:$I$500,5,FALSE)</f>
        <v>-0.98990677999999999</v>
      </c>
      <c r="I268" s="27">
        <f>VLOOKUP($B268,三大法人買賣超!$A$4:$I$500,7,FALSE)</f>
        <v>-0.27960283000000002</v>
      </c>
      <c r="J268" s="27">
        <f>VLOOKUP($B268,三大法人買賣超!$A$4:$I$500,9,FALSE)</f>
        <v>-33.14180417</v>
      </c>
      <c r="K268" s="37">
        <f>新台幣匯率美元指數!B269</f>
        <v>30.187000000000001</v>
      </c>
      <c r="L268" s="38">
        <f>新台幣匯率美元指數!C269</f>
        <v>1.7000000000000001E-2</v>
      </c>
      <c r="M268" s="39">
        <f>新台幣匯率美元指數!D269</f>
        <v>94.866</v>
      </c>
      <c r="N268" s="27">
        <f>VLOOKUP($B268,外資期貨未平倉口數!$A$4:$M$499,4,FALSE)</f>
        <v>3721.5</v>
      </c>
      <c r="O268" s="27">
        <f>VLOOKUP($B268,外資期貨未平倉口數!$A$4:$M$499,9,FALSE)</f>
        <v>46348.75</v>
      </c>
      <c r="P268" s="27">
        <f>VLOOKUP($B268,外資期貨未平倉口數!$A$4:$M$499,10,FALSE)</f>
        <v>-11836.5</v>
      </c>
      <c r="Q268" s="27">
        <f>VLOOKUP($B268,外資期貨未平倉口數!$A$4:$M$499,11,FALSE)</f>
        <v>-3344.25</v>
      </c>
      <c r="R268" s="64">
        <f>VLOOKUP($B268,選擇權未平倉餘額!$A$4:$I$500,6,FALSE)</f>
        <v>-16.912800000000001</v>
      </c>
      <c r="S268" s="64">
        <f>VLOOKUP($B268,選擇權未平倉餘額!$A$4:$I$500,7,FALSE)</f>
        <v>-3.1139999999999999</v>
      </c>
      <c r="T268" s="64">
        <f>VLOOKUP($B268,選擇權未平倉餘額!$A$4:$I$500,8,FALSE)</f>
        <v>58.347999999999999</v>
      </c>
      <c r="U268" s="64">
        <f>VLOOKUP($B268,選擇權未平倉餘額!$A$4:$I$500,9,FALSE)</f>
        <v>19.6342</v>
      </c>
      <c r="V268" s="39">
        <f>VLOOKUP($B268,臺指選擇權P_C_Ratios!$A$4:$C$500,3,FALSE)</f>
        <v>1.8161</v>
      </c>
      <c r="W268" s="41">
        <f>VLOOKUP($B268,散戶多空比!$A$6:$L$500,12,FALSE)</f>
        <v>-7.7823951643369846E-2</v>
      </c>
      <c r="X268" s="40">
        <f>VLOOKUP($B268,期貨大額交易人未沖銷部位!$A$4:$O$499,4,FALSE)</f>
        <v>3842</v>
      </c>
      <c r="Y268" s="40">
        <f>VLOOKUP($B268,期貨大額交易人未沖銷部位!$A$4:$O$499,7,FALSE)</f>
        <v>10995</v>
      </c>
      <c r="Z268" s="40">
        <f>VLOOKUP($B268,期貨大額交易人未沖銷部位!$A$4:$O$499,10,FALSE)</f>
        <v>7682</v>
      </c>
      <c r="AA268" s="40">
        <f>VLOOKUP($B268,期貨大額交易人未沖銷部位!$A$4:$O$499,13,FALSE)</f>
        <v>16427</v>
      </c>
      <c r="AB268" s="40">
        <f>VLOOKUP($B268,期貨大額交易人未沖銷部位!$A$4:$O$499,14,FALSE)</f>
        <v>3840</v>
      </c>
      <c r="AC268" s="40">
        <f>VLOOKUP($B268,期貨大額交易人未沖銷部位!$A$4:$O$499,15,FALSE)</f>
        <v>5432</v>
      </c>
      <c r="AD268" s="33">
        <f>VLOOKUP($B268,三大美股走勢!$A$4:$J$495,4,FALSE)</f>
        <v>3.5000000000000001E-3</v>
      </c>
      <c r="AE268" s="33">
        <f>VLOOKUP($B268,三大美股走勢!$A$4:$J$495,7,FALSE)</f>
        <v>-0.02</v>
      </c>
      <c r="AF268" s="33">
        <f>VLOOKUP($B268,三大美股走勢!$A$4:$J$495,10,FALSE)</f>
        <v>0.46</v>
      </c>
    </row>
    <row r="269" spans="2:32">
      <c r="B269" s="32">
        <v>43048</v>
      </c>
      <c r="C269" s="33">
        <f>VLOOKUP($B269,大盤與近月台指!$A$4:$I$499,2,FALSE)</f>
        <v>10743.27</v>
      </c>
      <c r="D269" s="34">
        <f>VLOOKUP($B269,大盤與近月台指!$A$4:$I$499,3,FALSE)</f>
        <v>-75.72</v>
      </c>
      <c r="E269" s="35">
        <f>VLOOKUP($B269,大盤與近月台指!$A$4:$I$499,4,FALSE)</f>
        <v>-7.0000000000000001E-3</v>
      </c>
      <c r="F269" s="33" t="str">
        <f>VLOOKUP($B269,大盤與近月台指!$A$4:$I$499,5,FALSE)</f>
        <v>1449.53億</v>
      </c>
      <c r="G269" s="49">
        <f>VLOOKUP($B269,三大法人買賣超!$A$4:$I$500,3,FALSE)</f>
        <v>-5.9021958999999997</v>
      </c>
      <c r="H269" s="34">
        <f>VLOOKUP($B269,三大法人買賣超!$A$4:$I$500,5,FALSE)</f>
        <v>-27.730246229999999</v>
      </c>
      <c r="I269" s="27">
        <f>VLOOKUP($B269,三大法人買賣超!$A$4:$I$500,7,FALSE)</f>
        <v>-5.9798200699999997</v>
      </c>
      <c r="J269" s="27">
        <f>VLOOKUP($B269,三大法人買賣超!$A$4:$I$500,9,FALSE)</f>
        <v>-31.413334989999999</v>
      </c>
      <c r="K269" s="37">
        <f>新台幣匯率美元指數!B270</f>
        <v>30.18</v>
      </c>
      <c r="L269" s="38">
        <f>新台幣匯率美元指數!C270</f>
        <v>-7.0000000000000001E-3</v>
      </c>
      <c r="M269" s="39">
        <f>新台幣匯率美元指數!D270</f>
        <v>0</v>
      </c>
      <c r="N269" s="27">
        <f>VLOOKUP($B269,外資期貨未平倉口數!$A$4:$M$499,4,FALSE)</f>
        <v>1689.75</v>
      </c>
      <c r="O269" s="27">
        <f>VLOOKUP($B269,外資期貨未平倉口數!$A$4:$M$499,9,FALSE)</f>
        <v>44118</v>
      </c>
      <c r="P269" s="27">
        <f>VLOOKUP($B269,外資期貨未平倉口數!$A$4:$M$499,10,FALSE)</f>
        <v>-14067.25</v>
      </c>
      <c r="Q269" s="27">
        <f>VLOOKUP($B269,外資期貨未平倉口數!$A$4:$M$499,11,FALSE)</f>
        <v>-2230.75</v>
      </c>
      <c r="R269" s="64">
        <f>VLOOKUP($B269,選擇權未平倉餘額!$A$4:$I$500,6,FALSE)</f>
        <v>-14.507400000000001</v>
      </c>
      <c r="S269" s="64">
        <f>VLOOKUP($B269,選擇權未平倉餘額!$A$4:$I$500,7,FALSE)</f>
        <v>-1.4329000000000001</v>
      </c>
      <c r="T269" s="64">
        <f>VLOOKUP($B269,選擇權未平倉餘額!$A$4:$I$500,8,FALSE)</f>
        <v>45.205100000000002</v>
      </c>
      <c r="U269" s="64">
        <f>VLOOKUP($B269,選擇權未平倉餘額!$A$4:$I$500,9,FALSE)</f>
        <v>23.059699999999999</v>
      </c>
      <c r="V269" s="39">
        <f>VLOOKUP($B269,臺指選擇權P_C_Ratios!$A$4:$C$500,3,FALSE)</f>
        <v>1.6684999999999999</v>
      </c>
      <c r="W269" s="41">
        <f>VLOOKUP($B269,散戶多空比!$A$6:$L$500,12,FALSE)</f>
        <v>-1.059446733372572E-3</v>
      </c>
      <c r="X269" s="40">
        <f>VLOOKUP($B269,期貨大額交易人未沖銷部位!$A$4:$O$499,4,FALSE)</f>
        <v>7158</v>
      </c>
      <c r="Y269" s="40">
        <f>VLOOKUP($B269,期貨大額交易人未沖銷部位!$A$4:$O$499,7,FALSE)</f>
        <v>10995</v>
      </c>
      <c r="Z269" s="40">
        <f>VLOOKUP($B269,期貨大額交易人未沖銷部位!$A$4:$O$499,10,FALSE)</f>
        <v>8021</v>
      </c>
      <c r="AA269" s="40">
        <f>VLOOKUP($B269,期貨大額交易人未沖銷部位!$A$4:$O$499,13,FALSE)</f>
        <v>14762</v>
      </c>
      <c r="AB269" s="40">
        <f>VLOOKUP($B269,期貨大額交易人未沖銷部位!$A$4:$O$499,14,FALSE)</f>
        <v>863</v>
      </c>
      <c r="AC269" s="40">
        <f>VLOOKUP($B269,期貨大額交易人未沖銷部位!$A$4:$O$499,15,FALSE)</f>
        <v>3767</v>
      </c>
      <c r="AD269" s="33">
        <f>VLOOKUP($B269,三大美股走勢!$A$4:$J$495,4,FALSE)</f>
        <v>-4.3E-3</v>
      </c>
      <c r="AE269" s="33">
        <f>VLOOKUP($B269,三大美股走勢!$A$4:$J$495,7,FALSE)</f>
        <v>-5.7999999999999996E-3</v>
      </c>
      <c r="AF269" s="33">
        <f>VLOOKUP($B269,三大美股走勢!$A$4:$J$495,10,FALSE)</f>
        <v>-0.02</v>
      </c>
    </row>
    <row r="270" spans="2:32">
      <c r="B270" s="32">
        <v>43049</v>
      </c>
      <c r="C270" s="33">
        <f>VLOOKUP($B270,大盤與近月台指!$A$4:$I$499,2,FALSE)</f>
        <v>10732.67</v>
      </c>
      <c r="D270" s="34">
        <f>VLOOKUP($B270,大盤與近月台指!$A$4:$I$499,3,FALSE)</f>
        <v>-10.6</v>
      </c>
      <c r="E270" s="35">
        <f>VLOOKUP($B270,大盤與近月台指!$A$4:$I$499,4,FALSE)</f>
        <v>0</v>
      </c>
      <c r="F270" s="33" t="str">
        <f>VLOOKUP($B270,大盤與近月台指!$A$4:$I$499,5,FALSE)</f>
        <v>1196.54億</v>
      </c>
      <c r="G270" s="49">
        <f>VLOOKUP($B270,三大法人買賣超!$A$4:$I$500,3,FALSE)</f>
        <v>-4.8089109299999997</v>
      </c>
      <c r="H270" s="34">
        <f>VLOOKUP($B270,三大法人買賣超!$A$4:$I$500,5,FALSE)</f>
        <v>7.2901500199999996</v>
      </c>
      <c r="I270" s="27">
        <f>VLOOKUP($B270,三大法人買賣超!$A$4:$I$500,7,FALSE)</f>
        <v>-9.8313273300000006</v>
      </c>
      <c r="J270" s="27">
        <f>VLOOKUP($B270,三大法人買賣超!$A$4:$I$500,9,FALSE)</f>
        <v>-17.57938467</v>
      </c>
      <c r="K270" s="37">
        <f>新台幣匯率美元指數!B271</f>
        <v>0</v>
      </c>
      <c r="L270" s="38">
        <f>新台幣匯率美元指數!C271</f>
        <v>0</v>
      </c>
      <c r="M270" s="39">
        <f>新台幣匯率美元指數!D271</f>
        <v>94.391000000000005</v>
      </c>
      <c r="N270" s="27">
        <f>VLOOKUP($B270,外資期貨未平倉口數!$A$4:$M$499,4,FALSE)</f>
        <v>704.75</v>
      </c>
      <c r="O270" s="27">
        <f>VLOOKUP($B270,外資期貨未平倉口數!$A$4:$M$499,9,FALSE)</f>
        <v>46044.5</v>
      </c>
      <c r="P270" s="27">
        <f>VLOOKUP($B270,外資期貨未平倉口數!$A$4:$M$499,10,FALSE)</f>
        <v>-12140.75</v>
      </c>
      <c r="Q270" s="27">
        <f>VLOOKUP($B270,外資期貨未平倉口數!$A$4:$M$499,11,FALSE)</f>
        <v>1926.5</v>
      </c>
      <c r="R270" s="64">
        <f>VLOOKUP($B270,選擇權未平倉餘額!$A$4:$I$500,6,FALSE)</f>
        <v>-11.5891</v>
      </c>
      <c r="S270" s="64">
        <f>VLOOKUP($B270,選擇權未平倉餘額!$A$4:$I$500,7,FALSE)</f>
        <v>-0.71160000000000001</v>
      </c>
      <c r="T270" s="64">
        <f>VLOOKUP($B270,選擇權未平倉餘額!$A$4:$I$500,8,FALSE)</f>
        <v>46.328600000000002</v>
      </c>
      <c r="U270" s="64">
        <f>VLOOKUP($B270,選擇權未平倉餘額!$A$4:$I$500,9,FALSE)</f>
        <v>20.2562</v>
      </c>
      <c r="V270" s="39">
        <f>VLOOKUP($B270,臺指選擇權P_C_Ratios!$A$4:$C$500,3,FALSE)</f>
        <v>1.6138999999999999</v>
      </c>
      <c r="W270" s="41">
        <f>VLOOKUP($B270,散戶多空比!$A$6:$L$500,12,FALSE)</f>
        <v>-3.1901551967393006E-2</v>
      </c>
      <c r="X270" s="40">
        <f>VLOOKUP($B270,期貨大額交易人未沖銷部位!$A$4:$O$499,4,FALSE)</f>
        <v>9434</v>
      </c>
      <c r="Y270" s="40">
        <f>VLOOKUP($B270,期貨大額交易人未沖銷部位!$A$4:$O$499,7,FALSE)</f>
        <v>12471</v>
      </c>
      <c r="Z270" s="40">
        <f>VLOOKUP($B270,期貨大額交易人未沖銷部位!$A$4:$O$499,10,FALSE)</f>
        <v>8096</v>
      </c>
      <c r="AA270" s="40">
        <f>VLOOKUP($B270,期貨大額交易人未沖銷部位!$A$4:$O$499,13,FALSE)</f>
        <v>17458</v>
      </c>
      <c r="AB270" s="40">
        <f>VLOOKUP($B270,期貨大額交易人未沖銷部位!$A$4:$O$499,14,FALSE)</f>
        <v>-1338</v>
      </c>
      <c r="AC270" s="40">
        <f>VLOOKUP($B270,期貨大額交易人未沖銷部位!$A$4:$O$499,15,FALSE)</f>
        <v>4987</v>
      </c>
      <c r="AD270" s="33">
        <f>VLOOKUP($B270,三大美股走勢!$A$4:$J$495,4,FALSE)</f>
        <v>-1.6999999999999999E-3</v>
      </c>
      <c r="AE270" s="33">
        <f>VLOOKUP($B270,三大美股走勢!$A$4:$J$495,7,FALSE)</f>
        <v>1E-4</v>
      </c>
      <c r="AF270" s="33">
        <f>VLOOKUP($B270,三大美股走勢!$A$4:$J$495,10,FALSE)</f>
        <v>6.4999999999999997E-3</v>
      </c>
    </row>
    <row r="271" spans="2:32">
      <c r="B271" s="32">
        <v>43050</v>
      </c>
      <c r="C271" s="33">
        <f>VLOOKUP($B271,大盤與近月台指!$A$4:$I$499,2,FALSE)</f>
        <v>0</v>
      </c>
      <c r="D271" s="34">
        <f>VLOOKUP($B271,大盤與近月台指!$A$4:$I$499,3,FALSE)</f>
        <v>0</v>
      </c>
      <c r="E271" s="35">
        <f>VLOOKUP($B271,大盤與近月台指!$A$4:$I$499,4,FALSE)</f>
        <v>0</v>
      </c>
      <c r="F271" s="33">
        <f>VLOOKUP($B271,大盤與近月台指!$A$4:$I$499,5,FALSE)</f>
        <v>0</v>
      </c>
      <c r="G271" s="49">
        <f>VLOOKUP($B271,三大法人買賣超!$A$4:$I$500,3,FALSE)</f>
        <v>0</v>
      </c>
      <c r="H271" s="34">
        <f>VLOOKUP($B271,三大法人買賣超!$A$4:$I$500,5,FALSE)</f>
        <v>0</v>
      </c>
      <c r="I271" s="27">
        <f>VLOOKUP($B271,三大法人買賣超!$A$4:$I$500,7,FALSE)</f>
        <v>0</v>
      </c>
      <c r="J271" s="27">
        <f>VLOOKUP($B271,三大法人買賣超!$A$4:$I$500,9,FALSE)</f>
        <v>0</v>
      </c>
      <c r="K271" s="37">
        <f>新台幣匯率美元指數!B272</f>
        <v>0</v>
      </c>
      <c r="L271" s="38">
        <f>新台幣匯率美元指數!C272</f>
        <v>0</v>
      </c>
      <c r="M271" s="39">
        <f>新台幣匯率美元指數!D272</f>
        <v>0</v>
      </c>
      <c r="N271" s="27">
        <f>VLOOKUP($B271,外資期貨未平倉口數!$A$4:$M$499,4,FALSE)</f>
        <v>0</v>
      </c>
      <c r="O271" s="27">
        <f>VLOOKUP($B271,外資期貨未平倉口數!$A$4:$M$499,9,FALSE)</f>
        <v>0</v>
      </c>
      <c r="P271" s="27">
        <f>VLOOKUP($B271,外資期貨未平倉口數!$A$4:$M$499,10,FALSE)</f>
        <v>0</v>
      </c>
      <c r="Q271" s="27">
        <f>VLOOKUP($B271,外資期貨未平倉口數!$A$4:$M$499,11,FALSE)</f>
        <v>0</v>
      </c>
      <c r="R271" s="64">
        <f>VLOOKUP($B271,選擇權未平倉餘額!$A$4:$I$500,6,FALSE)</f>
        <v>0</v>
      </c>
      <c r="S271" s="64">
        <f>VLOOKUP($B271,選擇權未平倉餘額!$A$4:$I$500,7,FALSE)</f>
        <v>0</v>
      </c>
      <c r="T271" s="64">
        <f>VLOOKUP($B271,選擇權未平倉餘額!$A$4:$I$500,8,FALSE)</f>
        <v>0</v>
      </c>
      <c r="U271" s="64">
        <f>VLOOKUP($B271,選擇權未平倉餘額!$A$4:$I$500,9,FALSE)</f>
        <v>0</v>
      </c>
      <c r="V271" s="39">
        <f>VLOOKUP($B271,臺指選擇權P_C_Ratios!$A$4:$C$500,3,FALSE)</f>
        <v>0</v>
      </c>
      <c r="W271" s="41">
        <f>VLOOKUP($B271,散戶多空比!$A$6:$L$500,12,FALSE)</f>
        <v>0</v>
      </c>
      <c r="X271" s="40">
        <f>VLOOKUP($B271,期貨大額交易人未沖銷部位!$A$4:$O$499,4,FALSE)</f>
        <v>0</v>
      </c>
      <c r="Y271" s="40">
        <f>VLOOKUP($B271,期貨大額交易人未沖銷部位!$A$4:$O$499,7,FALSE)</f>
        <v>0</v>
      </c>
      <c r="Z271" s="40">
        <f>VLOOKUP($B271,期貨大額交易人未沖銷部位!$A$4:$O$499,10,FALSE)</f>
        <v>0</v>
      </c>
      <c r="AA271" s="40">
        <f>VLOOKUP($B271,期貨大額交易人未沖銷部位!$A$4:$O$499,13,FALSE)</f>
        <v>0</v>
      </c>
      <c r="AB271" s="40">
        <f>VLOOKUP($B271,期貨大額交易人未沖銷部位!$A$4:$O$499,14,FALSE)</f>
        <v>0</v>
      </c>
      <c r="AC271" s="40">
        <f>VLOOKUP($B271,期貨大額交易人未沖銷部位!$A$4:$O$499,15,FALSE)</f>
        <v>0</v>
      </c>
      <c r="AD271" s="33">
        <f>VLOOKUP($B271,三大美股走勢!$A$4:$J$495,4,FALSE)</f>
        <v>0</v>
      </c>
      <c r="AE271" s="33">
        <f>VLOOKUP($B271,三大美股走勢!$A$4:$J$495,7,FALSE)</f>
        <v>0</v>
      </c>
      <c r="AF271" s="33">
        <f>VLOOKUP($B271,三大美股走勢!$A$4:$J$495,10,FALSE)</f>
        <v>0</v>
      </c>
    </row>
    <row r="272" spans="2:32">
      <c r="B272" s="32">
        <v>43051</v>
      </c>
      <c r="C272" s="33">
        <f>VLOOKUP($B272,大盤與近月台指!$A$4:$I$499,2,FALSE)</f>
        <v>0</v>
      </c>
      <c r="D272" s="34">
        <f>VLOOKUP($B272,大盤與近月台指!$A$4:$I$499,3,FALSE)</f>
        <v>0</v>
      </c>
      <c r="E272" s="35">
        <f>VLOOKUP($B272,大盤與近月台指!$A$4:$I$499,4,FALSE)</f>
        <v>0</v>
      </c>
      <c r="F272" s="33">
        <f>VLOOKUP($B272,大盤與近月台指!$A$4:$I$499,5,FALSE)</f>
        <v>0</v>
      </c>
      <c r="G272" s="49">
        <f>VLOOKUP($B272,三大法人買賣超!$A$4:$I$500,3,FALSE)</f>
        <v>0</v>
      </c>
      <c r="H272" s="34">
        <f>VLOOKUP($B272,三大法人買賣超!$A$4:$I$500,5,FALSE)</f>
        <v>0</v>
      </c>
      <c r="I272" s="27">
        <f>VLOOKUP($B272,三大法人買賣超!$A$4:$I$500,7,FALSE)</f>
        <v>0</v>
      </c>
      <c r="J272" s="27">
        <f>VLOOKUP($B272,三大法人買賣超!$A$4:$I$500,9,FALSE)</f>
        <v>0</v>
      </c>
      <c r="K272" s="37">
        <f>新台幣匯率美元指數!B273</f>
        <v>0</v>
      </c>
      <c r="L272" s="38">
        <f>新台幣匯率美元指數!C273</f>
        <v>0</v>
      </c>
      <c r="M272" s="39">
        <f>新台幣匯率美元指數!D273</f>
        <v>0</v>
      </c>
      <c r="N272" s="27">
        <f>VLOOKUP($B272,外資期貨未平倉口數!$A$4:$M$499,4,FALSE)</f>
        <v>0</v>
      </c>
      <c r="O272" s="27">
        <f>VLOOKUP($B272,外資期貨未平倉口數!$A$4:$M$499,9,FALSE)</f>
        <v>0</v>
      </c>
      <c r="P272" s="27">
        <f>VLOOKUP($B272,外資期貨未平倉口數!$A$4:$M$499,10,FALSE)</f>
        <v>0</v>
      </c>
      <c r="Q272" s="27">
        <f>VLOOKUP($B272,外資期貨未平倉口數!$A$4:$M$499,11,FALSE)</f>
        <v>0</v>
      </c>
      <c r="R272" s="64">
        <f>VLOOKUP($B272,選擇權未平倉餘額!$A$4:$I$500,6,FALSE)</f>
        <v>0</v>
      </c>
      <c r="S272" s="64">
        <f>VLOOKUP($B272,選擇權未平倉餘額!$A$4:$I$500,7,FALSE)</f>
        <v>0</v>
      </c>
      <c r="T272" s="64">
        <f>VLOOKUP($B272,選擇權未平倉餘額!$A$4:$I$500,8,FALSE)</f>
        <v>0</v>
      </c>
      <c r="U272" s="64">
        <f>VLOOKUP($B272,選擇權未平倉餘額!$A$4:$I$500,9,FALSE)</f>
        <v>0</v>
      </c>
      <c r="V272" s="39">
        <f>VLOOKUP($B272,臺指選擇權P_C_Ratios!$A$4:$C$500,3,FALSE)</f>
        <v>0</v>
      </c>
      <c r="W272" s="41">
        <f>VLOOKUP($B272,散戶多空比!$A$6:$L$500,12,FALSE)</f>
        <v>0</v>
      </c>
      <c r="X272" s="40">
        <f>VLOOKUP($B272,期貨大額交易人未沖銷部位!$A$4:$O$499,4,FALSE)</f>
        <v>0</v>
      </c>
      <c r="Y272" s="40">
        <f>VLOOKUP($B272,期貨大額交易人未沖銷部位!$A$4:$O$499,7,FALSE)</f>
        <v>0</v>
      </c>
      <c r="Z272" s="40">
        <f>VLOOKUP($B272,期貨大額交易人未沖銷部位!$A$4:$O$499,10,FALSE)</f>
        <v>0</v>
      </c>
      <c r="AA272" s="40">
        <f>VLOOKUP($B272,期貨大額交易人未沖銷部位!$A$4:$O$499,13,FALSE)</f>
        <v>0</v>
      </c>
      <c r="AB272" s="40">
        <f>VLOOKUP($B272,期貨大額交易人未沖銷部位!$A$4:$O$499,14,FALSE)</f>
        <v>0</v>
      </c>
      <c r="AC272" s="40">
        <f>VLOOKUP($B272,期貨大額交易人未沖銷部位!$A$4:$O$499,15,FALSE)</f>
        <v>0</v>
      </c>
      <c r="AD272" s="33">
        <f>VLOOKUP($B272,三大美股走勢!$A$4:$J$495,4,FALSE)</f>
        <v>0</v>
      </c>
      <c r="AE272" s="33">
        <f>VLOOKUP($B272,三大美股走勢!$A$4:$J$495,7,FALSE)</f>
        <v>0</v>
      </c>
      <c r="AF272" s="33">
        <f>VLOOKUP($B272,三大美股走勢!$A$4:$J$495,10,FALSE)</f>
        <v>0</v>
      </c>
    </row>
    <row r="273" spans="2:32">
      <c r="B273" s="32">
        <v>43052</v>
      </c>
      <c r="C273" s="33">
        <f>VLOOKUP($B273,大盤與近月台指!$A$4:$I$499,2,FALSE)</f>
        <v>10683.92</v>
      </c>
      <c r="D273" s="34">
        <f>VLOOKUP($B273,大盤與近月台指!$A$4:$I$499,3,FALSE)</f>
        <v>-48.75</v>
      </c>
      <c r="E273" s="35">
        <f>VLOOKUP($B273,大盤與近月台指!$A$4:$I$499,4,FALSE)</f>
        <v>-4.4999999999999997E-3</v>
      </c>
      <c r="F273" s="33" t="str">
        <f>VLOOKUP($B273,大盤與近月台指!$A$4:$I$499,5,FALSE)</f>
        <v>1222.62億</v>
      </c>
      <c r="G273" s="49">
        <f>VLOOKUP($B273,三大法人買賣超!$A$4:$I$500,3,FALSE)</f>
        <v>-1.7924084</v>
      </c>
      <c r="H273" s="34">
        <f>VLOOKUP($B273,三大法人買賣超!$A$4:$I$500,5,FALSE)</f>
        <v>-6.8779780800000001</v>
      </c>
      <c r="I273" s="27">
        <f>VLOOKUP($B273,三大法人買賣超!$A$4:$I$500,7,FALSE)</f>
        <v>-1.9921966099999999</v>
      </c>
      <c r="J273" s="27">
        <f>VLOOKUP($B273,三大法人買賣超!$A$4:$I$500,9,FALSE)</f>
        <v>29.036386579999999</v>
      </c>
      <c r="K273" s="37">
        <f>新台幣匯率美元指數!B274</f>
        <v>30.19</v>
      </c>
      <c r="L273" s="38">
        <f>新台幣匯率美元指數!C274</f>
        <v>1.7999999999999999E-2</v>
      </c>
      <c r="M273" s="39">
        <f>新台幣匯率美元指數!D274</f>
        <v>94.49</v>
      </c>
      <c r="N273" s="27">
        <f>VLOOKUP($B273,外資期貨未平倉口數!$A$4:$M$499,4,FALSE)</f>
        <v>-756.25</v>
      </c>
      <c r="O273" s="27">
        <f>VLOOKUP($B273,外資期貨未平倉口數!$A$4:$M$499,9,FALSE)</f>
        <v>47017</v>
      </c>
      <c r="P273" s="27">
        <f>VLOOKUP($B273,外資期貨未平倉口數!$A$4:$M$499,10,FALSE)</f>
        <v>-11168.25</v>
      </c>
      <c r="Q273" s="27">
        <f>VLOOKUP($B273,外資期貨未平倉口數!$A$4:$M$499,11,FALSE)</f>
        <v>972.5</v>
      </c>
      <c r="R273" s="64">
        <f>VLOOKUP($B273,選擇權未平倉餘額!$A$4:$I$500,6,FALSE)</f>
        <v>-10.9839</v>
      </c>
      <c r="S273" s="64">
        <f>VLOOKUP($B273,選擇權未平倉餘額!$A$4:$I$500,7,FALSE)</f>
        <v>-1.3678999999999999</v>
      </c>
      <c r="T273" s="64">
        <f>VLOOKUP($B273,選擇權未平倉餘額!$A$4:$I$500,8,FALSE)</f>
        <v>41.379600000000003</v>
      </c>
      <c r="U273" s="64">
        <f>VLOOKUP($B273,選擇權未平倉餘額!$A$4:$I$500,9,FALSE)</f>
        <v>21.513000000000002</v>
      </c>
      <c r="V273" s="39">
        <f>VLOOKUP($B273,臺指選擇權P_C_Ratios!$A$4:$C$500,3,FALSE)</f>
        <v>1.5797999999999999</v>
      </c>
      <c r="W273" s="41">
        <f>VLOOKUP($B273,散戶多空比!$A$6:$L$500,12,FALSE)</f>
        <v>-5.6572119698802235E-3</v>
      </c>
      <c r="X273" s="40">
        <f>VLOOKUP($B273,期貨大額交易人未沖銷部位!$A$4:$O$499,4,FALSE)</f>
        <v>7265</v>
      </c>
      <c r="Y273" s="40">
        <f>VLOOKUP($B273,期貨大額交易人未沖銷部位!$A$4:$O$499,7,FALSE)</f>
        <v>8143</v>
      </c>
      <c r="Z273" s="40">
        <f>VLOOKUP($B273,期貨大額交易人未沖銷部位!$A$4:$O$499,10,FALSE)</f>
        <v>8776</v>
      </c>
      <c r="AA273" s="40">
        <f>VLOOKUP($B273,期貨大額交易人未沖銷部位!$A$4:$O$499,13,FALSE)</f>
        <v>18086</v>
      </c>
      <c r="AB273" s="40">
        <f>VLOOKUP($B273,期貨大額交易人未沖銷部位!$A$4:$O$499,14,FALSE)</f>
        <v>1511</v>
      </c>
      <c r="AC273" s="40">
        <f>VLOOKUP($B273,期貨大額交易人未沖銷部位!$A$4:$O$499,15,FALSE)</f>
        <v>9943</v>
      </c>
      <c r="AD273" s="33">
        <f>VLOOKUP($B273,三大美股走勢!$A$4:$J$495,4,FALSE)</f>
        <v>6.9999999999999999E-4</v>
      </c>
      <c r="AE273" s="33">
        <f>VLOOKUP($B273,三大美股走勢!$A$4:$J$495,7,FALSE)</f>
        <v>1E-4</v>
      </c>
      <c r="AF273" s="33">
        <f>VLOOKUP($B273,三大美股走勢!$A$4:$J$495,10,FALSE)</f>
        <v>2.7000000000000001E-3</v>
      </c>
    </row>
    <row r="274" spans="2:32">
      <c r="B274" s="32">
        <v>43053</v>
      </c>
      <c r="C274" s="33">
        <f>VLOOKUP($B274,大盤與近月台指!$A$4:$I$499,2,FALSE)</f>
        <v>10687.18</v>
      </c>
      <c r="D274" s="34">
        <f>VLOOKUP($B274,大盤與近月台指!$A$4:$I$499,3,FALSE)</f>
        <v>3.26</v>
      </c>
      <c r="E274" s="35">
        <f>VLOOKUP($B274,大盤與近月台指!$A$4:$I$499,4,FALSE)</f>
        <v>2.9999999999999997E-4</v>
      </c>
      <c r="F274" s="33" t="str">
        <f>VLOOKUP($B274,大盤與近月台指!$A$4:$I$499,5,FALSE)</f>
        <v>1242.02億</v>
      </c>
      <c r="G274" s="49">
        <f>VLOOKUP($B274,三大法人買賣超!$A$4:$I$500,3,FALSE)</f>
        <v>-3.6129213999999998</v>
      </c>
      <c r="H274" s="34">
        <f>VLOOKUP($B274,三大法人買賣超!$A$4:$I$500,5,FALSE)</f>
        <v>3.09918096</v>
      </c>
      <c r="I274" s="27">
        <f>VLOOKUP($B274,三大法人買賣超!$A$4:$I$500,7,FALSE)</f>
        <v>-0.98495505999999999</v>
      </c>
      <c r="J274" s="27">
        <f>VLOOKUP($B274,三大法人買賣超!$A$4:$I$500,9,FALSE)</f>
        <v>7.4199800800000002</v>
      </c>
      <c r="K274" s="37">
        <f>新台幣匯率美元指數!B275</f>
        <v>30.18</v>
      </c>
      <c r="L274" s="38">
        <f>新台幣匯率美元指數!C275</f>
        <v>-0.01</v>
      </c>
      <c r="M274" s="39">
        <f>新台幣匯率美元指數!D275</f>
        <v>93.826999999999998</v>
      </c>
      <c r="N274" s="27">
        <f>VLOOKUP($B274,外資期貨未平倉口數!$A$4:$M$499,4,FALSE)</f>
        <v>2443.5</v>
      </c>
      <c r="O274" s="27">
        <f>VLOOKUP($B274,外資期貨未平倉口數!$A$4:$M$499,9,FALSE)</f>
        <v>44283.5</v>
      </c>
      <c r="P274" s="27">
        <f>VLOOKUP($B274,外資期貨未平倉口數!$A$4:$M$499,10,FALSE)</f>
        <v>-13901.75</v>
      </c>
      <c r="Q274" s="27">
        <f>VLOOKUP($B274,外資期貨未平倉口數!$A$4:$M$499,11,FALSE)</f>
        <v>-2733.5</v>
      </c>
      <c r="R274" s="64">
        <f>VLOOKUP($B274,選擇權未平倉餘額!$A$4:$I$500,6,FALSE)</f>
        <v>-12.4229</v>
      </c>
      <c r="S274" s="64">
        <f>VLOOKUP($B274,選擇權未平倉餘額!$A$4:$I$500,7,FALSE)</f>
        <v>1.3513999999999999</v>
      </c>
      <c r="T274" s="64">
        <f>VLOOKUP($B274,選擇權未平倉餘額!$A$4:$I$500,8,FALSE)</f>
        <v>39.650700000000001</v>
      </c>
      <c r="U274" s="64">
        <f>VLOOKUP($B274,選擇權未平倉餘額!$A$4:$I$500,9,FALSE)</f>
        <v>21.6937</v>
      </c>
      <c r="V274" s="39">
        <f>VLOOKUP($B274,臺指選擇權P_C_Ratios!$A$4:$C$500,3,FALSE)</f>
        <v>1.4801</v>
      </c>
      <c r="W274" s="41">
        <f>VLOOKUP($B274,散戶多空比!$A$6:$L$500,12,FALSE)</f>
        <v>-1.8911675821565013E-2</v>
      </c>
      <c r="X274" s="40">
        <f>VLOOKUP($B274,期貨大額交易人未沖銷部位!$A$4:$O$499,4,FALSE)</f>
        <v>3709</v>
      </c>
      <c r="Y274" s="40">
        <f>VLOOKUP($B274,期貨大額交易人未沖銷部位!$A$4:$O$499,7,FALSE)</f>
        <v>6123</v>
      </c>
      <c r="Z274" s="40">
        <f>VLOOKUP($B274,期貨大額交易人未沖銷部位!$A$4:$O$499,10,FALSE)</f>
        <v>9504</v>
      </c>
      <c r="AA274" s="40">
        <f>VLOOKUP($B274,期貨大額交易人未沖銷部位!$A$4:$O$499,13,FALSE)</f>
        <v>19893</v>
      </c>
      <c r="AB274" s="40">
        <f>VLOOKUP($B274,期貨大額交易人未沖銷部位!$A$4:$O$499,14,FALSE)</f>
        <v>5795</v>
      </c>
      <c r="AC274" s="40">
        <f>VLOOKUP($B274,期貨大額交易人未沖銷部位!$A$4:$O$499,15,FALSE)</f>
        <v>13770</v>
      </c>
      <c r="AD274" s="33">
        <f>VLOOKUP($B274,三大美股走勢!$A$4:$J$495,4,FALSE)</f>
        <v>-1.2999999999999999E-3</v>
      </c>
      <c r="AE274" s="33">
        <f>VLOOKUP($B274,三大美股走勢!$A$4:$J$495,7,FALSE)</f>
        <v>-2.8999999999999998E-3</v>
      </c>
      <c r="AF274" s="33">
        <f>VLOOKUP($B274,三大美股走勢!$A$4:$J$495,10,FALSE)</f>
        <v>-1.1999999999999999E-3</v>
      </c>
    </row>
    <row r="275" spans="2:32">
      <c r="B275" s="32">
        <v>43054</v>
      </c>
      <c r="C275" s="33">
        <f>VLOOKUP($B275,大盤與近月台指!$A$4:$I$499,2,FALSE)</f>
        <v>10630.65</v>
      </c>
      <c r="D275" s="34">
        <f>VLOOKUP($B275,大盤與近月台指!$A$4:$I$499,3,FALSE)</f>
        <v>-56.53</v>
      </c>
      <c r="E275" s="35">
        <f>VLOOKUP($B275,大盤與近月台指!$A$4:$I$499,4,FALSE)</f>
        <v>-5.3E-3</v>
      </c>
      <c r="F275" s="33" t="str">
        <f>VLOOKUP($B275,大盤與近月台指!$A$4:$I$499,5,FALSE)</f>
        <v>1267.21億</v>
      </c>
      <c r="G275" s="49">
        <f>VLOOKUP($B275,三大法人買賣超!$A$4:$I$500,3,FALSE)</f>
        <v>-4.6327794999999998</v>
      </c>
      <c r="H275" s="34">
        <f>VLOOKUP($B275,三大法人買賣超!$A$4:$I$500,5,FALSE)</f>
        <v>-12.584116870000001</v>
      </c>
      <c r="I275" s="27">
        <f>VLOOKUP($B275,三大法人買賣超!$A$4:$I$500,7,FALSE)</f>
        <v>3.1589054499999998</v>
      </c>
      <c r="J275" s="27">
        <f>VLOOKUP($B275,三大法人買賣超!$A$4:$I$500,9,FALSE)</f>
        <v>-137.35121874000001</v>
      </c>
      <c r="K275" s="37">
        <f>新台幣匯率美元指數!B276</f>
        <v>30.15</v>
      </c>
      <c r="L275" s="38">
        <f>新台幣匯率美元指數!C276</f>
        <v>-0.03</v>
      </c>
      <c r="M275" s="39">
        <f>新台幣匯率美元指數!D276</f>
        <v>93.813000000000002</v>
      </c>
      <c r="N275" s="27">
        <f>VLOOKUP($B275,外資期貨未平倉口數!$A$4:$M$499,4,FALSE)</f>
        <v>-2337.25</v>
      </c>
      <c r="O275" s="27">
        <f>VLOOKUP($B275,外資期貨未平倉口數!$A$4:$M$499,9,FALSE)</f>
        <v>38786.5</v>
      </c>
      <c r="P275" s="27">
        <f>VLOOKUP($B275,外資期貨未平倉口數!$A$4:$M$499,10,FALSE)</f>
        <v>0</v>
      </c>
      <c r="Q275" s="27">
        <f>VLOOKUP($B275,外資期貨未平倉口數!$A$4:$M$499,11,FALSE)</f>
        <v>-5497</v>
      </c>
      <c r="R275" s="64">
        <f>VLOOKUP($B275,選擇權未平倉餘額!$A$4:$I$500,6,FALSE)</f>
        <v>-7.9240000000000004</v>
      </c>
      <c r="S275" s="64">
        <f>VLOOKUP($B275,選擇權未平倉餘額!$A$4:$I$500,7,FALSE)</f>
        <v>-3.5933000000000002</v>
      </c>
      <c r="T275" s="64">
        <f>VLOOKUP($B275,選擇權未平倉餘額!$A$4:$I$500,8,FALSE)</f>
        <v>29.749500000000001</v>
      </c>
      <c r="U275" s="64">
        <f>VLOOKUP($B275,選擇權未平倉餘額!$A$4:$I$500,9,FALSE)</f>
        <v>29.182200000000002</v>
      </c>
      <c r="V275" s="39">
        <f>VLOOKUP($B275,臺指選擇權P_C_Ratios!$A$4:$C$500,3,FALSE)</f>
        <v>1.7063999999999999</v>
      </c>
      <c r="W275" s="41">
        <f>VLOOKUP($B275,散戶多空比!$A$6:$L$500,12,FALSE)</f>
        <v>0.11291037636792123</v>
      </c>
      <c r="X275" s="40">
        <f>VLOOKUP($B275,期貨大額交易人未沖銷部位!$A$4:$O$499,4,FALSE)</f>
        <v>1496</v>
      </c>
      <c r="Y275" s="40">
        <f>VLOOKUP($B275,期貨大額交易人未沖銷部位!$A$4:$O$499,7,FALSE)</f>
        <v>9813</v>
      </c>
      <c r="Z275" s="40">
        <f>VLOOKUP($B275,期貨大額交易人未沖銷部位!$A$4:$O$499,10,FALSE)</f>
        <v>2113</v>
      </c>
      <c r="AA275" s="40">
        <f>VLOOKUP($B275,期貨大額交易人未沖銷部位!$A$4:$O$499,13,FALSE)</f>
        <v>9957</v>
      </c>
      <c r="AB275" s="40">
        <f>VLOOKUP($B275,期貨大額交易人未沖銷部位!$A$4:$O$499,14,FALSE)</f>
        <v>617</v>
      </c>
      <c r="AC275" s="40">
        <f>VLOOKUP($B275,期貨大額交易人未沖銷部位!$A$4:$O$499,15,FALSE)</f>
        <v>144</v>
      </c>
      <c r="AD275" s="33">
        <f>VLOOKUP($B275,三大美股走勢!$A$4:$J$495,4,FALSE)</f>
        <v>-5.8999999999999999E-3</v>
      </c>
      <c r="AE275" s="33">
        <f>VLOOKUP($B275,三大美股走勢!$A$4:$J$495,7,FALSE)</f>
        <v>-4.7000000000000002E-3</v>
      </c>
      <c r="AF275" s="33">
        <f>VLOOKUP($B275,三大美股走勢!$A$4:$J$495,10,FALSE)</f>
        <v>0.99880000000000002</v>
      </c>
    </row>
    <row r="276" spans="2:32">
      <c r="B276" s="32">
        <v>43055</v>
      </c>
      <c r="C276" s="33">
        <f>VLOOKUP($B276,大盤與近月台指!$A$4:$I$499,2,FALSE)</f>
        <v>10625.04</v>
      </c>
      <c r="D276" s="34">
        <f>VLOOKUP($B276,大盤與近月台指!$A$4:$I$499,3,FALSE)</f>
        <v>-5.61</v>
      </c>
      <c r="E276" s="35">
        <f>VLOOKUP($B276,大盤與近月台指!$A$4:$I$499,4,FALSE)</f>
        <v>-5.0000000000000001E-4</v>
      </c>
      <c r="F276" s="33" t="str">
        <f>VLOOKUP($B276,大盤與近月台指!$A$4:$I$499,5,FALSE)</f>
        <v>1048.2億</v>
      </c>
      <c r="G276" s="49">
        <f>VLOOKUP($B276,三大法人買賣超!$A$4:$I$500,3,FALSE)</f>
        <v>2.7814550100000002</v>
      </c>
      <c r="H276" s="34">
        <f>VLOOKUP($B276,三大法人買賣超!$A$4:$I$500,5,FALSE)</f>
        <v>15.86071209</v>
      </c>
      <c r="I276" s="27">
        <f>VLOOKUP($B276,三大法人買賣超!$A$4:$I$500,7,FALSE)</f>
        <v>0.35077236000000001</v>
      </c>
      <c r="J276" s="27">
        <f>VLOOKUP($B276,三大法人買賣超!$A$4:$I$500,9,FALSE)</f>
        <v>-18.542899739999999</v>
      </c>
      <c r="K276" s="37">
        <f>新台幣匯率美元指數!B277</f>
        <v>30.158000000000001</v>
      </c>
      <c r="L276" s="38">
        <f>新台幣匯率美元指數!C277</f>
        <v>8.0000000000000002E-3</v>
      </c>
      <c r="M276" s="39">
        <f>新台幣匯率美元指數!D277</f>
        <v>93.932000000000002</v>
      </c>
      <c r="N276" s="27">
        <f>VLOOKUP($B276,外資期貨未平倉口數!$A$4:$M$499,4,FALSE)</f>
        <v>-2221.25</v>
      </c>
      <c r="O276" s="27">
        <f>VLOOKUP($B276,外資期貨未平倉口數!$A$4:$M$499,9,FALSE)</f>
        <v>40549.25</v>
      </c>
      <c r="P276" s="27">
        <f>VLOOKUP($B276,外資期貨未平倉口數!$A$4:$M$499,10,FALSE)</f>
        <v>1762.75</v>
      </c>
      <c r="Q276" s="27">
        <f>VLOOKUP($B276,外資期貨未平倉口數!$A$4:$M$499,11,FALSE)</f>
        <v>1762.75</v>
      </c>
      <c r="R276" s="64">
        <f>VLOOKUP($B276,選擇權未平倉餘額!$A$4:$I$500,6,FALSE)</f>
        <v>-10.076000000000001</v>
      </c>
      <c r="S276" s="64">
        <f>VLOOKUP($B276,選擇權未平倉餘額!$A$4:$I$500,7,FALSE)</f>
        <v>-6.4153000000000002</v>
      </c>
      <c r="T276" s="64">
        <f>VLOOKUP($B276,選擇權未平倉餘額!$A$4:$I$500,8,FALSE)</f>
        <v>31.3292</v>
      </c>
      <c r="U276" s="64">
        <f>VLOOKUP($B276,選擇權未平倉餘額!$A$4:$I$500,9,FALSE)</f>
        <v>24.857800000000001</v>
      </c>
      <c r="V276" s="39">
        <f>VLOOKUP($B276,臺指選擇權P_C_Ratios!$A$4:$C$500,3,FALSE)</f>
        <v>1.6314</v>
      </c>
      <c r="W276" s="41">
        <f>VLOOKUP($B276,散戶多空比!$A$6:$L$500,12,FALSE)</f>
        <v>6.0963773248340812E-2</v>
      </c>
      <c r="X276" s="40">
        <f>VLOOKUP($B276,期貨大額交易人未沖銷部位!$A$4:$O$499,4,FALSE)</f>
        <v>836</v>
      </c>
      <c r="Y276" s="40">
        <f>VLOOKUP($B276,期貨大額交易人未沖銷部位!$A$4:$O$499,7,FALSE)</f>
        <v>10230</v>
      </c>
      <c r="Z276" s="40">
        <f>VLOOKUP($B276,期貨大額交易人未沖銷部位!$A$4:$O$499,10,FALSE)</f>
        <v>1602</v>
      </c>
      <c r="AA276" s="40">
        <f>VLOOKUP($B276,期貨大額交易人未沖銷部位!$A$4:$O$499,13,FALSE)</f>
        <v>9971</v>
      </c>
      <c r="AB276" s="40">
        <f>VLOOKUP($B276,期貨大額交易人未沖銷部位!$A$4:$O$499,14,FALSE)</f>
        <v>766</v>
      </c>
      <c r="AC276" s="40">
        <f>VLOOKUP($B276,期貨大額交易人未沖銷部位!$A$4:$O$499,15,FALSE)</f>
        <v>-259</v>
      </c>
      <c r="AD276" s="33">
        <f>VLOOKUP($B276,三大美股走勢!$A$4:$J$495,4,FALSE)</f>
        <v>8.0000000000000002E-3</v>
      </c>
      <c r="AE276" s="33">
        <f>VLOOKUP($B276,三大美股走勢!$A$4:$J$495,7,FALSE)</f>
        <v>1.2999999999999999E-2</v>
      </c>
      <c r="AF276" s="33">
        <f>VLOOKUP($B276,三大美股走勢!$A$4:$J$495,10,FALSE)</f>
        <v>1.54E-2</v>
      </c>
    </row>
    <row r="277" spans="2:32">
      <c r="B277" s="32">
        <v>43056</v>
      </c>
      <c r="C277" s="33">
        <f>VLOOKUP($B277,大盤與近月台指!$A$4:$I$499,2,FALSE)</f>
        <v>10701.64</v>
      </c>
      <c r="D277" s="34">
        <f>VLOOKUP($B277,大盤與近月台指!$A$4:$I$499,3,FALSE)</f>
        <v>76.599999999999994</v>
      </c>
      <c r="E277" s="35">
        <f>VLOOKUP($B277,大盤與近月台指!$A$4:$I$499,4,FALSE)</f>
        <v>7.1999999999999998E-3</v>
      </c>
      <c r="F277" s="33" t="str">
        <f>VLOOKUP($B277,大盤與近月台指!$A$4:$I$499,5,FALSE)</f>
        <v>1268.27億</v>
      </c>
      <c r="G277" s="49">
        <f>VLOOKUP($B277,三大法人買賣超!$A$4:$I$500,3,FALSE)</f>
        <v>0.94299633000000005</v>
      </c>
      <c r="H277" s="34">
        <f>VLOOKUP($B277,三大法人買賣超!$A$4:$I$500,5,FALSE)</f>
        <v>13.310151449999999</v>
      </c>
      <c r="I277" s="27">
        <f>VLOOKUP($B277,三大法人買賣超!$A$4:$I$500,7,FALSE)</f>
        <v>4.0976296400000001</v>
      </c>
      <c r="J277" s="27">
        <f>VLOOKUP($B277,三大法人買賣超!$A$4:$I$500,9,FALSE)</f>
        <v>25.38871546</v>
      </c>
      <c r="K277" s="37">
        <f>新台幣匯率美元指數!B278</f>
        <v>30.100999999999999</v>
      </c>
      <c r="L277" s="38">
        <f>新台幣匯率美元指數!C278</f>
        <v>-5.7000000000000002E-2</v>
      </c>
      <c r="M277" s="39">
        <f>新台幣匯率美元指數!D278</f>
        <v>93.662000000000006</v>
      </c>
      <c r="N277" s="27">
        <f>VLOOKUP($B277,外資期貨未平倉口數!$A$4:$M$499,4,FALSE)</f>
        <v>-2642</v>
      </c>
      <c r="O277" s="27">
        <f>VLOOKUP($B277,外資期貨未平倉口數!$A$4:$M$499,9,FALSE)</f>
        <v>48682</v>
      </c>
      <c r="P277" s="27">
        <f>VLOOKUP($B277,外資期貨未平倉口數!$A$4:$M$499,10,FALSE)</f>
        <v>9895.5</v>
      </c>
      <c r="Q277" s="27">
        <f>VLOOKUP($B277,外資期貨未平倉口數!$A$4:$M$499,11,FALSE)</f>
        <v>8132.75</v>
      </c>
      <c r="R277" s="64">
        <f>VLOOKUP($B277,選擇權未平倉餘額!$A$4:$I$500,6,FALSE)</f>
        <v>-8.4047000000000001</v>
      </c>
      <c r="S277" s="64">
        <f>VLOOKUP($B277,選擇權未平倉餘額!$A$4:$I$500,7,FALSE)</f>
        <v>-4.2054999999999998</v>
      </c>
      <c r="T277" s="64">
        <f>VLOOKUP($B277,選擇權未平倉餘額!$A$4:$I$500,8,FALSE)</f>
        <v>42.534500000000001</v>
      </c>
      <c r="U277" s="64">
        <f>VLOOKUP($B277,選擇權未平倉餘額!$A$4:$I$500,9,FALSE)</f>
        <v>18.164400000000001</v>
      </c>
      <c r="V277" s="39">
        <f>VLOOKUP($B277,臺指選擇權P_C_Ratios!$A$4:$C$500,3,FALSE)</f>
        <v>1.7619999999999998</v>
      </c>
      <c r="W277" s="41">
        <f>VLOOKUP($B277,散戶多空比!$A$6:$L$500,12,FALSE)</f>
        <v>-7.1618630791037724E-2</v>
      </c>
      <c r="X277" s="40">
        <f>VLOOKUP($B277,期貨大額交易人未沖銷部位!$A$4:$O$499,4,FALSE)</f>
        <v>5559</v>
      </c>
      <c r="Y277" s="40">
        <f>VLOOKUP($B277,期貨大額交易人未沖銷部位!$A$4:$O$499,7,FALSE)</f>
        <v>14576</v>
      </c>
      <c r="Z277" s="40">
        <f>VLOOKUP($B277,期貨大額交易人未沖銷部位!$A$4:$O$499,10,FALSE)</f>
        <v>6326</v>
      </c>
      <c r="AA277" s="40">
        <f>VLOOKUP($B277,期貨大額交易人未沖銷部位!$A$4:$O$499,13,FALSE)</f>
        <v>13966</v>
      </c>
      <c r="AB277" s="40">
        <f>VLOOKUP($B277,期貨大額交易人未沖銷部位!$A$4:$O$499,14,FALSE)</f>
        <v>767</v>
      </c>
      <c r="AC277" s="40">
        <f>VLOOKUP($B277,期貨大額交易人未沖銷部位!$A$4:$O$499,15,FALSE)</f>
        <v>-610</v>
      </c>
      <c r="AD277" s="33">
        <f>VLOOKUP($B277,三大美股走勢!$A$4:$J$495,4,FALSE)</f>
        <v>-4.3E-3</v>
      </c>
      <c r="AE277" s="33">
        <f>VLOOKUP($B277,三大美股走勢!$A$4:$J$495,7,FALSE)</f>
        <v>-1.5E-3</v>
      </c>
      <c r="AF277" s="33">
        <f>VLOOKUP($B277,三大美股走勢!$A$4:$J$495,10,FALSE)</f>
        <v>-4.7000000000000002E-3</v>
      </c>
    </row>
    <row r="278" spans="2:32">
      <c r="B278" s="32">
        <v>43057</v>
      </c>
      <c r="C278" s="33">
        <f>VLOOKUP($B278,大盤與近月台指!$A$4:$I$499,2,FALSE)</f>
        <v>0</v>
      </c>
      <c r="D278" s="34">
        <f>VLOOKUP($B278,大盤與近月台指!$A$4:$I$499,3,FALSE)</f>
        <v>0</v>
      </c>
      <c r="E278" s="35">
        <f>VLOOKUP($B278,大盤與近月台指!$A$4:$I$499,4,FALSE)</f>
        <v>0</v>
      </c>
      <c r="F278" s="33">
        <f>VLOOKUP($B278,大盤與近月台指!$A$4:$I$499,5,FALSE)</f>
        <v>0</v>
      </c>
      <c r="G278" s="49">
        <f>VLOOKUP($B278,三大法人買賣超!$A$4:$I$500,3,FALSE)</f>
        <v>0</v>
      </c>
      <c r="H278" s="34">
        <f>VLOOKUP($B278,三大法人買賣超!$A$4:$I$500,5,FALSE)</f>
        <v>0</v>
      </c>
      <c r="I278" s="27">
        <f>VLOOKUP($B278,三大法人買賣超!$A$4:$I$500,7,FALSE)</f>
        <v>0</v>
      </c>
      <c r="J278" s="27">
        <f>VLOOKUP($B278,三大法人買賣超!$A$4:$I$500,9,FALSE)</f>
        <v>0</v>
      </c>
      <c r="K278" s="37">
        <f>新台幣匯率美元指數!B279</f>
        <v>0</v>
      </c>
      <c r="L278" s="38">
        <f>新台幣匯率美元指數!C279</f>
        <v>0</v>
      </c>
      <c r="M278" s="39">
        <f>新台幣匯率美元指數!D279</f>
        <v>0</v>
      </c>
      <c r="N278" s="27">
        <f>VLOOKUP($B278,外資期貨未平倉口數!$A$4:$M$499,4,FALSE)</f>
        <v>0</v>
      </c>
      <c r="O278" s="27">
        <f>VLOOKUP($B278,外資期貨未平倉口數!$A$4:$M$499,9,FALSE)</f>
        <v>0</v>
      </c>
      <c r="P278" s="27">
        <f>VLOOKUP($B278,外資期貨未平倉口數!$A$4:$M$499,10,FALSE)</f>
        <v>0</v>
      </c>
      <c r="Q278" s="27">
        <f>VLOOKUP($B278,外資期貨未平倉口數!$A$4:$M$499,11,FALSE)</f>
        <v>0</v>
      </c>
      <c r="R278" s="64">
        <f>VLOOKUP($B278,選擇權未平倉餘額!$A$4:$I$500,6,FALSE)</f>
        <v>0</v>
      </c>
      <c r="S278" s="64">
        <f>VLOOKUP($B278,選擇權未平倉餘額!$A$4:$I$500,7,FALSE)</f>
        <v>0</v>
      </c>
      <c r="T278" s="64">
        <f>VLOOKUP($B278,選擇權未平倉餘額!$A$4:$I$500,8,FALSE)</f>
        <v>0</v>
      </c>
      <c r="U278" s="64">
        <f>VLOOKUP($B278,選擇權未平倉餘額!$A$4:$I$500,9,FALSE)</f>
        <v>0</v>
      </c>
      <c r="V278" s="39">
        <f>VLOOKUP($B278,臺指選擇權P_C_Ratios!$A$4:$C$500,3,FALSE)</f>
        <v>0</v>
      </c>
      <c r="W278" s="41">
        <f>VLOOKUP($B278,散戶多空比!$A$6:$L$500,12,FALSE)</f>
        <v>0</v>
      </c>
      <c r="X278" s="40">
        <f>VLOOKUP($B278,期貨大額交易人未沖銷部位!$A$4:$O$499,4,FALSE)</f>
        <v>0</v>
      </c>
      <c r="Y278" s="40">
        <f>VLOOKUP($B278,期貨大額交易人未沖銷部位!$A$4:$O$499,7,FALSE)</f>
        <v>0</v>
      </c>
      <c r="Z278" s="40">
        <f>VLOOKUP($B278,期貨大額交易人未沖銷部位!$A$4:$O$499,10,FALSE)</f>
        <v>0</v>
      </c>
      <c r="AA278" s="40">
        <f>VLOOKUP($B278,期貨大額交易人未沖銷部位!$A$4:$O$499,13,FALSE)</f>
        <v>0</v>
      </c>
      <c r="AB278" s="40">
        <f>VLOOKUP($B278,期貨大額交易人未沖銷部位!$A$4:$O$499,14,FALSE)</f>
        <v>0</v>
      </c>
      <c r="AC278" s="40">
        <f>VLOOKUP($B278,期貨大額交易人未沖銷部位!$A$4:$O$499,15,FALSE)</f>
        <v>0</v>
      </c>
      <c r="AD278" s="33">
        <f>VLOOKUP($B278,三大美股走勢!$A$4:$J$495,4,FALSE)</f>
        <v>0</v>
      </c>
      <c r="AE278" s="33">
        <f>VLOOKUP($B278,三大美股走勢!$A$4:$J$495,7,FALSE)</f>
        <v>0</v>
      </c>
      <c r="AF278" s="33">
        <f>VLOOKUP($B278,三大美股走勢!$A$4:$J$495,10,FALSE)</f>
        <v>0</v>
      </c>
    </row>
    <row r="279" spans="2:32">
      <c r="B279" s="32">
        <v>43058</v>
      </c>
      <c r="C279" s="33">
        <f>VLOOKUP($B279,大盤與近月台指!$A$4:$I$499,2,FALSE)</f>
        <v>0</v>
      </c>
      <c r="D279" s="34">
        <f>VLOOKUP($B279,大盤與近月台指!$A$4:$I$499,3,FALSE)</f>
        <v>0</v>
      </c>
      <c r="E279" s="35">
        <f>VLOOKUP($B279,大盤與近月台指!$A$4:$I$499,4,FALSE)</f>
        <v>0</v>
      </c>
      <c r="F279" s="33">
        <f>VLOOKUP($B279,大盤與近月台指!$A$4:$I$499,5,FALSE)</f>
        <v>0</v>
      </c>
      <c r="G279" s="49">
        <f>VLOOKUP($B279,三大法人買賣超!$A$4:$I$500,3,FALSE)</f>
        <v>0</v>
      </c>
      <c r="H279" s="34">
        <f>VLOOKUP($B279,三大法人買賣超!$A$4:$I$500,5,FALSE)</f>
        <v>0</v>
      </c>
      <c r="I279" s="27">
        <f>VLOOKUP($B279,三大法人買賣超!$A$4:$I$500,7,FALSE)</f>
        <v>0</v>
      </c>
      <c r="J279" s="27">
        <f>VLOOKUP($B279,三大法人買賣超!$A$4:$I$500,9,FALSE)</f>
        <v>0</v>
      </c>
      <c r="K279" s="37">
        <f>新台幣匯率美元指數!B280</f>
        <v>0</v>
      </c>
      <c r="L279" s="38">
        <f>新台幣匯率美元指數!C280</f>
        <v>0</v>
      </c>
      <c r="M279" s="39">
        <f>新台幣匯率美元指數!D280</f>
        <v>0</v>
      </c>
      <c r="N279" s="27">
        <f>VLOOKUP($B279,外資期貨未平倉口數!$A$4:$M$499,4,FALSE)</f>
        <v>0</v>
      </c>
      <c r="O279" s="27">
        <f>VLOOKUP($B279,外資期貨未平倉口數!$A$4:$M$499,9,FALSE)</f>
        <v>0</v>
      </c>
      <c r="P279" s="27">
        <f>VLOOKUP($B279,外資期貨未平倉口數!$A$4:$M$499,10,FALSE)</f>
        <v>0</v>
      </c>
      <c r="Q279" s="27">
        <f>VLOOKUP($B279,外資期貨未平倉口數!$A$4:$M$499,11,FALSE)</f>
        <v>0</v>
      </c>
      <c r="R279" s="64">
        <f>VLOOKUP($B279,選擇權未平倉餘額!$A$4:$I$500,6,FALSE)</f>
        <v>0</v>
      </c>
      <c r="S279" s="64">
        <f>VLOOKUP($B279,選擇權未平倉餘額!$A$4:$I$500,7,FALSE)</f>
        <v>0</v>
      </c>
      <c r="T279" s="64">
        <f>VLOOKUP($B279,選擇權未平倉餘額!$A$4:$I$500,8,FALSE)</f>
        <v>0</v>
      </c>
      <c r="U279" s="64">
        <f>VLOOKUP($B279,選擇權未平倉餘額!$A$4:$I$500,9,FALSE)</f>
        <v>0</v>
      </c>
      <c r="V279" s="39">
        <f>VLOOKUP($B279,臺指選擇權P_C_Ratios!$A$4:$C$500,3,FALSE)</f>
        <v>0</v>
      </c>
      <c r="W279" s="41">
        <f>VLOOKUP($B279,散戶多空比!$A$6:$L$500,12,FALSE)</f>
        <v>0</v>
      </c>
      <c r="X279" s="40">
        <f>VLOOKUP($B279,期貨大額交易人未沖銷部位!$A$4:$O$499,4,FALSE)</f>
        <v>0</v>
      </c>
      <c r="Y279" s="40">
        <f>VLOOKUP($B279,期貨大額交易人未沖銷部位!$A$4:$O$499,7,FALSE)</f>
        <v>0</v>
      </c>
      <c r="Z279" s="40">
        <f>VLOOKUP($B279,期貨大額交易人未沖銷部位!$A$4:$O$499,10,FALSE)</f>
        <v>0</v>
      </c>
      <c r="AA279" s="40">
        <f>VLOOKUP($B279,期貨大額交易人未沖銷部位!$A$4:$O$499,13,FALSE)</f>
        <v>0</v>
      </c>
      <c r="AB279" s="40">
        <f>VLOOKUP($B279,期貨大額交易人未沖銷部位!$A$4:$O$499,14,FALSE)</f>
        <v>0</v>
      </c>
      <c r="AC279" s="40">
        <f>VLOOKUP($B279,期貨大額交易人未沖銷部位!$A$4:$O$499,15,FALSE)</f>
        <v>0</v>
      </c>
      <c r="AD279" s="33">
        <f>VLOOKUP($B279,三大美股走勢!$A$4:$J$495,4,FALSE)</f>
        <v>0</v>
      </c>
      <c r="AE279" s="33">
        <f>VLOOKUP($B279,三大美股走勢!$A$4:$J$495,7,FALSE)</f>
        <v>0</v>
      </c>
      <c r="AF279" s="33">
        <f>VLOOKUP($B279,三大美股走勢!$A$4:$J$495,10,FALSE)</f>
        <v>0</v>
      </c>
    </row>
    <row r="280" spans="2:32">
      <c r="B280" s="32">
        <v>43059</v>
      </c>
      <c r="C280" s="33">
        <f>VLOOKUP($B280,大盤與近月台指!$A$4:$I$499,2,FALSE)</f>
        <v>10664.55</v>
      </c>
      <c r="D280" s="34">
        <f>VLOOKUP($B280,大盤與近月台指!$A$4:$I$499,3,FALSE)</f>
        <v>-37.090000000000003</v>
      </c>
      <c r="E280" s="35">
        <f>VLOOKUP($B280,大盤與近月台指!$A$4:$I$499,4,FALSE)</f>
        <v>-3.5000000000000001E-3</v>
      </c>
      <c r="F280" s="33" t="str">
        <f>VLOOKUP($B280,大盤與近月台指!$A$4:$I$499,5,FALSE)</f>
        <v>1085.85億</v>
      </c>
      <c r="G280" s="49">
        <f>VLOOKUP($B280,三大法人買賣超!$A$4:$I$500,3,FALSE)</f>
        <v>2.1189395000000002</v>
      </c>
      <c r="H280" s="34">
        <f>VLOOKUP($B280,三大法人買賣超!$A$4:$I$500,5,FALSE)</f>
        <v>3.5374750499999998</v>
      </c>
      <c r="I280" s="27">
        <f>VLOOKUP($B280,三大法人買賣超!$A$4:$I$500,7,FALSE)</f>
        <v>-3.5579817899999999</v>
      </c>
      <c r="J280" s="27">
        <f>VLOOKUP($B280,三大法人買賣超!$A$4:$I$500,9,FALSE)</f>
        <v>-23.660319829999999</v>
      </c>
      <c r="K280" s="37">
        <f>新台幣匯率美元指數!B281</f>
        <v>30.102</v>
      </c>
      <c r="L280" s="38">
        <f>新台幣匯率美元指數!C281</f>
        <v>1E-3</v>
      </c>
      <c r="M280" s="39">
        <f>新台幣匯率美元指數!D281</f>
        <v>93.951999999999998</v>
      </c>
      <c r="N280" s="27">
        <f>VLOOKUP($B280,外資期貨未平倉口數!$A$4:$M$499,4,FALSE)</f>
        <v>-1495.25</v>
      </c>
      <c r="O280" s="27">
        <f>VLOOKUP($B280,外資期貨未平倉口數!$A$4:$M$499,9,FALSE)</f>
        <v>44158</v>
      </c>
      <c r="P280" s="27">
        <f>VLOOKUP($B280,外資期貨未平倉口數!$A$4:$M$499,10,FALSE)</f>
        <v>5371.5</v>
      </c>
      <c r="Q280" s="27">
        <f>VLOOKUP($B280,外資期貨未平倉口數!$A$4:$M$499,11,FALSE)</f>
        <v>-4524</v>
      </c>
      <c r="R280" s="64">
        <f>VLOOKUP($B280,選擇權未平倉餘額!$A$4:$I$500,6,FALSE)</f>
        <v>-7.2915999999999999</v>
      </c>
      <c r="S280" s="64">
        <f>VLOOKUP($B280,選擇權未平倉餘額!$A$4:$I$500,7,FALSE)</f>
        <v>-1.7142999999999999</v>
      </c>
      <c r="T280" s="64">
        <f>VLOOKUP($B280,選擇權未平倉餘額!$A$4:$I$500,8,FALSE)</f>
        <v>37.331200000000003</v>
      </c>
      <c r="U280" s="64">
        <f>VLOOKUP($B280,選擇權未平倉餘額!$A$4:$I$500,9,FALSE)</f>
        <v>19.5839</v>
      </c>
      <c r="V280" s="39">
        <f>VLOOKUP($B280,臺指選擇權P_C_Ratios!$A$4:$C$500,3,FALSE)</f>
        <v>1.6796</v>
      </c>
      <c r="W280" s="41">
        <f>VLOOKUP($B280,散戶多空比!$A$6:$L$500,12,FALSE)</f>
        <v>-9.1689820661783276E-3</v>
      </c>
      <c r="X280" s="40">
        <f>VLOOKUP($B280,期貨大額交易人未沖銷部位!$A$4:$O$499,4,FALSE)</f>
        <v>2104</v>
      </c>
      <c r="Y280" s="40">
        <f>VLOOKUP($B280,期貨大額交易人未沖銷部位!$A$4:$O$499,7,FALSE)</f>
        <v>10886</v>
      </c>
      <c r="Z280" s="40">
        <f>VLOOKUP($B280,期貨大額交易人未沖銷部位!$A$4:$O$499,10,FALSE)</f>
        <v>2871</v>
      </c>
      <c r="AA280" s="40">
        <f>VLOOKUP($B280,期貨大額交易人未沖銷部位!$A$4:$O$499,13,FALSE)</f>
        <v>10046</v>
      </c>
      <c r="AB280" s="40">
        <f>VLOOKUP($B280,期貨大額交易人未沖銷部位!$A$4:$O$499,14,FALSE)</f>
        <v>767</v>
      </c>
      <c r="AC280" s="40">
        <f>VLOOKUP($B280,期貨大額交易人未沖銷部位!$A$4:$O$499,15,FALSE)</f>
        <v>-840</v>
      </c>
      <c r="AD280" s="33">
        <f>VLOOKUP($B280,三大美股走勢!$A$4:$J$495,4,FALSE)</f>
        <v>3.0999999999999999E-3</v>
      </c>
      <c r="AE280" s="33">
        <f>VLOOKUP($B280,三大美股走勢!$A$4:$J$495,7,FALSE)</f>
        <v>1.1999999999999999E-3</v>
      </c>
      <c r="AF280" s="33">
        <f>VLOOKUP($B280,三大美股走勢!$A$4:$J$495,10,FALSE)</f>
        <v>1.2200000000000001E-2</v>
      </c>
    </row>
    <row r="281" spans="2:32">
      <c r="B281" s="32">
        <v>43060</v>
      </c>
      <c r="C281" s="33">
        <f>VLOOKUP($B281,大盤與近月台指!$A$4:$I$499,2,FALSE)</f>
        <v>10779.24</v>
      </c>
      <c r="D281" s="34">
        <f>VLOOKUP($B281,大盤與近月台指!$A$4:$I$499,3,FALSE)</f>
        <v>114.69</v>
      </c>
      <c r="E281" s="35">
        <f>VLOOKUP($B281,大盤與近月台指!$A$4:$I$499,4,FALSE)</f>
        <v>1.0800000000000001E-2</v>
      </c>
      <c r="F281" s="33" t="str">
        <f>VLOOKUP($B281,大盤與近月台指!$A$4:$I$499,5,FALSE)</f>
        <v>1366.38億</v>
      </c>
      <c r="G281" s="49">
        <f>VLOOKUP($B281,三大法人買賣超!$A$4:$I$500,3,FALSE)</f>
        <v>1.7642399</v>
      </c>
      <c r="H281" s="34">
        <f>VLOOKUP($B281,三大法人買賣超!$A$4:$I$500,5,FALSE)</f>
        <v>43.509708660000001</v>
      </c>
      <c r="I281" s="27">
        <f>VLOOKUP($B281,三大法人買賣超!$A$4:$I$500,7,FALSE)</f>
        <v>-2.2717500300000002</v>
      </c>
      <c r="J281" s="27">
        <f>VLOOKUP($B281,三大法人買賣超!$A$4:$I$500,9,FALSE)</f>
        <v>76.566122210000003</v>
      </c>
      <c r="K281" s="37">
        <f>新台幣匯率美元指數!B282</f>
        <v>29.960999999999999</v>
      </c>
      <c r="L281" s="38">
        <f>新台幣匯率美元指數!C282</f>
        <v>-9.9000000000000005E-2</v>
      </c>
      <c r="M281" s="39">
        <f>新台幣匯率美元指數!D282</f>
        <v>93.951999999999998</v>
      </c>
      <c r="N281" s="27">
        <f>VLOOKUP($B281,外資期貨未平倉口數!$A$4:$M$499,4,FALSE)</f>
        <v>-340.5</v>
      </c>
      <c r="O281" s="27">
        <f>VLOOKUP($B281,外資期貨未平倉口數!$A$4:$M$499,9,FALSE)</f>
        <v>46220</v>
      </c>
      <c r="P281" s="27">
        <f>VLOOKUP($B281,外資期貨未平倉口數!$A$4:$M$499,10,FALSE)</f>
        <v>7433.5</v>
      </c>
      <c r="Q281" s="27">
        <f>VLOOKUP($B281,外資期貨未平倉口數!$A$4:$M$499,11,FALSE)</f>
        <v>2062</v>
      </c>
      <c r="R281" s="64">
        <f>VLOOKUP($B281,選擇權未平倉餘額!$A$4:$I$500,6,FALSE)</f>
        <v>-8.6859999999999999</v>
      </c>
      <c r="S281" s="64">
        <f>VLOOKUP($B281,選擇權未平倉餘額!$A$4:$I$500,7,FALSE)</f>
        <v>-0.59609999999999996</v>
      </c>
      <c r="T281" s="64">
        <f>VLOOKUP($B281,選擇權未平倉餘額!$A$4:$I$500,8,FALSE)</f>
        <v>60.628399999999999</v>
      </c>
      <c r="U281" s="64">
        <f>VLOOKUP($B281,選擇權未平倉餘額!$A$4:$I$500,9,FALSE)</f>
        <v>17.381399999999999</v>
      </c>
      <c r="V281" s="39">
        <f>VLOOKUP($B281,臺指選擇權P_C_Ratios!$A$4:$C$500,3,FALSE)</f>
        <v>1.9141999999999999</v>
      </c>
      <c r="W281" s="41">
        <f>VLOOKUP($B281,散戶多空比!$A$6:$L$500,12,FALSE)</f>
        <v>-8.1722632938451945E-2</v>
      </c>
      <c r="X281" s="40">
        <f>VLOOKUP($B281,期貨大額交易人未沖銷部位!$A$4:$O$499,4,FALSE)</f>
        <v>2894</v>
      </c>
      <c r="Y281" s="40">
        <f>VLOOKUP($B281,期貨大額交易人未沖銷部位!$A$4:$O$499,7,FALSE)</f>
        <v>11760</v>
      </c>
      <c r="Z281" s="40">
        <f>VLOOKUP($B281,期貨大額交易人未沖銷部位!$A$4:$O$499,10,FALSE)</f>
        <v>3541</v>
      </c>
      <c r="AA281" s="40">
        <f>VLOOKUP($B281,期貨大額交易人未沖銷部位!$A$4:$O$499,13,FALSE)</f>
        <v>10824</v>
      </c>
      <c r="AB281" s="40">
        <f>VLOOKUP($B281,期貨大額交易人未沖銷部位!$A$4:$O$499,14,FALSE)</f>
        <v>647</v>
      </c>
      <c r="AC281" s="40">
        <f>VLOOKUP($B281,期貨大額交易人未沖銷部位!$A$4:$O$499,15,FALSE)</f>
        <v>-936</v>
      </c>
      <c r="AD281" s="33">
        <f>VLOOKUP($B281,三大美股走勢!$A$4:$J$495,4,FALSE)</f>
        <v>6.8999999999999999E-3</v>
      </c>
      <c r="AE281" s="33">
        <f>VLOOKUP($B281,三大美股走勢!$A$4:$J$495,7,FALSE)</f>
        <v>1.06E-2</v>
      </c>
      <c r="AF281" s="33">
        <f>VLOOKUP($B281,三大美股走勢!$A$4:$J$495,10,FALSE)</f>
        <v>1.14E-2</v>
      </c>
    </row>
    <row r="282" spans="2:32">
      <c r="B282" s="32">
        <v>43061</v>
      </c>
      <c r="C282" s="33">
        <f>VLOOKUP($B282,大盤與近月台指!$A$4:$I$499,2,FALSE)</f>
        <v>10822.59</v>
      </c>
      <c r="D282" s="34">
        <f>VLOOKUP($B282,大盤與近月台指!$A$4:$I$499,3,FALSE)</f>
        <v>43.35</v>
      </c>
      <c r="E282" s="35">
        <f>VLOOKUP($B282,大盤與近月台指!$A$4:$I$499,4,FALSE)</f>
        <v>4.0000000000000001E-3</v>
      </c>
      <c r="F282" s="33" t="str">
        <f>VLOOKUP($B282,大盤與近月台指!$A$4:$I$499,5,FALSE)</f>
        <v>1789.74億</v>
      </c>
      <c r="G282" s="49">
        <f>VLOOKUP($B282,三大法人買賣超!$A$4:$I$500,3,FALSE)</f>
        <v>3.5243046699999998</v>
      </c>
      <c r="H282" s="34">
        <f>VLOOKUP($B282,三大法人買賣超!$A$4:$I$500,5,FALSE)</f>
        <v>14.1147379</v>
      </c>
      <c r="I282" s="27">
        <f>VLOOKUP($B282,三大法人買賣超!$A$4:$I$500,7,FALSE)</f>
        <v>12.96821851</v>
      </c>
      <c r="J282" s="27">
        <f>VLOOKUP($B282,三大法人買賣超!$A$4:$I$500,9,FALSE)</f>
        <v>84.620367189999996</v>
      </c>
      <c r="K282" s="37">
        <f>新台幣匯率美元指數!B283</f>
        <v>30.02</v>
      </c>
      <c r="L282" s="38">
        <f>新台幣匯率美元指數!C283</f>
        <v>-0.04</v>
      </c>
      <c r="M282" s="39">
        <f>新台幣匯率美元指數!D283</f>
        <v>93.22</v>
      </c>
      <c r="N282" s="27">
        <f>VLOOKUP($B282,外資期貨未平倉口數!$A$4:$M$499,4,FALSE)</f>
        <v>919.75</v>
      </c>
      <c r="O282" s="27">
        <f>VLOOKUP($B282,外資期貨未平倉口數!$A$4:$M$499,9,FALSE)</f>
        <v>48860.75</v>
      </c>
      <c r="P282" s="27">
        <f>VLOOKUP($B282,外資期貨未平倉口數!$A$4:$M$499,10,FALSE)</f>
        <v>10074.25</v>
      </c>
      <c r="Q282" s="27">
        <f>VLOOKUP($B282,外資期貨未平倉口數!$A$4:$M$499,11,FALSE)</f>
        <v>2640.75</v>
      </c>
      <c r="R282" s="64">
        <f>VLOOKUP($B282,選擇權未平倉餘額!$A$4:$I$500,6,FALSE)</f>
        <v>-13.9855</v>
      </c>
      <c r="S282" s="64">
        <f>VLOOKUP($B282,選擇權未平倉餘額!$A$4:$I$500,7,FALSE)</f>
        <v>-1.6460999999999999</v>
      </c>
      <c r="T282" s="64">
        <f>VLOOKUP($B282,選擇權未平倉餘額!$A$4:$I$500,8,FALSE)</f>
        <v>65.615899999999996</v>
      </c>
      <c r="U282" s="64">
        <f>VLOOKUP($B282,選擇權未平倉餘額!$A$4:$I$500,9,FALSE)</f>
        <v>17.6081</v>
      </c>
      <c r="V282" s="39">
        <f>VLOOKUP($B282,臺指選擇權P_C_Ratios!$A$4:$C$500,3,FALSE)</f>
        <v>1.6259000000000001</v>
      </c>
      <c r="W282" s="41">
        <f>VLOOKUP($B282,散戶多空比!$A$6:$L$500,12,FALSE)</f>
        <v>-0.15034027177406842</v>
      </c>
      <c r="X282" s="40">
        <f>VLOOKUP($B282,期貨大額交易人未沖銷部位!$A$4:$O$499,4,FALSE)</f>
        <v>4935</v>
      </c>
      <c r="Y282" s="40">
        <f>VLOOKUP($B282,期貨大額交易人未沖銷部位!$A$4:$O$499,7,FALSE)</f>
        <v>12838</v>
      </c>
      <c r="Z282" s="40">
        <f>VLOOKUP($B282,期貨大額交易人未沖銷部位!$A$4:$O$499,10,FALSE)</f>
        <v>5682</v>
      </c>
      <c r="AA282" s="40">
        <f>VLOOKUP($B282,期貨大額交易人未沖銷部位!$A$4:$O$499,13,FALSE)</f>
        <v>12551</v>
      </c>
      <c r="AB282" s="40">
        <f>VLOOKUP($B282,期貨大額交易人未沖銷部位!$A$4:$O$499,14,FALSE)</f>
        <v>747</v>
      </c>
      <c r="AC282" s="40">
        <f>VLOOKUP($B282,期貨大額交易人未沖銷部位!$A$4:$O$499,15,FALSE)</f>
        <v>-287</v>
      </c>
      <c r="AD282" s="33">
        <f>VLOOKUP($B282,三大美股走勢!$A$4:$J$495,4,FALSE)</f>
        <v>-2.7000000000000001E-3</v>
      </c>
      <c r="AE282" s="33">
        <f>VLOOKUP($B282,三大美股走勢!$A$4:$J$495,7,FALSE)</f>
        <v>6.9999999999999999E-4</v>
      </c>
      <c r="AF282" s="33">
        <f>VLOOKUP($B282,三大美股走勢!$A$4:$J$495,10,FALSE)</f>
        <v>-6.6E-3</v>
      </c>
    </row>
    <row r="283" spans="2:32">
      <c r="B283" s="32">
        <v>43062</v>
      </c>
      <c r="C283" s="33">
        <f>VLOOKUP($B283,大盤與近月台指!$A$4:$I$499,2,FALSE)</f>
        <v>10854.57</v>
      </c>
      <c r="D283" s="34">
        <f>VLOOKUP($B283,大盤與近月台指!$A$4:$I$499,3,FALSE)</f>
        <v>31.98</v>
      </c>
      <c r="E283" s="35">
        <f>VLOOKUP($B283,大盤與近月台指!$A$4:$I$499,4,FALSE)</f>
        <v>3.0000000000000001E-3</v>
      </c>
      <c r="F283" s="33" t="str">
        <f>VLOOKUP($B283,大盤與近月台指!$A$4:$I$499,5,FALSE)</f>
        <v>1287.4億</v>
      </c>
      <c r="G283" s="49">
        <f>VLOOKUP($B283,三大法人買賣超!$A$4:$I$500,3,FALSE)</f>
        <v>4.3884230799999999</v>
      </c>
      <c r="H283" s="34">
        <f>VLOOKUP($B283,三大法人買賣超!$A$4:$I$500,5,FALSE)</f>
        <v>-1.0501718499999999</v>
      </c>
      <c r="I283" s="27">
        <f>VLOOKUP($B283,三大法人買賣超!$A$4:$I$500,7,FALSE)</f>
        <v>-1.2107423500000001</v>
      </c>
      <c r="J283" s="27">
        <f>VLOOKUP($B283,三大法人買賣超!$A$4:$I$500,9,FALSE)</f>
        <v>16.099372809999998</v>
      </c>
      <c r="K283" s="37">
        <f>新台幣匯率美元指數!B284</f>
        <v>30.007000000000001</v>
      </c>
      <c r="L283" s="38">
        <f>新台幣匯率美元指數!C284</f>
        <v>-1.2999999999999999E-2</v>
      </c>
      <c r="M283" s="39">
        <f>新台幣匯率美元指數!D284</f>
        <v>93.22</v>
      </c>
      <c r="N283" s="27">
        <f>VLOOKUP($B283,外資期貨未平倉口數!$A$4:$M$499,4,FALSE)</f>
        <v>2105.75</v>
      </c>
      <c r="O283" s="27">
        <f>VLOOKUP($B283,外資期貨未平倉口數!$A$4:$M$499,9,FALSE)</f>
        <v>48533.75</v>
      </c>
      <c r="P283" s="27">
        <f>VLOOKUP($B283,外資期貨未平倉口數!$A$4:$M$499,10,FALSE)</f>
        <v>9747.25</v>
      </c>
      <c r="Q283" s="27">
        <f>VLOOKUP($B283,外資期貨未平倉口數!$A$4:$M$499,11,FALSE)</f>
        <v>-327</v>
      </c>
      <c r="R283" s="64">
        <f>VLOOKUP($B283,選擇權未平倉餘額!$A$4:$I$500,6,FALSE)</f>
        <v>-15.863099999999999</v>
      </c>
      <c r="S283" s="64">
        <f>VLOOKUP($B283,選擇權未平倉餘額!$A$4:$I$500,7,FALSE)</f>
        <v>-0.1133</v>
      </c>
      <c r="T283" s="64">
        <f>VLOOKUP($B283,選擇權未平倉餘額!$A$4:$I$500,8,FALSE)</f>
        <v>69.764499999999998</v>
      </c>
      <c r="U283" s="64">
        <f>VLOOKUP($B283,選擇權未平倉餘額!$A$4:$I$500,9,FALSE)</f>
        <v>16.064</v>
      </c>
      <c r="V283" s="39">
        <f>VLOOKUP($B283,臺指選擇權P_C_Ratios!$A$4:$C$500,3,FALSE)</f>
        <v>1.6280000000000001</v>
      </c>
      <c r="W283" s="41">
        <f>VLOOKUP($B283,散戶多空比!$A$6:$L$500,12,FALSE)</f>
        <v>-0.17533296455469979</v>
      </c>
      <c r="X283" s="40">
        <f>VLOOKUP($B283,期貨大額交易人未沖銷部位!$A$4:$O$499,4,FALSE)</f>
        <v>4365</v>
      </c>
      <c r="Y283" s="40">
        <f>VLOOKUP($B283,期貨大額交易人未沖銷部位!$A$4:$O$499,7,FALSE)</f>
        <v>12916</v>
      </c>
      <c r="Z283" s="40">
        <f>VLOOKUP($B283,期貨大額交易人未沖銷部位!$A$4:$O$499,10,FALSE)</f>
        <v>5112</v>
      </c>
      <c r="AA283" s="40">
        <f>VLOOKUP($B283,期貨大額交易人未沖銷部位!$A$4:$O$499,13,FALSE)</f>
        <v>12493</v>
      </c>
      <c r="AB283" s="40">
        <f>VLOOKUP($B283,期貨大額交易人未沖銷部位!$A$4:$O$499,14,FALSE)</f>
        <v>747</v>
      </c>
      <c r="AC283" s="40">
        <f>VLOOKUP($B283,期貨大額交易人未沖銷部位!$A$4:$O$499,15,FALSE)</f>
        <v>-423</v>
      </c>
      <c r="AD283" s="33">
        <f>VLOOKUP($B283,三大美股走勢!$A$4:$J$495,4,FALSE)</f>
        <v>0</v>
      </c>
      <c r="AE283" s="33">
        <f>VLOOKUP($B283,三大美股走勢!$A$4:$J$495,7,FALSE)</f>
        <v>0</v>
      </c>
      <c r="AF283" s="33">
        <f>VLOOKUP($B283,三大美股走勢!$A$4:$J$495,10,FALSE)</f>
        <v>0</v>
      </c>
    </row>
    <row r="284" spans="2:32">
      <c r="B284" s="32">
        <v>43063</v>
      </c>
      <c r="C284" s="33">
        <f>VLOOKUP($B284,大盤與近月台指!$A$4:$I$499,2,FALSE)</f>
        <v>10854.09</v>
      </c>
      <c r="D284" s="34">
        <f>VLOOKUP($B284,大盤與近月台指!$A$4:$I$499,3,FALSE)</f>
        <v>-0.48</v>
      </c>
      <c r="E284" s="35">
        <f>VLOOKUP($B284,大盤與近月台指!$A$4:$I$499,4,FALSE)</f>
        <v>0</v>
      </c>
      <c r="F284" s="33" t="str">
        <f>VLOOKUP($B284,大盤與近月台指!$A$4:$I$499,5,FALSE)</f>
        <v>1251.65億</v>
      </c>
      <c r="G284" s="49">
        <f>VLOOKUP($B284,三大法人買賣超!$A$4:$I$500,3,FALSE)</f>
        <v>-1.7898050999999999</v>
      </c>
      <c r="H284" s="34">
        <f>VLOOKUP($B284,三大法人買賣超!$A$4:$I$500,5,FALSE)</f>
        <v>-7.4737114599999996</v>
      </c>
      <c r="I284" s="27">
        <f>VLOOKUP($B284,三大法人買賣超!$A$4:$I$500,7,FALSE)</f>
        <v>-2.1035349999999999</v>
      </c>
      <c r="J284" s="27">
        <f>VLOOKUP($B284,三大法人買賣超!$A$4:$I$500,9,FALSE)</f>
        <v>-30.595918449999999</v>
      </c>
      <c r="K284" s="37">
        <f>新台幣匯率美元指數!B285</f>
        <v>30.01</v>
      </c>
      <c r="L284" s="38">
        <f>新台幣匯率美元指數!C285</f>
        <v>3.0000000000000001E-3</v>
      </c>
      <c r="M284" s="39">
        <f>新台幣匯率美元指數!D285</f>
        <v>92.781999999999996</v>
      </c>
      <c r="N284" s="27">
        <f>VLOOKUP($B284,外資期貨未平倉口數!$A$4:$M$499,4,FALSE)</f>
        <v>2367.75</v>
      </c>
      <c r="O284" s="27">
        <f>VLOOKUP($B284,外資期貨未平倉口數!$A$4:$M$499,9,FALSE)</f>
        <v>48151</v>
      </c>
      <c r="P284" s="27">
        <f>VLOOKUP($B284,外資期貨未平倉口數!$A$4:$M$499,10,FALSE)</f>
        <v>9364.5</v>
      </c>
      <c r="Q284" s="27">
        <f>VLOOKUP($B284,外資期貨未平倉口數!$A$4:$M$499,11,FALSE)</f>
        <v>-382.75</v>
      </c>
      <c r="R284" s="64">
        <f>VLOOKUP($B284,選擇權未平倉餘額!$A$4:$I$500,6,FALSE)</f>
        <v>-17.216899999999999</v>
      </c>
      <c r="S284" s="64">
        <f>VLOOKUP($B284,選擇權未平倉餘額!$A$4:$I$500,7,FALSE)</f>
        <v>0.27360000000000001</v>
      </c>
      <c r="T284" s="64">
        <f>VLOOKUP($B284,選擇權未平倉餘額!$A$4:$I$500,8,FALSE)</f>
        <v>70.3887</v>
      </c>
      <c r="U284" s="64">
        <f>VLOOKUP($B284,選擇權未平倉餘額!$A$4:$I$500,9,FALSE)</f>
        <v>17.2852</v>
      </c>
      <c r="V284" s="39">
        <f>VLOOKUP($B284,臺指選擇權P_C_Ratios!$A$4:$C$500,3,FALSE)</f>
        <v>1.6412</v>
      </c>
      <c r="W284" s="41">
        <f>VLOOKUP($B284,散戶多空比!$A$6:$L$500,12,FALSE)</f>
        <v>-0.14725792630676948</v>
      </c>
      <c r="X284" s="40">
        <f>VLOOKUP($B284,期貨大額交易人未沖銷部位!$A$4:$O$499,4,FALSE)</f>
        <v>2634</v>
      </c>
      <c r="Y284" s="40">
        <f>VLOOKUP($B284,期貨大額交易人未沖銷部位!$A$4:$O$499,7,FALSE)</f>
        <v>11622</v>
      </c>
      <c r="Z284" s="40">
        <f>VLOOKUP($B284,期貨大額交易人未沖銷部位!$A$4:$O$499,10,FALSE)</f>
        <v>3381</v>
      </c>
      <c r="AA284" s="40">
        <f>VLOOKUP($B284,期貨大額交易人未沖銷部位!$A$4:$O$499,13,FALSE)</f>
        <v>10639</v>
      </c>
      <c r="AB284" s="40">
        <f>VLOOKUP($B284,期貨大額交易人未沖銷部位!$A$4:$O$499,14,FALSE)</f>
        <v>747</v>
      </c>
      <c r="AC284" s="40">
        <f>VLOOKUP($B284,期貨大額交易人未沖銷部位!$A$4:$O$499,15,FALSE)</f>
        <v>-983</v>
      </c>
      <c r="AD284" s="33">
        <f>VLOOKUP($B284,三大美股走勢!$A$4:$J$495,4,FALSE)</f>
        <v>1.4E-3</v>
      </c>
      <c r="AE284" s="33">
        <f>VLOOKUP($B284,三大美股走勢!$A$4:$J$495,7,FALSE)</f>
        <v>3.2000000000000002E-3</v>
      </c>
      <c r="AF284" s="33" t="str">
        <f>VLOOKUP($B284,三大美股走勢!$A$4:$J$495,10,FALSE)</f>
        <v xml:space="preserve">0.95%	</v>
      </c>
    </row>
    <row r="285" spans="2:32">
      <c r="B285" s="32">
        <v>43064</v>
      </c>
      <c r="C285" s="33">
        <f>VLOOKUP($B285,大盤與近月台指!$A$4:$I$499,2,FALSE)</f>
        <v>0</v>
      </c>
      <c r="D285" s="34">
        <f>VLOOKUP($B285,大盤與近月台指!$A$4:$I$499,3,FALSE)</f>
        <v>0</v>
      </c>
      <c r="E285" s="35">
        <f>VLOOKUP($B285,大盤與近月台指!$A$4:$I$499,4,FALSE)</f>
        <v>0</v>
      </c>
      <c r="F285" s="33">
        <f>VLOOKUP($B285,大盤與近月台指!$A$4:$I$499,5,FALSE)</f>
        <v>0</v>
      </c>
      <c r="G285" s="49">
        <f>VLOOKUP($B285,三大法人買賣超!$A$4:$I$500,3,FALSE)</f>
        <v>0</v>
      </c>
      <c r="H285" s="34">
        <f>VLOOKUP($B285,三大法人買賣超!$A$4:$I$500,5,FALSE)</f>
        <v>0</v>
      </c>
      <c r="I285" s="27">
        <f>VLOOKUP($B285,三大法人買賣超!$A$4:$I$500,7,FALSE)</f>
        <v>0</v>
      </c>
      <c r="J285" s="27">
        <f>VLOOKUP($B285,三大法人買賣超!$A$4:$I$500,9,FALSE)</f>
        <v>0</v>
      </c>
      <c r="K285" s="37">
        <f>新台幣匯率美元指數!B286</f>
        <v>0</v>
      </c>
      <c r="L285" s="38">
        <f>新台幣匯率美元指數!C286</f>
        <v>0</v>
      </c>
      <c r="M285" s="39">
        <f>新台幣匯率美元指數!D286</f>
        <v>0</v>
      </c>
      <c r="N285" s="27">
        <f>VLOOKUP($B285,外資期貨未平倉口數!$A$4:$M$499,4,FALSE)</f>
        <v>0</v>
      </c>
      <c r="O285" s="27">
        <f>VLOOKUP($B285,外資期貨未平倉口數!$A$4:$M$499,9,FALSE)</f>
        <v>0</v>
      </c>
      <c r="P285" s="27">
        <f>VLOOKUP($B285,外資期貨未平倉口數!$A$4:$M$499,10,FALSE)</f>
        <v>0</v>
      </c>
      <c r="Q285" s="27">
        <f>VLOOKUP($B285,外資期貨未平倉口數!$A$4:$M$499,11,FALSE)</f>
        <v>0</v>
      </c>
      <c r="R285" s="64">
        <f>VLOOKUP($B285,選擇權未平倉餘額!$A$4:$I$500,6,FALSE)</f>
        <v>0</v>
      </c>
      <c r="S285" s="64">
        <f>VLOOKUP($B285,選擇權未平倉餘額!$A$4:$I$500,7,FALSE)</f>
        <v>0</v>
      </c>
      <c r="T285" s="64">
        <f>VLOOKUP($B285,選擇權未平倉餘額!$A$4:$I$500,8,FALSE)</f>
        <v>0</v>
      </c>
      <c r="U285" s="64">
        <f>VLOOKUP($B285,選擇權未平倉餘額!$A$4:$I$500,9,FALSE)</f>
        <v>0</v>
      </c>
      <c r="V285" s="39">
        <f>VLOOKUP($B285,臺指選擇權P_C_Ratios!$A$4:$C$500,3,FALSE)</f>
        <v>0</v>
      </c>
      <c r="W285" s="41">
        <f>VLOOKUP($B285,散戶多空比!$A$6:$L$500,12,FALSE)</f>
        <v>0</v>
      </c>
      <c r="X285" s="40">
        <f>VLOOKUP($B285,期貨大額交易人未沖銷部位!$A$4:$O$499,4,FALSE)</f>
        <v>0</v>
      </c>
      <c r="Y285" s="40">
        <f>VLOOKUP($B285,期貨大額交易人未沖銷部位!$A$4:$O$499,7,FALSE)</f>
        <v>0</v>
      </c>
      <c r="Z285" s="40">
        <f>VLOOKUP($B285,期貨大額交易人未沖銷部位!$A$4:$O$499,10,FALSE)</f>
        <v>0</v>
      </c>
      <c r="AA285" s="40">
        <f>VLOOKUP($B285,期貨大額交易人未沖銷部位!$A$4:$O$499,13,FALSE)</f>
        <v>0</v>
      </c>
      <c r="AB285" s="40">
        <f>VLOOKUP($B285,期貨大額交易人未沖銷部位!$A$4:$O$499,14,FALSE)</f>
        <v>0</v>
      </c>
      <c r="AC285" s="40">
        <f>VLOOKUP($B285,期貨大額交易人未沖銷部位!$A$4:$O$499,15,FALSE)</f>
        <v>0</v>
      </c>
      <c r="AD285" s="33">
        <f>VLOOKUP($B285,三大美股走勢!$A$4:$J$495,4,FALSE)</f>
        <v>0</v>
      </c>
      <c r="AE285" s="33">
        <f>VLOOKUP($B285,三大美股走勢!$A$4:$J$495,7,FALSE)</f>
        <v>0</v>
      </c>
      <c r="AF285" s="33">
        <f>VLOOKUP($B285,三大美股走勢!$A$4:$J$495,10,FALSE)</f>
        <v>0</v>
      </c>
    </row>
    <row r="286" spans="2:32">
      <c r="B286" s="32">
        <v>43065</v>
      </c>
      <c r="C286" s="33">
        <f>VLOOKUP($B286,大盤與近月台指!$A$4:$I$499,2,FALSE)</f>
        <v>0</v>
      </c>
      <c r="D286" s="34">
        <f>VLOOKUP($B286,大盤與近月台指!$A$4:$I$499,3,FALSE)</f>
        <v>0</v>
      </c>
      <c r="E286" s="35">
        <f>VLOOKUP($B286,大盤與近月台指!$A$4:$I$499,4,FALSE)</f>
        <v>0</v>
      </c>
      <c r="F286" s="33">
        <f>VLOOKUP($B286,大盤與近月台指!$A$4:$I$499,5,FALSE)</f>
        <v>0</v>
      </c>
      <c r="G286" s="49">
        <f>VLOOKUP($B286,三大法人買賣超!$A$4:$I$500,3,FALSE)</f>
        <v>0</v>
      </c>
      <c r="H286" s="34">
        <f>VLOOKUP($B286,三大法人買賣超!$A$4:$I$500,5,FALSE)</f>
        <v>0</v>
      </c>
      <c r="I286" s="27">
        <f>VLOOKUP($B286,三大法人買賣超!$A$4:$I$500,7,FALSE)</f>
        <v>0</v>
      </c>
      <c r="J286" s="27">
        <f>VLOOKUP($B286,三大法人買賣超!$A$4:$I$500,9,FALSE)</f>
        <v>0</v>
      </c>
      <c r="K286" s="37">
        <f>新台幣匯率美元指數!B287</f>
        <v>0</v>
      </c>
      <c r="L286" s="38">
        <f>新台幣匯率美元指數!C287</f>
        <v>0</v>
      </c>
      <c r="M286" s="39">
        <f>新台幣匯率美元指數!D287</f>
        <v>0</v>
      </c>
      <c r="N286" s="27">
        <f>VLOOKUP($B286,外資期貨未平倉口數!$A$4:$M$499,4,FALSE)</f>
        <v>0</v>
      </c>
      <c r="O286" s="27">
        <f>VLOOKUP($B286,外資期貨未平倉口數!$A$4:$M$499,9,FALSE)</f>
        <v>0</v>
      </c>
      <c r="P286" s="27">
        <f>VLOOKUP($B286,外資期貨未平倉口數!$A$4:$M$499,10,FALSE)</f>
        <v>0</v>
      </c>
      <c r="Q286" s="27">
        <f>VLOOKUP($B286,外資期貨未平倉口數!$A$4:$M$499,11,FALSE)</f>
        <v>0</v>
      </c>
      <c r="R286" s="64">
        <f>VLOOKUP($B286,選擇權未平倉餘額!$A$4:$I$500,6,FALSE)</f>
        <v>0</v>
      </c>
      <c r="S286" s="64">
        <f>VLOOKUP($B286,選擇權未平倉餘額!$A$4:$I$500,7,FALSE)</f>
        <v>0</v>
      </c>
      <c r="T286" s="64">
        <f>VLOOKUP($B286,選擇權未平倉餘額!$A$4:$I$500,8,FALSE)</f>
        <v>0</v>
      </c>
      <c r="U286" s="64">
        <f>VLOOKUP($B286,選擇權未平倉餘額!$A$4:$I$500,9,FALSE)</f>
        <v>0</v>
      </c>
      <c r="V286" s="39">
        <f>VLOOKUP($B286,臺指選擇權P_C_Ratios!$A$4:$C$500,3,FALSE)</f>
        <v>0</v>
      </c>
      <c r="W286" s="41">
        <f>VLOOKUP($B286,散戶多空比!$A$6:$L$500,12,FALSE)</f>
        <v>0</v>
      </c>
      <c r="X286" s="40">
        <f>VLOOKUP($B286,期貨大額交易人未沖銷部位!$A$4:$O$499,4,FALSE)</f>
        <v>0</v>
      </c>
      <c r="Y286" s="40">
        <f>VLOOKUP($B286,期貨大額交易人未沖銷部位!$A$4:$O$499,7,FALSE)</f>
        <v>0</v>
      </c>
      <c r="Z286" s="40">
        <f>VLOOKUP($B286,期貨大額交易人未沖銷部位!$A$4:$O$499,10,FALSE)</f>
        <v>0</v>
      </c>
      <c r="AA286" s="40">
        <f>VLOOKUP($B286,期貨大額交易人未沖銷部位!$A$4:$O$499,13,FALSE)</f>
        <v>0</v>
      </c>
      <c r="AB286" s="40">
        <f>VLOOKUP($B286,期貨大額交易人未沖銷部位!$A$4:$O$499,14,FALSE)</f>
        <v>0</v>
      </c>
      <c r="AC286" s="40">
        <f>VLOOKUP($B286,期貨大額交易人未沖銷部位!$A$4:$O$499,15,FALSE)</f>
        <v>0</v>
      </c>
      <c r="AD286" s="33">
        <f>VLOOKUP($B286,三大美股走勢!$A$4:$J$495,4,FALSE)</f>
        <v>0</v>
      </c>
      <c r="AE286" s="33">
        <f>VLOOKUP($B286,三大美股走勢!$A$4:$J$495,7,FALSE)</f>
        <v>0</v>
      </c>
      <c r="AF286" s="33">
        <f>VLOOKUP($B286,三大美股走勢!$A$4:$J$495,10,FALSE)</f>
        <v>0</v>
      </c>
    </row>
    <row r="287" spans="2:32">
      <c r="B287" s="32">
        <v>43066</v>
      </c>
      <c r="C287" s="33" t="str">
        <f>VLOOKUP($B287,大盤與近月台指!$A$4:$I$499,2,FALSE)</f>
        <v xml:space="preserve">10750.93	</v>
      </c>
      <c r="D287" s="34">
        <f>VLOOKUP($B287,大盤與近月台指!$A$4:$I$499,3,FALSE)</f>
        <v>-103.16</v>
      </c>
      <c r="E287" s="35" t="str">
        <f>VLOOKUP($B287,大盤與近月台指!$A$4:$I$499,4,FALSE)</f>
        <v xml:space="preserve">	-0.95%	</v>
      </c>
      <c r="F287" s="33" t="str">
        <f>VLOOKUP($B287,大盤與近月台指!$A$4:$I$499,5,FALSE)</f>
        <v>1337.61億</v>
      </c>
      <c r="G287" s="49">
        <f>VLOOKUP($B287,三大法人買賣超!$A$4:$I$500,3,FALSE)</f>
        <v>-6.0746008299999996</v>
      </c>
      <c r="H287" s="34">
        <f>VLOOKUP($B287,三大法人買賣超!$A$4:$I$500,5,FALSE)</f>
        <v>-13.06801986</v>
      </c>
      <c r="I287" s="27">
        <f>VLOOKUP($B287,三大法人買賣超!$A$4:$I$500,7,FALSE)</f>
        <v>-6.2109449799999998</v>
      </c>
      <c r="J287" s="27">
        <f>VLOOKUP($B287,三大法人買賣超!$A$4:$I$500,9,FALSE)</f>
        <v>-82.885388610000007</v>
      </c>
      <c r="K287" s="37" t="str">
        <f>新台幣匯率美元指數!B288</f>
        <v xml:space="preserve">30.006	</v>
      </c>
      <c r="L287" s="38">
        <f>新台幣匯率美元指數!C288</f>
        <v>-4.0000000000000001E-3</v>
      </c>
      <c r="M287" s="39">
        <f>新台幣匯率美元指數!D288</f>
        <v>92.903999999999996</v>
      </c>
      <c r="N287" s="27">
        <f>VLOOKUP($B287,外資期貨未平倉口數!$A$4:$M$499,4,FALSE)</f>
        <v>-403</v>
      </c>
      <c r="O287" s="27">
        <f>VLOOKUP($B287,外資期貨未平倉口數!$A$4:$M$499,9,FALSE)</f>
        <v>43045.75</v>
      </c>
      <c r="P287" s="27">
        <f>VLOOKUP($B287,外資期貨未平倉口數!$A$4:$M$499,10,FALSE)</f>
        <v>4259.25</v>
      </c>
      <c r="Q287" s="27">
        <f>VLOOKUP($B287,外資期貨未平倉口數!$A$4:$M$499,11,FALSE)</f>
        <v>-5105.25</v>
      </c>
      <c r="R287" s="64">
        <f>VLOOKUP($B287,選擇權未平倉餘額!$A$4:$I$500,6,FALSE)</f>
        <v>-12.101800000000001</v>
      </c>
      <c r="S287" s="64">
        <f>VLOOKUP($B287,選擇權未平倉餘額!$A$4:$I$500,7,FALSE)</f>
        <v>2.3119000000000001</v>
      </c>
      <c r="T287" s="64">
        <f>VLOOKUP($B287,選擇權未平倉餘額!$A$4:$I$500,8,FALSE)</f>
        <v>49.163499999999999</v>
      </c>
      <c r="U287" s="64">
        <f>VLOOKUP($B287,選擇權未平倉餘額!$A$4:$I$500,9,FALSE)</f>
        <v>27.650500000000001</v>
      </c>
      <c r="V287" s="39">
        <f>VLOOKUP($B287,臺指選擇權P_C_Ratios!$A$4:$C$500,3,FALSE)</f>
        <v>1.4731999999999998</v>
      </c>
      <c r="W287" s="41">
        <f>VLOOKUP($B287,散戶多空比!$A$6:$L$500,12,FALSE)</f>
        <v>5.4563333257106265E-2</v>
      </c>
      <c r="X287" s="40">
        <f>VLOOKUP($B287,期貨大額交易人未沖銷部位!$A$4:$O$499,4,FALSE)</f>
        <v>-483</v>
      </c>
      <c r="Y287" s="40">
        <f>VLOOKUP($B287,期貨大額交易人未沖銷部位!$A$4:$O$499,7,FALSE)</f>
        <v>8184</v>
      </c>
      <c r="Z287" s="40">
        <f>VLOOKUP($B287,期貨大額交易人未沖銷部位!$A$4:$O$499,10,FALSE)</f>
        <v>-46</v>
      </c>
      <c r="AA287" s="40">
        <f>VLOOKUP($B287,期貨大額交易人未沖銷部位!$A$4:$O$499,13,FALSE)</f>
        <v>7104</v>
      </c>
      <c r="AB287" s="40">
        <f>VLOOKUP($B287,期貨大額交易人未沖銷部位!$A$4:$O$499,14,FALSE)</f>
        <v>437</v>
      </c>
      <c r="AC287" s="40">
        <f>VLOOKUP($B287,期貨大額交易人未沖銷部位!$A$4:$O$499,15,FALSE)</f>
        <v>-1080</v>
      </c>
      <c r="AD287" s="33">
        <f>VLOOKUP($B287,三大美股走勢!$A$4:$J$495,4,FALSE)</f>
        <v>1E-3</v>
      </c>
      <c r="AE287" s="33">
        <f>VLOOKUP($B287,三大美股走勢!$A$4:$J$495,7,FALSE)</f>
        <v>-1.5E-3</v>
      </c>
      <c r="AF287" s="33">
        <f>VLOOKUP($B287,三大美股走勢!$A$4:$J$495,10,FALSE)</f>
        <v>-1.3100000000000001E-2</v>
      </c>
    </row>
    <row r="288" spans="2:32">
      <c r="B288" s="32">
        <v>43067</v>
      </c>
      <c r="C288" s="33">
        <f>VLOOKUP($B288,大盤與近月台指!$A$4:$I$499,2,FALSE)</f>
        <v>10707.07</v>
      </c>
      <c r="D288" s="34">
        <f>VLOOKUP($B288,大盤與近月台指!$A$4:$I$499,3,FALSE)</f>
        <v>-43.86</v>
      </c>
      <c r="E288" s="35">
        <f>VLOOKUP($B288,大盤與近月台指!$A$4:$I$499,4,FALSE)</f>
        <v>-4.1000000000000003E-3</v>
      </c>
      <c r="F288" s="33" t="str">
        <f>VLOOKUP($B288,大盤與近月台指!$A$4:$I$499,5,FALSE)</f>
        <v>1391.95億</v>
      </c>
      <c r="G288" s="49">
        <f>VLOOKUP($B288,三大法人買賣超!$A$4:$I$500,3,FALSE)</f>
        <v>-1.0154863000000001</v>
      </c>
      <c r="H288" s="34">
        <f>VLOOKUP($B288,三大法人買賣超!$A$4:$I$500,5,FALSE)</f>
        <v>-2.3974580099999998</v>
      </c>
      <c r="I288" s="27">
        <f>VLOOKUP($B288,三大法人買賣超!$A$4:$I$500,7,FALSE)</f>
        <v>-14.61527255</v>
      </c>
      <c r="J288" s="27">
        <f>VLOOKUP($B288,三大法人買賣超!$A$4:$I$500,9,FALSE)</f>
        <v>-85.89640498</v>
      </c>
      <c r="K288" s="37">
        <f>新台幣匯率美元指數!B289</f>
        <v>30.001000000000001</v>
      </c>
      <c r="L288" s="38">
        <f>新台幣匯率美元指數!C289</f>
        <v>-5.0000000000000001E-3</v>
      </c>
      <c r="M288" s="39">
        <f>新台幣匯率美元指數!D289</f>
        <v>93.27</v>
      </c>
      <c r="N288" s="27">
        <f>VLOOKUP($B288,外資期貨未平倉口數!$A$4:$M$499,4,FALSE)</f>
        <v>-4619.5</v>
      </c>
      <c r="O288" s="27">
        <f>VLOOKUP($B288,外資期貨未平倉口數!$A$4:$M$499,9,FALSE)</f>
        <v>42895.5</v>
      </c>
      <c r="P288" s="27">
        <f>VLOOKUP($B288,外資期貨未平倉口數!$A$4:$M$499,10,FALSE)</f>
        <v>4109</v>
      </c>
      <c r="Q288" s="27">
        <f>VLOOKUP($B288,外資期貨未平倉口數!$A$4:$M$499,11,FALSE)</f>
        <v>-150.25</v>
      </c>
      <c r="R288" s="64">
        <f>VLOOKUP($B288,選擇權未平倉餘額!$A$4:$I$500,6,FALSE)</f>
        <v>-10.3804</v>
      </c>
      <c r="S288" s="64">
        <f>VLOOKUP($B288,選擇權未平倉餘額!$A$4:$I$500,7,FALSE)</f>
        <v>-3.0419</v>
      </c>
      <c r="T288" s="64">
        <f>VLOOKUP($B288,選擇權未平倉餘額!$A$4:$I$500,8,FALSE)</f>
        <v>43.8872</v>
      </c>
      <c r="U288" s="64">
        <f>VLOOKUP($B288,選擇權未平倉餘額!$A$4:$I$500,9,FALSE)</f>
        <v>35.128700000000002</v>
      </c>
      <c r="V288" s="39">
        <f>VLOOKUP($B288,臺指選擇權P_C_Ratios!$A$4:$C$500,3,FALSE)</f>
        <v>1.3507</v>
      </c>
      <c r="W288" s="41">
        <f>VLOOKUP($B288,散戶多空比!$A$6:$L$500,12,FALSE)</f>
        <v>8.6643865649390514E-2</v>
      </c>
      <c r="X288" s="40">
        <f>VLOOKUP($B288,期貨大額交易人未沖銷部位!$A$4:$O$499,4,FALSE)</f>
        <v>-474</v>
      </c>
      <c r="Y288" s="40">
        <f>VLOOKUP($B288,期貨大額交易人未沖銷部位!$A$4:$O$499,7,FALSE)</f>
        <v>7451</v>
      </c>
      <c r="Z288" s="40">
        <f>VLOOKUP($B288,期貨大額交易人未沖銷部位!$A$4:$O$499,10,FALSE)</f>
        <v>-279</v>
      </c>
      <c r="AA288" s="40">
        <f>VLOOKUP($B288,期貨大額交易人未沖銷部位!$A$4:$O$499,13,FALSE)</f>
        <v>6094</v>
      </c>
      <c r="AB288" s="40">
        <f>VLOOKUP($B288,期貨大額交易人未沖銷部位!$A$4:$O$499,14,FALSE)</f>
        <v>195</v>
      </c>
      <c r="AC288" s="40">
        <f>VLOOKUP($B288,期貨大額交易人未沖銷部位!$A$4:$O$499,15,FALSE)</f>
        <v>-1357</v>
      </c>
      <c r="AD288" s="33">
        <f>VLOOKUP($B288,三大美股走勢!$A$4:$J$495,4,FALSE)</f>
        <v>1.09E-2</v>
      </c>
      <c r="AE288" s="33">
        <f>VLOOKUP($B288,三大美股走勢!$A$4:$J$495,7,FALSE)</f>
        <v>4.8999999999999998E-3</v>
      </c>
      <c r="AF288" s="33">
        <f>VLOOKUP($B288,三大美股走勢!$A$4:$J$495,10,FALSE)</f>
        <v>-8.0000000000000004E-4</v>
      </c>
    </row>
    <row r="289" spans="2:32">
      <c r="B289" s="32">
        <v>43068</v>
      </c>
      <c r="C289" s="33">
        <f>VLOOKUP($B289,大盤與近月台指!$A$4:$I$499,2,FALSE)</f>
        <v>10713.55</v>
      </c>
      <c r="D289" s="34">
        <f>VLOOKUP($B289,大盤與近月台指!$A$4:$I$499,3,FALSE)</f>
        <v>6.48</v>
      </c>
      <c r="E289" s="35">
        <f>VLOOKUP($B289,大盤與近月台指!$A$4:$I$499,4,FALSE)</f>
        <v>5.9999999999999995E-4</v>
      </c>
      <c r="F289" s="33" t="str">
        <f>VLOOKUP($B289,大盤與近月台指!$A$4:$I$499,5,FALSE)</f>
        <v>1337.63億</v>
      </c>
      <c r="G289" s="49">
        <f>VLOOKUP($B289,三大法人買賣超!$A$4:$I$500,3,FALSE)</f>
        <v>0.54933242999999998</v>
      </c>
      <c r="H289" s="34">
        <f>VLOOKUP($B289,三大法人買賣超!$A$4:$I$500,5,FALSE)</f>
        <v>-2.8958637899999999</v>
      </c>
      <c r="I289" s="27">
        <f>VLOOKUP($B289,三大法人買賣超!$A$4:$I$500,7,FALSE)</f>
        <v>-2.0577418999999999</v>
      </c>
      <c r="J289" s="27">
        <f>VLOOKUP($B289,三大法人買賣超!$A$4:$I$500,9,FALSE)</f>
        <v>-66.805726649999997</v>
      </c>
      <c r="K289" s="37">
        <f>新台幣匯率美元指數!B290</f>
        <v>29.99</v>
      </c>
      <c r="L289" s="38">
        <f>新台幣匯率美元指數!C290</f>
        <v>-1.0999999999999999E-2</v>
      </c>
      <c r="M289" s="39">
        <f>新台幣匯率美元指數!D290</f>
        <v>93.164000000000001</v>
      </c>
      <c r="N289" s="27">
        <f>VLOOKUP($B289,外資期貨未平倉口數!$A$4:$M$499,4,FALSE)</f>
        <v>-3168.5</v>
      </c>
      <c r="O289" s="27">
        <f>VLOOKUP($B289,外資期貨未平倉口數!$A$4:$M$499,9,FALSE)</f>
        <v>42831.5</v>
      </c>
      <c r="P289" s="27">
        <f>VLOOKUP($B289,外資期貨未平倉口數!$A$4:$M$499,10,FALSE)</f>
        <v>4045</v>
      </c>
      <c r="Q289" s="27">
        <f>VLOOKUP($B289,外資期貨未平倉口數!$A$4:$M$499,11,FALSE)</f>
        <v>-64</v>
      </c>
      <c r="R289" s="64">
        <f>VLOOKUP($B289,選擇權未平倉餘額!$A$4:$I$500,6,FALSE)</f>
        <v>-11.502599999999999</v>
      </c>
      <c r="S289" s="64">
        <f>VLOOKUP($B289,選擇權未平倉餘額!$A$4:$I$500,7,FALSE)</f>
        <v>-7.5269000000000004</v>
      </c>
      <c r="T289" s="64">
        <f>VLOOKUP($B289,選擇權未平倉餘額!$A$4:$I$500,8,FALSE)</f>
        <v>46.601500000000001</v>
      </c>
      <c r="U289" s="64">
        <f>VLOOKUP($B289,選擇權未平倉餘額!$A$4:$I$500,9,FALSE)</f>
        <v>39.512700000000002</v>
      </c>
      <c r="V289" s="39">
        <f>VLOOKUP($B289,臺指選擇權P_C_Ratios!$A$4:$C$500,3,FALSE)</f>
        <v>1.5633000000000001</v>
      </c>
      <c r="W289" s="41">
        <f>VLOOKUP($B289,散戶多空比!$A$6:$L$500,12,FALSE)</f>
        <v>9.1843728581220016E-2</v>
      </c>
      <c r="X289" s="40">
        <f>VLOOKUP($B289,期貨大額交易人未沖銷部位!$A$4:$O$499,4,FALSE)</f>
        <v>-569</v>
      </c>
      <c r="Y289" s="40">
        <f>VLOOKUP($B289,期貨大額交易人未沖銷部位!$A$4:$O$499,7,FALSE)</f>
        <v>8025</v>
      </c>
      <c r="Z289" s="40">
        <f>VLOOKUP($B289,期貨大額交易人未沖銷部位!$A$4:$O$499,10,FALSE)</f>
        <v>-87</v>
      </c>
      <c r="AA289" s="40">
        <f>VLOOKUP($B289,期貨大額交易人未沖銷部位!$A$4:$O$499,13,FALSE)</f>
        <v>7211</v>
      </c>
      <c r="AB289" s="40">
        <f>VLOOKUP($B289,期貨大額交易人未沖銷部位!$A$4:$O$499,14,FALSE)</f>
        <v>482</v>
      </c>
      <c r="AC289" s="40">
        <f>VLOOKUP($B289,期貨大額交易人未沖銷部位!$A$4:$O$499,15,FALSE)</f>
        <v>-814</v>
      </c>
      <c r="AD289" s="33">
        <f>VLOOKUP($B289,三大美股走勢!$A$4:$J$495,4,FALSE)</f>
        <v>4.4000000000000003E-3</v>
      </c>
      <c r="AE289" s="33">
        <f>VLOOKUP($B289,三大美股走勢!$A$4:$J$495,7,FALSE)</f>
        <v>-1.2699999999999999E-2</v>
      </c>
      <c r="AF289" s="33">
        <f>VLOOKUP($B289,三大美股走勢!$A$4:$J$495,10,FALSE)</f>
        <v>-4.3900000000000002E-2</v>
      </c>
    </row>
    <row r="290" spans="2:32">
      <c r="B290" s="32">
        <v>43069</v>
      </c>
      <c r="C290" s="33">
        <f>VLOOKUP($B290,大盤與近月台指!$A$4:$I$499,2,FALSE)</f>
        <v>10560.44</v>
      </c>
      <c r="D290" s="34">
        <f>VLOOKUP($B290,大盤與近月台指!$A$4:$I$499,3,FALSE)</f>
        <v>-153.11000000000001</v>
      </c>
      <c r="E290" s="35">
        <f>VLOOKUP($B290,大盤與近月台指!$A$4:$I$499,4,FALSE)</f>
        <v>-1.43E-2</v>
      </c>
      <c r="F290" s="33" t="str">
        <f>VLOOKUP($B290,大盤與近月台指!$A$4:$I$499,5,FALSE)</f>
        <v>2299.18億</v>
      </c>
      <c r="G290" s="49">
        <f>VLOOKUP($B290,三大法人買賣超!$A$4:$I$500,3,FALSE)</f>
        <v>-9.6360932399999992</v>
      </c>
      <c r="H290" s="34">
        <f>VLOOKUP($B290,三大法人買賣超!$A$4:$I$500,5,FALSE)</f>
        <v>-4.1314189600000004</v>
      </c>
      <c r="I290" s="27">
        <f>VLOOKUP($B290,三大法人買賣超!$A$4:$I$500,7,FALSE)</f>
        <v>-16.194204679999999</v>
      </c>
      <c r="J290" s="27">
        <f>VLOOKUP($B290,三大法人買賣超!$A$4:$I$500,9,FALSE)</f>
        <v>-136.85550803000001</v>
      </c>
      <c r="K290" s="37">
        <f>新台幣匯率美元指數!B291</f>
        <v>30.01</v>
      </c>
      <c r="L290" s="38">
        <f>新台幣匯率美元指數!C291</f>
        <v>0.02</v>
      </c>
      <c r="M290" s="39">
        <f>新台幣匯率美元指數!D291</f>
        <v>93.046999999999997</v>
      </c>
      <c r="N290" s="27">
        <f>VLOOKUP($B290,外資期貨未平倉口數!$A$4:$M$499,4,FALSE)</f>
        <v>-4530.5</v>
      </c>
      <c r="O290" s="27">
        <f>VLOOKUP($B290,外資期貨未平倉口數!$A$4:$M$499,9,FALSE)</f>
        <v>36798</v>
      </c>
      <c r="P290" s="27">
        <f>VLOOKUP($B290,外資期貨未平倉口數!$A$4:$M$499,10,FALSE)</f>
        <v>-1988.5</v>
      </c>
      <c r="Q290" s="27">
        <f>VLOOKUP($B290,外資期貨未平倉口數!$A$4:$M$499,11,FALSE)</f>
        <v>-6033.5</v>
      </c>
      <c r="R290" s="64">
        <f>VLOOKUP($B290,選擇權未平倉餘額!$A$4:$I$500,6,FALSE)</f>
        <v>-8.7545999999999999</v>
      </c>
      <c r="S290" s="64">
        <f>VLOOKUP($B290,選擇權未平倉餘額!$A$4:$I$500,7,FALSE)</f>
        <v>-10.458299999999999</v>
      </c>
      <c r="T290" s="64">
        <f>VLOOKUP($B290,選擇權未平倉餘額!$A$4:$I$500,8,FALSE)</f>
        <v>29.467199999999998</v>
      </c>
      <c r="U290" s="64">
        <f>VLOOKUP($B290,選擇權未平倉餘額!$A$4:$I$500,9,FALSE)</f>
        <v>70.708699999999993</v>
      </c>
      <c r="V290" s="39">
        <f>VLOOKUP($B290,臺指選擇權P_C_Ratios!$A$4:$C$500,3,FALSE)</f>
        <v>1.3738999999999999</v>
      </c>
      <c r="W290" s="41">
        <f>VLOOKUP($B290,散戶多空比!$A$6:$L$500,12,FALSE)</f>
        <v>0.2804285486697467</v>
      </c>
      <c r="X290" s="40">
        <f>VLOOKUP($B290,期貨大額交易人未沖銷部位!$A$4:$O$499,4,FALSE)</f>
        <v>-4136</v>
      </c>
      <c r="Y290" s="40">
        <f>VLOOKUP($B290,期貨大額交易人未沖銷部位!$A$4:$O$499,7,FALSE)</f>
        <v>5737</v>
      </c>
      <c r="Z290" s="40">
        <f>VLOOKUP($B290,期貨大額交易人未沖銷部位!$A$4:$O$499,10,FALSE)</f>
        <v>-3655</v>
      </c>
      <c r="AA290" s="40">
        <f>VLOOKUP($B290,期貨大額交易人未沖銷部位!$A$4:$O$499,13,FALSE)</f>
        <v>4537</v>
      </c>
      <c r="AB290" s="40">
        <f>VLOOKUP($B290,期貨大額交易人未沖銷部位!$A$4:$O$499,14,FALSE)</f>
        <v>481</v>
      </c>
      <c r="AC290" s="40">
        <f>VLOOKUP($B290,期貨大額交易人未沖銷部位!$A$4:$O$499,15,FALSE)</f>
        <v>-1200</v>
      </c>
      <c r="AD290" s="33">
        <f>VLOOKUP($B290,三大美股走勢!$A$4:$J$495,4,FALSE)</f>
        <v>1.3899999999999999E-2</v>
      </c>
      <c r="AE290" s="33">
        <f>VLOOKUP($B290,三大美股走勢!$A$4:$J$495,7,FALSE)</f>
        <v>7.3000000000000001E-3</v>
      </c>
      <c r="AF290" s="33">
        <f>VLOOKUP($B290,三大美股走勢!$A$4:$J$495,10,FALSE)</f>
        <v>6.0000000000000001E-3</v>
      </c>
    </row>
    <row r="291" spans="2:32">
      <c r="B291" s="32">
        <v>43070</v>
      </c>
      <c r="C291" s="33">
        <f>VLOOKUP($B291,大盤與近月台指!$A$4:$I$499,2,FALSE)</f>
        <v>10600.37</v>
      </c>
      <c r="D291" s="34">
        <f>VLOOKUP($B291,大盤與近月台指!$A$4:$I$499,3,FALSE)</f>
        <v>39.93</v>
      </c>
      <c r="E291" s="35">
        <f>VLOOKUP($B291,大盤與近月台指!$A$4:$I$499,4,FALSE)</f>
        <v>3.8E-3</v>
      </c>
      <c r="F291" s="33" t="str">
        <f>VLOOKUP($B291,大盤與近月台指!$A$4:$I$499,5,FALSE)</f>
        <v>1791.26億</v>
      </c>
      <c r="G291" s="49">
        <f>VLOOKUP($B291,三大法人買賣超!$A$4:$I$500,3,FALSE)</f>
        <v>-6.9673990000000003</v>
      </c>
      <c r="H291" s="34">
        <f>VLOOKUP($B291,三大法人買賣超!$A$4:$I$500,5,FALSE)</f>
        <v>-24.3047617</v>
      </c>
      <c r="I291" s="27">
        <f>VLOOKUP($B291,三大法人買賣超!$A$4:$I$500,7,FALSE)</f>
        <v>-8.0131604900000006</v>
      </c>
      <c r="J291" s="27">
        <f>VLOOKUP($B291,三大法人買賣超!$A$4:$I$500,9,FALSE)</f>
        <v>-76.874296459999997</v>
      </c>
      <c r="K291" s="37">
        <f>新台幣匯率美元指數!B292</f>
        <v>30.027999999999999</v>
      </c>
      <c r="L291" s="38">
        <f>新台幣匯率美元指數!C292</f>
        <v>1.7999999999999999E-2</v>
      </c>
      <c r="M291" s="39">
        <f>新台幣匯率美元指數!D292</f>
        <v>0</v>
      </c>
      <c r="N291" s="27">
        <f>VLOOKUP($B291,外資期貨未平倉口數!$A$4:$M$499,4,FALSE)</f>
        <v>-4290.25</v>
      </c>
      <c r="O291" s="27">
        <f>VLOOKUP($B291,外資期貨未平倉口數!$A$4:$M$499,9,FALSE)</f>
        <v>39831</v>
      </c>
      <c r="P291" s="27">
        <f>VLOOKUP($B291,外資期貨未平倉口數!$A$4:$M$499,10,FALSE)</f>
        <v>1044.5</v>
      </c>
      <c r="Q291" s="27">
        <f>VLOOKUP($B291,外資期貨未平倉口數!$A$4:$M$499,11,FALSE)</f>
        <v>3033</v>
      </c>
      <c r="R291" s="64">
        <f>VLOOKUP($B291,選擇權未平倉餘額!$A$4:$I$500,6,FALSE)</f>
        <v>-4.0301999999999998</v>
      </c>
      <c r="S291" s="64">
        <f>VLOOKUP($B291,選擇權未平倉餘額!$A$4:$I$500,7,FALSE)</f>
        <v>-5.5991</v>
      </c>
      <c r="T291" s="64">
        <f>VLOOKUP($B291,選擇權未平倉餘額!$A$4:$I$500,8,FALSE)</f>
        <v>31.1966</v>
      </c>
      <c r="U291" s="64">
        <f>VLOOKUP($B291,選擇權未平倉餘額!$A$4:$I$500,9,FALSE)</f>
        <v>64.511399999999995</v>
      </c>
      <c r="V291" s="39">
        <f>VLOOKUP($B291,臺指選擇權P_C_Ratios!$A$4:$C$500,3,FALSE)</f>
        <v>1.3731</v>
      </c>
      <c r="W291" s="41">
        <f>VLOOKUP($B291,散戶多空比!$A$6:$L$500,12,FALSE)</f>
        <v>0.27012503211441297</v>
      </c>
      <c r="X291" s="40">
        <f>VLOOKUP($B291,期貨大額交易人未沖銷部位!$A$4:$O$499,4,FALSE)</f>
        <v>-1545</v>
      </c>
      <c r="Y291" s="40">
        <f>VLOOKUP($B291,期貨大額交易人未沖銷部位!$A$4:$O$499,7,FALSE)</f>
        <v>7081</v>
      </c>
      <c r="Z291" s="40">
        <f>VLOOKUP($B291,期貨大額交易人未沖銷部位!$A$4:$O$499,10,FALSE)</f>
        <v>-1760</v>
      </c>
      <c r="AA291" s="40">
        <f>VLOOKUP($B291,期貨大額交易人未沖銷部位!$A$4:$O$499,13,FALSE)</f>
        <v>5440</v>
      </c>
      <c r="AB291" s="40">
        <f>VLOOKUP($B291,期貨大額交易人未沖銷部位!$A$4:$O$499,14,FALSE)</f>
        <v>-215</v>
      </c>
      <c r="AC291" s="40">
        <f>VLOOKUP($B291,期貨大額交易人未沖銷部位!$A$4:$O$499,15,FALSE)</f>
        <v>-1641</v>
      </c>
      <c r="AD291" s="33">
        <f>VLOOKUP($B291,三大美股走勢!$A$4:$J$495,4,FALSE)</f>
        <v>-1.6999999999999999E-3</v>
      </c>
      <c r="AE291" s="33">
        <f>VLOOKUP($B291,三大美股走勢!$A$4:$J$495,7,FALSE)</f>
        <v>-3.8E-3</v>
      </c>
      <c r="AF291" s="33">
        <f>VLOOKUP($B291,三大美股走勢!$A$4:$J$495,10,FALSE)</f>
        <v>-1.09E-2</v>
      </c>
    </row>
    <row r="292" spans="2:32">
      <c r="B292" s="32">
        <v>43071</v>
      </c>
      <c r="C292" s="33">
        <f>VLOOKUP($B292,大盤與近月台指!$A$4:$I$499,2,FALSE)</f>
        <v>0</v>
      </c>
      <c r="D292" s="34">
        <f>VLOOKUP($B292,大盤與近月台指!$A$4:$I$499,3,FALSE)</f>
        <v>0</v>
      </c>
      <c r="E292" s="35">
        <f>VLOOKUP($B292,大盤與近月台指!$A$4:$I$499,4,FALSE)</f>
        <v>0</v>
      </c>
      <c r="F292" s="33">
        <f>VLOOKUP($B292,大盤與近月台指!$A$4:$I$499,5,FALSE)</f>
        <v>0</v>
      </c>
      <c r="G292" s="49">
        <f>VLOOKUP($B292,三大法人買賣超!$A$4:$I$500,3,FALSE)</f>
        <v>0</v>
      </c>
      <c r="H292" s="34">
        <f>VLOOKUP($B292,三大法人買賣超!$A$4:$I$500,5,FALSE)</f>
        <v>0</v>
      </c>
      <c r="I292" s="27">
        <f>VLOOKUP($B292,三大法人買賣超!$A$4:$I$500,7,FALSE)</f>
        <v>0</v>
      </c>
      <c r="J292" s="27">
        <f>VLOOKUP($B292,三大法人買賣超!$A$4:$I$500,9,FALSE)</f>
        <v>0</v>
      </c>
      <c r="K292" s="37">
        <f>新台幣匯率美元指數!B293</f>
        <v>0</v>
      </c>
      <c r="L292" s="38">
        <f>新台幣匯率美元指數!C293</f>
        <v>0</v>
      </c>
      <c r="M292" s="39">
        <f>新台幣匯率美元指數!D293</f>
        <v>0</v>
      </c>
      <c r="N292" s="27">
        <f>VLOOKUP($B292,外資期貨未平倉口數!$A$4:$M$499,4,FALSE)</f>
        <v>0</v>
      </c>
      <c r="O292" s="27">
        <f>VLOOKUP($B292,外資期貨未平倉口數!$A$4:$M$499,9,FALSE)</f>
        <v>0</v>
      </c>
      <c r="P292" s="27">
        <f>VLOOKUP($B292,外資期貨未平倉口數!$A$4:$M$499,10,FALSE)</f>
        <v>0</v>
      </c>
      <c r="Q292" s="27">
        <f>VLOOKUP($B292,外資期貨未平倉口數!$A$4:$M$499,11,FALSE)</f>
        <v>0</v>
      </c>
      <c r="R292" s="64">
        <f>VLOOKUP($B292,選擇權未平倉餘額!$A$4:$I$500,6,FALSE)</f>
        <v>0</v>
      </c>
      <c r="S292" s="64">
        <f>VLOOKUP($B292,選擇權未平倉餘額!$A$4:$I$500,7,FALSE)</f>
        <v>0</v>
      </c>
      <c r="T292" s="64">
        <f>VLOOKUP($B292,選擇權未平倉餘額!$A$4:$I$500,8,FALSE)</f>
        <v>0</v>
      </c>
      <c r="U292" s="64">
        <f>VLOOKUP($B292,選擇權未平倉餘額!$A$4:$I$500,9,FALSE)</f>
        <v>0</v>
      </c>
      <c r="V292" s="39">
        <f>VLOOKUP($B292,臺指選擇權P_C_Ratios!$A$4:$C$500,3,FALSE)</f>
        <v>0</v>
      </c>
      <c r="W292" s="41">
        <f>VLOOKUP($B292,散戶多空比!$A$6:$L$500,12,FALSE)</f>
        <v>0</v>
      </c>
      <c r="X292" s="40">
        <f>VLOOKUP($B292,期貨大額交易人未沖銷部位!$A$4:$O$499,4,FALSE)</f>
        <v>0</v>
      </c>
      <c r="Y292" s="40">
        <f>VLOOKUP($B292,期貨大額交易人未沖銷部位!$A$4:$O$499,7,FALSE)</f>
        <v>0</v>
      </c>
      <c r="Z292" s="40">
        <f>VLOOKUP($B292,期貨大額交易人未沖銷部位!$A$4:$O$499,10,FALSE)</f>
        <v>0</v>
      </c>
      <c r="AA292" s="40">
        <f>VLOOKUP($B292,期貨大額交易人未沖銷部位!$A$4:$O$499,13,FALSE)</f>
        <v>0</v>
      </c>
      <c r="AB292" s="40">
        <f>VLOOKUP($B292,期貨大額交易人未沖銷部位!$A$4:$O$499,14,FALSE)</f>
        <v>0</v>
      </c>
      <c r="AC292" s="40">
        <f>VLOOKUP($B292,期貨大額交易人未沖銷部位!$A$4:$O$499,15,FALSE)</f>
        <v>0</v>
      </c>
      <c r="AD292" s="33">
        <f>VLOOKUP($B292,三大美股走勢!$A$4:$J$495,4,FALSE)</f>
        <v>0</v>
      </c>
      <c r="AE292" s="33">
        <f>VLOOKUP($B292,三大美股走勢!$A$4:$J$495,7,FALSE)</f>
        <v>0</v>
      </c>
      <c r="AF292" s="33">
        <f>VLOOKUP($B292,三大美股走勢!$A$4:$J$495,10,FALSE)</f>
        <v>0</v>
      </c>
    </row>
    <row r="293" spans="2:32">
      <c r="B293" s="32">
        <v>43072</v>
      </c>
      <c r="C293" s="33">
        <f>VLOOKUP($B293,大盤與近月台指!$A$4:$I$499,2,FALSE)</f>
        <v>0</v>
      </c>
      <c r="D293" s="34">
        <f>VLOOKUP($B293,大盤與近月台指!$A$4:$I$499,3,FALSE)</f>
        <v>0</v>
      </c>
      <c r="E293" s="35">
        <f>VLOOKUP($B293,大盤與近月台指!$A$4:$I$499,4,FALSE)</f>
        <v>0</v>
      </c>
      <c r="F293" s="33">
        <f>VLOOKUP($B293,大盤與近月台指!$A$4:$I$499,5,FALSE)</f>
        <v>0</v>
      </c>
      <c r="G293" s="49">
        <f>VLOOKUP($B293,三大法人買賣超!$A$4:$I$500,3,FALSE)</f>
        <v>0</v>
      </c>
      <c r="H293" s="34">
        <f>VLOOKUP($B293,三大法人買賣超!$A$4:$I$500,5,FALSE)</f>
        <v>0</v>
      </c>
      <c r="I293" s="27">
        <f>VLOOKUP($B293,三大法人買賣超!$A$4:$I$500,7,FALSE)</f>
        <v>0</v>
      </c>
      <c r="J293" s="27">
        <f>VLOOKUP($B293,三大法人買賣超!$A$4:$I$500,9,FALSE)</f>
        <v>0</v>
      </c>
      <c r="K293" s="37">
        <f>新台幣匯率美元指數!B294</f>
        <v>0</v>
      </c>
      <c r="L293" s="38">
        <f>新台幣匯率美元指數!C294</f>
        <v>0</v>
      </c>
      <c r="M293" s="39">
        <f>新台幣匯率美元指數!D294</f>
        <v>0</v>
      </c>
      <c r="N293" s="27">
        <f>VLOOKUP($B293,外資期貨未平倉口數!$A$4:$M$499,4,FALSE)</f>
        <v>0</v>
      </c>
      <c r="O293" s="27">
        <f>VLOOKUP($B293,外資期貨未平倉口數!$A$4:$M$499,9,FALSE)</f>
        <v>0</v>
      </c>
      <c r="P293" s="27">
        <f>VLOOKUP($B293,外資期貨未平倉口數!$A$4:$M$499,10,FALSE)</f>
        <v>0</v>
      </c>
      <c r="Q293" s="27">
        <f>VLOOKUP($B293,外資期貨未平倉口數!$A$4:$M$499,11,FALSE)</f>
        <v>0</v>
      </c>
      <c r="R293" s="64">
        <f>VLOOKUP($B293,選擇權未平倉餘額!$A$4:$I$500,6,FALSE)</f>
        <v>0</v>
      </c>
      <c r="S293" s="64">
        <f>VLOOKUP($B293,選擇權未平倉餘額!$A$4:$I$500,7,FALSE)</f>
        <v>0</v>
      </c>
      <c r="T293" s="64">
        <f>VLOOKUP($B293,選擇權未平倉餘額!$A$4:$I$500,8,FALSE)</f>
        <v>0</v>
      </c>
      <c r="U293" s="64">
        <f>VLOOKUP($B293,選擇權未平倉餘額!$A$4:$I$500,9,FALSE)</f>
        <v>0</v>
      </c>
      <c r="V293" s="39">
        <f>VLOOKUP($B293,臺指選擇權P_C_Ratios!$A$4:$C$500,3,FALSE)</f>
        <v>0</v>
      </c>
      <c r="W293" s="41">
        <f>VLOOKUP($B293,散戶多空比!$A$6:$L$500,12,FALSE)</f>
        <v>0</v>
      </c>
      <c r="X293" s="40">
        <f>VLOOKUP($B293,期貨大額交易人未沖銷部位!$A$4:$O$499,4,FALSE)</f>
        <v>0</v>
      </c>
      <c r="Y293" s="40">
        <f>VLOOKUP($B293,期貨大額交易人未沖銷部位!$A$4:$O$499,7,FALSE)</f>
        <v>0</v>
      </c>
      <c r="Z293" s="40">
        <f>VLOOKUP($B293,期貨大額交易人未沖銷部位!$A$4:$O$499,10,FALSE)</f>
        <v>0</v>
      </c>
      <c r="AA293" s="40">
        <f>VLOOKUP($B293,期貨大額交易人未沖銷部位!$A$4:$O$499,13,FALSE)</f>
        <v>0</v>
      </c>
      <c r="AB293" s="40">
        <f>VLOOKUP($B293,期貨大額交易人未沖銷部位!$A$4:$O$499,14,FALSE)</f>
        <v>0</v>
      </c>
      <c r="AC293" s="40">
        <f>VLOOKUP($B293,期貨大額交易人未沖銷部位!$A$4:$O$499,15,FALSE)</f>
        <v>0</v>
      </c>
      <c r="AD293" s="33">
        <f>VLOOKUP($B293,三大美股走勢!$A$4:$J$495,4,FALSE)</f>
        <v>0</v>
      </c>
      <c r="AE293" s="33">
        <f>VLOOKUP($B293,三大美股走勢!$A$4:$J$495,7,FALSE)</f>
        <v>0</v>
      </c>
      <c r="AF293" s="33">
        <f>VLOOKUP($B293,三大美股走勢!$A$4:$J$495,10,FALSE)</f>
        <v>0</v>
      </c>
    </row>
    <row r="294" spans="2:32">
      <c r="B294" s="32">
        <v>43073</v>
      </c>
      <c r="C294" s="33">
        <f>VLOOKUP($B294,大盤與近月台指!$A$4:$I$499,2,FALSE)</f>
        <v>0</v>
      </c>
      <c r="D294" s="34">
        <f>VLOOKUP($B294,大盤與近月台指!$A$4:$I$499,3,FALSE)</f>
        <v>0</v>
      </c>
      <c r="E294" s="35">
        <f>VLOOKUP($B294,大盤與近月台指!$A$4:$I$499,4,FALSE)</f>
        <v>0</v>
      </c>
      <c r="F294" s="33">
        <f>VLOOKUP($B294,大盤與近月台指!$A$4:$I$499,5,FALSE)</f>
        <v>0</v>
      </c>
      <c r="G294" s="49">
        <f>VLOOKUP($B294,三大法人買賣超!$A$4:$I$500,3,FALSE)</f>
        <v>-4.1758880600000001</v>
      </c>
      <c r="H294" s="34">
        <f>VLOOKUP($B294,三大法人買賣超!$A$4:$I$500,5,FALSE)</f>
        <v>1.1534928600000001</v>
      </c>
      <c r="I294" s="27">
        <f>VLOOKUP($B294,三大法人買賣超!$A$4:$I$500,7,FALSE)</f>
        <v>-9.4326695100000002</v>
      </c>
      <c r="J294" s="27">
        <f>VLOOKUP($B294,三大法人買賣超!$A$4:$I$500,9,FALSE)</f>
        <v>-14.16163087</v>
      </c>
      <c r="K294" s="37">
        <f>新台幣匯率美元指數!B295</f>
        <v>0</v>
      </c>
      <c r="L294" s="38">
        <f>新台幣匯率美元指數!C295</f>
        <v>0</v>
      </c>
      <c r="M294" s="39">
        <f>新台幣匯率美元指數!D295</f>
        <v>93.188000000000002</v>
      </c>
      <c r="N294" s="27">
        <f>VLOOKUP($B294,外資期貨未平倉口數!$A$4:$M$499,4,FALSE)</f>
        <v>-4161.25</v>
      </c>
      <c r="O294" s="27">
        <f>VLOOKUP($B294,外資期貨未平倉口數!$A$4:$M$499,9,FALSE)</f>
        <v>40949.25</v>
      </c>
      <c r="P294" s="27">
        <f>VLOOKUP($B294,外資期貨未平倉口數!$A$4:$M$499,10,FALSE)</f>
        <v>2162.75</v>
      </c>
      <c r="Q294" s="27">
        <f>VLOOKUP($B294,外資期貨未平倉口數!$A$4:$M$499,11,FALSE)</f>
        <v>1118.25</v>
      </c>
      <c r="R294" s="64">
        <f>VLOOKUP($B294,選擇權未平倉餘額!$A$4:$I$500,6,FALSE)</f>
        <v>-4.8539000000000003</v>
      </c>
      <c r="S294" s="64">
        <f>VLOOKUP($B294,選擇權未平倉餘額!$A$4:$I$500,7,FALSE)</f>
        <v>-8.8552999999999997</v>
      </c>
      <c r="T294" s="64">
        <f>VLOOKUP($B294,選擇權未平倉餘額!$A$4:$I$500,8,FALSE)</f>
        <v>34.094799999999999</v>
      </c>
      <c r="U294" s="64">
        <f>VLOOKUP($B294,選擇權未平倉餘額!$A$4:$I$500,9,FALSE)</f>
        <v>55.0227</v>
      </c>
      <c r="V294" s="39">
        <f>VLOOKUP($B294,臺指選擇權P_C_Ratios!$A$4:$C$500,3,FALSE)</f>
        <v>1.3775999999999999</v>
      </c>
      <c r="W294" s="41">
        <f>VLOOKUP($B294,散戶多空比!$A$6:$L$500,12,FALSE)</f>
        <v>0.21699713155084693</v>
      </c>
      <c r="X294" s="40">
        <f>VLOOKUP($B294,期貨大額交易人未沖銷部位!$A$4:$O$499,4,FALSE)</f>
        <v>-2819</v>
      </c>
      <c r="Y294" s="40">
        <f>VLOOKUP($B294,期貨大額交易人未沖銷部位!$A$4:$O$499,7,FALSE)</f>
        <v>6436</v>
      </c>
      <c r="Z294" s="40">
        <f>VLOOKUP($B294,期貨大額交易人未沖銷部位!$A$4:$O$499,10,FALSE)</f>
        <v>-2797</v>
      </c>
      <c r="AA294" s="40">
        <f>VLOOKUP($B294,期貨大額交易人未沖銷部位!$A$4:$O$499,13,FALSE)</f>
        <v>5215</v>
      </c>
      <c r="AB294" s="40">
        <f>VLOOKUP($B294,期貨大額交易人未沖銷部位!$A$4:$O$499,14,FALSE)</f>
        <v>22</v>
      </c>
      <c r="AC294" s="40">
        <f>VLOOKUP($B294,期貨大額交易人未沖銷部位!$A$4:$O$499,15,FALSE)</f>
        <v>-1221</v>
      </c>
      <c r="AD294" s="33">
        <f>VLOOKUP($B294,三大美股走勢!$A$4:$J$495,4,FALSE)</f>
        <v>2.3999999999999998E-3</v>
      </c>
      <c r="AE294" s="33">
        <f>VLOOKUP($B294,三大美股走勢!$A$4:$J$495,7,FALSE)</f>
        <v>-1.0500000000000001E-2</v>
      </c>
      <c r="AF294" s="33">
        <f>VLOOKUP($B294,三大美股走勢!$A$4:$J$495,10,FALSE)</f>
        <v>-2.4500000000000001E-2</v>
      </c>
    </row>
    <row r="295" spans="2:32">
      <c r="B295" s="32">
        <v>43074</v>
      </c>
      <c r="C295" s="33">
        <f>VLOOKUP($B295,大盤與近月台指!$A$4:$I$499,2,FALSE)</f>
        <v>10566.85</v>
      </c>
      <c r="D295" s="34">
        <f>VLOOKUP($B295,大盤與近月台指!$A$4:$I$499,3,FALSE)</f>
        <v>-84.26</v>
      </c>
      <c r="E295" s="35">
        <f>VLOOKUP($B295,大盤與近月台指!$A$4:$I$499,4,FALSE)</f>
        <v>-7.9000000000000008E-3</v>
      </c>
      <c r="F295" s="33" t="str">
        <f>VLOOKUP($B295,大盤與近月台指!$A$4:$I$499,5,FALSE)</f>
        <v>1446.21億</v>
      </c>
      <c r="G295" s="49">
        <f>VLOOKUP($B295,三大法人買賣超!$A$4:$I$500,3,FALSE)</f>
        <v>-8.4814160800000007</v>
      </c>
      <c r="H295" s="34">
        <f>VLOOKUP($B295,三大法人買賣超!$A$4:$I$500,5,FALSE)</f>
        <v>-12.771157499999999</v>
      </c>
      <c r="I295" s="27">
        <f>VLOOKUP($B295,三大法人買賣超!$A$4:$I$500,7,FALSE)</f>
        <v>-13.568872369999999</v>
      </c>
      <c r="J295" s="27">
        <f>VLOOKUP($B295,三大法人買賣超!$A$4:$I$500,9,FALSE)</f>
        <v>-5.6824742800000001</v>
      </c>
      <c r="K295" s="37">
        <f>新台幣匯率美元指數!B296</f>
        <v>29.992999999999999</v>
      </c>
      <c r="L295" s="38">
        <f>新台幣匯率美元指數!C296</f>
        <v>-4.2999999999999997E-2</v>
      </c>
      <c r="M295" s="39">
        <f>新台幣匯率美元指數!D296</f>
        <v>93.379000000000005</v>
      </c>
      <c r="N295" s="27">
        <f>VLOOKUP($B295,外資期貨未平倉口數!$A$4:$M$499,4,FALSE)</f>
        <v>-5285.25</v>
      </c>
      <c r="O295" s="27">
        <f>VLOOKUP($B295,外資期貨未平倉口數!$A$4:$M$499,9,FALSE)</f>
        <v>40616</v>
      </c>
      <c r="P295" s="27">
        <f>VLOOKUP($B295,外資期貨未平倉口數!$A$4:$M$499,10,FALSE)</f>
        <v>1829.5</v>
      </c>
      <c r="Q295" s="27">
        <f>VLOOKUP($B295,外資期貨未平倉口數!$A$4:$M$499,11,FALSE)</f>
        <v>-333.25</v>
      </c>
      <c r="R295" s="64">
        <f>VLOOKUP($B295,選擇權未平倉餘額!$A$4:$I$500,6,FALSE)</f>
        <v>-8.0089000000000006</v>
      </c>
      <c r="S295" s="64">
        <f>VLOOKUP($B295,選擇權未平倉餘額!$A$4:$I$500,7,FALSE)</f>
        <v>-12.623100000000001</v>
      </c>
      <c r="T295" s="64">
        <f>VLOOKUP($B295,選擇權未平倉餘額!$A$4:$I$500,8,FALSE)</f>
        <v>28.651199999999999</v>
      </c>
      <c r="U295" s="64">
        <f>VLOOKUP($B295,選擇權未平倉餘額!$A$4:$I$500,9,FALSE)</f>
        <v>71.193799999999996</v>
      </c>
      <c r="V295" s="39">
        <f>VLOOKUP($B295,臺指選擇權P_C_Ratios!$A$4:$C$500,3,FALSE)</f>
        <v>1.3144999999999998</v>
      </c>
      <c r="W295" s="41">
        <f>VLOOKUP($B295,散戶多空比!$A$6:$L$500,12,FALSE)</f>
        <v>0.2506068082887003</v>
      </c>
      <c r="X295" s="40">
        <f>VLOOKUP($B295,期貨大額交易人未沖銷部位!$A$4:$O$499,4,FALSE)</f>
        <v>-4888</v>
      </c>
      <c r="Y295" s="40">
        <f>VLOOKUP($B295,期貨大額交易人未沖銷部位!$A$4:$O$499,7,FALSE)</f>
        <v>5933</v>
      </c>
      <c r="Z295" s="40">
        <f>VLOOKUP($B295,期貨大額交易人未沖銷部位!$A$4:$O$499,10,FALSE)</f>
        <v>-4394</v>
      </c>
      <c r="AA295" s="40">
        <f>VLOOKUP($B295,期貨大額交易人未沖銷部位!$A$4:$O$499,13,FALSE)</f>
        <v>3731</v>
      </c>
      <c r="AB295" s="40">
        <f>VLOOKUP($B295,期貨大額交易人未沖銷部位!$A$4:$O$499,14,FALSE)</f>
        <v>494</v>
      </c>
      <c r="AC295" s="40">
        <f>VLOOKUP($B295,期貨大額交易人未沖銷部位!$A$4:$O$499,15,FALSE)</f>
        <v>-2202</v>
      </c>
      <c r="AD295" s="33">
        <f>VLOOKUP($B295,三大美股走勢!$A$4:$J$495,4,FALSE)</f>
        <v>-4.4999999999999997E-3</v>
      </c>
      <c r="AE295" s="33">
        <f>VLOOKUP($B295,三大美股走勢!$A$4:$J$495,7,FALSE)</f>
        <v>-1.9E-3</v>
      </c>
      <c r="AF295" s="33">
        <f>VLOOKUP($B295,三大美股走勢!$A$4:$J$495,10,FALSE)</f>
        <v>5.0000000000000001E-4</v>
      </c>
    </row>
    <row r="296" spans="2:32">
      <c r="B296" s="32">
        <v>43075</v>
      </c>
      <c r="C296" s="33">
        <f>VLOOKUP($B296,大盤與近月台指!$A$4:$I$499,2,FALSE)</f>
        <v>10393.92</v>
      </c>
      <c r="D296" s="34">
        <f>VLOOKUP($B296,大盤與近月台指!$A$4:$I$499,3,FALSE)</f>
        <v>-172.93</v>
      </c>
      <c r="E296" s="35">
        <f>VLOOKUP($B296,大盤與近月台指!$A$4:$I$499,4,FALSE)</f>
        <v>-1.6400000000000001E-2</v>
      </c>
      <c r="F296" s="33" t="str">
        <f>VLOOKUP($B296,大盤與近月台指!$A$4:$I$499,5,FALSE)</f>
        <v>1598.27億</v>
      </c>
      <c r="G296" s="49">
        <f>VLOOKUP($B296,三大法人買賣超!$A$4:$I$500,3,FALSE)</f>
        <v>-6.0149147699999999</v>
      </c>
      <c r="H296" s="34">
        <f>VLOOKUP($B296,三大法人買賣超!$A$4:$I$500,5,FALSE)</f>
        <v>-26.35390306</v>
      </c>
      <c r="I296" s="27">
        <f>VLOOKUP($B296,三大法人買賣超!$A$4:$I$500,7,FALSE)</f>
        <v>-4.9016878400000001</v>
      </c>
      <c r="J296" s="27">
        <f>VLOOKUP($B296,三大法人買賣超!$A$4:$I$500,9,FALSE)</f>
        <v>-110.3770751</v>
      </c>
      <c r="K296" s="37">
        <f>新台幣匯率美元指數!B297</f>
        <v>30.01</v>
      </c>
      <c r="L296" s="38">
        <f>新台幣匯率美元指數!C297</f>
        <v>1.7000000000000001E-2</v>
      </c>
      <c r="M296" s="39">
        <f>新台幣匯率美元指數!D297</f>
        <v>93.61</v>
      </c>
      <c r="N296" s="27">
        <f>VLOOKUP($B296,外資期貨未平倉口數!$A$4:$M$499,4,FALSE)</f>
        <v>-7789.5</v>
      </c>
      <c r="O296" s="27">
        <f>VLOOKUP($B296,外資期貨未平倉口數!$A$4:$M$499,9,FALSE)</f>
        <v>39426.5</v>
      </c>
      <c r="P296" s="27">
        <f>VLOOKUP($B296,外資期貨未平倉口數!$A$4:$M$499,10,FALSE)</f>
        <v>640</v>
      </c>
      <c r="Q296" s="27">
        <f>VLOOKUP($B296,外資期貨未平倉口數!$A$4:$M$499,11,FALSE)</f>
        <v>-1189.5</v>
      </c>
      <c r="R296" s="64">
        <f>VLOOKUP($B296,選擇權未平倉餘額!$A$4:$I$500,6,FALSE)</f>
        <v>-3.8473000000000002</v>
      </c>
      <c r="S296" s="64">
        <f>VLOOKUP($B296,選擇權未平倉餘額!$A$4:$I$500,7,FALSE)</f>
        <v>-33.608899999999998</v>
      </c>
      <c r="T296" s="64">
        <f>VLOOKUP($B296,選擇權未平倉餘額!$A$4:$I$500,8,FALSE)</f>
        <v>18.3935</v>
      </c>
      <c r="U296" s="64">
        <f>VLOOKUP($B296,選擇權未平倉餘額!$A$4:$I$500,9,FALSE)</f>
        <v>136.5658</v>
      </c>
      <c r="V296" s="39">
        <f>VLOOKUP($B296,臺指選擇權P_C_Ratios!$A$4:$C$500,3,FALSE)</f>
        <v>1.3182</v>
      </c>
      <c r="W296" s="41">
        <f>VLOOKUP($B296,散戶多空比!$A$6:$L$500,12,FALSE)</f>
        <v>0.37888626341935366</v>
      </c>
      <c r="X296" s="40">
        <f>VLOOKUP($B296,期貨大額交易人未沖銷部位!$A$4:$O$499,4,FALSE)</f>
        <v>-5499</v>
      </c>
      <c r="Y296" s="40">
        <f>VLOOKUP($B296,期貨大額交易人未沖銷部位!$A$4:$O$499,7,FALSE)</f>
        <v>4169</v>
      </c>
      <c r="Z296" s="40">
        <f>VLOOKUP($B296,期貨大額交易人未沖銷部位!$A$4:$O$499,10,FALSE)</f>
        <v>-4484</v>
      </c>
      <c r="AA296" s="40">
        <f>VLOOKUP($B296,期貨大額交易人未沖銷部位!$A$4:$O$499,13,FALSE)</f>
        <v>2151</v>
      </c>
      <c r="AB296" s="40">
        <f>VLOOKUP($B296,期貨大額交易人未沖銷部位!$A$4:$O$499,14,FALSE)</f>
        <v>1015</v>
      </c>
      <c r="AC296" s="40">
        <f>VLOOKUP($B296,期貨大額交易人未沖銷部位!$A$4:$O$499,15,FALSE)</f>
        <v>-2018</v>
      </c>
      <c r="AD296" s="33">
        <f>VLOOKUP($B296,三大美股走勢!$A$4:$J$495,4,FALSE)</f>
        <v>-1.6000000000000001E-3</v>
      </c>
      <c r="AE296" s="33">
        <f>VLOOKUP($B296,三大美股走勢!$A$4:$J$495,7,FALSE)</f>
        <v>2.0999999999999999E-3</v>
      </c>
      <c r="AF296" s="33">
        <f>VLOOKUP($B296,三大美股走勢!$A$4:$J$495,10,FALSE)</f>
        <v>1.6000000000000001E-3</v>
      </c>
    </row>
    <row r="297" spans="2:32">
      <c r="B297" s="32">
        <v>43076</v>
      </c>
      <c r="C297" s="33">
        <f>VLOOKUP($B297,大盤與近月台指!$A$4:$I$499,2,FALSE)</f>
        <v>10355.76</v>
      </c>
      <c r="D297" s="34">
        <f>VLOOKUP($B297,大盤與近月台指!$A$4:$I$499,3,FALSE)</f>
        <v>-38.159999999999997</v>
      </c>
      <c r="E297" s="35">
        <f>VLOOKUP($B297,大盤與近月台指!$A$4:$I$499,4,FALSE)</f>
        <v>-3.7000000000000002E-3</v>
      </c>
      <c r="F297" s="33" t="str">
        <f>VLOOKUP($B297,大盤與近月台指!$A$4:$I$499,5,FALSE)</f>
        <v>1375.14億</v>
      </c>
      <c r="G297" s="49">
        <f>VLOOKUP($B297,三大法人買賣超!$A$4:$I$500,3,FALSE)</f>
        <v>-5.8222080099999998</v>
      </c>
      <c r="H297" s="34">
        <f>VLOOKUP($B297,三大法人買賣超!$A$4:$I$500,5,FALSE)</f>
        <v>-6.9331550100000001</v>
      </c>
      <c r="I297" s="27">
        <f>VLOOKUP($B297,三大法人買賣超!$A$4:$I$500,7,FALSE)</f>
        <v>-8.5950567499999995</v>
      </c>
      <c r="J297" s="27">
        <f>VLOOKUP($B297,三大法人買賣超!$A$4:$I$500,9,FALSE)</f>
        <v>-67.558120090000003</v>
      </c>
      <c r="K297" s="37">
        <f>新台幣匯率美元指數!B298</f>
        <v>30.024999999999999</v>
      </c>
      <c r="L297" s="38">
        <f>新台幣匯率美元指數!C298</f>
        <v>1.4999999999999999E-2</v>
      </c>
      <c r="M297" s="39">
        <f>新台幣匯率美元指數!D298</f>
        <v>93.795000000000002</v>
      </c>
      <c r="N297" s="27">
        <f>VLOOKUP($B297,外資期貨未平倉口數!$A$4:$M$499,4,FALSE)</f>
        <v>-8572.5</v>
      </c>
      <c r="O297" s="27">
        <f>VLOOKUP($B297,外資期貨未平倉口數!$A$4:$M$499,9,FALSE)</f>
        <v>38808</v>
      </c>
      <c r="P297" s="27">
        <f>VLOOKUP($B297,外資期貨未平倉口數!$A$4:$M$499,10,FALSE)</f>
        <v>21.5</v>
      </c>
      <c r="Q297" s="27">
        <f>VLOOKUP($B297,外資期貨未平倉口數!$A$4:$M$499,11,FALSE)</f>
        <v>-618.5</v>
      </c>
      <c r="R297" s="64">
        <f>VLOOKUP($B297,選擇權未平倉餘額!$A$4:$I$500,6,FALSE)</f>
        <v>-1.4141999999999999</v>
      </c>
      <c r="S297" s="64">
        <f>VLOOKUP($B297,選擇權未平倉餘額!$A$4:$I$500,7,FALSE)</f>
        <v>-42.177</v>
      </c>
      <c r="T297" s="64">
        <f>VLOOKUP($B297,選擇權未平倉餘額!$A$4:$I$500,8,FALSE)</f>
        <v>16.9893</v>
      </c>
      <c r="U297" s="64">
        <f>VLOOKUP($B297,選擇權未平倉餘額!$A$4:$I$500,9,FALSE)</f>
        <v>131.59</v>
      </c>
      <c r="V297" s="39">
        <f>VLOOKUP($B297,臺指選擇權P_C_Ratios!$A$4:$C$500,3,FALSE)</f>
        <v>1.2617</v>
      </c>
      <c r="W297" s="41">
        <f>VLOOKUP($B297,散戶多空比!$A$6:$L$500,12,FALSE)</f>
        <v>0.36960775002374396</v>
      </c>
      <c r="X297" s="40">
        <f>VLOOKUP($B297,期貨大額交易人未沖銷部位!$A$4:$O$499,4,FALSE)</f>
        <v>-4394</v>
      </c>
      <c r="Y297" s="40">
        <f>VLOOKUP($B297,期貨大額交易人未沖銷部位!$A$4:$O$499,7,FALSE)</f>
        <v>4288</v>
      </c>
      <c r="Z297" s="40">
        <f>VLOOKUP($B297,期貨大額交易人未沖銷部位!$A$4:$O$499,10,FALSE)</f>
        <v>-3452</v>
      </c>
      <c r="AA297" s="40">
        <f>VLOOKUP($B297,期貨大額交易人未沖銷部位!$A$4:$O$499,13,FALSE)</f>
        <v>2528</v>
      </c>
      <c r="AB297" s="40">
        <f>VLOOKUP($B297,期貨大額交易人未沖銷部位!$A$4:$O$499,14,FALSE)</f>
        <v>942</v>
      </c>
      <c r="AC297" s="40">
        <f>VLOOKUP($B297,期貨大額交易人未沖銷部位!$A$4:$O$499,15,FALSE)</f>
        <v>-1760</v>
      </c>
      <c r="AD297" s="33">
        <f>VLOOKUP($B297,三大美股走勢!$A$4:$J$495,4,FALSE)</f>
        <v>2.8999999999999998E-3</v>
      </c>
      <c r="AE297" s="33">
        <f>VLOOKUP($B297,三大美股走勢!$A$4:$J$495,7,FALSE)</f>
        <v>5.4000000000000003E-3</v>
      </c>
      <c r="AF297" s="33">
        <f>VLOOKUP($B297,三大美股走勢!$A$4:$J$495,10,FALSE)</f>
        <v>1.04E-2</v>
      </c>
    </row>
    <row r="298" spans="2:32">
      <c r="B298" s="32">
        <v>43077</v>
      </c>
      <c r="C298" s="33">
        <f>VLOOKUP($B298,大盤與近月台指!$A$4:$I$499,2,FALSE)</f>
        <v>10398.620000000001</v>
      </c>
      <c r="D298" s="34">
        <f>VLOOKUP($B298,大盤與近月台指!$A$4:$I$499,3,FALSE)</f>
        <v>42.86</v>
      </c>
      <c r="E298" s="35">
        <f>VLOOKUP($B298,大盤與近月台指!$A$4:$I$499,4,FALSE)</f>
        <v>4.1000000000000003E-3</v>
      </c>
      <c r="F298" s="33" t="str">
        <f>VLOOKUP($B298,大盤與近月台指!$A$4:$I$499,5,FALSE)</f>
        <v>1298.22億</v>
      </c>
      <c r="G298" s="49">
        <f>VLOOKUP($B298,三大法人買賣超!$A$4:$I$500,3,FALSE)</f>
        <v>-7.39784241</v>
      </c>
      <c r="H298" s="34">
        <f>VLOOKUP($B298,三大法人買賣超!$A$4:$I$500,5,FALSE)</f>
        <v>9.6161147899999992</v>
      </c>
      <c r="I298" s="27">
        <f>VLOOKUP($B298,三大法人買賣超!$A$4:$I$500,7,FALSE)</f>
        <v>0.14663055</v>
      </c>
      <c r="J298" s="27">
        <f>VLOOKUP($B298,三大法人買賣超!$A$4:$I$500,9,FALSE)</f>
        <v>-23.685830800000002</v>
      </c>
      <c r="K298" s="37">
        <f>新台幣匯率美元指數!B299</f>
        <v>30.015000000000001</v>
      </c>
      <c r="L298" s="38">
        <f>新台幣匯率美元指數!C299</f>
        <v>-0.01</v>
      </c>
      <c r="M298" s="39">
        <f>新台幣匯率美元指數!D299</f>
        <v>93.900999999999996</v>
      </c>
      <c r="N298" s="27">
        <f>VLOOKUP($B298,外資期貨未平倉口數!$A$4:$M$499,4,FALSE)</f>
        <v>-7779.5</v>
      </c>
      <c r="O298" s="27">
        <f>VLOOKUP($B298,外資期貨未平倉口數!$A$4:$M$499,9,FALSE)</f>
        <v>36211.75</v>
      </c>
      <c r="P298" s="27">
        <f>VLOOKUP($B298,外資期貨未平倉口數!$A$4:$M$499,10,FALSE)</f>
        <v>-2574.75</v>
      </c>
      <c r="Q298" s="27">
        <f>VLOOKUP($B298,外資期貨未平倉口數!$A$4:$M$499,11,FALSE)</f>
        <v>-2596.25</v>
      </c>
      <c r="R298" s="64">
        <f>VLOOKUP($B298,選擇權未平倉餘額!$A$4:$I$500,6,FALSE)</f>
        <v>1.89E-2</v>
      </c>
      <c r="S298" s="64">
        <f>VLOOKUP($B298,選擇權未平倉餘額!$A$4:$I$500,7,FALSE)</f>
        <v>-36.178699999999999</v>
      </c>
      <c r="T298" s="64">
        <f>VLOOKUP($B298,選擇權未平倉餘額!$A$4:$I$500,8,FALSE)</f>
        <v>18.330500000000001</v>
      </c>
      <c r="U298" s="64">
        <f>VLOOKUP($B298,選擇權未平倉餘額!$A$4:$I$500,9,FALSE)</f>
        <v>109.26949999999999</v>
      </c>
      <c r="V298" s="39">
        <f>VLOOKUP($B298,臺指選擇權P_C_Ratios!$A$4:$C$500,3,FALSE)</f>
        <v>1.2587999999999999</v>
      </c>
      <c r="W298" s="41">
        <f>VLOOKUP($B298,散戶多空比!$A$6:$L$500,12,FALSE)</f>
        <v>0.37701153975574514</v>
      </c>
      <c r="X298" s="40">
        <f>VLOOKUP($B298,期貨大額交易人未沖銷部位!$A$4:$O$499,4,FALSE)</f>
        <v>-5698</v>
      </c>
      <c r="Y298" s="40">
        <f>VLOOKUP($B298,期貨大額交易人未沖銷部位!$A$4:$O$499,7,FALSE)</f>
        <v>1002</v>
      </c>
      <c r="Z298" s="40">
        <f>VLOOKUP($B298,期貨大額交易人未沖銷部位!$A$4:$O$499,10,FALSE)</f>
        <v>-3504</v>
      </c>
      <c r="AA298" s="40">
        <f>VLOOKUP($B298,期貨大額交易人未沖銷部位!$A$4:$O$499,13,FALSE)</f>
        <v>721</v>
      </c>
      <c r="AB298" s="40">
        <f>VLOOKUP($B298,期貨大額交易人未沖銷部位!$A$4:$O$499,14,FALSE)</f>
        <v>2194</v>
      </c>
      <c r="AC298" s="40">
        <f>VLOOKUP($B298,期貨大額交易人未沖銷部位!$A$4:$O$499,15,FALSE)</f>
        <v>-281</v>
      </c>
      <c r="AD298" s="33">
        <f>VLOOKUP($B298,三大美股走勢!$A$4:$J$495,4,FALSE)</f>
        <v>4.8999999999999998E-3</v>
      </c>
      <c r="AE298" s="33">
        <f>VLOOKUP($B298,三大美股走勢!$A$4:$J$495,7,FALSE)</f>
        <v>4.0000000000000001E-3</v>
      </c>
      <c r="AF298" s="33">
        <f>VLOOKUP($B298,三大美股走勢!$A$4:$J$495,10,FALSE)</f>
        <v>-5.0000000000000001E-3</v>
      </c>
    </row>
    <row r="299" spans="2:32">
      <c r="B299" s="32">
        <v>43078</v>
      </c>
      <c r="C299" s="33">
        <f>VLOOKUP($B299,大盤與近月台指!$A$4:$I$499,2,FALSE)</f>
        <v>0</v>
      </c>
      <c r="D299" s="34">
        <f>VLOOKUP($B299,大盤與近月台指!$A$4:$I$499,3,FALSE)</f>
        <v>0</v>
      </c>
      <c r="E299" s="35">
        <f>VLOOKUP($B299,大盤與近月台指!$A$4:$I$499,4,FALSE)</f>
        <v>0</v>
      </c>
      <c r="F299" s="33">
        <f>VLOOKUP($B299,大盤與近月台指!$A$4:$I$499,5,FALSE)</f>
        <v>0</v>
      </c>
      <c r="G299" s="49">
        <f>VLOOKUP($B299,三大法人買賣超!$A$4:$I$500,3,FALSE)</f>
        <v>0</v>
      </c>
      <c r="H299" s="34">
        <f>VLOOKUP($B299,三大法人買賣超!$A$4:$I$500,5,FALSE)</f>
        <v>0</v>
      </c>
      <c r="I299" s="27">
        <f>VLOOKUP($B299,三大法人買賣超!$A$4:$I$500,7,FALSE)</f>
        <v>0</v>
      </c>
      <c r="J299" s="27">
        <f>VLOOKUP($B299,三大法人買賣超!$A$4:$I$500,9,FALSE)</f>
        <v>0</v>
      </c>
      <c r="K299" s="37">
        <f>新台幣匯率美元指數!B300</f>
        <v>0</v>
      </c>
      <c r="L299" s="38">
        <f>新台幣匯率美元指數!C300</f>
        <v>0</v>
      </c>
      <c r="M299" s="39">
        <f>新台幣匯率美元指數!D300</f>
        <v>0</v>
      </c>
      <c r="N299" s="27">
        <f>VLOOKUP($B299,外資期貨未平倉口數!$A$4:$M$499,4,FALSE)</f>
        <v>0</v>
      </c>
      <c r="O299" s="27">
        <f>VLOOKUP($B299,外資期貨未平倉口數!$A$4:$M$499,9,FALSE)</f>
        <v>0</v>
      </c>
      <c r="P299" s="27">
        <f>VLOOKUP($B299,外資期貨未平倉口數!$A$4:$M$499,10,FALSE)</f>
        <v>0</v>
      </c>
      <c r="Q299" s="27">
        <f>VLOOKUP($B299,外資期貨未平倉口數!$A$4:$M$499,11,FALSE)</f>
        <v>0</v>
      </c>
      <c r="R299" s="64">
        <f>VLOOKUP($B299,選擇權未平倉餘額!$A$4:$I$500,6,FALSE)</f>
        <v>0</v>
      </c>
      <c r="S299" s="64">
        <f>VLOOKUP($B299,選擇權未平倉餘額!$A$4:$I$500,7,FALSE)</f>
        <v>0</v>
      </c>
      <c r="T299" s="64">
        <f>VLOOKUP($B299,選擇權未平倉餘額!$A$4:$I$500,8,FALSE)</f>
        <v>0</v>
      </c>
      <c r="U299" s="64">
        <f>VLOOKUP($B299,選擇權未平倉餘額!$A$4:$I$500,9,FALSE)</f>
        <v>0</v>
      </c>
      <c r="V299" s="39">
        <f>VLOOKUP($B299,臺指選擇權P_C_Ratios!$A$4:$C$500,3,FALSE)</f>
        <v>0</v>
      </c>
      <c r="W299" s="41">
        <f>VLOOKUP($B299,散戶多空比!$A$6:$L$500,12,FALSE)</f>
        <v>0</v>
      </c>
      <c r="X299" s="40">
        <f>VLOOKUP($B299,期貨大額交易人未沖銷部位!$A$4:$O$499,4,FALSE)</f>
        <v>0</v>
      </c>
      <c r="Y299" s="40">
        <f>VLOOKUP($B299,期貨大額交易人未沖銷部位!$A$4:$O$499,7,FALSE)</f>
        <v>0</v>
      </c>
      <c r="Z299" s="40">
        <f>VLOOKUP($B299,期貨大額交易人未沖銷部位!$A$4:$O$499,10,FALSE)</f>
        <v>0</v>
      </c>
      <c r="AA299" s="40">
        <f>VLOOKUP($B299,期貨大額交易人未沖銷部位!$A$4:$O$499,13,FALSE)</f>
        <v>0</v>
      </c>
      <c r="AB299" s="40">
        <f>VLOOKUP($B299,期貨大額交易人未沖銷部位!$A$4:$O$499,14,FALSE)</f>
        <v>0</v>
      </c>
      <c r="AC299" s="40">
        <f>VLOOKUP($B299,期貨大額交易人未沖銷部位!$A$4:$O$499,15,FALSE)</f>
        <v>0</v>
      </c>
      <c r="AD299" s="33">
        <f>VLOOKUP($B299,三大美股走勢!$A$4:$J$495,4,FALSE)</f>
        <v>0</v>
      </c>
      <c r="AE299" s="33">
        <f>VLOOKUP($B299,三大美股走勢!$A$4:$J$495,7,FALSE)</f>
        <v>0</v>
      </c>
      <c r="AF299" s="33">
        <f>VLOOKUP($B299,三大美股走勢!$A$4:$J$495,10,FALSE)</f>
        <v>0</v>
      </c>
    </row>
    <row r="300" spans="2:32">
      <c r="B300" s="32">
        <v>43079</v>
      </c>
      <c r="C300" s="33">
        <f>VLOOKUP($B300,大盤與近月台指!$A$4:$I$499,2,FALSE)</f>
        <v>0</v>
      </c>
      <c r="D300" s="34">
        <f>VLOOKUP($B300,大盤與近月台指!$A$4:$I$499,3,FALSE)</f>
        <v>0</v>
      </c>
      <c r="E300" s="35">
        <f>VLOOKUP($B300,大盤與近月台指!$A$4:$I$499,4,FALSE)</f>
        <v>0</v>
      </c>
      <c r="F300" s="33">
        <f>VLOOKUP($B300,大盤與近月台指!$A$4:$I$499,5,FALSE)</f>
        <v>0</v>
      </c>
      <c r="G300" s="49">
        <f>VLOOKUP($B300,三大法人買賣超!$A$4:$I$500,3,FALSE)</f>
        <v>0</v>
      </c>
      <c r="H300" s="34">
        <f>VLOOKUP($B300,三大法人買賣超!$A$4:$I$500,5,FALSE)</f>
        <v>0</v>
      </c>
      <c r="I300" s="27">
        <f>VLOOKUP($B300,三大法人買賣超!$A$4:$I$500,7,FALSE)</f>
        <v>0</v>
      </c>
      <c r="J300" s="27">
        <f>VLOOKUP($B300,三大法人買賣超!$A$4:$I$500,9,FALSE)</f>
        <v>0</v>
      </c>
      <c r="K300" s="37">
        <f>新台幣匯率美元指數!B301</f>
        <v>0</v>
      </c>
      <c r="L300" s="38">
        <f>新台幣匯率美元指數!C301</f>
        <v>0</v>
      </c>
      <c r="M300" s="39">
        <f>新台幣匯率美元指數!D301</f>
        <v>0</v>
      </c>
      <c r="N300" s="27">
        <f>VLOOKUP($B300,外資期貨未平倉口數!$A$4:$M$499,4,FALSE)</f>
        <v>0</v>
      </c>
      <c r="O300" s="27">
        <f>VLOOKUP($B300,外資期貨未平倉口數!$A$4:$M$499,9,FALSE)</f>
        <v>0</v>
      </c>
      <c r="P300" s="27">
        <f>VLOOKUP($B300,外資期貨未平倉口數!$A$4:$M$499,10,FALSE)</f>
        <v>0</v>
      </c>
      <c r="Q300" s="27">
        <f>VLOOKUP($B300,外資期貨未平倉口數!$A$4:$M$499,11,FALSE)</f>
        <v>0</v>
      </c>
      <c r="R300" s="64">
        <f>VLOOKUP($B300,選擇權未平倉餘額!$A$4:$I$500,6,FALSE)</f>
        <v>0</v>
      </c>
      <c r="S300" s="64">
        <f>VLOOKUP($B300,選擇權未平倉餘額!$A$4:$I$500,7,FALSE)</f>
        <v>0</v>
      </c>
      <c r="T300" s="64">
        <f>VLOOKUP($B300,選擇權未平倉餘額!$A$4:$I$500,8,FALSE)</f>
        <v>0</v>
      </c>
      <c r="U300" s="64">
        <f>VLOOKUP($B300,選擇權未平倉餘額!$A$4:$I$500,9,FALSE)</f>
        <v>0</v>
      </c>
      <c r="V300" s="39">
        <f>VLOOKUP($B300,臺指選擇權P_C_Ratios!$A$4:$C$500,3,FALSE)</f>
        <v>0</v>
      </c>
      <c r="W300" s="41">
        <f>VLOOKUP($B300,散戶多空比!$A$6:$L$500,12,FALSE)</f>
        <v>0</v>
      </c>
      <c r="X300" s="40">
        <f>VLOOKUP($B300,期貨大額交易人未沖銷部位!$A$4:$O$499,4,FALSE)</f>
        <v>0</v>
      </c>
      <c r="Y300" s="40">
        <f>VLOOKUP($B300,期貨大額交易人未沖銷部位!$A$4:$O$499,7,FALSE)</f>
        <v>0</v>
      </c>
      <c r="Z300" s="40">
        <f>VLOOKUP($B300,期貨大額交易人未沖銷部位!$A$4:$O$499,10,FALSE)</f>
        <v>0</v>
      </c>
      <c r="AA300" s="40">
        <f>VLOOKUP($B300,期貨大額交易人未沖銷部位!$A$4:$O$499,13,FALSE)</f>
        <v>0</v>
      </c>
      <c r="AB300" s="40">
        <f>VLOOKUP($B300,期貨大額交易人未沖銷部位!$A$4:$O$499,14,FALSE)</f>
        <v>0</v>
      </c>
      <c r="AC300" s="40">
        <f>VLOOKUP($B300,期貨大額交易人未沖銷部位!$A$4:$O$499,15,FALSE)</f>
        <v>0</v>
      </c>
      <c r="AD300" s="33">
        <f>VLOOKUP($B300,三大美股走勢!$A$4:$J$495,4,FALSE)</f>
        <v>0</v>
      </c>
      <c r="AE300" s="33">
        <f>VLOOKUP($B300,三大美股走勢!$A$4:$J$495,7,FALSE)</f>
        <v>0</v>
      </c>
      <c r="AF300" s="33">
        <f>VLOOKUP($B300,三大美股走勢!$A$4:$J$495,10,FALSE)</f>
        <v>0</v>
      </c>
    </row>
    <row r="301" spans="2:32">
      <c r="B301" s="32">
        <v>43080</v>
      </c>
      <c r="C301" s="33">
        <f>VLOOKUP($B301,大盤與近月台指!$A$4:$I$499,2,FALSE)</f>
        <v>10473.09</v>
      </c>
      <c r="D301" s="34">
        <f>VLOOKUP($B301,大盤與近月台指!$A$4:$I$499,3,FALSE)</f>
        <v>74.47</v>
      </c>
      <c r="E301" s="35">
        <f>VLOOKUP($B301,大盤與近月台指!$A$4:$I$499,4,FALSE)</f>
        <v>7.1999999999999998E-3</v>
      </c>
      <c r="F301" s="33" t="str">
        <f>VLOOKUP($B301,大盤與近月台指!$A$4:$I$499,5,FALSE)</f>
        <v>1167.56億</v>
      </c>
      <c r="G301" s="49">
        <f>VLOOKUP($B301,三大法人買賣超!$A$4:$I$500,3,FALSE)</f>
        <v>-1.85263394</v>
      </c>
      <c r="H301" s="34">
        <f>VLOOKUP($B301,三大法人買賣超!$A$4:$I$500,5,FALSE)</f>
        <v>21.822435760000001</v>
      </c>
      <c r="I301" s="27">
        <f>VLOOKUP($B301,三大法人買賣超!$A$4:$I$500,7,FALSE)</f>
        <v>5.8708191799999998</v>
      </c>
      <c r="J301" s="27">
        <f>VLOOKUP($B301,三大法人買賣超!$A$4:$I$500,9,FALSE)</f>
        <v>-37.751740329999997</v>
      </c>
      <c r="K301" s="37">
        <f>新台幣匯率美元指數!B302</f>
        <v>30.018000000000001</v>
      </c>
      <c r="L301" s="38">
        <f>新台幣匯率美元指數!C302</f>
        <v>3.0000000000000001E-3</v>
      </c>
      <c r="M301" s="39">
        <f>新台幣匯率美元指數!D302</f>
        <v>93.866</v>
      </c>
      <c r="N301" s="27">
        <f>VLOOKUP($B301,外資期貨未平倉口數!$A$4:$M$499,4,FALSE)</f>
        <v>-7699.75</v>
      </c>
      <c r="O301" s="27">
        <f>VLOOKUP($B301,外資期貨未平倉口數!$A$4:$M$499,9,FALSE)</f>
        <v>38441.75</v>
      </c>
      <c r="P301" s="27">
        <f>VLOOKUP($B301,外資期貨未平倉口數!$A$4:$M$499,10,FALSE)</f>
        <v>-344.75</v>
      </c>
      <c r="Q301" s="27">
        <f>VLOOKUP($B301,外資期貨未平倉口數!$A$4:$M$499,11,FALSE)</f>
        <v>2230</v>
      </c>
      <c r="R301" s="64">
        <f>VLOOKUP($B301,選擇權未平倉餘額!$A$4:$I$500,6,FALSE)</f>
        <v>3.4178000000000002</v>
      </c>
      <c r="S301" s="64">
        <f>VLOOKUP($B301,選擇權未平倉餘額!$A$4:$I$500,7,FALSE)</f>
        <v>-29.407299999999999</v>
      </c>
      <c r="T301" s="64">
        <f>VLOOKUP($B301,選擇權未平倉餘額!$A$4:$I$500,8,FALSE)</f>
        <v>23.196200000000001</v>
      </c>
      <c r="U301" s="64">
        <f>VLOOKUP($B301,選擇權未平倉餘額!$A$4:$I$500,9,FALSE)</f>
        <v>80.748800000000003</v>
      </c>
      <c r="V301" s="39">
        <f>VLOOKUP($B301,臺指選擇權P_C_Ratios!$A$4:$C$500,3,FALSE)</f>
        <v>1.3300999999999998</v>
      </c>
      <c r="W301" s="41">
        <f>VLOOKUP($B301,散戶多空比!$A$6:$L$500,12,FALSE)</f>
        <v>0.35319303631296201</v>
      </c>
      <c r="X301" s="40">
        <f>VLOOKUP($B301,期貨大額交易人未沖銷部位!$A$4:$O$499,4,FALSE)</f>
        <v>-5857</v>
      </c>
      <c r="Y301" s="40">
        <f>VLOOKUP($B301,期貨大額交易人未沖銷部位!$A$4:$O$499,7,FALSE)</f>
        <v>1006</v>
      </c>
      <c r="Z301" s="40">
        <f>VLOOKUP($B301,期貨大額交易人未沖銷部位!$A$4:$O$499,10,FALSE)</f>
        <v>-3595</v>
      </c>
      <c r="AA301" s="40">
        <f>VLOOKUP($B301,期貨大額交易人未沖銷部位!$A$4:$O$499,13,FALSE)</f>
        <v>-398</v>
      </c>
      <c r="AB301" s="40">
        <f>VLOOKUP($B301,期貨大額交易人未沖銷部位!$A$4:$O$499,14,FALSE)</f>
        <v>2262</v>
      </c>
      <c r="AC301" s="40">
        <f>VLOOKUP($B301,期貨大額交易人未沖銷部位!$A$4:$O$499,15,FALSE)</f>
        <v>-1404</v>
      </c>
      <c r="AD301" s="33">
        <f>VLOOKUP($B301,三大美股走勢!$A$4:$J$495,4,FALSE)</f>
        <v>2.3E-3</v>
      </c>
      <c r="AE301" s="33">
        <f>VLOOKUP($B301,三大美股走勢!$A$4:$J$495,7,FALSE)</f>
        <v>5.1000000000000004E-3</v>
      </c>
      <c r="AF301" s="33">
        <f>VLOOKUP($B301,三大美股走勢!$A$4:$J$495,10,FALSE)</f>
        <v>5.8999999999999999E-3</v>
      </c>
    </row>
    <row r="302" spans="2:32">
      <c r="B302" s="32">
        <v>43081</v>
      </c>
      <c r="C302" s="33">
        <f>VLOOKUP($B302,大盤與近月台指!$A$4:$I$499,2,FALSE)</f>
        <v>10443.280000000001</v>
      </c>
      <c r="D302" s="34">
        <f>VLOOKUP($B302,大盤與近月台指!$A$4:$I$499,3,FALSE)</f>
        <v>-29.81</v>
      </c>
      <c r="E302" s="35">
        <f>VLOOKUP($B302,大盤與近月台指!$A$4:$I$499,4,FALSE)</f>
        <v>-2.8E-3</v>
      </c>
      <c r="F302" s="33" t="str">
        <f>VLOOKUP($B302,大盤與近月台指!$A$4:$I$499,5,FALSE)</f>
        <v>1062.72億</v>
      </c>
      <c r="G302" s="49">
        <f>VLOOKUP($B302,三大法人買賣超!$A$4:$I$500,3,FALSE)</f>
        <v>-7.6101281800000002</v>
      </c>
      <c r="H302" s="34">
        <f>VLOOKUP($B302,三大法人買賣超!$A$4:$I$500,5,FALSE)</f>
        <v>-7.2088428899999997</v>
      </c>
      <c r="I302" s="27">
        <f>VLOOKUP($B302,三大法人買賣超!$A$4:$I$500,7,FALSE)</f>
        <v>4.9738582999999998</v>
      </c>
      <c r="J302" s="27">
        <f>VLOOKUP($B302,三大法人買賣超!$A$4:$I$500,9,FALSE)</f>
        <v>-49.109902230000003</v>
      </c>
      <c r="K302" s="37">
        <f>新台幣匯率美元指數!B303</f>
        <v>30.018000000000001</v>
      </c>
      <c r="L302" s="38">
        <f>新台幣匯率美元指數!C303</f>
        <v>0</v>
      </c>
      <c r="M302" s="39">
        <f>新台幣匯率美元指數!D303</f>
        <v>94.100999999999999</v>
      </c>
      <c r="N302" s="27">
        <f>VLOOKUP($B302,外資期貨未平倉口數!$A$4:$M$499,4,FALSE)</f>
        <v>-6565.5</v>
      </c>
      <c r="O302" s="27">
        <f>VLOOKUP($B302,外資期貨未平倉口數!$A$4:$M$499,9,FALSE)</f>
        <v>38929</v>
      </c>
      <c r="P302" s="27">
        <f>VLOOKUP($B302,外資期貨未平倉口數!$A$4:$M$499,10,FALSE)</f>
        <v>142.5</v>
      </c>
      <c r="Q302" s="27">
        <f>VLOOKUP($B302,外資期貨未平倉口數!$A$4:$M$499,11,FALSE)</f>
        <v>487.25</v>
      </c>
      <c r="R302" s="64">
        <f>VLOOKUP($B302,選擇權未平倉餘額!$A$4:$I$500,6,FALSE)</f>
        <v>1.036</v>
      </c>
      <c r="S302" s="64">
        <f>VLOOKUP($B302,選擇權未平倉餘額!$A$4:$I$500,7,FALSE)</f>
        <v>-33.215800000000002</v>
      </c>
      <c r="T302" s="64">
        <f>VLOOKUP($B302,選擇權未平倉餘額!$A$4:$I$500,8,FALSE)</f>
        <v>17.305299999999999</v>
      </c>
      <c r="U302" s="64">
        <f>VLOOKUP($B302,選擇權未平倉餘額!$A$4:$I$500,9,FALSE)</f>
        <v>92.056700000000006</v>
      </c>
      <c r="V302" s="39">
        <f>VLOOKUP($B302,臺指選擇權P_C_Ratios!$A$4:$C$500,3,FALSE)</f>
        <v>1.2666999999999999</v>
      </c>
      <c r="W302" s="41">
        <f>VLOOKUP($B302,散戶多空比!$A$6:$L$500,12,FALSE)</f>
        <v>0.31843850750559582</v>
      </c>
      <c r="X302" s="40">
        <f>VLOOKUP($B302,期貨大額交易人未沖銷部位!$A$4:$O$499,4,FALSE)</f>
        <v>-4508</v>
      </c>
      <c r="Y302" s="40">
        <f>VLOOKUP($B302,期貨大額交易人未沖銷部位!$A$4:$O$499,7,FALSE)</f>
        <v>995</v>
      </c>
      <c r="Z302" s="40">
        <f>VLOOKUP($B302,期貨大額交易人未沖銷部位!$A$4:$O$499,10,FALSE)</f>
        <v>-2227</v>
      </c>
      <c r="AA302" s="40">
        <f>VLOOKUP($B302,期貨大額交易人未沖銷部位!$A$4:$O$499,13,FALSE)</f>
        <v>1218</v>
      </c>
      <c r="AB302" s="40">
        <f>VLOOKUP($B302,期貨大額交易人未沖銷部位!$A$4:$O$499,14,FALSE)</f>
        <v>2281</v>
      </c>
      <c r="AC302" s="40">
        <f>VLOOKUP($B302,期貨大額交易人未沖銷部位!$A$4:$O$499,15,FALSE)</f>
        <v>223</v>
      </c>
      <c r="AD302" s="33">
        <f>VLOOKUP($B302,三大美股走勢!$A$4:$J$495,4,FALSE)</f>
        <v>4.8999999999999998E-3</v>
      </c>
      <c r="AE302" s="33">
        <f>VLOOKUP($B302,三大美股走勢!$A$4:$J$495,7,FALSE)</f>
        <v>-1.9E-3</v>
      </c>
      <c r="AF302" s="33">
        <f>VLOOKUP($B302,三大美股走勢!$A$4:$J$495,10,FALSE)</f>
        <v>-9.9000000000000008E-3</v>
      </c>
    </row>
    <row r="303" spans="2:32">
      <c r="B303" s="32">
        <v>43082</v>
      </c>
      <c r="C303" s="33">
        <f>VLOOKUP($B303,大盤與近月台指!$A$4:$I$499,2,FALSE)</f>
        <v>10470.700000000001</v>
      </c>
      <c r="D303" s="34">
        <f>VLOOKUP($B303,大盤與近月台指!$A$4:$I$499,3,FALSE)</f>
        <v>27.42</v>
      </c>
      <c r="E303" s="35">
        <f>VLOOKUP($B303,大盤與近月台指!$A$4:$I$499,4,FALSE)</f>
        <v>2.5999999999999999E-3</v>
      </c>
      <c r="F303" s="33" t="str">
        <f>VLOOKUP($B303,大盤與近月台指!$A$4:$I$499,5,FALSE)</f>
        <v>1026.73億</v>
      </c>
      <c r="G303" s="49">
        <f>VLOOKUP($B303,三大法人買賣超!$A$4:$I$500,3,FALSE)</f>
        <v>-2.4522439</v>
      </c>
      <c r="H303" s="34">
        <f>VLOOKUP($B303,三大法人買賣超!$A$4:$I$500,5,FALSE)</f>
        <v>0.94060105999999999</v>
      </c>
      <c r="I303" s="27">
        <f>VLOOKUP($B303,三大法人買賣超!$A$4:$I$500,7,FALSE)</f>
        <v>2.0993033200000002</v>
      </c>
      <c r="J303" s="27">
        <f>VLOOKUP($B303,三大法人買賣超!$A$4:$I$500,9,FALSE)</f>
        <v>-12.37924424</v>
      </c>
      <c r="K303" s="37">
        <f>新台幣匯率美元指數!B304</f>
        <v>30.026</v>
      </c>
      <c r="L303" s="38">
        <f>新台幣匯率美元指數!C304</f>
        <v>8.0000000000000002E-3</v>
      </c>
      <c r="M303" s="39">
        <f>新台幣匯率美元指數!D304</f>
        <v>93.429000000000002</v>
      </c>
      <c r="N303" s="27">
        <f>VLOOKUP($B303,外資期貨未平倉口數!$A$4:$M$499,4,FALSE)</f>
        <v>-8222.75</v>
      </c>
      <c r="O303" s="27">
        <f>VLOOKUP($B303,外資期貨未平倉口數!$A$4:$M$499,9,FALSE)</f>
        <v>41576.5</v>
      </c>
      <c r="P303" s="27">
        <f>VLOOKUP($B303,外資期貨未平倉口數!$A$4:$M$499,10,FALSE)</f>
        <v>2790</v>
      </c>
      <c r="Q303" s="27">
        <f>VLOOKUP($B303,外資期貨未平倉口數!$A$4:$M$499,11,FALSE)</f>
        <v>2647.5</v>
      </c>
      <c r="R303" s="64">
        <f>VLOOKUP($B303,選擇權未平倉餘額!$A$4:$I$500,6,FALSE)</f>
        <v>1.9626999999999999</v>
      </c>
      <c r="S303" s="64">
        <f>VLOOKUP($B303,選擇權未平倉餘額!$A$4:$I$500,7,FALSE)</f>
        <v>-35.198999999999998</v>
      </c>
      <c r="T303" s="64">
        <f>VLOOKUP($B303,選擇權未平倉餘額!$A$4:$I$500,8,FALSE)</f>
        <v>19.4971</v>
      </c>
      <c r="U303" s="64">
        <f>VLOOKUP($B303,選擇權未平倉餘額!$A$4:$I$500,9,FALSE)</f>
        <v>85.685699999999997</v>
      </c>
      <c r="V303" s="39">
        <f>VLOOKUP($B303,臺指選擇權P_C_Ratios!$A$4:$C$500,3,FALSE)</f>
        <v>1.4018000000000002</v>
      </c>
      <c r="W303" s="41">
        <f>VLOOKUP($B303,散戶多空比!$A$6:$L$500,12,FALSE)</f>
        <v>0.29054706355591309</v>
      </c>
      <c r="X303" s="40">
        <f>VLOOKUP($B303,期貨大額交易人未沖銷部位!$A$4:$O$499,4,FALSE)</f>
        <v>-4823</v>
      </c>
      <c r="Y303" s="40">
        <f>VLOOKUP($B303,期貨大額交易人未沖銷部位!$A$4:$O$499,7,FALSE)</f>
        <v>1875</v>
      </c>
      <c r="Z303" s="40">
        <f>VLOOKUP($B303,期貨大額交易人未沖銷部位!$A$4:$O$499,10,FALSE)</f>
        <v>-2301</v>
      </c>
      <c r="AA303" s="40">
        <f>VLOOKUP($B303,期貨大額交易人未沖銷部位!$A$4:$O$499,13,FALSE)</f>
        <v>1557</v>
      </c>
      <c r="AB303" s="40">
        <f>VLOOKUP($B303,期貨大額交易人未沖銷部位!$A$4:$O$499,14,FALSE)</f>
        <v>2522</v>
      </c>
      <c r="AC303" s="40">
        <f>VLOOKUP($B303,期貨大額交易人未沖銷部位!$A$4:$O$499,15,FALSE)</f>
        <v>-318</v>
      </c>
      <c r="AD303" s="33">
        <f>VLOOKUP($B303,三大美股走勢!$A$4:$J$495,4,FALSE)</f>
        <v>3.3E-3</v>
      </c>
      <c r="AE303" s="33">
        <f>VLOOKUP($B303,三大美股走勢!$A$4:$J$495,7,FALSE)</f>
        <v>2E-3</v>
      </c>
      <c r="AF303" s="33">
        <f>VLOOKUP($B303,三大美股走勢!$A$4:$J$495,10,FALSE)</f>
        <v>-1E-4</v>
      </c>
    </row>
    <row r="304" spans="2:32">
      <c r="B304" s="32">
        <v>43083</v>
      </c>
      <c r="C304" s="33">
        <f>VLOOKUP($B304,大盤與近月台指!$A$4:$I$499,2,FALSE)</f>
        <v>10538.01</v>
      </c>
      <c r="D304" s="34">
        <f>VLOOKUP($B304,大盤與近月台指!$A$4:$I$499,3,FALSE)</f>
        <v>67.31</v>
      </c>
      <c r="E304" s="35">
        <f>VLOOKUP($B304,大盤與近月台指!$A$4:$I$499,4,FALSE)</f>
        <v>6.4000000000000003E-3</v>
      </c>
      <c r="F304" s="33" t="str">
        <f>VLOOKUP($B304,大盤與近月台指!$A$4:$I$499,5,FALSE)</f>
        <v>1124.44億</v>
      </c>
      <c r="G304" s="49">
        <f>VLOOKUP($B304,三大法人買賣超!$A$4:$I$500,3,FALSE)</f>
        <v>-1.4973080999999999</v>
      </c>
      <c r="H304" s="34">
        <f>VLOOKUP($B304,三大法人買賣超!$A$4:$I$500,5,FALSE)</f>
        <v>-3.2149937199999998</v>
      </c>
      <c r="I304" s="27">
        <f>VLOOKUP($B304,三大法人買賣超!$A$4:$I$500,7,FALSE)</f>
        <v>2.44782666</v>
      </c>
      <c r="J304" s="27">
        <f>VLOOKUP($B304,三大法人買賣超!$A$4:$I$500,9,FALSE)</f>
        <v>29.777512139999999</v>
      </c>
      <c r="K304" s="37">
        <f>新台幣匯率美元指數!B305</f>
        <v>30.006</v>
      </c>
      <c r="L304" s="38">
        <f>新台幣匯率美元指數!C305</f>
        <v>-0.02</v>
      </c>
      <c r="M304" s="39">
        <f>新台幣匯率美元指數!D305</f>
        <v>93.489000000000004</v>
      </c>
      <c r="N304" s="27">
        <f>VLOOKUP($B304,外資期貨未平倉口數!$A$4:$M$499,4,FALSE)</f>
        <v>-8785.25</v>
      </c>
      <c r="O304" s="27">
        <f>VLOOKUP($B304,外資期貨未平倉口數!$A$4:$M$499,9,FALSE)</f>
        <v>45063.5</v>
      </c>
      <c r="P304" s="27">
        <f>VLOOKUP($B304,外資期貨未平倉口數!$A$4:$M$499,10,FALSE)</f>
        <v>6277</v>
      </c>
      <c r="Q304" s="27">
        <f>VLOOKUP($B304,外資期貨未平倉口數!$A$4:$M$499,11,FALSE)</f>
        <v>3487</v>
      </c>
      <c r="R304" s="64">
        <f>VLOOKUP($B304,選擇權未平倉餘額!$A$4:$I$500,6,FALSE)</f>
        <v>1.373</v>
      </c>
      <c r="S304" s="64">
        <f>VLOOKUP($B304,選擇權未平倉餘額!$A$4:$I$500,7,FALSE)</f>
        <v>-27.805</v>
      </c>
      <c r="T304" s="64">
        <f>VLOOKUP($B304,選擇權未平倉餘額!$A$4:$I$500,8,FALSE)</f>
        <v>24.007100000000001</v>
      </c>
      <c r="U304" s="64">
        <f>VLOOKUP($B304,選擇權未平倉餘額!$A$4:$I$500,9,FALSE)</f>
        <v>63.177799999999998</v>
      </c>
      <c r="V304" s="39">
        <f>VLOOKUP($B304,臺指選擇權P_C_Ratios!$A$4:$C$500,3,FALSE)</f>
        <v>1.4513</v>
      </c>
      <c r="W304" s="41">
        <f>VLOOKUP($B304,散戶多空比!$A$6:$L$500,12,FALSE)</f>
        <v>0.2055001992825827</v>
      </c>
      <c r="X304" s="40">
        <f>VLOOKUP($B304,期貨大額交易人未沖銷部位!$A$4:$O$499,4,FALSE)</f>
        <v>-1227</v>
      </c>
      <c r="Y304" s="40">
        <f>VLOOKUP($B304,期貨大額交易人未沖銷部位!$A$4:$O$499,7,FALSE)</f>
        <v>6596</v>
      </c>
      <c r="Z304" s="40">
        <f>VLOOKUP($B304,期貨大額交易人未沖銷部位!$A$4:$O$499,10,FALSE)</f>
        <v>-2295</v>
      </c>
      <c r="AA304" s="40">
        <f>VLOOKUP($B304,期貨大額交易人未沖銷部位!$A$4:$O$499,13,FALSE)</f>
        <v>4470</v>
      </c>
      <c r="AB304" s="40">
        <f>VLOOKUP($B304,期貨大額交易人未沖銷部位!$A$4:$O$499,14,FALSE)</f>
        <v>-1068</v>
      </c>
      <c r="AC304" s="40">
        <f>VLOOKUP($B304,期貨大額交易人未沖銷部位!$A$4:$O$499,15,FALSE)</f>
        <v>-2126</v>
      </c>
      <c r="AD304" s="33">
        <f>VLOOKUP($B304,三大美股走勢!$A$4:$J$495,4,FALSE)</f>
        <v>-3.0999999999999999E-3</v>
      </c>
      <c r="AE304" s="33">
        <f>VLOOKUP($B304,三大美股走勢!$A$4:$J$495,7,FALSE)</f>
        <v>-2.8E-3</v>
      </c>
      <c r="AF304" s="33">
        <f>VLOOKUP($B304,三大美股走勢!$A$4:$J$495,10,FALSE)</f>
        <v>-5.0000000000000001E-4</v>
      </c>
    </row>
    <row r="305" spans="2:32">
      <c r="B305" s="32">
        <v>43084</v>
      </c>
      <c r="C305" s="33">
        <f>VLOOKUP($B305,大盤與近月台指!$A$4:$I$499,2,FALSE)</f>
        <v>10491.44</v>
      </c>
      <c r="D305" s="34">
        <f>VLOOKUP($B305,大盤與近月台指!$A$4:$I$499,3,FALSE)</f>
        <v>-46.57</v>
      </c>
      <c r="E305" s="35">
        <f>VLOOKUP($B305,大盤與近月台指!$A$4:$I$499,4,FALSE)</f>
        <v>-4.4000000000000003E-3</v>
      </c>
      <c r="F305" s="33" t="str">
        <f>VLOOKUP($B305,大盤與近月台指!$A$4:$I$499,5,FALSE)</f>
        <v>1251.31億</v>
      </c>
      <c r="G305" s="49">
        <f>VLOOKUP($B305,三大法人買賣超!$A$4:$I$500,3,FALSE)</f>
        <v>-2.8771994599999999</v>
      </c>
      <c r="H305" s="34">
        <f>VLOOKUP($B305,三大法人買賣超!$A$4:$I$500,5,FALSE)</f>
        <v>-27.02385082</v>
      </c>
      <c r="I305" s="27">
        <f>VLOOKUP($B305,三大法人買賣超!$A$4:$I$500,7,FALSE)</f>
        <v>-1.46756178</v>
      </c>
      <c r="J305" s="27">
        <f>VLOOKUP($B305,三大法人買賣超!$A$4:$I$500,9,FALSE)</f>
        <v>-42.804470600000002</v>
      </c>
      <c r="K305" s="37">
        <f>新台幣匯率美元指數!B306</f>
        <v>29.992000000000001</v>
      </c>
      <c r="L305" s="38">
        <f>新台幣匯率美元指數!C306</f>
        <v>-1.4E-2</v>
      </c>
      <c r="M305" s="39">
        <f>新台幣匯率美元指數!D306</f>
        <v>93.932000000000002</v>
      </c>
      <c r="N305" s="27">
        <f>VLOOKUP($B305,外資期貨未平倉口數!$A$4:$M$499,4,FALSE)</f>
        <v>-3487.75</v>
      </c>
      <c r="O305" s="27">
        <f>VLOOKUP($B305,外資期貨未平倉口數!$A$4:$M$499,9,FALSE)</f>
        <v>49683.75</v>
      </c>
      <c r="P305" s="27">
        <f>VLOOKUP($B305,外資期貨未平倉口數!$A$4:$M$499,10,FALSE)</f>
        <v>10897.25</v>
      </c>
      <c r="Q305" s="27">
        <f>VLOOKUP($B305,外資期貨未平倉口數!$A$4:$M$499,11,FALSE)</f>
        <v>4620.25</v>
      </c>
      <c r="R305" s="64">
        <f>VLOOKUP($B305,選擇權未平倉餘額!$A$4:$I$500,6,FALSE)</f>
        <v>-8.2239000000000004</v>
      </c>
      <c r="S305" s="64">
        <f>VLOOKUP($B305,選擇權未平倉餘額!$A$4:$I$500,7,FALSE)</f>
        <v>-26.724499999999999</v>
      </c>
      <c r="T305" s="64">
        <f>VLOOKUP($B305,選擇權未平倉餘額!$A$4:$I$500,8,FALSE)</f>
        <v>19.4438</v>
      </c>
      <c r="U305" s="64">
        <f>VLOOKUP($B305,選擇權未平倉餘額!$A$4:$I$500,9,FALSE)</f>
        <v>72.992999999999995</v>
      </c>
      <c r="V305" s="39">
        <f>VLOOKUP($B305,臺指選擇權P_C_Ratios!$A$4:$C$500,3,FALSE)</f>
        <v>1.3506</v>
      </c>
      <c r="W305" s="41">
        <f>VLOOKUP($B305,散戶多空比!$A$6:$L$500,12,FALSE)</f>
        <v>0.21471830839351497</v>
      </c>
      <c r="X305" s="40">
        <f>VLOOKUP($B305,期貨大額交易人未沖銷部位!$A$4:$O$499,4,FALSE)</f>
        <v>-1643</v>
      </c>
      <c r="Y305" s="40">
        <f>VLOOKUP($B305,期貨大額交易人未沖銷部位!$A$4:$O$499,7,FALSE)</f>
        <v>5700</v>
      </c>
      <c r="Z305" s="40">
        <f>VLOOKUP($B305,期貨大額交易人未沖銷部位!$A$4:$O$499,10,FALSE)</f>
        <v>-4272</v>
      </c>
      <c r="AA305" s="40">
        <f>VLOOKUP($B305,期貨大額交易人未沖銷部位!$A$4:$O$499,13,FALSE)</f>
        <v>3365</v>
      </c>
      <c r="AB305" s="40">
        <f>VLOOKUP($B305,期貨大額交易人未沖銷部位!$A$4:$O$499,14,FALSE)</f>
        <v>-2629</v>
      </c>
      <c r="AC305" s="40">
        <f>VLOOKUP($B305,期貨大額交易人未沖銷部位!$A$4:$O$499,15,FALSE)</f>
        <v>-2335</v>
      </c>
      <c r="AD305" s="33">
        <f>VLOOKUP($B305,三大美股走勢!$A$4:$J$495,4,FALSE)</f>
        <v>5.7999999999999996E-3</v>
      </c>
      <c r="AE305" s="33">
        <f>VLOOKUP($B305,三大美股走勢!$A$4:$J$495,7,FALSE)</f>
        <v>1.17E-2</v>
      </c>
      <c r="AF305" s="33">
        <f>VLOOKUP($B305,三大美股走勢!$A$4:$J$495,10,FALSE)</f>
        <v>-5.0000000000000001E-4</v>
      </c>
    </row>
    <row r="306" spans="2:32">
      <c r="B306" s="32">
        <v>43085</v>
      </c>
      <c r="C306" s="33">
        <f>VLOOKUP($B306,大盤與近月台指!$A$4:$I$499,2,FALSE)</f>
        <v>0</v>
      </c>
      <c r="D306" s="34">
        <f>VLOOKUP($B306,大盤與近月台指!$A$4:$I$499,3,FALSE)</f>
        <v>0</v>
      </c>
      <c r="E306" s="35">
        <f>VLOOKUP($B306,大盤與近月台指!$A$4:$I$499,4,FALSE)</f>
        <v>0</v>
      </c>
      <c r="F306" s="33">
        <f>VLOOKUP($B306,大盤與近月台指!$A$4:$I$499,5,FALSE)</f>
        <v>0</v>
      </c>
      <c r="G306" s="49">
        <f>VLOOKUP($B306,三大法人買賣超!$A$4:$I$500,3,FALSE)</f>
        <v>0</v>
      </c>
      <c r="H306" s="34">
        <f>VLOOKUP($B306,三大法人買賣超!$A$4:$I$500,5,FALSE)</f>
        <v>0</v>
      </c>
      <c r="I306" s="27">
        <f>VLOOKUP($B306,三大法人買賣超!$A$4:$I$500,7,FALSE)</f>
        <v>0</v>
      </c>
      <c r="J306" s="27">
        <f>VLOOKUP($B306,三大法人買賣超!$A$4:$I$500,9,FALSE)</f>
        <v>0</v>
      </c>
      <c r="K306" s="37">
        <f>新台幣匯率美元指數!B307</f>
        <v>0</v>
      </c>
      <c r="L306" s="38">
        <f>新台幣匯率美元指數!C307</f>
        <v>0</v>
      </c>
      <c r="M306" s="39">
        <f>新台幣匯率美元指數!D307</f>
        <v>0</v>
      </c>
      <c r="N306" s="27">
        <f>VLOOKUP($B306,外資期貨未平倉口數!$A$4:$M$499,4,FALSE)</f>
        <v>0</v>
      </c>
      <c r="O306" s="27">
        <f>VLOOKUP($B306,外資期貨未平倉口數!$A$4:$M$499,9,FALSE)</f>
        <v>0</v>
      </c>
      <c r="P306" s="27">
        <f>VLOOKUP($B306,外資期貨未平倉口數!$A$4:$M$499,10,FALSE)</f>
        <v>0</v>
      </c>
      <c r="Q306" s="27">
        <f>VLOOKUP($B306,外資期貨未平倉口數!$A$4:$M$499,11,FALSE)</f>
        <v>0</v>
      </c>
      <c r="R306" s="64">
        <f>VLOOKUP($B306,選擇權未平倉餘額!$A$4:$I$500,6,FALSE)</f>
        <v>0</v>
      </c>
      <c r="S306" s="64">
        <f>VLOOKUP($B306,選擇權未平倉餘額!$A$4:$I$500,7,FALSE)</f>
        <v>0</v>
      </c>
      <c r="T306" s="64">
        <f>VLOOKUP($B306,選擇權未平倉餘額!$A$4:$I$500,8,FALSE)</f>
        <v>0</v>
      </c>
      <c r="U306" s="64">
        <f>VLOOKUP($B306,選擇權未平倉餘額!$A$4:$I$500,9,FALSE)</f>
        <v>0</v>
      </c>
      <c r="V306" s="39">
        <f>VLOOKUP($B306,臺指選擇權P_C_Ratios!$A$4:$C$500,3,FALSE)</f>
        <v>0</v>
      </c>
      <c r="W306" s="41">
        <f>VLOOKUP($B306,散戶多空比!$A$6:$L$500,12,FALSE)</f>
        <v>0</v>
      </c>
      <c r="X306" s="40">
        <f>VLOOKUP($B306,期貨大額交易人未沖銷部位!$A$4:$O$499,4,FALSE)</f>
        <v>0</v>
      </c>
      <c r="Y306" s="40">
        <f>VLOOKUP($B306,期貨大額交易人未沖銷部位!$A$4:$O$499,7,FALSE)</f>
        <v>0</v>
      </c>
      <c r="Z306" s="40">
        <f>VLOOKUP($B306,期貨大額交易人未沖銷部位!$A$4:$O$499,10,FALSE)</f>
        <v>0</v>
      </c>
      <c r="AA306" s="40">
        <f>VLOOKUP($B306,期貨大額交易人未沖銷部位!$A$4:$O$499,13,FALSE)</f>
        <v>0</v>
      </c>
      <c r="AB306" s="40">
        <f>VLOOKUP($B306,期貨大額交易人未沖銷部位!$A$4:$O$499,14,FALSE)</f>
        <v>0</v>
      </c>
      <c r="AC306" s="40">
        <f>VLOOKUP($B306,期貨大額交易人未沖銷部位!$A$4:$O$499,15,FALSE)</f>
        <v>0</v>
      </c>
      <c r="AD306" s="33">
        <f>VLOOKUP($B306,三大美股走勢!$A$4:$J$495,4,FALSE)</f>
        <v>0</v>
      </c>
      <c r="AE306" s="33">
        <f>VLOOKUP($B306,三大美股走勢!$A$4:$J$495,7,FALSE)</f>
        <v>0</v>
      </c>
      <c r="AF306" s="33">
        <f>VLOOKUP($B306,三大美股走勢!$A$4:$J$495,10,FALSE)</f>
        <v>0</v>
      </c>
    </row>
    <row r="307" spans="2:32">
      <c r="B307" s="32">
        <v>43086</v>
      </c>
      <c r="C307" s="33">
        <f>VLOOKUP($B307,大盤與近月台指!$A$4:$I$499,2,FALSE)</f>
        <v>0</v>
      </c>
      <c r="D307" s="34">
        <f>VLOOKUP($B307,大盤與近月台指!$A$4:$I$499,3,FALSE)</f>
        <v>0</v>
      </c>
      <c r="E307" s="35">
        <f>VLOOKUP($B307,大盤與近月台指!$A$4:$I$499,4,FALSE)</f>
        <v>0</v>
      </c>
      <c r="F307" s="33">
        <f>VLOOKUP($B307,大盤與近月台指!$A$4:$I$499,5,FALSE)</f>
        <v>0</v>
      </c>
      <c r="G307" s="49">
        <f>VLOOKUP($B307,三大法人買賣超!$A$4:$I$500,3,FALSE)</f>
        <v>0</v>
      </c>
      <c r="H307" s="34">
        <f>VLOOKUP($B307,三大法人買賣超!$A$4:$I$500,5,FALSE)</f>
        <v>0</v>
      </c>
      <c r="I307" s="27">
        <f>VLOOKUP($B307,三大法人買賣超!$A$4:$I$500,7,FALSE)</f>
        <v>0</v>
      </c>
      <c r="J307" s="27">
        <f>VLOOKUP($B307,三大法人買賣超!$A$4:$I$500,9,FALSE)</f>
        <v>0</v>
      </c>
      <c r="K307" s="37">
        <f>新台幣匯率美元指數!B308</f>
        <v>0</v>
      </c>
      <c r="L307" s="38">
        <f>新台幣匯率美元指數!C308</f>
        <v>0</v>
      </c>
      <c r="M307" s="39">
        <f>新台幣匯率美元指數!D308</f>
        <v>0</v>
      </c>
      <c r="N307" s="27">
        <f>VLOOKUP($B307,外資期貨未平倉口數!$A$4:$M$499,4,FALSE)</f>
        <v>0</v>
      </c>
      <c r="O307" s="27">
        <f>VLOOKUP($B307,外資期貨未平倉口數!$A$4:$M$499,9,FALSE)</f>
        <v>0</v>
      </c>
      <c r="P307" s="27">
        <f>VLOOKUP($B307,外資期貨未平倉口數!$A$4:$M$499,10,FALSE)</f>
        <v>0</v>
      </c>
      <c r="Q307" s="27">
        <f>VLOOKUP($B307,外資期貨未平倉口數!$A$4:$M$499,11,FALSE)</f>
        <v>0</v>
      </c>
      <c r="R307" s="64">
        <f>VLOOKUP($B307,選擇權未平倉餘額!$A$4:$I$500,6,FALSE)</f>
        <v>0</v>
      </c>
      <c r="S307" s="64">
        <f>VLOOKUP($B307,選擇權未平倉餘額!$A$4:$I$500,7,FALSE)</f>
        <v>0</v>
      </c>
      <c r="T307" s="64">
        <f>VLOOKUP($B307,選擇權未平倉餘額!$A$4:$I$500,8,FALSE)</f>
        <v>0</v>
      </c>
      <c r="U307" s="64">
        <f>VLOOKUP($B307,選擇權未平倉餘額!$A$4:$I$500,9,FALSE)</f>
        <v>0</v>
      </c>
      <c r="V307" s="39">
        <f>VLOOKUP($B307,臺指選擇權P_C_Ratios!$A$4:$C$500,3,FALSE)</f>
        <v>0</v>
      </c>
      <c r="W307" s="41">
        <f>VLOOKUP($B307,散戶多空比!$A$6:$L$500,12,FALSE)</f>
        <v>0</v>
      </c>
      <c r="X307" s="40">
        <f>VLOOKUP($B307,期貨大額交易人未沖銷部位!$A$4:$O$499,4,FALSE)</f>
        <v>0</v>
      </c>
      <c r="Y307" s="40">
        <f>VLOOKUP($B307,期貨大額交易人未沖銷部位!$A$4:$O$499,7,FALSE)</f>
        <v>0</v>
      </c>
      <c r="Z307" s="40">
        <f>VLOOKUP($B307,期貨大額交易人未沖銷部位!$A$4:$O$499,10,FALSE)</f>
        <v>0</v>
      </c>
      <c r="AA307" s="40">
        <f>VLOOKUP($B307,期貨大額交易人未沖銷部位!$A$4:$O$499,13,FALSE)</f>
        <v>0</v>
      </c>
      <c r="AB307" s="40">
        <f>VLOOKUP($B307,期貨大額交易人未沖銷部位!$A$4:$O$499,14,FALSE)</f>
        <v>0</v>
      </c>
      <c r="AC307" s="40">
        <f>VLOOKUP($B307,期貨大額交易人未沖銷部位!$A$4:$O$499,15,FALSE)</f>
        <v>0</v>
      </c>
      <c r="AD307" s="33">
        <f>VLOOKUP($B307,三大美股走勢!$A$4:$J$495,4,FALSE)</f>
        <v>0</v>
      </c>
      <c r="AE307" s="33">
        <f>VLOOKUP($B307,三大美股走勢!$A$4:$J$495,7,FALSE)</f>
        <v>0</v>
      </c>
      <c r="AF307" s="33">
        <f>VLOOKUP($B307,三大美股走勢!$A$4:$J$495,10,FALSE)</f>
        <v>0</v>
      </c>
    </row>
    <row r="308" spans="2:32">
      <c r="B308" s="32">
        <v>43087</v>
      </c>
      <c r="C308" s="33">
        <f>VLOOKUP($B308,大盤與近月台指!$A$4:$I$499,2,FALSE)</f>
        <v>10506.52</v>
      </c>
      <c r="D308" s="34">
        <f>VLOOKUP($B308,大盤與近月台指!$A$4:$I$499,3,FALSE)</f>
        <v>15.08</v>
      </c>
      <c r="E308" s="35">
        <f>VLOOKUP($B308,大盤與近月台指!$A$4:$I$499,4,FALSE)</f>
        <v>1.4E-3</v>
      </c>
      <c r="F308" s="33" t="str">
        <f>VLOOKUP($B308,大盤與近月台指!$A$4:$I$499,5,FALSE)</f>
        <v>944.13億</v>
      </c>
      <c r="G308" s="49">
        <f>VLOOKUP($B308,三大法人買賣超!$A$4:$I$500,3,FALSE)</f>
        <v>-0.47890474</v>
      </c>
      <c r="H308" s="34">
        <f>VLOOKUP($B308,三大法人買賣超!$A$4:$I$500,5,FALSE)</f>
        <v>-1.3094675600000001</v>
      </c>
      <c r="I308" s="27">
        <f>VLOOKUP($B308,三大法人買賣超!$A$4:$I$500,7,FALSE)</f>
        <v>10.1591559</v>
      </c>
      <c r="J308" s="27">
        <f>VLOOKUP($B308,三大法人買賣超!$A$4:$I$500,9,FALSE)</f>
        <v>-1.26160633</v>
      </c>
      <c r="K308" s="37">
        <f>新台幣匯率美元指數!B309</f>
        <v>30.006</v>
      </c>
      <c r="L308" s="38">
        <f>新台幣匯率美元指數!C309</f>
        <v>1.4E-2</v>
      </c>
      <c r="M308" s="39">
        <f>新台幣匯率美元指數!D309</f>
        <v>93.694999999999993</v>
      </c>
      <c r="N308" s="27">
        <f>VLOOKUP($B308,外資期貨未平倉口數!$A$4:$M$499,4,FALSE)</f>
        <v>-3517</v>
      </c>
      <c r="O308" s="27">
        <f>VLOOKUP($B308,外資期貨未平倉口數!$A$4:$M$499,9,FALSE)</f>
        <v>38566.75</v>
      </c>
      <c r="P308" s="27">
        <f>VLOOKUP($B308,外資期貨未平倉口數!$A$4:$M$499,10,FALSE)</f>
        <v>-219.75</v>
      </c>
      <c r="Q308" s="27">
        <f>VLOOKUP($B308,外資期貨未平倉口數!$A$4:$M$499,11,FALSE)</f>
        <v>-11117</v>
      </c>
      <c r="R308" s="64">
        <f>VLOOKUP($B308,選擇權未平倉餘額!$A$4:$I$500,6,FALSE)</f>
        <v>-8.6214999999999993</v>
      </c>
      <c r="S308" s="64">
        <f>VLOOKUP($B308,選擇權未平倉餘額!$A$4:$I$500,7,FALSE)</f>
        <v>-27.531199999999998</v>
      </c>
      <c r="T308" s="64">
        <f>VLOOKUP($B308,選擇權未平倉餘額!$A$4:$I$500,8,FALSE)</f>
        <v>20.623899999999999</v>
      </c>
      <c r="U308" s="64">
        <f>VLOOKUP($B308,選擇權未平倉餘額!$A$4:$I$500,9,FALSE)</f>
        <v>67.734399999999994</v>
      </c>
      <c r="V308" s="39">
        <f>VLOOKUP($B308,臺指選擇權P_C_Ratios!$A$4:$C$500,3,FALSE)</f>
        <v>1.3713</v>
      </c>
      <c r="W308" s="41">
        <f>VLOOKUP($B308,散戶多空比!$A$6:$L$500,12,FALSE)</f>
        <v>0.22540213077083768</v>
      </c>
      <c r="X308" s="40">
        <f>VLOOKUP($B308,期貨大額交易人未沖銷部位!$A$4:$O$499,4,FALSE)</f>
        <v>-104</v>
      </c>
      <c r="Y308" s="40">
        <f>VLOOKUP($B308,期貨大額交易人未沖銷部位!$A$4:$O$499,7,FALSE)</f>
        <v>1609</v>
      </c>
      <c r="Z308" s="40">
        <f>VLOOKUP($B308,期貨大額交易人未沖銷部位!$A$4:$O$499,10,FALSE)</f>
        <v>-2442</v>
      </c>
      <c r="AA308" s="40">
        <f>VLOOKUP($B308,期貨大額交易人未沖銷部位!$A$4:$O$499,13,FALSE)</f>
        <v>5036</v>
      </c>
      <c r="AB308" s="40">
        <f>VLOOKUP($B308,期貨大額交易人未沖銷部位!$A$4:$O$499,14,FALSE)</f>
        <v>-2338</v>
      </c>
      <c r="AC308" s="40">
        <f>VLOOKUP($B308,期貨大額交易人未沖銷部位!$A$4:$O$499,15,FALSE)</f>
        <v>3427</v>
      </c>
      <c r="AD308" s="33">
        <f>VLOOKUP($B308,三大美股走勢!$A$4:$J$495,4,FALSE)</f>
        <v>5.7000000000000002E-3</v>
      </c>
      <c r="AE308" s="33">
        <f>VLOOKUP($B308,三大美股走勢!$A$4:$J$495,7,FALSE)</f>
        <v>8.3999999999999995E-3</v>
      </c>
      <c r="AF308" s="33">
        <f>VLOOKUP($B308,三大美股走勢!$A$4:$J$495,10,FALSE)</f>
        <v>1.9400000000000001E-2</v>
      </c>
    </row>
    <row r="309" spans="2:32">
      <c r="B309" s="32">
        <v>43088</v>
      </c>
      <c r="C309" s="33">
        <f>VLOOKUP($B309,大盤與近月台指!$A$4:$I$499,2,FALSE)</f>
        <v>10467.34</v>
      </c>
      <c r="D309" s="34">
        <f>VLOOKUP($B309,大盤與近月台指!$A$4:$I$499,3,FALSE)</f>
        <v>-39.18</v>
      </c>
      <c r="E309" s="35">
        <f>VLOOKUP($B309,大盤與近月台指!$A$4:$I$499,4,FALSE)</f>
        <v>-3.7000000000000002E-3</v>
      </c>
      <c r="F309" s="33" t="str">
        <f>VLOOKUP($B309,大盤與近月台指!$A$4:$I$499,5,FALSE)</f>
        <v>1117.46億</v>
      </c>
      <c r="G309" s="49">
        <f>VLOOKUP($B309,三大法人買賣超!$A$4:$I$500,3,FALSE)</f>
        <v>2.4349859</v>
      </c>
      <c r="H309" s="34">
        <f>VLOOKUP($B309,三大法人買賣超!$A$4:$I$500,5,FALSE)</f>
        <v>5.8702907</v>
      </c>
      <c r="I309" s="27">
        <f>VLOOKUP($B309,三大法人買賣超!$A$4:$I$500,7,FALSE)</f>
        <v>7.7183322700000003</v>
      </c>
      <c r="J309" s="27">
        <f>VLOOKUP($B309,三大法人買賣超!$A$4:$I$500,9,FALSE)</f>
        <v>-53.231579619999998</v>
      </c>
      <c r="K309" s="37">
        <f>新台幣匯率美元指數!B310</f>
        <v>29.99</v>
      </c>
      <c r="L309" s="38">
        <f>新台幣匯率美元指數!C310</f>
        <v>-1.6E-2</v>
      </c>
      <c r="M309" s="39">
        <f>新台幣匯率美元指數!D310</f>
        <v>93.441000000000003</v>
      </c>
      <c r="N309" s="27">
        <f>VLOOKUP($B309,外資期貨未平倉口數!$A$4:$M$499,4,FALSE)</f>
        <v>-6300.75</v>
      </c>
      <c r="O309" s="27">
        <f>VLOOKUP($B309,外資期貨未平倉口數!$A$4:$M$499,9,FALSE)</f>
        <v>42870.75</v>
      </c>
      <c r="P309" s="27">
        <f>VLOOKUP($B309,外資期貨未平倉口數!$A$4:$M$499,10,FALSE)</f>
        <v>4084.25</v>
      </c>
      <c r="Q309" s="27">
        <f>VLOOKUP($B309,外資期貨未平倉口數!$A$4:$M$499,11,FALSE)</f>
        <v>4304</v>
      </c>
      <c r="R309" s="64">
        <f>VLOOKUP($B309,選擇權未平倉餘額!$A$4:$I$500,6,FALSE)</f>
        <v>-3.5188999999999999</v>
      </c>
      <c r="S309" s="64">
        <f>VLOOKUP($B309,選擇權未平倉餘額!$A$4:$I$500,7,FALSE)</f>
        <v>-32.2532</v>
      </c>
      <c r="T309" s="64">
        <f>VLOOKUP($B309,選擇權未平倉餘額!$A$4:$I$500,8,FALSE)</f>
        <v>17.359100000000002</v>
      </c>
      <c r="U309" s="64">
        <f>VLOOKUP($B309,選擇權未平倉餘額!$A$4:$I$500,9,FALSE)</f>
        <v>76.319900000000004</v>
      </c>
      <c r="V309" s="39">
        <f>VLOOKUP($B309,臺指選擇權P_C_Ratios!$A$4:$C$500,3,FALSE)</f>
        <v>1.3034000000000001</v>
      </c>
      <c r="W309" s="41">
        <f>VLOOKUP($B309,散戶多空比!$A$6:$L$500,12,FALSE)</f>
        <v>0.22357993444255425</v>
      </c>
      <c r="X309" s="40">
        <f>VLOOKUP($B309,期貨大額交易人未沖銷部位!$A$4:$O$499,4,FALSE)</f>
        <v>5262</v>
      </c>
      <c r="Y309" s="40">
        <f>VLOOKUP($B309,期貨大額交易人未沖銷部位!$A$4:$O$499,7,FALSE)</f>
        <v>6182</v>
      </c>
      <c r="Z309" s="40">
        <f>VLOOKUP($B309,期貨大額交易人未沖銷部位!$A$4:$O$499,10,FALSE)</f>
        <v>-638</v>
      </c>
      <c r="AA309" s="40">
        <f>VLOOKUP($B309,期貨大額交易人未沖銷部位!$A$4:$O$499,13,FALSE)</f>
        <v>6196</v>
      </c>
      <c r="AB309" s="40">
        <f>VLOOKUP($B309,期貨大額交易人未沖銷部位!$A$4:$O$499,14,FALSE)</f>
        <v>-5900</v>
      </c>
      <c r="AC309" s="40">
        <f>VLOOKUP($B309,期貨大額交易人未沖銷部位!$A$4:$O$499,15,FALSE)</f>
        <v>14</v>
      </c>
      <c r="AD309" s="33">
        <f>VLOOKUP($B309,三大美股走勢!$A$4:$J$495,4,FALSE)</f>
        <v>-1.5E-3</v>
      </c>
      <c r="AE309" s="33">
        <f>VLOOKUP($B309,三大美股走勢!$A$4:$J$495,7,FALSE)</f>
        <v>-4.4000000000000003E-3</v>
      </c>
      <c r="AF309" s="33">
        <f>VLOOKUP($B309,三大美股走勢!$A$4:$J$495,10,FALSE)</f>
        <v>1.9E-3</v>
      </c>
    </row>
    <row r="310" spans="2:32">
      <c r="B310" s="32">
        <v>43089</v>
      </c>
      <c r="C310" s="33">
        <f>VLOOKUP($B310,大盤與近月台指!$A$4:$I$499,2,FALSE)</f>
        <v>10504.52</v>
      </c>
      <c r="D310" s="34">
        <f>VLOOKUP($B310,大盤與近月台指!$A$4:$I$499,3,FALSE)</f>
        <v>37.18</v>
      </c>
      <c r="E310" s="35">
        <f>VLOOKUP($B310,大盤與近月台指!$A$4:$I$499,4,FALSE)</f>
        <v>3.5999999999999999E-3</v>
      </c>
      <c r="F310" s="33" t="str">
        <f>VLOOKUP($B310,大盤與近月台指!$A$4:$I$499,5,FALSE)</f>
        <v>1013.08億</v>
      </c>
      <c r="G310" s="49">
        <f>VLOOKUP($B310,三大法人買賣超!$A$4:$I$500,3,FALSE)</f>
        <v>0.74035673999999996</v>
      </c>
      <c r="H310" s="34">
        <f>VLOOKUP($B310,三大法人買賣超!$A$4:$I$500,5,FALSE)</f>
        <v>3.53357594</v>
      </c>
      <c r="I310" s="27">
        <f>VLOOKUP($B310,三大法人買賣超!$A$4:$I$500,7,FALSE)</f>
        <v>0.69393252000000005</v>
      </c>
      <c r="J310" s="27">
        <f>VLOOKUP($B310,三大法人買賣超!$A$4:$I$500,9,FALSE)</f>
        <v>-0.74499826999999996</v>
      </c>
      <c r="K310" s="37">
        <f>新台幣匯率美元指數!B311</f>
        <v>29.99</v>
      </c>
      <c r="L310" s="38">
        <f>新台幣匯率美元指數!C311</f>
        <v>0</v>
      </c>
      <c r="M310" s="39">
        <f>新台幣匯率美元指數!D311</f>
        <v>93.313000000000002</v>
      </c>
      <c r="N310" s="27">
        <f>VLOOKUP($B310,外資期貨未平倉口數!$A$4:$M$499,4,FALSE)</f>
        <v>-4875</v>
      </c>
      <c r="O310" s="27">
        <f>VLOOKUP($B310,外資期貨未平倉口數!$A$4:$M$499,9,FALSE)</f>
        <v>46045.25</v>
      </c>
      <c r="P310" s="27">
        <f>VLOOKUP($B310,外資期貨未平倉口數!$A$4:$M$499,10,FALSE)</f>
        <v>0</v>
      </c>
      <c r="Q310" s="27">
        <f>VLOOKUP($B310,外資期貨未平倉口數!$A$4:$M$499,11,FALSE)</f>
        <v>3174.5</v>
      </c>
      <c r="R310" s="64">
        <f>VLOOKUP($B310,選擇權未平倉餘額!$A$4:$I$500,6,FALSE)</f>
        <v>7.9329999999999998</v>
      </c>
      <c r="S310" s="64">
        <f>VLOOKUP($B310,選擇權未平倉餘額!$A$4:$I$500,7,FALSE)</f>
        <v>-21.834399999999999</v>
      </c>
      <c r="T310" s="64">
        <f>VLOOKUP($B310,選擇權未平倉餘額!$A$4:$I$500,8,FALSE)</f>
        <v>6.5049000000000001</v>
      </c>
      <c r="U310" s="64">
        <f>VLOOKUP($B310,選擇權未平倉餘額!$A$4:$I$500,9,FALSE)</f>
        <v>44.691899999999997</v>
      </c>
      <c r="V310" s="39">
        <f>VLOOKUP($B310,臺指選擇權P_C_Ratios!$A$4:$C$500,3,FALSE)</f>
        <v>1.57</v>
      </c>
      <c r="W310" s="41">
        <f>VLOOKUP($B310,散戶多空比!$A$6:$L$500,12,FALSE)</f>
        <v>0.18850459405850301</v>
      </c>
      <c r="X310" s="40">
        <f>VLOOKUP($B310,期貨大額交易人未沖銷部位!$A$4:$O$499,4,FALSE)</f>
        <v>-3044</v>
      </c>
      <c r="Y310" s="40">
        <f>VLOOKUP($B310,期貨大額交易人未沖銷部位!$A$4:$O$499,7,FALSE)</f>
        <v>6237</v>
      </c>
      <c r="Z310" s="40">
        <f>VLOOKUP($B310,期貨大額交易人未沖銷部位!$A$4:$O$499,10,FALSE)</f>
        <v>-2832</v>
      </c>
      <c r="AA310" s="40">
        <f>VLOOKUP($B310,期貨大額交易人未沖銷部位!$A$4:$O$499,13,FALSE)</f>
        <v>4476</v>
      </c>
      <c r="AB310" s="40">
        <f>VLOOKUP($B310,期貨大額交易人未沖銷部位!$A$4:$O$499,14,FALSE)</f>
        <v>212</v>
      </c>
      <c r="AC310" s="40">
        <f>VLOOKUP($B310,期貨大額交易人未沖銷部位!$A$4:$O$499,15,FALSE)</f>
        <v>-1761</v>
      </c>
      <c r="AD310" s="33">
        <f>VLOOKUP($B310,三大美股走勢!$A$4:$J$495,4,FALSE)</f>
        <v>-1.1000000000000001E-3</v>
      </c>
      <c r="AE310" s="33">
        <f>VLOOKUP($B310,三大美股走勢!$A$4:$J$495,7,FALSE)</f>
        <v>-4.0000000000000002E-4</v>
      </c>
      <c r="AF310" s="33">
        <f>VLOOKUP($B310,三大美股走勢!$A$4:$J$495,10,FALSE)</f>
        <v>7.7000000000000002E-3</v>
      </c>
    </row>
    <row r="311" spans="2:32">
      <c r="B311" s="32">
        <v>43090</v>
      </c>
      <c r="C311" s="33">
        <f>VLOOKUP($B311,大盤與近月台指!$A$4:$I$499,2,FALSE)</f>
        <v>10488.97</v>
      </c>
      <c r="D311" s="34">
        <f>VLOOKUP($B311,大盤與近月台指!$A$4:$I$499,3,FALSE)</f>
        <v>-15.55</v>
      </c>
      <c r="E311" s="35">
        <f>VLOOKUP($B311,大盤與近月台指!$A$4:$I$499,4,FALSE)</f>
        <v>-1.5E-3</v>
      </c>
      <c r="F311" s="33" t="str">
        <f>VLOOKUP($B311,大盤與近月台指!$A$4:$I$499,5,FALSE)</f>
        <v>981.69億</v>
      </c>
      <c r="G311" s="49">
        <f>VLOOKUP($B311,三大法人買賣超!$A$4:$I$500,3,FALSE)</f>
        <v>2.52457865</v>
      </c>
      <c r="H311" s="34">
        <f>VLOOKUP($B311,三大法人買賣超!$A$4:$I$500,5,FALSE)</f>
        <v>6.6729418599999999</v>
      </c>
      <c r="I311" s="27">
        <f>VLOOKUP($B311,三大法人買賣超!$A$4:$I$500,7,FALSE)</f>
        <v>2.8107913099999999</v>
      </c>
      <c r="J311" s="27">
        <f>VLOOKUP($B311,三大法人買賣超!$A$4:$I$500,9,FALSE)</f>
        <v>-24.5820379</v>
      </c>
      <c r="K311" s="37">
        <f>新台幣匯率美元指數!B312</f>
        <v>29.988</v>
      </c>
      <c r="L311" s="38">
        <f>新台幣匯率美元指數!C312</f>
        <v>-2E-3</v>
      </c>
      <c r="M311" s="39">
        <f>新台幣匯率美元指數!D312</f>
        <v>93.278000000000006</v>
      </c>
      <c r="N311" s="27">
        <f>VLOOKUP($B311,外資期貨未平倉口數!$A$4:$M$499,4,FALSE)</f>
        <v>-5523</v>
      </c>
      <c r="O311" s="27">
        <f>VLOOKUP($B311,外資期貨未平倉口數!$A$4:$M$499,9,FALSE)</f>
        <v>43552.25</v>
      </c>
      <c r="P311" s="27">
        <f>VLOOKUP($B311,外資期貨未平倉口數!$A$4:$M$499,10,FALSE)</f>
        <v>-2493</v>
      </c>
      <c r="Q311" s="27">
        <f>VLOOKUP($B311,外資期貨未平倉口數!$A$4:$M$499,11,FALSE)</f>
        <v>-2493</v>
      </c>
      <c r="R311" s="64">
        <f>VLOOKUP($B311,選擇權未平倉餘額!$A$4:$I$500,6,FALSE)</f>
        <v>9.0197000000000003</v>
      </c>
      <c r="S311" s="64">
        <f>VLOOKUP($B311,選擇權未平倉餘額!$A$4:$I$500,7,FALSE)</f>
        <v>-21.171500000000002</v>
      </c>
      <c r="T311" s="64">
        <f>VLOOKUP($B311,選擇權未平倉餘額!$A$4:$I$500,8,FALSE)</f>
        <v>4.2827999999999999</v>
      </c>
      <c r="U311" s="64">
        <f>VLOOKUP($B311,選擇權未平倉餘額!$A$4:$I$500,9,FALSE)</f>
        <v>43.047600000000003</v>
      </c>
      <c r="V311" s="39">
        <f>VLOOKUP($B311,臺指選擇權P_C_Ratios!$A$4:$C$500,3,FALSE)</f>
        <v>1.5425</v>
      </c>
      <c r="W311" s="41">
        <f>VLOOKUP($B311,散戶多空比!$A$6:$L$500,12,FALSE)</f>
        <v>0.1391176387356029</v>
      </c>
      <c r="X311" s="40">
        <f>VLOOKUP($B311,期貨大額交易人未沖銷部位!$A$4:$O$499,4,FALSE)</f>
        <v>-4890</v>
      </c>
      <c r="Y311" s="40">
        <f>VLOOKUP($B311,期貨大額交易人未沖銷部位!$A$4:$O$499,7,FALSE)</f>
        <v>4592</v>
      </c>
      <c r="Z311" s="40">
        <f>VLOOKUP($B311,期貨大額交易人未沖銷部位!$A$4:$O$499,10,FALSE)</f>
        <v>-4110</v>
      </c>
      <c r="AA311" s="40">
        <f>VLOOKUP($B311,期貨大額交易人未沖銷部位!$A$4:$O$499,13,FALSE)</f>
        <v>2491</v>
      </c>
      <c r="AB311" s="40">
        <f>VLOOKUP($B311,期貨大額交易人未沖銷部位!$A$4:$O$499,14,FALSE)</f>
        <v>780</v>
      </c>
      <c r="AC311" s="40">
        <f>VLOOKUP($B311,期貨大額交易人未沖銷部位!$A$4:$O$499,15,FALSE)</f>
        <v>-2101</v>
      </c>
      <c r="AD311" s="33">
        <f>VLOOKUP($B311,三大美股走勢!$A$4:$J$495,4,FALSE)</f>
        <v>2.3E-3</v>
      </c>
      <c r="AE311" s="33">
        <f>VLOOKUP($B311,三大美股走勢!$A$4:$J$495,7,FALSE)</f>
        <v>5.9999999999999995E-4</v>
      </c>
      <c r="AF311" s="33">
        <f>VLOOKUP($B311,三大美股走勢!$A$4:$J$495,10,FALSE)</f>
        <v>7.0000000000000001E-3</v>
      </c>
    </row>
    <row r="312" spans="2:32">
      <c r="B312" s="32">
        <v>43091</v>
      </c>
      <c r="C312" s="33">
        <f>VLOOKUP($B312,大盤與近月台指!$A$4:$I$499,2,FALSE)</f>
        <v>10537.27</v>
      </c>
      <c r="D312" s="34">
        <f>VLOOKUP($B312,大盤與近月台指!$A$4:$I$499,3,FALSE)</f>
        <v>48.3</v>
      </c>
      <c r="E312" s="35">
        <f>VLOOKUP($B312,大盤與近月台指!$A$4:$I$499,4,FALSE)</f>
        <v>4.5999999999999999E-3</v>
      </c>
      <c r="F312" s="33" t="str">
        <f>VLOOKUP($B312,大盤與近月台指!$A$4:$I$499,5,FALSE)</f>
        <v>912.59億</v>
      </c>
      <c r="G312" s="49">
        <f>VLOOKUP($B312,三大法人買賣超!$A$4:$I$500,3,FALSE)</f>
        <v>-1.5358871999999999</v>
      </c>
      <c r="H312" s="34">
        <f>VLOOKUP($B312,三大法人買賣超!$A$4:$I$500,5,FALSE)</f>
        <v>-2.6489478399999999</v>
      </c>
      <c r="I312" s="27">
        <f>VLOOKUP($B312,三大法人買賣超!$A$4:$I$500,7,FALSE)</f>
        <v>1.9460364699999999</v>
      </c>
      <c r="J312" s="27">
        <f>VLOOKUP($B312,三大法人買賣超!$A$4:$I$500,9,FALSE)</f>
        <v>12.33299639</v>
      </c>
      <c r="K312" s="37">
        <f>新台幣匯率美元指數!B313</f>
        <v>29.968</v>
      </c>
      <c r="L312" s="38">
        <f>新台幣匯率美元指數!C313</f>
        <v>-0.02</v>
      </c>
      <c r="M312" s="39">
        <f>新台幣匯率美元指數!D313</f>
        <v>0</v>
      </c>
      <c r="N312" s="27">
        <f>VLOOKUP($B312,外資期貨未平倉口數!$A$4:$M$499,4,FALSE)</f>
        <v>-5475.5</v>
      </c>
      <c r="O312" s="27">
        <f>VLOOKUP($B312,外資期貨未平倉口數!$A$4:$M$499,9,FALSE)</f>
        <v>45268.25</v>
      </c>
      <c r="P312" s="27">
        <f>VLOOKUP($B312,外資期貨未平倉口數!$A$4:$M$499,10,FALSE)</f>
        <v>-777</v>
      </c>
      <c r="Q312" s="27">
        <f>VLOOKUP($B312,外資期貨未平倉口數!$A$4:$M$499,11,FALSE)</f>
        <v>1716</v>
      </c>
      <c r="R312" s="64">
        <f>VLOOKUP($B312,選擇權未平倉餘額!$A$4:$I$500,6,FALSE)</f>
        <v>10.8567</v>
      </c>
      <c r="S312" s="64">
        <f>VLOOKUP($B312,選擇權未平倉餘額!$A$4:$I$500,7,FALSE)</f>
        <v>-22.691099999999999</v>
      </c>
      <c r="T312" s="64">
        <f>VLOOKUP($B312,選擇權未平倉餘額!$A$4:$I$500,8,FALSE)</f>
        <v>4.6215999999999999</v>
      </c>
      <c r="U312" s="64">
        <f>VLOOKUP($B312,選擇權未平倉餘額!$A$4:$I$500,9,FALSE)</f>
        <v>43.566400000000002</v>
      </c>
      <c r="V312" s="39">
        <f>VLOOKUP($B312,臺指選擇權P_C_Ratios!$A$4:$C$500,3,FALSE)</f>
        <v>1.5712999999999999</v>
      </c>
      <c r="W312" s="41">
        <f>VLOOKUP($B312,散戶多空比!$A$6:$L$500,12,FALSE)</f>
        <v>8.4417003606163263E-2</v>
      </c>
      <c r="X312" s="40">
        <f>VLOOKUP($B312,期貨大額交易人未沖銷部位!$A$4:$O$499,4,FALSE)</f>
        <v>-2843</v>
      </c>
      <c r="Y312" s="40">
        <f>VLOOKUP($B312,期貨大額交易人未沖銷部位!$A$4:$O$499,7,FALSE)</f>
        <v>6550</v>
      </c>
      <c r="Z312" s="40">
        <f>VLOOKUP($B312,期貨大額交易人未沖銷部位!$A$4:$O$499,10,FALSE)</f>
        <v>-2942</v>
      </c>
      <c r="AA312" s="40">
        <f>VLOOKUP($B312,期貨大額交易人未沖銷部位!$A$4:$O$499,13,FALSE)</f>
        <v>4372</v>
      </c>
      <c r="AB312" s="40">
        <f>VLOOKUP($B312,期貨大額交易人未沖銷部位!$A$4:$O$499,14,FALSE)</f>
        <v>-99</v>
      </c>
      <c r="AC312" s="40">
        <f>VLOOKUP($B312,期貨大額交易人未沖銷部位!$A$4:$O$499,15,FALSE)</f>
        <v>-2178</v>
      </c>
      <c r="AD312" s="33">
        <f>VLOOKUP($B312,三大美股走勢!$A$4:$J$495,4,FALSE)</f>
        <v>-1.1000000000000001E-3</v>
      </c>
      <c r="AE312" s="33">
        <f>VLOOKUP($B312,三大美股走勢!$A$4:$J$495,7,FALSE)</f>
        <v>-8.0000000000000004E-4</v>
      </c>
      <c r="AF312" s="33">
        <f>VLOOKUP($B312,三大美股走勢!$A$4:$J$495,10,FALSE)</f>
        <v>-5.0000000000000001E-4</v>
      </c>
    </row>
    <row r="313" spans="2:32">
      <c r="B313" s="32">
        <v>43092</v>
      </c>
      <c r="C313" s="33">
        <f>VLOOKUP($B313,大盤與近月台指!$A$4:$I$499,2,FALSE)</f>
        <v>0</v>
      </c>
      <c r="D313" s="34">
        <f>VLOOKUP($B313,大盤與近月台指!$A$4:$I$499,3,FALSE)</f>
        <v>0</v>
      </c>
      <c r="E313" s="35">
        <f>VLOOKUP($B313,大盤與近月台指!$A$4:$I$499,4,FALSE)</f>
        <v>0</v>
      </c>
      <c r="F313" s="33">
        <f>VLOOKUP($B313,大盤與近月台指!$A$4:$I$499,5,FALSE)</f>
        <v>0</v>
      </c>
      <c r="G313" s="49">
        <f>VLOOKUP($B313,三大法人買賣超!$A$4:$I$500,3,FALSE)</f>
        <v>0</v>
      </c>
      <c r="H313" s="34">
        <f>VLOOKUP($B313,三大法人買賣超!$A$4:$I$500,5,FALSE)</f>
        <v>0</v>
      </c>
      <c r="I313" s="27">
        <f>VLOOKUP($B313,三大法人買賣超!$A$4:$I$500,7,FALSE)</f>
        <v>0</v>
      </c>
      <c r="J313" s="27">
        <f>VLOOKUP($B313,三大法人買賣超!$A$4:$I$500,9,FALSE)</f>
        <v>0</v>
      </c>
      <c r="K313" s="37">
        <f>新台幣匯率美元指數!B314</f>
        <v>0</v>
      </c>
      <c r="L313" s="38">
        <f>新台幣匯率美元指數!C314</f>
        <v>0</v>
      </c>
      <c r="M313" s="39">
        <f>新台幣匯率美元指數!D314</f>
        <v>0</v>
      </c>
      <c r="N313" s="27">
        <f>VLOOKUP($B313,外資期貨未平倉口數!$A$4:$M$499,4,FALSE)</f>
        <v>0</v>
      </c>
      <c r="O313" s="27">
        <f>VLOOKUP($B313,外資期貨未平倉口數!$A$4:$M$499,9,FALSE)</f>
        <v>0</v>
      </c>
      <c r="P313" s="27">
        <f>VLOOKUP($B313,外資期貨未平倉口數!$A$4:$M$499,10,FALSE)</f>
        <v>0</v>
      </c>
      <c r="Q313" s="27">
        <f>VLOOKUP($B313,外資期貨未平倉口數!$A$4:$M$499,11,FALSE)</f>
        <v>0</v>
      </c>
      <c r="R313" s="64">
        <f>VLOOKUP($B313,選擇權未平倉餘額!$A$4:$I$500,6,FALSE)</f>
        <v>0</v>
      </c>
      <c r="S313" s="64">
        <f>VLOOKUP($B313,選擇權未平倉餘額!$A$4:$I$500,7,FALSE)</f>
        <v>0</v>
      </c>
      <c r="T313" s="64">
        <f>VLOOKUP($B313,選擇權未平倉餘額!$A$4:$I$500,8,FALSE)</f>
        <v>0</v>
      </c>
      <c r="U313" s="64">
        <f>VLOOKUP($B313,選擇權未平倉餘額!$A$4:$I$500,9,FALSE)</f>
        <v>0</v>
      </c>
      <c r="V313" s="39">
        <f>VLOOKUP($B313,臺指選擇權P_C_Ratios!$A$4:$C$500,3,FALSE)</f>
        <v>0</v>
      </c>
      <c r="W313" s="41">
        <f>VLOOKUP($B313,散戶多空比!$A$6:$L$500,12,FALSE)</f>
        <v>0</v>
      </c>
      <c r="X313" s="40">
        <f>VLOOKUP($B313,期貨大額交易人未沖銷部位!$A$4:$O$499,4,FALSE)</f>
        <v>0</v>
      </c>
      <c r="Y313" s="40">
        <f>VLOOKUP($B313,期貨大額交易人未沖銷部位!$A$4:$O$499,7,FALSE)</f>
        <v>0</v>
      </c>
      <c r="Z313" s="40">
        <f>VLOOKUP($B313,期貨大額交易人未沖銷部位!$A$4:$O$499,10,FALSE)</f>
        <v>0</v>
      </c>
      <c r="AA313" s="40">
        <f>VLOOKUP($B313,期貨大額交易人未沖銷部位!$A$4:$O$499,13,FALSE)</f>
        <v>0</v>
      </c>
      <c r="AB313" s="40">
        <f>VLOOKUP($B313,期貨大額交易人未沖銷部位!$A$4:$O$499,14,FALSE)</f>
        <v>0</v>
      </c>
      <c r="AC313" s="40">
        <f>VLOOKUP($B313,期貨大額交易人未沖銷部位!$A$4:$O$499,15,FALSE)</f>
        <v>0</v>
      </c>
      <c r="AD313" s="33">
        <f>VLOOKUP($B313,三大美股走勢!$A$4:$J$495,4,FALSE)</f>
        <v>0</v>
      </c>
      <c r="AE313" s="33">
        <f>VLOOKUP($B313,三大美股走勢!$A$4:$J$495,7,FALSE)</f>
        <v>0</v>
      </c>
      <c r="AF313" s="33">
        <f>VLOOKUP($B313,三大美股走勢!$A$4:$J$495,10,FALSE)</f>
        <v>0</v>
      </c>
    </row>
    <row r="314" spans="2:32">
      <c r="B314" s="32">
        <v>43093</v>
      </c>
      <c r="C314" s="33">
        <f>VLOOKUP($B314,大盤與近月台指!$A$4:$I$499,2,FALSE)</f>
        <v>0</v>
      </c>
      <c r="D314" s="34">
        <f>VLOOKUP($B314,大盤與近月台指!$A$4:$I$499,3,FALSE)</f>
        <v>0</v>
      </c>
      <c r="E314" s="35">
        <f>VLOOKUP($B314,大盤與近月台指!$A$4:$I$499,4,FALSE)</f>
        <v>0</v>
      </c>
      <c r="F314" s="33">
        <f>VLOOKUP($B314,大盤與近月台指!$A$4:$I$499,5,FALSE)</f>
        <v>0</v>
      </c>
      <c r="G314" s="49">
        <f>VLOOKUP($B314,三大法人買賣超!$A$4:$I$500,3,FALSE)</f>
        <v>0</v>
      </c>
      <c r="H314" s="34">
        <f>VLOOKUP($B314,三大法人買賣超!$A$4:$I$500,5,FALSE)</f>
        <v>0</v>
      </c>
      <c r="I314" s="27">
        <f>VLOOKUP($B314,三大法人買賣超!$A$4:$I$500,7,FALSE)</f>
        <v>0</v>
      </c>
      <c r="J314" s="27">
        <f>VLOOKUP($B314,三大法人買賣超!$A$4:$I$500,9,FALSE)</f>
        <v>0</v>
      </c>
      <c r="K314" s="37">
        <f>新台幣匯率美元指數!B315</f>
        <v>0</v>
      </c>
      <c r="L314" s="38">
        <f>新台幣匯率美元指數!C315</f>
        <v>0</v>
      </c>
      <c r="M314" s="39">
        <f>新台幣匯率美元指數!D315</f>
        <v>0</v>
      </c>
      <c r="N314" s="27">
        <f>VLOOKUP($B314,外資期貨未平倉口數!$A$4:$M$499,4,FALSE)</f>
        <v>0</v>
      </c>
      <c r="O314" s="27">
        <f>VLOOKUP($B314,外資期貨未平倉口數!$A$4:$M$499,9,FALSE)</f>
        <v>0</v>
      </c>
      <c r="P314" s="27">
        <f>VLOOKUP($B314,外資期貨未平倉口數!$A$4:$M$499,10,FALSE)</f>
        <v>0</v>
      </c>
      <c r="Q314" s="27">
        <f>VLOOKUP($B314,外資期貨未平倉口數!$A$4:$M$499,11,FALSE)</f>
        <v>0</v>
      </c>
      <c r="R314" s="64">
        <f>VLOOKUP($B314,選擇權未平倉餘額!$A$4:$I$500,6,FALSE)</f>
        <v>0</v>
      </c>
      <c r="S314" s="64">
        <f>VLOOKUP($B314,選擇權未平倉餘額!$A$4:$I$500,7,FALSE)</f>
        <v>0</v>
      </c>
      <c r="T314" s="64">
        <f>VLOOKUP($B314,選擇權未平倉餘額!$A$4:$I$500,8,FALSE)</f>
        <v>0</v>
      </c>
      <c r="U314" s="64">
        <f>VLOOKUP($B314,選擇權未平倉餘額!$A$4:$I$500,9,FALSE)</f>
        <v>0</v>
      </c>
      <c r="V314" s="39">
        <f>VLOOKUP($B314,臺指選擇權P_C_Ratios!$A$4:$C$500,3,FALSE)</f>
        <v>0</v>
      </c>
      <c r="W314" s="41">
        <f>VLOOKUP($B314,散戶多空比!$A$6:$L$500,12,FALSE)</f>
        <v>0</v>
      </c>
      <c r="X314" s="40">
        <f>VLOOKUP($B314,期貨大額交易人未沖銷部位!$A$4:$O$499,4,FALSE)</f>
        <v>0</v>
      </c>
      <c r="Y314" s="40">
        <f>VLOOKUP($B314,期貨大額交易人未沖銷部位!$A$4:$O$499,7,FALSE)</f>
        <v>0</v>
      </c>
      <c r="Z314" s="40">
        <f>VLOOKUP($B314,期貨大額交易人未沖銷部位!$A$4:$O$499,10,FALSE)</f>
        <v>0</v>
      </c>
      <c r="AA314" s="40">
        <f>VLOOKUP($B314,期貨大額交易人未沖銷部位!$A$4:$O$499,13,FALSE)</f>
        <v>0</v>
      </c>
      <c r="AB314" s="40">
        <f>VLOOKUP($B314,期貨大額交易人未沖銷部位!$A$4:$O$499,14,FALSE)</f>
        <v>0</v>
      </c>
      <c r="AC314" s="40">
        <f>VLOOKUP($B314,期貨大額交易人未沖銷部位!$A$4:$O$499,15,FALSE)</f>
        <v>0</v>
      </c>
      <c r="AD314" s="33">
        <f>VLOOKUP($B314,三大美股走勢!$A$4:$J$495,4,FALSE)</f>
        <v>0</v>
      </c>
      <c r="AE314" s="33">
        <f>VLOOKUP($B314,三大美股走勢!$A$4:$J$495,7,FALSE)</f>
        <v>0</v>
      </c>
      <c r="AF314" s="33">
        <f>VLOOKUP($B314,三大美股走勢!$A$4:$J$495,10,FALSE)</f>
        <v>0</v>
      </c>
    </row>
    <row r="315" spans="2:32">
      <c r="B315" s="32">
        <v>43094</v>
      </c>
      <c r="C315" s="33">
        <f>VLOOKUP($B315,大盤與近月台指!$A$4:$I$499,2,FALSE)</f>
        <v>0</v>
      </c>
      <c r="D315" s="34">
        <f>VLOOKUP($B315,大盤與近月台指!$A$4:$I$499,3,FALSE)</f>
        <v>0</v>
      </c>
      <c r="E315" s="35">
        <f>VLOOKUP($B315,大盤與近月台指!$A$4:$I$499,4,FALSE)</f>
        <v>0</v>
      </c>
      <c r="F315" s="33">
        <f>VLOOKUP($B315,大盤與近月台指!$A$4:$I$499,5,FALSE)</f>
        <v>0</v>
      </c>
      <c r="G315" s="49">
        <f>VLOOKUP($B315,三大法人買賣超!$A$4:$I$500,3,FALSE)</f>
        <v>-1.7183394599999999</v>
      </c>
      <c r="H315" s="34">
        <f>VLOOKUP($B315,三大法人買賣超!$A$4:$I$500,5,FALSE)</f>
        <v>-5.3715271400000004</v>
      </c>
      <c r="I315" s="27">
        <f>VLOOKUP($B315,三大法人買賣超!$A$4:$I$500,7,FALSE)</f>
        <v>-1.1364547300000001</v>
      </c>
      <c r="J315" s="27">
        <f>VLOOKUP($B315,三大法人買賣超!$A$4:$I$500,9,FALSE)</f>
        <v>6.6154257300000001</v>
      </c>
      <c r="K315" s="37">
        <f>新台幣匯率美元指數!B316</f>
        <v>0</v>
      </c>
      <c r="L315" s="38">
        <f>新台幣匯率美元指數!C316</f>
        <v>0</v>
      </c>
      <c r="M315" s="39">
        <f>新台幣匯率美元指數!D316</f>
        <v>93.268000000000001</v>
      </c>
      <c r="N315" s="27">
        <f>VLOOKUP($B315,外資期貨未平倉口數!$A$4:$M$499,4,FALSE)</f>
        <v>-6297.5</v>
      </c>
      <c r="O315" s="27">
        <f>VLOOKUP($B315,外資期貨未平倉口數!$A$4:$M$499,9,FALSE)</f>
        <v>45815.5</v>
      </c>
      <c r="P315" s="27">
        <f>VLOOKUP($B315,外資期貨未平倉口數!$A$4:$M$499,10,FALSE)</f>
        <v>-229.75</v>
      </c>
      <c r="Q315" s="27">
        <f>VLOOKUP($B315,外資期貨未平倉口數!$A$4:$M$499,11,FALSE)</f>
        <v>547.25</v>
      </c>
      <c r="R315" s="64">
        <f>VLOOKUP($B315,選擇權未平倉餘額!$A$4:$I$500,6,FALSE)</f>
        <v>10.474</v>
      </c>
      <c r="S315" s="64">
        <f>VLOOKUP($B315,選擇權未平倉餘額!$A$4:$I$500,7,FALSE)</f>
        <v>-23.331800000000001</v>
      </c>
      <c r="T315" s="64">
        <f>VLOOKUP($B315,選擇權未平倉餘額!$A$4:$I$500,8,FALSE)</f>
        <v>4.5156000000000001</v>
      </c>
      <c r="U315" s="64">
        <f>VLOOKUP($B315,選擇權未平倉餘額!$A$4:$I$500,9,FALSE)</f>
        <v>41.481000000000002</v>
      </c>
      <c r="V315" s="39">
        <f>VLOOKUP($B315,臺指選擇權P_C_Ratios!$A$4:$C$500,3,FALSE)</f>
        <v>1.6174999999999999</v>
      </c>
      <c r="W315" s="41">
        <f>VLOOKUP($B315,散戶多空比!$A$6:$L$500,12,FALSE)</f>
        <v>8.8627450980392153E-2</v>
      </c>
      <c r="X315" s="40">
        <f>VLOOKUP($B315,期貨大額交易人未沖銷部位!$A$4:$O$499,4,FALSE)</f>
        <v>-2244</v>
      </c>
      <c r="Y315" s="40">
        <f>VLOOKUP($B315,期貨大額交易人未沖銷部位!$A$4:$O$499,7,FALSE)</f>
        <v>7380</v>
      </c>
      <c r="Z315" s="40">
        <f>VLOOKUP($B315,期貨大額交易人未沖銷部位!$A$4:$O$499,10,FALSE)</f>
        <v>-2605</v>
      </c>
      <c r="AA315" s="40">
        <f>VLOOKUP($B315,期貨大額交易人未沖銷部位!$A$4:$O$499,13,FALSE)</f>
        <v>4818</v>
      </c>
      <c r="AB315" s="40">
        <f>VLOOKUP($B315,期貨大額交易人未沖銷部位!$A$4:$O$499,14,FALSE)</f>
        <v>-361</v>
      </c>
      <c r="AC315" s="40">
        <f>VLOOKUP($B315,期貨大額交易人未沖銷部位!$A$4:$O$499,15,FALSE)</f>
        <v>-2562</v>
      </c>
      <c r="AD315" s="33">
        <f>VLOOKUP($B315,三大美股走勢!$A$4:$J$495,4,FALSE)</f>
        <v>0</v>
      </c>
      <c r="AE315" s="33">
        <f>VLOOKUP($B315,三大美股走勢!$A$4:$J$495,7,FALSE)</f>
        <v>0</v>
      </c>
      <c r="AF315" s="33">
        <f>VLOOKUP($B315,三大美股走勢!$A$4:$J$495,10,FALSE)</f>
        <v>0</v>
      </c>
    </row>
    <row r="316" spans="2:32">
      <c r="B316" s="32">
        <v>43095</v>
      </c>
      <c r="C316" s="33">
        <f>VLOOKUP($B316,大盤與近月台指!$A$4:$I$499,2,FALSE)</f>
        <v>10421.91</v>
      </c>
      <c r="D316" s="34">
        <f>VLOOKUP($B316,大盤與近月台指!$A$4:$I$499,3,FALSE)</f>
        <v>-100.58</v>
      </c>
      <c r="E316" s="35">
        <f>VLOOKUP($B316,大盤與近月台指!$A$4:$I$499,4,FALSE)</f>
        <v>-9.5999999999999992E-3</v>
      </c>
      <c r="F316" s="33" t="str">
        <f>VLOOKUP($B316,大盤與近月台指!$A$4:$I$499,5,FALSE)</f>
        <v>972.65億</v>
      </c>
      <c r="G316" s="49">
        <f>VLOOKUP($B316,三大法人買賣超!$A$4:$I$500,3,FALSE)</f>
        <v>-10.25323848</v>
      </c>
      <c r="H316" s="34">
        <f>VLOOKUP($B316,三大法人買賣超!$A$4:$I$500,5,FALSE)</f>
        <v>-22.192051620000001</v>
      </c>
      <c r="I316" s="27">
        <f>VLOOKUP($B316,三大法人買賣超!$A$4:$I$500,7,FALSE)</f>
        <v>-6.3199608600000001</v>
      </c>
      <c r="J316" s="27">
        <f>VLOOKUP($B316,三大法人買賣超!$A$4:$I$500,9,FALSE)</f>
        <v>-25.18725396</v>
      </c>
      <c r="K316" s="37">
        <f>新台幣匯率美元指數!B317</f>
        <v>29.945</v>
      </c>
      <c r="L316" s="38">
        <f>新台幣匯率美元指數!C317</f>
        <v>-2.3E-2</v>
      </c>
      <c r="M316" s="39">
        <f>新台幣匯率美元指數!D317</f>
        <v>93.257000000000005</v>
      </c>
      <c r="N316" s="27">
        <f>VLOOKUP($B316,外資期貨未平倉口數!$A$4:$M$499,4,FALSE)</f>
        <v>-7855.25</v>
      </c>
      <c r="O316" s="27">
        <f>VLOOKUP($B316,外資期貨未平倉口數!$A$4:$M$499,9,FALSE)</f>
        <v>43292</v>
      </c>
      <c r="P316" s="27">
        <f>VLOOKUP($B316,外資期貨未平倉口數!$A$4:$M$499,10,FALSE)</f>
        <v>-2753.25</v>
      </c>
      <c r="Q316" s="27">
        <f>VLOOKUP($B316,外資期貨未平倉口數!$A$4:$M$499,11,FALSE)</f>
        <v>-2523.5</v>
      </c>
      <c r="R316" s="64">
        <f>VLOOKUP($B316,選擇權未平倉餘額!$A$4:$I$500,6,FALSE)</f>
        <v>12.061500000000001</v>
      </c>
      <c r="S316" s="64">
        <f>VLOOKUP($B316,選擇權未平倉餘額!$A$4:$I$500,7,FALSE)</f>
        <v>-26.895199999999999</v>
      </c>
      <c r="T316" s="64">
        <f>VLOOKUP($B316,選擇權未平倉餘額!$A$4:$I$500,8,FALSE)</f>
        <v>3.0918000000000001</v>
      </c>
      <c r="U316" s="64">
        <f>VLOOKUP($B316,選擇權未平倉餘額!$A$4:$I$500,9,FALSE)</f>
        <v>60.609699999999997</v>
      </c>
      <c r="V316" s="39">
        <f>VLOOKUP($B316,臺指選擇權P_C_Ratios!$A$4:$C$500,3,FALSE)</f>
        <v>1.3400999999999998</v>
      </c>
      <c r="W316" s="41">
        <f>VLOOKUP($B316,散戶多空比!$A$6:$L$500,12,FALSE)</f>
        <v>0.18925327951564078</v>
      </c>
      <c r="X316" s="40">
        <f>VLOOKUP($B316,期貨大額交易人未沖銷部位!$A$4:$O$499,4,FALSE)</f>
        <v>-6060</v>
      </c>
      <c r="Y316" s="40">
        <f>VLOOKUP($B316,期貨大額交易人未沖銷部位!$A$4:$O$499,7,FALSE)</f>
        <v>4566</v>
      </c>
      <c r="Z316" s="40">
        <f>VLOOKUP($B316,期貨大額交易人未沖銷部位!$A$4:$O$499,10,FALSE)</f>
        <v>-6935</v>
      </c>
      <c r="AA316" s="40">
        <f>VLOOKUP($B316,期貨大額交易人未沖銷部位!$A$4:$O$499,13,FALSE)</f>
        <v>1754</v>
      </c>
      <c r="AB316" s="40">
        <f>VLOOKUP($B316,期貨大額交易人未沖銷部位!$A$4:$O$499,14,FALSE)</f>
        <v>-875</v>
      </c>
      <c r="AC316" s="40">
        <f>VLOOKUP($B316,期貨大額交易人未沖銷部位!$A$4:$O$499,15,FALSE)</f>
        <v>-2812</v>
      </c>
      <c r="AD316" s="33">
        <f>VLOOKUP($B316,三大美股走勢!$A$4:$J$495,4,FALSE)</f>
        <v>-2.9999999999999997E-4</v>
      </c>
      <c r="AE316" s="33">
        <f>VLOOKUP($B316,三大美股走勢!$A$4:$J$495,7,FALSE)</f>
        <v>-3.3999999999999998E-3</v>
      </c>
      <c r="AF316" s="33">
        <f>VLOOKUP($B316,三大美股走勢!$A$4:$J$495,10,FALSE)</f>
        <v>-5.0000000000000001E-4</v>
      </c>
    </row>
    <row r="317" spans="2:32">
      <c r="B317" s="32">
        <v>43096</v>
      </c>
      <c r="C317" s="33">
        <f>VLOOKUP($B317,大盤與近月台指!$A$4:$I$499,2,FALSE)</f>
        <v>10486.67</v>
      </c>
      <c r="D317" s="34">
        <f>VLOOKUP($B317,大盤與近月台指!$A$4:$I$499,3,FALSE)</f>
        <v>64.760000000000005</v>
      </c>
      <c r="E317" s="35">
        <f>VLOOKUP($B317,大盤與近月台指!$A$4:$I$499,4,FALSE)</f>
        <v>6.1999999999999998E-3</v>
      </c>
      <c r="F317" s="33" t="str">
        <f>VLOOKUP($B317,大盤與近月台指!$A$4:$I$499,5,FALSE)</f>
        <v>909.53億</v>
      </c>
      <c r="G317" s="49">
        <f>VLOOKUP($B317,三大法人買賣超!$A$4:$I$500,3,FALSE)</f>
        <v>1.66174533</v>
      </c>
      <c r="H317" s="34">
        <f>VLOOKUP($B317,三大法人買賣超!$A$4:$I$500,5,FALSE)</f>
        <v>1.84870175</v>
      </c>
      <c r="I317" s="27">
        <f>VLOOKUP($B317,三大法人買賣超!$A$4:$I$500,7,FALSE)</f>
        <v>-0.17188199000000001</v>
      </c>
      <c r="J317" s="27">
        <f>VLOOKUP($B317,三大法人買賣超!$A$4:$I$500,9,FALSE)</f>
        <v>25.758427489999999</v>
      </c>
      <c r="K317" s="37">
        <f>新台幣匯率美元指數!B318</f>
        <v>29.94</v>
      </c>
      <c r="L317" s="38">
        <f>新台幣匯率美元指數!C318</f>
        <v>-5.0000000000000001E-3</v>
      </c>
      <c r="M317" s="39">
        <f>新台幣匯率美元指數!D318</f>
        <v>93.025000000000006</v>
      </c>
      <c r="N317" s="27">
        <f>VLOOKUP($B317,外資期貨未平倉口數!$A$4:$M$499,4,FALSE)</f>
        <v>-8460.75</v>
      </c>
      <c r="O317" s="27">
        <f>VLOOKUP($B317,外資期貨未平倉口數!$A$4:$M$499,9,FALSE)</f>
        <v>49251</v>
      </c>
      <c r="P317" s="27">
        <f>VLOOKUP($B317,外資期貨未平倉口數!$A$4:$M$499,10,FALSE)</f>
        <v>3205.75</v>
      </c>
      <c r="Q317" s="27">
        <f>VLOOKUP($B317,外資期貨未平倉口數!$A$4:$M$499,11,FALSE)</f>
        <v>5959</v>
      </c>
      <c r="R317" s="64">
        <f>VLOOKUP($B317,選擇權未平倉餘額!$A$4:$I$500,6,FALSE)</f>
        <v>15.362299999999999</v>
      </c>
      <c r="S317" s="64">
        <f>VLOOKUP($B317,選擇權未平倉餘額!$A$4:$I$500,7,FALSE)</f>
        <v>-26.308199999999999</v>
      </c>
      <c r="T317" s="64">
        <f>VLOOKUP($B317,選擇權未平倉餘額!$A$4:$I$500,8,FALSE)</f>
        <v>5.2937000000000003</v>
      </c>
      <c r="U317" s="64">
        <f>VLOOKUP($B317,選擇權未平倉餘額!$A$4:$I$500,9,FALSE)</f>
        <v>51.5929</v>
      </c>
      <c r="V317" s="39">
        <f>VLOOKUP($B317,臺指選擇權P_C_Ratios!$A$4:$C$500,3,FALSE)</f>
        <v>1.5772999999999999</v>
      </c>
      <c r="W317" s="41">
        <f>VLOOKUP($B317,散戶多空比!$A$6:$L$500,12,FALSE)</f>
        <v>8.9577050036809228E-2</v>
      </c>
      <c r="X317" s="40">
        <f>VLOOKUP($B317,期貨大額交易人未沖銷部位!$A$4:$O$499,4,FALSE)</f>
        <v>-3373</v>
      </c>
      <c r="Y317" s="40">
        <f>VLOOKUP($B317,期貨大額交易人未沖銷部位!$A$4:$O$499,7,FALSE)</f>
        <v>5672</v>
      </c>
      <c r="Z317" s="40">
        <f>VLOOKUP($B317,期貨大額交易人未沖銷部位!$A$4:$O$499,10,FALSE)</f>
        <v>-3815</v>
      </c>
      <c r="AA317" s="40">
        <f>VLOOKUP($B317,期貨大額交易人未沖銷部位!$A$4:$O$499,13,FALSE)</f>
        <v>2736</v>
      </c>
      <c r="AB317" s="40">
        <f>VLOOKUP($B317,期貨大額交易人未沖銷部位!$A$4:$O$499,14,FALSE)</f>
        <v>-442</v>
      </c>
      <c r="AC317" s="40">
        <f>VLOOKUP($B317,期貨大額交易人未沖銷部位!$A$4:$O$499,15,FALSE)</f>
        <v>-2936</v>
      </c>
      <c r="AD317" s="33">
        <f>VLOOKUP($B317,三大美股走勢!$A$4:$J$495,4,FALSE)</f>
        <v>1.1000000000000001E-3</v>
      </c>
      <c r="AE317" s="33">
        <f>VLOOKUP($B317,三大美股走勢!$A$4:$J$495,7,FALSE)</f>
        <v>4.0000000000000002E-4</v>
      </c>
      <c r="AF317" s="33">
        <f>VLOOKUP($B317,三大美股走勢!$A$4:$J$495,10,FALSE)</f>
        <v>3.0999999999999999E-3</v>
      </c>
    </row>
    <row r="318" spans="2:32">
      <c r="B318" s="32">
        <v>43097</v>
      </c>
      <c r="C318" s="33">
        <f>VLOOKUP($B318,大盤與近月台指!$A$4:$I$499,2,FALSE)</f>
        <v>10567.64</v>
      </c>
      <c r="D318" s="34">
        <f>VLOOKUP($B318,大盤與近月台指!$A$4:$I$499,3,FALSE)</f>
        <v>80.97</v>
      </c>
      <c r="E318" s="35">
        <f>VLOOKUP($B318,大盤與近月台指!$A$4:$I$499,4,FALSE)</f>
        <v>7.7000000000000002E-3</v>
      </c>
      <c r="F318" s="33" t="str">
        <f>VLOOKUP($B318,大盤與近月台指!$A$4:$I$499,5,FALSE)</f>
        <v>1047.04億</v>
      </c>
      <c r="G318" s="49">
        <f>VLOOKUP($B318,三大法人買賣超!$A$4:$I$500,3,FALSE)</f>
        <v>-1.1363543300000001</v>
      </c>
      <c r="H318" s="34">
        <f>VLOOKUP($B318,三大法人買賣超!$A$4:$I$500,5,FALSE)</f>
        <v>6.137378</v>
      </c>
      <c r="I318" s="27">
        <f>VLOOKUP($B318,三大法人買賣超!$A$4:$I$500,7,FALSE)</f>
        <v>3.9358768999999998</v>
      </c>
      <c r="J318" s="27">
        <f>VLOOKUP($B318,三大法人買賣超!$A$4:$I$500,9,FALSE)</f>
        <v>65.021997929999998</v>
      </c>
      <c r="K318" s="37">
        <f>新台幣匯率美元指數!B319</f>
        <v>29.84</v>
      </c>
      <c r="L318" s="38">
        <f>新台幣匯率美元指數!C319</f>
        <v>-0.1</v>
      </c>
      <c r="M318" s="39">
        <f>新台幣匯率美元指數!D319</f>
        <v>92.602000000000004</v>
      </c>
      <c r="N318" s="27">
        <f>VLOOKUP($B318,外資期貨未平倉口數!$A$4:$M$499,4,FALSE)</f>
        <v>-7500.75</v>
      </c>
      <c r="O318" s="27">
        <f>VLOOKUP($B318,外資期貨未平倉口數!$A$4:$M$499,9,FALSE)</f>
        <v>52006</v>
      </c>
      <c r="P318" s="27">
        <f>VLOOKUP($B318,外資期貨未平倉口數!$A$4:$M$499,10,FALSE)</f>
        <v>5960.75</v>
      </c>
      <c r="Q318" s="27">
        <f>VLOOKUP($B318,外資期貨未平倉口數!$A$4:$M$499,11,FALSE)</f>
        <v>2755</v>
      </c>
      <c r="R318" s="64">
        <f>VLOOKUP($B318,選擇權未平倉餘額!$A$4:$I$500,6,FALSE)</f>
        <v>16.854600000000001</v>
      </c>
      <c r="S318" s="64">
        <f>VLOOKUP($B318,選擇權未平倉餘額!$A$4:$I$500,7,FALSE)</f>
        <v>-20.305399999999999</v>
      </c>
      <c r="T318" s="64">
        <f>VLOOKUP($B318,選擇權未平倉餘額!$A$4:$I$500,8,FALSE)</f>
        <v>10.6831</v>
      </c>
      <c r="U318" s="64">
        <f>VLOOKUP($B318,選擇權未平倉餘額!$A$4:$I$500,9,FALSE)</f>
        <v>40.816899999999997</v>
      </c>
      <c r="V318" s="39">
        <f>VLOOKUP($B318,臺指選擇權P_C_Ratios!$A$4:$C$500,3,FALSE)</f>
        <v>1.6637</v>
      </c>
      <c r="W318" s="41">
        <f>VLOOKUP($B318,散戶多空比!$A$6:$L$500,12,FALSE)</f>
        <v>2.7290269227235136E-2</v>
      </c>
      <c r="X318" s="40">
        <f>VLOOKUP($B318,期貨大額交易人未沖銷部位!$A$4:$O$499,4,FALSE)</f>
        <v>-1530</v>
      </c>
      <c r="Y318" s="40">
        <f>VLOOKUP($B318,期貨大額交易人未沖銷部位!$A$4:$O$499,7,FALSE)</f>
        <v>6581</v>
      </c>
      <c r="Z318" s="40">
        <f>VLOOKUP($B318,期貨大額交易人未沖銷部位!$A$4:$O$499,10,FALSE)</f>
        <v>-2468</v>
      </c>
      <c r="AA318" s="40">
        <f>VLOOKUP($B318,期貨大額交易人未沖銷部位!$A$4:$O$499,13,FALSE)</f>
        <v>3930</v>
      </c>
      <c r="AB318" s="40">
        <f>VLOOKUP($B318,期貨大額交易人未沖銷部位!$A$4:$O$499,14,FALSE)</f>
        <v>-938</v>
      </c>
      <c r="AC318" s="40">
        <f>VLOOKUP($B318,期貨大額交易人未沖銷部位!$A$4:$O$499,15,FALSE)</f>
        <v>-2651</v>
      </c>
      <c r="AD318" s="33">
        <f>VLOOKUP($B318,三大美股走勢!$A$4:$J$495,4,FALSE)</f>
        <v>2.5999999999999999E-3</v>
      </c>
      <c r="AE318" s="33">
        <f>VLOOKUP($B318,三大美股走勢!$A$4:$J$495,7,FALSE)</f>
        <v>1.6000000000000001E-3</v>
      </c>
      <c r="AF318" s="33">
        <f>VLOOKUP($B318,三大美股走勢!$A$4:$J$495,10,FALSE)</f>
        <v>1.1000000000000001E-3</v>
      </c>
    </row>
    <row r="319" spans="2:32">
      <c r="B319" s="32">
        <v>43098</v>
      </c>
      <c r="C319" s="33">
        <f>VLOOKUP($B319,大盤與近月台指!$A$4:$I$499,2,FALSE)</f>
        <v>10642.86</v>
      </c>
      <c r="D319" s="34">
        <f>VLOOKUP($B319,大盤與近月台指!$A$4:$I$499,3,FALSE)</f>
        <v>75.22</v>
      </c>
      <c r="E319" s="35">
        <f>VLOOKUP($B319,大盤與近月台指!$A$4:$I$499,4,FALSE)</f>
        <v>7.1000000000000004E-3</v>
      </c>
      <c r="F319" s="33" t="str">
        <f>VLOOKUP($B319,大盤與近月台指!$A$4:$I$499,5,FALSE)</f>
        <v>1091.82億</v>
      </c>
      <c r="G319" s="49">
        <f>VLOOKUP($B319,三大法人買賣超!$A$4:$I$500,3,FALSE)</f>
        <v>2.3991372200000001</v>
      </c>
      <c r="H319" s="34">
        <f>VLOOKUP($B319,三大法人買賣超!$A$4:$I$500,5,FALSE)</f>
        <v>-0.10084348999999999</v>
      </c>
      <c r="I319" s="27">
        <f>VLOOKUP($B319,三大法人買賣超!$A$4:$I$500,7,FALSE)</f>
        <v>7.2053061300000003</v>
      </c>
      <c r="J319" s="27">
        <f>VLOOKUP($B319,三大法人買賣超!$A$4:$I$500,9,FALSE)</f>
        <v>65.606357549999998</v>
      </c>
      <c r="K319" s="37">
        <f>新台幣匯率美元指數!B320</f>
        <v>29.847999999999999</v>
      </c>
      <c r="L319" s="38">
        <f>新台幣匯率美元指數!C320</f>
        <v>8.0000000000000002E-3</v>
      </c>
      <c r="M319" s="39">
        <f>新台幣匯率美元指數!D320</f>
        <v>92.123999999999995</v>
      </c>
      <c r="N319" s="27">
        <f>VLOOKUP($B319,外資期貨未平倉口數!$A$4:$M$499,4,FALSE)</f>
        <v>-5388.5</v>
      </c>
      <c r="O319" s="27">
        <f>VLOOKUP($B319,外資期貨未平倉口數!$A$4:$M$499,9,FALSE)</f>
        <v>49567.25</v>
      </c>
      <c r="P319" s="27">
        <f>VLOOKUP($B319,外資期貨未平倉口數!$A$4:$M$499,10,FALSE)</f>
        <v>3522</v>
      </c>
      <c r="Q319" s="27">
        <f>VLOOKUP($B319,外資期貨未平倉口數!$A$4:$M$499,11,FALSE)</f>
        <v>-2438.75</v>
      </c>
      <c r="R319" s="64">
        <f>VLOOKUP($B319,選擇權未平倉餘額!$A$4:$I$500,6,FALSE)</f>
        <v>17.904699999999998</v>
      </c>
      <c r="S319" s="64">
        <f>VLOOKUP($B319,選擇權未平倉餘額!$A$4:$I$500,7,FALSE)</f>
        <v>-13.373200000000001</v>
      </c>
      <c r="T319" s="64">
        <f>VLOOKUP($B319,選擇權未平倉餘額!$A$4:$I$500,8,FALSE)</f>
        <v>15.9604</v>
      </c>
      <c r="U319" s="64">
        <f>VLOOKUP($B319,選擇權未平倉餘額!$A$4:$I$500,9,FALSE)</f>
        <v>34.533200000000001</v>
      </c>
      <c r="V319" s="39">
        <f>VLOOKUP($B319,臺指選擇權P_C_Ratios!$A$4:$C$500,3,FALSE)</f>
        <v>1.804</v>
      </c>
      <c r="W319" s="41">
        <f>VLOOKUP($B319,散戶多空比!$A$6:$L$500,12,FALSE)</f>
        <v>1.6360099044923947E-3</v>
      </c>
      <c r="X319" s="40">
        <f>VLOOKUP($B319,期貨大額交易人未沖銷部位!$A$4:$O$499,4,FALSE)</f>
        <v>1376</v>
      </c>
      <c r="Y319" s="40">
        <f>VLOOKUP($B319,期貨大額交易人未沖銷部位!$A$4:$O$499,7,FALSE)</f>
        <v>7972</v>
      </c>
      <c r="Z319" s="40">
        <f>VLOOKUP($B319,期貨大額交易人未沖銷部位!$A$4:$O$499,10,FALSE)</f>
        <v>207</v>
      </c>
      <c r="AA319" s="40">
        <f>VLOOKUP($B319,期貨大額交易人未沖銷部位!$A$4:$O$499,13,FALSE)</f>
        <v>5898</v>
      </c>
      <c r="AB319" s="40">
        <f>VLOOKUP($B319,期貨大額交易人未沖銷部位!$A$4:$O$499,14,FALSE)</f>
        <v>-1169</v>
      </c>
      <c r="AC319" s="40">
        <f>VLOOKUP($B319,期貨大額交易人未沖銷部位!$A$4:$O$499,15,FALSE)</f>
        <v>-2074</v>
      </c>
      <c r="AD319" s="33">
        <f>VLOOKUP($B319,三大美股走勢!$A$4:$J$495,4,FALSE)</f>
        <v>-4.7999999999999996E-3</v>
      </c>
      <c r="AE319" s="33">
        <f>VLOOKUP($B319,三大美股走勢!$A$4:$J$495,7,FALSE)</f>
        <v>-6.7000000000000002E-3</v>
      </c>
      <c r="AF319" s="33">
        <f>VLOOKUP($B319,三大美股走勢!$A$4:$J$495,10,FALSE)</f>
        <v>-1.0500000000000001E-2</v>
      </c>
    </row>
    <row r="320" spans="2:32">
      <c r="B320" s="32">
        <v>43099</v>
      </c>
      <c r="C320" s="33">
        <f>VLOOKUP($B320,大盤與近月台指!$A$4:$I$499,2,FALSE)</f>
        <v>0</v>
      </c>
      <c r="D320" s="34">
        <f>VLOOKUP($B320,大盤與近月台指!$A$4:$I$499,3,FALSE)</f>
        <v>0</v>
      </c>
      <c r="E320" s="35">
        <f>VLOOKUP($B320,大盤與近月台指!$A$4:$I$499,4,FALSE)</f>
        <v>0</v>
      </c>
      <c r="F320" s="33">
        <f>VLOOKUP($B320,大盤與近月台指!$A$4:$I$499,5,FALSE)</f>
        <v>0</v>
      </c>
      <c r="G320" s="49">
        <f>VLOOKUP($B320,三大法人買賣超!$A$4:$I$500,3,FALSE)</f>
        <v>0</v>
      </c>
      <c r="H320" s="34">
        <f>VLOOKUP($B320,三大法人買賣超!$A$4:$I$500,5,FALSE)</f>
        <v>0</v>
      </c>
      <c r="I320" s="27">
        <f>VLOOKUP($B320,三大法人買賣超!$A$4:$I$500,7,FALSE)</f>
        <v>0</v>
      </c>
      <c r="J320" s="27">
        <f>VLOOKUP($B320,三大法人買賣超!$A$4:$I$500,9,FALSE)</f>
        <v>0</v>
      </c>
      <c r="K320" s="37">
        <f>新台幣匯率美元指數!B321</f>
        <v>0</v>
      </c>
      <c r="L320" s="38">
        <f>新台幣匯率美元指數!C321</f>
        <v>0</v>
      </c>
      <c r="M320" s="39">
        <f>新台幣匯率美元指數!D321</f>
        <v>0</v>
      </c>
      <c r="N320" s="27">
        <f>VLOOKUP($B320,外資期貨未平倉口數!$A$4:$M$499,4,FALSE)</f>
        <v>0</v>
      </c>
      <c r="O320" s="27">
        <f>VLOOKUP($B320,外資期貨未平倉口數!$A$4:$M$499,9,FALSE)</f>
        <v>0</v>
      </c>
      <c r="P320" s="27">
        <f>VLOOKUP($B320,外資期貨未平倉口數!$A$4:$M$499,10,FALSE)</f>
        <v>0</v>
      </c>
      <c r="Q320" s="27">
        <f>VLOOKUP($B320,外資期貨未平倉口數!$A$4:$M$499,11,FALSE)</f>
        <v>0</v>
      </c>
      <c r="R320" s="64">
        <f>VLOOKUP($B320,選擇權未平倉餘額!$A$4:$I$500,6,FALSE)</f>
        <v>0</v>
      </c>
      <c r="S320" s="64">
        <f>VLOOKUP($B320,選擇權未平倉餘額!$A$4:$I$500,7,FALSE)</f>
        <v>0</v>
      </c>
      <c r="T320" s="64">
        <f>VLOOKUP($B320,選擇權未平倉餘額!$A$4:$I$500,8,FALSE)</f>
        <v>0</v>
      </c>
      <c r="U320" s="64">
        <f>VLOOKUP($B320,選擇權未平倉餘額!$A$4:$I$500,9,FALSE)</f>
        <v>0</v>
      </c>
      <c r="V320" s="39">
        <f>VLOOKUP($B320,臺指選擇權P_C_Ratios!$A$4:$C$500,3,FALSE)</f>
        <v>0</v>
      </c>
      <c r="W320" s="41">
        <f>VLOOKUP($B320,散戶多空比!$A$6:$L$500,12,FALSE)</f>
        <v>0</v>
      </c>
      <c r="X320" s="40">
        <f>VLOOKUP($B320,期貨大額交易人未沖銷部位!$A$4:$O$499,4,FALSE)</f>
        <v>0</v>
      </c>
      <c r="Y320" s="40">
        <f>VLOOKUP($B320,期貨大額交易人未沖銷部位!$A$4:$O$499,7,FALSE)</f>
        <v>0</v>
      </c>
      <c r="Z320" s="40">
        <f>VLOOKUP($B320,期貨大額交易人未沖銷部位!$A$4:$O$499,10,FALSE)</f>
        <v>0</v>
      </c>
      <c r="AA320" s="40">
        <f>VLOOKUP($B320,期貨大額交易人未沖銷部位!$A$4:$O$499,13,FALSE)</f>
        <v>0</v>
      </c>
      <c r="AB320" s="40">
        <f>VLOOKUP($B320,期貨大額交易人未沖銷部位!$A$4:$O$499,14,FALSE)</f>
        <v>0</v>
      </c>
      <c r="AC320" s="40">
        <f>VLOOKUP($B320,期貨大額交易人未沖銷部位!$A$4:$O$499,15,FALSE)</f>
        <v>0</v>
      </c>
      <c r="AD320" s="33">
        <f>VLOOKUP($B320,三大美股走勢!$A$4:$J$495,4,FALSE)</f>
        <v>0</v>
      </c>
      <c r="AE320" s="33">
        <f>VLOOKUP($B320,三大美股走勢!$A$4:$J$495,7,FALSE)</f>
        <v>0</v>
      </c>
      <c r="AF320" s="33">
        <f>VLOOKUP($B320,三大美股走勢!$A$4:$J$495,10,FALSE)</f>
        <v>0</v>
      </c>
    </row>
    <row r="321" spans="2:32">
      <c r="B321" s="32">
        <v>43100</v>
      </c>
      <c r="C321" s="33">
        <f>VLOOKUP($B321,大盤與近月台指!$A$4:$I$499,2,FALSE)</f>
        <v>0</v>
      </c>
      <c r="D321" s="34">
        <f>VLOOKUP($B321,大盤與近月台指!$A$4:$I$499,3,FALSE)</f>
        <v>0</v>
      </c>
      <c r="E321" s="35">
        <f>VLOOKUP($B321,大盤與近月台指!$A$4:$I$499,4,FALSE)</f>
        <v>0</v>
      </c>
      <c r="F321" s="33">
        <f>VLOOKUP($B321,大盤與近月台指!$A$4:$I$499,5,FALSE)</f>
        <v>0</v>
      </c>
      <c r="G321" s="49">
        <f>VLOOKUP($B321,三大法人買賣超!$A$4:$I$500,3,FALSE)</f>
        <v>0</v>
      </c>
      <c r="H321" s="34">
        <f>VLOOKUP($B321,三大法人買賣超!$A$4:$I$500,5,FALSE)</f>
        <v>0</v>
      </c>
      <c r="I321" s="27">
        <f>VLOOKUP($B321,三大法人買賣超!$A$4:$I$500,7,FALSE)</f>
        <v>0</v>
      </c>
      <c r="J321" s="27">
        <f>VLOOKUP($B321,三大法人買賣超!$A$4:$I$500,9,FALSE)</f>
        <v>0</v>
      </c>
      <c r="K321" s="37">
        <f>新台幣匯率美元指數!B322</f>
        <v>0</v>
      </c>
      <c r="L321" s="38">
        <f>新台幣匯率美元指數!C322</f>
        <v>0</v>
      </c>
      <c r="M321" s="39">
        <f>新台幣匯率美元指數!D322</f>
        <v>0</v>
      </c>
      <c r="N321" s="27">
        <f>VLOOKUP($B321,外資期貨未平倉口數!$A$4:$M$499,4,FALSE)</f>
        <v>0</v>
      </c>
      <c r="O321" s="27">
        <f>VLOOKUP($B321,外資期貨未平倉口數!$A$4:$M$499,9,FALSE)</f>
        <v>0</v>
      </c>
      <c r="P321" s="27">
        <f>VLOOKUP($B321,外資期貨未平倉口數!$A$4:$M$499,10,FALSE)</f>
        <v>0</v>
      </c>
      <c r="Q321" s="27">
        <f>VLOOKUP($B321,外資期貨未平倉口數!$A$4:$M$499,11,FALSE)</f>
        <v>0</v>
      </c>
      <c r="R321" s="64">
        <f>VLOOKUP($B321,選擇權未平倉餘額!$A$4:$I$500,6,FALSE)</f>
        <v>0</v>
      </c>
      <c r="S321" s="64">
        <f>VLOOKUP($B321,選擇權未平倉餘額!$A$4:$I$500,7,FALSE)</f>
        <v>0</v>
      </c>
      <c r="T321" s="64">
        <f>VLOOKUP($B321,選擇權未平倉餘額!$A$4:$I$500,8,FALSE)</f>
        <v>0</v>
      </c>
      <c r="U321" s="64">
        <f>VLOOKUP($B321,選擇權未平倉餘額!$A$4:$I$500,9,FALSE)</f>
        <v>0</v>
      </c>
      <c r="V321" s="39">
        <f>VLOOKUP($B321,臺指選擇權P_C_Ratios!$A$4:$C$500,3,FALSE)</f>
        <v>0</v>
      </c>
      <c r="W321" s="41">
        <f>VLOOKUP($B321,散戶多空比!$A$6:$L$500,12,FALSE)</f>
        <v>0</v>
      </c>
      <c r="X321" s="40">
        <f>VLOOKUP($B321,期貨大額交易人未沖銷部位!$A$4:$O$499,4,FALSE)</f>
        <v>0</v>
      </c>
      <c r="Y321" s="40">
        <f>VLOOKUP($B321,期貨大額交易人未沖銷部位!$A$4:$O$499,7,FALSE)</f>
        <v>0</v>
      </c>
      <c r="Z321" s="40">
        <f>VLOOKUP($B321,期貨大額交易人未沖銷部位!$A$4:$O$499,10,FALSE)</f>
        <v>0</v>
      </c>
      <c r="AA321" s="40">
        <f>VLOOKUP($B321,期貨大額交易人未沖銷部位!$A$4:$O$499,13,FALSE)</f>
        <v>0</v>
      </c>
      <c r="AB321" s="40">
        <f>VLOOKUP($B321,期貨大額交易人未沖銷部位!$A$4:$O$499,14,FALSE)</f>
        <v>0</v>
      </c>
      <c r="AC321" s="40">
        <f>VLOOKUP($B321,期貨大額交易人未沖銷部位!$A$4:$O$499,15,FALSE)</f>
        <v>0</v>
      </c>
      <c r="AD321" s="33">
        <f>VLOOKUP($B321,三大美股走勢!$A$4:$J$495,4,FALSE)</f>
        <v>0</v>
      </c>
      <c r="AE321" s="33">
        <f>VLOOKUP($B321,三大美股走勢!$A$4:$J$495,7,FALSE)</f>
        <v>0</v>
      </c>
      <c r="AF321" s="33">
        <f>VLOOKUP($B321,三大美股走勢!$A$4:$J$495,10,FALSE)</f>
        <v>0</v>
      </c>
    </row>
    <row r="322" spans="2:32">
      <c r="B322" s="32">
        <v>43101</v>
      </c>
      <c r="C322" s="33">
        <f>VLOOKUP($B322,大盤與近月台指!$A$4:$I$499,2,FALSE)</f>
        <v>0</v>
      </c>
      <c r="D322" s="34">
        <f>VLOOKUP($B322,大盤與近月台指!$A$4:$I$499,3,FALSE)</f>
        <v>0</v>
      </c>
      <c r="E322" s="35">
        <f>VLOOKUP($B322,大盤與近月台指!$A$4:$I$499,4,FALSE)</f>
        <v>0</v>
      </c>
      <c r="F322" s="33">
        <f>VLOOKUP($B322,大盤與近月台指!$A$4:$I$499,5,FALSE)</f>
        <v>0</v>
      </c>
      <c r="G322" s="49">
        <f>VLOOKUP($B322,三大法人買賣超!$A$4:$I$500,3,FALSE)</f>
        <v>0</v>
      </c>
      <c r="H322" s="34">
        <f>VLOOKUP($B322,三大法人買賣超!$A$4:$I$500,5,FALSE)</f>
        <v>0</v>
      </c>
      <c r="I322" s="27">
        <f>VLOOKUP($B322,三大法人買賣超!$A$4:$I$500,7,FALSE)</f>
        <v>0</v>
      </c>
      <c r="J322" s="27">
        <f>VLOOKUP($B322,三大法人買賣超!$A$4:$I$500,9,FALSE)</f>
        <v>0</v>
      </c>
      <c r="K322" s="37">
        <f>新台幣匯率美元指數!B323</f>
        <v>0</v>
      </c>
      <c r="L322" s="38">
        <f>新台幣匯率美元指數!C323</f>
        <v>0</v>
      </c>
      <c r="M322" s="39">
        <f>新台幣匯率美元指數!D323</f>
        <v>0</v>
      </c>
      <c r="N322" s="27">
        <f>VLOOKUP($B322,外資期貨未平倉口數!$A$4:$M$499,4,FALSE)</f>
        <v>0</v>
      </c>
      <c r="O322" s="27">
        <f>VLOOKUP($B322,外資期貨未平倉口數!$A$4:$M$499,9,FALSE)</f>
        <v>0</v>
      </c>
      <c r="P322" s="27">
        <f>VLOOKUP($B322,外資期貨未平倉口數!$A$4:$M$499,10,FALSE)</f>
        <v>0</v>
      </c>
      <c r="Q322" s="27">
        <f>VLOOKUP($B322,外資期貨未平倉口數!$A$4:$M$499,11,FALSE)</f>
        <v>0</v>
      </c>
      <c r="R322" s="64">
        <f>VLOOKUP($B322,選擇權未平倉餘額!$A$4:$I$500,6,FALSE)</f>
        <v>0</v>
      </c>
      <c r="S322" s="64">
        <f>VLOOKUP($B322,選擇權未平倉餘額!$A$4:$I$500,7,FALSE)</f>
        <v>0</v>
      </c>
      <c r="T322" s="64">
        <f>VLOOKUP($B322,選擇權未平倉餘額!$A$4:$I$500,8,FALSE)</f>
        <v>0</v>
      </c>
      <c r="U322" s="64">
        <f>VLOOKUP($B322,選擇權未平倉餘額!$A$4:$I$500,9,FALSE)</f>
        <v>0</v>
      </c>
      <c r="V322" s="39">
        <f>VLOOKUP($B322,臺指選擇權P_C_Ratios!$A$4:$C$500,3,FALSE)</f>
        <v>0</v>
      </c>
      <c r="W322" s="41">
        <f>VLOOKUP($B322,散戶多空比!$A$6:$L$500,12,FALSE)</f>
        <v>0</v>
      </c>
      <c r="X322" s="40">
        <f>VLOOKUP($B322,期貨大額交易人未沖銷部位!$A$4:$O$499,4,FALSE)</f>
        <v>0</v>
      </c>
      <c r="Y322" s="40">
        <f>VLOOKUP($B322,期貨大額交易人未沖銷部位!$A$4:$O$499,7,FALSE)</f>
        <v>0</v>
      </c>
      <c r="Z322" s="40">
        <f>VLOOKUP($B322,期貨大額交易人未沖銷部位!$A$4:$O$499,10,FALSE)</f>
        <v>0</v>
      </c>
      <c r="AA322" s="40">
        <f>VLOOKUP($B322,期貨大額交易人未沖銷部位!$A$4:$O$499,13,FALSE)</f>
        <v>0</v>
      </c>
      <c r="AB322" s="40">
        <f>VLOOKUP($B322,期貨大額交易人未沖銷部位!$A$4:$O$499,14,FALSE)</f>
        <v>0</v>
      </c>
      <c r="AC322" s="40">
        <f>VLOOKUP($B322,期貨大額交易人未沖銷部位!$A$4:$O$499,15,FALSE)</f>
        <v>0</v>
      </c>
      <c r="AD322" s="33">
        <f>VLOOKUP($B322,三大美股走勢!$A$4:$J$495,4,FALSE)</f>
        <v>0</v>
      </c>
      <c r="AE322" s="33">
        <f>VLOOKUP($B322,三大美股走勢!$A$4:$J$495,7,FALSE)</f>
        <v>0</v>
      </c>
      <c r="AF322" s="33">
        <f>VLOOKUP($B322,三大美股走勢!$A$4:$J$495,10,FALSE)</f>
        <v>0</v>
      </c>
    </row>
    <row r="323" spans="2:32">
      <c r="B323" s="32">
        <v>43102</v>
      </c>
      <c r="C323" s="33">
        <f>VLOOKUP($B323,大盤與近月台指!$A$4:$I$499,2,FALSE)</f>
        <v>10710.73</v>
      </c>
      <c r="D323" s="34">
        <f>VLOOKUP($B323,大盤與近月台指!$A$4:$I$499,3,FALSE)</f>
        <v>67.87</v>
      </c>
      <c r="E323" s="35">
        <f>VLOOKUP($B323,大盤與近月台指!$A$4:$I$499,4,FALSE)</f>
        <v>6.4000000000000003E-3</v>
      </c>
      <c r="F323" s="33" t="str">
        <f>VLOOKUP($B323,大盤與近月台指!$A$4:$I$499,5,FALSE)</f>
        <v>1038.37億</v>
      </c>
      <c r="G323" s="49">
        <f>VLOOKUP($B323,三大法人買賣超!$A$4:$I$500,3,FALSE)</f>
        <v>8.8526270799999995</v>
      </c>
      <c r="H323" s="34">
        <f>VLOOKUP($B323,三大法人買賣超!$A$4:$I$500,5,FALSE)</f>
        <v>8.8526270799999995</v>
      </c>
      <c r="I323" s="27">
        <f>VLOOKUP($B323,三大法人買賣超!$A$4:$I$500,7,FALSE)</f>
        <v>-0.74245611</v>
      </c>
      <c r="J323" s="27">
        <f>VLOOKUP($B323,三大法人買賣超!$A$4:$I$500,9,FALSE)</f>
        <v>86.482451170000004</v>
      </c>
      <c r="K323" s="37">
        <f>新台幣匯率美元指數!B324</f>
        <v>29.628</v>
      </c>
      <c r="L323" s="38">
        <f>新台幣匯率美元指數!C324</f>
        <v>-0.22</v>
      </c>
      <c r="M323" s="39">
        <f>新台幣匯率美元指數!D324</f>
        <v>91.872</v>
      </c>
      <c r="N323" s="27">
        <f>VLOOKUP($B323,外資期貨未平倉口數!$A$4:$M$499,4,FALSE)</f>
        <v>-2666.75</v>
      </c>
      <c r="O323" s="27">
        <f>VLOOKUP($B323,外資期貨未平倉口數!$A$4:$M$499,9,FALSE)</f>
        <v>53101</v>
      </c>
      <c r="P323" s="27">
        <f>VLOOKUP($B323,外資期貨未平倉口數!$A$4:$M$499,10,FALSE)</f>
        <v>7055.75</v>
      </c>
      <c r="Q323" s="27">
        <f>VLOOKUP($B323,外資期貨未平倉口數!$A$4:$M$499,11,FALSE)</f>
        <v>3533.75</v>
      </c>
      <c r="R323" s="64">
        <f>VLOOKUP($B323,選擇權未平倉餘額!$A$4:$I$500,6,FALSE)</f>
        <v>22.354700000000001</v>
      </c>
      <c r="S323" s="64">
        <f>VLOOKUP($B323,選擇權未平倉餘額!$A$4:$I$500,7,FALSE)</f>
        <v>-10.8247</v>
      </c>
      <c r="T323" s="64">
        <f>VLOOKUP($B323,選擇權未平倉餘額!$A$4:$I$500,8,FALSE)</f>
        <v>22.9817</v>
      </c>
      <c r="U323" s="64">
        <f>VLOOKUP($B323,選擇權未平倉餘額!$A$4:$I$500,9,FALSE)</f>
        <v>30.531700000000001</v>
      </c>
      <c r="V323" s="39">
        <f>VLOOKUP($B323,臺指選擇權P_C_Ratios!$A$4:$C$500,3,FALSE)</f>
        <v>1.9418</v>
      </c>
      <c r="W323" s="41">
        <f>VLOOKUP($B323,散戶多空比!$A$6:$L$500,12,FALSE)</f>
        <v>-9.552866061867335E-2</v>
      </c>
      <c r="X323" s="40">
        <f>VLOOKUP($B323,期貨大額交易人未沖銷部位!$A$4:$O$499,4,FALSE)</f>
        <v>1225</v>
      </c>
      <c r="Y323" s="40">
        <f>VLOOKUP($B323,期貨大額交易人未沖銷部位!$A$4:$O$499,7,FALSE)</f>
        <v>8300</v>
      </c>
      <c r="Z323" s="40">
        <f>VLOOKUP($B323,期貨大額交易人未沖銷部位!$A$4:$O$499,10,FALSE)</f>
        <v>294</v>
      </c>
      <c r="AA323" s="40">
        <f>VLOOKUP($B323,期貨大額交易人未沖銷部位!$A$4:$O$499,13,FALSE)</f>
        <v>7188</v>
      </c>
      <c r="AB323" s="40">
        <f>VLOOKUP($B323,期貨大額交易人未沖銷部位!$A$4:$O$499,14,FALSE)</f>
        <v>-931</v>
      </c>
      <c r="AC323" s="40">
        <f>VLOOKUP($B323,期貨大額交易人未沖銷部位!$A$4:$O$499,15,FALSE)</f>
        <v>-1112</v>
      </c>
      <c r="AD323" s="33">
        <f>VLOOKUP($B323,三大美股走勢!$A$4:$J$495,4,FALSE)</f>
        <v>4.1999999999999997E-3</v>
      </c>
      <c r="AE323" s="33">
        <f>VLOOKUP($B323,三大美股走勢!$A$4:$J$495,7,FALSE)</f>
        <v>1.4999999999999999E-2</v>
      </c>
      <c r="AF323" s="33">
        <f>VLOOKUP($B323,三大美股走勢!$A$4:$J$495,10,FALSE)</f>
        <v>2.3E-2</v>
      </c>
    </row>
    <row r="324" spans="2:32">
      <c r="B324" s="32">
        <v>43103</v>
      </c>
      <c r="C324" s="33">
        <f>VLOOKUP($B324,大盤與近月台指!$A$4:$I$499,2,FALSE)</f>
        <v>10801.57</v>
      </c>
      <c r="D324" s="34">
        <f>VLOOKUP($B324,大盤與近月台指!$A$4:$I$499,3,FALSE)</f>
        <v>90.84</v>
      </c>
      <c r="E324" s="35">
        <f>VLOOKUP($B324,大盤與近月台指!$A$4:$I$499,4,FALSE)</f>
        <v>8.5000000000000006E-3</v>
      </c>
      <c r="F324" s="33" t="str">
        <f>VLOOKUP($B324,大盤與近月台指!$A$4:$I$499,5,FALSE)</f>
        <v>1399.71億</v>
      </c>
      <c r="G324" s="49">
        <f>VLOOKUP($B324,三大法人買賣超!$A$4:$I$500,3,FALSE)</f>
        <v>16.797256170000001</v>
      </c>
      <c r="H324" s="34">
        <f>VLOOKUP($B324,三大法人買賣超!$A$4:$I$500,5,FALSE)</f>
        <v>15.064864180000001</v>
      </c>
      <c r="I324" s="27">
        <f>VLOOKUP($B324,三大法人買賣超!$A$4:$I$500,7,FALSE)</f>
        <v>9.9957857000000008</v>
      </c>
      <c r="J324" s="27">
        <f>VLOOKUP($B324,三大法人買賣超!$A$4:$I$500,9,FALSE)</f>
        <v>37.257623559999999</v>
      </c>
      <c r="K324" s="37">
        <f>新台幣匯率美元指數!B325</f>
        <v>29.6</v>
      </c>
      <c r="L324" s="38">
        <f>新台幣匯率美元指數!C325</f>
        <v>-2.8000000000000001E-2</v>
      </c>
      <c r="M324" s="39">
        <f>新台幣匯率美元指數!D325</f>
        <v>92.162000000000006</v>
      </c>
      <c r="N324" s="27">
        <f>VLOOKUP($B324,外資期貨未平倉口數!$A$4:$M$499,4,FALSE)</f>
        <v>-1147.75</v>
      </c>
      <c r="O324" s="27">
        <f>VLOOKUP($B324,外資期貨未平倉口數!$A$4:$M$499,9,FALSE)</f>
        <v>51933.25</v>
      </c>
      <c r="P324" s="27">
        <f>VLOOKUP($B324,外資期貨未平倉口數!$A$4:$M$499,10,FALSE)</f>
        <v>5888</v>
      </c>
      <c r="Q324" s="27">
        <f>VLOOKUP($B324,外資期貨未平倉口數!$A$4:$M$499,11,FALSE)</f>
        <v>-1167.75</v>
      </c>
      <c r="R324" s="64">
        <f>VLOOKUP($B324,選擇權未平倉餘額!$A$4:$I$500,6,FALSE)</f>
        <v>25.726500000000001</v>
      </c>
      <c r="S324" s="64">
        <f>VLOOKUP($B324,選擇權未平倉餘額!$A$4:$I$500,7,FALSE)</f>
        <v>-6.5845000000000002</v>
      </c>
      <c r="T324" s="64">
        <f>VLOOKUP($B324,選擇權未平倉餘額!$A$4:$I$500,8,FALSE)</f>
        <v>30.261199999999999</v>
      </c>
      <c r="U324" s="64">
        <f>VLOOKUP($B324,選擇權未平倉餘額!$A$4:$I$500,9,FALSE)</f>
        <v>23.729600000000001</v>
      </c>
      <c r="V324" s="39">
        <f>VLOOKUP($B324,臺指選擇權P_C_Ratios!$A$4:$C$500,3,FALSE)</f>
        <v>1.8391999999999999</v>
      </c>
      <c r="W324" s="41">
        <f>VLOOKUP($B324,散戶多空比!$A$6:$L$500,12,FALSE)</f>
        <v>-0.13348425196850394</v>
      </c>
      <c r="X324" s="40">
        <f>VLOOKUP($B324,期貨大額交易人未沖銷部位!$A$4:$O$499,4,FALSE)</f>
        <v>1538</v>
      </c>
      <c r="Y324" s="40">
        <f>VLOOKUP($B324,期貨大額交易人未沖銷部位!$A$4:$O$499,7,FALSE)</f>
        <v>7877</v>
      </c>
      <c r="Z324" s="40">
        <f>VLOOKUP($B324,期貨大額交易人未沖銷部位!$A$4:$O$499,10,FALSE)</f>
        <v>1088</v>
      </c>
      <c r="AA324" s="40">
        <f>VLOOKUP($B324,期貨大額交易人未沖銷部位!$A$4:$O$499,13,FALSE)</f>
        <v>7440</v>
      </c>
      <c r="AB324" s="40">
        <f>VLOOKUP($B324,期貨大額交易人未沖銷部位!$A$4:$O$499,14,FALSE)</f>
        <v>-450</v>
      </c>
      <c r="AC324" s="40">
        <f>VLOOKUP($B324,期貨大額交易人未沖銷部位!$A$4:$O$499,15,FALSE)</f>
        <v>-437</v>
      </c>
      <c r="AD324" s="33">
        <f>VLOOKUP($B324,三大美股走勢!$A$4:$J$495,4,FALSE)</f>
        <v>4.0000000000000001E-3</v>
      </c>
      <c r="AE324" s="33">
        <f>VLOOKUP($B324,三大美股走勢!$A$4:$J$495,7,FALSE)</f>
        <v>8.3999999999999995E-3</v>
      </c>
      <c r="AF324" s="33">
        <f>VLOOKUP($B324,三大美股走勢!$A$4:$J$495,10,FALSE)</f>
        <v>1.23E-2</v>
      </c>
    </row>
    <row r="325" spans="2:32">
      <c r="B325" s="32">
        <v>43104</v>
      </c>
      <c r="C325" s="33">
        <f>VLOOKUP($B325,大盤與近月台指!$A$4:$I$499,2,FALSE)</f>
        <v>10848.63</v>
      </c>
      <c r="D325" s="34">
        <f>VLOOKUP($B325,大盤與近月台指!$A$4:$I$499,3,FALSE)</f>
        <v>47.06</v>
      </c>
      <c r="E325" s="35">
        <f>VLOOKUP($B325,大盤與近月台指!$A$4:$I$499,4,FALSE)</f>
        <v>4.4000000000000003E-3</v>
      </c>
      <c r="F325" s="33" t="str">
        <f>VLOOKUP($B325,大盤與近月台指!$A$4:$I$499,5,FALSE)</f>
        <v>1431.29億</v>
      </c>
      <c r="G325" s="49">
        <f>VLOOKUP($B325,三大法人買賣超!$A$4:$I$500,3,FALSE)</f>
        <v>10.2002825</v>
      </c>
      <c r="H325" s="34">
        <f>VLOOKUP($B325,三大法人買賣超!$A$4:$I$500,5,FALSE)</f>
        <v>8.17845859</v>
      </c>
      <c r="I325" s="27">
        <f>VLOOKUP($B325,三大法人買賣超!$A$4:$I$500,7,FALSE)</f>
        <v>-1.4165397399999999</v>
      </c>
      <c r="J325" s="27">
        <f>VLOOKUP($B325,三大法人買賣超!$A$4:$I$500,9,FALSE)</f>
        <v>54.74260013</v>
      </c>
      <c r="K325" s="37">
        <f>新台幣匯率美元指數!B326</f>
        <v>29.59</v>
      </c>
      <c r="L325" s="38">
        <f>新台幣匯率美元指數!C326</f>
        <v>-0.01</v>
      </c>
      <c r="M325" s="39">
        <f>新台幣匯率美元指數!D326</f>
        <v>91.852999999999994</v>
      </c>
      <c r="N325" s="27">
        <f>VLOOKUP($B325,外資期貨未平倉口數!$A$4:$M$499,4,FALSE)</f>
        <v>-100.75</v>
      </c>
      <c r="O325" s="27">
        <f>VLOOKUP($B325,外資期貨未平倉口數!$A$4:$M$499,9,FALSE)</f>
        <v>53029</v>
      </c>
      <c r="P325" s="27">
        <f>VLOOKUP($B325,外資期貨未平倉口數!$A$4:$M$499,10,FALSE)</f>
        <v>6983.75</v>
      </c>
      <c r="Q325" s="27">
        <f>VLOOKUP($B325,外資期貨未平倉口數!$A$4:$M$499,11,FALSE)</f>
        <v>1095.75</v>
      </c>
      <c r="R325" s="64">
        <f>VLOOKUP($B325,選擇權未平倉餘額!$A$4:$I$500,6,FALSE)</f>
        <v>24.318000000000001</v>
      </c>
      <c r="S325" s="64">
        <f>VLOOKUP($B325,選擇權未平倉餘額!$A$4:$I$500,7,FALSE)</f>
        <v>-5.4695999999999998</v>
      </c>
      <c r="T325" s="64">
        <f>VLOOKUP($B325,選擇權未平倉餘額!$A$4:$I$500,8,FALSE)</f>
        <v>34.642299999999999</v>
      </c>
      <c r="U325" s="64">
        <f>VLOOKUP($B325,選擇權未平倉餘額!$A$4:$I$500,9,FALSE)</f>
        <v>20.244800000000001</v>
      </c>
      <c r="V325" s="39">
        <f>VLOOKUP($B325,臺指選擇權P_C_Ratios!$A$4:$C$500,3,FALSE)</f>
        <v>1.7858000000000001</v>
      </c>
      <c r="W325" s="41">
        <f>VLOOKUP($B325,散戶多空比!$A$6:$L$500,12,FALSE)</f>
        <v>-0.17729227724279678</v>
      </c>
      <c r="X325" s="40">
        <f>VLOOKUP($B325,期貨大額交易人未沖銷部位!$A$4:$O$499,4,FALSE)</f>
        <v>3349</v>
      </c>
      <c r="Y325" s="40">
        <f>VLOOKUP($B325,期貨大額交易人未沖銷部位!$A$4:$O$499,7,FALSE)</f>
        <v>8271</v>
      </c>
      <c r="Z325" s="40">
        <f>VLOOKUP($B325,期貨大額交易人未沖銷部位!$A$4:$O$499,10,FALSE)</f>
        <v>3640</v>
      </c>
      <c r="AA325" s="40">
        <f>VLOOKUP($B325,期貨大額交易人未沖銷部位!$A$4:$O$499,13,FALSE)</f>
        <v>7786</v>
      </c>
      <c r="AB325" s="40">
        <f>VLOOKUP($B325,期貨大額交易人未沖銷部位!$A$4:$O$499,14,FALSE)</f>
        <v>291</v>
      </c>
      <c r="AC325" s="40">
        <f>VLOOKUP($B325,期貨大額交易人未沖銷部位!$A$4:$O$499,15,FALSE)</f>
        <v>-485</v>
      </c>
      <c r="AD325" s="33">
        <f>VLOOKUP($B325,三大美股走勢!$A$4:$J$495,4,FALSE)</f>
        <v>6.1000000000000004E-3</v>
      </c>
      <c r="AE325" s="33">
        <f>VLOOKUP($B325,三大美股走勢!$A$4:$J$495,7,FALSE)</f>
        <v>1.8E-3</v>
      </c>
      <c r="AF325" s="33">
        <f>VLOOKUP($B325,三大美股走勢!$A$4:$J$495,10,FALSE)</f>
        <v>5.1999999999999998E-3</v>
      </c>
    </row>
    <row r="326" spans="2:32">
      <c r="B326" s="32">
        <v>43105</v>
      </c>
      <c r="C326" s="33">
        <f>VLOOKUP($B326,大盤與近月台指!$A$4:$I$499,2,FALSE)</f>
        <v>10879.8</v>
      </c>
      <c r="D326" s="34">
        <f>VLOOKUP($B326,大盤與近月台指!$A$4:$I$499,3,FALSE)</f>
        <v>31.17</v>
      </c>
      <c r="E326" s="35">
        <f>VLOOKUP($B326,大盤與近月台指!$A$4:$I$499,4,FALSE)</f>
        <v>2.8999999999999998E-3</v>
      </c>
      <c r="F326" s="33" t="str">
        <f>VLOOKUP($B326,大盤與近月台指!$A$4:$I$499,5,FALSE)</f>
        <v>1411.61億</v>
      </c>
      <c r="G326" s="49">
        <f>VLOOKUP($B326,三大法人買賣超!$A$4:$I$500,3,FALSE)</f>
        <v>9.4746193000000005</v>
      </c>
      <c r="H326" s="34">
        <f>VLOOKUP($B326,三大法人買賣超!$A$4:$I$500,5,FALSE)</f>
        <v>6.88283515</v>
      </c>
      <c r="I326" s="27">
        <f>VLOOKUP($B326,三大法人買賣超!$A$4:$I$500,7,FALSE)</f>
        <v>-3.3491968600000002</v>
      </c>
      <c r="J326" s="27">
        <f>VLOOKUP($B326,三大法人買賣超!$A$4:$I$500,9,FALSE)</f>
        <v>34.802673890000001</v>
      </c>
      <c r="K326" s="37">
        <f>新台幣匯率美元指數!B327</f>
        <v>29.523</v>
      </c>
      <c r="L326" s="38">
        <f>新台幣匯率美元指數!C327</f>
        <v>-6.7000000000000004E-2</v>
      </c>
      <c r="M326" s="39">
        <f>新台幣匯率美元指數!D327</f>
        <v>91.948999999999998</v>
      </c>
      <c r="N326" s="27">
        <f>VLOOKUP($B326,外資期貨未平倉口數!$A$4:$M$499,4,FALSE)</f>
        <v>-432</v>
      </c>
      <c r="O326" s="27">
        <f>VLOOKUP($B326,外資期貨未平倉口數!$A$4:$M$499,9,FALSE)</f>
        <v>52876.75</v>
      </c>
      <c r="P326" s="27">
        <f>VLOOKUP($B326,外資期貨未平倉口數!$A$4:$M$499,10,FALSE)</f>
        <v>6831.5</v>
      </c>
      <c r="Q326" s="27">
        <f>VLOOKUP($B326,外資期貨未平倉口數!$A$4:$M$499,11,FALSE)</f>
        <v>-152.25</v>
      </c>
      <c r="R326" s="64">
        <f>VLOOKUP($B326,選擇權未平倉餘額!$A$4:$I$500,6,FALSE)</f>
        <v>28.931699999999999</v>
      </c>
      <c r="S326" s="64">
        <f>VLOOKUP($B326,選擇權未平倉餘額!$A$4:$I$500,7,FALSE)</f>
        <v>-2.7521</v>
      </c>
      <c r="T326" s="64">
        <f>VLOOKUP($B326,選擇權未平倉餘額!$A$4:$I$500,8,FALSE)</f>
        <v>35.519199999999998</v>
      </c>
      <c r="U326" s="64">
        <f>VLOOKUP($B326,選擇權未平倉餘額!$A$4:$I$500,9,FALSE)</f>
        <v>19.220099999999999</v>
      </c>
      <c r="V326" s="39">
        <f>VLOOKUP($B326,臺指選擇權P_C_Ratios!$A$4:$C$500,3,FALSE)</f>
        <v>1.8472999999999999</v>
      </c>
      <c r="W326" s="41">
        <f>VLOOKUP($B326,散戶多空比!$A$6:$L$500,12,FALSE)</f>
        <v>-0.18299234618781277</v>
      </c>
      <c r="X326" s="40">
        <f>VLOOKUP($B326,期貨大額交易人未沖銷部位!$A$4:$O$499,4,FALSE)</f>
        <v>2880</v>
      </c>
      <c r="Y326" s="40">
        <f>VLOOKUP($B326,期貨大額交易人未沖銷部位!$A$4:$O$499,7,FALSE)</f>
        <v>7253</v>
      </c>
      <c r="Z326" s="40">
        <f>VLOOKUP($B326,期貨大額交易人未沖銷部位!$A$4:$O$499,10,FALSE)</f>
        <v>3018</v>
      </c>
      <c r="AA326" s="40">
        <f>VLOOKUP($B326,期貨大額交易人未沖銷部位!$A$4:$O$499,13,FALSE)</f>
        <v>7318</v>
      </c>
      <c r="AB326" s="40">
        <f>VLOOKUP($B326,期貨大額交易人未沖銷部位!$A$4:$O$499,14,FALSE)</f>
        <v>138</v>
      </c>
      <c r="AC326" s="40">
        <f>VLOOKUP($B326,期貨大額交易人未沖銷部位!$A$4:$O$499,15,FALSE)</f>
        <v>65</v>
      </c>
      <c r="AD326" s="33">
        <f>VLOOKUP($B326,三大美股走勢!$A$4:$J$495,4,FALSE)</f>
        <v>8.8000000000000005E-3</v>
      </c>
      <c r="AE326" s="33">
        <f>VLOOKUP($B326,三大美股走勢!$A$4:$J$495,7,FALSE)</f>
        <v>8.3000000000000001E-3</v>
      </c>
      <c r="AF326" s="33">
        <f>VLOOKUP($B326,三大美股走勢!$A$4:$J$495,10,FALSE)</f>
        <v>9.5999999999999992E-3</v>
      </c>
    </row>
    <row r="327" spans="2:32">
      <c r="B327" s="32">
        <v>43106</v>
      </c>
      <c r="C327" s="33">
        <f>VLOOKUP($B327,大盤與近月台指!$A$4:$I$499,2,FALSE)</f>
        <v>0</v>
      </c>
      <c r="D327" s="34">
        <f>VLOOKUP($B327,大盤與近月台指!$A$4:$I$499,3,FALSE)</f>
        <v>0</v>
      </c>
      <c r="E327" s="35">
        <f>VLOOKUP($B327,大盤與近月台指!$A$4:$I$499,4,FALSE)</f>
        <v>0</v>
      </c>
      <c r="F327" s="33">
        <f>VLOOKUP($B327,大盤與近月台指!$A$4:$I$499,5,FALSE)</f>
        <v>0</v>
      </c>
      <c r="G327" s="49">
        <f>VLOOKUP($B327,三大法人買賣超!$A$4:$I$500,3,FALSE)</f>
        <v>0</v>
      </c>
      <c r="H327" s="34">
        <f>VLOOKUP($B327,三大法人買賣超!$A$4:$I$500,5,FALSE)</f>
        <v>0</v>
      </c>
      <c r="I327" s="27">
        <f>VLOOKUP($B327,三大法人買賣超!$A$4:$I$500,7,FALSE)</f>
        <v>0</v>
      </c>
      <c r="J327" s="27">
        <f>VLOOKUP($B327,三大法人買賣超!$A$4:$I$500,9,FALSE)</f>
        <v>0</v>
      </c>
      <c r="K327" s="37">
        <f>新台幣匯率美元指數!B328</f>
        <v>0</v>
      </c>
      <c r="L327" s="38">
        <f>新台幣匯率美元指數!C328</f>
        <v>0</v>
      </c>
      <c r="M327" s="39">
        <f>新台幣匯率美元指數!D328</f>
        <v>0</v>
      </c>
      <c r="N327" s="27">
        <f>VLOOKUP($B327,外資期貨未平倉口數!$A$4:$M$499,4,FALSE)</f>
        <v>0</v>
      </c>
      <c r="O327" s="27">
        <f>VLOOKUP($B327,外資期貨未平倉口數!$A$4:$M$499,9,FALSE)</f>
        <v>0</v>
      </c>
      <c r="P327" s="27">
        <f>VLOOKUP($B327,外資期貨未平倉口數!$A$4:$M$499,10,FALSE)</f>
        <v>0</v>
      </c>
      <c r="Q327" s="27">
        <f>VLOOKUP($B327,外資期貨未平倉口數!$A$4:$M$499,11,FALSE)</f>
        <v>0</v>
      </c>
      <c r="R327" s="64">
        <f>VLOOKUP($B327,選擇權未平倉餘額!$A$4:$I$500,6,FALSE)</f>
        <v>0</v>
      </c>
      <c r="S327" s="64">
        <f>VLOOKUP($B327,選擇權未平倉餘額!$A$4:$I$500,7,FALSE)</f>
        <v>0</v>
      </c>
      <c r="T327" s="64">
        <f>VLOOKUP($B327,選擇權未平倉餘額!$A$4:$I$500,8,FALSE)</f>
        <v>0</v>
      </c>
      <c r="U327" s="64">
        <f>VLOOKUP($B327,選擇權未平倉餘額!$A$4:$I$500,9,FALSE)</f>
        <v>0</v>
      </c>
      <c r="V327" s="39">
        <f>VLOOKUP($B327,臺指選擇權P_C_Ratios!$A$4:$C$500,3,FALSE)</f>
        <v>0</v>
      </c>
      <c r="W327" s="41">
        <f>VLOOKUP($B327,散戶多空比!$A$6:$L$500,12,FALSE)</f>
        <v>0</v>
      </c>
      <c r="X327" s="40">
        <f>VLOOKUP($B327,期貨大額交易人未沖銷部位!$A$4:$O$499,4,FALSE)</f>
        <v>0</v>
      </c>
      <c r="Y327" s="40">
        <f>VLOOKUP($B327,期貨大額交易人未沖銷部位!$A$4:$O$499,7,FALSE)</f>
        <v>0</v>
      </c>
      <c r="Z327" s="40">
        <f>VLOOKUP($B327,期貨大額交易人未沖銷部位!$A$4:$O$499,10,FALSE)</f>
        <v>0</v>
      </c>
      <c r="AA327" s="40">
        <f>VLOOKUP($B327,期貨大額交易人未沖銷部位!$A$4:$O$499,13,FALSE)</f>
        <v>0</v>
      </c>
      <c r="AB327" s="40">
        <f>VLOOKUP($B327,期貨大額交易人未沖銷部位!$A$4:$O$499,14,FALSE)</f>
        <v>0</v>
      </c>
      <c r="AC327" s="40">
        <f>VLOOKUP($B327,期貨大額交易人未沖銷部位!$A$4:$O$499,15,FALSE)</f>
        <v>0</v>
      </c>
      <c r="AD327" s="33">
        <f>VLOOKUP($B327,三大美股走勢!$A$4:$J$495,4,FALSE)</f>
        <v>0</v>
      </c>
      <c r="AE327" s="33">
        <f>VLOOKUP($B327,三大美股走勢!$A$4:$J$495,7,FALSE)</f>
        <v>0</v>
      </c>
      <c r="AF327" s="33">
        <f>VLOOKUP($B327,三大美股走勢!$A$4:$J$495,10,FALSE)</f>
        <v>0</v>
      </c>
    </row>
    <row r="328" spans="2:32">
      <c r="B328" s="32">
        <v>43107</v>
      </c>
      <c r="C328" s="33">
        <f>VLOOKUP($B328,大盤與近月台指!$A$4:$I$499,2,FALSE)</f>
        <v>0</v>
      </c>
      <c r="D328" s="34">
        <f>VLOOKUP($B328,大盤與近月台指!$A$4:$I$499,3,FALSE)</f>
        <v>0</v>
      </c>
      <c r="E328" s="35">
        <f>VLOOKUP($B328,大盤與近月台指!$A$4:$I$499,4,FALSE)</f>
        <v>0</v>
      </c>
      <c r="F328" s="33">
        <f>VLOOKUP($B328,大盤與近月台指!$A$4:$I$499,5,FALSE)</f>
        <v>0</v>
      </c>
      <c r="G328" s="49">
        <f>VLOOKUP($B328,三大法人買賣超!$A$4:$I$500,3,FALSE)</f>
        <v>0</v>
      </c>
      <c r="H328" s="34">
        <f>VLOOKUP($B328,三大法人買賣超!$A$4:$I$500,5,FALSE)</f>
        <v>0</v>
      </c>
      <c r="I328" s="27">
        <f>VLOOKUP($B328,三大法人買賣超!$A$4:$I$500,7,FALSE)</f>
        <v>0</v>
      </c>
      <c r="J328" s="27">
        <f>VLOOKUP($B328,三大法人買賣超!$A$4:$I$500,9,FALSE)</f>
        <v>0</v>
      </c>
      <c r="K328" s="37">
        <f>新台幣匯率美元指數!B329</f>
        <v>0</v>
      </c>
      <c r="L328" s="38">
        <f>新台幣匯率美元指數!C329</f>
        <v>0</v>
      </c>
      <c r="M328" s="39">
        <f>新台幣匯率美元指數!D329</f>
        <v>0</v>
      </c>
      <c r="N328" s="27">
        <f>VLOOKUP($B328,外資期貨未平倉口數!$A$4:$M$499,4,FALSE)</f>
        <v>0</v>
      </c>
      <c r="O328" s="27">
        <f>VLOOKUP($B328,外資期貨未平倉口數!$A$4:$M$499,9,FALSE)</f>
        <v>0</v>
      </c>
      <c r="P328" s="27">
        <f>VLOOKUP($B328,外資期貨未平倉口數!$A$4:$M$499,10,FALSE)</f>
        <v>0</v>
      </c>
      <c r="Q328" s="27">
        <f>VLOOKUP($B328,外資期貨未平倉口數!$A$4:$M$499,11,FALSE)</f>
        <v>0</v>
      </c>
      <c r="R328" s="64">
        <f>VLOOKUP($B328,選擇權未平倉餘額!$A$4:$I$500,6,FALSE)</f>
        <v>0</v>
      </c>
      <c r="S328" s="64">
        <f>VLOOKUP($B328,選擇權未平倉餘額!$A$4:$I$500,7,FALSE)</f>
        <v>0</v>
      </c>
      <c r="T328" s="64">
        <f>VLOOKUP($B328,選擇權未平倉餘額!$A$4:$I$500,8,FALSE)</f>
        <v>0</v>
      </c>
      <c r="U328" s="64">
        <f>VLOOKUP($B328,選擇權未平倉餘額!$A$4:$I$500,9,FALSE)</f>
        <v>0</v>
      </c>
      <c r="V328" s="39">
        <f>VLOOKUP($B328,臺指選擇權P_C_Ratios!$A$4:$C$500,3,FALSE)</f>
        <v>0</v>
      </c>
      <c r="W328" s="41">
        <f>VLOOKUP($B328,散戶多空比!$A$6:$L$500,12,FALSE)</f>
        <v>0</v>
      </c>
      <c r="X328" s="40">
        <f>VLOOKUP($B328,期貨大額交易人未沖銷部位!$A$4:$O$499,4,FALSE)</f>
        <v>0</v>
      </c>
      <c r="Y328" s="40">
        <f>VLOOKUP($B328,期貨大額交易人未沖銷部位!$A$4:$O$499,7,FALSE)</f>
        <v>0</v>
      </c>
      <c r="Z328" s="40">
        <f>VLOOKUP($B328,期貨大額交易人未沖銷部位!$A$4:$O$499,10,FALSE)</f>
        <v>0</v>
      </c>
      <c r="AA328" s="40">
        <f>VLOOKUP($B328,期貨大額交易人未沖銷部位!$A$4:$O$499,13,FALSE)</f>
        <v>0</v>
      </c>
      <c r="AB328" s="40">
        <f>VLOOKUP($B328,期貨大額交易人未沖銷部位!$A$4:$O$499,14,FALSE)</f>
        <v>0</v>
      </c>
      <c r="AC328" s="40">
        <f>VLOOKUP($B328,期貨大額交易人未沖銷部位!$A$4:$O$499,15,FALSE)</f>
        <v>0</v>
      </c>
      <c r="AD328" s="33">
        <f>VLOOKUP($B328,三大美股走勢!$A$4:$J$495,4,FALSE)</f>
        <v>0</v>
      </c>
      <c r="AE328" s="33">
        <f>VLOOKUP($B328,三大美股走勢!$A$4:$J$495,7,FALSE)</f>
        <v>0</v>
      </c>
      <c r="AF328" s="33">
        <f>VLOOKUP($B328,三大美股走勢!$A$4:$J$495,10,FALSE)</f>
        <v>0</v>
      </c>
    </row>
    <row r="329" spans="2:32">
      <c r="B329" s="32">
        <v>43108</v>
      </c>
      <c r="C329" s="33">
        <f>VLOOKUP($B329,大盤與近月台指!$A$4:$I$499,2,FALSE)</f>
        <v>10915.75</v>
      </c>
      <c r="D329" s="34">
        <f>VLOOKUP($B329,大盤與近月台指!$A$4:$I$499,3,FALSE)</f>
        <v>35.950000000000003</v>
      </c>
      <c r="E329" s="35">
        <f>VLOOKUP($B329,大盤與近月台指!$A$4:$I$499,4,FALSE)</f>
        <v>3.3E-3</v>
      </c>
      <c r="F329" s="33" t="str">
        <f>VLOOKUP($B329,大盤與近月台指!$A$4:$I$499,5,FALSE)</f>
        <v>1370.7億</v>
      </c>
      <c r="G329" s="49">
        <f>VLOOKUP($B329,三大法人買賣超!$A$4:$I$500,3,FALSE)</f>
        <v>5.1892995199999996</v>
      </c>
      <c r="H329" s="34">
        <f>VLOOKUP($B329,三大法人買賣超!$A$4:$I$500,5,FALSE)</f>
        <v>-5.3225891399999998</v>
      </c>
      <c r="I329" s="27">
        <f>VLOOKUP($B329,三大法人買賣超!$A$4:$I$500,7,FALSE)</f>
        <v>9.3456047099999999</v>
      </c>
      <c r="J329" s="27">
        <f>VLOOKUP($B329,三大法人買賣超!$A$4:$I$500,9,FALSE)</f>
        <v>50.095180050000003</v>
      </c>
      <c r="K329" s="37">
        <f>新台幣匯率美元指數!B330</f>
        <v>29.523</v>
      </c>
      <c r="L329" s="38">
        <f>新台幣匯率美元指數!C330</f>
        <v>0</v>
      </c>
      <c r="M329" s="39">
        <f>新台幣匯率美元指數!D330</f>
        <v>92.358000000000004</v>
      </c>
      <c r="N329" s="27">
        <f>VLOOKUP($B329,外資期貨未平倉口數!$A$4:$M$499,4,FALSE)</f>
        <v>2412.5</v>
      </c>
      <c r="O329" s="27">
        <f>VLOOKUP($B329,外資期貨未平倉口數!$A$4:$M$499,9,FALSE)</f>
        <v>51202</v>
      </c>
      <c r="P329" s="27">
        <f>VLOOKUP($B329,外資期貨未平倉口數!$A$4:$M$499,10,FALSE)</f>
        <v>5156.75</v>
      </c>
      <c r="Q329" s="27">
        <f>VLOOKUP($B329,外資期貨未平倉口數!$A$4:$M$499,11,FALSE)</f>
        <v>-1674.75</v>
      </c>
      <c r="R329" s="64">
        <f>VLOOKUP($B329,選擇權未平倉餘額!$A$4:$I$500,6,FALSE)</f>
        <v>23.018699999999999</v>
      </c>
      <c r="S329" s="64">
        <f>VLOOKUP($B329,選擇權未平倉餘額!$A$4:$I$500,7,FALSE)</f>
        <v>-1.5840000000000001</v>
      </c>
      <c r="T329" s="64">
        <f>VLOOKUP($B329,選擇權未平倉餘額!$A$4:$I$500,8,FALSE)</f>
        <v>38.061599999999999</v>
      </c>
      <c r="U329" s="64">
        <f>VLOOKUP($B329,選擇權未平倉餘額!$A$4:$I$500,9,FALSE)</f>
        <v>18.1738</v>
      </c>
      <c r="V329" s="39">
        <f>VLOOKUP($B329,臺指選擇權P_C_Ratios!$A$4:$C$500,3,FALSE)</f>
        <v>1.8402000000000001</v>
      </c>
      <c r="W329" s="41">
        <f>VLOOKUP($B329,散戶多空比!$A$6:$L$500,12,FALSE)</f>
        <v>-0.20799271766679756</v>
      </c>
      <c r="X329" s="40">
        <f>VLOOKUP($B329,期貨大額交易人未沖銷部位!$A$4:$O$499,4,FALSE)</f>
        <v>1235</v>
      </c>
      <c r="Y329" s="40">
        <f>VLOOKUP($B329,期貨大額交易人未沖銷部位!$A$4:$O$499,7,FALSE)</f>
        <v>6695</v>
      </c>
      <c r="Z329" s="40">
        <f>VLOOKUP($B329,期貨大額交易人未沖銷部位!$A$4:$O$499,10,FALSE)</f>
        <v>1253</v>
      </c>
      <c r="AA329" s="40">
        <f>VLOOKUP($B329,期貨大額交易人未沖銷部位!$A$4:$O$499,13,FALSE)</f>
        <v>7846</v>
      </c>
      <c r="AB329" s="40">
        <f>VLOOKUP($B329,期貨大額交易人未沖銷部位!$A$4:$O$499,14,FALSE)</f>
        <v>18</v>
      </c>
      <c r="AC329" s="40">
        <f>VLOOKUP($B329,期貨大額交易人未沖銷部位!$A$4:$O$499,15,FALSE)</f>
        <v>1151</v>
      </c>
      <c r="AD329" s="33">
        <f>VLOOKUP($B329,三大美股走勢!$A$4:$J$495,4,FALSE)</f>
        <v>-5.0000000000000001E-4</v>
      </c>
      <c r="AE329" s="33">
        <f>VLOOKUP($B329,三大美股走勢!$A$4:$J$495,7,FALSE)</f>
        <v>2.8999999999999998E-3</v>
      </c>
      <c r="AF329" s="33">
        <f>VLOOKUP($B329,三大美股走勢!$A$4:$J$495,10,FALSE)</f>
        <v>7.4000000000000003E-3</v>
      </c>
    </row>
    <row r="330" spans="2:32">
      <c r="B330" s="32">
        <v>43109</v>
      </c>
      <c r="C330" s="33">
        <f>VLOOKUP($B330,大盤與近月台指!$A$4:$I$499,2,FALSE)</f>
        <v>10914.89</v>
      </c>
      <c r="D330" s="34">
        <f>VLOOKUP($B330,大盤與近月台指!$A$4:$I$499,3,FALSE)</f>
        <v>-0.86</v>
      </c>
      <c r="E330" s="35">
        <f>VLOOKUP($B330,大盤與近月台指!$A$4:$I$499,4,FALSE)</f>
        <v>-1E-4</v>
      </c>
      <c r="F330" s="33" t="str">
        <f>VLOOKUP($B330,大盤與近月台指!$A$4:$I$499,5,FALSE)</f>
        <v>1302.35億</v>
      </c>
      <c r="G330" s="49">
        <f>VLOOKUP($B330,三大法人買賣超!$A$4:$I$500,3,FALSE)</f>
        <v>2.15231241</v>
      </c>
      <c r="H330" s="34">
        <f>VLOOKUP($B330,三大法人買賣超!$A$4:$I$500,5,FALSE)</f>
        <v>0.1711405</v>
      </c>
      <c r="I330" s="27">
        <f>VLOOKUP($B330,三大法人買賣超!$A$4:$I$500,7,FALSE)</f>
        <v>4.7612229700000004</v>
      </c>
      <c r="J330" s="27">
        <f>VLOOKUP($B330,三大法人買賣超!$A$4:$I$500,9,FALSE)</f>
        <v>-11.21448341</v>
      </c>
      <c r="K330" s="37">
        <f>新台幣匯率美元指數!B331</f>
        <v>29.536000000000001</v>
      </c>
      <c r="L330" s="38">
        <f>新台幣匯率美元指數!C331</f>
        <v>1.2999999999999999E-2</v>
      </c>
      <c r="M330" s="39">
        <f>新台幣匯率美元指數!D331</f>
        <v>92.528000000000006</v>
      </c>
      <c r="N330" s="27">
        <f>VLOOKUP($B330,外資期貨未平倉口數!$A$4:$M$499,4,FALSE)</f>
        <v>1561</v>
      </c>
      <c r="O330" s="27">
        <f>VLOOKUP($B330,外資期貨未平倉口數!$A$4:$M$499,9,FALSE)</f>
        <v>55118</v>
      </c>
      <c r="P330" s="27">
        <f>VLOOKUP($B330,外資期貨未平倉口數!$A$4:$M$499,10,FALSE)</f>
        <v>9072.75</v>
      </c>
      <c r="Q330" s="27">
        <f>VLOOKUP($B330,外資期貨未平倉口數!$A$4:$M$499,11,FALSE)</f>
        <v>3916</v>
      </c>
      <c r="R330" s="64">
        <f>VLOOKUP($B330,選擇權未平倉餘額!$A$4:$I$500,6,FALSE)</f>
        <v>22.726400000000002</v>
      </c>
      <c r="S330" s="64">
        <f>VLOOKUP($B330,選擇權未平倉餘額!$A$4:$I$500,7,FALSE)</f>
        <v>-1.8985000000000001</v>
      </c>
      <c r="T330" s="64">
        <f>VLOOKUP($B330,選擇權未平倉餘額!$A$4:$I$500,8,FALSE)</f>
        <v>37.0807</v>
      </c>
      <c r="U330" s="64">
        <f>VLOOKUP($B330,選擇權未平倉餘額!$A$4:$I$500,9,FALSE)</f>
        <v>17.731200000000001</v>
      </c>
      <c r="V330" s="39">
        <f>VLOOKUP($B330,臺指選擇權P_C_Ratios!$A$4:$C$500,3,FALSE)</f>
        <v>1.8297999999999999</v>
      </c>
      <c r="W330" s="41">
        <f>VLOOKUP($B330,散戶多空比!$A$6:$L$500,12,FALSE)</f>
        <v>-0.24104296275871576</v>
      </c>
      <c r="X330" s="40">
        <f>VLOOKUP($B330,期貨大額交易人未沖銷部位!$A$4:$O$499,4,FALSE)</f>
        <v>2085</v>
      </c>
      <c r="Y330" s="40">
        <f>VLOOKUP($B330,期貨大額交易人未沖銷部位!$A$4:$O$499,7,FALSE)</f>
        <v>8329</v>
      </c>
      <c r="Z330" s="40">
        <f>VLOOKUP($B330,期貨大額交易人未沖銷部位!$A$4:$O$499,10,FALSE)</f>
        <v>2064</v>
      </c>
      <c r="AA330" s="40">
        <f>VLOOKUP($B330,期貨大額交易人未沖銷部位!$A$4:$O$499,13,FALSE)</f>
        <v>9565</v>
      </c>
      <c r="AB330" s="40">
        <f>VLOOKUP($B330,期貨大額交易人未沖銷部位!$A$4:$O$499,14,FALSE)</f>
        <v>-21</v>
      </c>
      <c r="AC330" s="40">
        <f>VLOOKUP($B330,期貨大額交易人未沖銷部位!$A$4:$O$499,15,FALSE)</f>
        <v>1236</v>
      </c>
      <c r="AD330" s="33">
        <f>VLOOKUP($B330,三大美股走勢!$A$4:$J$495,4,FALSE)</f>
        <v>4.1000000000000003E-3</v>
      </c>
      <c r="AE330" s="33">
        <f>VLOOKUP($B330,三大美股走勢!$A$4:$J$495,7,FALSE)</f>
        <v>8.9999999999999998E-4</v>
      </c>
      <c r="AF330" s="33">
        <f>VLOOKUP($B330,三大美股走勢!$A$4:$J$495,10,FALSE)</f>
        <v>-7.1000000000000004E-3</v>
      </c>
    </row>
    <row r="331" spans="2:32">
      <c r="B331" s="32">
        <v>43110</v>
      </c>
      <c r="C331" s="33">
        <f>VLOOKUP($B331,大盤與近月台指!$A$4:$I$499,2,FALSE)</f>
        <v>10831.09</v>
      </c>
      <c r="D331" s="34">
        <f>VLOOKUP($B331,大盤與近月台指!$A$4:$I$499,3,FALSE)</f>
        <v>-83.8</v>
      </c>
      <c r="E331" s="35">
        <f>VLOOKUP($B331,大盤與近月台指!$A$4:$I$499,4,FALSE)</f>
        <v>-7.7000000000000002E-3</v>
      </c>
      <c r="F331" s="33" t="str">
        <f>VLOOKUP($B331,大盤與近月台指!$A$4:$I$499,5,FALSE)</f>
        <v>1375.61億</v>
      </c>
      <c r="G331" s="49">
        <f>VLOOKUP($B331,三大法人買賣超!$A$4:$I$500,3,FALSE)</f>
        <v>1.75967476</v>
      </c>
      <c r="H331" s="34">
        <f>VLOOKUP($B331,三大法人買賣超!$A$4:$I$500,5,FALSE)</f>
        <v>-0.72425444000000005</v>
      </c>
      <c r="I331" s="27">
        <f>VLOOKUP($B331,三大法人買賣超!$A$4:$I$500,7,FALSE)</f>
        <v>5.2650707499999996</v>
      </c>
      <c r="J331" s="27">
        <f>VLOOKUP($B331,三大法人買賣超!$A$4:$I$500,9,FALSE)</f>
        <v>-32.209586129999998</v>
      </c>
      <c r="K331" s="37">
        <f>新台幣匯率美元指數!B332</f>
        <v>29.600999999999999</v>
      </c>
      <c r="L331" s="38">
        <f>新台幣匯率美元指數!C332</f>
        <v>6.5000000000000002E-2</v>
      </c>
      <c r="M331" s="39">
        <f>新台幣匯率美元指數!D332</f>
        <v>92.331999999999994</v>
      </c>
      <c r="N331" s="27">
        <f>VLOOKUP($B331,外資期貨未平倉口數!$A$4:$M$499,4,FALSE)</f>
        <v>-2879.75</v>
      </c>
      <c r="O331" s="27">
        <f>VLOOKUP($B331,外資期貨未平倉口數!$A$4:$M$499,9,FALSE)</f>
        <v>55577.5</v>
      </c>
      <c r="P331" s="27">
        <f>VLOOKUP($B331,外資期貨未平倉口數!$A$4:$M$499,10,FALSE)</f>
        <v>9532.25</v>
      </c>
      <c r="Q331" s="27">
        <f>VLOOKUP($B331,外資期貨未平倉口數!$A$4:$M$499,11,FALSE)</f>
        <v>459.5</v>
      </c>
      <c r="R331" s="64">
        <f>VLOOKUP($B331,選擇權未平倉餘額!$A$4:$I$500,6,FALSE)</f>
        <v>23.674299999999999</v>
      </c>
      <c r="S331" s="64">
        <f>VLOOKUP($B331,選擇權未平倉餘額!$A$4:$I$500,7,FALSE)</f>
        <v>-6.0176999999999996</v>
      </c>
      <c r="T331" s="64">
        <f>VLOOKUP($B331,選擇權未平倉餘額!$A$4:$I$500,8,FALSE)</f>
        <v>28.134</v>
      </c>
      <c r="U331" s="64">
        <f>VLOOKUP($B331,選擇權未平倉餘額!$A$4:$I$500,9,FALSE)</f>
        <v>25.4298</v>
      </c>
      <c r="V331" s="39">
        <f>VLOOKUP($B331,臺指選擇權P_C_Ratios!$A$4:$C$500,3,FALSE)</f>
        <v>1.8318000000000001</v>
      </c>
      <c r="W331" s="41">
        <f>VLOOKUP($B331,散戶多空比!$A$6:$L$500,12,FALSE)</f>
        <v>-0.24743910345466333</v>
      </c>
      <c r="X331" s="40">
        <f>VLOOKUP($B331,期貨大額交易人未沖銷部位!$A$4:$O$499,4,FALSE)</f>
        <v>1315</v>
      </c>
      <c r="Y331" s="40">
        <f>VLOOKUP($B331,期貨大額交易人未沖銷部位!$A$4:$O$499,7,FALSE)</f>
        <v>6641</v>
      </c>
      <c r="Z331" s="40">
        <f>VLOOKUP($B331,期貨大額交易人未沖銷部位!$A$4:$O$499,10,FALSE)</f>
        <v>2935</v>
      </c>
      <c r="AA331" s="40">
        <f>VLOOKUP($B331,期貨大額交易人未沖銷部位!$A$4:$O$499,13,FALSE)</f>
        <v>7604</v>
      </c>
      <c r="AB331" s="40">
        <f>VLOOKUP($B331,期貨大額交易人未沖銷部位!$A$4:$O$499,14,FALSE)</f>
        <v>1620</v>
      </c>
      <c r="AC331" s="40">
        <f>VLOOKUP($B331,期貨大額交易人未沖銷部位!$A$4:$O$499,15,FALSE)</f>
        <v>963</v>
      </c>
      <c r="AD331" s="33">
        <f>VLOOKUP($B331,三大美股走勢!$A$4:$J$495,4,FALSE)</f>
        <v>-6.9999999999999999E-4</v>
      </c>
      <c r="AE331" s="33">
        <f>VLOOKUP($B331,三大美股走勢!$A$4:$J$495,7,FALSE)</f>
        <v>-1.4E-3</v>
      </c>
      <c r="AF331" s="33">
        <f>VLOOKUP($B331,三大美股走勢!$A$4:$J$495,10,FALSE)</f>
        <v>-1.3899999999999999E-2</v>
      </c>
    </row>
    <row r="332" spans="2:32">
      <c r="B332" s="32">
        <v>43111</v>
      </c>
      <c r="C332" s="33">
        <f>VLOOKUP($B332,大盤與近月台指!$A$4:$I$499,2,FALSE)</f>
        <v>10810.06</v>
      </c>
      <c r="D332" s="34">
        <f>VLOOKUP($B332,大盤與近月台指!$A$4:$I$499,3,FALSE)</f>
        <v>-21.03</v>
      </c>
      <c r="E332" s="35">
        <f>VLOOKUP($B332,大盤與近月台指!$A$4:$I$499,4,FALSE)</f>
        <v>-1.9E-3</v>
      </c>
      <c r="F332" s="33" t="str">
        <f>VLOOKUP($B332,大盤與近月台指!$A$4:$I$499,5,FALSE)</f>
        <v>1214.22億</v>
      </c>
      <c r="G332" s="49">
        <f>VLOOKUP($B332,三大法人買賣超!$A$4:$I$500,3,FALSE)</f>
        <v>2.3617995600000001</v>
      </c>
      <c r="H332" s="34">
        <f>VLOOKUP($B332,三大法人買賣超!$A$4:$I$500,5,FALSE)</f>
        <v>-5.4013410200000003</v>
      </c>
      <c r="I332" s="27">
        <f>VLOOKUP($B332,三大法人買賣超!$A$4:$I$500,7,FALSE)</f>
        <v>2.8683344499999999</v>
      </c>
      <c r="J332" s="27">
        <f>VLOOKUP($B332,三大法人買賣超!$A$4:$I$500,9,FALSE)</f>
        <v>-16.131954879999999</v>
      </c>
      <c r="K332" s="37">
        <f>新台幣匯率美元指數!B333</f>
        <v>29.605</v>
      </c>
      <c r="L332" s="38">
        <f>新台幣匯率美元指數!C333</f>
        <v>4.0000000000000001E-3</v>
      </c>
      <c r="M332" s="39">
        <f>新台幣匯率美元指數!D333</f>
        <v>90.974000000000004</v>
      </c>
      <c r="N332" s="27">
        <f>VLOOKUP($B332,外資期貨未平倉口數!$A$4:$M$499,4,FALSE)</f>
        <v>-1697</v>
      </c>
      <c r="O332" s="27">
        <f>VLOOKUP($B332,外資期貨未平倉口數!$A$4:$M$499,9,FALSE)</f>
        <v>54435.25</v>
      </c>
      <c r="P332" s="27">
        <f>VLOOKUP($B332,外資期貨未平倉口數!$A$4:$M$499,10,FALSE)</f>
        <v>8390</v>
      </c>
      <c r="Q332" s="27">
        <f>VLOOKUP($B332,外資期貨未平倉口數!$A$4:$M$499,11,FALSE)</f>
        <v>-1142.25</v>
      </c>
      <c r="R332" s="64">
        <f>VLOOKUP($B332,選擇權未平倉餘額!$A$4:$I$500,6,FALSE)</f>
        <v>20.473199999999999</v>
      </c>
      <c r="S332" s="64">
        <f>VLOOKUP($B332,選擇權未平倉餘額!$A$4:$I$500,7,FALSE)</f>
        <v>-5.6300999999999997</v>
      </c>
      <c r="T332" s="64">
        <f>VLOOKUP($B332,選擇權未平倉餘額!$A$4:$I$500,8,FALSE)</f>
        <v>26.099</v>
      </c>
      <c r="U332" s="64">
        <f>VLOOKUP($B332,選擇權未平倉餘額!$A$4:$I$500,9,FALSE)</f>
        <v>25.580200000000001</v>
      </c>
      <c r="V332" s="39">
        <f>VLOOKUP($B332,臺指選擇權P_C_Ratios!$A$4:$C$500,3,FALSE)</f>
        <v>1.7590999999999999</v>
      </c>
      <c r="W332" s="41">
        <f>VLOOKUP($B332,散戶多空比!$A$6:$L$500,12,FALSE)</f>
        <v>-0.27820413005598194</v>
      </c>
      <c r="X332" s="40">
        <f>VLOOKUP($B332,期貨大額交易人未沖銷部位!$A$4:$O$499,4,FALSE)</f>
        <v>4736</v>
      </c>
      <c r="Y332" s="40">
        <f>VLOOKUP($B332,期貨大額交易人未沖銷部位!$A$4:$O$499,7,FALSE)</f>
        <v>11267</v>
      </c>
      <c r="Z332" s="40">
        <f>VLOOKUP($B332,期貨大額交易人未沖銷部位!$A$4:$O$499,10,FALSE)</f>
        <v>4767</v>
      </c>
      <c r="AA332" s="40">
        <f>VLOOKUP($B332,期貨大額交易人未沖銷部位!$A$4:$O$499,13,FALSE)</f>
        <v>12082</v>
      </c>
      <c r="AB332" s="40">
        <f>VLOOKUP($B332,期貨大額交易人未沖銷部位!$A$4:$O$499,14,FALSE)</f>
        <v>31</v>
      </c>
      <c r="AC332" s="40">
        <f>VLOOKUP($B332,期貨大額交易人未沖銷部位!$A$4:$O$499,15,FALSE)</f>
        <v>815</v>
      </c>
      <c r="AD332" s="33">
        <f>VLOOKUP($B332,三大美股走勢!$A$4:$J$495,4,FALSE)</f>
        <v>8.0999999999999996E-3</v>
      </c>
      <c r="AE332" s="33">
        <f>VLOOKUP($B332,三大美股走勢!$A$4:$J$495,7,FALSE)</f>
        <v>8.0999999999999996E-3</v>
      </c>
      <c r="AF332" s="33">
        <f>VLOOKUP($B332,三大美股走勢!$A$4:$J$495,10,FALSE)</f>
        <v>3.7000000000000002E-3</v>
      </c>
    </row>
    <row r="333" spans="2:32">
      <c r="B333" s="32">
        <v>43112</v>
      </c>
      <c r="C333" s="33">
        <f>VLOOKUP($B333,大盤與近月台指!$A$4:$I$499,2,FALSE)</f>
        <v>10883.96</v>
      </c>
      <c r="D333" s="34">
        <f>VLOOKUP($B333,大盤與近月台指!$A$4:$I$499,3,FALSE)</f>
        <v>73.900000000000006</v>
      </c>
      <c r="E333" s="35">
        <f>VLOOKUP($B333,大盤與近月台指!$A$4:$I$499,4,FALSE)</f>
        <v>6.7999999999999996E-3</v>
      </c>
      <c r="F333" s="33" t="str">
        <f>VLOOKUP($B333,大盤與近月台指!$A$4:$I$499,5,FALSE)</f>
        <v>1266.68億</v>
      </c>
      <c r="G333" s="49">
        <f>VLOOKUP($B333,三大法人買賣超!$A$4:$I$500,3,FALSE)</f>
        <v>2.8575643300000002</v>
      </c>
      <c r="H333" s="34">
        <f>VLOOKUP($B333,三大法人買賣超!$A$4:$I$500,5,FALSE)</f>
        <v>17.343071349999999</v>
      </c>
      <c r="I333" s="27">
        <f>VLOOKUP($B333,三大法人買賣超!$A$4:$I$500,7,FALSE)</f>
        <v>4.1161233800000003</v>
      </c>
      <c r="J333" s="27">
        <f>VLOOKUP($B333,三大法人買賣超!$A$4:$I$500,9,FALSE)</f>
        <v>-1.8100856000000001</v>
      </c>
      <c r="K333" s="37">
        <f>新台幣匯率美元指數!B334</f>
        <v>29.6</v>
      </c>
      <c r="L333" s="38">
        <f>新台幣匯率美元指數!C334</f>
        <v>-5.0000000000000001E-3</v>
      </c>
      <c r="M333" s="39">
        <f>新台幣匯率美元指數!D334</f>
        <v>90.974000000000004</v>
      </c>
      <c r="N333" s="27">
        <f>VLOOKUP($B333,外資期貨未平倉口數!$A$4:$M$499,4,FALSE)</f>
        <v>-2642.5</v>
      </c>
      <c r="O333" s="27">
        <f>VLOOKUP($B333,外資期貨未平倉口數!$A$4:$M$499,9,FALSE)</f>
        <v>57003.5</v>
      </c>
      <c r="P333" s="27">
        <f>VLOOKUP($B333,外資期貨未平倉口數!$A$4:$M$499,10,FALSE)</f>
        <v>10958.25</v>
      </c>
      <c r="Q333" s="27">
        <f>VLOOKUP($B333,外資期貨未平倉口數!$A$4:$M$499,11,FALSE)</f>
        <v>2568.25</v>
      </c>
      <c r="R333" s="64">
        <f>VLOOKUP($B333,選擇權未平倉餘額!$A$4:$I$500,6,FALSE)</f>
        <v>30.856300000000001</v>
      </c>
      <c r="S333" s="64">
        <f>VLOOKUP($B333,選擇權未平倉餘額!$A$4:$I$500,7,FALSE)</f>
        <v>-2.8370000000000002</v>
      </c>
      <c r="T333" s="64">
        <f>VLOOKUP($B333,選擇權未平倉餘額!$A$4:$I$500,8,FALSE)</f>
        <v>34.581800000000001</v>
      </c>
      <c r="U333" s="64">
        <f>VLOOKUP($B333,選擇權未平倉餘額!$A$4:$I$500,9,FALSE)</f>
        <v>17.585899999999999</v>
      </c>
      <c r="V333" s="39">
        <f>VLOOKUP($B333,臺指選擇權P_C_Ratios!$A$4:$C$500,3,FALSE)</f>
        <v>1.9213999999999998</v>
      </c>
      <c r="W333" s="41">
        <f>VLOOKUP($B333,散戶多空比!$A$6:$L$500,12,FALSE)</f>
        <v>-0.28947650718729884</v>
      </c>
      <c r="X333" s="40">
        <f>VLOOKUP($B333,期貨大額交易人未沖銷部位!$A$4:$O$499,4,FALSE)</f>
        <v>3086</v>
      </c>
      <c r="Y333" s="40">
        <f>VLOOKUP($B333,期貨大額交易人未沖銷部位!$A$4:$O$499,7,FALSE)</f>
        <v>6849</v>
      </c>
      <c r="Z333" s="40">
        <f>VLOOKUP($B333,期貨大額交易人未沖銷部位!$A$4:$O$499,10,FALSE)</f>
        <v>5354</v>
      </c>
      <c r="AA333" s="40">
        <f>VLOOKUP($B333,期貨大額交易人未沖銷部位!$A$4:$O$499,13,FALSE)</f>
        <v>12741</v>
      </c>
      <c r="AB333" s="40">
        <f>VLOOKUP($B333,期貨大額交易人未沖銷部位!$A$4:$O$499,14,FALSE)</f>
        <v>2268</v>
      </c>
      <c r="AC333" s="40">
        <f>VLOOKUP($B333,期貨大額交易人未沖銷部位!$A$4:$O$499,15,FALSE)</f>
        <v>5892</v>
      </c>
      <c r="AD333" s="33">
        <f>VLOOKUP($B333,三大美股走勢!$A$4:$J$495,4,FALSE)</f>
        <v>8.8999999999999999E-3</v>
      </c>
      <c r="AE333" s="33">
        <f>VLOOKUP($B333,三大美股走勢!$A$4:$J$495,7,FALSE)</f>
        <v>6.7999999999999996E-3</v>
      </c>
      <c r="AF333" s="33">
        <f>VLOOKUP($B333,三大美股走勢!$A$4:$J$495,10,FALSE)</f>
        <v>6.4999999999999997E-3</v>
      </c>
    </row>
    <row r="334" spans="2:32">
      <c r="B334" s="32">
        <v>43113</v>
      </c>
      <c r="C334" s="33">
        <f>VLOOKUP($B334,大盤與近月台指!$A$4:$I$499,2,FALSE)</f>
        <v>0</v>
      </c>
      <c r="D334" s="34">
        <f>VLOOKUP($B334,大盤與近月台指!$A$4:$I$499,3,FALSE)</f>
        <v>0</v>
      </c>
      <c r="E334" s="35">
        <f>VLOOKUP($B334,大盤與近月台指!$A$4:$I$499,4,FALSE)</f>
        <v>0</v>
      </c>
      <c r="F334" s="33">
        <f>VLOOKUP($B334,大盤與近月台指!$A$4:$I$499,5,FALSE)</f>
        <v>0</v>
      </c>
      <c r="G334" s="49">
        <f>VLOOKUP($B334,三大法人買賣超!$A$4:$I$500,3,FALSE)</f>
        <v>0</v>
      </c>
      <c r="H334" s="34">
        <f>VLOOKUP($B334,三大法人買賣超!$A$4:$I$500,5,FALSE)</f>
        <v>0</v>
      </c>
      <c r="I334" s="27">
        <f>VLOOKUP($B334,三大法人買賣超!$A$4:$I$500,7,FALSE)</f>
        <v>0</v>
      </c>
      <c r="J334" s="27">
        <f>VLOOKUP($B334,三大法人買賣超!$A$4:$I$500,9,FALSE)</f>
        <v>0</v>
      </c>
      <c r="K334" s="37">
        <f>新台幣匯率美元指數!B335</f>
        <v>0</v>
      </c>
      <c r="L334" s="38">
        <f>新台幣匯率美元指數!C335</f>
        <v>0</v>
      </c>
      <c r="M334" s="39">
        <f>新台幣匯率美元指數!D335</f>
        <v>0</v>
      </c>
      <c r="N334" s="27">
        <f>VLOOKUP($B334,外資期貨未平倉口數!$A$4:$M$499,4,FALSE)</f>
        <v>0</v>
      </c>
      <c r="O334" s="27">
        <f>VLOOKUP($B334,外資期貨未平倉口數!$A$4:$M$499,9,FALSE)</f>
        <v>0</v>
      </c>
      <c r="P334" s="27">
        <f>VLOOKUP($B334,外資期貨未平倉口數!$A$4:$M$499,10,FALSE)</f>
        <v>0</v>
      </c>
      <c r="Q334" s="27">
        <f>VLOOKUP($B334,外資期貨未平倉口數!$A$4:$M$499,11,FALSE)</f>
        <v>0</v>
      </c>
      <c r="R334" s="64">
        <f>VLOOKUP($B334,選擇權未平倉餘額!$A$4:$I$500,6,FALSE)</f>
        <v>0</v>
      </c>
      <c r="S334" s="64">
        <f>VLOOKUP($B334,選擇權未平倉餘額!$A$4:$I$500,7,FALSE)</f>
        <v>0</v>
      </c>
      <c r="T334" s="64">
        <f>VLOOKUP($B334,選擇權未平倉餘額!$A$4:$I$500,8,FALSE)</f>
        <v>0</v>
      </c>
      <c r="U334" s="64">
        <f>VLOOKUP($B334,選擇權未平倉餘額!$A$4:$I$500,9,FALSE)</f>
        <v>0</v>
      </c>
      <c r="V334" s="39">
        <f>VLOOKUP($B334,臺指選擇權P_C_Ratios!$A$4:$C$500,3,FALSE)</f>
        <v>0</v>
      </c>
      <c r="W334" s="41">
        <f>VLOOKUP($B334,散戶多空比!$A$6:$L$500,12,FALSE)</f>
        <v>0</v>
      </c>
      <c r="X334" s="40">
        <f>VLOOKUP($B334,期貨大額交易人未沖銷部位!$A$4:$O$499,4,FALSE)</f>
        <v>0</v>
      </c>
      <c r="Y334" s="40">
        <f>VLOOKUP($B334,期貨大額交易人未沖銷部位!$A$4:$O$499,7,FALSE)</f>
        <v>0</v>
      </c>
      <c r="Z334" s="40">
        <f>VLOOKUP($B334,期貨大額交易人未沖銷部位!$A$4:$O$499,10,FALSE)</f>
        <v>0</v>
      </c>
      <c r="AA334" s="40">
        <f>VLOOKUP($B334,期貨大額交易人未沖銷部位!$A$4:$O$499,13,FALSE)</f>
        <v>0</v>
      </c>
      <c r="AB334" s="40">
        <f>VLOOKUP($B334,期貨大額交易人未沖銷部位!$A$4:$O$499,14,FALSE)</f>
        <v>0</v>
      </c>
      <c r="AC334" s="40">
        <f>VLOOKUP($B334,期貨大額交易人未沖銷部位!$A$4:$O$499,15,FALSE)</f>
        <v>0</v>
      </c>
      <c r="AD334" s="33">
        <f>VLOOKUP($B334,三大美股走勢!$A$4:$J$495,4,FALSE)</f>
        <v>0</v>
      </c>
      <c r="AE334" s="33">
        <f>VLOOKUP($B334,三大美股走勢!$A$4:$J$495,7,FALSE)</f>
        <v>0</v>
      </c>
      <c r="AF334" s="33">
        <f>VLOOKUP($B334,三大美股走勢!$A$4:$J$495,10,FALSE)</f>
        <v>0</v>
      </c>
    </row>
    <row r="335" spans="2:32">
      <c r="B335" s="32">
        <v>43114</v>
      </c>
      <c r="C335" s="33">
        <f>VLOOKUP($B335,大盤與近月台指!$A$4:$I$499,2,FALSE)</f>
        <v>0</v>
      </c>
      <c r="D335" s="34">
        <f>VLOOKUP($B335,大盤與近月台指!$A$4:$I$499,3,FALSE)</f>
        <v>0</v>
      </c>
      <c r="E335" s="35">
        <f>VLOOKUP($B335,大盤與近月台指!$A$4:$I$499,4,FALSE)</f>
        <v>0</v>
      </c>
      <c r="F335" s="33">
        <f>VLOOKUP($B335,大盤與近月台指!$A$4:$I$499,5,FALSE)</f>
        <v>0</v>
      </c>
      <c r="G335" s="49">
        <f>VLOOKUP($B335,三大法人買賣超!$A$4:$I$500,3,FALSE)</f>
        <v>0</v>
      </c>
      <c r="H335" s="34">
        <f>VLOOKUP($B335,三大法人買賣超!$A$4:$I$500,5,FALSE)</f>
        <v>0</v>
      </c>
      <c r="I335" s="27">
        <f>VLOOKUP($B335,三大法人買賣超!$A$4:$I$500,7,FALSE)</f>
        <v>0</v>
      </c>
      <c r="J335" s="27">
        <f>VLOOKUP($B335,三大法人買賣超!$A$4:$I$500,9,FALSE)</f>
        <v>0</v>
      </c>
      <c r="K335" s="37">
        <f>新台幣匯率美元指數!B336</f>
        <v>0</v>
      </c>
      <c r="L335" s="38">
        <f>新台幣匯率美元指數!C336</f>
        <v>0</v>
      </c>
      <c r="M335" s="39">
        <f>新台幣匯率美元指數!D336</f>
        <v>0</v>
      </c>
      <c r="N335" s="27">
        <f>VLOOKUP($B335,外資期貨未平倉口數!$A$4:$M$499,4,FALSE)</f>
        <v>0</v>
      </c>
      <c r="O335" s="27">
        <f>VLOOKUP($B335,外資期貨未平倉口數!$A$4:$M$499,9,FALSE)</f>
        <v>0</v>
      </c>
      <c r="P335" s="27">
        <f>VLOOKUP($B335,外資期貨未平倉口數!$A$4:$M$499,10,FALSE)</f>
        <v>0</v>
      </c>
      <c r="Q335" s="27">
        <f>VLOOKUP($B335,外資期貨未平倉口數!$A$4:$M$499,11,FALSE)</f>
        <v>0</v>
      </c>
      <c r="R335" s="64">
        <f>VLOOKUP($B335,選擇權未平倉餘額!$A$4:$I$500,6,FALSE)</f>
        <v>0</v>
      </c>
      <c r="S335" s="64">
        <f>VLOOKUP($B335,選擇權未平倉餘額!$A$4:$I$500,7,FALSE)</f>
        <v>0</v>
      </c>
      <c r="T335" s="64">
        <f>VLOOKUP($B335,選擇權未平倉餘額!$A$4:$I$500,8,FALSE)</f>
        <v>0</v>
      </c>
      <c r="U335" s="64">
        <f>VLOOKUP($B335,選擇權未平倉餘額!$A$4:$I$500,9,FALSE)</f>
        <v>0</v>
      </c>
      <c r="V335" s="39">
        <f>VLOOKUP($B335,臺指選擇權P_C_Ratios!$A$4:$C$500,3,FALSE)</f>
        <v>0</v>
      </c>
      <c r="W335" s="41">
        <f>VLOOKUP($B335,散戶多空比!$A$6:$L$500,12,FALSE)</f>
        <v>0</v>
      </c>
      <c r="X335" s="40">
        <f>VLOOKUP($B335,期貨大額交易人未沖銷部位!$A$4:$O$499,4,FALSE)</f>
        <v>0</v>
      </c>
      <c r="Y335" s="40">
        <f>VLOOKUP($B335,期貨大額交易人未沖銷部位!$A$4:$O$499,7,FALSE)</f>
        <v>0</v>
      </c>
      <c r="Z335" s="40">
        <f>VLOOKUP($B335,期貨大額交易人未沖銷部位!$A$4:$O$499,10,FALSE)</f>
        <v>0</v>
      </c>
      <c r="AA335" s="40">
        <f>VLOOKUP($B335,期貨大額交易人未沖銷部位!$A$4:$O$499,13,FALSE)</f>
        <v>0</v>
      </c>
      <c r="AB335" s="40">
        <f>VLOOKUP($B335,期貨大額交易人未沖銷部位!$A$4:$O$499,14,FALSE)</f>
        <v>0</v>
      </c>
      <c r="AC335" s="40">
        <f>VLOOKUP($B335,期貨大額交易人未沖銷部位!$A$4:$O$499,15,FALSE)</f>
        <v>0</v>
      </c>
      <c r="AD335" s="33">
        <f>VLOOKUP($B335,三大美股走勢!$A$4:$J$495,4,FALSE)</f>
        <v>0</v>
      </c>
      <c r="AE335" s="33">
        <f>VLOOKUP($B335,三大美股走勢!$A$4:$J$495,7,FALSE)</f>
        <v>0</v>
      </c>
      <c r="AF335" s="33">
        <f>VLOOKUP($B335,三大美股走勢!$A$4:$J$495,10,FALSE)</f>
        <v>0</v>
      </c>
    </row>
    <row r="336" spans="2:32">
      <c r="B336" s="32">
        <v>43115</v>
      </c>
      <c r="C336" s="33">
        <f>VLOOKUP($B336,大盤與近月台指!$A$4:$I$499,2,FALSE)</f>
        <v>10956.31</v>
      </c>
      <c r="D336" s="34">
        <f>VLOOKUP($B336,大盤與近月台指!$A$4:$I$499,3,FALSE)</f>
        <v>72.349999999999994</v>
      </c>
      <c r="E336" s="35">
        <f>VLOOKUP($B336,大盤與近月台指!$A$4:$I$499,4,FALSE)</f>
        <v>6.6E-3</v>
      </c>
      <c r="F336" s="33" t="str">
        <f>VLOOKUP($B336,大盤與近月台指!$A$4:$I$499,5,FALSE)</f>
        <v>1254.8億</v>
      </c>
      <c r="G336" s="49">
        <f>VLOOKUP($B336,三大法人買賣超!$A$4:$I$500,3,FALSE)</f>
        <v>4.3973927000000002</v>
      </c>
      <c r="H336" s="34">
        <f>VLOOKUP($B336,三大法人買賣超!$A$4:$I$500,5,FALSE)</f>
        <v>26.375726149999998</v>
      </c>
      <c r="I336" s="27">
        <f>VLOOKUP($B336,三大法人買賣超!$A$4:$I$500,7,FALSE)</f>
        <v>3.7515090500000001</v>
      </c>
      <c r="J336" s="27">
        <f>VLOOKUP($B336,三大法人買賣超!$A$4:$I$500,9,FALSE)</f>
        <v>24.263567569999999</v>
      </c>
      <c r="K336" s="37">
        <f>新台幣匯率美元指數!B337</f>
        <v>29.542000000000002</v>
      </c>
      <c r="L336" s="38">
        <f>新台幣匯率美元指數!C337</f>
        <v>-5.8000000000000003E-2</v>
      </c>
      <c r="M336" s="39">
        <f>新台幣匯率美元指數!D337</f>
        <v>90.974000000000004</v>
      </c>
      <c r="N336" s="27">
        <f>VLOOKUP($B336,外資期貨未平倉口數!$A$4:$M$499,4,FALSE)</f>
        <v>2513.25</v>
      </c>
      <c r="O336" s="27">
        <f>VLOOKUP($B336,外資期貨未平倉口數!$A$4:$M$499,9,FALSE)</f>
        <v>52860.25</v>
      </c>
      <c r="P336" s="27">
        <f>VLOOKUP($B336,外資期貨未平倉口數!$A$4:$M$499,10,FALSE)</f>
        <v>6815</v>
      </c>
      <c r="Q336" s="27">
        <f>VLOOKUP($B336,外資期貨未平倉口數!$A$4:$M$499,11,FALSE)</f>
        <v>-4143.25</v>
      </c>
      <c r="R336" s="64">
        <f>VLOOKUP($B336,選擇權未平倉餘額!$A$4:$I$500,6,FALSE)</f>
        <v>31.432200000000002</v>
      </c>
      <c r="S336" s="64">
        <f>VLOOKUP($B336,選擇權未平倉餘額!$A$4:$I$500,7,FALSE)</f>
        <v>2.1920000000000002</v>
      </c>
      <c r="T336" s="64">
        <f>VLOOKUP($B336,選擇權未平倉餘額!$A$4:$I$500,8,FALSE)</f>
        <v>45.024900000000002</v>
      </c>
      <c r="U336" s="64">
        <f>VLOOKUP($B336,選擇權未平倉餘額!$A$4:$I$500,9,FALSE)</f>
        <v>13.536799999999999</v>
      </c>
      <c r="V336" s="39">
        <f>VLOOKUP($B336,臺指選擇權P_C_Ratios!$A$4:$C$500,3,FALSE)</f>
        <v>1.9702000000000002</v>
      </c>
      <c r="W336" s="41">
        <f>VLOOKUP($B336,散戶多空比!$A$6:$L$500,12,FALSE)</f>
        <v>-0.31639271434917815</v>
      </c>
      <c r="X336" s="40">
        <f>VLOOKUP($B336,期貨大額交易人未沖銷部位!$A$4:$O$499,4,FALSE)</f>
        <v>1369</v>
      </c>
      <c r="Y336" s="40">
        <f>VLOOKUP($B336,期貨大額交易人未沖銷部位!$A$4:$O$499,7,FALSE)</f>
        <v>2809</v>
      </c>
      <c r="Z336" s="40">
        <f>VLOOKUP($B336,期貨大額交易人未沖銷部位!$A$4:$O$499,10,FALSE)</f>
        <v>5565</v>
      </c>
      <c r="AA336" s="40">
        <f>VLOOKUP($B336,期貨大額交易人未沖銷部位!$A$4:$O$499,13,FALSE)</f>
        <v>13220</v>
      </c>
      <c r="AB336" s="40">
        <f>VLOOKUP($B336,期貨大額交易人未沖銷部位!$A$4:$O$499,14,FALSE)</f>
        <v>4196</v>
      </c>
      <c r="AC336" s="40">
        <f>VLOOKUP($B336,期貨大額交易人未沖銷部位!$A$4:$O$499,15,FALSE)</f>
        <v>10411</v>
      </c>
      <c r="AD336" s="33">
        <f>VLOOKUP($B336,三大美股走勢!$A$4:$J$495,4,FALSE)</f>
        <v>0</v>
      </c>
      <c r="AE336" s="33">
        <f>VLOOKUP($B336,三大美股走勢!$A$4:$J$495,7,FALSE)</f>
        <v>0</v>
      </c>
      <c r="AF336" s="33">
        <f>VLOOKUP($B336,三大美股走勢!$A$4:$J$495,10,FALSE)</f>
        <v>0</v>
      </c>
    </row>
    <row r="337" spans="2:32">
      <c r="B337" s="32">
        <v>43116</v>
      </c>
      <c r="C337" s="33">
        <f>VLOOKUP($B337,大盤與近月台指!$A$4:$I$499,2,FALSE)</f>
        <v>10986.11</v>
      </c>
      <c r="D337" s="34">
        <f>VLOOKUP($B337,大盤與近月台指!$A$4:$I$499,3,FALSE)</f>
        <v>29.8</v>
      </c>
      <c r="E337" s="35">
        <f>VLOOKUP($B337,大盤與近月台指!$A$4:$I$499,4,FALSE)</f>
        <v>2.7000000000000001E-3</v>
      </c>
      <c r="F337" s="33" t="str">
        <f>VLOOKUP($B337,大盤與近月台指!$A$4:$I$499,5,FALSE)</f>
        <v>1310.18億</v>
      </c>
      <c r="G337" s="49">
        <f>VLOOKUP($B337,三大法人買賣超!$A$4:$I$500,3,FALSE)</f>
        <v>6.7672916299999999</v>
      </c>
      <c r="H337" s="34">
        <f>VLOOKUP($B337,三大法人買賣超!$A$4:$I$500,5,FALSE)</f>
        <v>13.85534498</v>
      </c>
      <c r="I337" s="27">
        <f>VLOOKUP($B337,三大法人買賣超!$A$4:$I$500,7,FALSE)</f>
        <v>4.6662145700000002</v>
      </c>
      <c r="J337" s="27">
        <f>VLOOKUP($B337,三大法人買賣超!$A$4:$I$500,9,FALSE)</f>
        <v>36.80450416</v>
      </c>
      <c r="K337" s="37">
        <f>新台幣匯率美元指數!B338</f>
        <v>29.555</v>
      </c>
      <c r="L337" s="38">
        <f>新台幣匯率美元指數!C338</f>
        <v>1.2999999999999999E-2</v>
      </c>
      <c r="M337" s="39">
        <f>新台幣匯率美元指數!D338</f>
        <v>90.393000000000001</v>
      </c>
      <c r="N337" s="27">
        <f>VLOOKUP($B337,外資期貨未平倉口數!$A$4:$M$499,4,FALSE)</f>
        <v>2082.5</v>
      </c>
      <c r="O337" s="27">
        <f>VLOOKUP($B337,外資期貨未平倉口數!$A$4:$M$499,9,FALSE)</f>
        <v>50226</v>
      </c>
      <c r="P337" s="27">
        <f>VLOOKUP($B337,外資期貨未平倉口數!$A$4:$M$499,10,FALSE)</f>
        <v>4180.75</v>
      </c>
      <c r="Q337" s="27">
        <f>VLOOKUP($B337,外資期貨未平倉口數!$A$4:$M$499,11,FALSE)</f>
        <v>-2634.25</v>
      </c>
      <c r="R337" s="64">
        <f>VLOOKUP($B337,選擇權未平倉餘額!$A$4:$I$500,6,FALSE)</f>
        <v>27.785599999999999</v>
      </c>
      <c r="S337" s="64">
        <f>VLOOKUP($B337,選擇權未平倉餘額!$A$4:$I$500,7,FALSE)</f>
        <v>1.0426</v>
      </c>
      <c r="T337" s="64">
        <f>VLOOKUP($B337,選擇權未平倉餘額!$A$4:$I$500,8,FALSE)</f>
        <v>48.593499999999999</v>
      </c>
      <c r="U337" s="64">
        <f>VLOOKUP($B337,選擇權未平倉餘額!$A$4:$I$500,9,FALSE)</f>
        <v>13.086499999999999</v>
      </c>
      <c r="V337" s="39">
        <f>VLOOKUP($B337,臺指選擇權P_C_Ratios!$A$4:$C$500,3,FALSE)</f>
        <v>2.0162999999999998</v>
      </c>
      <c r="W337" s="41">
        <f>VLOOKUP($B337,散戶多空比!$A$6:$L$500,12,FALSE)</f>
        <v>-0.32630541525140355</v>
      </c>
      <c r="X337" s="40">
        <f>VLOOKUP($B337,期貨大額交易人未沖銷部位!$A$4:$O$499,4,FALSE)</f>
        <v>21</v>
      </c>
      <c r="Y337" s="40">
        <f>VLOOKUP($B337,期貨大額交易人未沖銷部位!$A$4:$O$499,7,FALSE)</f>
        <v>518</v>
      </c>
      <c r="Z337" s="40">
        <f>VLOOKUP($B337,期貨大額交易人未沖銷部位!$A$4:$O$499,10,FALSE)</f>
        <v>6134</v>
      </c>
      <c r="AA337" s="40">
        <f>VLOOKUP($B337,期貨大額交易人未沖銷部位!$A$4:$O$499,13,FALSE)</f>
        <v>13341</v>
      </c>
      <c r="AB337" s="40">
        <f>VLOOKUP($B337,期貨大額交易人未沖銷部位!$A$4:$O$499,14,FALSE)</f>
        <v>6113</v>
      </c>
      <c r="AC337" s="40">
        <f>VLOOKUP($B337,期貨大額交易人未沖銷部位!$A$4:$O$499,15,FALSE)</f>
        <v>12823</v>
      </c>
      <c r="AD337" s="33">
        <f>VLOOKUP($B337,三大美股走勢!$A$4:$J$495,4,FALSE)</f>
        <v>-4.0000000000000002E-4</v>
      </c>
      <c r="AE337" s="33">
        <f>VLOOKUP($B337,三大美股走勢!$A$4:$J$495,7,FALSE)</f>
        <v>-5.1000000000000004E-3</v>
      </c>
      <c r="AF337" s="33">
        <f>VLOOKUP($B337,三大美股走勢!$A$4:$J$495,10,FALSE)</f>
        <v>8.6999999999999994E-3</v>
      </c>
    </row>
    <row r="338" spans="2:32">
      <c r="B338" s="32">
        <v>43117</v>
      </c>
      <c r="C338" s="33">
        <f>VLOOKUP($B338,大盤與近月台指!$A$4:$I$499,2,FALSE)</f>
        <v>11004.8</v>
      </c>
      <c r="D338" s="34">
        <f>VLOOKUP($B338,大盤與近月台指!$A$4:$I$499,3,FALSE)</f>
        <v>18.690000000000001</v>
      </c>
      <c r="E338" s="35">
        <f>VLOOKUP($B338,大盤與近月台指!$A$4:$I$499,4,FALSE)</f>
        <v>1.6999999999999999E-3</v>
      </c>
      <c r="F338" s="33" t="str">
        <f>VLOOKUP($B338,大盤與近月台指!$A$4:$I$499,5,FALSE)</f>
        <v>1472.99億</v>
      </c>
      <c r="G338" s="49">
        <f>VLOOKUP($B338,三大法人買賣超!$A$4:$I$500,3,FALSE)</f>
        <v>-2.6798061</v>
      </c>
      <c r="H338" s="34">
        <f>VLOOKUP($B338,三大法人買賣超!$A$4:$I$500,5,FALSE)</f>
        <v>0.44179842000000002</v>
      </c>
      <c r="I338" s="27">
        <f>VLOOKUP($B338,三大法人買賣超!$A$4:$I$500,7,FALSE)</f>
        <v>-0.30256355000000001</v>
      </c>
      <c r="J338" s="27">
        <f>VLOOKUP($B338,三大法人買賣超!$A$4:$I$500,9,FALSE)</f>
        <v>110.76438027</v>
      </c>
      <c r="K338" s="37">
        <f>新台幣匯率美元指數!B339</f>
        <v>29.56</v>
      </c>
      <c r="L338" s="38">
        <f>新台幣匯率美元指數!C339</f>
        <v>5.0000000000000001E-3</v>
      </c>
      <c r="M338" s="39">
        <f>新台幣匯率美元指數!D339</f>
        <v>90.540999999999997</v>
      </c>
      <c r="N338" s="27">
        <f>VLOOKUP($B338,外資期貨未平倉口數!$A$4:$M$499,4,FALSE)</f>
        <v>-2779.5</v>
      </c>
      <c r="O338" s="27">
        <f>VLOOKUP($B338,外資期貨未平倉口數!$A$4:$M$499,9,FALSE)</f>
        <v>53348.5</v>
      </c>
      <c r="P338" s="27">
        <f>VLOOKUP($B338,外資期貨未平倉口數!$A$4:$M$499,10,FALSE)</f>
        <v>0</v>
      </c>
      <c r="Q338" s="27">
        <f>VLOOKUP($B338,外資期貨未平倉口數!$A$4:$M$499,11,FALSE)</f>
        <v>3122.5</v>
      </c>
      <c r="R338" s="64">
        <f>VLOOKUP($B338,選擇權未平倉餘額!$A$4:$I$500,6,FALSE)</f>
        <v>12.446400000000001</v>
      </c>
      <c r="S338" s="64">
        <f>VLOOKUP($B338,選擇權未平倉餘額!$A$4:$I$500,7,FALSE)</f>
        <v>-2.8536000000000001</v>
      </c>
      <c r="T338" s="64">
        <f>VLOOKUP($B338,選擇權未平倉餘額!$A$4:$I$500,8,FALSE)</f>
        <v>38.648099999999999</v>
      </c>
      <c r="U338" s="64">
        <f>VLOOKUP($B338,選擇權未平倉餘額!$A$4:$I$500,9,FALSE)</f>
        <v>15.8331</v>
      </c>
      <c r="V338" s="39">
        <f>VLOOKUP($B338,臺指選擇權P_C_Ratios!$A$4:$C$500,3,FALSE)</f>
        <v>1.5412000000000001</v>
      </c>
      <c r="W338" s="41">
        <f>VLOOKUP($B338,散戶多空比!$A$6:$L$500,12,FALSE)</f>
        <v>-0.29035566222998038</v>
      </c>
      <c r="X338" s="40">
        <f>VLOOKUP($B338,期貨大額交易人未沖銷部位!$A$4:$O$499,4,FALSE)</f>
        <v>7581</v>
      </c>
      <c r="Y338" s="40">
        <f>VLOOKUP($B338,期貨大額交易人未沖銷部位!$A$4:$O$499,7,FALSE)</f>
        <v>16126</v>
      </c>
      <c r="Z338" s="40">
        <f>VLOOKUP($B338,期貨大額交易人未沖銷部位!$A$4:$O$499,10,FALSE)</f>
        <v>7788</v>
      </c>
      <c r="AA338" s="40">
        <f>VLOOKUP($B338,期貨大額交易人未沖銷部位!$A$4:$O$499,13,FALSE)</f>
        <v>16750</v>
      </c>
      <c r="AB338" s="40">
        <f>VLOOKUP($B338,期貨大額交易人未沖銷部位!$A$4:$O$499,14,FALSE)</f>
        <v>207</v>
      </c>
      <c r="AC338" s="40">
        <f>VLOOKUP($B338,期貨大額交易人未沖銷部位!$A$4:$O$499,15,FALSE)</f>
        <v>624</v>
      </c>
      <c r="AD338" s="33">
        <f>VLOOKUP($B338,三大美股走勢!$A$4:$J$495,4,FALSE)</f>
        <v>1.2500000000000001E-2</v>
      </c>
      <c r="AE338" s="33">
        <f>VLOOKUP($B338,三大美股走勢!$A$4:$J$495,7,FALSE)</f>
        <v>1.03E-2</v>
      </c>
      <c r="AF338" s="33">
        <f>VLOOKUP($B338,三大美股走勢!$A$4:$J$495,10,FALSE)</f>
        <v>1.34E-2</v>
      </c>
    </row>
    <row r="339" spans="2:32">
      <c r="B339" s="32">
        <v>43118</v>
      </c>
      <c r="C339" s="33">
        <f>VLOOKUP($B339,大盤與近月台指!$A$4:$I$499,2,FALSE)</f>
        <v>11071.57</v>
      </c>
      <c r="D339" s="34">
        <f>VLOOKUP($B339,大盤與近月台指!$A$4:$I$499,3,FALSE)</f>
        <v>66.77</v>
      </c>
      <c r="E339" s="35">
        <f>VLOOKUP($B339,大盤與近月台指!$A$4:$I$499,4,FALSE)</f>
        <v>6.1000000000000004E-3</v>
      </c>
      <c r="F339" s="33" t="str">
        <f>VLOOKUP($B339,大盤與近月台指!$A$4:$I$499,5,FALSE)</f>
        <v>1493.51億</v>
      </c>
      <c r="G339" s="49">
        <f>VLOOKUP($B339,三大法人買賣超!$A$4:$I$500,3,FALSE)</f>
        <v>1.4751657600000001</v>
      </c>
      <c r="H339" s="34">
        <f>VLOOKUP($B339,三大法人買賣超!$A$4:$I$500,5,FALSE)</f>
        <v>1.7403139999999999</v>
      </c>
      <c r="I339" s="27">
        <f>VLOOKUP($B339,三大法人買賣超!$A$4:$I$500,7,FALSE)</f>
        <v>-10.629167369999999</v>
      </c>
      <c r="J339" s="27">
        <f>VLOOKUP($B339,三大法人買賣超!$A$4:$I$500,9,FALSE)</f>
        <v>86.725126779999997</v>
      </c>
      <c r="K339" s="37">
        <f>新台幣匯率美元指數!B340</f>
        <v>29.562000000000001</v>
      </c>
      <c r="L339" s="38">
        <f>新台幣匯率美元指數!C340</f>
        <v>2E-3</v>
      </c>
      <c r="M339" s="39">
        <f>新台幣匯率美元指數!D340</f>
        <v>90.498000000000005</v>
      </c>
      <c r="N339" s="27">
        <f>VLOOKUP($B339,外資期貨未平倉口數!$A$4:$M$499,4,FALSE)</f>
        <v>-2855.5</v>
      </c>
      <c r="O339" s="27">
        <f>VLOOKUP($B339,外資期貨未平倉口數!$A$4:$M$499,9,FALSE)</f>
        <v>49207</v>
      </c>
      <c r="P339" s="27">
        <f>VLOOKUP($B339,外資期貨未平倉口數!$A$4:$M$499,10,FALSE)</f>
        <v>-4141.5</v>
      </c>
      <c r="Q339" s="27">
        <f>VLOOKUP($B339,外資期貨未平倉口數!$A$4:$M$499,11,FALSE)</f>
        <v>-4141.5</v>
      </c>
      <c r="R339" s="64">
        <f>VLOOKUP($B339,選擇權未平倉餘額!$A$4:$I$500,6,FALSE)</f>
        <v>13.301600000000001</v>
      </c>
      <c r="S339" s="64">
        <f>VLOOKUP($B339,選擇權未平倉餘額!$A$4:$I$500,7,FALSE)</f>
        <v>-2.6852999999999998</v>
      </c>
      <c r="T339" s="64">
        <f>VLOOKUP($B339,選擇權未平倉餘額!$A$4:$I$500,8,FALSE)</f>
        <v>45.907400000000003</v>
      </c>
      <c r="U339" s="64">
        <f>VLOOKUP($B339,選擇權未平倉餘額!$A$4:$I$500,9,FALSE)</f>
        <v>12.778700000000001</v>
      </c>
      <c r="V339" s="39">
        <f>VLOOKUP($B339,臺指選擇權P_C_Ratios!$A$4:$C$500,3,FALSE)</f>
        <v>1.5659999999999998</v>
      </c>
      <c r="W339" s="41">
        <f>VLOOKUP($B339,散戶多空比!$A$6:$L$500,12,FALSE)</f>
        <v>-0.29665548587817803</v>
      </c>
      <c r="X339" s="40">
        <f>VLOOKUP($B339,期貨大額交易人未沖銷部位!$A$4:$O$499,4,FALSE)</f>
        <v>9268</v>
      </c>
      <c r="Y339" s="40">
        <f>VLOOKUP($B339,期貨大額交易人未沖銷部位!$A$4:$O$499,7,FALSE)</f>
        <v>16556</v>
      </c>
      <c r="Z339" s="40">
        <f>VLOOKUP($B339,期貨大額交易人未沖銷部位!$A$4:$O$499,10,FALSE)</f>
        <v>9799</v>
      </c>
      <c r="AA339" s="40">
        <f>VLOOKUP($B339,期貨大額交易人未沖銷部位!$A$4:$O$499,13,FALSE)</f>
        <v>15456</v>
      </c>
      <c r="AB339" s="40">
        <f>VLOOKUP($B339,期貨大額交易人未沖銷部位!$A$4:$O$499,14,FALSE)</f>
        <v>531</v>
      </c>
      <c r="AC339" s="40">
        <f>VLOOKUP($B339,期貨大額交易人未沖銷部位!$A$4:$O$499,15,FALSE)</f>
        <v>-1100</v>
      </c>
      <c r="AD339" s="33">
        <f>VLOOKUP($B339,三大美股走勢!$A$4:$J$495,4,FALSE)</f>
        <v>-3.7000000000000002E-3</v>
      </c>
      <c r="AE339" s="33">
        <f>VLOOKUP($B339,三大美股走勢!$A$4:$J$495,7,FALSE)</f>
        <v>-2.9999999999999997E-4</v>
      </c>
      <c r="AF339" s="33">
        <f>VLOOKUP($B339,三大美股走勢!$A$4:$J$495,10,FALSE)</f>
        <v>4.5999999999999999E-3</v>
      </c>
    </row>
    <row r="340" spans="2:32">
      <c r="B340" s="32">
        <v>43119</v>
      </c>
      <c r="C340" s="33">
        <f>VLOOKUP($B340,大盤與近月台指!$A$4:$I$499,2,FALSE)</f>
        <v>11150.85</v>
      </c>
      <c r="D340" s="34">
        <f>VLOOKUP($B340,大盤與近月台指!$A$4:$I$499,3,FALSE)</f>
        <v>79.28</v>
      </c>
      <c r="E340" s="35">
        <f>VLOOKUP($B340,大盤與近月台指!$A$4:$I$499,4,FALSE)</f>
        <v>7.1999999999999998E-3</v>
      </c>
      <c r="F340" s="33" t="str">
        <f>VLOOKUP($B340,大盤與近月台指!$A$4:$I$499,5,FALSE)</f>
        <v>1338.81億</v>
      </c>
      <c r="G340" s="49">
        <f>VLOOKUP($B340,三大法人買賣超!$A$4:$I$500,3,FALSE)</f>
        <v>-3.4762476000000002</v>
      </c>
      <c r="H340" s="34">
        <f>VLOOKUP($B340,三大法人買賣超!$A$4:$I$500,5,FALSE)</f>
        <v>10.628702499999999</v>
      </c>
      <c r="I340" s="27">
        <f>VLOOKUP($B340,三大法人買賣超!$A$4:$I$500,7,FALSE)</f>
        <v>-8.7047169400000008</v>
      </c>
      <c r="J340" s="27">
        <f>VLOOKUP($B340,三大法人買賣超!$A$4:$I$500,9,FALSE)</f>
        <v>86.173553200000001</v>
      </c>
      <c r="K340" s="37">
        <f>新台幣匯率美元指數!B341</f>
        <v>29.43</v>
      </c>
      <c r="L340" s="38">
        <f>新台幣匯率美元指數!C341</f>
        <v>-0.13200000000000001</v>
      </c>
      <c r="M340" s="39">
        <f>新台幣匯率美元指數!D341</f>
        <v>90.572000000000003</v>
      </c>
      <c r="N340" s="27">
        <f>VLOOKUP($B340,外資期貨未平倉口數!$A$4:$M$499,4,FALSE)</f>
        <v>-1549.25</v>
      </c>
      <c r="O340" s="27">
        <f>VLOOKUP($B340,外資期貨未平倉口數!$A$4:$M$499,9,FALSE)</f>
        <v>50294.75</v>
      </c>
      <c r="P340" s="27">
        <f>VLOOKUP($B340,外資期貨未平倉口數!$A$4:$M$499,10,FALSE)</f>
        <v>-3053.75</v>
      </c>
      <c r="Q340" s="27">
        <f>VLOOKUP($B340,外資期貨未平倉口數!$A$4:$M$499,11,FALSE)</f>
        <v>1087.75</v>
      </c>
      <c r="R340" s="64">
        <f>VLOOKUP($B340,選擇權未平倉餘額!$A$4:$I$500,6,FALSE)</f>
        <v>13.9139</v>
      </c>
      <c r="S340" s="64">
        <f>VLOOKUP($B340,選擇權未平倉餘額!$A$4:$I$500,7,FALSE)</f>
        <v>1.4389000000000001</v>
      </c>
      <c r="T340" s="64">
        <f>VLOOKUP($B340,選擇權未平倉餘額!$A$4:$I$500,8,FALSE)</f>
        <v>59.050800000000002</v>
      </c>
      <c r="U340" s="64">
        <f>VLOOKUP($B340,選擇權未平倉餘額!$A$4:$I$500,9,FALSE)</f>
        <v>12.317500000000001</v>
      </c>
      <c r="V340" s="39">
        <f>VLOOKUP($B340,臺指選擇權P_C_Ratios!$A$4:$C$500,3,FALSE)</f>
        <v>1.6335</v>
      </c>
      <c r="W340" s="41">
        <f>VLOOKUP($B340,散戶多空比!$A$6:$L$500,12,FALSE)</f>
        <v>-0.31937385213343017</v>
      </c>
      <c r="X340" s="40">
        <f>VLOOKUP($B340,期貨大額交易人未沖銷部位!$A$4:$O$499,4,FALSE)</f>
        <v>7661</v>
      </c>
      <c r="Y340" s="40">
        <f>VLOOKUP($B340,期貨大額交易人未沖銷部位!$A$4:$O$499,7,FALSE)</f>
        <v>15256</v>
      </c>
      <c r="Z340" s="40">
        <f>VLOOKUP($B340,期貨大額交易人未沖銷部位!$A$4:$O$499,10,FALSE)</f>
        <v>7709</v>
      </c>
      <c r="AA340" s="40">
        <f>VLOOKUP($B340,期貨大額交易人未沖銷部位!$A$4:$O$499,13,FALSE)</f>
        <v>14617</v>
      </c>
      <c r="AB340" s="40">
        <f>VLOOKUP($B340,期貨大額交易人未沖銷部位!$A$4:$O$499,14,FALSE)</f>
        <v>48</v>
      </c>
      <c r="AC340" s="40">
        <f>VLOOKUP($B340,期貨大額交易人未沖銷部位!$A$4:$O$499,15,FALSE)</f>
        <v>-639</v>
      </c>
      <c r="AD340" s="33">
        <f>VLOOKUP($B340,三大美股走勢!$A$4:$J$495,4,FALSE)</f>
        <v>2.0999999999999999E-3</v>
      </c>
      <c r="AE340" s="33">
        <f>VLOOKUP($B340,三大美股走勢!$A$4:$J$495,7,FALSE)</f>
        <v>5.4999999999999997E-3</v>
      </c>
      <c r="AF340" s="33">
        <f>VLOOKUP($B340,三大美股走勢!$A$4:$J$495,10,FALSE)</f>
        <v>1.1000000000000001E-3</v>
      </c>
    </row>
    <row r="341" spans="2:32">
      <c r="B341" s="32">
        <v>43120</v>
      </c>
      <c r="C341" s="33">
        <f>VLOOKUP($B341,大盤與近月台指!$A$4:$I$499,2,FALSE)</f>
        <v>0</v>
      </c>
      <c r="D341" s="34">
        <f>VLOOKUP($B341,大盤與近月台指!$A$4:$I$499,3,FALSE)</f>
        <v>0</v>
      </c>
      <c r="E341" s="35">
        <f>VLOOKUP($B341,大盤與近月台指!$A$4:$I$499,4,FALSE)</f>
        <v>0</v>
      </c>
      <c r="F341" s="33">
        <f>VLOOKUP($B341,大盤與近月台指!$A$4:$I$499,5,FALSE)</f>
        <v>0</v>
      </c>
      <c r="G341" s="49">
        <f>VLOOKUP($B341,三大法人買賣超!$A$4:$I$500,3,FALSE)</f>
        <v>0</v>
      </c>
      <c r="H341" s="34">
        <f>VLOOKUP($B341,三大法人買賣超!$A$4:$I$500,5,FALSE)</f>
        <v>0</v>
      </c>
      <c r="I341" s="27">
        <f>VLOOKUP($B341,三大法人買賣超!$A$4:$I$500,7,FALSE)</f>
        <v>0</v>
      </c>
      <c r="J341" s="27">
        <f>VLOOKUP($B341,三大法人買賣超!$A$4:$I$500,9,FALSE)</f>
        <v>0</v>
      </c>
      <c r="K341" s="37">
        <f>新台幣匯率美元指數!B342</f>
        <v>0</v>
      </c>
      <c r="L341" s="38">
        <f>新台幣匯率美元指數!C342</f>
        <v>0</v>
      </c>
      <c r="M341" s="39">
        <f>新台幣匯率美元指數!D342</f>
        <v>0</v>
      </c>
      <c r="N341" s="27">
        <f>VLOOKUP($B341,外資期貨未平倉口數!$A$4:$M$499,4,FALSE)</f>
        <v>0</v>
      </c>
      <c r="O341" s="27">
        <f>VLOOKUP($B341,外資期貨未平倉口數!$A$4:$M$499,9,FALSE)</f>
        <v>0</v>
      </c>
      <c r="P341" s="27">
        <f>VLOOKUP($B341,外資期貨未平倉口數!$A$4:$M$499,10,FALSE)</f>
        <v>0</v>
      </c>
      <c r="Q341" s="27">
        <f>VLOOKUP($B341,外資期貨未平倉口數!$A$4:$M$499,11,FALSE)</f>
        <v>0</v>
      </c>
      <c r="R341" s="64">
        <f>VLOOKUP($B341,選擇權未平倉餘額!$A$4:$I$500,6,FALSE)</f>
        <v>0</v>
      </c>
      <c r="S341" s="64">
        <f>VLOOKUP($B341,選擇權未平倉餘額!$A$4:$I$500,7,FALSE)</f>
        <v>0</v>
      </c>
      <c r="T341" s="64">
        <f>VLOOKUP($B341,選擇權未平倉餘額!$A$4:$I$500,8,FALSE)</f>
        <v>0</v>
      </c>
      <c r="U341" s="64">
        <f>VLOOKUP($B341,選擇權未平倉餘額!$A$4:$I$500,9,FALSE)</f>
        <v>0</v>
      </c>
      <c r="V341" s="39">
        <f>VLOOKUP($B341,臺指選擇權P_C_Ratios!$A$4:$C$500,3,FALSE)</f>
        <v>0</v>
      </c>
      <c r="W341" s="41">
        <f>VLOOKUP($B341,散戶多空比!$A$6:$L$500,12,FALSE)</f>
        <v>0</v>
      </c>
      <c r="X341" s="40">
        <f>VLOOKUP($B341,期貨大額交易人未沖銷部位!$A$4:$O$499,4,FALSE)</f>
        <v>0</v>
      </c>
      <c r="Y341" s="40">
        <f>VLOOKUP($B341,期貨大額交易人未沖銷部位!$A$4:$O$499,7,FALSE)</f>
        <v>0</v>
      </c>
      <c r="Z341" s="40">
        <f>VLOOKUP($B341,期貨大額交易人未沖銷部位!$A$4:$O$499,10,FALSE)</f>
        <v>0</v>
      </c>
      <c r="AA341" s="40">
        <f>VLOOKUP($B341,期貨大額交易人未沖銷部位!$A$4:$O$499,13,FALSE)</f>
        <v>0</v>
      </c>
      <c r="AB341" s="40">
        <f>VLOOKUP($B341,期貨大額交易人未沖銷部位!$A$4:$O$499,14,FALSE)</f>
        <v>0</v>
      </c>
      <c r="AC341" s="40">
        <f>VLOOKUP($B341,期貨大額交易人未沖銷部位!$A$4:$O$499,15,FALSE)</f>
        <v>0</v>
      </c>
      <c r="AD341" s="33">
        <f>VLOOKUP($B341,三大美股走勢!$A$4:$J$495,4,FALSE)</f>
        <v>0</v>
      </c>
      <c r="AE341" s="33">
        <f>VLOOKUP($B341,三大美股走勢!$A$4:$J$495,7,FALSE)</f>
        <v>0</v>
      </c>
      <c r="AF341" s="33">
        <f>VLOOKUP($B341,三大美股走勢!$A$4:$J$495,10,FALSE)</f>
        <v>0</v>
      </c>
    </row>
    <row r="342" spans="2:32">
      <c r="B342" s="32">
        <v>43121</v>
      </c>
      <c r="C342" s="33">
        <f>VLOOKUP($B342,大盤與近月台指!$A$4:$I$499,2,FALSE)</f>
        <v>0</v>
      </c>
      <c r="D342" s="34">
        <f>VLOOKUP($B342,大盤與近月台指!$A$4:$I$499,3,FALSE)</f>
        <v>0</v>
      </c>
      <c r="E342" s="35">
        <f>VLOOKUP($B342,大盤與近月台指!$A$4:$I$499,4,FALSE)</f>
        <v>0</v>
      </c>
      <c r="F342" s="33">
        <f>VLOOKUP($B342,大盤與近月台指!$A$4:$I$499,5,FALSE)</f>
        <v>0</v>
      </c>
      <c r="G342" s="49">
        <f>VLOOKUP($B342,三大法人買賣超!$A$4:$I$500,3,FALSE)</f>
        <v>0</v>
      </c>
      <c r="H342" s="34">
        <f>VLOOKUP($B342,三大法人買賣超!$A$4:$I$500,5,FALSE)</f>
        <v>0</v>
      </c>
      <c r="I342" s="27">
        <f>VLOOKUP($B342,三大法人買賣超!$A$4:$I$500,7,FALSE)</f>
        <v>0</v>
      </c>
      <c r="J342" s="27">
        <f>VLOOKUP($B342,三大法人買賣超!$A$4:$I$500,9,FALSE)</f>
        <v>0</v>
      </c>
      <c r="K342" s="37">
        <f>新台幣匯率美元指數!B343</f>
        <v>0</v>
      </c>
      <c r="L342" s="38">
        <f>新台幣匯率美元指數!C343</f>
        <v>0</v>
      </c>
      <c r="M342" s="39">
        <f>新台幣匯率美元指數!D343</f>
        <v>0</v>
      </c>
      <c r="N342" s="27">
        <f>VLOOKUP($B342,外資期貨未平倉口數!$A$4:$M$499,4,FALSE)</f>
        <v>0</v>
      </c>
      <c r="O342" s="27">
        <f>VLOOKUP($B342,外資期貨未平倉口數!$A$4:$M$499,9,FALSE)</f>
        <v>0</v>
      </c>
      <c r="P342" s="27">
        <f>VLOOKUP($B342,外資期貨未平倉口數!$A$4:$M$499,10,FALSE)</f>
        <v>0</v>
      </c>
      <c r="Q342" s="27">
        <f>VLOOKUP($B342,外資期貨未平倉口數!$A$4:$M$499,11,FALSE)</f>
        <v>0</v>
      </c>
      <c r="R342" s="64">
        <f>VLOOKUP($B342,選擇權未平倉餘額!$A$4:$I$500,6,FALSE)</f>
        <v>0</v>
      </c>
      <c r="S342" s="64">
        <f>VLOOKUP($B342,選擇權未平倉餘額!$A$4:$I$500,7,FALSE)</f>
        <v>0</v>
      </c>
      <c r="T342" s="64">
        <f>VLOOKUP($B342,選擇權未平倉餘額!$A$4:$I$500,8,FALSE)</f>
        <v>0</v>
      </c>
      <c r="U342" s="64">
        <f>VLOOKUP($B342,選擇權未平倉餘額!$A$4:$I$500,9,FALSE)</f>
        <v>0</v>
      </c>
      <c r="V342" s="39">
        <f>VLOOKUP($B342,臺指選擇權P_C_Ratios!$A$4:$C$500,3,FALSE)</f>
        <v>0</v>
      </c>
      <c r="W342" s="41">
        <f>VLOOKUP($B342,散戶多空比!$A$6:$L$500,12,FALSE)</f>
        <v>0</v>
      </c>
      <c r="X342" s="40">
        <f>VLOOKUP($B342,期貨大額交易人未沖銷部位!$A$4:$O$499,4,FALSE)</f>
        <v>0</v>
      </c>
      <c r="Y342" s="40">
        <f>VLOOKUP($B342,期貨大額交易人未沖銷部位!$A$4:$O$499,7,FALSE)</f>
        <v>0</v>
      </c>
      <c r="Z342" s="40">
        <f>VLOOKUP($B342,期貨大額交易人未沖銷部位!$A$4:$O$499,10,FALSE)</f>
        <v>0</v>
      </c>
      <c r="AA342" s="40">
        <f>VLOOKUP($B342,期貨大額交易人未沖銷部位!$A$4:$O$499,13,FALSE)</f>
        <v>0</v>
      </c>
      <c r="AB342" s="40">
        <f>VLOOKUP($B342,期貨大額交易人未沖銷部位!$A$4:$O$499,14,FALSE)</f>
        <v>0</v>
      </c>
      <c r="AC342" s="40">
        <f>VLOOKUP($B342,期貨大額交易人未沖銷部位!$A$4:$O$499,15,FALSE)</f>
        <v>0</v>
      </c>
      <c r="AD342" s="33">
        <f>VLOOKUP($B342,三大美股走勢!$A$4:$J$495,4,FALSE)</f>
        <v>0</v>
      </c>
      <c r="AE342" s="33">
        <f>VLOOKUP($B342,三大美股走勢!$A$4:$J$495,7,FALSE)</f>
        <v>0</v>
      </c>
      <c r="AF342" s="33">
        <f>VLOOKUP($B342,三大美股走勢!$A$4:$J$495,10,FALSE)</f>
        <v>0</v>
      </c>
    </row>
    <row r="343" spans="2:32">
      <c r="B343" s="32">
        <v>43122</v>
      </c>
      <c r="C343" s="33">
        <f>VLOOKUP($B343,大盤與近月台指!$A$4:$I$499,2,FALSE)</f>
        <v>11231.46</v>
      </c>
      <c r="D343" s="34">
        <f>VLOOKUP($B343,大盤與近月台指!$A$4:$I$499,3,FALSE)</f>
        <v>80.61</v>
      </c>
      <c r="E343" s="35">
        <f>VLOOKUP($B343,大盤與近月台指!$A$4:$I$499,4,FALSE)</f>
        <v>7.1999999999999998E-3</v>
      </c>
      <c r="F343" s="33" t="str">
        <f>VLOOKUP($B343,大盤與近月台指!$A$4:$I$499,5,FALSE)</f>
        <v>1485.6億</v>
      </c>
      <c r="G343" s="49">
        <f>VLOOKUP($B343,三大法人買賣超!$A$4:$I$500,3,FALSE)</f>
        <v>-1.43377683</v>
      </c>
      <c r="H343" s="34">
        <f>VLOOKUP($B343,三大法人買賣超!$A$4:$I$500,5,FALSE)</f>
        <v>2.1559668200000002</v>
      </c>
      <c r="I343" s="27">
        <f>VLOOKUP($B343,三大法人買賣超!$A$4:$I$500,7,FALSE)</f>
        <v>-4.0137501899999997</v>
      </c>
      <c r="J343" s="27">
        <f>VLOOKUP($B343,三大法人買賣超!$A$4:$I$500,9,FALSE)</f>
        <v>25.549984640000002</v>
      </c>
      <c r="K343" s="37">
        <f>新台幣匯率美元指數!B344</f>
        <v>29.431999999999999</v>
      </c>
      <c r="L343" s="38">
        <f>新台幣匯率美元指數!C344</f>
        <v>2E-3</v>
      </c>
      <c r="M343" s="39">
        <f>新台幣匯率美元指數!D344</f>
        <v>90.400999999999996</v>
      </c>
      <c r="N343" s="27">
        <f>VLOOKUP($B343,外資期貨未平倉口數!$A$4:$M$499,4,FALSE)</f>
        <v>3531</v>
      </c>
      <c r="O343" s="27">
        <f>VLOOKUP($B343,外資期貨未平倉口數!$A$4:$M$499,9,FALSE)</f>
        <v>42468.5</v>
      </c>
      <c r="P343" s="27">
        <f>VLOOKUP($B343,外資期貨未平倉口數!$A$4:$M$499,10,FALSE)</f>
        <v>-10880</v>
      </c>
      <c r="Q343" s="27">
        <f>VLOOKUP($B343,外資期貨未平倉口數!$A$4:$M$499,11,FALSE)</f>
        <v>-7826.25</v>
      </c>
      <c r="R343" s="64">
        <f>VLOOKUP($B343,選擇權未平倉餘額!$A$4:$I$500,6,FALSE)</f>
        <v>0.46689999999999998</v>
      </c>
      <c r="S343" s="64">
        <f>VLOOKUP($B343,選擇權未平倉餘額!$A$4:$I$500,7,FALSE)</f>
        <v>3.6276000000000002</v>
      </c>
      <c r="T343" s="64">
        <f>VLOOKUP($B343,選擇權未平倉餘額!$A$4:$I$500,8,FALSE)</f>
        <v>74.4636</v>
      </c>
      <c r="U343" s="64">
        <f>VLOOKUP($B343,選擇權未平倉餘額!$A$4:$I$500,9,FALSE)</f>
        <v>14.234400000000001</v>
      </c>
      <c r="V343" s="39">
        <f>VLOOKUP($B343,臺指選擇權P_C_Ratios!$A$4:$C$500,3,FALSE)</f>
        <v>1.7437</v>
      </c>
      <c r="W343" s="41">
        <f>VLOOKUP($B343,散戶多空比!$A$6:$L$500,12,FALSE)</f>
        <v>-0.26373107033513471</v>
      </c>
      <c r="X343" s="40">
        <f>VLOOKUP($B343,期貨大額交易人未沖銷部位!$A$4:$O$499,4,FALSE)</f>
        <v>4030</v>
      </c>
      <c r="Y343" s="40">
        <f>VLOOKUP($B343,期貨大額交易人未沖銷部位!$A$4:$O$499,7,FALSE)</f>
        <v>8698</v>
      </c>
      <c r="Z343" s="40">
        <f>VLOOKUP($B343,期貨大額交易人未沖銷部位!$A$4:$O$499,10,FALSE)</f>
        <v>2876</v>
      </c>
      <c r="AA343" s="40">
        <f>VLOOKUP($B343,期貨大額交易人未沖銷部位!$A$4:$O$499,13,FALSE)</f>
        <v>9183</v>
      </c>
      <c r="AB343" s="40">
        <f>VLOOKUP($B343,期貨大額交易人未沖銷部位!$A$4:$O$499,14,FALSE)</f>
        <v>-1154</v>
      </c>
      <c r="AC343" s="40">
        <f>VLOOKUP($B343,期貨大額交易人未沖銷部位!$A$4:$O$499,15,FALSE)</f>
        <v>485</v>
      </c>
      <c r="AD343" s="33">
        <f>VLOOKUP($B343,三大美股走勢!$A$4:$J$495,4,FALSE)</f>
        <v>5.4999999999999997E-3</v>
      </c>
      <c r="AE343" s="33">
        <f>VLOOKUP($B343,三大美股走勢!$A$4:$J$495,7,FALSE)</f>
        <v>9.7999999999999997E-3</v>
      </c>
      <c r="AF343" s="33">
        <f>VLOOKUP($B343,三大美股走勢!$A$4:$J$495,10,FALSE)</f>
        <v>7.6E-3</v>
      </c>
    </row>
    <row r="344" spans="2:32">
      <c r="B344" s="32">
        <v>43123</v>
      </c>
      <c r="C344" s="33">
        <f>VLOOKUP($B344,大盤與近月台指!$A$4:$I$499,2,FALSE)</f>
        <v>11253.11</v>
      </c>
      <c r="D344" s="34">
        <f>VLOOKUP($B344,大盤與近月台指!$A$4:$I$499,3,FALSE)</f>
        <v>21.65</v>
      </c>
      <c r="E344" s="35">
        <f>VLOOKUP($B344,大盤與近月台指!$A$4:$I$499,4,FALSE)</f>
        <v>1.9E-3</v>
      </c>
      <c r="F344" s="33" t="str">
        <f>VLOOKUP($B344,大盤與近月台指!$A$4:$I$499,5,FALSE)</f>
        <v>1579.08億</v>
      </c>
      <c r="G344" s="49">
        <f>VLOOKUP($B344,三大法人買賣超!$A$4:$I$500,3,FALSE)</f>
        <v>-4.9262370000000004</v>
      </c>
      <c r="H344" s="34">
        <f>VLOOKUP($B344,三大法人買賣超!$A$4:$I$500,5,FALSE)</f>
        <v>8.5831194100000001</v>
      </c>
      <c r="I344" s="27">
        <f>VLOOKUP($B344,三大法人買賣超!$A$4:$I$500,7,FALSE)</f>
        <v>-3.43119387</v>
      </c>
      <c r="J344" s="27">
        <f>VLOOKUP($B344,三大法人買賣超!$A$4:$I$500,9,FALSE)</f>
        <v>51.62810185</v>
      </c>
      <c r="K344" s="37">
        <f>新台幣匯率美元指數!B345</f>
        <v>29.402000000000001</v>
      </c>
      <c r="L344" s="38">
        <f>新台幣匯率美元指數!C345</f>
        <v>-0.03</v>
      </c>
      <c r="M344" s="39">
        <f>新台幣匯率美元指數!D345</f>
        <v>90.123999999999995</v>
      </c>
      <c r="N344" s="27">
        <f>VLOOKUP($B344,外資期貨未平倉口數!$A$4:$M$499,4,FALSE)</f>
        <v>5107.25</v>
      </c>
      <c r="O344" s="27">
        <f>VLOOKUP($B344,外資期貨未平倉口數!$A$4:$M$499,9,FALSE)</f>
        <v>38606.75</v>
      </c>
      <c r="P344" s="27">
        <f>VLOOKUP($B344,外資期貨未平倉口數!$A$4:$M$499,10,FALSE)</f>
        <v>-14741.75</v>
      </c>
      <c r="Q344" s="27">
        <f>VLOOKUP($B344,外資期貨未平倉口數!$A$4:$M$499,11,FALSE)</f>
        <v>-3861.75</v>
      </c>
      <c r="R344" s="64">
        <f>VLOOKUP($B344,選擇權未平倉餘額!$A$4:$I$500,6,FALSE)</f>
        <v>-0.26910000000000001</v>
      </c>
      <c r="S344" s="64">
        <f>VLOOKUP($B344,選擇權未平倉餘額!$A$4:$I$500,7,FALSE)</f>
        <v>5.5362</v>
      </c>
      <c r="T344" s="64">
        <f>VLOOKUP($B344,選擇權未平倉餘額!$A$4:$I$500,8,FALSE)</f>
        <v>76.297200000000004</v>
      </c>
      <c r="U344" s="64">
        <f>VLOOKUP($B344,選擇權未平倉餘額!$A$4:$I$500,9,FALSE)</f>
        <v>15.795</v>
      </c>
      <c r="V344" s="39">
        <f>VLOOKUP($B344,臺指選擇權P_C_Ratios!$A$4:$C$500,3,FALSE)</f>
        <v>1.7031000000000001</v>
      </c>
      <c r="W344" s="41">
        <f>VLOOKUP($B344,散戶多空比!$A$6:$L$500,12,FALSE)</f>
        <v>-0.19073065247224186</v>
      </c>
      <c r="X344" s="40">
        <f>VLOOKUP($B344,期貨大額交易人未沖銷部位!$A$4:$O$499,4,FALSE)</f>
        <v>-1857</v>
      </c>
      <c r="Y344" s="40">
        <f>VLOOKUP($B344,期貨大額交易人未沖銷部位!$A$4:$O$499,7,FALSE)</f>
        <v>2880</v>
      </c>
      <c r="Z344" s="40">
        <f>VLOOKUP($B344,期貨大額交易人未沖銷部位!$A$4:$O$499,10,FALSE)</f>
        <v>-2760</v>
      </c>
      <c r="AA344" s="40">
        <f>VLOOKUP($B344,期貨大額交易人未沖銷部位!$A$4:$O$499,13,FALSE)</f>
        <v>4071</v>
      </c>
      <c r="AB344" s="40">
        <f>VLOOKUP($B344,期貨大額交易人未沖銷部位!$A$4:$O$499,14,FALSE)</f>
        <v>-903</v>
      </c>
      <c r="AC344" s="40">
        <f>VLOOKUP($B344,期貨大額交易人未沖銷部位!$A$4:$O$499,15,FALSE)</f>
        <v>1191</v>
      </c>
      <c r="AD344" s="33">
        <f>VLOOKUP($B344,三大美股走勢!$A$4:$J$495,4,FALSE)</f>
        <v>-1E-4</v>
      </c>
      <c r="AE344" s="33">
        <f>VLOOKUP($B344,三大美股走勢!$A$4:$J$495,7,FALSE)</f>
        <v>7.1000000000000004E-3</v>
      </c>
      <c r="AF344" s="33">
        <f>VLOOKUP($B344,三大美股走勢!$A$4:$J$495,10,FALSE)</f>
        <v>7.6E-3</v>
      </c>
    </row>
    <row r="345" spans="2:32">
      <c r="B345" s="32">
        <v>43124</v>
      </c>
      <c r="C345" s="33">
        <f>VLOOKUP($B345,大盤與近月台指!$A$4:$I$499,2,FALSE)</f>
        <v>11152.16</v>
      </c>
      <c r="D345" s="34">
        <f>VLOOKUP($B345,大盤與近月台指!$A$4:$I$499,3,FALSE)</f>
        <v>-100.95</v>
      </c>
      <c r="E345" s="35">
        <f>VLOOKUP($B345,大盤與近月台指!$A$4:$I$499,4,FALSE)</f>
        <v>-8.9999999999999993E-3</v>
      </c>
      <c r="F345" s="33" t="str">
        <f>VLOOKUP($B345,大盤與近月台指!$A$4:$I$499,5,FALSE)</f>
        <v>1446.96億</v>
      </c>
      <c r="G345" s="49">
        <f>VLOOKUP($B345,三大法人買賣超!$A$4:$I$500,3,FALSE)</f>
        <v>-0.97647010000000001</v>
      </c>
      <c r="H345" s="34">
        <f>VLOOKUP($B345,三大法人買賣超!$A$4:$I$500,5,FALSE)</f>
        <v>6.4294421499999999</v>
      </c>
      <c r="I345" s="27">
        <f>VLOOKUP($B345,三大法人買賣超!$A$4:$I$500,7,FALSE)</f>
        <v>-5.5145701100000002</v>
      </c>
      <c r="J345" s="27">
        <f>VLOOKUP($B345,三大法人買賣超!$A$4:$I$500,9,FALSE)</f>
        <v>35.23203831</v>
      </c>
      <c r="K345" s="37">
        <f>新台幣匯率美元指數!B346</f>
        <v>29.302</v>
      </c>
      <c r="L345" s="38">
        <f>新台幣匯率美元指數!C346</f>
        <v>-0.1</v>
      </c>
      <c r="M345" s="39">
        <f>新台幣匯率美元指數!D346</f>
        <v>89.206000000000003</v>
      </c>
      <c r="N345" s="27">
        <f>VLOOKUP($B345,外資期貨未平倉口數!$A$4:$M$499,4,FALSE)</f>
        <v>1657.75</v>
      </c>
      <c r="O345" s="27">
        <f>VLOOKUP($B345,外資期貨未平倉口數!$A$4:$M$499,9,FALSE)</f>
        <v>41799.5</v>
      </c>
      <c r="P345" s="27">
        <f>VLOOKUP($B345,外資期貨未平倉口數!$A$4:$M$499,10,FALSE)</f>
        <v>-11549</v>
      </c>
      <c r="Q345" s="27">
        <f>VLOOKUP($B345,外資期貨未平倉口數!$A$4:$M$499,11,FALSE)</f>
        <v>3192.75</v>
      </c>
      <c r="R345" s="64">
        <f>VLOOKUP($B345,選擇權未平倉餘額!$A$4:$I$500,6,FALSE)</f>
        <v>-2.3214000000000001</v>
      </c>
      <c r="S345" s="64">
        <f>VLOOKUP($B345,選擇權未平倉餘額!$A$4:$I$500,7,FALSE)</f>
        <v>2.3891</v>
      </c>
      <c r="T345" s="64">
        <f>VLOOKUP($B345,選擇權未平倉餘額!$A$4:$I$500,8,FALSE)</f>
        <v>60.921199999999999</v>
      </c>
      <c r="U345" s="64">
        <f>VLOOKUP($B345,選擇權未平倉餘額!$A$4:$I$500,9,FALSE)</f>
        <v>20.267199999999999</v>
      </c>
      <c r="V345" s="39">
        <f>VLOOKUP($B345,臺指選擇權P_C_Ratios!$A$4:$C$500,3,FALSE)</f>
        <v>1.6307</v>
      </c>
      <c r="W345" s="41">
        <f>VLOOKUP($B345,散戶多空比!$A$6:$L$500,12,FALSE)</f>
        <v>-0.10271495184555715</v>
      </c>
      <c r="X345" s="40">
        <f>VLOOKUP($B345,期貨大額交易人未沖銷部位!$A$4:$O$499,4,FALSE)</f>
        <v>-3081</v>
      </c>
      <c r="Y345" s="40">
        <f>VLOOKUP($B345,期貨大額交易人未沖銷部位!$A$4:$O$499,7,FALSE)</f>
        <v>3396</v>
      </c>
      <c r="Z345" s="40">
        <f>VLOOKUP($B345,期貨大額交易人未沖銷部位!$A$4:$O$499,10,FALSE)</f>
        <v>-2262</v>
      </c>
      <c r="AA345" s="40">
        <f>VLOOKUP($B345,期貨大額交易人未沖銷部位!$A$4:$O$499,13,FALSE)</f>
        <v>4978</v>
      </c>
      <c r="AB345" s="40">
        <f>VLOOKUP($B345,期貨大額交易人未沖銷部位!$A$4:$O$499,14,FALSE)</f>
        <v>819</v>
      </c>
      <c r="AC345" s="40">
        <f>VLOOKUP($B345,期貨大額交易人未沖銷部位!$A$4:$O$499,15,FALSE)</f>
        <v>1582</v>
      </c>
      <c r="AD345" s="33">
        <f>VLOOKUP($B345,三大美股走勢!$A$4:$J$495,4,FALSE)</f>
        <v>1.6000000000000001E-3</v>
      </c>
      <c r="AE345" s="33">
        <f>VLOOKUP($B345,三大美股走勢!$A$4:$J$495,7,FALSE)</f>
        <v>-6.1000000000000004E-3</v>
      </c>
      <c r="AF345" s="33">
        <f>VLOOKUP($B345,三大美股走勢!$A$4:$J$495,10,FALSE)</f>
        <v>-2.3599999999999999E-2</v>
      </c>
    </row>
    <row r="346" spans="2:32">
      <c r="B346" s="32">
        <v>43125</v>
      </c>
      <c r="C346" s="33">
        <f>VLOOKUP($B346,大盤與近月台指!$A$4:$I$499,2,FALSE)</f>
        <v>11165.95</v>
      </c>
      <c r="D346" s="34">
        <f>VLOOKUP($B346,大盤與近月台指!$A$4:$I$499,3,FALSE)</f>
        <v>13.79</v>
      </c>
      <c r="E346" s="35">
        <f>VLOOKUP($B346,大盤與近月台指!$A$4:$I$499,4,FALSE)</f>
        <v>1.1999999999999999E-3</v>
      </c>
      <c r="F346" s="33" t="str">
        <f>VLOOKUP($B346,大盤與近月台指!$A$4:$I$499,5,FALSE)</f>
        <v>1606.5億</v>
      </c>
      <c r="G346" s="49">
        <f>VLOOKUP($B346,三大法人買賣超!$A$4:$I$500,3,FALSE)</f>
        <v>-4.2901682499999998</v>
      </c>
      <c r="H346" s="34">
        <f>VLOOKUP($B346,三大法人買賣超!$A$4:$I$500,5,FALSE)</f>
        <v>-18.279317450000001</v>
      </c>
      <c r="I346" s="27">
        <f>VLOOKUP($B346,三大法人買賣超!$A$4:$I$500,7,FALSE)</f>
        <v>-1.49495537</v>
      </c>
      <c r="J346" s="27">
        <f>VLOOKUP($B346,三大法人買賣超!$A$4:$I$500,9,FALSE)</f>
        <v>58.142336210000003</v>
      </c>
      <c r="K346" s="37">
        <f>新台幣匯率美元指數!B347</f>
        <v>29.068999999999999</v>
      </c>
      <c r="L346" s="38">
        <f>新台幣匯率美元指數!C347</f>
        <v>-0.23300000000000001</v>
      </c>
      <c r="M346" s="39">
        <f>新台幣匯率美元指數!D347</f>
        <v>89.391000000000005</v>
      </c>
      <c r="N346" s="27">
        <f>VLOOKUP($B346,外資期貨未平倉口數!$A$4:$M$499,4,FALSE)</f>
        <v>54.75</v>
      </c>
      <c r="O346" s="27">
        <f>VLOOKUP($B346,外資期貨未平倉口數!$A$4:$M$499,9,FALSE)</f>
        <v>47684.75</v>
      </c>
      <c r="P346" s="27">
        <f>VLOOKUP($B346,外資期貨未平倉口數!$A$4:$M$499,10,FALSE)</f>
        <v>-5663.75</v>
      </c>
      <c r="Q346" s="27">
        <f>VLOOKUP($B346,外資期貨未平倉口數!$A$4:$M$499,11,FALSE)</f>
        <v>5885.25</v>
      </c>
      <c r="R346" s="64">
        <f>VLOOKUP($B346,選擇權未平倉餘額!$A$4:$I$500,6,FALSE)</f>
        <v>-1.3943000000000001</v>
      </c>
      <c r="S346" s="64">
        <f>VLOOKUP($B346,選擇權未平倉餘額!$A$4:$I$500,7,FALSE)</f>
        <v>0.39140000000000003</v>
      </c>
      <c r="T346" s="64">
        <f>VLOOKUP($B346,選擇權未平倉餘額!$A$4:$I$500,8,FALSE)</f>
        <v>66.733500000000006</v>
      </c>
      <c r="U346" s="64">
        <f>VLOOKUP($B346,選擇權未平倉餘額!$A$4:$I$500,9,FALSE)</f>
        <v>23.095099999999999</v>
      </c>
      <c r="V346" s="39">
        <f>VLOOKUP($B346,臺指選擇權P_C_Ratios!$A$4:$C$500,3,FALSE)</f>
        <v>1.6622999999999999</v>
      </c>
      <c r="W346" s="41">
        <f>VLOOKUP($B346,散戶多空比!$A$6:$L$500,12,FALSE)</f>
        <v>-0.14312590146115095</v>
      </c>
      <c r="X346" s="40">
        <f>VLOOKUP($B346,期貨大額交易人未沖銷部位!$A$4:$O$499,4,FALSE)</f>
        <v>-2413</v>
      </c>
      <c r="Y346" s="40">
        <f>VLOOKUP($B346,期貨大額交易人未沖銷部位!$A$4:$O$499,7,FALSE)</f>
        <v>5566</v>
      </c>
      <c r="Z346" s="40">
        <f>VLOOKUP($B346,期貨大額交易人未沖銷部位!$A$4:$O$499,10,FALSE)</f>
        <v>-2011</v>
      </c>
      <c r="AA346" s="40">
        <f>VLOOKUP($B346,期貨大額交易人未沖銷部位!$A$4:$O$499,13,FALSE)</f>
        <v>5008</v>
      </c>
      <c r="AB346" s="40">
        <f>VLOOKUP($B346,期貨大額交易人未沖銷部位!$A$4:$O$499,14,FALSE)</f>
        <v>402</v>
      </c>
      <c r="AC346" s="40">
        <f>VLOOKUP($B346,期貨大額交易人未沖銷部位!$A$4:$O$499,15,FALSE)</f>
        <v>-558</v>
      </c>
      <c r="AD346" s="33">
        <f>VLOOKUP($B346,三大美股走勢!$A$4:$J$495,4,FALSE)</f>
        <v>5.4000000000000003E-3</v>
      </c>
      <c r="AE346" s="33">
        <f>VLOOKUP($B346,三大美股走勢!$A$4:$J$495,7,FALSE)</f>
        <v>-5.0000000000000001E-4</v>
      </c>
      <c r="AF346" s="33">
        <f>VLOOKUP($B346,三大美股走勢!$A$4:$J$495,10,FALSE)</f>
        <v>-1.6899999999999998E-2</v>
      </c>
    </row>
    <row r="347" spans="2:32">
      <c r="B347" s="32">
        <v>43126</v>
      </c>
      <c r="C347" s="33">
        <f>VLOOKUP($B347,大盤與近月台指!$A$4:$I$499,2,FALSE)</f>
        <v>11147.1</v>
      </c>
      <c r="D347" s="34">
        <f>VLOOKUP($B347,大盤與近月台指!$A$4:$I$499,3,FALSE)</f>
        <v>-18.850000000000001</v>
      </c>
      <c r="E347" s="35">
        <f>VLOOKUP($B347,大盤與近月台指!$A$4:$I$499,4,FALSE)</f>
        <v>-1.6999999999999999E-3</v>
      </c>
      <c r="F347" s="33" t="str">
        <f>VLOOKUP($B347,大盤與近月台指!$A$4:$I$499,5,FALSE)</f>
        <v>1362.67億</v>
      </c>
      <c r="G347" s="49">
        <f>VLOOKUP($B347,三大法人買賣超!$A$4:$I$500,3,FALSE)</f>
        <v>-0.72674430999999995</v>
      </c>
      <c r="H347" s="34">
        <f>VLOOKUP($B347,三大法人買賣超!$A$4:$I$500,5,FALSE)</f>
        <v>6.8407238599999998</v>
      </c>
      <c r="I347" s="27">
        <f>VLOOKUP($B347,三大法人買賣超!$A$4:$I$500,7,FALSE)</f>
        <v>-19.148612809999999</v>
      </c>
      <c r="J347" s="27">
        <f>VLOOKUP($B347,三大法人買賣超!$A$4:$I$500,9,FALSE)</f>
        <v>21.35612278</v>
      </c>
      <c r="K347" s="37">
        <f>新台幣匯率美元指數!B348</f>
        <v>29.100999999999999</v>
      </c>
      <c r="L347" s="38">
        <f>新台幣匯率美元指數!C348</f>
        <v>3.2000000000000001E-2</v>
      </c>
      <c r="M347" s="39">
        <f>新台幣匯率美元指數!D348</f>
        <v>89.066999999999993</v>
      </c>
      <c r="N347" s="27">
        <f>VLOOKUP($B347,外資期貨未平倉口數!$A$4:$M$499,4,FALSE)</f>
        <v>-1275.75</v>
      </c>
      <c r="O347" s="27">
        <f>VLOOKUP($B347,外資期貨未平倉口數!$A$4:$M$499,9,FALSE)</f>
        <v>47869</v>
      </c>
      <c r="P347" s="27">
        <f>VLOOKUP($B347,外資期貨未平倉口數!$A$4:$M$499,10,FALSE)</f>
        <v>-5479.5</v>
      </c>
      <c r="Q347" s="27">
        <f>VLOOKUP($B347,外資期貨未平倉口數!$A$4:$M$499,11,FALSE)</f>
        <v>184.25</v>
      </c>
      <c r="R347" s="64">
        <f>VLOOKUP($B347,選擇權未平倉餘額!$A$4:$I$500,6,FALSE)</f>
        <v>-4.8460000000000001</v>
      </c>
      <c r="S347" s="64">
        <f>VLOOKUP($B347,選擇權未平倉餘額!$A$4:$I$500,7,FALSE)</f>
        <v>-3.0874999999999999</v>
      </c>
      <c r="T347" s="64">
        <f>VLOOKUP($B347,選擇權未平倉餘額!$A$4:$I$500,8,FALSE)</f>
        <v>65.633200000000002</v>
      </c>
      <c r="U347" s="64">
        <f>VLOOKUP($B347,選擇權未平倉餘額!$A$4:$I$500,9,FALSE)</f>
        <v>23.480599999999999</v>
      </c>
      <c r="V347" s="39">
        <f>VLOOKUP($B347,臺指選擇權P_C_Ratios!$A$4:$C$500,3,FALSE)</f>
        <v>1.5851</v>
      </c>
      <c r="W347" s="41">
        <f>VLOOKUP($B347,散戶多空比!$A$6:$L$500,12,FALSE)</f>
        <v>-0.17514049877063576</v>
      </c>
      <c r="X347" s="40">
        <f>VLOOKUP($B347,期貨大額交易人未沖銷部位!$A$4:$O$499,4,FALSE)</f>
        <v>-2881</v>
      </c>
      <c r="Y347" s="40">
        <f>VLOOKUP($B347,期貨大額交易人未沖銷部位!$A$4:$O$499,7,FALSE)</f>
        <v>5917</v>
      </c>
      <c r="Z347" s="40">
        <f>VLOOKUP($B347,期貨大額交易人未沖銷部位!$A$4:$O$499,10,FALSE)</f>
        <v>-3214</v>
      </c>
      <c r="AA347" s="40">
        <f>VLOOKUP($B347,期貨大額交易人未沖銷部位!$A$4:$O$499,13,FALSE)</f>
        <v>5136</v>
      </c>
      <c r="AB347" s="40">
        <f>VLOOKUP($B347,期貨大額交易人未沖銷部位!$A$4:$O$499,14,FALSE)</f>
        <v>-333</v>
      </c>
      <c r="AC347" s="40">
        <f>VLOOKUP($B347,期貨大額交易人未沖銷部位!$A$4:$O$499,15,FALSE)</f>
        <v>-781</v>
      </c>
      <c r="AD347" s="33">
        <f>VLOOKUP($B347,三大美股走勢!$A$4:$J$495,4,FALSE)</f>
        <v>8.5000000000000006E-3</v>
      </c>
      <c r="AE347" s="33">
        <f>VLOOKUP($B347,三大美股走勢!$A$4:$J$495,7,FALSE)</f>
        <v>1.2800000000000001E-2</v>
      </c>
      <c r="AF347" s="33">
        <f>VLOOKUP($B347,三大美股走勢!$A$4:$J$495,10,FALSE)</f>
        <v>3.2599999999999997E-2</v>
      </c>
    </row>
    <row r="348" spans="2:32">
      <c r="B348" s="32">
        <v>43127</v>
      </c>
      <c r="C348" s="33">
        <f>VLOOKUP($B348,大盤與近月台指!$A$4:$I$499,2,FALSE)</f>
        <v>0</v>
      </c>
      <c r="D348" s="34">
        <f>VLOOKUP($B348,大盤與近月台指!$A$4:$I$499,3,FALSE)</f>
        <v>0</v>
      </c>
      <c r="E348" s="35">
        <f>VLOOKUP($B348,大盤與近月台指!$A$4:$I$499,4,FALSE)</f>
        <v>0</v>
      </c>
      <c r="F348" s="33">
        <f>VLOOKUP($B348,大盤與近月台指!$A$4:$I$499,5,FALSE)</f>
        <v>0</v>
      </c>
      <c r="G348" s="49">
        <f>VLOOKUP($B348,三大法人買賣超!$A$4:$I$500,3,FALSE)</f>
        <v>0</v>
      </c>
      <c r="H348" s="34">
        <f>VLOOKUP($B348,三大法人買賣超!$A$4:$I$500,5,FALSE)</f>
        <v>0</v>
      </c>
      <c r="I348" s="27">
        <f>VLOOKUP($B348,三大法人買賣超!$A$4:$I$500,7,FALSE)</f>
        <v>0</v>
      </c>
      <c r="J348" s="27">
        <f>VLOOKUP($B348,三大法人買賣超!$A$4:$I$500,9,FALSE)</f>
        <v>0</v>
      </c>
      <c r="K348" s="37">
        <f>新台幣匯率美元指數!B349</f>
        <v>0</v>
      </c>
      <c r="L348" s="38">
        <f>新台幣匯率美元指數!C349</f>
        <v>0</v>
      </c>
      <c r="M348" s="39">
        <f>新台幣匯率美元指數!D349</f>
        <v>0</v>
      </c>
      <c r="N348" s="27">
        <f>VLOOKUP($B348,外資期貨未平倉口數!$A$4:$M$499,4,FALSE)</f>
        <v>0</v>
      </c>
      <c r="O348" s="27">
        <f>VLOOKUP($B348,外資期貨未平倉口數!$A$4:$M$499,9,FALSE)</f>
        <v>0</v>
      </c>
      <c r="P348" s="27">
        <f>VLOOKUP($B348,外資期貨未平倉口數!$A$4:$M$499,10,FALSE)</f>
        <v>0</v>
      </c>
      <c r="Q348" s="27">
        <f>VLOOKUP($B348,外資期貨未平倉口數!$A$4:$M$499,11,FALSE)</f>
        <v>0</v>
      </c>
      <c r="R348" s="64">
        <f>VLOOKUP($B348,選擇權未平倉餘額!$A$4:$I$500,6,FALSE)</f>
        <v>0</v>
      </c>
      <c r="S348" s="64">
        <f>VLOOKUP($B348,選擇權未平倉餘額!$A$4:$I$500,7,FALSE)</f>
        <v>0</v>
      </c>
      <c r="T348" s="64">
        <f>VLOOKUP($B348,選擇權未平倉餘額!$A$4:$I$500,8,FALSE)</f>
        <v>0</v>
      </c>
      <c r="U348" s="64">
        <f>VLOOKUP($B348,選擇權未平倉餘額!$A$4:$I$500,9,FALSE)</f>
        <v>0</v>
      </c>
      <c r="V348" s="39">
        <f>VLOOKUP($B348,臺指選擇權P_C_Ratios!$A$4:$C$500,3,FALSE)</f>
        <v>0</v>
      </c>
      <c r="W348" s="41">
        <f>VLOOKUP($B348,散戶多空比!$A$6:$L$500,12,FALSE)</f>
        <v>0</v>
      </c>
      <c r="X348" s="40">
        <f>VLOOKUP($B348,期貨大額交易人未沖銷部位!$A$4:$O$499,4,FALSE)</f>
        <v>0</v>
      </c>
      <c r="Y348" s="40">
        <f>VLOOKUP($B348,期貨大額交易人未沖銷部位!$A$4:$O$499,7,FALSE)</f>
        <v>0</v>
      </c>
      <c r="Z348" s="40">
        <f>VLOOKUP($B348,期貨大額交易人未沖銷部位!$A$4:$O$499,10,FALSE)</f>
        <v>0</v>
      </c>
      <c r="AA348" s="40">
        <f>VLOOKUP($B348,期貨大額交易人未沖銷部位!$A$4:$O$499,13,FALSE)</f>
        <v>0</v>
      </c>
      <c r="AB348" s="40">
        <f>VLOOKUP($B348,期貨大額交易人未沖銷部位!$A$4:$O$499,14,FALSE)</f>
        <v>0</v>
      </c>
      <c r="AC348" s="40">
        <f>VLOOKUP($B348,期貨大額交易人未沖銷部位!$A$4:$O$499,15,FALSE)</f>
        <v>0</v>
      </c>
      <c r="AD348" s="33">
        <f>VLOOKUP($B348,三大美股走勢!$A$4:$J$495,4,FALSE)</f>
        <v>0</v>
      </c>
      <c r="AE348" s="33">
        <f>VLOOKUP($B348,三大美股走勢!$A$4:$J$495,7,FALSE)</f>
        <v>0</v>
      </c>
      <c r="AF348" s="33">
        <f>VLOOKUP($B348,三大美股走勢!$A$4:$J$495,10,FALSE)</f>
        <v>0</v>
      </c>
    </row>
    <row r="349" spans="2:32">
      <c r="B349" s="32">
        <v>43128</v>
      </c>
      <c r="C349" s="33">
        <f>VLOOKUP($B349,大盤與近月台指!$A$4:$I$499,2,FALSE)</f>
        <v>0</v>
      </c>
      <c r="D349" s="34">
        <f>VLOOKUP($B349,大盤與近月台指!$A$4:$I$499,3,FALSE)</f>
        <v>0</v>
      </c>
      <c r="E349" s="35">
        <f>VLOOKUP($B349,大盤與近月台指!$A$4:$I$499,4,FALSE)</f>
        <v>0</v>
      </c>
      <c r="F349" s="33">
        <f>VLOOKUP($B349,大盤與近月台指!$A$4:$I$499,5,FALSE)</f>
        <v>0</v>
      </c>
      <c r="G349" s="49">
        <f>VLOOKUP($B349,三大法人買賣超!$A$4:$I$500,3,FALSE)</f>
        <v>0</v>
      </c>
      <c r="H349" s="34">
        <f>VLOOKUP($B349,三大法人買賣超!$A$4:$I$500,5,FALSE)</f>
        <v>0</v>
      </c>
      <c r="I349" s="27">
        <f>VLOOKUP($B349,三大法人買賣超!$A$4:$I$500,7,FALSE)</f>
        <v>0</v>
      </c>
      <c r="J349" s="27">
        <f>VLOOKUP($B349,三大法人買賣超!$A$4:$I$500,9,FALSE)</f>
        <v>0</v>
      </c>
      <c r="K349" s="37">
        <f>新台幣匯率美元指數!B350</f>
        <v>0</v>
      </c>
      <c r="L349" s="38">
        <f>新台幣匯率美元指數!C350</f>
        <v>0</v>
      </c>
      <c r="M349" s="39">
        <f>新台幣匯率美元指數!D350</f>
        <v>0</v>
      </c>
      <c r="N349" s="27">
        <f>VLOOKUP($B349,外資期貨未平倉口數!$A$4:$M$499,4,FALSE)</f>
        <v>0</v>
      </c>
      <c r="O349" s="27">
        <f>VLOOKUP($B349,外資期貨未平倉口數!$A$4:$M$499,9,FALSE)</f>
        <v>0</v>
      </c>
      <c r="P349" s="27">
        <f>VLOOKUP($B349,外資期貨未平倉口數!$A$4:$M$499,10,FALSE)</f>
        <v>0</v>
      </c>
      <c r="Q349" s="27">
        <f>VLOOKUP($B349,外資期貨未平倉口數!$A$4:$M$499,11,FALSE)</f>
        <v>0</v>
      </c>
      <c r="R349" s="64">
        <f>VLOOKUP($B349,選擇權未平倉餘額!$A$4:$I$500,6,FALSE)</f>
        <v>0</v>
      </c>
      <c r="S349" s="64">
        <f>VLOOKUP($B349,選擇權未平倉餘額!$A$4:$I$500,7,FALSE)</f>
        <v>0</v>
      </c>
      <c r="T349" s="64">
        <f>VLOOKUP($B349,選擇權未平倉餘額!$A$4:$I$500,8,FALSE)</f>
        <v>0</v>
      </c>
      <c r="U349" s="64">
        <f>VLOOKUP($B349,選擇權未平倉餘額!$A$4:$I$500,9,FALSE)</f>
        <v>0</v>
      </c>
      <c r="V349" s="39">
        <f>VLOOKUP($B349,臺指選擇權P_C_Ratios!$A$4:$C$500,3,FALSE)</f>
        <v>0</v>
      </c>
      <c r="W349" s="41">
        <f>VLOOKUP($B349,散戶多空比!$A$6:$L$500,12,FALSE)</f>
        <v>0</v>
      </c>
      <c r="X349" s="40">
        <f>VLOOKUP($B349,期貨大額交易人未沖銷部位!$A$4:$O$499,4,FALSE)</f>
        <v>0</v>
      </c>
      <c r="Y349" s="40">
        <f>VLOOKUP($B349,期貨大額交易人未沖銷部位!$A$4:$O$499,7,FALSE)</f>
        <v>0</v>
      </c>
      <c r="Z349" s="40">
        <f>VLOOKUP($B349,期貨大額交易人未沖銷部位!$A$4:$O$499,10,FALSE)</f>
        <v>0</v>
      </c>
      <c r="AA349" s="40">
        <f>VLOOKUP($B349,期貨大額交易人未沖銷部位!$A$4:$O$499,13,FALSE)</f>
        <v>0</v>
      </c>
      <c r="AB349" s="40">
        <f>VLOOKUP($B349,期貨大額交易人未沖銷部位!$A$4:$O$499,14,FALSE)</f>
        <v>0</v>
      </c>
      <c r="AC349" s="40">
        <f>VLOOKUP($B349,期貨大額交易人未沖銷部位!$A$4:$O$499,15,FALSE)</f>
        <v>0</v>
      </c>
      <c r="AD349" s="33">
        <f>VLOOKUP($B349,三大美股走勢!$A$4:$J$495,4,FALSE)</f>
        <v>0</v>
      </c>
      <c r="AE349" s="33">
        <f>VLOOKUP($B349,三大美股走勢!$A$4:$J$495,7,FALSE)</f>
        <v>0</v>
      </c>
      <c r="AF349" s="33">
        <f>VLOOKUP($B349,三大美股走勢!$A$4:$J$495,10,FALSE)</f>
        <v>0</v>
      </c>
    </row>
    <row r="350" spans="2:32">
      <c r="B350" s="32">
        <v>43129</v>
      </c>
      <c r="C350" s="33">
        <f>VLOOKUP($B350,大盤與近月台指!$A$4:$I$499,2,FALSE)</f>
        <v>11221.81</v>
      </c>
      <c r="D350" s="34">
        <f>VLOOKUP($B350,大盤與近月台指!$A$4:$I$499,3,FALSE)</f>
        <v>74.709999999999994</v>
      </c>
      <c r="E350" s="35">
        <f>VLOOKUP($B350,大盤與近月台指!$A$4:$I$499,4,FALSE)</f>
        <v>6.7000000000000002E-3</v>
      </c>
      <c r="F350" s="33" t="str">
        <f>VLOOKUP($B350,大盤與近月台指!$A$4:$I$499,5,FALSE)</f>
        <v>1307.71億</v>
      </c>
      <c r="G350" s="49">
        <f>VLOOKUP($B350,三大法人買賣超!$A$4:$I$500,3,FALSE)</f>
        <v>2.1249595000000001</v>
      </c>
      <c r="H350" s="34">
        <f>VLOOKUP($B350,三大法人買賣超!$A$4:$I$500,5,FALSE)</f>
        <v>-5.3802989999999999</v>
      </c>
      <c r="I350" s="27">
        <f>VLOOKUP($B350,三大法人買賣超!$A$4:$I$500,7,FALSE)</f>
        <v>4.0118843200000001</v>
      </c>
      <c r="J350" s="27">
        <f>VLOOKUP($B350,三大法人買賣超!$A$4:$I$500,9,FALSE)</f>
        <v>20.12535961</v>
      </c>
      <c r="K350" s="37">
        <f>新台幣匯率美元指數!B351</f>
        <v>29.15</v>
      </c>
      <c r="L350" s="38">
        <f>新台幣匯率美元指數!C351</f>
        <v>4.9000000000000002E-2</v>
      </c>
      <c r="M350" s="39">
        <f>新台幣匯率美元指數!D351</f>
        <v>89.308000000000007</v>
      </c>
      <c r="N350" s="27">
        <f>VLOOKUP($B350,外資期貨未平倉口數!$A$4:$M$499,4,FALSE)</f>
        <v>1861</v>
      </c>
      <c r="O350" s="27">
        <f>VLOOKUP($B350,外資期貨未平倉口數!$A$4:$M$499,9,FALSE)</f>
        <v>45441.75</v>
      </c>
      <c r="P350" s="27">
        <f>VLOOKUP($B350,外資期貨未平倉口數!$A$4:$M$499,10,FALSE)</f>
        <v>-7906.75</v>
      </c>
      <c r="Q350" s="27">
        <f>VLOOKUP($B350,外資期貨未平倉口數!$A$4:$M$499,11,FALSE)</f>
        <v>-2427.25</v>
      </c>
      <c r="R350" s="64">
        <f>VLOOKUP($B350,選擇權未平倉餘額!$A$4:$I$500,6,FALSE)</f>
        <v>-8.8339999999999996</v>
      </c>
      <c r="S350" s="64">
        <f>VLOOKUP($B350,選擇權未平倉餘額!$A$4:$I$500,7,FALSE)</f>
        <v>-3.0874999999999999</v>
      </c>
      <c r="T350" s="64">
        <f>VLOOKUP($B350,選擇權未平倉餘額!$A$4:$I$500,8,FALSE)</f>
        <v>75.295299999999997</v>
      </c>
      <c r="U350" s="64">
        <f>VLOOKUP($B350,選擇權未平倉餘額!$A$4:$I$500,9,FALSE)</f>
        <v>21.161300000000001</v>
      </c>
      <c r="V350" s="39">
        <f>VLOOKUP($B350,臺指選擇權P_C_Ratios!$A$4:$C$500,3,FALSE)</f>
        <v>1.4924000000000002</v>
      </c>
      <c r="W350" s="41">
        <f>VLOOKUP($B350,散戶多空比!$A$6:$L$500,12,FALSE)</f>
        <v>-0.17344487344487344</v>
      </c>
      <c r="X350" s="40">
        <f>VLOOKUP($B350,期貨大額交易人未沖銷部位!$A$4:$O$499,4,FALSE)</f>
        <v>-4128</v>
      </c>
      <c r="Y350" s="40">
        <f>VLOOKUP($B350,期貨大額交易人未沖銷部位!$A$4:$O$499,7,FALSE)</f>
        <v>2863</v>
      </c>
      <c r="Z350" s="40">
        <f>VLOOKUP($B350,期貨大額交易人未沖銷部位!$A$4:$O$499,10,FALSE)</f>
        <v>-4170</v>
      </c>
      <c r="AA350" s="40">
        <f>VLOOKUP($B350,期貨大額交易人未沖銷部位!$A$4:$O$499,13,FALSE)</f>
        <v>3454</v>
      </c>
      <c r="AB350" s="40">
        <f>VLOOKUP($B350,期貨大額交易人未沖銷部位!$A$4:$O$499,14,FALSE)</f>
        <v>-42</v>
      </c>
      <c r="AC350" s="40">
        <f>VLOOKUP($B350,期貨大額交易人未沖銷部位!$A$4:$O$499,15,FALSE)</f>
        <v>591</v>
      </c>
      <c r="AD350" s="33">
        <f>VLOOKUP($B350,三大美股走勢!$A$4:$J$495,4,FALSE)</f>
        <v>-6.7000000000000002E-3</v>
      </c>
      <c r="AE350" s="33">
        <f>VLOOKUP($B350,三大美股走勢!$A$4:$J$495,7,FALSE)</f>
        <v>-5.1999999999999998E-3</v>
      </c>
      <c r="AF350" s="33">
        <f>VLOOKUP($B350,三大美股走勢!$A$4:$J$495,10,FALSE)</f>
        <v>-2.0999999999999999E-3</v>
      </c>
    </row>
    <row r="351" spans="2:32">
      <c r="B351" s="32">
        <v>43130</v>
      </c>
      <c r="C351" s="33">
        <f>VLOOKUP($B351,大盤與近月台指!$A$4:$I$499,2,FALSE)</f>
        <v>0</v>
      </c>
      <c r="D351" s="34">
        <f>VLOOKUP($B351,大盤與近月台指!$A$4:$I$499,3,FALSE)</f>
        <v>0</v>
      </c>
      <c r="E351" s="35">
        <f>VLOOKUP($B351,大盤與近月台指!$A$4:$I$499,4,FALSE)</f>
        <v>0</v>
      </c>
      <c r="F351" s="33">
        <f>VLOOKUP($B351,大盤與近月台指!$A$4:$I$499,5,FALSE)</f>
        <v>0</v>
      </c>
      <c r="G351" s="49">
        <f>VLOOKUP($B351,三大法人買賣超!$A$4:$I$500,3,FALSE)</f>
        <v>-4.4641241200000001</v>
      </c>
      <c r="H351" s="34">
        <f>VLOOKUP($B351,三大法人買賣超!$A$4:$I$500,5,FALSE)</f>
        <v>-15.91086318</v>
      </c>
      <c r="I351" s="27">
        <f>VLOOKUP($B351,三大法人買賣超!$A$4:$I$500,7,FALSE)</f>
        <v>1.27700459</v>
      </c>
      <c r="J351" s="27">
        <f>VLOOKUP($B351,三大法人買賣超!$A$4:$I$500,9,FALSE)</f>
        <v>-26.463669679999999</v>
      </c>
      <c r="K351" s="37">
        <f>新台幣匯率美元指數!B352</f>
        <v>29.24</v>
      </c>
      <c r="L351" s="38">
        <f>新台幣匯率美元指數!C352</f>
        <v>8.9999999999999858E-2</v>
      </c>
      <c r="M351" s="39">
        <f>新台幣匯率美元指數!D352</f>
        <v>89.16</v>
      </c>
      <c r="N351" s="27">
        <f>VLOOKUP($B351,外資期貨未平倉口數!$A$4:$M$499,4,FALSE)</f>
        <v>-1817</v>
      </c>
      <c r="O351" s="27">
        <f>VLOOKUP($B351,外資期貨未平倉口數!$A$4:$M$499,9,FALSE)</f>
        <v>49615.75</v>
      </c>
      <c r="P351" s="27">
        <f>VLOOKUP($B351,外資期貨未平倉口數!$A$4:$M$499,10,FALSE)</f>
        <v>-3732.75</v>
      </c>
      <c r="Q351" s="27">
        <f>VLOOKUP($B351,外資期貨未平倉口數!$A$4:$M$499,11,FALSE)</f>
        <v>4174</v>
      </c>
      <c r="R351" s="64">
        <f>VLOOKUP($B351,選擇權未平倉餘額!$A$4:$I$500,6,FALSE)</f>
        <v>-3.6646000000000001</v>
      </c>
      <c r="S351" s="64">
        <f>VLOOKUP($B351,選擇權未平倉餘額!$A$4:$I$500,7,FALSE)</f>
        <v>-0.84970000000000001</v>
      </c>
      <c r="T351" s="64">
        <f>VLOOKUP($B351,選擇權未平倉餘額!$A$4:$I$500,8,FALSE)</f>
        <v>56.202800000000003</v>
      </c>
      <c r="U351" s="64">
        <f>VLOOKUP($B351,選擇權未平倉餘額!$A$4:$I$500,9,FALSE)</f>
        <v>33.308500000000002</v>
      </c>
      <c r="V351" s="39">
        <f>VLOOKUP($B351,臺指選擇權P_C_Ratios!$A$4:$C$500,3,FALSE)</f>
        <v>1.3644999999999998</v>
      </c>
      <c r="W351" s="41">
        <f>VLOOKUP($B351,散戶多空比!$A$6:$L$500,12,FALSE)</f>
        <v>-0.10802956598648052</v>
      </c>
      <c r="X351" s="40">
        <f>VLOOKUP($B351,期貨大額交易人未沖銷部位!$A$4:$O$499,4,FALSE)</f>
        <v>-1130</v>
      </c>
      <c r="Y351" s="40">
        <f>VLOOKUP($B351,期貨大額交易人未沖銷部位!$A$4:$O$499,7,FALSE)</f>
        <v>6137</v>
      </c>
      <c r="Z351" s="40">
        <f>VLOOKUP($B351,期貨大額交易人未沖銷部位!$A$4:$O$499,10,FALSE)</f>
        <v>-1171</v>
      </c>
      <c r="AA351" s="40">
        <f>VLOOKUP($B351,期貨大額交易人未沖銷部位!$A$4:$O$499,13,FALSE)</f>
        <v>7092</v>
      </c>
      <c r="AB351" s="40">
        <f>VLOOKUP($B351,期貨大額交易人未沖銷部位!$A$4:$O$499,14,FALSE)</f>
        <v>-41</v>
      </c>
      <c r="AC351" s="40">
        <f>VLOOKUP($B351,期貨大額交易人未沖銷部位!$A$4:$O$499,15,FALSE)</f>
        <v>955</v>
      </c>
      <c r="AD351" s="33">
        <f>VLOOKUP($B351,三大美股走勢!$A$4:$J$495,4,FALSE)</f>
        <v>-1.37E-2</v>
      </c>
      <c r="AE351" s="33">
        <f>VLOOKUP($B351,三大美股走勢!$A$4:$J$495,7,FALSE)</f>
        <v>-8.6E-3</v>
      </c>
      <c r="AF351" s="33">
        <f>VLOOKUP($B351,三大美股走勢!$A$4:$J$495,10,FALSE)</f>
        <v>-1.9199999999999998E-2</v>
      </c>
    </row>
    <row r="352" spans="2:32">
      <c r="B352" s="32">
        <v>43131</v>
      </c>
      <c r="C352" s="33">
        <f>VLOOKUP($B352,大盤與近月台指!$A$4:$I$499,2,FALSE)</f>
        <v>11103.79</v>
      </c>
      <c r="D352" s="34">
        <f>VLOOKUP($B352,大盤與近月台指!$A$4:$I$499,3,FALSE)</f>
        <v>27.01</v>
      </c>
      <c r="E352" s="35">
        <f>VLOOKUP($B352,大盤與近月台指!$A$4:$I$499,4,FALSE)</f>
        <v>2.3999999999999998E-3</v>
      </c>
      <c r="F352" s="33" t="str">
        <f>VLOOKUP($B352,大盤與近月台指!$A$4:$I$499,5,FALSE)</f>
        <v>1332億</v>
      </c>
      <c r="G352" s="49">
        <f>VLOOKUP($B352,三大法人買賣超!$A$4:$I$500,3,FALSE)</f>
        <v>8.3931628600000003</v>
      </c>
      <c r="H352" s="34">
        <f>VLOOKUP($B352,三大法人買賣超!$A$4:$I$500,5,FALSE)</f>
        <v>22.72410837</v>
      </c>
      <c r="I352" s="27">
        <f>VLOOKUP($B352,三大法人買賣超!$A$4:$I$500,7,FALSE)</f>
        <v>-3.09754825</v>
      </c>
      <c r="J352" s="27">
        <f>VLOOKUP($B352,三大法人買賣超!$A$4:$I$500,9,FALSE)</f>
        <v>25.08949548</v>
      </c>
      <c r="K352" s="37">
        <f>新台幣匯率美元指數!B353</f>
        <v>29.15</v>
      </c>
      <c r="L352" s="38">
        <f>新台幣匯率美元指數!C353</f>
        <v>-0.09</v>
      </c>
      <c r="M352" s="39">
        <f>新台幣匯率美元指數!D353</f>
        <v>89.132999999999996</v>
      </c>
      <c r="N352" s="27">
        <f>VLOOKUP($B352,外資期貨未平倉口數!$A$4:$M$499,4,FALSE)</f>
        <v>-3043.25</v>
      </c>
      <c r="O352" s="27">
        <f>VLOOKUP($B352,外資期貨未平倉口數!$A$4:$M$499,9,FALSE)</f>
        <v>51078</v>
      </c>
      <c r="P352" s="27">
        <f>VLOOKUP($B352,外資期貨未平倉口數!$A$4:$M$499,10,FALSE)</f>
        <v>-2270.5</v>
      </c>
      <c r="Q352" s="27">
        <f>VLOOKUP($B352,外資期貨未平倉口數!$A$4:$M$499,11,FALSE)</f>
        <v>1462.25</v>
      </c>
      <c r="R352" s="64">
        <f>VLOOKUP($B352,選擇權未平倉餘額!$A$4:$I$500,6,FALSE)</f>
        <v>-3.3319000000000001</v>
      </c>
      <c r="S352" s="64">
        <f>VLOOKUP($B352,選擇權未平倉餘額!$A$4:$I$500,7,FALSE)</f>
        <v>-8.5465</v>
      </c>
      <c r="T352" s="64">
        <f>VLOOKUP($B352,選擇權未平倉餘額!$A$4:$I$500,8,FALSE)</f>
        <v>60.993299999999998</v>
      </c>
      <c r="U352" s="64">
        <f>VLOOKUP($B352,選擇權未平倉餘額!$A$4:$I$500,9,FALSE)</f>
        <v>36.055700000000002</v>
      </c>
      <c r="V352" s="39">
        <f>VLOOKUP($B352,臺指選擇權P_C_Ratios!$A$4:$C$500,3,FALSE)</f>
        <v>1.7468999999999999</v>
      </c>
      <c r="W352" s="41">
        <f>VLOOKUP($B352,散戶多空比!$A$6:$L$500,12,FALSE)</f>
        <v>-0.12663274841657149</v>
      </c>
      <c r="X352" s="40">
        <f>VLOOKUP($B352,期貨大額交易人未沖銷部位!$A$4:$O$499,4,FALSE)</f>
        <v>-482</v>
      </c>
      <c r="Y352" s="40">
        <f>VLOOKUP($B352,期貨大額交易人未沖銷部位!$A$4:$O$499,7,FALSE)</f>
        <v>8530</v>
      </c>
      <c r="Z352" s="40">
        <f>VLOOKUP($B352,期貨大額交易人未沖銷部位!$A$4:$O$499,10,FALSE)</f>
        <v>275</v>
      </c>
      <c r="AA352" s="40">
        <f>VLOOKUP($B352,期貨大額交易人未沖銷部位!$A$4:$O$499,13,FALSE)</f>
        <v>8480</v>
      </c>
      <c r="AB352" s="40">
        <f>VLOOKUP($B352,期貨大額交易人未沖銷部位!$A$4:$O$499,14,FALSE)</f>
        <v>757</v>
      </c>
      <c r="AC352" s="40">
        <f>VLOOKUP($B352,期貨大額交易人未沖銷部位!$A$4:$O$499,15,FALSE)</f>
        <v>-50</v>
      </c>
      <c r="AD352" s="33">
        <f>VLOOKUP($B352,三大美股走勢!$A$4:$J$495,4,FALSE)</f>
        <v>2.8E-3</v>
      </c>
      <c r="AE352" s="33">
        <f>VLOOKUP($B352,三大美股走勢!$A$4:$J$495,7,FALSE)</f>
        <v>1.1999999999999999E-3</v>
      </c>
      <c r="AF352" s="33">
        <f>VLOOKUP($B352,三大美股走勢!$A$4:$J$495,10,FALSE)</f>
        <v>7.1999999999999998E-3</v>
      </c>
    </row>
    <row r="353" spans="2:32">
      <c r="B353" s="32">
        <v>43132</v>
      </c>
      <c r="C353" s="33">
        <f>VLOOKUP($B353,大盤與近月台指!$A$4:$I$499,2,FALSE)</f>
        <v>11160.25</v>
      </c>
      <c r="D353" s="34">
        <f>VLOOKUP($B353,大盤與近月台指!$A$4:$I$499,3,FALSE)</f>
        <v>56.46</v>
      </c>
      <c r="E353" s="35">
        <f>VLOOKUP($B353,大盤與近月台指!$A$4:$I$499,4,FALSE)</f>
        <v>5.1000000000000004E-3</v>
      </c>
      <c r="F353" s="33" t="str">
        <f>VLOOKUP($B353,大盤與近月台指!$A$4:$I$499,5,FALSE)</f>
        <v>1212.32億</v>
      </c>
      <c r="G353" s="49">
        <f>VLOOKUP($B353,三大法人買賣超!$A$4:$I$500,3,FALSE)</f>
        <v>1.2000945599999999</v>
      </c>
      <c r="H353" s="34">
        <f>VLOOKUP($B353,三大法人買賣超!$A$4:$I$500,5,FALSE)</f>
        <v>-2.3305601500000002</v>
      </c>
      <c r="I353" s="27">
        <f>VLOOKUP($B353,三大法人買賣超!$A$4:$I$500,7,FALSE)</f>
        <v>-1.7532991200000001</v>
      </c>
      <c r="J353" s="27">
        <f>VLOOKUP($B353,三大法人買賣超!$A$4:$I$500,9,FALSE)</f>
        <v>13.78384597</v>
      </c>
      <c r="K353" s="37">
        <f>新台幣匯率美元指數!B354</f>
        <v>29.207000000000001</v>
      </c>
      <c r="L353" s="38">
        <f>新台幣匯率美元指數!C354</f>
        <v>5.7000000000000002E-2</v>
      </c>
      <c r="M353" s="39">
        <f>新台幣匯率美元指數!D354</f>
        <v>88.671000000000006</v>
      </c>
      <c r="N353" s="27">
        <f>VLOOKUP($B353,外資期貨未平倉口數!$A$4:$M$499,4,FALSE)</f>
        <v>-1778</v>
      </c>
      <c r="O353" s="27">
        <f>VLOOKUP($B353,外資期貨未平倉口數!$A$4:$M$499,9,FALSE)</f>
        <v>48970.25</v>
      </c>
      <c r="P353" s="27">
        <f>VLOOKUP($B353,外資期貨未平倉口數!$A$4:$M$499,10,FALSE)</f>
        <v>-4378.25</v>
      </c>
      <c r="Q353" s="27">
        <f>VLOOKUP($B353,外資期貨未平倉口數!$A$4:$M$499,11,FALSE)</f>
        <v>-2107.75</v>
      </c>
      <c r="R353" s="64">
        <f>VLOOKUP($B353,選擇權未平倉餘額!$A$4:$I$500,6,FALSE)</f>
        <v>-6.9999000000000002</v>
      </c>
      <c r="S353" s="64">
        <f>VLOOKUP($B353,選擇權未平倉餘額!$A$4:$I$500,7,FALSE)</f>
        <v>-10.811400000000001</v>
      </c>
      <c r="T353" s="64">
        <f>VLOOKUP($B353,選擇權未平倉餘額!$A$4:$I$500,8,FALSE)</f>
        <v>71.580799999999996</v>
      </c>
      <c r="U353" s="64">
        <f>VLOOKUP($B353,選擇權未平倉餘額!$A$4:$I$500,9,FALSE)</f>
        <v>36.764099999999999</v>
      </c>
      <c r="V353" s="39">
        <f>VLOOKUP($B353,臺指選擇權P_C_Ratios!$A$4:$C$500,3,FALSE)</f>
        <v>1.7887999999999999</v>
      </c>
      <c r="W353" s="41">
        <f>VLOOKUP($B353,散戶多空比!$A$6:$L$500,12,FALSE)</f>
        <v>-0.10108783825945879</v>
      </c>
      <c r="X353" s="40">
        <f>VLOOKUP($B353,期貨大額交易人未沖銷部位!$A$4:$O$499,4,FALSE)</f>
        <v>-1990</v>
      </c>
      <c r="Y353" s="40">
        <f>VLOOKUP($B353,期貨大額交易人未沖銷部位!$A$4:$O$499,7,FALSE)</f>
        <v>6875</v>
      </c>
      <c r="Z353" s="40">
        <f>VLOOKUP($B353,期貨大額交易人未沖銷部位!$A$4:$O$499,10,FALSE)</f>
        <v>-1644</v>
      </c>
      <c r="AA353" s="40">
        <f>VLOOKUP($B353,期貨大額交易人未沖銷部位!$A$4:$O$499,13,FALSE)</f>
        <v>6517</v>
      </c>
      <c r="AB353" s="40">
        <f>VLOOKUP($B353,期貨大額交易人未沖銷部位!$A$4:$O$499,14,FALSE)</f>
        <v>346</v>
      </c>
      <c r="AC353" s="40">
        <f>VLOOKUP($B353,期貨大額交易人未沖銷部位!$A$4:$O$499,15,FALSE)</f>
        <v>-358</v>
      </c>
      <c r="AD353" s="33">
        <f>VLOOKUP($B353,三大美股走勢!$A$4:$J$495,4,FALSE)</f>
        <v>1.4E-3</v>
      </c>
      <c r="AE353" s="33">
        <f>VLOOKUP($B353,三大美股走勢!$A$4:$J$495,7,FALSE)</f>
        <v>-3.5000000000000001E-3</v>
      </c>
      <c r="AF353" s="33">
        <f>VLOOKUP($B353,三大美股走勢!$A$4:$J$495,10,FALSE)</f>
        <v>-4.7000000000000002E-3</v>
      </c>
    </row>
    <row r="354" spans="2:32">
      <c r="B354" s="32">
        <v>43133</v>
      </c>
      <c r="C354" s="33">
        <f>VLOOKUP($B354,大盤與近月台指!$A$4:$I$499,2,FALSE)</f>
        <v>11126.23</v>
      </c>
      <c r="D354" s="34">
        <f>VLOOKUP($B354,大盤與近月台指!$A$4:$I$499,3,FALSE)</f>
        <v>-34.020000000000003</v>
      </c>
      <c r="E354" s="35">
        <f>VLOOKUP($B354,大盤與近月台指!$A$4:$I$499,4,FALSE)</f>
        <v>-3.0000000000000001E-3</v>
      </c>
      <c r="F354" s="33" t="str">
        <f>VLOOKUP($B354,大盤與近月台指!$A$4:$I$499,5,FALSE)</f>
        <v>1199.64億</v>
      </c>
      <c r="G354" s="49">
        <f>VLOOKUP($B354,三大法人買賣超!$A$4:$I$500,3,FALSE)</f>
        <v>-2.1358009600000001</v>
      </c>
      <c r="H354" s="34">
        <f>VLOOKUP($B354,三大法人買賣超!$A$4:$I$500,5,FALSE)</f>
        <v>-2.3059275499999998</v>
      </c>
      <c r="I354" s="27">
        <f>VLOOKUP($B354,三大法人買賣超!$A$4:$I$500,7,FALSE)</f>
        <v>-3.1131466200000002</v>
      </c>
      <c r="J354" s="27">
        <f>VLOOKUP($B354,三大法人買賣超!$A$4:$I$500,9,FALSE)</f>
        <v>-4.4037896999999999</v>
      </c>
      <c r="K354" s="37">
        <f>新台幣匯率美元指數!B355</f>
        <v>29.234999999999999</v>
      </c>
      <c r="L354" s="38">
        <f>新台幣匯率美元指數!C355</f>
        <v>2.8000000000000001E-2</v>
      </c>
      <c r="M354" s="39">
        <f>新台幣匯率美元指數!D355</f>
        <v>89.194999999999993</v>
      </c>
      <c r="N354" s="27">
        <f>VLOOKUP($B354,外資期貨未平倉口數!$A$4:$M$499,4,FALSE)</f>
        <v>-838.5</v>
      </c>
      <c r="O354" s="27">
        <f>VLOOKUP($B354,外資期貨未平倉口數!$A$4:$M$499,9,FALSE)</f>
        <v>44685</v>
      </c>
      <c r="P354" s="27">
        <f>VLOOKUP($B354,外資期貨未平倉口數!$A$4:$M$499,10,FALSE)</f>
        <v>-8663.5</v>
      </c>
      <c r="Q354" s="27">
        <f>VLOOKUP($B354,外資期貨未平倉口數!$A$4:$M$499,11,FALSE)</f>
        <v>-4285.25</v>
      </c>
      <c r="R354" s="64">
        <f>VLOOKUP($B354,選擇權未平倉餘額!$A$4:$I$500,6,FALSE)</f>
        <v>-7.4013999999999998</v>
      </c>
      <c r="S354" s="64">
        <f>VLOOKUP($B354,選擇權未平倉餘額!$A$4:$I$500,7,FALSE)</f>
        <v>-10.602399999999999</v>
      </c>
      <c r="T354" s="64">
        <f>VLOOKUP($B354,選擇權未平倉餘額!$A$4:$I$500,8,FALSE)</f>
        <v>60.3628</v>
      </c>
      <c r="U354" s="64">
        <f>VLOOKUP($B354,選擇權未平倉餘額!$A$4:$I$500,9,FALSE)</f>
        <v>38.931600000000003</v>
      </c>
      <c r="V354" s="39">
        <f>VLOOKUP($B354,臺指選擇權P_C_Ratios!$A$4:$C$500,3,FALSE)</f>
        <v>1.6800999999999999</v>
      </c>
      <c r="W354" s="41">
        <f>VLOOKUP($B354,散戶多空比!$A$6:$L$500,12,FALSE)</f>
        <v>-6.0310067490350817E-2</v>
      </c>
      <c r="X354" s="40">
        <f>VLOOKUP($B354,期貨大額交易人未沖銷部位!$A$4:$O$499,4,FALSE)</f>
        <v>-1697</v>
      </c>
      <c r="Y354" s="40">
        <f>VLOOKUP($B354,期貨大額交易人未沖銷部位!$A$4:$O$499,7,FALSE)</f>
        <v>2630</v>
      </c>
      <c r="Z354" s="40">
        <f>VLOOKUP($B354,期貨大額交易人未沖銷部位!$A$4:$O$499,10,FALSE)</f>
        <v>-1790</v>
      </c>
      <c r="AA354" s="40">
        <f>VLOOKUP($B354,期貨大額交易人未沖銷部位!$A$4:$O$499,13,FALSE)</f>
        <v>2630</v>
      </c>
      <c r="AB354" s="40">
        <f>VLOOKUP($B354,期貨大額交易人未沖銷部位!$A$4:$O$499,14,FALSE)</f>
        <v>-93</v>
      </c>
      <c r="AC354" s="40">
        <f>VLOOKUP($B354,期貨大額交易人未沖銷部位!$A$4:$O$499,15,FALSE)</f>
        <v>0</v>
      </c>
      <c r="AD354" s="33">
        <f>VLOOKUP($B354,三大美股走勢!$A$4:$J$495,4,FALSE)</f>
        <v>-2.5399999999999999E-2</v>
      </c>
      <c r="AE354" s="33">
        <f>VLOOKUP($B354,三大美股走勢!$A$4:$J$495,7,FALSE)</f>
        <v>-1.9599999999999999E-2</v>
      </c>
      <c r="AF354" s="33">
        <f>VLOOKUP($B354,三大美股走勢!$A$4:$J$495,10,FALSE)</f>
        <v>-1.72E-2</v>
      </c>
    </row>
    <row r="355" spans="2:32">
      <c r="B355" s="32">
        <v>43134</v>
      </c>
      <c r="C355" s="33">
        <f>VLOOKUP($B355,大盤與近月台指!$A$4:$I$499,2,FALSE)</f>
        <v>0</v>
      </c>
      <c r="D355" s="34">
        <f>VLOOKUP($B355,大盤與近月台指!$A$4:$I$499,3,FALSE)</f>
        <v>0</v>
      </c>
      <c r="E355" s="35">
        <f>VLOOKUP($B355,大盤與近月台指!$A$4:$I$499,4,FALSE)</f>
        <v>0</v>
      </c>
      <c r="F355" s="33">
        <f>VLOOKUP($B355,大盤與近月台指!$A$4:$I$499,5,FALSE)</f>
        <v>0</v>
      </c>
      <c r="G355" s="49">
        <f>VLOOKUP($B355,三大法人買賣超!$A$4:$I$500,3,FALSE)</f>
        <v>0</v>
      </c>
      <c r="H355" s="34">
        <f>VLOOKUP($B355,三大法人買賣超!$A$4:$I$500,5,FALSE)</f>
        <v>0</v>
      </c>
      <c r="I355" s="27">
        <f>VLOOKUP($B355,三大法人買賣超!$A$4:$I$500,7,FALSE)</f>
        <v>0</v>
      </c>
      <c r="J355" s="27">
        <f>VLOOKUP($B355,三大法人買賣超!$A$4:$I$500,9,FALSE)</f>
        <v>0</v>
      </c>
      <c r="K355" s="37">
        <f>新台幣匯率美元指數!B356</f>
        <v>0</v>
      </c>
      <c r="L355" s="38">
        <f>新台幣匯率美元指數!C356</f>
        <v>0</v>
      </c>
      <c r="M355" s="39">
        <f>新台幣匯率美元指數!D356</f>
        <v>0</v>
      </c>
      <c r="N355" s="27">
        <f>VLOOKUP($B355,外資期貨未平倉口數!$A$4:$M$499,4,FALSE)</f>
        <v>0</v>
      </c>
      <c r="O355" s="27">
        <f>VLOOKUP($B355,外資期貨未平倉口數!$A$4:$M$499,9,FALSE)</f>
        <v>0</v>
      </c>
      <c r="P355" s="27">
        <f>VLOOKUP($B355,外資期貨未平倉口數!$A$4:$M$499,10,FALSE)</f>
        <v>0</v>
      </c>
      <c r="Q355" s="27">
        <f>VLOOKUP($B355,外資期貨未平倉口數!$A$4:$M$499,11,FALSE)</f>
        <v>0</v>
      </c>
      <c r="R355" s="64">
        <f>VLOOKUP($B355,選擇權未平倉餘額!$A$4:$I$500,6,FALSE)</f>
        <v>0</v>
      </c>
      <c r="S355" s="64">
        <f>VLOOKUP($B355,選擇權未平倉餘額!$A$4:$I$500,7,FALSE)</f>
        <v>0</v>
      </c>
      <c r="T355" s="64">
        <f>VLOOKUP($B355,選擇權未平倉餘額!$A$4:$I$500,8,FALSE)</f>
        <v>0</v>
      </c>
      <c r="U355" s="64">
        <f>VLOOKUP($B355,選擇權未平倉餘額!$A$4:$I$500,9,FALSE)</f>
        <v>0</v>
      </c>
      <c r="V355" s="39">
        <f>VLOOKUP($B355,臺指選擇權P_C_Ratios!$A$4:$C$500,3,FALSE)</f>
        <v>0</v>
      </c>
      <c r="W355" s="41">
        <f>VLOOKUP($B355,散戶多空比!$A$6:$L$500,12,FALSE)</f>
        <v>0</v>
      </c>
      <c r="X355" s="40">
        <f>VLOOKUP($B355,期貨大額交易人未沖銷部位!$A$4:$O$499,4,FALSE)</f>
        <v>0</v>
      </c>
      <c r="Y355" s="40">
        <f>VLOOKUP($B355,期貨大額交易人未沖銷部位!$A$4:$O$499,7,FALSE)</f>
        <v>0</v>
      </c>
      <c r="Z355" s="40">
        <f>VLOOKUP($B355,期貨大額交易人未沖銷部位!$A$4:$O$499,10,FALSE)</f>
        <v>0</v>
      </c>
      <c r="AA355" s="40">
        <f>VLOOKUP($B355,期貨大額交易人未沖銷部位!$A$4:$O$499,13,FALSE)</f>
        <v>0</v>
      </c>
      <c r="AB355" s="40">
        <f>VLOOKUP($B355,期貨大額交易人未沖銷部位!$A$4:$O$499,14,FALSE)</f>
        <v>0</v>
      </c>
      <c r="AC355" s="40">
        <f>VLOOKUP($B355,期貨大額交易人未沖銷部位!$A$4:$O$499,15,FALSE)</f>
        <v>0</v>
      </c>
      <c r="AD355" s="33">
        <f>VLOOKUP($B355,三大美股走勢!$A$4:$J$495,4,FALSE)</f>
        <v>0</v>
      </c>
      <c r="AE355" s="33">
        <f>VLOOKUP($B355,三大美股走勢!$A$4:$J$495,7,FALSE)</f>
        <v>0</v>
      </c>
      <c r="AF355" s="33">
        <f>VLOOKUP($B355,三大美股走勢!$A$4:$J$495,10,FALSE)</f>
        <v>0</v>
      </c>
    </row>
    <row r="356" spans="2:32">
      <c r="B356" s="32">
        <v>43135</v>
      </c>
      <c r="C356" s="33">
        <f>VLOOKUP($B356,大盤與近月台指!$A$4:$I$499,2,FALSE)</f>
        <v>0</v>
      </c>
      <c r="D356" s="34">
        <f>VLOOKUP($B356,大盤與近月台指!$A$4:$I$499,3,FALSE)</f>
        <v>0</v>
      </c>
      <c r="E356" s="35">
        <f>VLOOKUP($B356,大盤與近月台指!$A$4:$I$499,4,FALSE)</f>
        <v>0</v>
      </c>
      <c r="F356" s="33">
        <f>VLOOKUP($B356,大盤與近月台指!$A$4:$I$499,5,FALSE)</f>
        <v>0</v>
      </c>
      <c r="G356" s="49">
        <f>VLOOKUP($B356,三大法人買賣超!$A$4:$I$500,3,FALSE)</f>
        <v>0</v>
      </c>
      <c r="H356" s="34">
        <f>VLOOKUP($B356,三大法人買賣超!$A$4:$I$500,5,FALSE)</f>
        <v>0</v>
      </c>
      <c r="I356" s="27">
        <f>VLOOKUP($B356,三大法人買賣超!$A$4:$I$500,7,FALSE)</f>
        <v>0</v>
      </c>
      <c r="J356" s="27">
        <f>VLOOKUP($B356,三大法人買賣超!$A$4:$I$500,9,FALSE)</f>
        <v>0</v>
      </c>
      <c r="K356" s="37">
        <f>新台幣匯率美元指數!B357</f>
        <v>0</v>
      </c>
      <c r="L356" s="38">
        <f>新台幣匯率美元指數!C357</f>
        <v>0</v>
      </c>
      <c r="M356" s="39">
        <f>新台幣匯率美元指數!D357</f>
        <v>0</v>
      </c>
      <c r="N356" s="27">
        <f>VLOOKUP($B356,外資期貨未平倉口數!$A$4:$M$499,4,FALSE)</f>
        <v>0</v>
      </c>
      <c r="O356" s="27">
        <f>VLOOKUP($B356,外資期貨未平倉口數!$A$4:$M$499,9,FALSE)</f>
        <v>0</v>
      </c>
      <c r="P356" s="27">
        <f>VLOOKUP($B356,外資期貨未平倉口數!$A$4:$M$499,10,FALSE)</f>
        <v>0</v>
      </c>
      <c r="Q356" s="27">
        <f>VLOOKUP($B356,外資期貨未平倉口數!$A$4:$M$499,11,FALSE)</f>
        <v>0</v>
      </c>
      <c r="R356" s="64">
        <f>VLOOKUP($B356,選擇權未平倉餘額!$A$4:$I$500,6,FALSE)</f>
        <v>0</v>
      </c>
      <c r="S356" s="64">
        <f>VLOOKUP($B356,選擇權未平倉餘額!$A$4:$I$500,7,FALSE)</f>
        <v>0</v>
      </c>
      <c r="T356" s="64">
        <f>VLOOKUP($B356,選擇權未平倉餘額!$A$4:$I$500,8,FALSE)</f>
        <v>0</v>
      </c>
      <c r="U356" s="64">
        <f>VLOOKUP($B356,選擇權未平倉餘額!$A$4:$I$500,9,FALSE)</f>
        <v>0</v>
      </c>
      <c r="V356" s="39">
        <f>VLOOKUP($B356,臺指選擇權P_C_Ratios!$A$4:$C$500,3,FALSE)</f>
        <v>0</v>
      </c>
      <c r="W356" s="41">
        <f>VLOOKUP($B356,散戶多空比!$A$6:$L$500,12,FALSE)</f>
        <v>0</v>
      </c>
      <c r="X356" s="40">
        <f>VLOOKUP($B356,期貨大額交易人未沖銷部位!$A$4:$O$499,4,FALSE)</f>
        <v>0</v>
      </c>
      <c r="Y356" s="40">
        <f>VLOOKUP($B356,期貨大額交易人未沖銷部位!$A$4:$O$499,7,FALSE)</f>
        <v>0</v>
      </c>
      <c r="Z356" s="40">
        <f>VLOOKUP($B356,期貨大額交易人未沖銷部位!$A$4:$O$499,10,FALSE)</f>
        <v>0</v>
      </c>
      <c r="AA356" s="40">
        <f>VLOOKUP($B356,期貨大額交易人未沖銷部位!$A$4:$O$499,13,FALSE)</f>
        <v>0</v>
      </c>
      <c r="AB356" s="40">
        <f>VLOOKUP($B356,期貨大額交易人未沖銷部位!$A$4:$O$499,14,FALSE)</f>
        <v>0</v>
      </c>
      <c r="AC356" s="40">
        <f>VLOOKUP($B356,期貨大額交易人未沖銷部位!$A$4:$O$499,15,FALSE)</f>
        <v>0</v>
      </c>
      <c r="AD356" s="33">
        <f>VLOOKUP($B356,三大美股走勢!$A$4:$J$495,4,FALSE)</f>
        <v>0</v>
      </c>
      <c r="AE356" s="33">
        <f>VLOOKUP($B356,三大美股走勢!$A$4:$J$495,7,FALSE)</f>
        <v>0</v>
      </c>
      <c r="AF356" s="33">
        <f>VLOOKUP($B356,三大美股走勢!$A$4:$J$495,10,FALSE)</f>
        <v>0</v>
      </c>
    </row>
    <row r="357" spans="2:32">
      <c r="B357" s="32">
        <v>43136</v>
      </c>
      <c r="C357" s="33">
        <f>VLOOKUP($B357,大盤與近月台指!$A$4:$I$499,2,FALSE)</f>
        <v>10946.25</v>
      </c>
      <c r="D357" s="34">
        <f>VLOOKUP($B357,大盤與近月台指!$A$4:$I$499,3,FALSE)</f>
        <v>-179.98</v>
      </c>
      <c r="E357" s="35">
        <f>VLOOKUP($B357,大盤與近月台指!$A$4:$I$499,4,FALSE)</f>
        <v>-1.6199999999999999E-2</v>
      </c>
      <c r="F357" s="33" t="str">
        <f>VLOOKUP($B357,大盤與近月台指!$A$4:$I$499,5,FALSE)</f>
        <v>1284.31億</v>
      </c>
      <c r="G357" s="49">
        <f>VLOOKUP($B357,三大法人買賣超!$A$4:$I$500,3,FALSE)</f>
        <v>-11.65803075</v>
      </c>
      <c r="H357" s="34">
        <f>VLOOKUP($B357,三大法人買賣超!$A$4:$I$500,5,FALSE)</f>
        <v>-8.3033961200000004</v>
      </c>
      <c r="I357" s="27">
        <f>VLOOKUP($B357,三大法人買賣超!$A$4:$I$500,7,FALSE)</f>
        <v>-4.5025007400000003</v>
      </c>
      <c r="J357" s="27">
        <f>VLOOKUP($B357,三大法人買賣超!$A$4:$I$500,9,FALSE)</f>
        <v>-83.439556370000005</v>
      </c>
      <c r="K357" s="37">
        <f>新台幣匯率美元指數!B358</f>
        <v>29.306999999999999</v>
      </c>
      <c r="L357" s="38">
        <f>新台幣匯率美元指數!C358</f>
        <v>7.1999999999999995E-2</v>
      </c>
      <c r="M357" s="39">
        <f>新台幣匯率美元指數!D358</f>
        <v>0</v>
      </c>
      <c r="N357" s="27">
        <f>VLOOKUP($B357,外資期貨未平倉口數!$A$4:$M$499,4,FALSE)</f>
        <v>-1209.75</v>
      </c>
      <c r="O357" s="27">
        <f>VLOOKUP($B357,外資期貨未平倉口數!$A$4:$M$499,9,FALSE)</f>
        <v>40000.25</v>
      </c>
      <c r="P357" s="27">
        <f>VLOOKUP($B357,外資期貨未平倉口數!$A$4:$M$499,10,FALSE)</f>
        <v>-13348.25</v>
      </c>
      <c r="Q357" s="27">
        <f>VLOOKUP($B357,外資期貨未平倉口數!$A$4:$M$499,11,FALSE)</f>
        <v>-4684.75</v>
      </c>
      <c r="R357" s="64">
        <f>VLOOKUP($B357,選擇權未平倉餘額!$A$4:$I$500,6,FALSE)</f>
        <v>-2.3456000000000001</v>
      </c>
      <c r="S357" s="64">
        <f>VLOOKUP($B357,選擇權未平倉餘額!$A$4:$I$500,7,FALSE)</f>
        <v>-12.3498</v>
      </c>
      <c r="T357" s="64">
        <f>VLOOKUP($B357,選擇權未平倉餘額!$A$4:$I$500,8,FALSE)</f>
        <v>38.532299999999999</v>
      </c>
      <c r="U357" s="64">
        <f>VLOOKUP($B357,選擇權未平倉餘額!$A$4:$I$500,9,FALSE)</f>
        <v>66.917900000000003</v>
      </c>
      <c r="V357" s="39">
        <f>VLOOKUP($B357,臺指選擇權P_C_Ratios!$A$4:$C$500,3,FALSE)</f>
        <v>1.4784999999999999</v>
      </c>
      <c r="W357" s="41">
        <f>VLOOKUP($B357,散戶多空比!$A$6:$L$500,12,FALSE)</f>
        <v>3.331272752249468E-2</v>
      </c>
      <c r="X357" s="40">
        <f>VLOOKUP($B357,期貨大額交易人未沖銷部位!$A$4:$O$499,4,FALSE)</f>
        <v>-3111</v>
      </c>
      <c r="Y357" s="40">
        <f>VLOOKUP($B357,期貨大額交易人未沖銷部位!$A$4:$O$499,7,FALSE)</f>
        <v>415</v>
      </c>
      <c r="Z357" s="40">
        <f>VLOOKUP($B357,期貨大額交易人未沖銷部位!$A$4:$O$499,10,FALSE)</f>
        <v>-3255</v>
      </c>
      <c r="AA357" s="40">
        <f>VLOOKUP($B357,期貨大額交易人未沖銷部位!$A$4:$O$499,13,FALSE)</f>
        <v>2285</v>
      </c>
      <c r="AB357" s="40">
        <f>VLOOKUP($B357,期貨大額交易人未沖銷部位!$A$4:$O$499,14,FALSE)</f>
        <v>-144</v>
      </c>
      <c r="AC357" s="40">
        <f>VLOOKUP($B357,期貨大額交易人未沖銷部位!$A$4:$O$499,15,FALSE)</f>
        <v>1870</v>
      </c>
      <c r="AD357" s="33">
        <f>VLOOKUP($B357,三大美股走勢!$A$4:$J$495,4,FALSE)</f>
        <v>-4.5999999999999999E-2</v>
      </c>
      <c r="AE357" s="33">
        <f>VLOOKUP($B357,三大美股走勢!$A$4:$J$495,7,FALSE)</f>
        <v>-3.78E-2</v>
      </c>
      <c r="AF357" s="33">
        <f>VLOOKUP($B357,三大美股走勢!$A$4:$J$495,10,FALSE)</f>
        <v>-4.7199999999999999E-2</v>
      </c>
    </row>
    <row r="358" spans="2:32">
      <c r="B358" s="32">
        <v>43137</v>
      </c>
      <c r="C358" s="33">
        <f>VLOOKUP($B358,大盤與近月台指!$A$4:$I$499,2,FALSE)</f>
        <v>0</v>
      </c>
      <c r="D358" s="34">
        <f>VLOOKUP($B358,大盤與近月台指!$A$4:$I$499,3,FALSE)</f>
        <v>0</v>
      </c>
      <c r="E358" s="35">
        <f>VLOOKUP($B358,大盤與近月台指!$A$4:$I$499,4,FALSE)</f>
        <v>0</v>
      </c>
      <c r="F358" s="33">
        <f>VLOOKUP($B358,大盤與近月台指!$A$4:$I$499,5,FALSE)</f>
        <v>0</v>
      </c>
      <c r="G358" s="49">
        <f>VLOOKUP($B358,三大法人買賣超!$A$4:$I$500,3,FALSE)</f>
        <v>-24.004265449999998</v>
      </c>
      <c r="H358" s="34">
        <f>VLOOKUP($B358,三大法人買賣超!$A$4:$I$500,5,FALSE)</f>
        <v>1.3120975699999999</v>
      </c>
      <c r="I358" s="27">
        <f>VLOOKUP($B358,三大法人買賣超!$A$4:$I$500,7,FALSE)</f>
        <v>-8.3224778199999996</v>
      </c>
      <c r="J358" s="27">
        <f>VLOOKUP($B358,三大法人買賣超!$A$4:$I$500,9,FALSE)</f>
        <v>-313.35752998999999</v>
      </c>
      <c r="K358" s="37">
        <f>新台幣匯率美元指數!B359</f>
        <v>0</v>
      </c>
      <c r="L358" s="38">
        <f>新台幣匯率美元指數!C359</f>
        <v>0</v>
      </c>
      <c r="M358" s="39">
        <f>新台幣匯率美元指數!D359</f>
        <v>0</v>
      </c>
      <c r="N358" s="27">
        <f>VLOOKUP($B358,外資期貨未平倉口數!$A$4:$M$499,4,FALSE)</f>
        <v>-8482</v>
      </c>
      <c r="O358" s="27">
        <f>VLOOKUP($B358,外資期貨未平倉口數!$A$4:$M$499,9,FALSE)</f>
        <v>43113</v>
      </c>
      <c r="P358" s="27">
        <f>VLOOKUP($B358,外資期貨未平倉口數!$A$4:$M$499,10,FALSE)</f>
        <v>-10235.5</v>
      </c>
      <c r="Q358" s="27">
        <f>VLOOKUP($B358,外資期貨未平倉口數!$A$4:$M$499,11,FALSE)</f>
        <v>3112.75</v>
      </c>
      <c r="R358" s="64">
        <f>VLOOKUP($B358,選擇權未平倉餘額!$A$4:$I$500,6,FALSE)</f>
        <v>-11.542</v>
      </c>
      <c r="S358" s="64">
        <f>VLOOKUP($B358,選擇權未平倉餘額!$A$4:$I$500,7,FALSE)</f>
        <v>-212.5147</v>
      </c>
      <c r="T358" s="64">
        <f>VLOOKUP($B358,選擇權未平倉餘額!$A$4:$I$500,8,FALSE)</f>
        <v>37.3033</v>
      </c>
      <c r="U358" s="64">
        <f>VLOOKUP($B358,選擇權未平倉餘額!$A$4:$I$500,9,FALSE)</f>
        <v>302.64150000000001</v>
      </c>
      <c r="V358" s="39">
        <f>VLOOKUP($B358,臺指選擇權P_C_Ratios!$A$4:$C$500,3,FALSE)</f>
        <v>1.0454999999999999</v>
      </c>
      <c r="W358" s="41">
        <f>VLOOKUP($B358,散戶多空比!$A$6:$L$500,12,FALSE)</f>
        <v>8.8200163450053437E-2</v>
      </c>
      <c r="X358" s="40">
        <f>VLOOKUP($B358,期貨大額交易人未沖銷部位!$A$4:$O$499,4,FALSE)</f>
        <v>-3365</v>
      </c>
      <c r="Y358" s="40">
        <f>VLOOKUP($B358,期貨大額交易人未沖銷部位!$A$4:$O$499,7,FALSE)</f>
        <v>806</v>
      </c>
      <c r="Z358" s="40">
        <f>VLOOKUP($B358,期貨大額交易人未沖銷部位!$A$4:$O$499,10,FALSE)</f>
        <v>-5516</v>
      </c>
      <c r="AA358" s="40">
        <f>VLOOKUP($B358,期貨大額交易人未沖銷部位!$A$4:$O$499,13,FALSE)</f>
        <v>34</v>
      </c>
      <c r="AB358" s="40">
        <f>VLOOKUP($B358,期貨大額交易人未沖銷部位!$A$4:$O$499,14,FALSE)</f>
        <v>-2151</v>
      </c>
      <c r="AC358" s="40">
        <f>VLOOKUP($B358,期貨大額交易人未沖銷部位!$A$4:$O$499,15,FALSE)</f>
        <v>-772</v>
      </c>
      <c r="AD358" s="33">
        <f>VLOOKUP($B358,三大美股走勢!$A$4:$J$495,4,FALSE)</f>
        <v>2.3300000000000001E-2</v>
      </c>
      <c r="AE358" s="33">
        <f>VLOOKUP($B358,三大美股走勢!$A$4:$J$495,7,FALSE)</f>
        <v>2.1299999999999999E-2</v>
      </c>
      <c r="AF358" s="33">
        <f>VLOOKUP($B358,三大美股走勢!$A$4:$J$495,10,FALSE)</f>
        <v>1.8499999999999999E-2</v>
      </c>
    </row>
    <row r="359" spans="2:32">
      <c r="B359" s="32">
        <v>43138</v>
      </c>
      <c r="C359" s="33">
        <f>VLOOKUP($B359,大盤與近月台指!$A$4:$I$499,2,FALSE)</f>
        <v>0</v>
      </c>
      <c r="D359" s="34">
        <f>VLOOKUP($B359,大盤與近月台指!$A$4:$I$499,3,FALSE)</f>
        <v>0</v>
      </c>
      <c r="E359" s="35">
        <f>VLOOKUP($B359,大盤與近月台指!$A$4:$I$499,4,FALSE)</f>
        <v>0</v>
      </c>
      <c r="F359" s="33">
        <f>VLOOKUP($B359,大盤與近月台指!$A$4:$I$499,5,FALSE)</f>
        <v>0</v>
      </c>
      <c r="G359" s="49">
        <f>VLOOKUP($B359,三大法人買賣超!$A$4:$I$500,3,FALSE)</f>
        <v>-9.4722545999999994</v>
      </c>
      <c r="H359" s="34">
        <f>VLOOKUP($B359,三大法人買賣超!$A$4:$I$500,5,FALSE)</f>
        <v>-14.38295276</v>
      </c>
      <c r="I359" s="27">
        <f>VLOOKUP($B359,三大法人買賣超!$A$4:$I$500,7,FALSE)</f>
        <v>18.88782441</v>
      </c>
      <c r="J359" s="27">
        <f>VLOOKUP($B359,三大法人買賣超!$A$4:$I$500,9,FALSE)</f>
        <v>-166.41069594000001</v>
      </c>
      <c r="K359" s="37">
        <f>新台幣匯率美元指數!B360</f>
        <v>0</v>
      </c>
      <c r="L359" s="38">
        <f>新台幣匯率美元指數!C360</f>
        <v>0</v>
      </c>
      <c r="M359" s="39">
        <f>新台幣匯率美元指數!D360</f>
        <v>0</v>
      </c>
      <c r="N359" s="27">
        <f>VLOOKUP($B359,外資期貨未平倉口數!$A$4:$M$499,4,FALSE)</f>
        <v>-7131.75</v>
      </c>
      <c r="O359" s="27">
        <f>VLOOKUP($B359,外資期貨未平倉口數!$A$4:$M$499,9,FALSE)</f>
        <v>48349.75</v>
      </c>
      <c r="P359" s="27">
        <f>VLOOKUP($B359,外資期貨未平倉口數!$A$4:$M$499,10,FALSE)</f>
        <v>-4998.75</v>
      </c>
      <c r="Q359" s="27">
        <f>VLOOKUP($B359,外資期貨未平倉口數!$A$4:$M$499,11,FALSE)</f>
        <v>5236.75</v>
      </c>
      <c r="R359" s="64">
        <f>VLOOKUP($B359,選擇權未平倉餘額!$A$4:$I$500,6,FALSE)</f>
        <v>-7.7812000000000001</v>
      </c>
      <c r="S359" s="64">
        <f>VLOOKUP($B359,選擇權未平倉餘額!$A$4:$I$500,7,FALSE)</f>
        <v>-85.198899999999995</v>
      </c>
      <c r="T359" s="64">
        <f>VLOOKUP($B359,選擇權未平倉餘額!$A$4:$I$500,8,FALSE)</f>
        <v>19.0243</v>
      </c>
      <c r="U359" s="64">
        <f>VLOOKUP($B359,選擇權未平倉餘額!$A$4:$I$500,9,FALSE)</f>
        <v>121.6653</v>
      </c>
      <c r="V359" s="39">
        <f>VLOOKUP($B359,臺指選擇權P_C_Ratios!$A$4:$C$500,3,FALSE)</f>
        <v>1.4153</v>
      </c>
      <c r="W359" s="41">
        <f>VLOOKUP($B359,散戶多空比!$A$6:$L$500,12,FALSE)</f>
        <v>4.2581841460453414E-2</v>
      </c>
      <c r="X359" s="40">
        <f>VLOOKUP($B359,期貨大額交易人未沖銷部位!$A$4:$O$499,4,FALSE)</f>
        <v>4480</v>
      </c>
      <c r="Y359" s="40">
        <f>VLOOKUP($B359,期貨大額交易人未沖銷部位!$A$4:$O$499,7,FALSE)</f>
        <v>9302</v>
      </c>
      <c r="Z359" s="40">
        <f>VLOOKUP($B359,期貨大額交易人未沖銷部位!$A$4:$O$499,10,FALSE)</f>
        <v>839</v>
      </c>
      <c r="AA359" s="40">
        <f>VLOOKUP($B359,期貨大額交易人未沖銷部位!$A$4:$O$499,13,FALSE)</f>
        <v>7965</v>
      </c>
      <c r="AB359" s="40">
        <f>VLOOKUP($B359,期貨大額交易人未沖銷部位!$A$4:$O$499,14,FALSE)</f>
        <v>-3641</v>
      </c>
      <c r="AC359" s="40">
        <f>VLOOKUP($B359,期貨大額交易人未沖銷部位!$A$4:$O$499,15,FALSE)</f>
        <v>-1337</v>
      </c>
      <c r="AD359" s="33">
        <f>VLOOKUP($B359,三大美股走勢!$A$4:$J$495,4,FALSE)</f>
        <v>-8.0000000000000004E-4</v>
      </c>
      <c r="AE359" s="33">
        <f>VLOOKUP($B359,三大美股走勢!$A$4:$J$495,7,FALSE)</f>
        <v>-8.9999999999999993E-3</v>
      </c>
      <c r="AF359" s="33">
        <f>VLOOKUP($B359,三大美股走勢!$A$4:$J$495,10,FALSE)</f>
        <v>-2.2000000000000001E-3</v>
      </c>
    </row>
    <row r="360" spans="2:32">
      <c r="B360" s="32">
        <v>43139</v>
      </c>
      <c r="C360" s="33">
        <f>VLOOKUP($B360,大盤與近月台指!$A$4:$I$499,2,FALSE)</f>
        <v>0</v>
      </c>
      <c r="D360" s="34">
        <f>VLOOKUP($B360,大盤與近月台指!$A$4:$I$499,3,FALSE)</f>
        <v>0</v>
      </c>
      <c r="E360" s="35">
        <f>VLOOKUP($B360,大盤與近月台指!$A$4:$I$499,4,FALSE)</f>
        <v>0</v>
      </c>
      <c r="F360" s="33">
        <f>VLOOKUP($B360,大盤與近月台指!$A$4:$I$499,5,FALSE)</f>
        <v>0</v>
      </c>
      <c r="G360" s="49">
        <f>VLOOKUP($B360,三大法人買賣超!$A$4:$I$500,3,FALSE)</f>
        <v>-8.3332199999999995E-2</v>
      </c>
      <c r="H360" s="34">
        <f>VLOOKUP($B360,三大法人買賣超!$A$4:$I$500,5,FALSE)</f>
        <v>-29.439222659999999</v>
      </c>
      <c r="I360" s="27">
        <f>VLOOKUP($B360,三大法人買賣超!$A$4:$I$500,7,FALSE)</f>
        <v>-6.7758241699999999</v>
      </c>
      <c r="J360" s="27">
        <f>VLOOKUP($B360,三大法人買賣超!$A$4:$I$500,9,FALSE)</f>
        <v>-84.295178780000001</v>
      </c>
      <c r="K360" s="37">
        <f>新台幣匯率美元指數!B361</f>
        <v>0</v>
      </c>
      <c r="L360" s="38">
        <f>新台幣匯率美元指數!C361</f>
        <v>0</v>
      </c>
      <c r="M360" s="39">
        <f>新台幣匯率美元指數!D361</f>
        <v>90.228999999999999</v>
      </c>
      <c r="N360" s="27">
        <f>VLOOKUP($B360,外資期貨未平倉口數!$A$4:$M$499,4,FALSE)</f>
        <v>-7163.75</v>
      </c>
      <c r="O360" s="27">
        <f>VLOOKUP($B360,外資期貨未平倉口數!$A$4:$M$499,9,FALSE)</f>
        <v>46082.75</v>
      </c>
      <c r="P360" s="27">
        <f>VLOOKUP($B360,外資期貨未平倉口數!$A$4:$M$499,10,FALSE)</f>
        <v>-7265.75</v>
      </c>
      <c r="Q360" s="27">
        <f>VLOOKUP($B360,外資期貨未平倉口數!$A$4:$M$499,11,FALSE)</f>
        <v>-2267</v>
      </c>
      <c r="R360" s="64">
        <f>VLOOKUP($B360,選擇權未平倉餘額!$A$4:$I$500,6,FALSE)</f>
        <v>-6.4859999999999998</v>
      </c>
      <c r="S360" s="64">
        <f>VLOOKUP($B360,選擇權未平倉餘額!$A$4:$I$500,7,FALSE)</f>
        <v>-78.531499999999994</v>
      </c>
      <c r="T360" s="64">
        <f>VLOOKUP($B360,選擇權未平倉餘額!$A$4:$I$500,8,FALSE)</f>
        <v>16.3384</v>
      </c>
      <c r="U360" s="64">
        <f>VLOOKUP($B360,選擇權未平倉餘額!$A$4:$I$500,9,FALSE)</f>
        <v>109.92189999999999</v>
      </c>
      <c r="V360" s="39">
        <f>VLOOKUP($B360,臺指選擇權P_C_Ratios!$A$4:$C$500,3,FALSE)</f>
        <v>1.3655000000000002</v>
      </c>
      <c r="W360" s="41">
        <f>VLOOKUP($B360,散戶多空比!$A$6:$L$500,12,FALSE)</f>
        <v>7.9688382070678562E-2</v>
      </c>
      <c r="X360" s="40">
        <f>VLOOKUP($B360,期貨大額交易人未沖銷部位!$A$4:$O$499,4,FALSE)</f>
        <v>3172</v>
      </c>
      <c r="Y360" s="40">
        <f>VLOOKUP($B360,期貨大額交易人未沖銷部位!$A$4:$O$499,7,FALSE)</f>
        <v>8342</v>
      </c>
      <c r="Z360" s="40">
        <f>VLOOKUP($B360,期貨大額交易人未沖銷部位!$A$4:$O$499,10,FALSE)</f>
        <v>-1872</v>
      </c>
      <c r="AA360" s="40">
        <f>VLOOKUP($B360,期貨大額交易人未沖銷部位!$A$4:$O$499,13,FALSE)</f>
        <v>6317</v>
      </c>
      <c r="AB360" s="40">
        <f>VLOOKUP($B360,期貨大額交易人未沖銷部位!$A$4:$O$499,14,FALSE)</f>
        <v>-5044</v>
      </c>
      <c r="AC360" s="40">
        <f>VLOOKUP($B360,期貨大額交易人未沖銷部位!$A$4:$O$499,15,FALSE)</f>
        <v>-2025</v>
      </c>
      <c r="AD360" s="33">
        <f>VLOOKUP($B360,三大美股走勢!$A$4:$J$495,4,FALSE)</f>
        <v>-4.1500000000000002E-2</v>
      </c>
      <c r="AE360" s="33">
        <f>VLOOKUP($B360,三大美股走勢!$A$4:$J$495,7,FALSE)</f>
        <v>-3.9E-2</v>
      </c>
      <c r="AF360" s="33">
        <f>VLOOKUP($B360,三大美股走勢!$A$4:$J$495,10,FALSE)</f>
        <v>-2.2000000000000001E-3</v>
      </c>
    </row>
    <row r="361" spans="2:32">
      <c r="B361" s="32">
        <v>43140</v>
      </c>
      <c r="C361" s="33">
        <f>VLOOKUP($B361,大盤與近月台指!$A$4:$I$499,2,FALSE)</f>
        <v>10371.75</v>
      </c>
      <c r="D361" s="34">
        <f>VLOOKUP($B361,大盤與近月台指!$A$4:$I$499,3,FALSE)</f>
        <v>-156.77000000000001</v>
      </c>
      <c r="E361" s="35">
        <f>VLOOKUP($B361,大盤與近月台指!$A$4:$I$499,4,FALSE)</f>
        <v>-1.49E-2</v>
      </c>
      <c r="F361" s="33" t="str">
        <f>VLOOKUP($B361,大盤與近月台指!$A$4:$I$499,5,FALSE)</f>
        <v>1511.73億</v>
      </c>
      <c r="G361" s="49">
        <f>VLOOKUP($B361,三大法人買賣超!$A$4:$I$500,3,FALSE)</f>
        <v>0.66263846000000004</v>
      </c>
      <c r="H361" s="34">
        <f>VLOOKUP($B361,三大法人買賣超!$A$4:$I$500,5,FALSE)</f>
        <v>-0.18940710999999999</v>
      </c>
      <c r="I361" s="27">
        <f>VLOOKUP($B361,三大法人買賣超!$A$4:$I$500,7,FALSE)</f>
        <v>-3.70272829</v>
      </c>
      <c r="J361" s="27">
        <f>VLOOKUP($B361,三大法人買賣超!$A$4:$I$500,9,FALSE)</f>
        <v>-187.79162840999999</v>
      </c>
      <c r="K361" s="37">
        <f>新台幣匯率美元指數!B362</f>
        <v>29.407</v>
      </c>
      <c r="L361" s="38">
        <f>新台幣匯率美元指數!C362</f>
        <v>1.7000000000000001E-2</v>
      </c>
      <c r="M361" s="39">
        <f>新台幣匯率美元指數!D362</f>
        <v>0</v>
      </c>
      <c r="N361" s="27">
        <f>VLOOKUP($B361,外資期貨未平倉口數!$A$4:$M$499,4,FALSE)</f>
        <v>-5117</v>
      </c>
      <c r="O361" s="27">
        <f>VLOOKUP($B361,外資期貨未平倉口數!$A$4:$M$499,9,FALSE)</f>
        <v>42554.25</v>
      </c>
      <c r="P361" s="27">
        <f>VLOOKUP($B361,外資期貨未平倉口數!$A$4:$M$499,10,FALSE)</f>
        <v>-10794.25</v>
      </c>
      <c r="Q361" s="27">
        <f>VLOOKUP($B361,外資期貨未平倉口數!$A$4:$M$499,11,FALSE)</f>
        <v>-3528.5</v>
      </c>
      <c r="R361" s="64">
        <f>VLOOKUP($B361,選擇權未平倉餘額!$A$4:$I$500,6,FALSE)</f>
        <v>-11.7982</v>
      </c>
      <c r="S361" s="64">
        <f>VLOOKUP($B361,選擇權未平倉餘額!$A$4:$I$500,7,FALSE)</f>
        <v>-114.991</v>
      </c>
      <c r="T361" s="64">
        <f>VLOOKUP($B361,選擇權未平倉餘額!$A$4:$I$500,8,FALSE)</f>
        <v>10.9756</v>
      </c>
      <c r="U361" s="64">
        <f>VLOOKUP($B361,選擇權未平倉餘額!$A$4:$I$500,9,FALSE)</f>
        <v>161.86279999999999</v>
      </c>
      <c r="V361" s="39">
        <f>VLOOKUP($B361,臺指選擇權P_C_Ratios!$A$4:$C$500,3,FALSE)</f>
        <v>1.3084</v>
      </c>
      <c r="W361" s="41">
        <f>VLOOKUP($B361,散戶多空比!$A$6:$L$500,12,FALSE)</f>
        <v>0.15349866107812318</v>
      </c>
      <c r="X361" s="40">
        <f>VLOOKUP($B361,期貨大額交易人未沖銷部位!$A$4:$O$499,4,FALSE)</f>
        <v>5022</v>
      </c>
      <c r="Y361" s="40">
        <f>VLOOKUP($B361,期貨大額交易人未沖銷部位!$A$4:$O$499,7,FALSE)</f>
        <v>4907</v>
      </c>
      <c r="Z361" s="40">
        <f>VLOOKUP($B361,期貨大額交易人未沖銷部位!$A$4:$O$499,10,FALSE)</f>
        <v>-7832</v>
      </c>
      <c r="AA361" s="40">
        <f>VLOOKUP($B361,期貨大額交易人未沖銷部位!$A$4:$O$499,13,FALSE)</f>
        <v>3292</v>
      </c>
      <c r="AB361" s="40">
        <f>VLOOKUP($B361,期貨大額交易人未沖銷部位!$A$4:$O$499,14,FALSE)</f>
        <v>-12854</v>
      </c>
      <c r="AC361" s="40">
        <f>VLOOKUP($B361,期貨大額交易人未沖銷部位!$A$4:$O$499,15,FALSE)</f>
        <v>-1615</v>
      </c>
      <c r="AD361" s="33">
        <f>VLOOKUP($B361,三大美股走勢!$A$4:$J$495,4,FALSE)</f>
        <v>1.38E-2</v>
      </c>
      <c r="AE361" s="33">
        <f>VLOOKUP($B361,三大美股走勢!$A$4:$J$495,7,FALSE)</f>
        <v>1.44E-2</v>
      </c>
      <c r="AF361" s="33">
        <f>VLOOKUP($B361,三大美股走勢!$A$4:$J$495,10,FALSE)</f>
        <v>1.6799999999999999E-2</v>
      </c>
    </row>
    <row r="362" spans="2:32">
      <c r="B362" s="32">
        <v>43141</v>
      </c>
      <c r="C362" s="33">
        <f>VLOOKUP($B362,大盤與近月台指!$A$4:$I$499,2,FALSE)</f>
        <v>0</v>
      </c>
      <c r="D362" s="34">
        <f>VLOOKUP($B362,大盤與近月台指!$A$4:$I$499,3,FALSE)</f>
        <v>0</v>
      </c>
      <c r="E362" s="35">
        <f>VLOOKUP($B362,大盤與近月台指!$A$4:$I$499,4,FALSE)</f>
        <v>0</v>
      </c>
      <c r="F362" s="33">
        <f>VLOOKUP($B362,大盤與近月台指!$A$4:$I$499,5,FALSE)</f>
        <v>0</v>
      </c>
      <c r="G362" s="49">
        <f>VLOOKUP($B362,三大法人買賣超!$A$4:$I$500,3,FALSE)</f>
        <v>0</v>
      </c>
      <c r="H362" s="34">
        <f>VLOOKUP($B362,三大法人買賣超!$A$4:$I$500,5,FALSE)</f>
        <v>0</v>
      </c>
      <c r="I362" s="27">
        <f>VLOOKUP($B362,三大法人買賣超!$A$4:$I$500,7,FALSE)</f>
        <v>0</v>
      </c>
      <c r="J362" s="27">
        <f>VLOOKUP($B362,三大法人買賣超!$A$4:$I$500,9,FALSE)</f>
        <v>0</v>
      </c>
      <c r="K362" s="37">
        <f>新台幣匯率美元指數!B363</f>
        <v>0</v>
      </c>
      <c r="L362" s="38">
        <f>新台幣匯率美元指數!C363</f>
        <v>0</v>
      </c>
      <c r="M362" s="39">
        <f>新台幣匯率美元指數!D363</f>
        <v>0</v>
      </c>
      <c r="N362" s="27">
        <f>VLOOKUP($B362,外資期貨未平倉口數!$A$4:$M$499,4,FALSE)</f>
        <v>0</v>
      </c>
      <c r="O362" s="27">
        <f>VLOOKUP($B362,外資期貨未平倉口數!$A$4:$M$499,9,FALSE)</f>
        <v>0</v>
      </c>
      <c r="P362" s="27">
        <f>VLOOKUP($B362,外資期貨未平倉口數!$A$4:$M$499,10,FALSE)</f>
        <v>0</v>
      </c>
      <c r="Q362" s="27">
        <f>VLOOKUP($B362,外資期貨未平倉口數!$A$4:$M$499,11,FALSE)</f>
        <v>0</v>
      </c>
      <c r="R362" s="64">
        <f>VLOOKUP($B362,選擇權未平倉餘額!$A$4:$I$500,6,FALSE)</f>
        <v>0</v>
      </c>
      <c r="S362" s="64">
        <f>VLOOKUP($B362,選擇權未平倉餘額!$A$4:$I$500,7,FALSE)</f>
        <v>0</v>
      </c>
      <c r="T362" s="64">
        <f>VLOOKUP($B362,選擇權未平倉餘額!$A$4:$I$500,8,FALSE)</f>
        <v>0</v>
      </c>
      <c r="U362" s="64">
        <f>VLOOKUP($B362,選擇權未平倉餘額!$A$4:$I$500,9,FALSE)</f>
        <v>0</v>
      </c>
      <c r="V362" s="39">
        <f>VLOOKUP($B362,臺指選擇權P_C_Ratios!$A$4:$C$500,3,FALSE)</f>
        <v>0</v>
      </c>
      <c r="W362" s="41">
        <f>VLOOKUP($B362,散戶多空比!$A$6:$L$500,12,FALSE)</f>
        <v>0</v>
      </c>
      <c r="X362" s="40">
        <f>VLOOKUP($B362,期貨大額交易人未沖銷部位!$A$4:$O$499,4,FALSE)</f>
        <v>0</v>
      </c>
      <c r="Y362" s="40">
        <f>VLOOKUP($B362,期貨大額交易人未沖銷部位!$A$4:$O$499,7,FALSE)</f>
        <v>0</v>
      </c>
      <c r="Z362" s="40">
        <f>VLOOKUP($B362,期貨大額交易人未沖銷部位!$A$4:$O$499,10,FALSE)</f>
        <v>0</v>
      </c>
      <c r="AA362" s="40">
        <f>VLOOKUP($B362,期貨大額交易人未沖銷部位!$A$4:$O$499,13,FALSE)</f>
        <v>0</v>
      </c>
      <c r="AB362" s="40">
        <f>VLOOKUP($B362,期貨大額交易人未沖銷部位!$A$4:$O$499,14,FALSE)</f>
        <v>0</v>
      </c>
      <c r="AC362" s="40">
        <f>VLOOKUP($B362,期貨大額交易人未沖銷部位!$A$4:$O$499,15,FALSE)</f>
        <v>0</v>
      </c>
      <c r="AD362" s="33">
        <f>VLOOKUP($B362,三大美股走勢!$A$4:$J$495,4,FALSE)</f>
        <v>0</v>
      </c>
      <c r="AE362" s="33">
        <f>VLOOKUP($B362,三大美股走勢!$A$4:$J$495,7,FALSE)</f>
        <v>0</v>
      </c>
      <c r="AF362" s="33">
        <f>VLOOKUP($B362,三大美股走勢!$A$4:$J$495,10,FALSE)</f>
        <v>0</v>
      </c>
    </row>
    <row r="363" spans="2:32">
      <c r="B363" s="32">
        <v>43142</v>
      </c>
      <c r="C363" s="33">
        <f>VLOOKUP($B363,大盤與近月台指!$A$4:$I$499,2,FALSE)</f>
        <v>0</v>
      </c>
      <c r="D363" s="34">
        <f>VLOOKUP($B363,大盤與近月台指!$A$4:$I$499,3,FALSE)</f>
        <v>0</v>
      </c>
      <c r="E363" s="35">
        <f>VLOOKUP($B363,大盤與近月台指!$A$4:$I$499,4,FALSE)</f>
        <v>0</v>
      </c>
      <c r="F363" s="33">
        <f>VLOOKUP($B363,大盤與近月台指!$A$4:$I$499,5,FALSE)</f>
        <v>0</v>
      </c>
      <c r="G363" s="49">
        <f>VLOOKUP($B363,三大法人買賣超!$A$4:$I$500,3,FALSE)</f>
        <v>0</v>
      </c>
      <c r="H363" s="34">
        <f>VLOOKUP($B363,三大法人買賣超!$A$4:$I$500,5,FALSE)</f>
        <v>0</v>
      </c>
      <c r="I363" s="27">
        <f>VLOOKUP($B363,三大法人買賣超!$A$4:$I$500,7,FALSE)</f>
        <v>0</v>
      </c>
      <c r="J363" s="27">
        <f>VLOOKUP($B363,三大法人買賣超!$A$4:$I$500,9,FALSE)</f>
        <v>0</v>
      </c>
      <c r="K363" s="37">
        <f>新台幣匯率美元指數!B364</f>
        <v>0</v>
      </c>
      <c r="L363" s="38">
        <f>新台幣匯率美元指數!C364</f>
        <v>0</v>
      </c>
      <c r="M363" s="39">
        <f>新台幣匯率美元指數!D364</f>
        <v>0</v>
      </c>
      <c r="N363" s="27">
        <f>VLOOKUP($B363,外資期貨未平倉口數!$A$4:$M$499,4,FALSE)</f>
        <v>0</v>
      </c>
      <c r="O363" s="27">
        <f>VLOOKUP($B363,外資期貨未平倉口數!$A$4:$M$499,9,FALSE)</f>
        <v>0</v>
      </c>
      <c r="P363" s="27">
        <f>VLOOKUP($B363,外資期貨未平倉口數!$A$4:$M$499,10,FALSE)</f>
        <v>0</v>
      </c>
      <c r="Q363" s="27">
        <f>VLOOKUP($B363,外資期貨未平倉口數!$A$4:$M$499,11,FALSE)</f>
        <v>0</v>
      </c>
      <c r="R363" s="64">
        <f>VLOOKUP($B363,選擇權未平倉餘額!$A$4:$I$500,6,FALSE)</f>
        <v>0</v>
      </c>
      <c r="S363" s="64">
        <f>VLOOKUP($B363,選擇權未平倉餘額!$A$4:$I$500,7,FALSE)</f>
        <v>0</v>
      </c>
      <c r="T363" s="64">
        <f>VLOOKUP($B363,選擇權未平倉餘額!$A$4:$I$500,8,FALSE)</f>
        <v>0</v>
      </c>
      <c r="U363" s="64">
        <f>VLOOKUP($B363,選擇權未平倉餘額!$A$4:$I$500,9,FALSE)</f>
        <v>0</v>
      </c>
      <c r="V363" s="39">
        <f>VLOOKUP($B363,臺指選擇權P_C_Ratios!$A$4:$C$500,3,FALSE)</f>
        <v>0</v>
      </c>
      <c r="W363" s="41">
        <f>VLOOKUP($B363,散戶多空比!$A$6:$L$500,12,FALSE)</f>
        <v>0</v>
      </c>
      <c r="X363" s="40">
        <f>VLOOKUP($B363,期貨大額交易人未沖銷部位!$A$4:$O$499,4,FALSE)</f>
        <v>0</v>
      </c>
      <c r="Y363" s="40">
        <f>VLOOKUP($B363,期貨大額交易人未沖銷部位!$A$4:$O$499,7,FALSE)</f>
        <v>0</v>
      </c>
      <c r="Z363" s="40">
        <f>VLOOKUP($B363,期貨大額交易人未沖銷部位!$A$4:$O$499,10,FALSE)</f>
        <v>0</v>
      </c>
      <c r="AA363" s="40">
        <f>VLOOKUP($B363,期貨大額交易人未沖銷部位!$A$4:$O$499,13,FALSE)</f>
        <v>0</v>
      </c>
      <c r="AB363" s="40">
        <f>VLOOKUP($B363,期貨大額交易人未沖銷部位!$A$4:$O$499,14,FALSE)</f>
        <v>0</v>
      </c>
      <c r="AC363" s="40">
        <f>VLOOKUP($B363,期貨大額交易人未沖銷部位!$A$4:$O$499,15,FALSE)</f>
        <v>0</v>
      </c>
      <c r="AD363" s="33">
        <f>VLOOKUP($B363,三大美股走勢!$A$4:$J$495,4,FALSE)</f>
        <v>0</v>
      </c>
      <c r="AE363" s="33">
        <f>VLOOKUP($B363,三大美股走勢!$A$4:$J$495,7,FALSE)</f>
        <v>0</v>
      </c>
      <c r="AF363" s="33">
        <f>VLOOKUP($B363,三大美股走勢!$A$4:$J$495,10,FALSE)</f>
        <v>0</v>
      </c>
    </row>
    <row r="364" spans="2:32">
      <c r="B364" s="32">
        <v>43143</v>
      </c>
      <c r="C364" s="33">
        <f>VLOOKUP($B364,大盤與近月台指!$A$4:$I$499,2,FALSE)</f>
        <v>0</v>
      </c>
      <c r="D364" s="34">
        <f>VLOOKUP($B364,大盤與近月台指!$A$4:$I$499,3,FALSE)</f>
        <v>0</v>
      </c>
      <c r="E364" s="35">
        <f>VLOOKUP($B364,大盤與近月台指!$A$4:$I$499,4,FALSE)</f>
        <v>0</v>
      </c>
      <c r="F364" s="33">
        <f>VLOOKUP($B364,大盤與近月台指!$A$4:$I$499,5,FALSE)</f>
        <v>0</v>
      </c>
      <c r="G364" s="49">
        <f>VLOOKUP($B364,三大法人買賣超!$A$4:$I$500,3,FALSE)</f>
        <v>-0.60268449000000002</v>
      </c>
      <c r="H364" s="34">
        <f>VLOOKUP($B364,三大法人買賣超!$A$4:$I$500,5,FALSE)</f>
        <v>-7.2169419599999998</v>
      </c>
      <c r="I364" s="27">
        <f>VLOOKUP($B364,三大法人買賣超!$A$4:$I$500,7,FALSE)</f>
        <v>2.9369828199999999</v>
      </c>
      <c r="J364" s="27">
        <f>VLOOKUP($B364,三大法人買賣超!$A$4:$I$500,9,FALSE)</f>
        <v>-193.77018634000001</v>
      </c>
      <c r="K364" s="37">
        <f>新台幣匯率美元指數!B365</f>
        <v>0</v>
      </c>
      <c r="L364" s="38">
        <f>新台幣匯率美元指數!C365</f>
        <v>0</v>
      </c>
      <c r="M364" s="39">
        <f>新台幣匯率美元指數!D365</f>
        <v>0</v>
      </c>
      <c r="N364" s="27">
        <f>VLOOKUP($B364,外資期貨未平倉口數!$A$4:$M$499,4,FALSE)</f>
        <v>-3744.75</v>
      </c>
      <c r="O364" s="27">
        <f>VLOOKUP($B364,外資期貨未平倉口數!$A$4:$M$499,9,FALSE)</f>
        <v>42464.75</v>
      </c>
      <c r="P364" s="27">
        <f>VLOOKUP($B364,外資期貨未平倉口數!$A$4:$M$499,10,FALSE)</f>
        <v>-10707.5</v>
      </c>
      <c r="Q364" s="27">
        <f>VLOOKUP($B364,外資期貨未平倉口數!$A$4:$M$499,11,FALSE)</f>
        <v>-89.5</v>
      </c>
      <c r="R364" s="64">
        <f>VLOOKUP($B364,選擇權未平倉餘額!$A$4:$I$500,6,FALSE)</f>
        <v>-13.2569</v>
      </c>
      <c r="S364" s="64">
        <f>VLOOKUP($B364,選擇權未平倉餘額!$A$4:$I$500,7,FALSE)</f>
        <v>-93.055199999999999</v>
      </c>
      <c r="T364" s="64">
        <f>VLOOKUP($B364,選擇權未平倉餘額!$A$4:$I$500,8,FALSE)</f>
        <v>6.5308999999999999</v>
      </c>
      <c r="U364" s="64">
        <f>VLOOKUP($B364,選擇權未平倉餘額!$A$4:$I$500,9,FALSE)</f>
        <v>130.4657</v>
      </c>
      <c r="V364" s="39">
        <f>VLOOKUP($B364,臺指選擇權P_C_Ratios!$A$4:$C$500,3,FALSE)</f>
        <v>1.2934000000000001</v>
      </c>
      <c r="W364" s="41">
        <f>VLOOKUP($B364,散戶多空比!$A$6:$L$500,12,FALSE)</f>
        <v>0.15084301236418135</v>
      </c>
      <c r="X364" s="40">
        <f>VLOOKUP($B364,期貨大額交易人未沖銷部位!$A$4:$O$499,4,FALSE)</f>
        <v>4132</v>
      </c>
      <c r="Y364" s="40">
        <f>VLOOKUP($B364,期貨大額交易人未沖銷部位!$A$4:$O$499,7,FALSE)</f>
        <v>2565</v>
      </c>
      <c r="Z364" s="40">
        <f>VLOOKUP($B364,期貨大額交易人未沖銷部位!$A$4:$O$499,10,FALSE)</f>
        <v>-3368</v>
      </c>
      <c r="AA364" s="40">
        <f>VLOOKUP($B364,期貨大額交易人未沖銷部位!$A$4:$O$499,13,FALSE)</f>
        <v>6254</v>
      </c>
      <c r="AB364" s="40">
        <f>VLOOKUP($B364,期貨大額交易人未沖銷部位!$A$4:$O$499,14,FALSE)</f>
        <v>-7500</v>
      </c>
      <c r="AC364" s="40">
        <f>VLOOKUP($B364,期貨大額交易人未沖銷部位!$A$4:$O$499,15,FALSE)</f>
        <v>3689</v>
      </c>
      <c r="AD364" s="33">
        <f>VLOOKUP($B364,三大美股走勢!$A$4:$J$495,4,FALSE)</f>
        <v>1.7000000000000001E-2</v>
      </c>
      <c r="AE364" s="33">
        <f>VLOOKUP($B364,三大美股走勢!$A$4:$J$495,7,FALSE)</f>
        <v>1.5599999999999999E-2</v>
      </c>
      <c r="AF364" s="33">
        <f>VLOOKUP($B364,三大美股走勢!$A$4:$J$495,10,FALSE)</f>
        <v>1.8599999999999998E-2</v>
      </c>
    </row>
    <row r="365" spans="2:32">
      <c r="B365" s="32">
        <v>43144</v>
      </c>
      <c r="C365" s="33">
        <f>VLOOKUP($B365,大盤與近月台指!$A$4:$I$499,2,FALSE)</f>
        <v>0</v>
      </c>
      <c r="D365" s="34">
        <f>VLOOKUP($B365,大盤與近月台指!$A$4:$I$499,3,FALSE)</f>
        <v>0</v>
      </c>
      <c r="E365" s="35">
        <f>VLOOKUP($B365,大盤與近月台指!$A$4:$I$499,4,FALSE)</f>
        <v>0</v>
      </c>
      <c r="F365" s="33">
        <f>VLOOKUP($B365,大盤與近月台指!$A$4:$I$499,5,FALSE)</f>
        <v>0</v>
      </c>
      <c r="G365" s="49">
        <f>VLOOKUP($B365,三大法人買賣超!$A$4:$I$500,3,FALSE)</f>
        <v>0</v>
      </c>
      <c r="H365" s="34">
        <f>VLOOKUP($B365,三大法人買賣超!$A$4:$I$500,5,FALSE)</f>
        <v>0</v>
      </c>
      <c r="I365" s="27">
        <f>VLOOKUP($B365,三大法人買賣超!$A$4:$I$500,7,FALSE)</f>
        <v>0</v>
      </c>
      <c r="J365" s="27">
        <f>VLOOKUP($B365,三大法人買賣超!$A$4:$I$500,9,FALSE)</f>
        <v>0</v>
      </c>
      <c r="K365" s="37">
        <f>新台幣匯率美元指數!B366</f>
        <v>0</v>
      </c>
      <c r="L365" s="38">
        <f>新台幣匯率美元指數!C366</f>
        <v>0</v>
      </c>
      <c r="M365" s="39">
        <f>新台幣匯率美元指數!D366</f>
        <v>0</v>
      </c>
      <c r="N365" s="27">
        <f>VLOOKUP($B365,外資期貨未平倉口數!$A$4:$M$499,4,FALSE)</f>
        <v>0</v>
      </c>
      <c r="O365" s="27">
        <f>VLOOKUP($B365,外資期貨未平倉口數!$A$4:$M$499,9,FALSE)</f>
        <v>0</v>
      </c>
      <c r="P365" s="27">
        <f>VLOOKUP($B365,外資期貨未平倉口數!$A$4:$M$499,10,FALSE)</f>
        <v>0</v>
      </c>
      <c r="Q365" s="27">
        <f>VLOOKUP($B365,外資期貨未平倉口數!$A$4:$M$499,11,FALSE)</f>
        <v>0</v>
      </c>
      <c r="R365" s="64">
        <f>VLOOKUP($B365,選擇權未平倉餘額!$A$4:$I$500,6,FALSE)</f>
        <v>0</v>
      </c>
      <c r="S365" s="64">
        <f>VLOOKUP($B365,選擇權未平倉餘額!$A$4:$I$500,7,FALSE)</f>
        <v>0</v>
      </c>
      <c r="T365" s="64">
        <f>VLOOKUP($B365,選擇權未平倉餘額!$A$4:$I$500,8,FALSE)</f>
        <v>0</v>
      </c>
      <c r="U365" s="64">
        <f>VLOOKUP($B365,選擇權未平倉餘額!$A$4:$I$500,9,FALSE)</f>
        <v>0</v>
      </c>
      <c r="V365" s="39">
        <f>VLOOKUP($B365,臺指選擇權P_C_Ratios!$A$4:$C$500,3,FALSE)</f>
        <v>0</v>
      </c>
      <c r="W365" s="41">
        <f>VLOOKUP($B365,散戶多空比!$A$6:$L$500,12,FALSE)</f>
        <v>0</v>
      </c>
      <c r="X365" s="40">
        <f>VLOOKUP($B365,期貨大額交易人未沖銷部位!$A$4:$O$499,4,FALSE)</f>
        <v>0</v>
      </c>
      <c r="Y365" s="40">
        <f>VLOOKUP($B365,期貨大額交易人未沖銷部位!$A$4:$O$499,7,FALSE)</f>
        <v>0</v>
      </c>
      <c r="Z365" s="40">
        <f>VLOOKUP($B365,期貨大額交易人未沖銷部位!$A$4:$O$499,10,FALSE)</f>
        <v>0</v>
      </c>
      <c r="AA365" s="40">
        <f>VLOOKUP($B365,期貨大額交易人未沖銷部位!$A$4:$O$499,13,FALSE)</f>
        <v>0</v>
      </c>
      <c r="AB365" s="40">
        <f>VLOOKUP($B365,期貨大額交易人未沖銷部位!$A$4:$O$499,14,FALSE)</f>
        <v>0</v>
      </c>
      <c r="AC365" s="40">
        <f>VLOOKUP($B365,期貨大額交易人未沖銷部位!$A$4:$O$499,15,FALSE)</f>
        <v>0</v>
      </c>
      <c r="AD365" s="33">
        <f>VLOOKUP($B365,三大美股走勢!$A$4:$J$495,4,FALSE)</f>
        <v>1.6000000000000001E-3</v>
      </c>
      <c r="AE365" s="33">
        <f>VLOOKUP($B365,三大美股走勢!$A$4:$J$495,7,FALSE)</f>
        <v>4.4999999999999997E-3</v>
      </c>
      <c r="AF365" s="33">
        <f>VLOOKUP($B365,三大美股走勢!$A$4:$J$495,10,FALSE)</f>
        <v>-5.0000000000000001E-4</v>
      </c>
    </row>
    <row r="366" spans="2:32">
      <c r="B366" s="32">
        <v>43145</v>
      </c>
      <c r="C366" s="33">
        <f>VLOOKUP($B366,大盤與近月台指!$A$4:$I$499,2,FALSE)</f>
        <v>0</v>
      </c>
      <c r="D366" s="34">
        <f>VLOOKUP($B366,大盤與近月台指!$A$4:$I$499,3,FALSE)</f>
        <v>0</v>
      </c>
      <c r="E366" s="35">
        <f>VLOOKUP($B366,大盤與近月台指!$A$4:$I$499,4,FALSE)</f>
        <v>0</v>
      </c>
      <c r="F366" s="33">
        <f>VLOOKUP($B366,大盤與近月台指!$A$4:$I$499,5,FALSE)</f>
        <v>0</v>
      </c>
      <c r="G366" s="49">
        <f>VLOOKUP($B366,三大法人買賣超!$A$4:$I$500,3,FALSE)</f>
        <v>0</v>
      </c>
      <c r="H366" s="34">
        <f>VLOOKUP($B366,三大法人買賣超!$A$4:$I$500,5,FALSE)</f>
        <v>0</v>
      </c>
      <c r="I366" s="27">
        <f>VLOOKUP($B366,三大法人買賣超!$A$4:$I$500,7,FALSE)</f>
        <v>0</v>
      </c>
      <c r="J366" s="27">
        <f>VLOOKUP($B366,三大法人買賣超!$A$4:$I$500,9,FALSE)</f>
        <v>0</v>
      </c>
      <c r="K366" s="37">
        <f>新台幣匯率美元指數!B367</f>
        <v>0</v>
      </c>
      <c r="L366" s="38">
        <f>新台幣匯率美元指數!C367</f>
        <v>0</v>
      </c>
      <c r="M366" s="39">
        <f>新台幣匯率美元指數!D367</f>
        <v>0</v>
      </c>
      <c r="N366" s="27">
        <f>VLOOKUP($B366,外資期貨未平倉口數!$A$4:$M$499,4,FALSE)</f>
        <v>0</v>
      </c>
      <c r="O366" s="27">
        <f>VLOOKUP($B366,外資期貨未平倉口數!$A$4:$M$499,9,FALSE)</f>
        <v>0</v>
      </c>
      <c r="P366" s="27">
        <f>VLOOKUP($B366,外資期貨未平倉口數!$A$4:$M$499,10,FALSE)</f>
        <v>0</v>
      </c>
      <c r="Q366" s="27">
        <f>VLOOKUP($B366,外資期貨未平倉口數!$A$4:$M$499,11,FALSE)</f>
        <v>0</v>
      </c>
      <c r="R366" s="64">
        <f>VLOOKUP($B366,選擇權未平倉餘額!$A$4:$I$500,6,FALSE)</f>
        <v>0</v>
      </c>
      <c r="S366" s="64">
        <f>VLOOKUP($B366,選擇權未平倉餘額!$A$4:$I$500,7,FALSE)</f>
        <v>0</v>
      </c>
      <c r="T366" s="64">
        <f>VLOOKUP($B366,選擇權未平倉餘額!$A$4:$I$500,8,FALSE)</f>
        <v>0</v>
      </c>
      <c r="U366" s="64">
        <f>VLOOKUP($B366,選擇權未平倉餘額!$A$4:$I$500,9,FALSE)</f>
        <v>0</v>
      </c>
      <c r="V366" s="39">
        <f>VLOOKUP($B366,臺指選擇權P_C_Ratios!$A$4:$C$500,3,FALSE)</f>
        <v>0</v>
      </c>
      <c r="W366" s="41">
        <f>VLOOKUP($B366,散戶多空比!$A$6:$L$500,12,FALSE)</f>
        <v>0</v>
      </c>
      <c r="X366" s="40">
        <f>VLOOKUP($B366,期貨大額交易人未沖銷部位!$A$4:$O$499,4,FALSE)</f>
        <v>0</v>
      </c>
      <c r="Y366" s="40">
        <f>VLOOKUP($B366,期貨大額交易人未沖銷部位!$A$4:$O$499,7,FALSE)</f>
        <v>0</v>
      </c>
      <c r="Z366" s="40">
        <f>VLOOKUP($B366,期貨大額交易人未沖銷部位!$A$4:$O$499,10,FALSE)</f>
        <v>0</v>
      </c>
      <c r="AA366" s="40">
        <f>VLOOKUP($B366,期貨大額交易人未沖銷部位!$A$4:$O$499,13,FALSE)</f>
        <v>0</v>
      </c>
      <c r="AB366" s="40">
        <f>VLOOKUP($B366,期貨大額交易人未沖銷部位!$A$4:$O$499,14,FALSE)</f>
        <v>0</v>
      </c>
      <c r="AC366" s="40">
        <f>VLOOKUP($B366,期貨大額交易人未沖銷部位!$A$4:$O$499,15,FALSE)</f>
        <v>0</v>
      </c>
      <c r="AD366" s="33">
        <f>VLOOKUP($B366,三大美股走勢!$A$4:$J$495,4,FALSE)</f>
        <v>1.03E-2</v>
      </c>
      <c r="AE366" s="33">
        <f>VLOOKUP($B366,三大美股走勢!$A$4:$J$495,7,FALSE)</f>
        <v>1.8599999999999998E-2</v>
      </c>
      <c r="AF366" s="33">
        <f>VLOOKUP($B366,三大美股走勢!$A$4:$J$495,10,FALSE)</f>
        <v>-5.0000000000000001E-4</v>
      </c>
    </row>
    <row r="367" spans="2:32">
      <c r="B367" s="32">
        <v>43146</v>
      </c>
      <c r="C367" s="33">
        <f>VLOOKUP($B367,大盤與近月台指!$A$4:$I$499,2,FALSE)</f>
        <v>0</v>
      </c>
      <c r="D367" s="34">
        <f>VLOOKUP($B367,大盤與近月台指!$A$4:$I$499,3,FALSE)</f>
        <v>0</v>
      </c>
      <c r="E367" s="35">
        <f>VLOOKUP($B367,大盤與近月台指!$A$4:$I$499,4,FALSE)</f>
        <v>0</v>
      </c>
      <c r="F367" s="33">
        <f>VLOOKUP($B367,大盤與近月台指!$A$4:$I$499,5,FALSE)</f>
        <v>0</v>
      </c>
      <c r="G367" s="49">
        <f>VLOOKUP($B367,三大法人買賣超!$A$4:$I$500,3,FALSE)</f>
        <v>0</v>
      </c>
      <c r="H367" s="34">
        <f>VLOOKUP($B367,三大法人買賣超!$A$4:$I$500,5,FALSE)</f>
        <v>0</v>
      </c>
      <c r="I367" s="27">
        <f>VLOOKUP($B367,三大法人買賣超!$A$4:$I$500,7,FALSE)</f>
        <v>0</v>
      </c>
      <c r="J367" s="27">
        <f>VLOOKUP($B367,三大法人買賣超!$A$4:$I$500,9,FALSE)</f>
        <v>0</v>
      </c>
      <c r="K367" s="37">
        <f>新台幣匯率美元指數!B368</f>
        <v>0</v>
      </c>
      <c r="L367" s="38">
        <f>新台幣匯率美元指數!C368</f>
        <v>0</v>
      </c>
      <c r="M367" s="39">
        <f>新台幣匯率美元指數!D368</f>
        <v>0</v>
      </c>
      <c r="N367" s="27">
        <f>VLOOKUP($B367,外資期貨未平倉口數!$A$4:$M$499,4,FALSE)</f>
        <v>0</v>
      </c>
      <c r="O367" s="27">
        <f>VLOOKUP($B367,外資期貨未平倉口數!$A$4:$M$499,9,FALSE)</f>
        <v>0</v>
      </c>
      <c r="P367" s="27">
        <f>VLOOKUP($B367,外資期貨未平倉口數!$A$4:$M$499,10,FALSE)</f>
        <v>0</v>
      </c>
      <c r="Q367" s="27">
        <f>VLOOKUP($B367,外資期貨未平倉口數!$A$4:$M$499,11,FALSE)</f>
        <v>0</v>
      </c>
      <c r="R367" s="64">
        <f>VLOOKUP($B367,選擇權未平倉餘額!$A$4:$I$500,6,FALSE)</f>
        <v>0</v>
      </c>
      <c r="S367" s="64">
        <f>VLOOKUP($B367,選擇權未平倉餘額!$A$4:$I$500,7,FALSE)</f>
        <v>0</v>
      </c>
      <c r="T367" s="64">
        <f>VLOOKUP($B367,選擇權未平倉餘額!$A$4:$I$500,8,FALSE)</f>
        <v>0</v>
      </c>
      <c r="U367" s="64">
        <f>VLOOKUP($B367,選擇權未平倉餘額!$A$4:$I$500,9,FALSE)</f>
        <v>0</v>
      </c>
      <c r="V367" s="39">
        <f>VLOOKUP($B367,臺指選擇權P_C_Ratios!$A$4:$C$500,3,FALSE)</f>
        <v>0</v>
      </c>
      <c r="W367" s="41">
        <f>VLOOKUP($B367,散戶多空比!$A$6:$L$500,12,FALSE)</f>
        <v>0</v>
      </c>
      <c r="X367" s="40">
        <f>VLOOKUP($B367,期貨大額交易人未沖銷部位!$A$4:$O$499,4,FALSE)</f>
        <v>0</v>
      </c>
      <c r="Y367" s="40">
        <f>VLOOKUP($B367,期貨大額交易人未沖銷部位!$A$4:$O$499,7,FALSE)</f>
        <v>0</v>
      </c>
      <c r="Z367" s="40">
        <f>VLOOKUP($B367,期貨大額交易人未沖銷部位!$A$4:$O$499,10,FALSE)</f>
        <v>0</v>
      </c>
      <c r="AA367" s="40">
        <f>VLOOKUP($B367,期貨大額交易人未沖銷部位!$A$4:$O$499,13,FALSE)</f>
        <v>0</v>
      </c>
      <c r="AB367" s="40">
        <f>VLOOKUP($B367,期貨大額交易人未沖銷部位!$A$4:$O$499,14,FALSE)</f>
        <v>0</v>
      </c>
      <c r="AC367" s="40">
        <f>VLOOKUP($B367,期貨大額交易人未沖銷部位!$A$4:$O$499,15,FALSE)</f>
        <v>0</v>
      </c>
      <c r="AD367" s="33">
        <f>VLOOKUP($B367,三大美股走勢!$A$4:$J$495,4,FALSE)</f>
        <v>1.23E-2</v>
      </c>
      <c r="AE367" s="33">
        <f>VLOOKUP($B367,三大美股走勢!$A$4:$J$495,7,FALSE)</f>
        <v>1.5800000000000002E-2</v>
      </c>
      <c r="AF367" s="33">
        <f>VLOOKUP($B367,三大美股走勢!$A$4:$J$495,10,FALSE)</f>
        <v>1.2200000000000001E-2</v>
      </c>
    </row>
    <row r="368" spans="2:32">
      <c r="B368" s="32">
        <v>43147</v>
      </c>
      <c r="C368" s="33">
        <f>VLOOKUP($B368,大盤與近月台指!$A$4:$I$499,2,FALSE)</f>
        <v>0</v>
      </c>
      <c r="D368" s="34">
        <f>VLOOKUP($B368,大盤與近月台指!$A$4:$I$499,3,FALSE)</f>
        <v>0</v>
      </c>
      <c r="E368" s="35">
        <f>VLOOKUP($B368,大盤與近月台指!$A$4:$I$499,4,FALSE)</f>
        <v>0</v>
      </c>
      <c r="F368" s="33">
        <f>VLOOKUP($B368,大盤與近月台指!$A$4:$I$499,5,FALSE)</f>
        <v>0</v>
      </c>
      <c r="G368" s="49">
        <f>VLOOKUP($B368,三大法人買賣超!$A$4:$I$500,3,FALSE)</f>
        <v>0</v>
      </c>
      <c r="H368" s="34">
        <f>VLOOKUP($B368,三大法人買賣超!$A$4:$I$500,5,FALSE)</f>
        <v>0</v>
      </c>
      <c r="I368" s="27">
        <f>VLOOKUP($B368,三大法人買賣超!$A$4:$I$500,7,FALSE)</f>
        <v>0</v>
      </c>
      <c r="J368" s="27">
        <f>VLOOKUP($B368,三大法人買賣超!$A$4:$I$500,9,FALSE)</f>
        <v>0</v>
      </c>
      <c r="K368" s="37">
        <f>新台幣匯率美元指數!B369</f>
        <v>0</v>
      </c>
      <c r="L368" s="38">
        <f>新台幣匯率美元指數!C369</f>
        <v>0</v>
      </c>
      <c r="M368" s="39">
        <f>新台幣匯率美元指數!D369</f>
        <v>0</v>
      </c>
      <c r="N368" s="27">
        <f>VLOOKUP($B368,外資期貨未平倉口數!$A$4:$M$499,4,FALSE)</f>
        <v>0</v>
      </c>
      <c r="O368" s="27">
        <f>VLOOKUP($B368,外資期貨未平倉口數!$A$4:$M$499,9,FALSE)</f>
        <v>0</v>
      </c>
      <c r="P368" s="27">
        <f>VLOOKUP($B368,外資期貨未平倉口數!$A$4:$M$499,10,FALSE)</f>
        <v>0</v>
      </c>
      <c r="Q368" s="27">
        <f>VLOOKUP($B368,外資期貨未平倉口數!$A$4:$M$499,11,FALSE)</f>
        <v>0</v>
      </c>
      <c r="R368" s="64">
        <f>VLOOKUP($B368,選擇權未平倉餘額!$A$4:$I$500,6,FALSE)</f>
        <v>0</v>
      </c>
      <c r="S368" s="64">
        <f>VLOOKUP($B368,選擇權未平倉餘額!$A$4:$I$500,7,FALSE)</f>
        <v>0</v>
      </c>
      <c r="T368" s="64">
        <f>VLOOKUP($B368,選擇權未平倉餘額!$A$4:$I$500,8,FALSE)</f>
        <v>0</v>
      </c>
      <c r="U368" s="64">
        <f>VLOOKUP($B368,選擇權未平倉餘額!$A$4:$I$500,9,FALSE)</f>
        <v>0</v>
      </c>
      <c r="V368" s="39">
        <f>VLOOKUP($B368,臺指選擇權P_C_Ratios!$A$4:$C$500,3,FALSE)</f>
        <v>0</v>
      </c>
      <c r="W368" s="41">
        <f>VLOOKUP($B368,散戶多空比!$A$6:$L$500,12,FALSE)</f>
        <v>0</v>
      </c>
      <c r="X368" s="40">
        <f>VLOOKUP($B368,期貨大額交易人未沖銷部位!$A$4:$O$499,4,FALSE)</f>
        <v>0</v>
      </c>
      <c r="Y368" s="40">
        <f>VLOOKUP($B368,期貨大額交易人未沖銷部位!$A$4:$O$499,7,FALSE)</f>
        <v>0</v>
      </c>
      <c r="Z368" s="40">
        <f>VLOOKUP($B368,期貨大額交易人未沖銷部位!$A$4:$O$499,10,FALSE)</f>
        <v>0</v>
      </c>
      <c r="AA368" s="40">
        <f>VLOOKUP($B368,期貨大額交易人未沖銷部位!$A$4:$O$499,13,FALSE)</f>
        <v>0</v>
      </c>
      <c r="AB368" s="40">
        <f>VLOOKUP($B368,期貨大額交易人未沖銷部位!$A$4:$O$499,14,FALSE)</f>
        <v>0</v>
      </c>
      <c r="AC368" s="40">
        <f>VLOOKUP($B368,期貨大額交易人未沖銷部位!$A$4:$O$499,15,FALSE)</f>
        <v>0</v>
      </c>
      <c r="AD368" s="33">
        <f>VLOOKUP($B368,三大美股走勢!$A$4:$J$495,4,FALSE)</f>
        <v>8.0000000000000004E-4</v>
      </c>
      <c r="AE368" s="33">
        <f>VLOOKUP($B368,三大美股走勢!$A$4:$J$495,7,FALSE)</f>
        <v>-2.3E-3</v>
      </c>
      <c r="AF368" s="33">
        <f>VLOOKUP($B368,三大美股走勢!$A$4:$J$495,10,FALSE)</f>
        <v>6.6E-3</v>
      </c>
    </row>
    <row r="369" spans="2:32">
      <c r="B369" s="32">
        <v>43148</v>
      </c>
      <c r="C369" s="33">
        <f>VLOOKUP($B369,大盤與近月台指!$A$4:$I$499,2,FALSE)</f>
        <v>0</v>
      </c>
      <c r="D369" s="34">
        <f>VLOOKUP($B369,大盤與近月台指!$A$4:$I$499,3,FALSE)</f>
        <v>0</v>
      </c>
      <c r="E369" s="35">
        <f>VLOOKUP($B369,大盤與近月台指!$A$4:$I$499,4,FALSE)</f>
        <v>0</v>
      </c>
      <c r="F369" s="33">
        <f>VLOOKUP($B369,大盤與近月台指!$A$4:$I$499,5,FALSE)</f>
        <v>0</v>
      </c>
      <c r="G369" s="49">
        <f>VLOOKUP($B369,三大法人買賣超!$A$4:$I$500,3,FALSE)</f>
        <v>0</v>
      </c>
      <c r="H369" s="34">
        <f>VLOOKUP($B369,三大法人買賣超!$A$4:$I$500,5,FALSE)</f>
        <v>0</v>
      </c>
      <c r="I369" s="27">
        <f>VLOOKUP($B369,三大法人買賣超!$A$4:$I$500,7,FALSE)</f>
        <v>0</v>
      </c>
      <c r="J369" s="27">
        <f>VLOOKUP($B369,三大法人買賣超!$A$4:$I$500,9,FALSE)</f>
        <v>0</v>
      </c>
      <c r="K369" s="37">
        <f>新台幣匯率美元指數!B370</f>
        <v>0</v>
      </c>
      <c r="L369" s="38">
        <f>新台幣匯率美元指數!C370</f>
        <v>0</v>
      </c>
      <c r="M369" s="39">
        <f>新台幣匯率美元指數!D370</f>
        <v>0</v>
      </c>
      <c r="N369" s="27">
        <f>VLOOKUP($B369,外資期貨未平倉口數!$A$4:$M$499,4,FALSE)</f>
        <v>0</v>
      </c>
      <c r="O369" s="27">
        <f>VLOOKUP($B369,外資期貨未平倉口數!$A$4:$M$499,9,FALSE)</f>
        <v>0</v>
      </c>
      <c r="P369" s="27">
        <f>VLOOKUP($B369,外資期貨未平倉口數!$A$4:$M$499,10,FALSE)</f>
        <v>0</v>
      </c>
      <c r="Q369" s="27">
        <f>VLOOKUP($B369,外資期貨未平倉口數!$A$4:$M$499,11,FALSE)</f>
        <v>0</v>
      </c>
      <c r="R369" s="64">
        <f>VLOOKUP($B369,選擇權未平倉餘額!$A$4:$I$500,6,FALSE)</f>
        <v>0</v>
      </c>
      <c r="S369" s="64">
        <f>VLOOKUP($B369,選擇權未平倉餘額!$A$4:$I$500,7,FALSE)</f>
        <v>0</v>
      </c>
      <c r="T369" s="64">
        <f>VLOOKUP($B369,選擇權未平倉餘額!$A$4:$I$500,8,FALSE)</f>
        <v>0</v>
      </c>
      <c r="U369" s="64">
        <f>VLOOKUP($B369,選擇權未平倉餘額!$A$4:$I$500,9,FALSE)</f>
        <v>0</v>
      </c>
      <c r="V369" s="39">
        <f>VLOOKUP($B369,臺指選擇權P_C_Ratios!$A$4:$C$500,3,FALSE)</f>
        <v>0</v>
      </c>
      <c r="W369" s="41">
        <f>VLOOKUP($B369,散戶多空比!$A$6:$L$500,12,FALSE)</f>
        <v>0</v>
      </c>
      <c r="X369" s="40">
        <f>VLOOKUP($B369,期貨大額交易人未沖銷部位!$A$4:$O$499,4,FALSE)</f>
        <v>0</v>
      </c>
      <c r="Y369" s="40">
        <f>VLOOKUP($B369,期貨大額交易人未沖銷部位!$A$4:$O$499,7,FALSE)</f>
        <v>0</v>
      </c>
      <c r="Z369" s="40">
        <f>VLOOKUP($B369,期貨大額交易人未沖銷部位!$A$4:$O$499,10,FALSE)</f>
        <v>0</v>
      </c>
      <c r="AA369" s="40">
        <f>VLOOKUP($B369,期貨大額交易人未沖銷部位!$A$4:$O$499,13,FALSE)</f>
        <v>0</v>
      </c>
      <c r="AB369" s="40">
        <f>VLOOKUP($B369,期貨大額交易人未沖銷部位!$A$4:$O$499,14,FALSE)</f>
        <v>0</v>
      </c>
      <c r="AC369" s="40">
        <f>VLOOKUP($B369,期貨大額交易人未沖銷部位!$A$4:$O$499,15,FALSE)</f>
        <v>0</v>
      </c>
      <c r="AD369" s="33">
        <f>VLOOKUP($B369,三大美股走勢!$A$4:$J$495,4,FALSE)</f>
        <v>0</v>
      </c>
      <c r="AE369" s="33">
        <f>VLOOKUP($B369,三大美股走勢!$A$4:$J$495,7,FALSE)</f>
        <v>0</v>
      </c>
      <c r="AF369" s="33">
        <f>VLOOKUP($B369,三大美股走勢!$A$4:$J$495,10,FALSE)</f>
        <v>0</v>
      </c>
    </row>
    <row r="370" spans="2:32">
      <c r="B370" s="32">
        <v>43149</v>
      </c>
      <c r="C370" s="33">
        <f>VLOOKUP($B370,大盤與近月台指!$A$4:$I$499,2,FALSE)</f>
        <v>0</v>
      </c>
      <c r="D370" s="34">
        <f>VLOOKUP($B370,大盤與近月台指!$A$4:$I$499,3,FALSE)</f>
        <v>0</v>
      </c>
      <c r="E370" s="35">
        <f>VLOOKUP($B370,大盤與近月台指!$A$4:$I$499,4,FALSE)</f>
        <v>0</v>
      </c>
      <c r="F370" s="33">
        <f>VLOOKUP($B370,大盤與近月台指!$A$4:$I$499,5,FALSE)</f>
        <v>0</v>
      </c>
      <c r="G370" s="49">
        <f>VLOOKUP($B370,三大法人買賣超!$A$4:$I$500,3,FALSE)</f>
        <v>0</v>
      </c>
      <c r="H370" s="34">
        <f>VLOOKUP($B370,三大法人買賣超!$A$4:$I$500,5,FALSE)</f>
        <v>0</v>
      </c>
      <c r="I370" s="27">
        <f>VLOOKUP($B370,三大法人買賣超!$A$4:$I$500,7,FALSE)</f>
        <v>0</v>
      </c>
      <c r="J370" s="27">
        <f>VLOOKUP($B370,三大法人買賣超!$A$4:$I$500,9,FALSE)</f>
        <v>0</v>
      </c>
      <c r="K370" s="37">
        <f>新台幣匯率美元指數!B371</f>
        <v>0</v>
      </c>
      <c r="L370" s="38">
        <f>新台幣匯率美元指數!C371</f>
        <v>0</v>
      </c>
      <c r="M370" s="39">
        <f>新台幣匯率美元指數!D371</f>
        <v>0</v>
      </c>
      <c r="N370" s="27">
        <f>VLOOKUP($B370,外資期貨未平倉口數!$A$4:$M$499,4,FALSE)</f>
        <v>0</v>
      </c>
      <c r="O370" s="27">
        <f>VLOOKUP($B370,外資期貨未平倉口數!$A$4:$M$499,9,FALSE)</f>
        <v>0</v>
      </c>
      <c r="P370" s="27">
        <f>VLOOKUP($B370,外資期貨未平倉口數!$A$4:$M$499,10,FALSE)</f>
        <v>0</v>
      </c>
      <c r="Q370" s="27">
        <f>VLOOKUP($B370,外資期貨未平倉口數!$A$4:$M$499,11,FALSE)</f>
        <v>0</v>
      </c>
      <c r="R370" s="64">
        <f>VLOOKUP($B370,選擇權未平倉餘額!$A$4:$I$500,6,FALSE)</f>
        <v>0</v>
      </c>
      <c r="S370" s="64">
        <f>VLOOKUP($B370,選擇權未平倉餘額!$A$4:$I$500,7,FALSE)</f>
        <v>0</v>
      </c>
      <c r="T370" s="64">
        <f>VLOOKUP($B370,選擇權未平倉餘額!$A$4:$I$500,8,FALSE)</f>
        <v>0</v>
      </c>
      <c r="U370" s="64">
        <f>VLOOKUP($B370,選擇權未平倉餘額!$A$4:$I$500,9,FALSE)</f>
        <v>0</v>
      </c>
      <c r="V370" s="39">
        <f>VLOOKUP($B370,臺指選擇權P_C_Ratios!$A$4:$C$500,3,FALSE)</f>
        <v>0</v>
      </c>
      <c r="W370" s="41">
        <f>VLOOKUP($B370,散戶多空比!$A$6:$L$500,12,FALSE)</f>
        <v>0</v>
      </c>
      <c r="X370" s="40">
        <f>VLOOKUP($B370,期貨大額交易人未沖銷部位!$A$4:$O$499,4,FALSE)</f>
        <v>0</v>
      </c>
      <c r="Y370" s="40">
        <f>VLOOKUP($B370,期貨大額交易人未沖銷部位!$A$4:$O$499,7,FALSE)</f>
        <v>0</v>
      </c>
      <c r="Z370" s="40">
        <f>VLOOKUP($B370,期貨大額交易人未沖銷部位!$A$4:$O$499,10,FALSE)</f>
        <v>0</v>
      </c>
      <c r="AA370" s="40">
        <f>VLOOKUP($B370,期貨大額交易人未沖銷部位!$A$4:$O$499,13,FALSE)</f>
        <v>0</v>
      </c>
      <c r="AB370" s="40">
        <f>VLOOKUP($B370,期貨大額交易人未沖銷部位!$A$4:$O$499,14,FALSE)</f>
        <v>0</v>
      </c>
      <c r="AC370" s="40">
        <f>VLOOKUP($B370,期貨大額交易人未沖銷部位!$A$4:$O$499,15,FALSE)</f>
        <v>0</v>
      </c>
      <c r="AD370" s="33">
        <f>VLOOKUP($B370,三大美股走勢!$A$4:$J$495,4,FALSE)</f>
        <v>0</v>
      </c>
      <c r="AE370" s="33">
        <f>VLOOKUP($B370,三大美股走勢!$A$4:$J$495,7,FALSE)</f>
        <v>0</v>
      </c>
      <c r="AF370" s="33">
        <f>VLOOKUP($B370,三大美股走勢!$A$4:$J$495,10,FALSE)</f>
        <v>0</v>
      </c>
    </row>
    <row r="371" spans="2:32">
      <c r="B371" s="32">
        <v>43150</v>
      </c>
      <c r="C371" s="33">
        <f>VLOOKUP($B371,大盤與近月台指!$A$4:$I$499,2,FALSE)</f>
        <v>0</v>
      </c>
      <c r="D371" s="34">
        <f>VLOOKUP($B371,大盤與近月台指!$A$4:$I$499,3,FALSE)</f>
        <v>0</v>
      </c>
      <c r="E371" s="35">
        <f>VLOOKUP($B371,大盤與近月台指!$A$4:$I$499,4,FALSE)</f>
        <v>0</v>
      </c>
      <c r="F371" s="33">
        <f>VLOOKUP($B371,大盤與近月台指!$A$4:$I$499,5,FALSE)</f>
        <v>0</v>
      </c>
      <c r="G371" s="49">
        <f>VLOOKUP($B371,三大法人買賣超!$A$4:$I$500,3,FALSE)</f>
        <v>0</v>
      </c>
      <c r="H371" s="34">
        <f>VLOOKUP($B371,三大法人買賣超!$A$4:$I$500,5,FALSE)</f>
        <v>0</v>
      </c>
      <c r="I371" s="27">
        <f>VLOOKUP($B371,三大法人買賣超!$A$4:$I$500,7,FALSE)</f>
        <v>0</v>
      </c>
      <c r="J371" s="27">
        <f>VLOOKUP($B371,三大法人買賣超!$A$4:$I$500,9,FALSE)</f>
        <v>0</v>
      </c>
      <c r="K371" s="37">
        <f>新台幣匯率美元指數!B372</f>
        <v>0</v>
      </c>
      <c r="L371" s="38">
        <f>新台幣匯率美元指數!C372</f>
        <v>0</v>
      </c>
      <c r="M371" s="39">
        <f>新台幣匯率美元指數!D372</f>
        <v>0</v>
      </c>
      <c r="N371" s="27">
        <f>VLOOKUP($B371,外資期貨未平倉口數!$A$4:$M$499,4,FALSE)</f>
        <v>0</v>
      </c>
      <c r="O371" s="27">
        <f>VLOOKUP($B371,外資期貨未平倉口數!$A$4:$M$499,9,FALSE)</f>
        <v>0</v>
      </c>
      <c r="P371" s="27">
        <f>VLOOKUP($B371,外資期貨未平倉口數!$A$4:$M$499,10,FALSE)</f>
        <v>0</v>
      </c>
      <c r="Q371" s="27">
        <f>VLOOKUP($B371,外資期貨未平倉口數!$A$4:$M$499,11,FALSE)</f>
        <v>0</v>
      </c>
      <c r="R371" s="64">
        <f>VLOOKUP($B371,選擇權未平倉餘額!$A$4:$I$500,6,FALSE)</f>
        <v>0</v>
      </c>
      <c r="S371" s="64">
        <f>VLOOKUP($B371,選擇權未平倉餘額!$A$4:$I$500,7,FALSE)</f>
        <v>0</v>
      </c>
      <c r="T371" s="64">
        <f>VLOOKUP($B371,選擇權未平倉餘額!$A$4:$I$500,8,FALSE)</f>
        <v>0</v>
      </c>
      <c r="U371" s="64">
        <f>VLOOKUP($B371,選擇權未平倉餘額!$A$4:$I$500,9,FALSE)</f>
        <v>0</v>
      </c>
      <c r="V371" s="39">
        <f>VLOOKUP($B371,臺指選擇權P_C_Ratios!$A$4:$C$500,3,FALSE)</f>
        <v>0</v>
      </c>
      <c r="W371" s="41">
        <f>VLOOKUP($B371,散戶多空比!$A$6:$L$500,12,FALSE)</f>
        <v>0</v>
      </c>
      <c r="X371" s="40">
        <f>VLOOKUP($B371,期貨大額交易人未沖銷部位!$A$4:$O$499,4,FALSE)</f>
        <v>0</v>
      </c>
      <c r="Y371" s="40">
        <f>VLOOKUP($B371,期貨大額交易人未沖銷部位!$A$4:$O$499,7,FALSE)</f>
        <v>0</v>
      </c>
      <c r="Z371" s="40">
        <f>VLOOKUP($B371,期貨大額交易人未沖銷部位!$A$4:$O$499,10,FALSE)</f>
        <v>0</v>
      </c>
      <c r="AA371" s="40">
        <f>VLOOKUP($B371,期貨大額交易人未沖銷部位!$A$4:$O$499,13,FALSE)</f>
        <v>0</v>
      </c>
      <c r="AB371" s="40">
        <f>VLOOKUP($B371,期貨大額交易人未沖銷部位!$A$4:$O$499,14,FALSE)</f>
        <v>0</v>
      </c>
      <c r="AC371" s="40">
        <f>VLOOKUP($B371,期貨大額交易人未沖銷部位!$A$4:$O$499,15,FALSE)</f>
        <v>0</v>
      </c>
      <c r="AD371" s="33">
        <f>VLOOKUP($B371,三大美股走勢!$A$4:$J$495,4,FALSE)</f>
        <v>8.0000000000000004E-4</v>
      </c>
      <c r="AE371" s="33">
        <f>VLOOKUP($B371,三大美股走勢!$A$4:$J$495,7,FALSE)</f>
        <v>-2.3E-3</v>
      </c>
      <c r="AF371" s="33">
        <f>VLOOKUP($B371,三大美股走勢!$A$4:$J$495,10,FALSE)</f>
        <v>-3.5000000000000001E-3</v>
      </c>
    </row>
    <row r="372" spans="2:32">
      <c r="B372" s="32">
        <v>43151</v>
      </c>
      <c r="C372" s="33">
        <f>VLOOKUP($B372,大盤與近月台指!$A$4:$I$499,2,FALSE)</f>
        <v>0</v>
      </c>
      <c r="D372" s="34">
        <f>VLOOKUP($B372,大盤與近月台指!$A$4:$I$499,3,FALSE)</f>
        <v>0</v>
      </c>
      <c r="E372" s="35">
        <f>VLOOKUP($B372,大盤與近月台指!$A$4:$I$499,4,FALSE)</f>
        <v>0</v>
      </c>
      <c r="F372" s="33">
        <f>VLOOKUP($B372,大盤與近月台指!$A$4:$I$499,5,FALSE)</f>
        <v>0</v>
      </c>
      <c r="G372" s="49">
        <f>VLOOKUP($B372,三大法人買賣超!$A$4:$I$500,3,FALSE)</f>
        <v>0</v>
      </c>
      <c r="H372" s="34">
        <f>VLOOKUP($B372,三大法人買賣超!$A$4:$I$500,5,FALSE)</f>
        <v>0</v>
      </c>
      <c r="I372" s="27">
        <f>VLOOKUP($B372,三大法人買賣超!$A$4:$I$500,7,FALSE)</f>
        <v>0</v>
      </c>
      <c r="J372" s="27">
        <f>VLOOKUP($B372,三大法人買賣超!$A$4:$I$500,9,FALSE)</f>
        <v>0</v>
      </c>
      <c r="K372" s="37">
        <f>新台幣匯率美元指數!B373</f>
        <v>0</v>
      </c>
      <c r="L372" s="38">
        <f>新台幣匯率美元指數!C373</f>
        <v>0</v>
      </c>
      <c r="M372" s="39">
        <f>新台幣匯率美元指數!D373</f>
        <v>89.715999999999994</v>
      </c>
      <c r="N372" s="27">
        <f>VLOOKUP($B372,外資期貨未平倉口數!$A$4:$M$499,4,FALSE)</f>
        <v>0</v>
      </c>
      <c r="O372" s="27">
        <f>VLOOKUP($B372,外資期貨未平倉口數!$A$4:$M$499,9,FALSE)</f>
        <v>0</v>
      </c>
      <c r="P372" s="27">
        <f>VLOOKUP($B372,外資期貨未平倉口數!$A$4:$M$499,10,FALSE)</f>
        <v>0</v>
      </c>
      <c r="Q372" s="27">
        <f>VLOOKUP($B372,外資期貨未平倉口數!$A$4:$M$499,11,FALSE)</f>
        <v>0</v>
      </c>
      <c r="R372" s="64">
        <f>VLOOKUP($B372,選擇權未平倉餘額!$A$4:$I$500,6,FALSE)</f>
        <v>0</v>
      </c>
      <c r="S372" s="64">
        <f>VLOOKUP($B372,選擇權未平倉餘額!$A$4:$I$500,7,FALSE)</f>
        <v>0</v>
      </c>
      <c r="T372" s="64">
        <f>VLOOKUP($B372,選擇權未平倉餘額!$A$4:$I$500,8,FALSE)</f>
        <v>0</v>
      </c>
      <c r="U372" s="64">
        <f>VLOOKUP($B372,選擇權未平倉餘額!$A$4:$I$500,9,FALSE)</f>
        <v>0</v>
      </c>
      <c r="V372" s="39">
        <f>VLOOKUP($B372,臺指選擇權P_C_Ratios!$A$4:$C$500,3,FALSE)</f>
        <v>0</v>
      </c>
      <c r="W372" s="41">
        <f>VLOOKUP($B372,散戶多空比!$A$6:$L$500,12,FALSE)</f>
        <v>0</v>
      </c>
      <c r="X372" s="40">
        <f>VLOOKUP($B372,期貨大額交易人未沖銷部位!$A$4:$O$499,4,FALSE)</f>
        <v>0</v>
      </c>
      <c r="Y372" s="40">
        <f>VLOOKUP($B372,期貨大額交易人未沖銷部位!$A$4:$O$499,7,FALSE)</f>
        <v>0</v>
      </c>
      <c r="Z372" s="40">
        <f>VLOOKUP($B372,期貨大額交易人未沖銷部位!$A$4:$O$499,10,FALSE)</f>
        <v>0</v>
      </c>
      <c r="AA372" s="40">
        <f>VLOOKUP($B372,期貨大額交易人未沖銷部位!$A$4:$O$499,13,FALSE)</f>
        <v>0</v>
      </c>
      <c r="AB372" s="40">
        <f>VLOOKUP($B372,期貨大額交易人未沖銷部位!$A$4:$O$499,14,FALSE)</f>
        <v>0</v>
      </c>
      <c r="AC372" s="40">
        <f>VLOOKUP($B372,期貨大額交易人未沖銷部位!$A$4:$O$499,15,FALSE)</f>
        <v>0</v>
      </c>
      <c r="AD372" s="33">
        <f>VLOOKUP($B372,三大美股走勢!$A$4:$J$495,4,FALSE)</f>
        <v>-1.01E-2</v>
      </c>
      <c r="AE372" s="33">
        <f>VLOOKUP($B372,三大美股走勢!$A$4:$J$495,7,FALSE)</f>
        <v>-6.9999999999999999E-4</v>
      </c>
      <c r="AF372" s="33">
        <f>VLOOKUP($B372,三大美股走勢!$A$4:$J$495,10,FALSE)</f>
        <v>1.7600000000000001E-2</v>
      </c>
    </row>
    <row r="373" spans="2:32">
      <c r="B373" s="32">
        <v>43152</v>
      </c>
      <c r="C373" s="33">
        <f>VLOOKUP($B373,大盤與近月台指!$A$4:$I$499,2,FALSE)</f>
        <v>10714.44</v>
      </c>
      <c r="D373" s="34">
        <f>VLOOKUP($B373,大盤與近月台指!$A$4:$I$499,3,FALSE)</f>
        <v>293.35000000000002</v>
      </c>
      <c r="E373" s="35">
        <f>VLOOKUP($B373,大盤與近月台指!$A$4:$I$499,4,FALSE)</f>
        <v>2.81E-2</v>
      </c>
      <c r="F373" s="33" t="str">
        <f>VLOOKUP($B373,大盤與近月台指!$A$4:$I$499,5,FALSE)</f>
        <v>1453.14億</v>
      </c>
      <c r="G373" s="49">
        <f>VLOOKUP($B373,三大法人買賣超!$A$4:$I$500,3,FALSE)</f>
        <v>0.82978079999999999</v>
      </c>
      <c r="H373" s="34">
        <f>VLOOKUP($B373,三大法人買賣超!$A$4:$I$500,5,FALSE)</f>
        <v>16.280684229999999</v>
      </c>
      <c r="I373" s="27">
        <f>VLOOKUP($B373,三大法人買賣超!$A$4:$I$500,7,FALSE)</f>
        <v>4.0689159799999999</v>
      </c>
      <c r="J373" s="27">
        <f>VLOOKUP($B373,三大法人買賣超!$A$4:$I$500,9,FALSE)</f>
        <v>92.136241119999994</v>
      </c>
      <c r="K373" s="37">
        <f>新台幣匯率美元指數!B374</f>
        <v>29.245000000000001</v>
      </c>
      <c r="L373" s="38">
        <f>新台幣匯率美元指數!C374</f>
        <v>-9.7000000000000003E-2</v>
      </c>
      <c r="M373" s="39">
        <f>新台幣匯率美元指數!D374</f>
        <v>0</v>
      </c>
      <c r="N373" s="27">
        <f>VLOOKUP($B373,外資期貨未平倉口數!$A$4:$M$499,4,FALSE)</f>
        <v>-3867.5</v>
      </c>
      <c r="O373" s="27">
        <f>VLOOKUP($B373,外資期貨未平倉口數!$A$4:$M$499,9,FALSE)</f>
        <v>48284.75</v>
      </c>
      <c r="P373" s="27">
        <f>VLOOKUP($B373,外資期貨未平倉口數!$A$4:$M$499,10,FALSE)</f>
        <v>0</v>
      </c>
      <c r="Q373" s="27">
        <f>VLOOKUP($B373,外資期貨未平倉口數!$A$4:$M$499,11,FALSE)</f>
        <v>5820</v>
      </c>
      <c r="R373" s="64">
        <f>VLOOKUP($B373,選擇權未平倉餘額!$A$4:$I$500,6,FALSE)</f>
        <v>4.3067000000000002</v>
      </c>
      <c r="S373" s="64">
        <f>VLOOKUP($B373,選擇權未平倉餘額!$A$4:$I$500,7,FALSE)</f>
        <v>-49.09</v>
      </c>
      <c r="T373" s="64">
        <f>VLOOKUP($B373,選擇權未平倉餘額!$A$4:$I$500,8,FALSE)</f>
        <v>5.57</v>
      </c>
      <c r="U373" s="64">
        <f>VLOOKUP($B373,選擇權未平倉餘額!$A$4:$I$500,9,FALSE)</f>
        <v>52.284399999999998</v>
      </c>
      <c r="V373" s="39">
        <f>VLOOKUP($B373,臺指選擇權P_C_Ratios!$A$4:$C$500,3,FALSE)</f>
        <v>1.4878</v>
      </c>
      <c r="W373" s="41">
        <f>VLOOKUP($B373,散戶多空比!$A$6:$L$500,12,FALSE)</f>
        <v>-3.7329778116369866E-2</v>
      </c>
      <c r="X373" s="40">
        <f>VLOOKUP($B373,期貨大額交易人未沖銷部位!$A$4:$O$499,4,FALSE)</f>
        <v>978</v>
      </c>
      <c r="Y373" s="40">
        <f>VLOOKUP($B373,期貨大額交易人未沖銷部位!$A$4:$O$499,7,FALSE)</f>
        <v>10442</v>
      </c>
      <c r="Z373" s="40">
        <f>VLOOKUP($B373,期貨大額交易人未沖銷部位!$A$4:$O$499,10,FALSE)</f>
        <v>-496</v>
      </c>
      <c r="AA373" s="40">
        <f>VLOOKUP($B373,期貨大額交易人未沖銷部位!$A$4:$O$499,13,FALSE)</f>
        <v>7154</v>
      </c>
      <c r="AB373" s="40">
        <f>VLOOKUP($B373,期貨大額交易人未沖銷部位!$A$4:$O$499,14,FALSE)</f>
        <v>-1474</v>
      </c>
      <c r="AC373" s="40">
        <f>VLOOKUP($B373,期貨大額交易人未沖銷部位!$A$4:$O$499,15,FALSE)</f>
        <v>-3288</v>
      </c>
      <c r="AD373" s="33">
        <f>VLOOKUP($B373,三大美股走勢!$A$4:$J$495,4,FALSE)</f>
        <v>-6.7000000000000002E-3</v>
      </c>
      <c r="AE373" s="33">
        <f>VLOOKUP($B373,三大美股走勢!$A$4:$J$495,7,FALSE)</f>
        <v>-2.2000000000000001E-3</v>
      </c>
      <c r="AF373" s="33">
        <f>VLOOKUP($B373,三大美股走勢!$A$4:$J$495,10,FALSE)</f>
        <v>3.8E-3</v>
      </c>
    </row>
    <row r="374" spans="2:32">
      <c r="B374" s="32">
        <v>43153</v>
      </c>
      <c r="C374" s="33">
        <f>VLOOKUP($B374,大盤與近月台指!$A$4:$I$499,2,FALSE)</f>
        <v>0</v>
      </c>
      <c r="D374" s="34">
        <f>VLOOKUP($B374,大盤與近月台指!$A$4:$I$499,3,FALSE)</f>
        <v>0</v>
      </c>
      <c r="E374" s="35">
        <f>VLOOKUP($B374,大盤與近月台指!$A$4:$I$499,4,FALSE)</f>
        <v>0</v>
      </c>
      <c r="F374" s="33">
        <f>VLOOKUP($B374,大盤與近月台指!$A$4:$I$499,5,FALSE)</f>
        <v>0</v>
      </c>
      <c r="G374" s="49">
        <f>VLOOKUP($B374,三大法人買賣超!$A$4:$I$500,3,FALSE)</f>
        <v>4.9200694299999999</v>
      </c>
      <c r="H374" s="34">
        <f>VLOOKUP($B374,三大法人買賣超!$A$4:$I$500,5,FALSE)</f>
        <v>-8.8235320900000005</v>
      </c>
      <c r="I374" s="27">
        <f>VLOOKUP($B374,三大法人買賣超!$A$4:$I$500,7,FALSE)</f>
        <v>0.16901748</v>
      </c>
      <c r="J374" s="27">
        <f>VLOOKUP($B374,三大法人買賣超!$A$4:$I$500,9,FALSE)</f>
        <v>-68.831858639999993</v>
      </c>
      <c r="K374" s="37">
        <f>新台幣匯率美元指數!B375</f>
        <v>0</v>
      </c>
      <c r="L374" s="38">
        <f>新台幣匯率美元指數!C375</f>
        <v>0</v>
      </c>
      <c r="M374" s="39">
        <f>新台幣匯率美元指數!D375</f>
        <v>89.736000000000004</v>
      </c>
      <c r="N374" s="27">
        <f>VLOOKUP($B374,外資期貨未平倉口數!$A$4:$M$499,4,FALSE)</f>
        <v>-3999.5</v>
      </c>
      <c r="O374" s="27">
        <f>VLOOKUP($B374,外資期貨未平倉口數!$A$4:$M$499,9,FALSE)</f>
        <v>42152.75</v>
      </c>
      <c r="P374" s="27">
        <f>VLOOKUP($B374,外資期貨未平倉口數!$A$4:$M$499,10,FALSE)</f>
        <v>-6132</v>
      </c>
      <c r="Q374" s="27">
        <f>VLOOKUP($B374,外資期貨未平倉口數!$A$4:$M$499,11,FALSE)</f>
        <v>-6132</v>
      </c>
      <c r="R374" s="64">
        <f>VLOOKUP($B374,選擇權未平倉餘額!$A$4:$I$500,6,FALSE)</f>
        <v>3.3734000000000002</v>
      </c>
      <c r="S374" s="64">
        <f>VLOOKUP($B374,選擇權未平倉餘額!$A$4:$I$500,7,FALSE)</f>
        <v>-49.987400000000001</v>
      </c>
      <c r="T374" s="64">
        <f>VLOOKUP($B374,選擇權未平倉餘額!$A$4:$I$500,8,FALSE)</f>
        <v>3.0434999999999999</v>
      </c>
      <c r="U374" s="64">
        <f>VLOOKUP($B374,選擇權未平倉餘額!$A$4:$I$500,9,FALSE)</f>
        <v>56.677700000000002</v>
      </c>
      <c r="V374" s="39">
        <f>VLOOKUP($B374,臺指選擇權P_C_Ratios!$A$4:$C$500,3,FALSE)</f>
        <v>1.3237999999999999</v>
      </c>
      <c r="W374" s="41">
        <f>VLOOKUP($B374,散戶多空比!$A$6:$L$500,12,FALSE)</f>
        <v>0.15478086474370317</v>
      </c>
      <c r="X374" s="40">
        <f>VLOOKUP($B374,期貨大額交易人未沖銷部位!$A$4:$O$499,4,FALSE)</f>
        <v>109</v>
      </c>
      <c r="Y374" s="40">
        <f>VLOOKUP($B374,期貨大額交易人未沖銷部位!$A$4:$O$499,7,FALSE)</f>
        <v>7366</v>
      </c>
      <c r="Z374" s="40">
        <f>VLOOKUP($B374,期貨大額交易人未沖銷部位!$A$4:$O$499,10,FALSE)</f>
        <v>-569</v>
      </c>
      <c r="AA374" s="40">
        <f>VLOOKUP($B374,期貨大額交易人未沖銷部位!$A$4:$O$499,13,FALSE)</f>
        <v>5143</v>
      </c>
      <c r="AB374" s="40">
        <f>VLOOKUP($B374,期貨大額交易人未沖銷部位!$A$4:$O$499,14,FALSE)</f>
        <v>-678</v>
      </c>
      <c r="AC374" s="40">
        <f>VLOOKUP($B374,期貨大額交易人未沖銷部位!$A$4:$O$499,15,FALSE)</f>
        <v>-2223</v>
      </c>
      <c r="AD374" s="33">
        <f>VLOOKUP($B374,三大美股走勢!$A$4:$J$495,4,FALSE)</f>
        <v>6.6E-3</v>
      </c>
      <c r="AE374" s="33">
        <f>VLOOKUP($B374,三大美股走勢!$A$4:$J$495,7,FALSE)</f>
        <v>-1.1000000000000001E-3</v>
      </c>
      <c r="AF374" s="33">
        <f>VLOOKUP($B374,三大美股走勢!$A$4:$J$495,10,FALSE)</f>
        <v>-2.5000000000000001E-3</v>
      </c>
    </row>
    <row r="375" spans="2:32">
      <c r="B375" s="32">
        <v>43154</v>
      </c>
      <c r="C375" s="33">
        <f>VLOOKUP($B375,大盤與近月台指!$A$4:$I$499,2,FALSE)</f>
        <v>10794.55</v>
      </c>
      <c r="D375" s="34">
        <f>VLOOKUP($B375,大盤與近月台指!$A$4:$I$499,3,FALSE)</f>
        <v>132.16999999999999</v>
      </c>
      <c r="E375" s="35">
        <f>VLOOKUP($B375,大盤與近月台指!$A$4:$I$499,4,FALSE)</f>
        <v>1.24E-2</v>
      </c>
      <c r="F375" s="33" t="str">
        <f>VLOOKUP($B375,大盤與近月台指!$A$4:$I$499,5,FALSE)</f>
        <v>1236.78億</v>
      </c>
      <c r="G375" s="49">
        <f>VLOOKUP($B375,三大法人買賣超!$A$4:$I$500,3,FALSE)</f>
        <v>-0.20388777</v>
      </c>
      <c r="H375" s="34">
        <f>VLOOKUP($B375,三大法人買賣超!$A$4:$I$500,5,FALSE)</f>
        <v>5.9712723499999996</v>
      </c>
      <c r="I375" s="27">
        <f>VLOOKUP($B375,三大法人買賣超!$A$4:$I$500,7,FALSE)</f>
        <v>6.9801298799999998</v>
      </c>
      <c r="J375" s="27">
        <f>VLOOKUP($B375,三大法人買賣超!$A$4:$I$500,9,FALSE)</f>
        <v>21.240964550000001</v>
      </c>
      <c r="K375" s="37">
        <f>新台幣匯率美元指數!B376</f>
        <v>29.306000000000001</v>
      </c>
      <c r="L375" s="38">
        <f>新台幣匯率美元指數!C376</f>
        <v>5.0000000000000001E-3</v>
      </c>
      <c r="M375" s="39">
        <f>新台幣匯率美元指數!D376</f>
        <v>89.882999999999996</v>
      </c>
      <c r="N375" s="27">
        <f>VLOOKUP($B375,外資期貨未平倉口數!$A$4:$M$499,4,FALSE)</f>
        <v>-4199.75</v>
      </c>
      <c r="O375" s="27">
        <f>VLOOKUP($B375,外資期貨未平倉口數!$A$4:$M$499,9,FALSE)</f>
        <v>48125.5</v>
      </c>
      <c r="P375" s="27">
        <f>VLOOKUP($B375,外資期貨未平倉口數!$A$4:$M$499,10,FALSE)</f>
        <v>-159.25</v>
      </c>
      <c r="Q375" s="27">
        <f>VLOOKUP($B375,外資期貨未平倉口數!$A$4:$M$499,11,FALSE)</f>
        <v>5972.75</v>
      </c>
      <c r="R375" s="64">
        <f>VLOOKUP($B375,選擇權未平倉餘額!$A$4:$I$500,6,FALSE)</f>
        <v>8.4146999999999998</v>
      </c>
      <c r="S375" s="64">
        <f>VLOOKUP($B375,選擇權未平倉餘額!$A$4:$I$500,7,FALSE)</f>
        <v>-40.218800000000002</v>
      </c>
      <c r="T375" s="64">
        <f>VLOOKUP($B375,選擇權未平倉餘額!$A$4:$I$500,8,FALSE)</f>
        <v>5.4336000000000002</v>
      </c>
      <c r="U375" s="64">
        <f>VLOOKUP($B375,選擇權未平倉餘額!$A$4:$I$500,9,FALSE)</f>
        <v>41.077199999999998</v>
      </c>
      <c r="V375" s="39">
        <f>VLOOKUP($B375,臺指選擇權P_C_Ratios!$A$4:$C$500,3,FALSE)</f>
        <v>1.4196</v>
      </c>
      <c r="W375" s="41">
        <f>VLOOKUP($B375,散戶多空比!$A$6:$L$500,12,FALSE)</f>
        <v>1.0334778243087699E-2</v>
      </c>
      <c r="X375" s="40">
        <f>VLOOKUP($B375,期貨大額交易人未沖銷部位!$A$4:$O$499,4,FALSE)</f>
        <v>3489</v>
      </c>
      <c r="Y375" s="40">
        <f>VLOOKUP($B375,期貨大額交易人未沖銷部位!$A$4:$O$499,7,FALSE)</f>
        <v>8760</v>
      </c>
      <c r="Z375" s="40">
        <f>VLOOKUP($B375,期貨大額交易人未沖銷部位!$A$4:$O$499,10,FALSE)</f>
        <v>1580</v>
      </c>
      <c r="AA375" s="40">
        <f>VLOOKUP($B375,期貨大額交易人未沖銷部位!$A$4:$O$499,13,FALSE)</f>
        <v>7403</v>
      </c>
      <c r="AB375" s="40">
        <f>VLOOKUP($B375,期貨大額交易人未沖銷部位!$A$4:$O$499,14,FALSE)</f>
        <v>-1909</v>
      </c>
      <c r="AC375" s="40">
        <f>VLOOKUP($B375,期貨大額交易人未沖銷部位!$A$4:$O$499,15,FALSE)</f>
        <v>-1357</v>
      </c>
      <c r="AD375" s="33">
        <f>VLOOKUP($B375,三大美股走勢!$A$4:$J$495,4,FALSE)</f>
        <v>1.3899999999999999E-2</v>
      </c>
      <c r="AE375" s="33">
        <f>VLOOKUP($B375,三大美股走勢!$A$4:$J$495,7,FALSE)</f>
        <v>1.77E-2</v>
      </c>
      <c r="AF375" s="33">
        <f>VLOOKUP($B375,三大美股走勢!$A$4:$J$495,10,FALSE)</f>
        <v>2.07E-2</v>
      </c>
    </row>
    <row r="376" spans="2:32">
      <c r="B376" s="32">
        <v>43155</v>
      </c>
      <c r="C376" s="33">
        <f>VLOOKUP($B376,大盤與近月台指!$A$4:$I$499,2,FALSE)</f>
        <v>0</v>
      </c>
      <c r="D376" s="34">
        <f>VLOOKUP($B376,大盤與近月台指!$A$4:$I$499,3,FALSE)</f>
        <v>0</v>
      </c>
      <c r="E376" s="35">
        <f>VLOOKUP($B376,大盤與近月台指!$A$4:$I$499,4,FALSE)</f>
        <v>0</v>
      </c>
      <c r="F376" s="33">
        <f>VLOOKUP($B376,大盤與近月台指!$A$4:$I$499,5,FALSE)</f>
        <v>0</v>
      </c>
      <c r="G376" s="49">
        <f>VLOOKUP($B376,三大法人買賣超!$A$4:$I$500,3,FALSE)</f>
        <v>0</v>
      </c>
      <c r="H376" s="34">
        <f>VLOOKUP($B376,三大法人買賣超!$A$4:$I$500,5,FALSE)</f>
        <v>0</v>
      </c>
      <c r="I376" s="27">
        <f>VLOOKUP($B376,三大法人買賣超!$A$4:$I$500,7,FALSE)</f>
        <v>0</v>
      </c>
      <c r="J376" s="27">
        <f>VLOOKUP($B376,三大法人買賣超!$A$4:$I$500,9,FALSE)</f>
        <v>0</v>
      </c>
      <c r="K376" s="37">
        <f>新台幣匯率美元指數!B377</f>
        <v>0</v>
      </c>
      <c r="L376" s="38">
        <f>新台幣匯率美元指數!C377</f>
        <v>0</v>
      </c>
      <c r="M376" s="39">
        <f>新台幣匯率美元指數!D377</f>
        <v>0</v>
      </c>
      <c r="N376" s="27">
        <f>VLOOKUP($B376,外資期貨未平倉口數!$A$4:$M$499,4,FALSE)</f>
        <v>0</v>
      </c>
      <c r="O376" s="27">
        <f>VLOOKUP($B376,外資期貨未平倉口數!$A$4:$M$499,9,FALSE)</f>
        <v>0</v>
      </c>
      <c r="P376" s="27">
        <f>VLOOKUP($B376,外資期貨未平倉口數!$A$4:$M$499,10,FALSE)</f>
        <v>0</v>
      </c>
      <c r="Q376" s="27">
        <f>VLOOKUP($B376,外資期貨未平倉口數!$A$4:$M$499,11,FALSE)</f>
        <v>0</v>
      </c>
      <c r="R376" s="64">
        <f>VLOOKUP($B376,選擇權未平倉餘額!$A$4:$I$500,6,FALSE)</f>
        <v>0</v>
      </c>
      <c r="S376" s="64">
        <f>VLOOKUP($B376,選擇權未平倉餘額!$A$4:$I$500,7,FALSE)</f>
        <v>0</v>
      </c>
      <c r="T376" s="64">
        <f>VLOOKUP($B376,選擇權未平倉餘額!$A$4:$I$500,8,FALSE)</f>
        <v>0</v>
      </c>
      <c r="U376" s="64">
        <f>VLOOKUP($B376,選擇權未平倉餘額!$A$4:$I$500,9,FALSE)</f>
        <v>0</v>
      </c>
      <c r="V376" s="39">
        <f>VLOOKUP($B376,臺指選擇權P_C_Ratios!$A$4:$C$500,3,FALSE)</f>
        <v>0</v>
      </c>
      <c r="W376" s="41">
        <f>VLOOKUP($B376,散戶多空比!$A$6:$L$500,12,FALSE)</f>
        <v>0</v>
      </c>
      <c r="X376" s="40">
        <f>VLOOKUP($B376,期貨大額交易人未沖銷部位!$A$4:$O$499,4,FALSE)</f>
        <v>0</v>
      </c>
      <c r="Y376" s="40">
        <f>VLOOKUP($B376,期貨大額交易人未沖銷部位!$A$4:$O$499,7,FALSE)</f>
        <v>0</v>
      </c>
      <c r="Z376" s="40">
        <f>VLOOKUP($B376,期貨大額交易人未沖銷部位!$A$4:$O$499,10,FALSE)</f>
        <v>0</v>
      </c>
      <c r="AA376" s="40">
        <f>VLOOKUP($B376,期貨大額交易人未沖銷部位!$A$4:$O$499,13,FALSE)</f>
        <v>0</v>
      </c>
      <c r="AB376" s="40">
        <f>VLOOKUP($B376,期貨大額交易人未沖銷部位!$A$4:$O$499,14,FALSE)</f>
        <v>0</v>
      </c>
      <c r="AC376" s="40">
        <f>VLOOKUP($B376,期貨大額交易人未沖銷部位!$A$4:$O$499,15,FALSE)</f>
        <v>0</v>
      </c>
      <c r="AD376" s="33">
        <f>VLOOKUP($B376,三大美股走勢!$A$4:$J$495,4,FALSE)</f>
        <v>0</v>
      </c>
      <c r="AE376" s="33">
        <f>VLOOKUP($B376,三大美股走勢!$A$4:$J$495,7,FALSE)</f>
        <v>0</v>
      </c>
      <c r="AF376" s="33">
        <f>VLOOKUP($B376,三大美股走勢!$A$4:$J$495,10,FALSE)</f>
        <v>0</v>
      </c>
    </row>
    <row r="377" spans="2:32">
      <c r="B377" s="32">
        <v>43156</v>
      </c>
      <c r="C377" s="33">
        <f>VLOOKUP($B377,大盤與近月台指!$A$4:$I$499,2,FALSE)</f>
        <v>0</v>
      </c>
      <c r="D377" s="34">
        <f>VLOOKUP($B377,大盤與近月台指!$A$4:$I$499,3,FALSE)</f>
        <v>0</v>
      </c>
      <c r="E377" s="35">
        <f>VLOOKUP($B377,大盤與近月台指!$A$4:$I$499,4,FALSE)</f>
        <v>0</v>
      </c>
      <c r="F377" s="33">
        <f>VLOOKUP($B377,大盤與近月台指!$A$4:$I$499,5,FALSE)</f>
        <v>0</v>
      </c>
      <c r="G377" s="49">
        <f>VLOOKUP($B377,三大法人買賣超!$A$4:$I$500,3,FALSE)</f>
        <v>0</v>
      </c>
      <c r="H377" s="34">
        <f>VLOOKUP($B377,三大法人買賣超!$A$4:$I$500,5,FALSE)</f>
        <v>0</v>
      </c>
      <c r="I377" s="27">
        <f>VLOOKUP($B377,三大法人買賣超!$A$4:$I$500,7,FALSE)</f>
        <v>0</v>
      </c>
      <c r="J377" s="27">
        <f>VLOOKUP($B377,三大法人買賣超!$A$4:$I$500,9,FALSE)</f>
        <v>0</v>
      </c>
      <c r="K377" s="37">
        <f>新台幣匯率美元指數!B378</f>
        <v>0</v>
      </c>
      <c r="L377" s="38">
        <f>新台幣匯率美元指數!C378</f>
        <v>0</v>
      </c>
      <c r="M377" s="39">
        <f>新台幣匯率美元指數!D378</f>
        <v>0</v>
      </c>
      <c r="N377" s="27">
        <f>VLOOKUP($B377,外資期貨未平倉口數!$A$4:$M$499,4,FALSE)</f>
        <v>0</v>
      </c>
      <c r="O377" s="27">
        <f>VLOOKUP($B377,外資期貨未平倉口數!$A$4:$M$499,9,FALSE)</f>
        <v>0</v>
      </c>
      <c r="P377" s="27">
        <f>VLOOKUP($B377,外資期貨未平倉口數!$A$4:$M$499,10,FALSE)</f>
        <v>0</v>
      </c>
      <c r="Q377" s="27">
        <f>VLOOKUP($B377,外資期貨未平倉口數!$A$4:$M$499,11,FALSE)</f>
        <v>0</v>
      </c>
      <c r="R377" s="64">
        <f>VLOOKUP($B377,選擇權未平倉餘額!$A$4:$I$500,6,FALSE)</f>
        <v>0</v>
      </c>
      <c r="S377" s="64">
        <f>VLOOKUP($B377,選擇權未平倉餘額!$A$4:$I$500,7,FALSE)</f>
        <v>0</v>
      </c>
      <c r="T377" s="64">
        <f>VLOOKUP($B377,選擇權未平倉餘額!$A$4:$I$500,8,FALSE)</f>
        <v>0</v>
      </c>
      <c r="U377" s="64">
        <f>VLOOKUP($B377,選擇權未平倉餘額!$A$4:$I$500,9,FALSE)</f>
        <v>0</v>
      </c>
      <c r="V377" s="39">
        <f>VLOOKUP($B377,臺指選擇權P_C_Ratios!$A$4:$C$500,3,FALSE)</f>
        <v>0</v>
      </c>
      <c r="W377" s="41">
        <f>VLOOKUP($B377,散戶多空比!$A$6:$L$500,12,FALSE)</f>
        <v>0</v>
      </c>
      <c r="X377" s="40">
        <f>VLOOKUP($B377,期貨大額交易人未沖銷部位!$A$4:$O$499,4,FALSE)</f>
        <v>0</v>
      </c>
      <c r="Y377" s="40">
        <f>VLOOKUP($B377,期貨大額交易人未沖銷部位!$A$4:$O$499,7,FALSE)</f>
        <v>0</v>
      </c>
      <c r="Z377" s="40">
        <f>VLOOKUP($B377,期貨大額交易人未沖銷部位!$A$4:$O$499,10,FALSE)</f>
        <v>0</v>
      </c>
      <c r="AA377" s="40">
        <f>VLOOKUP($B377,期貨大額交易人未沖銷部位!$A$4:$O$499,13,FALSE)</f>
        <v>0</v>
      </c>
      <c r="AB377" s="40">
        <f>VLOOKUP($B377,期貨大額交易人未沖銷部位!$A$4:$O$499,14,FALSE)</f>
        <v>0</v>
      </c>
      <c r="AC377" s="40">
        <f>VLOOKUP($B377,期貨大額交易人未沖銷部位!$A$4:$O$499,15,FALSE)</f>
        <v>0</v>
      </c>
      <c r="AD377" s="33">
        <f>VLOOKUP($B377,三大美股走勢!$A$4:$J$495,4,FALSE)</f>
        <v>0</v>
      </c>
      <c r="AE377" s="33">
        <f>VLOOKUP($B377,三大美股走勢!$A$4:$J$495,7,FALSE)</f>
        <v>0</v>
      </c>
      <c r="AF377" s="33">
        <f>VLOOKUP($B377,三大美股走勢!$A$4:$J$495,10,FALSE)</f>
        <v>0</v>
      </c>
    </row>
    <row r="378" spans="2:32">
      <c r="B378" s="32">
        <v>43157</v>
      </c>
      <c r="C378" s="33">
        <f>VLOOKUP($B378,大盤與近月台指!$A$4:$I$499,2,FALSE)</f>
        <v>10836.7</v>
      </c>
      <c r="D378" s="34">
        <f>VLOOKUP($B378,大盤與近月台指!$A$4:$I$499,3,FALSE)</f>
        <v>42.15</v>
      </c>
      <c r="E378" s="35">
        <f>VLOOKUP($B378,大盤與近月台指!$A$4:$I$499,4,FALSE)</f>
        <v>3.8999999999999998E-3</v>
      </c>
      <c r="F378" s="33" t="str">
        <f>VLOOKUP($B378,大盤與近月台指!$A$4:$I$499,5,FALSE)</f>
        <v>1202.84億</v>
      </c>
      <c r="G378" s="49">
        <f>VLOOKUP($B378,三大法人買賣超!$A$4:$I$500,3,FALSE)</f>
        <v>3.5920888600000001</v>
      </c>
      <c r="H378" s="34">
        <f>VLOOKUP($B378,三大法人買賣超!$A$4:$I$500,5,FALSE)</f>
        <v>-3.6040154900000001</v>
      </c>
      <c r="I378" s="27">
        <f>VLOOKUP($B378,三大法人買賣超!$A$4:$I$500,7,FALSE)</f>
        <v>7.2871867899999998</v>
      </c>
      <c r="J378" s="27">
        <f>VLOOKUP($B378,三大法人買賣超!$A$4:$I$500,9,FALSE)</f>
        <v>2.6515080499999999</v>
      </c>
      <c r="K378" s="37">
        <f>新台幣匯率美元指數!B379</f>
        <v>29.234999999999999</v>
      </c>
      <c r="L378" s="38">
        <f>新台幣匯率美元指數!C379</f>
        <v>-7.0999999999999994E-2</v>
      </c>
      <c r="M378" s="39">
        <f>新台幣匯率美元指數!D379</f>
        <v>89.852999999999994</v>
      </c>
      <c r="N378" s="27">
        <f>VLOOKUP($B378,外資期貨未平倉口數!$A$4:$M$499,4,FALSE)</f>
        <v>-3347</v>
      </c>
      <c r="O378" s="27">
        <f>VLOOKUP($B378,外資期貨未平倉口數!$A$4:$M$499,9,FALSE)</f>
        <v>43624.75</v>
      </c>
      <c r="P378" s="27">
        <f>VLOOKUP($B378,外資期貨未平倉口數!$A$4:$M$499,10,FALSE)</f>
        <v>-4660</v>
      </c>
      <c r="Q378" s="27">
        <f>VLOOKUP($B378,外資期貨未平倉口數!$A$4:$M$499,11,FALSE)</f>
        <v>-4500.75</v>
      </c>
      <c r="R378" s="64">
        <f>VLOOKUP($B378,選擇權未平倉餘額!$A$4:$I$500,6,FALSE)</f>
        <v>6.8005000000000004</v>
      </c>
      <c r="S378" s="64">
        <f>VLOOKUP($B378,選擇權未平倉餘額!$A$4:$I$500,7,FALSE)</f>
        <v>4.5846999999999998</v>
      </c>
      <c r="T378" s="64">
        <f>VLOOKUP($B378,選擇權未平倉餘額!$A$4:$I$500,8,FALSE)</f>
        <v>-35.300400000000003</v>
      </c>
      <c r="U378" s="64">
        <f>VLOOKUP($B378,選擇權未平倉餘額!$A$4:$I$500,9,FALSE)</f>
        <v>36.873399999999997</v>
      </c>
      <c r="V378" s="39">
        <f>VLOOKUP($B378,臺指選擇權P_C_Ratios!$A$4:$C$500,3,FALSE)</f>
        <v>1.3537000000000001</v>
      </c>
      <c r="W378" s="41">
        <f>VLOOKUP($B378,散戶多空比!$A$6:$L$500,12,FALSE)</f>
        <v>7.7935624875819592E-2</v>
      </c>
      <c r="X378" s="40">
        <f>VLOOKUP($B378,期貨大額交易人未沖銷部位!$A$4:$O$499,4,FALSE)</f>
        <v>870</v>
      </c>
      <c r="Y378" s="40">
        <f>VLOOKUP($B378,期貨大額交易人未沖銷部位!$A$4:$O$499,7,FALSE)</f>
        <v>6658</v>
      </c>
      <c r="Z378" s="40">
        <f>VLOOKUP($B378,期貨大額交易人未沖銷部位!$A$4:$O$499,10,FALSE)</f>
        <v>-742</v>
      </c>
      <c r="AA378" s="40">
        <f>VLOOKUP($B378,期貨大額交易人未沖銷部位!$A$4:$O$499,13,FALSE)</f>
        <v>5469</v>
      </c>
      <c r="AB378" s="40">
        <f>VLOOKUP($B378,期貨大額交易人未沖銷部位!$A$4:$O$499,14,FALSE)</f>
        <v>-1612</v>
      </c>
      <c r="AC378" s="40">
        <f>VLOOKUP($B378,期貨大額交易人未沖銷部位!$A$4:$O$499,15,FALSE)</f>
        <v>-1189</v>
      </c>
      <c r="AD378" s="33">
        <f>VLOOKUP($B378,三大美股走勢!$A$4:$J$495,4,FALSE)</f>
        <v>1.5800000000000002E-2</v>
      </c>
      <c r="AE378" s="33">
        <f>VLOOKUP($B378,三大美股走勢!$A$4:$J$495,7,FALSE)</f>
        <v>1.15E-2</v>
      </c>
      <c r="AF378" s="33">
        <f>VLOOKUP($B378,三大美股走勢!$A$4:$J$495,10,FALSE)</f>
        <v>2.1600000000000001E-2</v>
      </c>
    </row>
    <row r="379" spans="2:32">
      <c r="B379" s="32">
        <v>43158</v>
      </c>
      <c r="C379" s="33">
        <f>VLOOKUP($B379,大盤與近月台指!$A$4:$I$499,2,FALSE)</f>
        <v>10815.47</v>
      </c>
      <c r="D379" s="34">
        <f>VLOOKUP($B379,大盤與近月台指!$A$4:$I$499,3,FALSE)</f>
        <v>-21.23</v>
      </c>
      <c r="E379" s="35">
        <f>VLOOKUP($B379,大盤與近月台指!$A$4:$I$499,4,FALSE)</f>
        <v>-2E-3</v>
      </c>
      <c r="F379" s="33" t="str">
        <f>VLOOKUP($B379,大盤與近月台指!$A$4:$I$499,5,FALSE)</f>
        <v>1360.23億</v>
      </c>
      <c r="G379" s="49">
        <f>VLOOKUP($B379,三大法人買賣超!$A$4:$I$500,3,FALSE)</f>
        <v>3.8654527399999998</v>
      </c>
      <c r="H379" s="34">
        <f>VLOOKUP($B379,三大法人買賣超!$A$4:$I$500,5,FALSE)</f>
        <v>-25.489026849999998</v>
      </c>
      <c r="I379" s="27">
        <f>VLOOKUP($B379,三大法人買賣超!$A$4:$I$500,7,FALSE)</f>
        <v>5.2832284600000001</v>
      </c>
      <c r="J379" s="27">
        <f>VLOOKUP($B379,三大法人買賣超!$A$4:$I$500,9,FALSE)</f>
        <v>-20.918860509999998</v>
      </c>
      <c r="K379" s="37">
        <f>新台幣匯率美元指數!B380</f>
        <v>29.23</v>
      </c>
      <c r="L379" s="38">
        <f>新台幣匯率美元指數!C380</f>
        <v>-5.0000000000000001E-3</v>
      </c>
      <c r="M379" s="39">
        <f>新台幣匯率美元指數!D380</f>
        <v>0</v>
      </c>
      <c r="N379" s="27">
        <f>VLOOKUP($B379,外資期貨未平倉口數!$A$4:$M$499,4,FALSE)</f>
        <v>-4799</v>
      </c>
      <c r="O379" s="27">
        <f>VLOOKUP($B379,外資期貨未平倉口數!$A$4:$M$499,9,FALSE)</f>
        <v>44973.5</v>
      </c>
      <c r="P379" s="27">
        <f>VLOOKUP($B379,外資期貨未平倉口數!$A$4:$M$499,10,FALSE)</f>
        <v>-3311.25</v>
      </c>
      <c r="Q379" s="27">
        <f>VLOOKUP($B379,外資期貨未平倉口數!$A$4:$M$499,11,FALSE)</f>
        <v>1348.75</v>
      </c>
      <c r="R379" s="64">
        <f>VLOOKUP($B379,選擇權未平倉餘額!$A$4:$I$500,6,FALSE)</f>
        <v>8.5277999999999992</v>
      </c>
      <c r="S379" s="64">
        <f>VLOOKUP($B379,選擇權未平倉餘額!$A$4:$I$500,7,FALSE)</f>
        <v>-36.818100000000001</v>
      </c>
      <c r="T379" s="64">
        <f>VLOOKUP($B379,選擇權未平倉餘額!$A$4:$I$500,8,FALSE)</f>
        <v>1.7910999999999999</v>
      </c>
      <c r="U379" s="64">
        <f>VLOOKUP($B379,選擇權未平倉餘額!$A$4:$I$500,9,FALSE)</f>
        <v>35.387999999999998</v>
      </c>
      <c r="V379" s="39">
        <f>VLOOKUP($B379,臺指選擇權P_C_Ratios!$A$4:$C$500,3,FALSE)</f>
        <v>1.3634999999999999</v>
      </c>
      <c r="W379" s="41">
        <f>VLOOKUP($B379,散戶多空比!$A$6:$L$500,12,FALSE)</f>
        <v>7.3427083840202426E-2</v>
      </c>
      <c r="X379" s="40">
        <f>VLOOKUP($B379,期貨大額交易人未沖銷部位!$A$4:$O$499,4,FALSE)</f>
        <v>135</v>
      </c>
      <c r="Y379" s="40">
        <f>VLOOKUP($B379,期貨大額交易人未沖銷部位!$A$4:$O$499,7,FALSE)</f>
        <v>7075</v>
      </c>
      <c r="Z379" s="40">
        <f>VLOOKUP($B379,期貨大額交易人未沖銷部位!$A$4:$O$499,10,FALSE)</f>
        <v>-1747</v>
      </c>
      <c r="AA379" s="40">
        <f>VLOOKUP($B379,期貨大額交易人未沖銷部位!$A$4:$O$499,13,FALSE)</f>
        <v>6493</v>
      </c>
      <c r="AB379" s="40">
        <f>VLOOKUP($B379,期貨大額交易人未沖銷部位!$A$4:$O$499,14,FALSE)</f>
        <v>-1882</v>
      </c>
      <c r="AC379" s="40">
        <f>VLOOKUP($B379,期貨大額交易人未沖銷部位!$A$4:$O$499,15,FALSE)</f>
        <v>-582</v>
      </c>
      <c r="AD379" s="33">
        <f>VLOOKUP($B379,三大美股走勢!$A$4:$J$495,4,FALSE)</f>
        <v>-1.1599999999999999E-2</v>
      </c>
      <c r="AE379" s="33">
        <f>VLOOKUP($B379,三大美股走勢!$A$4:$J$495,7,FALSE)</f>
        <v>-1.23E-2</v>
      </c>
      <c r="AF379" s="33">
        <f>VLOOKUP($B379,三大美股走勢!$A$4:$J$495,10,FALSE)</f>
        <v>0</v>
      </c>
    </row>
    <row r="380" spans="2:32">
      <c r="B380" s="32">
        <v>43159</v>
      </c>
      <c r="C380" s="33">
        <f>VLOOKUP($B380,大盤與近月台指!$A$4:$I$499,2,FALSE)</f>
        <v>0</v>
      </c>
      <c r="D380" s="34">
        <f>VLOOKUP($B380,大盤與近月台指!$A$4:$I$499,3,FALSE)</f>
        <v>0</v>
      </c>
      <c r="E380" s="35">
        <f>VLOOKUP($B380,大盤與近月台指!$A$4:$I$499,4,FALSE)</f>
        <v>0</v>
      </c>
      <c r="F380" s="33">
        <f>VLOOKUP($B380,大盤與近月台指!$A$4:$I$499,5,FALSE)</f>
        <v>0</v>
      </c>
      <c r="G380" s="49">
        <f>VLOOKUP($B380,三大法人買賣超!$A$4:$I$500,3,FALSE)</f>
        <v>0</v>
      </c>
      <c r="H380" s="34">
        <f>VLOOKUP($B380,三大法人買賣超!$A$4:$I$500,5,FALSE)</f>
        <v>0</v>
      </c>
      <c r="I380" s="27">
        <f>VLOOKUP($B380,三大法人買賣超!$A$4:$I$500,7,FALSE)</f>
        <v>0</v>
      </c>
      <c r="J380" s="27">
        <f>VLOOKUP($B380,三大法人買賣超!$A$4:$I$500,9,FALSE)</f>
        <v>0</v>
      </c>
      <c r="K380" s="37">
        <f>新台幣匯率美元指數!B381</f>
        <v>0</v>
      </c>
      <c r="L380" s="38">
        <f>新台幣匯率美元指數!C381</f>
        <v>0</v>
      </c>
      <c r="M380" s="39">
        <f>新台幣匯率美元指數!D381</f>
        <v>90.613</v>
      </c>
      <c r="N380" s="27">
        <f>VLOOKUP($B380,外資期貨未平倉口數!$A$4:$M$499,4,FALSE)</f>
        <v>0</v>
      </c>
      <c r="O380" s="27">
        <f>VLOOKUP($B380,外資期貨未平倉口數!$A$4:$M$499,9,FALSE)</f>
        <v>0</v>
      </c>
      <c r="P380" s="27">
        <f>VLOOKUP($B380,外資期貨未平倉口數!$A$4:$M$499,10,FALSE)</f>
        <v>0</v>
      </c>
      <c r="Q380" s="27">
        <f>VLOOKUP($B380,外資期貨未平倉口數!$A$4:$M$499,11,FALSE)</f>
        <v>0</v>
      </c>
      <c r="R380" s="64">
        <f>VLOOKUP($B380,選擇權未平倉餘額!$A$4:$I$500,6,FALSE)</f>
        <v>0</v>
      </c>
      <c r="S380" s="64">
        <f>VLOOKUP($B380,選擇權未平倉餘額!$A$4:$I$500,7,FALSE)</f>
        <v>0</v>
      </c>
      <c r="T380" s="64">
        <f>VLOOKUP($B380,選擇權未平倉餘額!$A$4:$I$500,8,FALSE)</f>
        <v>0</v>
      </c>
      <c r="U380" s="64">
        <f>VLOOKUP($B380,選擇權未平倉餘額!$A$4:$I$500,9,FALSE)</f>
        <v>0</v>
      </c>
      <c r="V380" s="39">
        <f>VLOOKUP($B380,臺指選擇權P_C_Ratios!$A$4:$C$500,3,FALSE)</f>
        <v>0</v>
      </c>
      <c r="W380" s="41">
        <f>VLOOKUP($B380,散戶多空比!$A$6:$L$500,12,FALSE)</f>
        <v>0</v>
      </c>
      <c r="X380" s="40">
        <f>VLOOKUP($B380,期貨大額交易人未沖銷部位!$A$4:$O$499,4,FALSE)</f>
        <v>0</v>
      </c>
      <c r="Y380" s="40">
        <f>VLOOKUP($B380,期貨大額交易人未沖銷部位!$A$4:$O$499,7,FALSE)</f>
        <v>0</v>
      </c>
      <c r="Z380" s="40">
        <f>VLOOKUP($B380,期貨大額交易人未沖銷部位!$A$4:$O$499,10,FALSE)</f>
        <v>0</v>
      </c>
      <c r="AA380" s="40">
        <f>VLOOKUP($B380,期貨大額交易人未沖銷部位!$A$4:$O$499,13,FALSE)</f>
        <v>0</v>
      </c>
      <c r="AB380" s="40">
        <f>VLOOKUP($B380,期貨大額交易人未沖銷部位!$A$4:$O$499,14,FALSE)</f>
        <v>0</v>
      </c>
      <c r="AC380" s="40">
        <f>VLOOKUP($B380,期貨大額交易人未沖銷部位!$A$4:$O$499,15,FALSE)</f>
        <v>0</v>
      </c>
      <c r="AD380" s="33">
        <f>VLOOKUP($B380,三大美股走勢!$A$4:$J$495,4,FALSE)</f>
        <v>-1.4999999999999999E-2</v>
      </c>
      <c r="AE380" s="33">
        <f>VLOOKUP($B380,三大美股走勢!$A$4:$J$495,7,FALSE)</f>
        <v>-7.7999999999999996E-3</v>
      </c>
      <c r="AF380" s="33">
        <f>VLOOKUP($B380,三大美股走勢!$A$4:$J$495,10,FALSE)</f>
        <v>-2.29E-2</v>
      </c>
    </row>
    <row r="381" spans="2:32">
      <c r="B381" s="32">
        <v>43160</v>
      </c>
      <c r="C381" s="33">
        <f>VLOOKUP($B381,大盤與近月台指!$A$4:$I$499,2,FALSE)</f>
        <v>10785.79</v>
      </c>
      <c r="D381" s="34">
        <f>VLOOKUP($B381,大盤與近月台指!$A$4:$I$499,3,FALSE)</f>
        <v>-29.68</v>
      </c>
      <c r="E381" s="35">
        <f>VLOOKUP($B381,大盤與近月台指!$A$4:$I$499,4,FALSE)</f>
        <v>-2.7000000000000001E-3</v>
      </c>
      <c r="F381" s="33" t="str">
        <f>VLOOKUP($B381,大盤與近月台指!$A$4:$I$499,5,FALSE)</f>
        <v>1288.03億</v>
      </c>
      <c r="G381" s="49">
        <f>VLOOKUP($B381,三大法人買賣超!$A$4:$I$500,3,FALSE)</f>
        <v>1.9950517000000001</v>
      </c>
      <c r="H381" s="34">
        <f>VLOOKUP($B381,三大法人買賣超!$A$4:$I$500,5,FALSE)</f>
        <v>-14.93888565</v>
      </c>
      <c r="I381" s="27">
        <f>VLOOKUP($B381,三大法人買賣超!$A$4:$I$500,7,FALSE)</f>
        <v>-2.2623828399999999</v>
      </c>
      <c r="J381" s="27">
        <f>VLOOKUP($B381,三大法人買賣超!$A$4:$I$500,9,FALSE)</f>
        <v>-28.799382609999999</v>
      </c>
      <c r="K381" s="37">
        <f>新台幣匯率美元指數!B382</f>
        <v>29.318000000000001</v>
      </c>
      <c r="L381" s="38">
        <f>新台幣匯率美元指數!C382</f>
        <v>8.7999999999999995E-2</v>
      </c>
      <c r="M381" s="39">
        <f>新台幣匯率美元指數!D382</f>
        <v>90.323999999999998</v>
      </c>
      <c r="N381" s="27">
        <f>VLOOKUP($B381,外資期貨未平倉口數!$A$4:$M$499,4,FALSE)</f>
        <v>-4982.25</v>
      </c>
      <c r="O381" s="27">
        <f>VLOOKUP($B381,外資期貨未平倉口數!$A$4:$M$499,9,FALSE)</f>
        <v>45172.75</v>
      </c>
      <c r="P381" s="27">
        <f>VLOOKUP($B381,外資期貨未平倉口數!$A$4:$M$499,10,FALSE)</f>
        <v>-3112</v>
      </c>
      <c r="Q381" s="27">
        <f>VLOOKUP($B381,外資期貨未平倉口數!$A$4:$M$499,11,FALSE)</f>
        <v>199.25</v>
      </c>
      <c r="R381" s="64">
        <f>VLOOKUP($B381,選擇權未平倉餘額!$A$4:$I$500,6,FALSE)</f>
        <v>5.7135999999999996</v>
      </c>
      <c r="S381" s="64">
        <f>VLOOKUP($B381,選擇權未平倉餘額!$A$4:$I$500,7,FALSE)</f>
        <v>-43.022799999999997</v>
      </c>
      <c r="T381" s="64">
        <f>VLOOKUP($B381,選擇權未平倉餘額!$A$4:$I$500,8,FALSE)</f>
        <v>1.7287999999999999</v>
      </c>
      <c r="U381" s="64">
        <f>VLOOKUP($B381,選擇權未平倉餘額!$A$4:$I$500,9,FALSE)</f>
        <v>42.702599999999997</v>
      </c>
      <c r="V381" s="39">
        <f>VLOOKUP($B381,臺指選擇權P_C_Ratios!$A$4:$C$500,3,FALSE)</f>
        <v>1.4680000000000002</v>
      </c>
      <c r="W381" s="41">
        <f>VLOOKUP($B381,散戶多空比!$A$6:$L$500,12,FALSE)</f>
        <v>4.5841300191204588E-2</v>
      </c>
      <c r="X381" s="40">
        <f>VLOOKUP($B381,期貨大額交易人未沖銷部位!$A$4:$O$499,4,FALSE)</f>
        <v>303</v>
      </c>
      <c r="Y381" s="40">
        <f>VLOOKUP($B381,期貨大額交易人未沖銷部位!$A$4:$O$499,7,FALSE)</f>
        <v>7400</v>
      </c>
      <c r="Z381" s="40">
        <f>VLOOKUP($B381,期貨大額交易人未沖銷部位!$A$4:$O$499,10,FALSE)</f>
        <v>-919</v>
      </c>
      <c r="AA381" s="40">
        <f>VLOOKUP($B381,期貨大額交易人未沖銷部位!$A$4:$O$499,13,FALSE)</f>
        <v>6928</v>
      </c>
      <c r="AB381" s="40">
        <f>VLOOKUP($B381,期貨大額交易人未沖銷部位!$A$4:$O$499,14,FALSE)</f>
        <v>-1222</v>
      </c>
      <c r="AC381" s="40">
        <f>VLOOKUP($B381,期貨大額交易人未沖銷部位!$A$4:$O$499,15,FALSE)</f>
        <v>-472</v>
      </c>
      <c r="AD381" s="33">
        <f>VLOOKUP($B381,三大美股走勢!$A$4:$J$495,4,FALSE)</f>
        <v>-1.6799999999999999E-2</v>
      </c>
      <c r="AE381" s="33">
        <f>VLOOKUP($B381,三大美股走勢!$A$4:$J$495,7,FALSE)</f>
        <v>-1.2699999999999999E-2</v>
      </c>
      <c r="AF381" s="33">
        <f>VLOOKUP($B381,三大美股走勢!$A$4:$J$495,10,FALSE)</f>
        <v>-1.61E-2</v>
      </c>
    </row>
    <row r="382" spans="2:32">
      <c r="B382" s="32">
        <v>43161</v>
      </c>
      <c r="C382" s="33">
        <f>VLOOKUP($B382,大盤與近月台指!$A$4:$I$499,2,FALSE)</f>
        <v>10698.17</v>
      </c>
      <c r="D382" s="34">
        <f>VLOOKUP($B382,大盤與近月台指!$A$4:$I$499,3,FALSE)</f>
        <v>-87.62</v>
      </c>
      <c r="E382" s="35">
        <f>VLOOKUP($B382,大盤與近月台指!$A$4:$I$499,4,FALSE)</f>
        <v>-8.0999999999999996E-3</v>
      </c>
      <c r="F382" s="33" t="str">
        <f>VLOOKUP($B382,大盤與近月台指!$A$4:$I$499,5,FALSE)</f>
        <v>1096.51億</v>
      </c>
      <c r="G382" s="49">
        <f>VLOOKUP($B382,三大法人買賣超!$A$4:$I$500,3,FALSE)</f>
        <v>2.3012592199999999</v>
      </c>
      <c r="H382" s="34">
        <f>VLOOKUP($B382,三大法人買賣超!$A$4:$I$500,5,FALSE)</f>
        <v>-4.5102864699999996</v>
      </c>
      <c r="I382" s="27">
        <f>VLOOKUP($B382,三大法人買賣超!$A$4:$I$500,7,FALSE)</f>
        <v>0.69037419</v>
      </c>
      <c r="J382" s="27">
        <f>VLOOKUP($B382,三大法人買賣超!$A$4:$I$500,9,FALSE)</f>
        <v>-155.76291320999999</v>
      </c>
      <c r="K382" s="37">
        <f>新台幣匯率美元指數!B383</f>
        <v>29.29</v>
      </c>
      <c r="L382" s="38">
        <f>新台幣匯率美元指數!C383</f>
        <v>-2.8000000000000001E-2</v>
      </c>
      <c r="M382" s="39">
        <f>新台幣匯率美元指數!D383</f>
        <v>89.935000000000002</v>
      </c>
      <c r="N382" s="27">
        <f>VLOOKUP($B382,外資期貨未平倉口數!$A$4:$M$499,4,FALSE)</f>
        <v>-5211.25</v>
      </c>
      <c r="O382" s="27">
        <f>VLOOKUP($B382,外資期貨未平倉口數!$A$4:$M$499,9,FALSE)</f>
        <v>45575.5</v>
      </c>
      <c r="P382" s="27">
        <f>VLOOKUP($B382,外資期貨未平倉口數!$A$4:$M$499,10,FALSE)</f>
        <v>-2709.25</v>
      </c>
      <c r="Q382" s="27">
        <f>VLOOKUP($B382,外資期貨未平倉口數!$A$4:$M$499,11,FALSE)</f>
        <v>402.75</v>
      </c>
      <c r="R382" s="64">
        <f>VLOOKUP($B382,選擇權未平倉餘額!$A$4:$I$500,6,FALSE)</f>
        <v>2.9274</v>
      </c>
      <c r="S382" s="64">
        <f>VLOOKUP($B382,選擇權未平倉餘額!$A$4:$I$500,7,FALSE)</f>
        <v>-48.790999999999997</v>
      </c>
      <c r="T382" s="64">
        <f>VLOOKUP($B382,選擇權未平倉餘額!$A$4:$I$500,8,FALSE)</f>
        <v>0.1651</v>
      </c>
      <c r="U382" s="64">
        <f>VLOOKUP($B382,選擇權未平倉餘額!$A$4:$I$500,9,FALSE)</f>
        <v>51.029200000000003</v>
      </c>
      <c r="V382" s="39">
        <f>VLOOKUP($B382,臺指選擇權P_C_Ratios!$A$4:$C$500,3,FALSE)</f>
        <v>1.3326</v>
      </c>
      <c r="W382" s="41">
        <f>VLOOKUP($B382,散戶多空比!$A$6:$L$500,12,FALSE)</f>
        <v>4.9949878976064156E-2</v>
      </c>
      <c r="X382" s="40">
        <f>VLOOKUP($B382,期貨大額交易人未沖銷部位!$A$4:$O$499,4,FALSE)</f>
        <v>-15</v>
      </c>
      <c r="Y382" s="40">
        <f>VLOOKUP($B382,期貨大額交易人未沖銷部位!$A$4:$O$499,7,FALSE)</f>
        <v>8704</v>
      </c>
      <c r="Z382" s="40">
        <f>VLOOKUP($B382,期貨大額交易人未沖銷部位!$A$4:$O$499,10,FALSE)</f>
        <v>-1915</v>
      </c>
      <c r="AA382" s="40">
        <f>VLOOKUP($B382,期貨大額交易人未沖銷部位!$A$4:$O$499,13,FALSE)</f>
        <v>8082</v>
      </c>
      <c r="AB382" s="40">
        <f>VLOOKUP($B382,期貨大額交易人未沖銷部位!$A$4:$O$499,14,FALSE)</f>
        <v>-1900</v>
      </c>
      <c r="AC382" s="40">
        <f>VLOOKUP($B382,期貨大額交易人未沖銷部位!$A$4:$O$499,15,FALSE)</f>
        <v>-622</v>
      </c>
      <c r="AD382" s="33">
        <f>VLOOKUP($B382,三大美股走勢!$A$4:$J$495,4,FALSE)</f>
        <v>-2.8999999999999998E-3</v>
      </c>
      <c r="AE382" s="33">
        <f>VLOOKUP($B382,三大美股走勢!$A$4:$J$495,7,FALSE)</f>
        <v>1.0800000000000001E-2</v>
      </c>
      <c r="AF382" s="33">
        <f>VLOOKUP($B382,三大美股走勢!$A$4:$J$495,10,FALSE)</f>
        <v>1.7600000000000001E-2</v>
      </c>
    </row>
    <row r="383" spans="2:32">
      <c r="B383" s="32">
        <v>43162</v>
      </c>
      <c r="C383" s="33">
        <f>VLOOKUP($B383,大盤與近月台指!$A$4:$I$499,2,FALSE)</f>
        <v>0</v>
      </c>
      <c r="D383" s="34">
        <f>VLOOKUP($B383,大盤與近月台指!$A$4:$I$499,3,FALSE)</f>
        <v>0</v>
      </c>
      <c r="E383" s="35">
        <f>VLOOKUP($B383,大盤與近月台指!$A$4:$I$499,4,FALSE)</f>
        <v>0</v>
      </c>
      <c r="F383" s="33">
        <f>VLOOKUP($B383,大盤與近月台指!$A$4:$I$499,5,FALSE)</f>
        <v>0</v>
      </c>
      <c r="G383" s="49">
        <f>VLOOKUP($B383,三大法人買賣超!$A$4:$I$500,3,FALSE)</f>
        <v>0</v>
      </c>
      <c r="H383" s="34">
        <f>VLOOKUP($B383,三大法人買賣超!$A$4:$I$500,5,FALSE)</f>
        <v>0</v>
      </c>
      <c r="I383" s="27">
        <f>VLOOKUP($B383,三大法人買賣超!$A$4:$I$500,7,FALSE)</f>
        <v>0</v>
      </c>
      <c r="J383" s="27">
        <f>VLOOKUP($B383,三大法人買賣超!$A$4:$I$500,9,FALSE)</f>
        <v>0</v>
      </c>
      <c r="K383" s="37">
        <f>新台幣匯率美元指數!B384</f>
        <v>0</v>
      </c>
      <c r="L383" s="38">
        <f>新台幣匯率美元指數!C384</f>
        <v>0</v>
      </c>
      <c r="M383" s="39">
        <f>新台幣匯率美元指數!D384</f>
        <v>0</v>
      </c>
      <c r="N383" s="27">
        <f>VLOOKUP($B383,外資期貨未平倉口數!$A$4:$M$499,4,FALSE)</f>
        <v>0</v>
      </c>
      <c r="O383" s="27">
        <f>VLOOKUP($B383,外資期貨未平倉口數!$A$4:$M$499,9,FALSE)</f>
        <v>0</v>
      </c>
      <c r="P383" s="27">
        <f>VLOOKUP($B383,外資期貨未平倉口數!$A$4:$M$499,10,FALSE)</f>
        <v>0</v>
      </c>
      <c r="Q383" s="27">
        <f>VLOOKUP($B383,外資期貨未平倉口數!$A$4:$M$499,11,FALSE)</f>
        <v>0</v>
      </c>
      <c r="R383" s="64">
        <f>VLOOKUP($B383,選擇權未平倉餘額!$A$4:$I$500,6,FALSE)</f>
        <v>0</v>
      </c>
      <c r="S383" s="64">
        <f>VLOOKUP($B383,選擇權未平倉餘額!$A$4:$I$500,7,FALSE)</f>
        <v>0</v>
      </c>
      <c r="T383" s="64">
        <f>VLOOKUP($B383,選擇權未平倉餘額!$A$4:$I$500,8,FALSE)</f>
        <v>0</v>
      </c>
      <c r="U383" s="64">
        <f>VLOOKUP($B383,選擇權未平倉餘額!$A$4:$I$500,9,FALSE)</f>
        <v>0</v>
      </c>
      <c r="V383" s="39">
        <f>VLOOKUP($B383,臺指選擇權P_C_Ratios!$A$4:$C$500,3,FALSE)</f>
        <v>0</v>
      </c>
      <c r="W383" s="41">
        <f>VLOOKUP($B383,散戶多空比!$A$6:$L$500,12,FALSE)</f>
        <v>0</v>
      </c>
      <c r="X383" s="40">
        <f>VLOOKUP($B383,期貨大額交易人未沖銷部位!$A$4:$O$499,4,FALSE)</f>
        <v>0</v>
      </c>
      <c r="Y383" s="40">
        <f>VLOOKUP($B383,期貨大額交易人未沖銷部位!$A$4:$O$499,7,FALSE)</f>
        <v>0</v>
      </c>
      <c r="Z383" s="40">
        <f>VLOOKUP($B383,期貨大額交易人未沖銷部位!$A$4:$O$499,10,FALSE)</f>
        <v>0</v>
      </c>
      <c r="AA383" s="40">
        <f>VLOOKUP($B383,期貨大額交易人未沖銷部位!$A$4:$O$499,13,FALSE)</f>
        <v>0</v>
      </c>
      <c r="AB383" s="40">
        <f>VLOOKUP($B383,期貨大額交易人未沖銷部位!$A$4:$O$499,14,FALSE)</f>
        <v>0</v>
      </c>
      <c r="AC383" s="40">
        <f>VLOOKUP($B383,期貨大額交易人未沖銷部位!$A$4:$O$499,15,FALSE)</f>
        <v>0</v>
      </c>
      <c r="AD383" s="33">
        <f>VLOOKUP($B383,三大美股走勢!$A$4:$J$495,4,FALSE)</f>
        <v>0</v>
      </c>
      <c r="AE383" s="33">
        <f>VLOOKUP($B383,三大美股走勢!$A$4:$J$495,7,FALSE)</f>
        <v>0</v>
      </c>
      <c r="AF383" s="33">
        <f>VLOOKUP($B383,三大美股走勢!$A$4:$J$495,10,FALSE)</f>
        <v>0</v>
      </c>
    </row>
    <row r="384" spans="2:32">
      <c r="B384" s="32">
        <v>43163</v>
      </c>
      <c r="C384" s="33">
        <f>VLOOKUP($B384,大盤與近月台指!$A$4:$I$499,2,FALSE)</f>
        <v>0</v>
      </c>
      <c r="D384" s="34">
        <f>VLOOKUP($B384,大盤與近月台指!$A$4:$I$499,3,FALSE)</f>
        <v>0</v>
      </c>
      <c r="E384" s="35">
        <f>VLOOKUP($B384,大盤與近月台指!$A$4:$I$499,4,FALSE)</f>
        <v>0</v>
      </c>
      <c r="F384" s="33">
        <f>VLOOKUP($B384,大盤與近月台指!$A$4:$I$499,5,FALSE)</f>
        <v>0</v>
      </c>
      <c r="G384" s="49">
        <f>VLOOKUP($B384,三大法人買賣超!$A$4:$I$500,3,FALSE)</f>
        <v>0</v>
      </c>
      <c r="H384" s="34">
        <f>VLOOKUP($B384,三大法人買賣超!$A$4:$I$500,5,FALSE)</f>
        <v>0</v>
      </c>
      <c r="I384" s="27">
        <f>VLOOKUP($B384,三大法人買賣超!$A$4:$I$500,7,FALSE)</f>
        <v>0</v>
      </c>
      <c r="J384" s="27">
        <f>VLOOKUP($B384,三大法人買賣超!$A$4:$I$500,9,FALSE)</f>
        <v>0</v>
      </c>
      <c r="K384" s="37">
        <f>新台幣匯率美元指數!B385</f>
        <v>0</v>
      </c>
      <c r="L384" s="38">
        <f>新台幣匯率美元指數!C385</f>
        <v>0</v>
      </c>
      <c r="M384" s="39">
        <f>新台幣匯率美元指數!D385</f>
        <v>0</v>
      </c>
      <c r="N384" s="27">
        <f>VLOOKUP($B384,外資期貨未平倉口數!$A$4:$M$499,4,FALSE)</f>
        <v>0</v>
      </c>
      <c r="O384" s="27">
        <f>VLOOKUP($B384,外資期貨未平倉口數!$A$4:$M$499,9,FALSE)</f>
        <v>0</v>
      </c>
      <c r="P384" s="27">
        <f>VLOOKUP($B384,外資期貨未平倉口數!$A$4:$M$499,10,FALSE)</f>
        <v>0</v>
      </c>
      <c r="Q384" s="27">
        <f>VLOOKUP($B384,外資期貨未平倉口數!$A$4:$M$499,11,FALSE)</f>
        <v>0</v>
      </c>
      <c r="R384" s="64">
        <f>VLOOKUP($B384,選擇權未平倉餘額!$A$4:$I$500,6,FALSE)</f>
        <v>0</v>
      </c>
      <c r="S384" s="64">
        <f>VLOOKUP($B384,選擇權未平倉餘額!$A$4:$I$500,7,FALSE)</f>
        <v>0</v>
      </c>
      <c r="T384" s="64">
        <f>VLOOKUP($B384,選擇權未平倉餘額!$A$4:$I$500,8,FALSE)</f>
        <v>0</v>
      </c>
      <c r="U384" s="64">
        <f>VLOOKUP($B384,選擇權未平倉餘額!$A$4:$I$500,9,FALSE)</f>
        <v>0</v>
      </c>
      <c r="V384" s="39">
        <f>VLOOKUP($B384,臺指選擇權P_C_Ratios!$A$4:$C$500,3,FALSE)</f>
        <v>0</v>
      </c>
      <c r="W384" s="41">
        <f>VLOOKUP($B384,散戶多空比!$A$6:$L$500,12,FALSE)</f>
        <v>0</v>
      </c>
      <c r="X384" s="40">
        <f>VLOOKUP($B384,期貨大額交易人未沖銷部位!$A$4:$O$499,4,FALSE)</f>
        <v>0</v>
      </c>
      <c r="Y384" s="40">
        <f>VLOOKUP($B384,期貨大額交易人未沖銷部位!$A$4:$O$499,7,FALSE)</f>
        <v>0</v>
      </c>
      <c r="Z384" s="40">
        <f>VLOOKUP($B384,期貨大額交易人未沖銷部位!$A$4:$O$499,10,FALSE)</f>
        <v>0</v>
      </c>
      <c r="AA384" s="40">
        <f>VLOOKUP($B384,期貨大額交易人未沖銷部位!$A$4:$O$499,13,FALSE)</f>
        <v>0</v>
      </c>
      <c r="AB384" s="40">
        <f>VLOOKUP($B384,期貨大額交易人未沖銷部位!$A$4:$O$499,14,FALSE)</f>
        <v>0</v>
      </c>
      <c r="AC384" s="40">
        <f>VLOOKUP($B384,期貨大額交易人未沖銷部位!$A$4:$O$499,15,FALSE)</f>
        <v>0</v>
      </c>
      <c r="AD384" s="33">
        <f>VLOOKUP($B384,三大美股走勢!$A$4:$J$495,4,FALSE)</f>
        <v>0</v>
      </c>
      <c r="AE384" s="33">
        <f>VLOOKUP($B384,三大美股走勢!$A$4:$J$495,7,FALSE)</f>
        <v>0</v>
      </c>
      <c r="AF384" s="33">
        <f>VLOOKUP($B384,三大美股走勢!$A$4:$J$495,10,FALSE)</f>
        <v>0</v>
      </c>
    </row>
    <row r="385" spans="2:32">
      <c r="B385" s="32">
        <v>43164</v>
      </c>
      <c r="C385" s="33">
        <f>VLOOKUP($B385,大盤與近月台指!$A$4:$I$499,2,FALSE)</f>
        <v>10642.9</v>
      </c>
      <c r="D385" s="34">
        <f>VLOOKUP($B385,大盤與近月台指!$A$4:$I$499,3,FALSE)</f>
        <v>-55.27</v>
      </c>
      <c r="E385" s="35">
        <f>VLOOKUP($B385,大盤與近月台指!$A$4:$I$499,4,FALSE)</f>
        <v>-5.1999999999999998E-3</v>
      </c>
      <c r="F385" s="33" t="str">
        <f>VLOOKUP($B385,大盤與近月台指!$A$4:$I$499,5,FALSE)</f>
        <v>1122.94億</v>
      </c>
      <c r="G385" s="49">
        <f>VLOOKUP($B385,三大法人買賣超!$A$4:$I$500,3,FALSE)</f>
        <v>-2.8917441199999998</v>
      </c>
      <c r="H385" s="34">
        <f>VLOOKUP($B385,三大法人買賣超!$A$4:$I$500,5,FALSE)</f>
        <v>-18.162578580000002</v>
      </c>
      <c r="I385" s="27">
        <f>VLOOKUP($B385,三大法人買賣超!$A$4:$I$500,7,FALSE)</f>
        <v>-1.94815655</v>
      </c>
      <c r="J385" s="27">
        <f>VLOOKUP($B385,三大法人買賣超!$A$4:$I$500,9,FALSE)</f>
        <v>-102.13111395</v>
      </c>
      <c r="K385" s="37">
        <f>新台幣匯率美元指數!B386</f>
        <v>29.292000000000002</v>
      </c>
      <c r="L385" s="38">
        <f>新台幣匯率美元指數!C386</f>
        <v>2E-3</v>
      </c>
      <c r="M385" s="39">
        <f>新台幣匯率美元指數!D386</f>
        <v>90.08</v>
      </c>
      <c r="N385" s="27">
        <f>VLOOKUP($B385,外資期貨未平倉口數!$A$4:$M$499,4,FALSE)</f>
        <v>-5267.75</v>
      </c>
      <c r="O385" s="27">
        <f>VLOOKUP($B385,外資期貨未平倉口數!$A$4:$M$499,9,FALSE)</f>
        <v>44457.25</v>
      </c>
      <c r="P385" s="27">
        <f>VLOOKUP($B385,外資期貨未平倉口數!$A$4:$M$499,10,FALSE)</f>
        <v>-3827.5</v>
      </c>
      <c r="Q385" s="27">
        <f>VLOOKUP($B385,外資期貨未平倉口數!$A$4:$M$499,11,FALSE)</f>
        <v>-1118.25</v>
      </c>
      <c r="R385" s="64">
        <f>VLOOKUP($B385,選擇權未平倉餘額!$A$4:$I$500,6,FALSE)</f>
        <v>1.0201</v>
      </c>
      <c r="S385" s="64">
        <f>VLOOKUP($B385,選擇權未平倉餘額!$A$4:$I$500,7,FALSE)</f>
        <v>-48.953299999999999</v>
      </c>
      <c r="T385" s="64">
        <f>VLOOKUP($B385,選擇權未平倉餘額!$A$4:$I$500,8,FALSE)</f>
        <v>4.8856999999999999</v>
      </c>
      <c r="U385" s="64">
        <f>VLOOKUP($B385,選擇權未平倉餘額!$A$4:$I$500,9,FALSE)</f>
        <v>49.449800000000003</v>
      </c>
      <c r="V385" s="39">
        <f>VLOOKUP($B385,臺指選擇權P_C_Ratios!$A$4:$C$500,3,FALSE)</f>
        <v>1.2763</v>
      </c>
      <c r="W385" s="41">
        <f>VLOOKUP($B385,散戶多空比!$A$6:$L$500,12,FALSE)</f>
        <v>0.11924739978964591</v>
      </c>
      <c r="X385" s="40">
        <f>VLOOKUP($B385,期貨大額交易人未沖銷部位!$A$4:$O$499,4,FALSE)</f>
        <v>-1530</v>
      </c>
      <c r="Y385" s="40">
        <f>VLOOKUP($B385,期貨大額交易人未沖銷部位!$A$4:$O$499,7,FALSE)</f>
        <v>6727</v>
      </c>
      <c r="Z385" s="40">
        <f>VLOOKUP($B385,期貨大額交易人未沖銷部位!$A$4:$O$499,10,FALSE)</f>
        <v>-3786</v>
      </c>
      <c r="AA385" s="40">
        <f>VLOOKUP($B385,期貨大額交易人未沖銷部位!$A$4:$O$499,13,FALSE)</f>
        <v>5937</v>
      </c>
      <c r="AB385" s="40">
        <f>VLOOKUP($B385,期貨大額交易人未沖銷部位!$A$4:$O$499,14,FALSE)</f>
        <v>-2256</v>
      </c>
      <c r="AC385" s="40">
        <f>VLOOKUP($B385,期貨大額交易人未沖銷部位!$A$4:$O$499,15,FALSE)</f>
        <v>-790</v>
      </c>
      <c r="AD385" s="33">
        <f>VLOOKUP($B385,三大美股走勢!$A$4:$J$495,4,FALSE)</f>
        <v>1.37E-2</v>
      </c>
      <c r="AE385" s="33">
        <f>VLOOKUP($B385,三大美股走勢!$A$4:$J$495,7,FALSE)</f>
        <v>0.01</v>
      </c>
      <c r="AF385" s="33">
        <f>VLOOKUP($B385,三大美股走勢!$A$4:$J$495,10,FALSE)</f>
        <v>7.9000000000000008E-3</v>
      </c>
    </row>
    <row r="386" spans="2:32">
      <c r="B386" s="32">
        <v>43165</v>
      </c>
      <c r="C386" s="33">
        <f>VLOOKUP($B386,大盤與近月台指!$A$4:$I$499,2,FALSE)</f>
        <v>10784.34</v>
      </c>
      <c r="D386" s="34">
        <f>VLOOKUP($B386,大盤與近月台指!$A$4:$I$499,3,FALSE)</f>
        <v>141.44</v>
      </c>
      <c r="E386" s="35">
        <f>VLOOKUP($B386,大盤與近月台指!$A$4:$I$499,4,FALSE)</f>
        <v>1.3299999999999999E-2</v>
      </c>
      <c r="F386" s="33" t="str">
        <f>VLOOKUP($B386,大盤與近月台指!$A$4:$I$499,5,FALSE)</f>
        <v>1110.36億</v>
      </c>
      <c r="G386" s="49">
        <f>VLOOKUP($B386,三大法人買賣超!$A$4:$I$500,3,FALSE)</f>
        <v>2.54371233</v>
      </c>
      <c r="H386" s="34">
        <f>VLOOKUP($B386,三大法人買賣超!$A$4:$I$500,5,FALSE)</f>
        <v>-9.3520325199999998</v>
      </c>
      <c r="I386" s="27">
        <f>VLOOKUP($B386,三大法人買賣超!$A$4:$I$500,7,FALSE)</f>
        <v>-2.3759223600000001</v>
      </c>
      <c r="J386" s="27">
        <f>VLOOKUP($B386,三大法人買賣超!$A$4:$I$500,9,FALSE)</f>
        <v>37.313798980000001</v>
      </c>
      <c r="K386" s="37">
        <f>新台幣匯率美元指數!B387</f>
        <v>29.286999999999999</v>
      </c>
      <c r="L386" s="38">
        <f>新台幣匯率美元指數!C387</f>
        <v>-5.0000000000000001E-3</v>
      </c>
      <c r="M386" s="39">
        <f>新台幣匯率美元指數!D387</f>
        <v>89.617999999999995</v>
      </c>
      <c r="N386" s="27">
        <f>VLOOKUP($B386,外資期貨未平倉口數!$A$4:$M$499,4,FALSE)</f>
        <v>-3785.75</v>
      </c>
      <c r="O386" s="27">
        <f>VLOOKUP($B386,外資期貨未平倉口數!$A$4:$M$499,9,FALSE)</f>
        <v>48047.5</v>
      </c>
      <c r="P386" s="27">
        <f>VLOOKUP($B386,外資期貨未平倉口數!$A$4:$M$499,10,FALSE)</f>
        <v>-237.25</v>
      </c>
      <c r="Q386" s="27">
        <f>VLOOKUP($B386,外資期貨未平倉口數!$A$4:$M$499,11,FALSE)</f>
        <v>3590.25</v>
      </c>
      <c r="R386" s="64">
        <f>VLOOKUP($B386,選擇權未平倉餘額!$A$4:$I$500,6,FALSE)</f>
        <v>7.9946000000000002</v>
      </c>
      <c r="S386" s="64">
        <f>VLOOKUP($B386,選擇權未平倉餘額!$A$4:$I$500,7,FALSE)</f>
        <v>-32.599600000000002</v>
      </c>
      <c r="T386" s="64">
        <f>VLOOKUP($B386,選擇權未平倉餘額!$A$4:$I$500,8,FALSE)</f>
        <v>6.2359</v>
      </c>
      <c r="U386" s="64">
        <f>VLOOKUP($B386,選擇權未平倉餘額!$A$4:$I$500,9,FALSE)</f>
        <v>32.647100000000002</v>
      </c>
      <c r="V386" s="39">
        <f>VLOOKUP($B386,臺指選擇權P_C_Ratios!$A$4:$C$500,3,FALSE)</f>
        <v>1.3658000000000001</v>
      </c>
      <c r="W386" s="41">
        <f>VLOOKUP($B386,散戶多空比!$A$6:$L$500,12,FALSE)</f>
        <v>-1.04418209462481E-2</v>
      </c>
      <c r="X386" s="40">
        <f>VLOOKUP($B386,期貨大額交易人未沖銷部位!$A$4:$O$499,4,FALSE)</f>
        <v>1488</v>
      </c>
      <c r="Y386" s="40">
        <f>VLOOKUP($B386,期貨大額交易人未沖銷部位!$A$4:$O$499,7,FALSE)</f>
        <v>8658</v>
      </c>
      <c r="Z386" s="40">
        <f>VLOOKUP($B386,期貨大額交易人未沖銷部位!$A$4:$O$499,10,FALSE)</f>
        <v>-720</v>
      </c>
      <c r="AA386" s="40">
        <f>VLOOKUP($B386,期貨大額交易人未沖銷部位!$A$4:$O$499,13,FALSE)</f>
        <v>7822</v>
      </c>
      <c r="AB386" s="40">
        <f>VLOOKUP($B386,期貨大額交易人未沖銷部位!$A$4:$O$499,14,FALSE)</f>
        <v>-2208</v>
      </c>
      <c r="AC386" s="40">
        <f>VLOOKUP($B386,期貨大額交易人未沖銷部位!$A$4:$O$499,15,FALSE)</f>
        <v>-836</v>
      </c>
      <c r="AD386" s="33">
        <f>VLOOKUP($B386,三大美股走勢!$A$4:$J$495,4,FALSE)</f>
        <v>4.0000000000000002E-4</v>
      </c>
      <c r="AE386" s="33">
        <f>VLOOKUP($B386,三大美股走勢!$A$4:$J$495,7,FALSE)</f>
        <v>5.5999999999999999E-3</v>
      </c>
      <c r="AF386" s="33">
        <f>VLOOKUP($B386,三大美股走勢!$A$4:$J$495,10,FALSE)</f>
        <v>1.4999999999999999E-2</v>
      </c>
    </row>
    <row r="387" spans="2:32">
      <c r="B387" s="32">
        <v>43166</v>
      </c>
      <c r="C387" s="33">
        <f>VLOOKUP($B387,大盤與近月台指!$A$4:$I$499,2,FALSE)</f>
        <v>10745.32</v>
      </c>
      <c r="D387" s="34">
        <f>VLOOKUP($B387,大盤與近月台指!$A$4:$I$499,3,FALSE)</f>
        <v>-39.020000000000003</v>
      </c>
      <c r="E387" s="35">
        <f>VLOOKUP($B387,大盤與近月台指!$A$4:$I$499,4,FALSE)</f>
        <v>-3.5999999999999999E-3</v>
      </c>
      <c r="F387" s="33" t="str">
        <f>VLOOKUP($B387,大盤與近月台指!$A$4:$I$499,5,FALSE)</f>
        <v>1210.54億</v>
      </c>
      <c r="G387" s="49">
        <f>VLOOKUP($B387,三大法人買賣超!$A$4:$I$500,3,FALSE)</f>
        <v>4.3950933000000001</v>
      </c>
      <c r="H387" s="34">
        <f>VLOOKUP($B387,三大法人買賣超!$A$4:$I$500,5,FALSE)</f>
        <v>-0.83338361000000005</v>
      </c>
      <c r="I387" s="27">
        <f>VLOOKUP($B387,三大法人買賣超!$A$4:$I$500,7,FALSE)</f>
        <v>4.3402054200000002</v>
      </c>
      <c r="J387" s="27">
        <f>VLOOKUP($B387,三大法人買賣超!$A$4:$I$500,9,FALSE)</f>
        <v>-6.30449036</v>
      </c>
      <c r="K387" s="37">
        <f>新台幣匯率美元指數!B388</f>
        <v>29.254000000000001</v>
      </c>
      <c r="L387" s="38">
        <f>新台幣匯率美元指數!C388</f>
        <v>-3.3000000000000002E-2</v>
      </c>
      <c r="M387" s="39">
        <f>新台幣匯率美元指數!D388</f>
        <v>89.637</v>
      </c>
      <c r="N387" s="27">
        <f>VLOOKUP($B387,外資期貨未平倉口數!$A$4:$M$499,4,FALSE)</f>
        <v>-5241</v>
      </c>
      <c r="O387" s="27">
        <f>VLOOKUP($B387,外資期貨未平倉口數!$A$4:$M$499,9,FALSE)</f>
        <v>46059.5</v>
      </c>
      <c r="P387" s="27">
        <f>VLOOKUP($B387,外資期貨未平倉口數!$A$4:$M$499,10,FALSE)</f>
        <v>-2225.25</v>
      </c>
      <c r="Q387" s="27">
        <f>VLOOKUP($B387,外資期貨未平倉口數!$A$4:$M$499,11,FALSE)</f>
        <v>-1988</v>
      </c>
      <c r="R387" s="64">
        <f>VLOOKUP($B387,選擇權未平倉餘額!$A$4:$I$500,6,FALSE)</f>
        <v>2.1989000000000001</v>
      </c>
      <c r="S387" s="64">
        <f>VLOOKUP($B387,選擇權未平倉餘額!$A$4:$I$500,7,FALSE)</f>
        <v>-44.497199999999999</v>
      </c>
      <c r="T387" s="64">
        <f>VLOOKUP($B387,選擇權未平倉餘額!$A$4:$I$500,8,FALSE)</f>
        <v>5.9455999999999998</v>
      </c>
      <c r="U387" s="64">
        <f>VLOOKUP($B387,選擇權未平倉餘額!$A$4:$I$500,9,FALSE)</f>
        <v>39.6327</v>
      </c>
      <c r="V387" s="39">
        <f>VLOOKUP($B387,臺指選擇權P_C_Ratios!$A$4:$C$500,3,FALSE)</f>
        <v>1.4490000000000001</v>
      </c>
      <c r="W387" s="41">
        <f>VLOOKUP($B387,散戶多空比!$A$6:$L$500,12,FALSE)</f>
        <v>8.2362190159082499E-2</v>
      </c>
      <c r="X387" s="40">
        <f>VLOOKUP($B387,期貨大額交易人未沖銷部位!$A$4:$O$499,4,FALSE)</f>
        <v>-47</v>
      </c>
      <c r="Y387" s="40">
        <f>VLOOKUP($B387,期貨大額交易人未沖銷部位!$A$4:$O$499,7,FALSE)</f>
        <v>7594</v>
      </c>
      <c r="Z387" s="40">
        <f>VLOOKUP($B387,期貨大額交易人未沖銷部位!$A$4:$O$499,10,FALSE)</f>
        <v>-2060</v>
      </c>
      <c r="AA387" s="40">
        <f>VLOOKUP($B387,期貨大額交易人未沖銷部位!$A$4:$O$499,13,FALSE)</f>
        <v>6627</v>
      </c>
      <c r="AB387" s="40">
        <f>VLOOKUP($B387,期貨大額交易人未沖銷部位!$A$4:$O$499,14,FALSE)</f>
        <v>-2013</v>
      </c>
      <c r="AC387" s="40">
        <f>VLOOKUP($B387,期貨大額交易人未沖銷部位!$A$4:$O$499,15,FALSE)</f>
        <v>-967</v>
      </c>
      <c r="AD387" s="33">
        <f>VLOOKUP($B387,三大美股走勢!$A$4:$J$495,4,FALSE)</f>
        <v>-3.3E-3</v>
      </c>
      <c r="AE387" s="33">
        <f>VLOOKUP($B387,三大美股走勢!$A$4:$J$495,7,FALSE)</f>
        <v>3.3E-3</v>
      </c>
      <c r="AF387" s="33">
        <f>VLOOKUP($B387,三大美股走勢!$A$4:$J$495,10,FALSE)</f>
        <v>2.8999999999999998E-3</v>
      </c>
    </row>
    <row r="388" spans="2:32">
      <c r="B388" s="32">
        <v>43167</v>
      </c>
      <c r="C388" s="33">
        <f>VLOOKUP($B388,大盤與近月台指!$A$4:$I$499,2,FALSE)</f>
        <v>10823.24</v>
      </c>
      <c r="D388" s="34">
        <f>VLOOKUP($B388,大盤與近月台指!$A$4:$I$499,3,FALSE)</f>
        <v>77.92</v>
      </c>
      <c r="E388" s="35">
        <f>VLOOKUP($B388,大盤與近月台指!$A$4:$I$499,4,FALSE)</f>
        <v>7.3000000000000001E-3</v>
      </c>
      <c r="F388" s="33" t="str">
        <f>VLOOKUP($B388,大盤與近月台指!$A$4:$I$499,5,FALSE)</f>
        <v>1207.5億</v>
      </c>
      <c r="G388" s="49">
        <f>VLOOKUP($B388,三大法人買賣超!$A$4:$I$500,3,FALSE)</f>
        <v>3.9149405000000002</v>
      </c>
      <c r="H388" s="34">
        <f>VLOOKUP($B388,三大法人買賣超!$A$4:$I$500,5,FALSE)</f>
        <v>5.8576164200000003</v>
      </c>
      <c r="I388" s="27">
        <f>VLOOKUP($B388,三大法人買賣超!$A$4:$I$500,7,FALSE)</f>
        <v>-2.59007415</v>
      </c>
      <c r="J388" s="27">
        <f>VLOOKUP($B388,三大法人買賣超!$A$4:$I$500,9,FALSE)</f>
        <v>-9.5189063699999998</v>
      </c>
      <c r="K388" s="37">
        <f>新台幣匯率美元指數!B389</f>
        <v>29.260999999999999</v>
      </c>
      <c r="L388" s="38">
        <f>新台幣匯率美元指數!C389</f>
        <v>7.0000000000000001E-3</v>
      </c>
      <c r="M388" s="39">
        <f>新台幣匯率美元指數!D389</f>
        <v>90.179000000000002</v>
      </c>
      <c r="N388" s="27">
        <f>VLOOKUP($B388,外資期貨未平倉口數!$A$4:$M$499,4,FALSE)</f>
        <v>-4071.25</v>
      </c>
      <c r="O388" s="27">
        <f>VLOOKUP($B388,外資期貨未平倉口數!$A$4:$M$499,9,FALSE)</f>
        <v>50937.5</v>
      </c>
      <c r="P388" s="27">
        <f>VLOOKUP($B388,外資期貨未平倉口數!$A$4:$M$499,10,FALSE)</f>
        <v>2652.75</v>
      </c>
      <c r="Q388" s="27">
        <f>VLOOKUP($B388,外資期貨未平倉口數!$A$4:$M$499,11,FALSE)</f>
        <v>4878</v>
      </c>
      <c r="R388" s="64">
        <f>VLOOKUP($B388,選擇權未平倉餘額!$A$4:$I$500,6,FALSE)</f>
        <v>6.7245999999999997</v>
      </c>
      <c r="S388" s="64">
        <f>VLOOKUP($B388,選擇權未平倉餘額!$A$4:$I$500,7,FALSE)</f>
        <v>-34.4099</v>
      </c>
      <c r="T388" s="64">
        <f>VLOOKUP($B388,選擇權未平倉餘額!$A$4:$I$500,8,FALSE)</f>
        <v>6.1207000000000003</v>
      </c>
      <c r="U388" s="64">
        <f>VLOOKUP($B388,選擇權未平倉餘額!$A$4:$I$500,9,FALSE)</f>
        <v>29.563400000000001</v>
      </c>
      <c r="V388" s="39">
        <f>VLOOKUP($B388,臺指選擇權P_C_Ratios!$A$4:$C$500,3,FALSE)</f>
        <v>1.4950000000000001</v>
      </c>
      <c r="W388" s="41">
        <f>VLOOKUP($B388,散戶多空比!$A$6:$L$500,12,FALSE)</f>
        <v>-6.7642086620511993E-2</v>
      </c>
      <c r="X388" s="40">
        <f>VLOOKUP($B388,期貨大額交易人未沖銷部位!$A$4:$O$499,4,FALSE)</f>
        <v>3672</v>
      </c>
      <c r="Y388" s="40">
        <f>VLOOKUP($B388,期貨大額交易人未沖銷部位!$A$4:$O$499,7,FALSE)</f>
        <v>11083</v>
      </c>
      <c r="Z388" s="40">
        <f>VLOOKUP($B388,期貨大額交易人未沖銷部位!$A$4:$O$499,10,FALSE)</f>
        <v>1851</v>
      </c>
      <c r="AA388" s="40">
        <f>VLOOKUP($B388,期貨大額交易人未沖銷部位!$A$4:$O$499,13,FALSE)</f>
        <v>9796</v>
      </c>
      <c r="AB388" s="40">
        <f>VLOOKUP($B388,期貨大額交易人未沖銷部位!$A$4:$O$499,14,FALSE)</f>
        <v>-1821</v>
      </c>
      <c r="AC388" s="40">
        <f>VLOOKUP($B388,期貨大額交易人未沖銷部位!$A$4:$O$499,15,FALSE)</f>
        <v>-1287</v>
      </c>
      <c r="AD388" s="33">
        <f>VLOOKUP($B388,三大美股走勢!$A$4:$J$495,4,FALSE)</f>
        <v>3.8E-3</v>
      </c>
      <c r="AE388" s="33">
        <f>VLOOKUP($B388,三大美股走勢!$A$4:$J$495,7,FALSE)</f>
        <v>4.1999999999999997E-3</v>
      </c>
      <c r="AF388" s="33">
        <f>VLOOKUP($B388,三大美股走勢!$A$4:$J$495,10,FALSE)</f>
        <v>1.1000000000000001E-3</v>
      </c>
    </row>
    <row r="389" spans="2:32">
      <c r="B389" s="32">
        <v>43168</v>
      </c>
      <c r="C389" s="33">
        <f>VLOOKUP($B389,大盤與近月台指!$A$4:$I$499,2,FALSE)</f>
        <v>10864.82</v>
      </c>
      <c r="D389" s="34">
        <f>VLOOKUP($B389,大盤與近月台指!$A$4:$I$499,3,FALSE)</f>
        <v>41.58</v>
      </c>
      <c r="E389" s="35">
        <f>VLOOKUP($B389,大盤與近月台指!$A$4:$I$499,4,FALSE)</f>
        <v>3.8E-3</v>
      </c>
      <c r="F389" s="33" t="str">
        <f>VLOOKUP($B389,大盤與近月台指!$A$4:$I$499,5,FALSE)</f>
        <v>1231.56億</v>
      </c>
      <c r="G389" s="49">
        <f>VLOOKUP($B389,三大法人買賣超!$A$4:$I$500,3,FALSE)</f>
        <v>2.4555934000000001</v>
      </c>
      <c r="H389" s="34">
        <f>VLOOKUP($B389,三大法人買賣超!$A$4:$I$500,5,FALSE)</f>
        <v>10.92086928</v>
      </c>
      <c r="I389" s="27">
        <f>VLOOKUP($B389,三大法人買賣超!$A$4:$I$500,7,FALSE)</f>
        <v>2.7484293000000002</v>
      </c>
      <c r="J389" s="27">
        <f>VLOOKUP($B389,三大法人買賣超!$A$4:$I$500,9,FALSE)</f>
        <v>-19.804922999999999</v>
      </c>
      <c r="K389" s="37">
        <f>新台幣匯率美元指數!B390</f>
        <v>29.3</v>
      </c>
      <c r="L389" s="38">
        <f>新台幣匯率美元指數!C390</f>
        <v>3.9E-2</v>
      </c>
      <c r="M389" s="39">
        <f>新台幣匯率美元指數!D390</f>
        <v>90.093000000000004</v>
      </c>
      <c r="N389" s="27">
        <f>VLOOKUP($B389,外資期貨未平倉口數!$A$4:$M$499,4,FALSE)</f>
        <v>-4578.75</v>
      </c>
      <c r="O389" s="27">
        <f>VLOOKUP($B389,外資期貨未平倉口數!$A$4:$M$499,9,FALSE)</f>
        <v>49924.5</v>
      </c>
      <c r="P389" s="27">
        <f>VLOOKUP($B389,外資期貨未平倉口數!$A$4:$M$499,10,FALSE)</f>
        <v>1639.75</v>
      </c>
      <c r="Q389" s="27">
        <f>VLOOKUP($B389,外資期貨未平倉口數!$A$4:$M$499,11,FALSE)</f>
        <v>-1013</v>
      </c>
      <c r="R389" s="64">
        <f>VLOOKUP($B389,選擇權未平倉餘額!$A$4:$I$500,6,FALSE)</f>
        <v>6.4581999999999997</v>
      </c>
      <c r="S389" s="64">
        <f>VLOOKUP($B389,選擇權未平倉餘額!$A$4:$I$500,7,FALSE)</f>
        <v>-29.5428</v>
      </c>
      <c r="T389" s="64">
        <f>VLOOKUP($B389,選擇權未平倉餘額!$A$4:$I$500,8,FALSE)</f>
        <v>5.0846</v>
      </c>
      <c r="U389" s="64">
        <f>VLOOKUP($B389,選擇權未平倉餘額!$A$4:$I$500,9,FALSE)</f>
        <v>26.0688</v>
      </c>
      <c r="V389" s="39">
        <f>VLOOKUP($B389,臺指選擇權P_C_Ratios!$A$4:$C$500,3,FALSE)</f>
        <v>1.4593</v>
      </c>
      <c r="W389" s="41">
        <f>VLOOKUP($B389,散戶多空比!$A$6:$L$500,12,FALSE)</f>
        <v>-6.8807339449541288E-2</v>
      </c>
      <c r="X389" s="40">
        <f>VLOOKUP($B389,期貨大額交易人未沖銷部位!$A$4:$O$499,4,FALSE)</f>
        <v>3864</v>
      </c>
      <c r="Y389" s="40">
        <f>VLOOKUP($B389,期貨大額交易人未沖銷部位!$A$4:$O$499,7,FALSE)</f>
        <v>9818</v>
      </c>
      <c r="Z389" s="40">
        <f>VLOOKUP($B389,期貨大額交易人未沖銷部位!$A$4:$O$499,10,FALSE)</f>
        <v>1748</v>
      </c>
      <c r="AA389" s="40">
        <f>VLOOKUP($B389,期貨大額交易人未沖銷部位!$A$4:$O$499,13,FALSE)</f>
        <v>9509</v>
      </c>
      <c r="AB389" s="40">
        <f>VLOOKUP($B389,期貨大額交易人未沖銷部位!$A$4:$O$499,14,FALSE)</f>
        <v>-2116</v>
      </c>
      <c r="AC389" s="40">
        <f>VLOOKUP($B389,期貨大額交易人未沖銷部位!$A$4:$O$499,15,FALSE)</f>
        <v>-309</v>
      </c>
      <c r="AD389" s="33">
        <f>VLOOKUP($B389,三大美股走勢!$A$4:$J$495,4,FALSE)</f>
        <v>1.77E-2</v>
      </c>
      <c r="AE389" s="33">
        <f>VLOOKUP($B389,三大美股走勢!$A$4:$J$495,7,FALSE)</f>
        <v>1.7899999999999999E-2</v>
      </c>
      <c r="AF389" s="33">
        <f>VLOOKUP($B389,三大美股走勢!$A$4:$J$495,10,FALSE)</f>
        <v>2.0799999999999999E-2</v>
      </c>
    </row>
    <row r="390" spans="2:32">
      <c r="B390" s="32">
        <v>43169</v>
      </c>
      <c r="C390" s="33">
        <f>VLOOKUP($B390,大盤與近月台指!$A$4:$I$499,2,FALSE)</f>
        <v>0</v>
      </c>
      <c r="D390" s="34">
        <f>VLOOKUP($B390,大盤與近月台指!$A$4:$I$499,3,FALSE)</f>
        <v>0</v>
      </c>
      <c r="E390" s="35">
        <f>VLOOKUP($B390,大盤與近月台指!$A$4:$I$499,4,FALSE)</f>
        <v>0</v>
      </c>
      <c r="F390" s="33">
        <f>VLOOKUP($B390,大盤與近月台指!$A$4:$I$499,5,FALSE)</f>
        <v>0</v>
      </c>
      <c r="G390" s="49">
        <f>VLOOKUP($B390,三大法人買賣超!$A$4:$I$500,3,FALSE)</f>
        <v>0</v>
      </c>
      <c r="H390" s="34">
        <f>VLOOKUP($B390,三大法人買賣超!$A$4:$I$500,5,FALSE)</f>
        <v>0</v>
      </c>
      <c r="I390" s="27">
        <f>VLOOKUP($B390,三大法人買賣超!$A$4:$I$500,7,FALSE)</f>
        <v>0</v>
      </c>
      <c r="J390" s="27">
        <f>VLOOKUP($B390,三大法人買賣超!$A$4:$I$500,9,FALSE)</f>
        <v>0</v>
      </c>
      <c r="K390" s="37">
        <f>新台幣匯率美元指數!B391</f>
        <v>0</v>
      </c>
      <c r="L390" s="38">
        <f>新台幣匯率美元指數!C391</f>
        <v>0</v>
      </c>
      <c r="M390" s="39">
        <f>新台幣匯率美元指數!D391</f>
        <v>0</v>
      </c>
      <c r="N390" s="27">
        <f>VLOOKUP($B390,外資期貨未平倉口數!$A$4:$M$499,4,FALSE)</f>
        <v>0</v>
      </c>
      <c r="O390" s="27">
        <f>VLOOKUP($B390,外資期貨未平倉口數!$A$4:$M$499,9,FALSE)</f>
        <v>0</v>
      </c>
      <c r="P390" s="27">
        <f>VLOOKUP($B390,外資期貨未平倉口數!$A$4:$M$499,10,FALSE)</f>
        <v>0</v>
      </c>
      <c r="Q390" s="27">
        <f>VLOOKUP($B390,外資期貨未平倉口數!$A$4:$M$499,11,FALSE)</f>
        <v>0</v>
      </c>
      <c r="R390" s="64">
        <f>VLOOKUP($B390,選擇權未平倉餘額!$A$4:$I$500,6,FALSE)</f>
        <v>0</v>
      </c>
      <c r="S390" s="64">
        <f>VLOOKUP($B390,選擇權未平倉餘額!$A$4:$I$500,7,FALSE)</f>
        <v>0</v>
      </c>
      <c r="T390" s="64">
        <f>VLOOKUP($B390,選擇權未平倉餘額!$A$4:$I$500,8,FALSE)</f>
        <v>0</v>
      </c>
      <c r="U390" s="64">
        <f>VLOOKUP($B390,選擇權未平倉餘額!$A$4:$I$500,9,FALSE)</f>
        <v>0</v>
      </c>
      <c r="V390" s="39">
        <f>VLOOKUP($B390,臺指選擇權P_C_Ratios!$A$4:$C$500,3,FALSE)</f>
        <v>0</v>
      </c>
      <c r="W390" s="41">
        <f>VLOOKUP($B390,散戶多空比!$A$6:$L$500,12,FALSE)</f>
        <v>0</v>
      </c>
      <c r="X390" s="40">
        <f>VLOOKUP($B390,期貨大額交易人未沖銷部位!$A$4:$O$499,4,FALSE)</f>
        <v>0</v>
      </c>
      <c r="Y390" s="40">
        <f>VLOOKUP($B390,期貨大額交易人未沖銷部位!$A$4:$O$499,7,FALSE)</f>
        <v>0</v>
      </c>
      <c r="Z390" s="40">
        <f>VLOOKUP($B390,期貨大額交易人未沖銷部位!$A$4:$O$499,10,FALSE)</f>
        <v>0</v>
      </c>
      <c r="AA390" s="40">
        <f>VLOOKUP($B390,期貨大額交易人未沖銷部位!$A$4:$O$499,13,FALSE)</f>
        <v>0</v>
      </c>
      <c r="AB390" s="40">
        <f>VLOOKUP($B390,期貨大額交易人未沖銷部位!$A$4:$O$499,14,FALSE)</f>
        <v>0</v>
      </c>
      <c r="AC390" s="40">
        <f>VLOOKUP($B390,期貨大額交易人未沖銷部位!$A$4:$O$499,15,FALSE)</f>
        <v>0</v>
      </c>
      <c r="AD390" s="33">
        <f>VLOOKUP($B390,三大美股走勢!$A$4:$J$495,4,FALSE)</f>
        <v>0</v>
      </c>
      <c r="AE390" s="33">
        <f>VLOOKUP($B390,三大美股走勢!$A$4:$J$495,7,FALSE)</f>
        <v>0</v>
      </c>
      <c r="AF390" s="33">
        <f>VLOOKUP($B390,三大美股走勢!$A$4:$J$495,10,FALSE)</f>
        <v>0</v>
      </c>
    </row>
    <row r="391" spans="2:32">
      <c r="B391" s="32">
        <v>43170</v>
      </c>
      <c r="C391" s="33">
        <f>VLOOKUP($B391,大盤與近月台指!$A$4:$I$499,2,FALSE)</f>
        <v>0</v>
      </c>
      <c r="D391" s="34">
        <f>VLOOKUP($B391,大盤與近月台指!$A$4:$I$499,3,FALSE)</f>
        <v>0</v>
      </c>
      <c r="E391" s="35">
        <f>VLOOKUP($B391,大盤與近月台指!$A$4:$I$499,4,FALSE)</f>
        <v>0</v>
      </c>
      <c r="F391" s="33">
        <f>VLOOKUP($B391,大盤與近月台指!$A$4:$I$499,5,FALSE)</f>
        <v>0</v>
      </c>
      <c r="G391" s="49">
        <f>VLOOKUP($B391,三大法人買賣超!$A$4:$I$500,3,FALSE)</f>
        <v>0</v>
      </c>
      <c r="H391" s="34">
        <f>VLOOKUP($B391,三大法人買賣超!$A$4:$I$500,5,FALSE)</f>
        <v>0</v>
      </c>
      <c r="I391" s="27">
        <f>VLOOKUP($B391,三大法人買賣超!$A$4:$I$500,7,FALSE)</f>
        <v>0</v>
      </c>
      <c r="J391" s="27">
        <f>VLOOKUP($B391,三大法人買賣超!$A$4:$I$500,9,FALSE)</f>
        <v>0</v>
      </c>
      <c r="K391" s="37">
        <f>新台幣匯率美元指數!B392</f>
        <v>0</v>
      </c>
      <c r="L391" s="38">
        <f>新台幣匯率美元指數!C392</f>
        <v>0</v>
      </c>
      <c r="M391" s="39">
        <f>新台幣匯率美元指數!D392</f>
        <v>0</v>
      </c>
      <c r="N391" s="27">
        <f>VLOOKUP($B391,外資期貨未平倉口數!$A$4:$M$499,4,FALSE)</f>
        <v>0</v>
      </c>
      <c r="O391" s="27">
        <f>VLOOKUP($B391,外資期貨未平倉口數!$A$4:$M$499,9,FALSE)</f>
        <v>0</v>
      </c>
      <c r="P391" s="27">
        <f>VLOOKUP($B391,外資期貨未平倉口數!$A$4:$M$499,10,FALSE)</f>
        <v>0</v>
      </c>
      <c r="Q391" s="27">
        <f>VLOOKUP($B391,外資期貨未平倉口數!$A$4:$M$499,11,FALSE)</f>
        <v>0</v>
      </c>
      <c r="R391" s="64">
        <f>VLOOKUP($B391,選擇權未平倉餘額!$A$4:$I$500,6,FALSE)</f>
        <v>0</v>
      </c>
      <c r="S391" s="64">
        <f>VLOOKUP($B391,選擇權未平倉餘額!$A$4:$I$500,7,FALSE)</f>
        <v>0</v>
      </c>
      <c r="T391" s="64">
        <f>VLOOKUP($B391,選擇權未平倉餘額!$A$4:$I$500,8,FALSE)</f>
        <v>0</v>
      </c>
      <c r="U391" s="64">
        <f>VLOOKUP($B391,選擇權未平倉餘額!$A$4:$I$500,9,FALSE)</f>
        <v>0</v>
      </c>
      <c r="V391" s="39">
        <f>VLOOKUP($B391,臺指選擇權P_C_Ratios!$A$4:$C$500,3,FALSE)</f>
        <v>0</v>
      </c>
      <c r="W391" s="41">
        <f>VLOOKUP($B391,散戶多空比!$A$6:$L$500,12,FALSE)</f>
        <v>0</v>
      </c>
      <c r="X391" s="40">
        <f>VLOOKUP($B391,期貨大額交易人未沖銷部位!$A$4:$O$499,4,FALSE)</f>
        <v>0</v>
      </c>
      <c r="Y391" s="40">
        <f>VLOOKUP($B391,期貨大額交易人未沖銷部位!$A$4:$O$499,7,FALSE)</f>
        <v>0</v>
      </c>
      <c r="Z391" s="40">
        <f>VLOOKUP($B391,期貨大額交易人未沖銷部位!$A$4:$O$499,10,FALSE)</f>
        <v>0</v>
      </c>
      <c r="AA391" s="40">
        <f>VLOOKUP($B391,期貨大額交易人未沖銷部位!$A$4:$O$499,13,FALSE)</f>
        <v>0</v>
      </c>
      <c r="AB391" s="40">
        <f>VLOOKUP($B391,期貨大額交易人未沖銷部位!$A$4:$O$499,14,FALSE)</f>
        <v>0</v>
      </c>
      <c r="AC391" s="40">
        <f>VLOOKUP($B391,期貨大額交易人未沖銷部位!$A$4:$O$499,15,FALSE)</f>
        <v>0</v>
      </c>
      <c r="AD391" s="33">
        <f>VLOOKUP($B391,三大美股走勢!$A$4:$J$495,4,FALSE)</f>
        <v>0</v>
      </c>
      <c r="AE391" s="33">
        <f>VLOOKUP($B391,三大美股走勢!$A$4:$J$495,7,FALSE)</f>
        <v>0</v>
      </c>
      <c r="AF391" s="33">
        <f>VLOOKUP($B391,三大美股走勢!$A$4:$J$495,10,FALSE)</f>
        <v>0</v>
      </c>
    </row>
    <row r="392" spans="2:32">
      <c r="B392" s="32">
        <v>43171</v>
      </c>
      <c r="C392" s="33">
        <f>VLOOKUP($B392,大盤與近月台指!$A$4:$I$499,2,FALSE)</f>
        <v>11002.1</v>
      </c>
      <c r="D392" s="34">
        <f>VLOOKUP($B392,大盤與近月台指!$A$4:$I$499,3,FALSE)</f>
        <v>137.28</v>
      </c>
      <c r="E392" s="35">
        <f>VLOOKUP($B392,大盤與近月台指!$A$4:$I$499,4,FALSE)</f>
        <v>1.26E-2</v>
      </c>
      <c r="F392" s="33" t="str">
        <f>VLOOKUP($B392,大盤與近月台指!$A$4:$I$499,5,FALSE)</f>
        <v>1401.03億</v>
      </c>
      <c r="G392" s="49">
        <f>VLOOKUP($B392,三大法人買賣超!$A$4:$I$500,3,FALSE)</f>
        <v>14.0782077</v>
      </c>
      <c r="H392" s="34">
        <f>VLOOKUP($B392,三大法人買賣超!$A$4:$I$500,5,FALSE)</f>
        <v>6.6133670000000006E-2</v>
      </c>
      <c r="I392" s="27">
        <f>VLOOKUP($B392,三大法人買賣超!$A$4:$I$500,7,FALSE)</f>
        <v>2.5064055000000001</v>
      </c>
      <c r="J392" s="27">
        <f>VLOOKUP($B392,三大法人買賣超!$A$4:$I$500,9,FALSE)</f>
        <v>123.71173652</v>
      </c>
      <c r="K392" s="37">
        <f>新台幣匯率美元指數!B393</f>
        <v>29.28</v>
      </c>
      <c r="L392" s="38">
        <f>新台幣匯率美元指數!C393</f>
        <v>-0.02</v>
      </c>
      <c r="M392" s="39">
        <f>新台幣匯率美元指數!D393</f>
        <v>89.894999999999996</v>
      </c>
      <c r="N392" s="27">
        <f>VLOOKUP($B392,外資期貨未平倉口數!$A$4:$M$499,4,FALSE)</f>
        <v>-3468.75</v>
      </c>
      <c r="O392" s="27">
        <f>VLOOKUP($B392,外資期貨未平倉口數!$A$4:$M$499,9,FALSE)</f>
        <v>52813</v>
      </c>
      <c r="P392" s="27">
        <f>VLOOKUP($B392,外資期貨未平倉口數!$A$4:$M$499,10,FALSE)</f>
        <v>4528.25</v>
      </c>
      <c r="Q392" s="27">
        <f>VLOOKUP($B392,外資期貨未平倉口數!$A$4:$M$499,11,FALSE)</f>
        <v>2888.5</v>
      </c>
      <c r="R392" s="64">
        <f>VLOOKUP($B392,選擇權未平倉餘額!$A$4:$I$500,6,FALSE)</f>
        <v>10.0943</v>
      </c>
      <c r="S392" s="64">
        <f>VLOOKUP($B392,選擇權未平倉餘額!$A$4:$I$500,7,FALSE)</f>
        <v>-23.313600000000001</v>
      </c>
      <c r="T392" s="64">
        <f>VLOOKUP($B392,選擇權未平倉餘額!$A$4:$I$500,8,FALSE)</f>
        <v>11.345800000000001</v>
      </c>
      <c r="U392" s="64">
        <f>VLOOKUP($B392,選擇權未平倉餘額!$A$4:$I$500,9,FALSE)</f>
        <v>16.809699999999999</v>
      </c>
      <c r="V392" s="39">
        <f>VLOOKUP($B392,臺指選擇權P_C_Ratios!$A$4:$C$500,3,FALSE)</f>
        <v>1.6403999999999999</v>
      </c>
      <c r="W392" s="41">
        <f>VLOOKUP($B392,散戶多空比!$A$6:$L$500,12,FALSE)</f>
        <v>-0.14801217765042979</v>
      </c>
      <c r="X392" s="40">
        <f>VLOOKUP($B392,期貨大額交易人未沖銷部位!$A$4:$O$499,4,FALSE)</f>
        <v>5324</v>
      </c>
      <c r="Y392" s="40">
        <f>VLOOKUP($B392,期貨大額交易人未沖銷部位!$A$4:$O$499,7,FALSE)</f>
        <v>11070</v>
      </c>
      <c r="Z392" s="40">
        <f>VLOOKUP($B392,期貨大額交易人未沖銷部位!$A$4:$O$499,10,FALSE)</f>
        <v>3218</v>
      </c>
      <c r="AA392" s="40">
        <f>VLOOKUP($B392,期貨大額交易人未沖銷部位!$A$4:$O$499,13,FALSE)</f>
        <v>10585</v>
      </c>
      <c r="AB392" s="40">
        <f>VLOOKUP($B392,期貨大額交易人未沖銷部位!$A$4:$O$499,14,FALSE)</f>
        <v>-2106</v>
      </c>
      <c r="AC392" s="40">
        <f>VLOOKUP($B392,期貨大額交易人未沖銷部位!$A$4:$O$499,15,FALSE)</f>
        <v>-485</v>
      </c>
      <c r="AD392" s="33">
        <f>VLOOKUP($B392,三大美股走勢!$A$4:$J$495,4,FALSE)</f>
        <v>-6.1999999999999998E-3</v>
      </c>
      <c r="AE392" s="33">
        <f>VLOOKUP($B392,三大美股走勢!$A$4:$J$495,7,FALSE)</f>
        <v>3.5999999999999999E-3</v>
      </c>
      <c r="AF392" s="33">
        <f>VLOOKUP($B392,三大美股走勢!$A$4:$J$495,10,FALSE)</f>
        <v>1.03E-2</v>
      </c>
    </row>
    <row r="393" spans="2:32">
      <c r="B393" s="32">
        <v>43172</v>
      </c>
      <c r="C393" s="33">
        <f>VLOOKUP($B393,大盤與近月台指!$A$4:$I$499,2,FALSE)</f>
        <v>11095.63</v>
      </c>
      <c r="D393" s="34">
        <f>VLOOKUP($B393,大盤與近月台指!$A$4:$I$499,3,FALSE)</f>
        <v>93.53</v>
      </c>
      <c r="E393" s="35">
        <f>VLOOKUP($B393,大盤與近月台指!$A$4:$I$499,4,FALSE)</f>
        <v>8.5000000000000006E-3</v>
      </c>
      <c r="F393" s="33" t="str">
        <f>VLOOKUP($B393,大盤與近月台指!$A$4:$I$499,5,FALSE)</f>
        <v>1307.8億</v>
      </c>
      <c r="G393" s="49">
        <f>VLOOKUP($B393,三大法人買賣超!$A$4:$I$500,3,FALSE)</f>
        <v>4.7463575000000002</v>
      </c>
      <c r="H393" s="34">
        <f>VLOOKUP($B393,三大法人買賣超!$A$4:$I$500,5,FALSE)</f>
        <v>-7.6127334099999997</v>
      </c>
      <c r="I393" s="27">
        <f>VLOOKUP($B393,三大法人買賣超!$A$4:$I$500,7,FALSE)</f>
        <v>-1.75829824</v>
      </c>
      <c r="J393" s="27">
        <f>VLOOKUP($B393,三大法人買賣超!$A$4:$I$500,9,FALSE)</f>
        <v>76.847195740000004</v>
      </c>
      <c r="K393" s="37">
        <f>新台幣匯率美元指數!B394</f>
        <v>29.251999999999999</v>
      </c>
      <c r="L393" s="38">
        <f>新台幣匯率美元指數!C394</f>
        <v>-2.8000000000000001E-2</v>
      </c>
      <c r="M393" s="39">
        <f>新台幣匯率美元指數!D394</f>
        <v>89.664000000000001</v>
      </c>
      <c r="N393" s="27">
        <f>VLOOKUP($B393,外資期貨未平倉口數!$A$4:$M$499,4,FALSE)</f>
        <v>-2002</v>
      </c>
      <c r="O393" s="27">
        <f>VLOOKUP($B393,外資期貨未平倉口數!$A$4:$M$499,9,FALSE)</f>
        <v>52205</v>
      </c>
      <c r="P393" s="27">
        <f>VLOOKUP($B393,外資期貨未平倉口數!$A$4:$M$499,10,FALSE)</f>
        <v>3920.25</v>
      </c>
      <c r="Q393" s="27">
        <f>VLOOKUP($B393,外資期貨未平倉口數!$A$4:$M$499,11,FALSE)</f>
        <v>-608</v>
      </c>
      <c r="R393" s="64">
        <f>VLOOKUP($B393,選擇權未平倉餘額!$A$4:$I$500,6,FALSE)</f>
        <v>8.1355000000000004</v>
      </c>
      <c r="S393" s="64">
        <f>VLOOKUP($B393,選擇權未平倉餘額!$A$4:$I$500,7,FALSE)</f>
        <v>-17.146899999999999</v>
      </c>
      <c r="T393" s="64">
        <f>VLOOKUP($B393,選擇權未平倉餘額!$A$4:$I$500,8,FALSE)</f>
        <v>17.700700000000001</v>
      </c>
      <c r="U393" s="64">
        <f>VLOOKUP($B393,選擇權未平倉餘額!$A$4:$I$500,9,FALSE)</f>
        <v>13.201599999999999</v>
      </c>
      <c r="V393" s="39">
        <f>VLOOKUP($B393,臺指選擇權P_C_Ratios!$A$4:$C$500,3,FALSE)</f>
        <v>1.7375</v>
      </c>
      <c r="W393" s="41">
        <f>VLOOKUP($B393,散戶多空比!$A$6:$L$500,12,FALSE)</f>
        <v>-0.16961807849874455</v>
      </c>
      <c r="X393" s="40">
        <f>VLOOKUP($B393,期貨大額交易人未沖銷部位!$A$4:$O$499,4,FALSE)</f>
        <v>5145</v>
      </c>
      <c r="Y393" s="40">
        <f>VLOOKUP($B393,期貨大額交易人未沖銷部位!$A$4:$O$499,7,FALSE)</f>
        <v>12064</v>
      </c>
      <c r="Z393" s="40">
        <f>VLOOKUP($B393,期貨大額交易人未沖銷部位!$A$4:$O$499,10,FALSE)</f>
        <v>2791</v>
      </c>
      <c r="AA393" s="40">
        <f>VLOOKUP($B393,期貨大額交易人未沖銷部位!$A$4:$O$499,13,FALSE)</f>
        <v>12720</v>
      </c>
      <c r="AB393" s="40">
        <f>VLOOKUP($B393,期貨大額交易人未沖銷部位!$A$4:$O$499,14,FALSE)</f>
        <v>-2354</v>
      </c>
      <c r="AC393" s="40">
        <f>VLOOKUP($B393,期貨大額交易人未沖銷部位!$A$4:$O$499,15,FALSE)</f>
        <v>656</v>
      </c>
      <c r="AD393" s="33">
        <f>VLOOKUP($B393,三大美股走勢!$A$4:$J$495,4,FALSE)</f>
        <v>-6.7999999999999996E-3</v>
      </c>
      <c r="AE393" s="33">
        <f>VLOOKUP($B393,三大美股走勢!$A$4:$J$495,7,FALSE)</f>
        <v>-1.0200000000000001E-2</v>
      </c>
      <c r="AF393" s="33">
        <f>VLOOKUP($B393,三大美股走勢!$A$4:$J$495,10,FALSE)</f>
        <v>1.03E-2</v>
      </c>
    </row>
    <row r="394" spans="2:32">
      <c r="B394" s="32">
        <v>43173</v>
      </c>
      <c r="C394" s="33">
        <f>VLOOKUP($B394,大盤與近月台指!$A$4:$I$499,2,FALSE)</f>
        <v>11038.8</v>
      </c>
      <c r="D394" s="34">
        <f>VLOOKUP($B394,大盤與近月台指!$A$4:$I$499,3,FALSE)</f>
        <v>-56.83</v>
      </c>
      <c r="E394" s="35">
        <f>VLOOKUP($B394,大盤與近月台指!$A$4:$I$499,4,FALSE)</f>
        <v>-5.1000000000000004E-3</v>
      </c>
      <c r="F394" s="33" t="str">
        <f>VLOOKUP($B394,大盤與近月台指!$A$4:$I$499,5,FALSE)</f>
        <v>1186.62億</v>
      </c>
      <c r="G394" s="49">
        <f>VLOOKUP($B394,三大法人買賣超!$A$4:$I$500,3,FALSE)</f>
        <v>5.8770065000000002</v>
      </c>
      <c r="H394" s="34">
        <f>VLOOKUP($B394,三大法人買賣超!$A$4:$I$500,5,FALSE)</f>
        <v>-13.3848418</v>
      </c>
      <c r="I394" s="27">
        <f>VLOOKUP($B394,三大法人買賣超!$A$4:$I$500,7,FALSE)</f>
        <v>-2.3694795900000001</v>
      </c>
      <c r="J394" s="27">
        <f>VLOOKUP($B394,三大法人買賣超!$A$4:$I$500,9,FALSE)</f>
        <v>-83.188114389999996</v>
      </c>
      <c r="K394" s="37">
        <f>新台幣匯率美元指數!B395</f>
        <v>29.257000000000001</v>
      </c>
      <c r="L394" s="38">
        <f>新台幣匯率美元指數!C395</f>
        <v>5.0000000000000001E-3</v>
      </c>
      <c r="M394" s="39">
        <f>新台幣匯率美元指數!D395</f>
        <v>89.703999999999994</v>
      </c>
      <c r="N394" s="27">
        <f>VLOOKUP($B394,外資期貨未平倉口數!$A$4:$M$499,4,FALSE)</f>
        <v>-2118</v>
      </c>
      <c r="O394" s="27">
        <f>VLOOKUP($B394,外資期貨未平倉口數!$A$4:$M$499,9,FALSE)</f>
        <v>49338</v>
      </c>
      <c r="P394" s="27">
        <f>VLOOKUP($B394,外資期貨未平倉口數!$A$4:$M$499,10,FALSE)</f>
        <v>1053.25</v>
      </c>
      <c r="Q394" s="27">
        <f>VLOOKUP($B394,外資期貨未平倉口數!$A$4:$M$499,11,FALSE)</f>
        <v>-2867</v>
      </c>
      <c r="R394" s="64">
        <f>VLOOKUP($B394,選擇權未平倉餘額!$A$4:$I$500,6,FALSE)</f>
        <v>3.5952000000000002</v>
      </c>
      <c r="S394" s="64">
        <f>VLOOKUP($B394,選擇權未平倉餘額!$A$4:$I$500,7,FALSE)</f>
        <v>-18.141500000000001</v>
      </c>
      <c r="T394" s="64">
        <f>VLOOKUP($B394,選擇權未平倉餘額!$A$4:$I$500,8,FALSE)</f>
        <v>13.3078</v>
      </c>
      <c r="U394" s="64">
        <f>VLOOKUP($B394,選擇權未平倉餘額!$A$4:$I$500,9,FALSE)</f>
        <v>17.308</v>
      </c>
      <c r="V394" s="39">
        <f>VLOOKUP($B394,臺指選擇權P_C_Ratios!$A$4:$C$500,3,FALSE)</f>
        <v>1.6505000000000001</v>
      </c>
      <c r="W394" s="41">
        <f>VLOOKUP($B394,散戶多空比!$A$6:$L$500,12,FALSE)</f>
        <v>-0.13101953831551424</v>
      </c>
      <c r="X394" s="40">
        <f>VLOOKUP($B394,期貨大額交易人未沖銷部位!$A$4:$O$499,4,FALSE)</f>
        <v>7620</v>
      </c>
      <c r="Y394" s="40">
        <f>VLOOKUP($B394,期貨大額交易人未沖銷部位!$A$4:$O$499,7,FALSE)</f>
        <v>14933</v>
      </c>
      <c r="Z394" s="40">
        <f>VLOOKUP($B394,期貨大額交易人未沖銷部位!$A$4:$O$499,10,FALSE)</f>
        <v>5553</v>
      </c>
      <c r="AA394" s="40">
        <f>VLOOKUP($B394,期貨大額交易人未沖銷部位!$A$4:$O$499,13,FALSE)</f>
        <v>16419</v>
      </c>
      <c r="AB394" s="40">
        <f>VLOOKUP($B394,期貨大額交易人未沖銷部位!$A$4:$O$499,14,FALSE)</f>
        <v>-2067</v>
      </c>
      <c r="AC394" s="40">
        <f>VLOOKUP($B394,期貨大額交易人未沖銷部位!$A$4:$O$499,15,FALSE)</f>
        <v>1486</v>
      </c>
      <c r="AD394" s="33">
        <f>VLOOKUP($B394,三大美股走勢!$A$4:$J$495,4,FALSE)</f>
        <v>-0.01</v>
      </c>
      <c r="AE394" s="33">
        <f>VLOOKUP($B394,三大美股走勢!$A$4:$J$495,7,FALSE)</f>
        <v>-1.9E-3</v>
      </c>
      <c r="AF394" s="33">
        <f>VLOOKUP($B394,三大美股走勢!$A$4:$J$495,10,FALSE)</f>
        <v>0</v>
      </c>
    </row>
    <row r="395" spans="2:32">
      <c r="B395" s="32">
        <v>43174</v>
      </c>
      <c r="C395" s="33">
        <f>VLOOKUP($B395,大盤與近月台指!$A$4:$I$499,2,FALSE)</f>
        <v>11018.45</v>
      </c>
      <c r="D395" s="34">
        <f>VLOOKUP($B395,大盤與近月台指!$A$4:$I$499,3,FALSE)</f>
        <v>-20.350000000000001</v>
      </c>
      <c r="E395" s="35">
        <f>VLOOKUP($B395,大盤與近月台指!$A$4:$I$499,4,FALSE)</f>
        <v>-1.8E-3</v>
      </c>
      <c r="F395" s="33" t="str">
        <f>VLOOKUP($B395,大盤與近月台指!$A$4:$I$499,5,FALSE)</f>
        <v>1111.23億</v>
      </c>
      <c r="G395" s="49">
        <f>VLOOKUP($B395,三大法人買賣超!$A$4:$I$500,3,FALSE)</f>
        <v>3.1047132999999998</v>
      </c>
      <c r="H395" s="34">
        <f>VLOOKUP($B395,三大法人買賣超!$A$4:$I$500,5,FALSE)</f>
        <v>-11.2537035</v>
      </c>
      <c r="I395" s="27">
        <f>VLOOKUP($B395,三大法人買賣超!$A$4:$I$500,7,FALSE)</f>
        <v>-7.1007774399999999</v>
      </c>
      <c r="J395" s="27">
        <f>VLOOKUP($B395,三大法人買賣超!$A$4:$I$500,9,FALSE)</f>
        <v>-20.57128118</v>
      </c>
      <c r="K395" s="37">
        <f>新台幣匯率美元指數!B396</f>
        <v>29.2</v>
      </c>
      <c r="L395" s="38">
        <f>新台幣匯率美元指數!C396</f>
        <v>-5.7000000000000002E-2</v>
      </c>
      <c r="M395" s="39">
        <f>新台幣匯率美元指數!D396</f>
        <v>90.138999999999996</v>
      </c>
      <c r="N395" s="27">
        <f>VLOOKUP($B395,外資期貨未平倉口數!$A$4:$M$499,4,FALSE)</f>
        <v>-2906</v>
      </c>
      <c r="O395" s="27">
        <f>VLOOKUP($B395,外資期貨未平倉口數!$A$4:$M$499,9,FALSE)</f>
        <v>50190.75</v>
      </c>
      <c r="P395" s="27">
        <f>VLOOKUP($B395,外資期貨未平倉口數!$A$4:$M$499,10,FALSE)</f>
        <v>1906</v>
      </c>
      <c r="Q395" s="27">
        <f>VLOOKUP($B395,外資期貨未平倉口數!$A$4:$M$499,11,FALSE)</f>
        <v>852.75</v>
      </c>
      <c r="R395" s="64">
        <f>VLOOKUP($B395,選擇權未平倉餘額!$A$4:$I$500,6,FALSE)</f>
        <v>3.7642000000000002</v>
      </c>
      <c r="S395" s="64">
        <f>VLOOKUP($B395,選擇權未平倉餘額!$A$4:$I$500,7,FALSE)</f>
        <v>-17.942</v>
      </c>
      <c r="T395" s="64">
        <f>VLOOKUP($B395,選擇權未平倉餘額!$A$4:$I$500,8,FALSE)</f>
        <v>12.351000000000001</v>
      </c>
      <c r="U395" s="64">
        <f>VLOOKUP($B395,選擇權未平倉餘額!$A$4:$I$500,9,FALSE)</f>
        <v>15.617699999999999</v>
      </c>
      <c r="V395" s="39">
        <f>VLOOKUP($B395,臺指選擇權P_C_Ratios!$A$4:$C$500,3,FALSE)</f>
        <v>1.6113999999999999</v>
      </c>
      <c r="W395" s="41">
        <f>VLOOKUP($B395,散戶多空比!$A$6:$L$500,12,FALSE)</f>
        <v>-0.15108531044926804</v>
      </c>
      <c r="X395" s="40">
        <f>VLOOKUP($B395,期貨大額交易人未沖銷部位!$A$4:$O$499,4,FALSE)</f>
        <v>7855</v>
      </c>
      <c r="Y395" s="40">
        <f>VLOOKUP($B395,期貨大額交易人未沖銷部位!$A$4:$O$499,7,FALSE)</f>
        <v>15453</v>
      </c>
      <c r="Z395" s="40">
        <f>VLOOKUP($B395,期貨大額交易人未沖銷部位!$A$4:$O$499,10,FALSE)</f>
        <v>4082</v>
      </c>
      <c r="AA395" s="40">
        <f>VLOOKUP($B395,期貨大額交易人未沖銷部位!$A$4:$O$499,13,FALSE)</f>
        <v>15967</v>
      </c>
      <c r="AB395" s="40">
        <f>VLOOKUP($B395,期貨大額交易人未沖銷部位!$A$4:$O$499,14,FALSE)</f>
        <v>-3773</v>
      </c>
      <c r="AC395" s="40">
        <f>VLOOKUP($B395,期貨大額交易人未沖銷部位!$A$4:$O$499,15,FALSE)</f>
        <v>514</v>
      </c>
      <c r="AD395" s="33">
        <f>VLOOKUP($B395,三大美股走勢!$A$4:$J$495,4,FALSE)</f>
        <v>4.7000000000000002E-3</v>
      </c>
      <c r="AE395" s="33">
        <f>VLOOKUP($B395,三大美股走勢!$A$4:$J$495,7,FALSE)</f>
        <v>-2E-3</v>
      </c>
      <c r="AF395" s="33">
        <f>VLOOKUP($B395,三大美股走勢!$A$4:$J$495,10,FALSE)</f>
        <v>-1E-3</v>
      </c>
    </row>
    <row r="396" spans="2:32">
      <c r="B396" s="32">
        <v>43175</v>
      </c>
      <c r="C396" s="33">
        <f>VLOOKUP($B396,大盤與近月台指!$A$4:$I$499,2,FALSE)</f>
        <v>11027.7</v>
      </c>
      <c r="D396" s="34">
        <f>VLOOKUP($B396,大盤與近月台指!$A$4:$I$499,3,FALSE)</f>
        <v>9.25</v>
      </c>
      <c r="E396" s="35">
        <f>VLOOKUP($B396,大盤與近月台指!$A$4:$I$499,4,FALSE)</f>
        <v>8.0000000000000004E-4</v>
      </c>
      <c r="F396" s="33" t="str">
        <f>VLOOKUP($B396,大盤與近月台指!$A$4:$I$499,5,FALSE)</f>
        <v>1663.85億</v>
      </c>
      <c r="G396" s="49">
        <f>VLOOKUP($B396,三大法人買賣超!$A$4:$I$500,3,FALSE)</f>
        <v>2.0383686000000001</v>
      </c>
      <c r="H396" s="34">
        <f>VLOOKUP($B396,三大法人買賣超!$A$4:$I$500,5,FALSE)</f>
        <v>-14.29122053</v>
      </c>
      <c r="I396" s="27">
        <f>VLOOKUP($B396,三大法人買賣超!$A$4:$I$500,7,FALSE)</f>
        <v>-0.64631503000000001</v>
      </c>
      <c r="J396" s="27">
        <f>VLOOKUP($B396,三大法人買賣超!$A$4:$I$500,9,FALSE)</f>
        <v>15.64145407</v>
      </c>
      <c r="K396" s="37">
        <f>新台幣匯率美元指數!B397</f>
        <v>29.231000000000002</v>
      </c>
      <c r="L396" s="38">
        <f>新台幣匯率美元指數!C397</f>
        <v>3.1E-2</v>
      </c>
      <c r="M396" s="39">
        <f>新台幣匯率美元指數!D397</f>
        <v>0</v>
      </c>
      <c r="N396" s="27">
        <f>VLOOKUP($B396,外資期貨未平倉口數!$A$4:$M$499,4,FALSE)</f>
        <v>-212.75</v>
      </c>
      <c r="O396" s="27">
        <f>VLOOKUP($B396,外資期貨未平倉口數!$A$4:$M$499,9,FALSE)</f>
        <v>42889</v>
      </c>
      <c r="P396" s="27">
        <f>VLOOKUP($B396,外資期貨未平倉口數!$A$4:$M$499,10,FALSE)</f>
        <v>-5395.75</v>
      </c>
      <c r="Q396" s="27">
        <f>VLOOKUP($B396,外資期貨未平倉口數!$A$4:$M$499,11,FALSE)</f>
        <v>-7301.75</v>
      </c>
      <c r="R396" s="64">
        <f>VLOOKUP($B396,選擇權未平倉餘額!$A$4:$I$500,6,FALSE)</f>
        <v>-3.5264000000000002</v>
      </c>
      <c r="S396" s="64">
        <f>VLOOKUP($B396,選擇權未平倉餘額!$A$4:$I$500,7,FALSE)</f>
        <v>-15.0884</v>
      </c>
      <c r="T396" s="64">
        <f>VLOOKUP($B396,選擇權未平倉餘額!$A$4:$I$500,8,FALSE)</f>
        <v>11.1181</v>
      </c>
      <c r="U396" s="64">
        <f>VLOOKUP($B396,選擇權未平倉餘額!$A$4:$I$500,9,FALSE)</f>
        <v>17.461600000000001</v>
      </c>
      <c r="V396" s="39">
        <f>VLOOKUP($B396,臺指選擇權P_C_Ratios!$A$4:$C$500,3,FALSE)</f>
        <v>1.5497000000000001</v>
      </c>
      <c r="W396" s="41">
        <f>VLOOKUP($B396,散戶多空比!$A$6:$L$500,12,FALSE)</f>
        <v>-0.10785098410157529</v>
      </c>
      <c r="X396" s="40">
        <f>VLOOKUP($B396,期貨大額交易人未沖銷部位!$A$4:$O$499,4,FALSE)</f>
        <v>5567</v>
      </c>
      <c r="Y396" s="40">
        <f>VLOOKUP($B396,期貨大額交易人未沖銷部位!$A$4:$O$499,7,FALSE)</f>
        <v>10436</v>
      </c>
      <c r="Z396" s="40">
        <f>VLOOKUP($B396,期貨大額交易人未沖銷部位!$A$4:$O$499,10,FALSE)</f>
        <v>2880</v>
      </c>
      <c r="AA396" s="40">
        <f>VLOOKUP($B396,期貨大額交易人未沖銷部位!$A$4:$O$499,13,FALSE)</f>
        <v>11910</v>
      </c>
      <c r="AB396" s="40">
        <f>VLOOKUP($B396,期貨大額交易人未沖銷部位!$A$4:$O$499,14,FALSE)</f>
        <v>-2687</v>
      </c>
      <c r="AC396" s="40">
        <f>VLOOKUP($B396,期貨大額交易人未沖銷部位!$A$4:$O$499,15,FALSE)</f>
        <v>1474</v>
      </c>
      <c r="AD396" s="33">
        <f>VLOOKUP($B396,三大美股走勢!$A$4:$J$495,4,FALSE)</f>
        <v>0</v>
      </c>
      <c r="AE396" s="33">
        <f>VLOOKUP($B396,三大美股走勢!$A$4:$J$495,7,FALSE)</f>
        <v>0</v>
      </c>
      <c r="AF396" s="33">
        <f>VLOOKUP($B396,三大美股走勢!$A$4:$J$495,10,FALSE)</f>
        <v>0</v>
      </c>
    </row>
    <row r="397" spans="2:32">
      <c r="B397" s="32">
        <v>43176</v>
      </c>
      <c r="C397" s="33">
        <f>VLOOKUP($B397,大盤與近月台指!$A$4:$I$499,2,FALSE)</f>
        <v>0</v>
      </c>
      <c r="D397" s="34">
        <f>VLOOKUP($B397,大盤與近月台指!$A$4:$I$499,3,FALSE)</f>
        <v>0</v>
      </c>
      <c r="E397" s="35">
        <f>VLOOKUP($B397,大盤與近月台指!$A$4:$I$499,4,FALSE)</f>
        <v>0</v>
      </c>
      <c r="F397" s="33">
        <f>VLOOKUP($B397,大盤與近月台指!$A$4:$I$499,5,FALSE)</f>
        <v>0</v>
      </c>
      <c r="G397" s="49">
        <f>VLOOKUP($B397,三大法人買賣超!$A$4:$I$500,3,FALSE)</f>
        <v>0</v>
      </c>
      <c r="H397" s="34">
        <f>VLOOKUP($B397,三大法人買賣超!$A$4:$I$500,5,FALSE)</f>
        <v>0</v>
      </c>
      <c r="I397" s="27">
        <f>VLOOKUP($B397,三大法人買賣超!$A$4:$I$500,7,FALSE)</f>
        <v>0</v>
      </c>
      <c r="J397" s="27">
        <f>VLOOKUP($B397,三大法人買賣超!$A$4:$I$500,9,FALSE)</f>
        <v>0</v>
      </c>
      <c r="K397" s="37">
        <f>新台幣匯率美元指數!B398</f>
        <v>0</v>
      </c>
      <c r="L397" s="38">
        <f>新台幣匯率美元指數!C398</f>
        <v>0</v>
      </c>
      <c r="M397" s="39">
        <f>新台幣匯率美元指數!D398</f>
        <v>0</v>
      </c>
      <c r="N397" s="27">
        <f>VLOOKUP($B397,外資期貨未平倉口數!$A$4:$M$499,4,FALSE)</f>
        <v>0</v>
      </c>
      <c r="O397" s="27">
        <f>VLOOKUP($B397,外資期貨未平倉口數!$A$4:$M$499,9,FALSE)</f>
        <v>0</v>
      </c>
      <c r="P397" s="27">
        <f>VLOOKUP($B397,外資期貨未平倉口數!$A$4:$M$499,10,FALSE)</f>
        <v>0</v>
      </c>
      <c r="Q397" s="27">
        <f>VLOOKUP($B397,外資期貨未平倉口數!$A$4:$M$499,11,FALSE)</f>
        <v>0</v>
      </c>
      <c r="R397" s="64">
        <f>VLOOKUP($B397,選擇權未平倉餘額!$A$4:$I$500,6,FALSE)</f>
        <v>0</v>
      </c>
      <c r="S397" s="64">
        <f>VLOOKUP($B397,選擇權未平倉餘額!$A$4:$I$500,7,FALSE)</f>
        <v>0</v>
      </c>
      <c r="T397" s="64">
        <f>VLOOKUP($B397,選擇權未平倉餘額!$A$4:$I$500,8,FALSE)</f>
        <v>0</v>
      </c>
      <c r="U397" s="64">
        <f>VLOOKUP($B397,選擇權未平倉餘額!$A$4:$I$500,9,FALSE)</f>
        <v>0</v>
      </c>
      <c r="V397" s="39">
        <f>VLOOKUP($B397,臺指選擇權P_C_Ratios!$A$4:$C$500,3,FALSE)</f>
        <v>0</v>
      </c>
      <c r="W397" s="41">
        <f>VLOOKUP($B397,散戶多空比!$A$6:$L$500,12,FALSE)</f>
        <v>0</v>
      </c>
      <c r="X397" s="40">
        <f>VLOOKUP($B397,期貨大額交易人未沖銷部位!$A$4:$O$499,4,FALSE)</f>
        <v>0</v>
      </c>
      <c r="Y397" s="40">
        <f>VLOOKUP($B397,期貨大額交易人未沖銷部位!$A$4:$O$499,7,FALSE)</f>
        <v>0</v>
      </c>
      <c r="Z397" s="40">
        <f>VLOOKUP($B397,期貨大額交易人未沖銷部位!$A$4:$O$499,10,FALSE)</f>
        <v>0</v>
      </c>
      <c r="AA397" s="40">
        <f>VLOOKUP($B397,期貨大額交易人未沖銷部位!$A$4:$O$499,13,FALSE)</f>
        <v>0</v>
      </c>
      <c r="AB397" s="40">
        <f>VLOOKUP($B397,期貨大額交易人未沖銷部位!$A$4:$O$499,14,FALSE)</f>
        <v>0</v>
      </c>
      <c r="AC397" s="40">
        <f>VLOOKUP($B397,期貨大額交易人未沖銷部位!$A$4:$O$499,15,FALSE)</f>
        <v>0</v>
      </c>
      <c r="AD397" s="33">
        <f>VLOOKUP($B397,三大美股走勢!$A$4:$J$495,4,FALSE)</f>
        <v>0</v>
      </c>
      <c r="AE397" s="33">
        <f>VLOOKUP($B397,三大美股走勢!$A$4:$J$495,7,FALSE)</f>
        <v>0</v>
      </c>
      <c r="AF397" s="33">
        <f>VLOOKUP($B397,三大美股走勢!$A$4:$J$495,10,FALSE)</f>
        <v>0</v>
      </c>
    </row>
    <row r="398" spans="2:32">
      <c r="B398" s="32">
        <v>43177</v>
      </c>
      <c r="C398" s="33">
        <f>VLOOKUP($B398,大盤與近月台指!$A$4:$I$499,2,FALSE)</f>
        <v>0</v>
      </c>
      <c r="D398" s="34">
        <f>VLOOKUP($B398,大盤與近月台指!$A$4:$I$499,3,FALSE)</f>
        <v>0</v>
      </c>
      <c r="E398" s="35">
        <f>VLOOKUP($B398,大盤與近月台指!$A$4:$I$499,4,FALSE)</f>
        <v>0</v>
      </c>
      <c r="F398" s="33">
        <f>VLOOKUP($B398,大盤與近月台指!$A$4:$I$499,5,FALSE)</f>
        <v>0</v>
      </c>
      <c r="G398" s="49">
        <f>VLOOKUP($B398,三大法人買賣超!$A$4:$I$500,3,FALSE)</f>
        <v>0</v>
      </c>
      <c r="H398" s="34">
        <f>VLOOKUP($B398,三大法人買賣超!$A$4:$I$500,5,FALSE)</f>
        <v>0</v>
      </c>
      <c r="I398" s="27">
        <f>VLOOKUP($B398,三大法人買賣超!$A$4:$I$500,7,FALSE)</f>
        <v>0</v>
      </c>
      <c r="J398" s="27">
        <f>VLOOKUP($B398,三大法人買賣超!$A$4:$I$500,9,FALSE)</f>
        <v>0</v>
      </c>
      <c r="K398" s="37">
        <f>新台幣匯率美元指數!B399</f>
        <v>0</v>
      </c>
      <c r="L398" s="38">
        <f>新台幣匯率美元指數!C399</f>
        <v>0</v>
      </c>
      <c r="M398" s="39">
        <f>新台幣匯率美元指數!D399</f>
        <v>0</v>
      </c>
      <c r="N398" s="27">
        <f>VLOOKUP($B398,外資期貨未平倉口數!$A$4:$M$499,4,FALSE)</f>
        <v>0</v>
      </c>
      <c r="O398" s="27">
        <f>VLOOKUP($B398,外資期貨未平倉口數!$A$4:$M$499,9,FALSE)</f>
        <v>0</v>
      </c>
      <c r="P398" s="27">
        <f>VLOOKUP($B398,外資期貨未平倉口數!$A$4:$M$499,10,FALSE)</f>
        <v>0</v>
      </c>
      <c r="Q398" s="27">
        <f>VLOOKUP($B398,外資期貨未平倉口數!$A$4:$M$499,11,FALSE)</f>
        <v>0</v>
      </c>
      <c r="R398" s="64">
        <f>VLOOKUP($B398,選擇權未平倉餘額!$A$4:$I$500,6,FALSE)</f>
        <v>0</v>
      </c>
      <c r="S398" s="64">
        <f>VLOOKUP($B398,選擇權未平倉餘額!$A$4:$I$500,7,FALSE)</f>
        <v>0</v>
      </c>
      <c r="T398" s="64">
        <f>VLOOKUP($B398,選擇權未平倉餘額!$A$4:$I$500,8,FALSE)</f>
        <v>0</v>
      </c>
      <c r="U398" s="64">
        <f>VLOOKUP($B398,選擇權未平倉餘額!$A$4:$I$500,9,FALSE)</f>
        <v>0</v>
      </c>
      <c r="V398" s="39">
        <f>VLOOKUP($B398,臺指選擇權P_C_Ratios!$A$4:$C$500,3,FALSE)</f>
        <v>0</v>
      </c>
      <c r="W398" s="41">
        <f>VLOOKUP($B398,散戶多空比!$A$6:$L$500,12,FALSE)</f>
        <v>0</v>
      </c>
      <c r="X398" s="40">
        <f>VLOOKUP($B398,期貨大額交易人未沖銷部位!$A$4:$O$499,4,FALSE)</f>
        <v>0</v>
      </c>
      <c r="Y398" s="40">
        <f>VLOOKUP($B398,期貨大額交易人未沖銷部位!$A$4:$O$499,7,FALSE)</f>
        <v>0</v>
      </c>
      <c r="Z398" s="40">
        <f>VLOOKUP($B398,期貨大額交易人未沖銷部位!$A$4:$O$499,10,FALSE)</f>
        <v>0</v>
      </c>
      <c r="AA398" s="40">
        <f>VLOOKUP($B398,期貨大額交易人未沖銷部位!$A$4:$O$499,13,FALSE)</f>
        <v>0</v>
      </c>
      <c r="AB398" s="40">
        <f>VLOOKUP($B398,期貨大額交易人未沖銷部位!$A$4:$O$499,14,FALSE)</f>
        <v>0</v>
      </c>
      <c r="AC398" s="40">
        <f>VLOOKUP($B398,期貨大額交易人未沖銷部位!$A$4:$O$499,15,FALSE)</f>
        <v>0</v>
      </c>
      <c r="AD398" s="33">
        <f>VLOOKUP($B398,三大美股走勢!$A$4:$J$495,4,FALSE)</f>
        <v>0</v>
      </c>
      <c r="AE398" s="33">
        <f>VLOOKUP($B398,三大美股走勢!$A$4:$J$495,7,FALSE)</f>
        <v>0</v>
      </c>
      <c r="AF398" s="33">
        <f>VLOOKUP($B398,三大美股走勢!$A$4:$J$495,10,FALSE)</f>
        <v>0</v>
      </c>
    </row>
    <row r="399" spans="2:32">
      <c r="B399" s="32">
        <v>43178</v>
      </c>
      <c r="C399" s="33">
        <f>VLOOKUP($B399,大盤與近月台指!$A$4:$I$499,2,FALSE)</f>
        <v>0</v>
      </c>
      <c r="D399" s="34">
        <f>VLOOKUP($B399,大盤與近月台指!$A$4:$I$499,3,FALSE)</f>
        <v>0</v>
      </c>
      <c r="E399" s="35">
        <f>VLOOKUP($B399,大盤與近月台指!$A$4:$I$499,4,FALSE)</f>
        <v>0</v>
      </c>
      <c r="F399" s="33">
        <f>VLOOKUP($B399,大盤與近月台指!$A$4:$I$499,5,FALSE)</f>
        <v>0</v>
      </c>
      <c r="G399" s="49">
        <f>VLOOKUP($B399,三大法人買賣超!$A$4:$I$500,3,FALSE)</f>
        <v>0.29239736</v>
      </c>
      <c r="H399" s="34">
        <f>VLOOKUP($B399,三大法人買賣超!$A$4:$I$500,5,FALSE)</f>
        <v>-8.6171896199999996</v>
      </c>
      <c r="I399" s="27">
        <f>VLOOKUP($B399,三大法人買賣超!$A$4:$I$500,7,FALSE)</f>
        <v>-3.330549</v>
      </c>
      <c r="J399" s="27">
        <f>VLOOKUP($B399,三大法人買賣超!$A$4:$I$500,9,FALSE)</f>
        <v>22.82913362</v>
      </c>
      <c r="K399" s="37">
        <f>新台幣匯率美元指數!B400</f>
        <v>0</v>
      </c>
      <c r="L399" s="38">
        <f>新台幣匯率美元指數!C400</f>
        <v>0</v>
      </c>
      <c r="M399" s="39">
        <f>新台幣匯率美元指數!D400</f>
        <v>89.765000000000001</v>
      </c>
      <c r="N399" s="27">
        <f>VLOOKUP($B399,外資期貨未平倉口數!$A$4:$M$499,4,FALSE)</f>
        <v>-1137.75</v>
      </c>
      <c r="O399" s="27">
        <f>VLOOKUP($B399,外資期貨未平倉口數!$A$4:$M$499,9,FALSE)</f>
        <v>44660.75</v>
      </c>
      <c r="P399" s="27">
        <f>VLOOKUP($B399,外資期貨未平倉口數!$A$4:$M$499,10,FALSE)</f>
        <v>-3624</v>
      </c>
      <c r="Q399" s="27">
        <f>VLOOKUP($B399,外資期貨未平倉口數!$A$4:$M$499,11,FALSE)</f>
        <v>1771.75</v>
      </c>
      <c r="R399" s="64">
        <f>VLOOKUP($B399,選擇權未平倉餘額!$A$4:$I$500,6,FALSE)</f>
        <v>-0.70509999999999995</v>
      </c>
      <c r="S399" s="64">
        <f>VLOOKUP($B399,選擇權未平倉餘額!$A$4:$I$500,7,FALSE)</f>
        <v>-16.250499999999999</v>
      </c>
      <c r="T399" s="64">
        <f>VLOOKUP($B399,選擇權未平倉餘額!$A$4:$I$500,8,FALSE)</f>
        <v>11.083500000000001</v>
      </c>
      <c r="U399" s="64">
        <f>VLOOKUP($B399,選擇權未平倉餘額!$A$4:$I$500,9,FALSE)</f>
        <v>15.882999999999999</v>
      </c>
      <c r="V399" s="39">
        <f>VLOOKUP($B399,臺指選擇權P_C_Ratios!$A$4:$C$500,3,FALSE)</f>
        <v>1.5952000000000002</v>
      </c>
      <c r="W399" s="41">
        <f>VLOOKUP($B399,散戶多空比!$A$6:$L$500,12,FALSE)</f>
        <v>-0.11491923922393195</v>
      </c>
      <c r="X399" s="40">
        <f>VLOOKUP($B399,期貨大額交易人未沖銷部位!$A$4:$O$499,4,FALSE)</f>
        <v>4149</v>
      </c>
      <c r="Y399" s="40">
        <f>VLOOKUP($B399,期貨大額交易人未沖銷部位!$A$4:$O$499,7,FALSE)</f>
        <v>7631</v>
      </c>
      <c r="Z399" s="40">
        <f>VLOOKUP($B399,期貨大額交易人未沖銷部位!$A$4:$O$499,10,FALSE)</f>
        <v>3123</v>
      </c>
      <c r="AA399" s="40">
        <f>VLOOKUP($B399,期貨大額交易人未沖銷部位!$A$4:$O$499,13,FALSE)</f>
        <v>13488</v>
      </c>
      <c r="AB399" s="40">
        <f>VLOOKUP($B399,期貨大額交易人未沖銷部位!$A$4:$O$499,14,FALSE)</f>
        <v>-1026</v>
      </c>
      <c r="AC399" s="40">
        <f>VLOOKUP($B399,期貨大額交易人未沖銷部位!$A$4:$O$499,15,FALSE)</f>
        <v>5857</v>
      </c>
      <c r="AD399" s="33">
        <f>VLOOKUP($B399,三大美股走勢!$A$4:$J$495,4,FALSE)</f>
        <v>-1.35E-2</v>
      </c>
      <c r="AE399" s="33">
        <f>VLOOKUP($B399,三大美股走勢!$A$4:$J$495,7,FALSE)</f>
        <v>-1.84E-2</v>
      </c>
      <c r="AF399" s="33">
        <f>VLOOKUP($B399,三大美股走勢!$A$4:$J$495,10,FALSE)</f>
        <v>-1.95E-2</v>
      </c>
    </row>
    <row r="400" spans="2:32">
      <c r="B400" s="32">
        <v>43179</v>
      </c>
      <c r="C400" s="33">
        <f>VLOOKUP($B400,大盤與近月台指!$A$4:$I$499,2,FALSE)</f>
        <v>11010.84</v>
      </c>
      <c r="D400" s="34">
        <f>VLOOKUP($B400,大盤與近月台指!$A$4:$I$499,3,FALSE)</f>
        <v>-36.06</v>
      </c>
      <c r="E400" s="35">
        <f>VLOOKUP($B400,大盤與近月台指!$A$4:$I$499,4,FALSE)</f>
        <v>-3.3E-3</v>
      </c>
      <c r="F400" s="33" t="str">
        <f>VLOOKUP($B400,大盤與近月台指!$A$4:$I$499,5,FALSE)</f>
        <v>1099.53億</v>
      </c>
      <c r="G400" s="49">
        <f>VLOOKUP($B400,三大法人買賣超!$A$4:$I$500,3,FALSE)</f>
        <v>2.8397329299999998</v>
      </c>
      <c r="H400" s="34">
        <f>VLOOKUP($B400,三大法人買賣超!$A$4:$I$500,5,FALSE)</f>
        <v>-4.5294340499999999</v>
      </c>
      <c r="I400" s="27">
        <f>VLOOKUP($B400,三大法人買賣超!$A$4:$I$500,7,FALSE)</f>
        <v>-6.31479458</v>
      </c>
      <c r="J400" s="27">
        <f>VLOOKUP($B400,三大法人買賣超!$A$4:$I$500,9,FALSE)</f>
        <v>1.71970438</v>
      </c>
      <c r="K400" s="37">
        <f>新台幣匯率美元指數!B401</f>
        <v>29.175000000000001</v>
      </c>
      <c r="L400" s="38">
        <f>新台幣匯率美元指數!C401</f>
        <v>-2.5999999999999999E-2</v>
      </c>
      <c r="M400" s="39">
        <f>新台幣匯率美元指數!D401</f>
        <v>0</v>
      </c>
      <c r="N400" s="27">
        <f>VLOOKUP($B400,外資期貨未平倉口數!$A$4:$M$499,4,FALSE)</f>
        <v>-437.75</v>
      </c>
      <c r="O400" s="27">
        <f>VLOOKUP($B400,外資期貨未平倉口數!$A$4:$M$499,9,FALSE)</f>
        <v>45020.5</v>
      </c>
      <c r="P400" s="27">
        <f>VLOOKUP($B400,外資期貨未平倉口數!$A$4:$M$499,10,FALSE)</f>
        <v>-3264.25</v>
      </c>
      <c r="Q400" s="27">
        <f>VLOOKUP($B400,外資期貨未平倉口數!$A$4:$M$499,11,FALSE)</f>
        <v>359.75</v>
      </c>
      <c r="R400" s="64">
        <f>VLOOKUP($B400,選擇權未平倉餘額!$A$4:$I$500,6,FALSE)</f>
        <v>-3.5264000000000002</v>
      </c>
      <c r="S400" s="64">
        <f>VLOOKUP($B400,選擇權未平倉餘額!$A$4:$I$500,7,FALSE)</f>
        <v>-17.672799999999999</v>
      </c>
      <c r="T400" s="64">
        <f>VLOOKUP($B400,選擇權未平倉餘額!$A$4:$I$500,8,FALSE)</f>
        <v>11.821199999999999</v>
      </c>
      <c r="U400" s="64">
        <f>VLOOKUP($B400,選擇權未平倉餘額!$A$4:$I$500,9,FALSE)</f>
        <v>17.025200000000002</v>
      </c>
      <c r="V400" s="39">
        <f>VLOOKUP($B400,臺指選擇權P_C_Ratios!$A$4:$C$500,3,FALSE)</f>
        <v>1.5408000000000002</v>
      </c>
      <c r="W400" s="41">
        <f>VLOOKUP($B400,散戶多空比!$A$6:$L$500,12,FALSE)</f>
        <v>-0.1349935450072034</v>
      </c>
      <c r="X400" s="40">
        <f>VLOOKUP($B400,期貨大額交易人未沖銷部位!$A$4:$O$499,4,FALSE)</f>
        <v>3169</v>
      </c>
      <c r="Y400" s="40">
        <f>VLOOKUP($B400,期貨大額交易人未沖銷部位!$A$4:$O$499,7,FALSE)</f>
        <v>4396</v>
      </c>
      <c r="Z400" s="40">
        <f>VLOOKUP($B400,期貨大額交易人未沖銷部位!$A$4:$O$499,10,FALSE)</f>
        <v>-1331</v>
      </c>
      <c r="AA400" s="40">
        <f>VLOOKUP($B400,期貨大額交易人未沖銷部位!$A$4:$O$499,13,FALSE)</f>
        <v>10893</v>
      </c>
      <c r="AB400" s="40">
        <f>VLOOKUP($B400,期貨大額交易人未沖銷部位!$A$4:$O$499,14,FALSE)</f>
        <v>-4500</v>
      </c>
      <c r="AC400" s="40">
        <f>VLOOKUP($B400,期貨大額交易人未沖銷部位!$A$4:$O$499,15,FALSE)</f>
        <v>6497</v>
      </c>
      <c r="AD400" s="33">
        <f>VLOOKUP($B400,三大美股走勢!$A$4:$J$495,4,FALSE)</f>
        <v>4.7000000000000002E-3</v>
      </c>
      <c r="AE400" s="33">
        <f>VLOOKUP($B400,三大美股走勢!$A$4:$J$495,7,FALSE)</f>
        <v>2.7000000000000001E-3</v>
      </c>
      <c r="AF400" s="33">
        <f>VLOOKUP($B400,三大美股走勢!$A$4:$J$495,10,FALSE)</f>
        <v>-1.95E-2</v>
      </c>
    </row>
    <row r="401" spans="2:32">
      <c r="B401" s="32">
        <v>43180</v>
      </c>
      <c r="C401" s="33">
        <f>VLOOKUP($B401,大盤與近月台指!$A$4:$I$499,2,FALSE)</f>
        <v>0</v>
      </c>
      <c r="D401" s="34">
        <f>VLOOKUP($B401,大盤與近月台指!$A$4:$I$499,3,FALSE)</f>
        <v>0</v>
      </c>
      <c r="E401" s="35">
        <f>VLOOKUP($B401,大盤與近月台指!$A$4:$I$499,4,FALSE)</f>
        <v>0</v>
      </c>
      <c r="F401" s="33">
        <f>VLOOKUP($B401,大盤與近月台指!$A$4:$I$499,5,FALSE)</f>
        <v>0</v>
      </c>
      <c r="G401" s="49">
        <f>VLOOKUP($B401,三大法人買賣超!$A$4:$I$500,3,FALSE)</f>
        <v>7.2935734500000002</v>
      </c>
      <c r="H401" s="34">
        <f>VLOOKUP($B401,三大法人買賣超!$A$4:$I$500,5,FALSE)</f>
        <v>4.98613719</v>
      </c>
      <c r="I401" s="27">
        <f>VLOOKUP($B401,三大法人買賣超!$A$4:$I$500,7,FALSE)</f>
        <v>1.9320766899999999</v>
      </c>
      <c r="J401" s="27">
        <f>VLOOKUP($B401,三大法人買賣超!$A$4:$I$500,9,FALSE)</f>
        <v>-6.2092898600000002</v>
      </c>
      <c r="K401" s="37">
        <f>新台幣匯率美元指數!B402</f>
        <v>0</v>
      </c>
      <c r="L401" s="38">
        <f>新台幣匯率美元指數!C402</f>
        <v>0</v>
      </c>
      <c r="M401" s="39">
        <f>新台幣匯率美元指數!D402</f>
        <v>89.783000000000001</v>
      </c>
      <c r="N401" s="27">
        <f>VLOOKUP($B401,外資期貨未平倉口數!$A$4:$M$499,4,FALSE)</f>
        <v>-3936.75</v>
      </c>
      <c r="O401" s="27">
        <f>VLOOKUP($B401,外資期貨未平倉口數!$A$4:$M$499,9,FALSE)</f>
        <v>44619</v>
      </c>
      <c r="P401" s="27">
        <f>VLOOKUP($B401,外資期貨未平倉口數!$A$4:$M$499,10,FALSE)</f>
        <v>0</v>
      </c>
      <c r="Q401" s="27">
        <f>VLOOKUP($B401,外資期貨未平倉口數!$A$4:$M$499,11,FALSE)</f>
        <v>-401.5</v>
      </c>
      <c r="R401" s="64">
        <f>VLOOKUP($B401,選擇權未平倉餘額!$A$4:$I$500,6,FALSE)</f>
        <v>-7.6692</v>
      </c>
      <c r="S401" s="64">
        <f>VLOOKUP($B401,選擇權未平倉餘額!$A$4:$I$500,7,FALSE)</f>
        <v>-21.909300000000002</v>
      </c>
      <c r="T401" s="64">
        <f>VLOOKUP($B401,選擇權未平倉餘額!$A$4:$I$500,8,FALSE)</f>
        <v>16.956399999999999</v>
      </c>
      <c r="U401" s="64">
        <f>VLOOKUP($B401,選擇權未平倉餘額!$A$4:$I$500,9,FALSE)</f>
        <v>18.1342</v>
      </c>
      <c r="V401" s="39">
        <f>VLOOKUP($B401,臺指選擇權P_C_Ratios!$A$4:$C$500,3,FALSE)</f>
        <v>1.5119</v>
      </c>
      <c r="W401" s="41">
        <f>VLOOKUP($B401,散戶多空比!$A$6:$L$500,12,FALSE)</f>
        <v>-0.16905253498508832</v>
      </c>
      <c r="X401" s="40">
        <f>VLOOKUP($B401,期貨大額交易人未沖銷部位!$A$4:$O$499,4,FALSE)</f>
        <v>7289</v>
      </c>
      <c r="Y401" s="40">
        <f>VLOOKUP($B401,期貨大額交易人未沖銷部位!$A$4:$O$499,7,FALSE)</f>
        <v>11483</v>
      </c>
      <c r="Z401" s="40">
        <f>VLOOKUP($B401,期貨大額交易人未沖銷部位!$A$4:$O$499,10,FALSE)</f>
        <v>4940</v>
      </c>
      <c r="AA401" s="40">
        <f>VLOOKUP($B401,期貨大額交易人未沖銷部位!$A$4:$O$499,13,FALSE)</f>
        <v>9881</v>
      </c>
      <c r="AB401" s="40">
        <f>VLOOKUP($B401,期貨大額交易人未沖銷部位!$A$4:$O$499,14,FALSE)</f>
        <v>-2349</v>
      </c>
      <c r="AC401" s="40">
        <f>VLOOKUP($B401,期貨大額交易人未沖銷部位!$A$4:$O$499,15,FALSE)</f>
        <v>-1602</v>
      </c>
      <c r="AD401" s="33">
        <f>VLOOKUP($B401,三大美股走勢!$A$4:$J$495,4,FALSE)</f>
        <v>-1.8E-3</v>
      </c>
      <c r="AE401" s="33">
        <f>VLOOKUP($B401,三大美股走勢!$A$4:$J$495,7,FALSE)</f>
        <v>-2.5999999999999999E-3</v>
      </c>
      <c r="AF401" s="33">
        <f>VLOOKUP($B401,三大美股走勢!$A$4:$J$495,10,FALSE)</f>
        <v>1.8E-3</v>
      </c>
    </row>
    <row r="402" spans="2:32">
      <c r="B402" s="32">
        <v>43181</v>
      </c>
      <c r="C402" s="33">
        <f>VLOOKUP($B402,大盤與近月台指!$A$4:$I$499,2,FALSE)</f>
        <v>11005.84</v>
      </c>
      <c r="D402" s="34">
        <f>VLOOKUP($B402,大盤與近月台指!$A$4:$I$499,3,FALSE)</f>
        <v>-5.23</v>
      </c>
      <c r="E402" s="35">
        <f>VLOOKUP($B402,大盤與近月台指!$A$4:$I$499,4,FALSE)</f>
        <v>-5.0000000000000001E-4</v>
      </c>
      <c r="F402" s="33" t="str">
        <f>VLOOKUP($B402,大盤與近月台指!$A$4:$I$499,5,FALSE)</f>
        <v>1476.71億</v>
      </c>
      <c r="G402" s="49">
        <f>VLOOKUP($B402,三大法人買賣超!$A$4:$I$500,3,FALSE)</f>
        <v>-3.7245808999999999</v>
      </c>
      <c r="H402" s="34">
        <f>VLOOKUP($B402,三大法人買賣超!$A$4:$I$500,5,FALSE)</f>
        <v>-46.203294479999997</v>
      </c>
      <c r="I402" s="27">
        <f>VLOOKUP($B402,三大法人買賣超!$A$4:$I$500,7,FALSE)</f>
        <v>1.3203928300000001</v>
      </c>
      <c r="J402" s="27">
        <f>VLOOKUP($B402,三大法人買賣超!$A$4:$I$500,9,FALSE)</f>
        <v>31.4232224</v>
      </c>
      <c r="K402" s="37">
        <f>新台幣匯率美元指數!B403</f>
        <v>29.152999999999999</v>
      </c>
      <c r="L402" s="38">
        <f>新台幣匯率美元指數!C403</f>
        <v>-3.5999999999999997E-2</v>
      </c>
      <c r="M402" s="39">
        <f>新台幣匯率美元指數!D403</f>
        <v>89.856999999999999</v>
      </c>
      <c r="N402" s="27">
        <f>VLOOKUP($B402,外資期貨未平倉口數!$A$4:$M$499,4,FALSE)</f>
        <v>-4925.5</v>
      </c>
      <c r="O402" s="27">
        <f>VLOOKUP($B402,外資期貨未平倉口數!$A$4:$M$499,9,FALSE)</f>
        <v>45646</v>
      </c>
      <c r="P402" s="27">
        <f>VLOOKUP($B402,外資期貨未平倉口數!$A$4:$M$499,10,FALSE)</f>
        <v>1027</v>
      </c>
      <c r="Q402" s="27">
        <f>VLOOKUP($B402,外資期貨未平倉口數!$A$4:$M$499,11,FALSE)</f>
        <v>1027</v>
      </c>
      <c r="R402" s="64">
        <f>VLOOKUP($B402,選擇權未平倉餘額!$A$4:$I$500,6,FALSE)</f>
        <v>-0.15690000000000001</v>
      </c>
      <c r="S402" s="64">
        <f>VLOOKUP($B402,選擇權未平倉餘額!$A$4:$I$500,7,FALSE)</f>
        <v>-16.1983</v>
      </c>
      <c r="T402" s="64">
        <f>VLOOKUP($B402,選擇權未平倉餘額!$A$4:$I$500,8,FALSE)</f>
        <v>9.9197000000000006</v>
      </c>
      <c r="U402" s="64">
        <f>VLOOKUP($B402,選擇權未平倉餘額!$A$4:$I$500,9,FALSE)</f>
        <v>10.5959</v>
      </c>
      <c r="V402" s="39">
        <f>VLOOKUP($B402,臺指選擇權P_C_Ratios!$A$4:$C$500,3,FALSE)</f>
        <v>1.3794999999999999</v>
      </c>
      <c r="W402" s="41">
        <f>VLOOKUP($B402,散戶多空比!$A$6:$L$500,12,FALSE)</f>
        <v>-0.10719746902188242</v>
      </c>
      <c r="X402" s="40">
        <f>VLOOKUP($B402,期貨大額交易人未沖銷部位!$A$4:$O$499,4,FALSE)</f>
        <v>5804</v>
      </c>
      <c r="Y402" s="40">
        <f>VLOOKUP($B402,期貨大額交易人未沖銷部位!$A$4:$O$499,7,FALSE)</f>
        <v>11692</v>
      </c>
      <c r="Z402" s="40">
        <f>VLOOKUP($B402,期貨大額交易人未沖銷部位!$A$4:$O$499,10,FALSE)</f>
        <v>3651</v>
      </c>
      <c r="AA402" s="40">
        <f>VLOOKUP($B402,期貨大額交易人未沖銷部位!$A$4:$O$499,13,FALSE)</f>
        <v>10062</v>
      </c>
      <c r="AB402" s="40">
        <f>VLOOKUP($B402,期貨大額交易人未沖銷部位!$A$4:$O$499,14,FALSE)</f>
        <v>-2153</v>
      </c>
      <c r="AC402" s="40">
        <f>VLOOKUP($B402,期貨大額交易人未沖銷部位!$A$4:$O$499,15,FALSE)</f>
        <v>-1630</v>
      </c>
      <c r="AD402" s="33">
        <f>VLOOKUP($B402,三大美股走勢!$A$4:$J$495,4,FALSE)</f>
        <v>-2.93E-2</v>
      </c>
      <c r="AE402" s="33">
        <f>VLOOKUP($B402,三大美股走勢!$A$4:$J$495,7,FALSE)</f>
        <v>-2.4299999999999999E-2</v>
      </c>
      <c r="AF402" s="33">
        <f>VLOOKUP($B402,三大美股走勢!$A$4:$J$495,10,FALSE)</f>
        <v>-2.7699999999999999E-2</v>
      </c>
    </row>
    <row r="403" spans="2:32">
      <c r="B403" s="32">
        <v>43182</v>
      </c>
      <c r="C403" s="33">
        <f>VLOOKUP($B403,大盤與近月台指!$A$4:$I$499,2,FALSE)</f>
        <v>10823.33</v>
      </c>
      <c r="D403" s="34">
        <f>VLOOKUP($B403,大盤與近月台指!$A$4:$I$499,3,FALSE)</f>
        <v>-182.51</v>
      </c>
      <c r="E403" s="35">
        <f>VLOOKUP($B403,大盤與近月台指!$A$4:$I$499,4,FALSE)</f>
        <v>-1.66E-2</v>
      </c>
      <c r="F403" s="33" t="str">
        <f>VLOOKUP($B403,大盤與近月台指!$A$4:$I$499,5,FALSE)</f>
        <v>1460.1億</v>
      </c>
      <c r="G403" s="49">
        <f>VLOOKUP($B403,三大法人買賣超!$A$4:$I$500,3,FALSE)</f>
        <v>-12.519796299999999</v>
      </c>
      <c r="H403" s="34">
        <f>VLOOKUP($B403,三大法人買賣超!$A$4:$I$500,5,FALSE)</f>
        <v>-35.241589570000002</v>
      </c>
      <c r="I403" s="27">
        <f>VLOOKUP($B403,三大法人買賣超!$A$4:$I$500,7,FALSE)</f>
        <v>-7.6869680999999996</v>
      </c>
      <c r="J403" s="27">
        <f>VLOOKUP($B403,三大法人買賣超!$A$4:$I$500,9,FALSE)</f>
        <v>-62.633267060000001</v>
      </c>
      <c r="K403" s="37">
        <f>新台幣匯率美元指數!B404</f>
        <v>29.17</v>
      </c>
      <c r="L403" s="38">
        <f>新台幣匯率美元指數!C404</f>
        <v>1.7000000000000001E-2</v>
      </c>
      <c r="M403" s="39">
        <f>新台幣匯率美元指數!D404</f>
        <v>89.436000000000007</v>
      </c>
      <c r="N403" s="27">
        <f>VLOOKUP($B403,外資期貨未平倉口數!$A$4:$M$499,4,FALSE)</f>
        <v>-5853</v>
      </c>
      <c r="O403" s="27">
        <f>VLOOKUP($B403,外資期貨未平倉口數!$A$4:$M$499,9,FALSE)</f>
        <v>44791.5</v>
      </c>
      <c r="P403" s="27">
        <f>VLOOKUP($B403,外資期貨未平倉口數!$A$4:$M$499,10,FALSE)</f>
        <v>172.5</v>
      </c>
      <c r="Q403" s="27">
        <f>VLOOKUP($B403,外資期貨未平倉口數!$A$4:$M$499,11,FALSE)</f>
        <v>-854.5</v>
      </c>
      <c r="R403" s="64">
        <f>VLOOKUP($B403,選擇權未平倉餘額!$A$4:$I$500,6,FALSE)</f>
        <v>-5.4812000000000003</v>
      </c>
      <c r="S403" s="64">
        <f>VLOOKUP($B403,選擇權未平倉餘額!$A$4:$I$500,7,FALSE)</f>
        <v>-48.2348</v>
      </c>
      <c r="T403" s="64">
        <f>VLOOKUP($B403,選擇權未平倉餘額!$A$4:$I$500,8,FALSE)</f>
        <v>9.6914999999999996</v>
      </c>
      <c r="U403" s="64">
        <f>VLOOKUP($B403,選擇權未平倉餘額!$A$4:$I$500,9,FALSE)</f>
        <v>40.531999999999996</v>
      </c>
      <c r="V403" s="39">
        <f>VLOOKUP($B403,臺指選擇權P_C_Ratios!$A$4:$C$500,3,FALSE)</f>
        <v>1.2097</v>
      </c>
      <c r="W403" s="41">
        <f>VLOOKUP($B403,散戶多空比!$A$6:$L$500,12,FALSE)</f>
        <v>-5.1441589300149429E-3</v>
      </c>
      <c r="X403" s="40">
        <f>VLOOKUP($B403,期貨大額交易人未沖銷部位!$A$4:$O$499,4,FALSE)</f>
        <v>4064</v>
      </c>
      <c r="Y403" s="40">
        <f>VLOOKUP($B403,期貨大額交易人未沖銷部位!$A$4:$O$499,7,FALSE)</f>
        <v>8870</v>
      </c>
      <c r="Z403" s="40">
        <f>VLOOKUP($B403,期貨大額交易人未沖銷部位!$A$4:$O$499,10,FALSE)</f>
        <v>3089</v>
      </c>
      <c r="AA403" s="40">
        <f>VLOOKUP($B403,期貨大額交易人未沖銷部位!$A$4:$O$499,13,FALSE)</f>
        <v>8785</v>
      </c>
      <c r="AB403" s="40">
        <f>VLOOKUP($B403,期貨大額交易人未沖銷部位!$A$4:$O$499,14,FALSE)</f>
        <v>-975</v>
      </c>
      <c r="AC403" s="40">
        <f>VLOOKUP($B403,期貨大額交易人未沖銷部位!$A$4:$O$499,15,FALSE)</f>
        <v>-85</v>
      </c>
      <c r="AD403" s="33">
        <f>VLOOKUP($B403,三大美股走勢!$A$4:$J$495,4,FALSE)</f>
        <v>-1.77E-2</v>
      </c>
      <c r="AE403" s="33">
        <f>VLOOKUP($B403,三大美股走勢!$A$4:$J$495,7,FALSE)</f>
        <v>-2.4299999999999999E-2</v>
      </c>
      <c r="AF403" s="33">
        <f>VLOOKUP($B403,三大美股走勢!$A$4:$J$495,10,FALSE)</f>
        <v>-3.2899999999999999E-2</v>
      </c>
    </row>
    <row r="404" spans="2:32">
      <c r="B404" s="32">
        <v>43183</v>
      </c>
      <c r="C404" s="33">
        <f>VLOOKUP($B404,大盤與近月台指!$A$4:$I$499,2,FALSE)</f>
        <v>0</v>
      </c>
      <c r="D404" s="34">
        <f>VLOOKUP($B404,大盤與近月台指!$A$4:$I$499,3,FALSE)</f>
        <v>0</v>
      </c>
      <c r="E404" s="35">
        <f>VLOOKUP($B404,大盤與近月台指!$A$4:$I$499,4,FALSE)</f>
        <v>0</v>
      </c>
      <c r="F404" s="33">
        <f>VLOOKUP($B404,大盤與近月台指!$A$4:$I$499,5,FALSE)</f>
        <v>0</v>
      </c>
      <c r="G404" s="49">
        <f>VLOOKUP($B404,三大法人買賣超!$A$4:$I$500,3,FALSE)</f>
        <v>0</v>
      </c>
      <c r="H404" s="34">
        <f>VLOOKUP($B404,三大法人買賣超!$A$4:$I$500,5,FALSE)</f>
        <v>0</v>
      </c>
      <c r="I404" s="27">
        <f>VLOOKUP($B404,三大法人買賣超!$A$4:$I$500,7,FALSE)</f>
        <v>0</v>
      </c>
      <c r="J404" s="27">
        <f>VLOOKUP($B404,三大法人買賣超!$A$4:$I$500,9,FALSE)</f>
        <v>0</v>
      </c>
      <c r="K404" s="37">
        <f>新台幣匯率美元指數!B405</f>
        <v>0</v>
      </c>
      <c r="L404" s="38">
        <f>新台幣匯率美元指數!C405</f>
        <v>0</v>
      </c>
      <c r="M404" s="39">
        <f>新台幣匯率美元指數!D405</f>
        <v>0</v>
      </c>
      <c r="N404" s="27">
        <f>VLOOKUP($B404,外資期貨未平倉口數!$A$4:$M$499,4,FALSE)</f>
        <v>0</v>
      </c>
      <c r="O404" s="27">
        <f>VLOOKUP($B404,外資期貨未平倉口數!$A$4:$M$499,9,FALSE)</f>
        <v>0</v>
      </c>
      <c r="P404" s="27">
        <f>VLOOKUP($B404,外資期貨未平倉口數!$A$4:$M$499,10,FALSE)</f>
        <v>0</v>
      </c>
      <c r="Q404" s="27">
        <f>VLOOKUP($B404,外資期貨未平倉口數!$A$4:$M$499,11,FALSE)</f>
        <v>0</v>
      </c>
      <c r="R404" s="64">
        <f>VLOOKUP($B404,選擇權未平倉餘額!$A$4:$I$500,6,FALSE)</f>
        <v>0</v>
      </c>
      <c r="S404" s="64">
        <f>VLOOKUP($B404,選擇權未平倉餘額!$A$4:$I$500,7,FALSE)</f>
        <v>0</v>
      </c>
      <c r="T404" s="64">
        <f>VLOOKUP($B404,選擇權未平倉餘額!$A$4:$I$500,8,FALSE)</f>
        <v>0</v>
      </c>
      <c r="U404" s="64">
        <f>VLOOKUP($B404,選擇權未平倉餘額!$A$4:$I$500,9,FALSE)</f>
        <v>0</v>
      </c>
      <c r="V404" s="39">
        <f>VLOOKUP($B404,臺指選擇權P_C_Ratios!$A$4:$C$500,3,FALSE)</f>
        <v>0</v>
      </c>
      <c r="W404" s="41">
        <f>VLOOKUP($B404,散戶多空比!$A$6:$L$500,12,FALSE)</f>
        <v>0</v>
      </c>
      <c r="X404" s="40">
        <f>VLOOKUP($B404,期貨大額交易人未沖銷部位!$A$4:$O$499,4,FALSE)</f>
        <v>0</v>
      </c>
      <c r="Y404" s="40">
        <f>VLOOKUP($B404,期貨大額交易人未沖銷部位!$A$4:$O$499,7,FALSE)</f>
        <v>0</v>
      </c>
      <c r="Z404" s="40">
        <f>VLOOKUP($B404,期貨大額交易人未沖銷部位!$A$4:$O$499,10,FALSE)</f>
        <v>0</v>
      </c>
      <c r="AA404" s="40">
        <f>VLOOKUP($B404,期貨大額交易人未沖銷部位!$A$4:$O$499,13,FALSE)</f>
        <v>0</v>
      </c>
      <c r="AB404" s="40">
        <f>VLOOKUP($B404,期貨大額交易人未沖銷部位!$A$4:$O$499,14,FALSE)</f>
        <v>0</v>
      </c>
      <c r="AC404" s="40">
        <f>VLOOKUP($B404,期貨大額交易人未沖銷部位!$A$4:$O$499,15,FALSE)</f>
        <v>0</v>
      </c>
      <c r="AD404" s="33">
        <f>VLOOKUP($B404,三大美股走勢!$A$4:$J$495,4,FALSE)</f>
        <v>0</v>
      </c>
      <c r="AE404" s="33">
        <f>VLOOKUP($B404,三大美股走勢!$A$4:$J$495,7,FALSE)</f>
        <v>0</v>
      </c>
      <c r="AF404" s="33">
        <f>VLOOKUP($B404,三大美股走勢!$A$4:$J$495,10,FALSE)</f>
        <v>0</v>
      </c>
    </row>
    <row r="405" spans="2:32">
      <c r="B405" s="32">
        <v>43184</v>
      </c>
      <c r="C405" s="33">
        <f>VLOOKUP($B405,大盤與近月台指!$A$4:$I$499,2,FALSE)</f>
        <v>0</v>
      </c>
      <c r="D405" s="34">
        <f>VLOOKUP($B405,大盤與近月台指!$A$4:$I$499,3,FALSE)</f>
        <v>0</v>
      </c>
      <c r="E405" s="35">
        <f>VLOOKUP($B405,大盤與近月台指!$A$4:$I$499,4,FALSE)</f>
        <v>0</v>
      </c>
      <c r="F405" s="33">
        <f>VLOOKUP($B405,大盤與近月台指!$A$4:$I$499,5,FALSE)</f>
        <v>0</v>
      </c>
      <c r="G405" s="49">
        <f>VLOOKUP($B405,三大法人買賣超!$A$4:$I$500,3,FALSE)</f>
        <v>0</v>
      </c>
      <c r="H405" s="34">
        <f>VLOOKUP($B405,三大法人買賣超!$A$4:$I$500,5,FALSE)</f>
        <v>0</v>
      </c>
      <c r="I405" s="27">
        <f>VLOOKUP($B405,三大法人買賣超!$A$4:$I$500,7,FALSE)</f>
        <v>0</v>
      </c>
      <c r="J405" s="27">
        <f>VLOOKUP($B405,三大法人買賣超!$A$4:$I$500,9,FALSE)</f>
        <v>0</v>
      </c>
      <c r="K405" s="37">
        <f>新台幣匯率美元指數!B406</f>
        <v>0</v>
      </c>
      <c r="L405" s="38">
        <f>新台幣匯率美元指數!C406</f>
        <v>0</v>
      </c>
      <c r="M405" s="39">
        <f>新台幣匯率美元指數!D406</f>
        <v>0</v>
      </c>
      <c r="N405" s="27">
        <f>VLOOKUP($B405,外資期貨未平倉口數!$A$4:$M$499,4,FALSE)</f>
        <v>0</v>
      </c>
      <c r="O405" s="27">
        <f>VLOOKUP($B405,外資期貨未平倉口數!$A$4:$M$499,9,FALSE)</f>
        <v>0</v>
      </c>
      <c r="P405" s="27">
        <f>VLOOKUP($B405,外資期貨未平倉口數!$A$4:$M$499,10,FALSE)</f>
        <v>0</v>
      </c>
      <c r="Q405" s="27">
        <f>VLOOKUP($B405,外資期貨未平倉口數!$A$4:$M$499,11,FALSE)</f>
        <v>0</v>
      </c>
      <c r="R405" s="64">
        <f>VLOOKUP($B405,選擇權未平倉餘額!$A$4:$I$500,6,FALSE)</f>
        <v>0</v>
      </c>
      <c r="S405" s="64">
        <f>VLOOKUP($B405,選擇權未平倉餘額!$A$4:$I$500,7,FALSE)</f>
        <v>0</v>
      </c>
      <c r="T405" s="64">
        <f>VLOOKUP($B405,選擇權未平倉餘額!$A$4:$I$500,8,FALSE)</f>
        <v>0</v>
      </c>
      <c r="U405" s="64">
        <f>VLOOKUP($B405,選擇權未平倉餘額!$A$4:$I$500,9,FALSE)</f>
        <v>0</v>
      </c>
      <c r="V405" s="39">
        <f>VLOOKUP($B405,臺指選擇權P_C_Ratios!$A$4:$C$500,3,FALSE)</f>
        <v>0</v>
      </c>
      <c r="W405" s="41">
        <f>VLOOKUP($B405,散戶多空比!$A$6:$L$500,12,FALSE)</f>
        <v>0</v>
      </c>
      <c r="X405" s="40">
        <f>VLOOKUP($B405,期貨大額交易人未沖銷部位!$A$4:$O$499,4,FALSE)</f>
        <v>0</v>
      </c>
      <c r="Y405" s="40">
        <f>VLOOKUP($B405,期貨大額交易人未沖銷部位!$A$4:$O$499,7,FALSE)</f>
        <v>0</v>
      </c>
      <c r="Z405" s="40">
        <f>VLOOKUP($B405,期貨大額交易人未沖銷部位!$A$4:$O$499,10,FALSE)</f>
        <v>0</v>
      </c>
      <c r="AA405" s="40">
        <f>VLOOKUP($B405,期貨大額交易人未沖銷部位!$A$4:$O$499,13,FALSE)</f>
        <v>0</v>
      </c>
      <c r="AB405" s="40">
        <f>VLOOKUP($B405,期貨大額交易人未沖銷部位!$A$4:$O$499,14,FALSE)</f>
        <v>0</v>
      </c>
      <c r="AC405" s="40">
        <f>VLOOKUP($B405,期貨大額交易人未沖銷部位!$A$4:$O$499,15,FALSE)</f>
        <v>0</v>
      </c>
      <c r="AD405" s="33">
        <f>VLOOKUP($B405,三大美股走勢!$A$4:$J$495,4,FALSE)</f>
        <v>0</v>
      </c>
      <c r="AE405" s="33">
        <f>VLOOKUP($B405,三大美股走勢!$A$4:$J$495,7,FALSE)</f>
        <v>0</v>
      </c>
      <c r="AF405" s="33">
        <f>VLOOKUP($B405,三大美股走勢!$A$4:$J$495,10,FALSE)</f>
        <v>0</v>
      </c>
    </row>
    <row r="406" spans="2:32">
      <c r="B406" s="32">
        <v>43185</v>
      </c>
      <c r="C406" s="33">
        <f>VLOOKUP($B406,大盤與近月台指!$A$4:$I$499,2,FALSE)</f>
        <v>10840.05</v>
      </c>
      <c r="D406" s="34">
        <f>VLOOKUP($B406,大盤與近月台指!$A$4:$I$499,3,FALSE)</f>
        <v>16.72</v>
      </c>
      <c r="E406" s="35">
        <f>VLOOKUP($B406,大盤與近月台指!$A$4:$I$499,4,FALSE)</f>
        <v>1.5E-3</v>
      </c>
      <c r="F406" s="33" t="str">
        <f>VLOOKUP($B406,大盤與近月台指!$A$4:$I$499,5,FALSE)</f>
        <v>1190.8億</v>
      </c>
      <c r="G406" s="49">
        <f>VLOOKUP($B406,三大法人買賣超!$A$4:$I$500,3,FALSE)</f>
        <v>-3.5581982000000001</v>
      </c>
      <c r="H406" s="34">
        <f>VLOOKUP($B406,三大法人買賣超!$A$4:$I$500,5,FALSE)</f>
        <v>-16.84471482</v>
      </c>
      <c r="I406" s="27">
        <f>VLOOKUP($B406,三大法人買賣超!$A$4:$I$500,7,FALSE)</f>
        <v>-7.79553151</v>
      </c>
      <c r="J406" s="27">
        <f>VLOOKUP($B406,三大法人買賣超!$A$4:$I$500,9,FALSE)</f>
        <v>-89.061625919999997</v>
      </c>
      <c r="K406" s="37">
        <f>新台幣匯率美元指數!B407</f>
        <v>29.17</v>
      </c>
      <c r="L406" s="38">
        <f>新台幣匯率美元指數!C407</f>
        <v>0</v>
      </c>
      <c r="M406" s="39">
        <f>新台幣匯率美元指數!D407</f>
        <v>89.027000000000001</v>
      </c>
      <c r="N406" s="27">
        <f>VLOOKUP($B406,外資期貨未平倉口數!$A$4:$M$499,4,FALSE)</f>
        <v>-4141.75</v>
      </c>
      <c r="O406" s="27">
        <f>VLOOKUP($B406,外資期貨未平倉口數!$A$4:$M$499,9,FALSE)</f>
        <v>48421</v>
      </c>
      <c r="P406" s="27">
        <f>VLOOKUP($B406,外資期貨未平倉口數!$A$4:$M$499,10,FALSE)</f>
        <v>3802</v>
      </c>
      <c r="Q406" s="27">
        <f>VLOOKUP($B406,外資期貨未平倉口數!$A$4:$M$499,11,FALSE)</f>
        <v>3629.5</v>
      </c>
      <c r="R406" s="64">
        <f>VLOOKUP($B406,選擇權未平倉餘額!$A$4:$I$500,6,FALSE)</f>
        <v>-7.3520000000000003</v>
      </c>
      <c r="S406" s="64">
        <f>VLOOKUP($B406,選擇權未平倉餘額!$A$4:$I$500,7,FALSE)</f>
        <v>-35.305399999999999</v>
      </c>
      <c r="T406" s="64">
        <f>VLOOKUP($B406,選擇權未平倉餘額!$A$4:$I$500,8,FALSE)</f>
        <v>11.8759</v>
      </c>
      <c r="U406" s="64">
        <f>VLOOKUP($B406,選擇權未平倉餘額!$A$4:$I$500,9,FALSE)</f>
        <v>33.905000000000001</v>
      </c>
      <c r="V406" s="39">
        <f>VLOOKUP($B406,臺指選擇權P_C_Ratios!$A$4:$C$500,3,FALSE)</f>
        <v>1.2670999999999999</v>
      </c>
      <c r="W406" s="41">
        <f>VLOOKUP($B406,散戶多空比!$A$6:$L$500,12,FALSE)</f>
        <v>-8.9828300769686203E-2</v>
      </c>
      <c r="X406" s="40">
        <f>VLOOKUP($B406,期貨大額交易人未沖銷部位!$A$4:$O$499,4,FALSE)</f>
        <v>6431</v>
      </c>
      <c r="Y406" s="40">
        <f>VLOOKUP($B406,期貨大額交易人未沖銷部位!$A$4:$O$499,7,FALSE)</f>
        <v>12802</v>
      </c>
      <c r="Z406" s="40">
        <f>VLOOKUP($B406,期貨大額交易人未沖銷部位!$A$4:$O$499,10,FALSE)</f>
        <v>5524</v>
      </c>
      <c r="AA406" s="40">
        <f>VLOOKUP($B406,期貨大額交易人未沖銷部位!$A$4:$O$499,13,FALSE)</f>
        <v>12272</v>
      </c>
      <c r="AB406" s="40">
        <f>VLOOKUP($B406,期貨大額交易人未沖銷部位!$A$4:$O$499,14,FALSE)</f>
        <v>-907</v>
      </c>
      <c r="AC406" s="40">
        <f>VLOOKUP($B406,期貨大額交易人未沖銷部位!$A$4:$O$499,15,FALSE)</f>
        <v>-530</v>
      </c>
      <c r="AD406" s="33">
        <f>VLOOKUP($B406,三大美股走勢!$A$4:$J$495,4,FALSE)</f>
        <v>2.8400000000000002E-2</v>
      </c>
      <c r="AE406" s="33">
        <f>VLOOKUP($B406,三大美股走勢!$A$4:$J$495,7,FALSE)</f>
        <v>3.2599999999999997E-2</v>
      </c>
      <c r="AF406" s="33">
        <f>VLOOKUP($B406,三大美股走勢!$A$4:$J$495,10,FALSE)</f>
        <v>4.24E-2</v>
      </c>
    </row>
    <row r="407" spans="2:32">
      <c r="B407" s="32">
        <v>43186</v>
      </c>
      <c r="C407" s="33">
        <f>VLOOKUP($B407,大盤與近月台指!$A$4:$I$499,2,FALSE)</f>
        <v>10986.79</v>
      </c>
      <c r="D407" s="34">
        <f>VLOOKUP($B407,大盤與近月台指!$A$4:$I$499,3,FALSE)</f>
        <v>146.74</v>
      </c>
      <c r="E407" s="35">
        <f>VLOOKUP($B407,大盤與近月台指!$A$4:$I$499,4,FALSE)</f>
        <v>1.35E-2</v>
      </c>
      <c r="F407" s="33" t="str">
        <f>VLOOKUP($B407,大盤與近月台指!$A$4:$I$499,5,FALSE)</f>
        <v>1299.48億</v>
      </c>
      <c r="G407" s="49">
        <f>VLOOKUP($B407,三大法人買賣超!$A$4:$I$500,3,FALSE)</f>
        <v>-6.2556010300000002</v>
      </c>
      <c r="H407" s="34">
        <f>VLOOKUP($B407,三大法人買賣超!$A$4:$I$500,5,FALSE)</f>
        <v>-4.4429834499999998</v>
      </c>
      <c r="I407" s="27">
        <f>VLOOKUP($B407,三大法人買賣超!$A$4:$I$500,7,FALSE)</f>
        <v>-3.1401381499999999</v>
      </c>
      <c r="J407" s="27">
        <f>VLOOKUP($B407,三大法人買賣超!$A$4:$I$500,9,FALSE)</f>
        <v>25.423415240000001</v>
      </c>
      <c r="K407" s="37">
        <f>新台幣匯率美元指數!B408</f>
        <v>29.135000000000002</v>
      </c>
      <c r="L407" s="38">
        <f>新台幣匯率美元指數!C408</f>
        <v>-1.7999999999999999E-2</v>
      </c>
      <c r="M407" s="39">
        <f>新台幣匯率美元指數!D408</f>
        <v>0</v>
      </c>
      <c r="N407" s="27">
        <f>VLOOKUP($B407,外資期貨未平倉口數!$A$4:$M$499,4,FALSE)</f>
        <v>-4294.5</v>
      </c>
      <c r="O407" s="27">
        <f>VLOOKUP($B407,外資期貨未平倉口數!$A$4:$M$499,9,FALSE)</f>
        <v>46783</v>
      </c>
      <c r="P407" s="27">
        <f>VLOOKUP($B407,外資期貨未平倉口數!$A$4:$M$499,10,FALSE)</f>
        <v>2164</v>
      </c>
      <c r="Q407" s="27">
        <f>VLOOKUP($B407,外資期貨未平倉口數!$A$4:$M$499,11,FALSE)</f>
        <v>-1638</v>
      </c>
      <c r="R407" s="64">
        <f>VLOOKUP($B407,選擇權未平倉餘額!$A$4:$I$500,6,FALSE)</f>
        <v>4.1615000000000002</v>
      </c>
      <c r="S407" s="64">
        <f>VLOOKUP($B407,選擇權未平倉餘額!$A$4:$I$500,7,FALSE)</f>
        <v>-25.742699999999999</v>
      </c>
      <c r="T407" s="64">
        <f>VLOOKUP($B407,選擇權未平倉餘額!$A$4:$I$500,8,FALSE)</f>
        <v>14.128</v>
      </c>
      <c r="U407" s="64">
        <f>VLOOKUP($B407,選擇權未平倉餘額!$A$4:$I$500,9,FALSE)</f>
        <v>27.0898</v>
      </c>
      <c r="V407" s="39">
        <f>VLOOKUP($B407,臺指選擇權P_C_Ratios!$A$4:$C$500,3,FALSE)</f>
        <v>1.4137999999999999</v>
      </c>
      <c r="W407" s="41">
        <f>VLOOKUP($B407,散戶多空比!$A$6:$L$500,12,FALSE)</f>
        <v>-0.13341040462427745</v>
      </c>
      <c r="X407" s="40">
        <f>VLOOKUP($B407,期貨大額交易人未沖銷部位!$A$4:$O$499,4,FALSE)</f>
        <v>5227</v>
      </c>
      <c r="Y407" s="40">
        <f>VLOOKUP($B407,期貨大額交易人未沖銷部位!$A$4:$O$499,7,FALSE)</f>
        <v>10549</v>
      </c>
      <c r="Z407" s="40">
        <f>VLOOKUP($B407,期貨大額交易人未沖銷部位!$A$4:$O$499,10,FALSE)</f>
        <v>3721</v>
      </c>
      <c r="AA407" s="40">
        <f>VLOOKUP($B407,期貨大額交易人未沖銷部位!$A$4:$O$499,13,FALSE)</f>
        <v>8967</v>
      </c>
      <c r="AB407" s="40">
        <f>VLOOKUP($B407,期貨大額交易人未沖銷部位!$A$4:$O$499,14,FALSE)</f>
        <v>-1506</v>
      </c>
      <c r="AC407" s="40">
        <f>VLOOKUP($B407,期貨大額交易人未沖銷部位!$A$4:$O$499,15,FALSE)</f>
        <v>-1582</v>
      </c>
      <c r="AD407" s="33">
        <f>VLOOKUP($B407,三大美股走勢!$A$4:$J$495,4,FALSE)</f>
        <v>-1.43E-2</v>
      </c>
      <c r="AE407" s="33">
        <f>VLOOKUP($B407,三大美股走勢!$A$4:$J$495,7,FALSE)</f>
        <v>-2.93E-2</v>
      </c>
      <c r="AF407" s="33">
        <f>VLOOKUP($B407,三大美股走勢!$A$4:$J$495,10,FALSE)</f>
        <v>-3.78E-2</v>
      </c>
    </row>
    <row r="408" spans="2:32">
      <c r="B408" s="32">
        <v>43187</v>
      </c>
      <c r="C408" s="33">
        <f>VLOOKUP($B408,大盤與近月台指!$A$4:$I$499,2,FALSE)</f>
        <v>0</v>
      </c>
      <c r="D408" s="34">
        <f>VLOOKUP($B408,大盤與近月台指!$A$4:$I$499,3,FALSE)</f>
        <v>0</v>
      </c>
      <c r="E408" s="35">
        <f>VLOOKUP($B408,大盤與近月台指!$A$4:$I$499,4,FALSE)</f>
        <v>0</v>
      </c>
      <c r="F408" s="33">
        <f>VLOOKUP($B408,大盤與近月台指!$A$4:$I$499,5,FALSE)</f>
        <v>0</v>
      </c>
      <c r="G408" s="49">
        <f>VLOOKUP($B408,三大法人買賣超!$A$4:$I$500,3,FALSE)</f>
        <v>-9.4523565400000003</v>
      </c>
      <c r="H408" s="34">
        <f>VLOOKUP($B408,三大法人買賣超!$A$4:$I$500,5,FALSE)</f>
        <v>-43.665558150000003</v>
      </c>
      <c r="I408" s="27">
        <f>VLOOKUP($B408,三大法人買賣超!$A$4:$I$500,7,FALSE)</f>
        <v>-5.1533992299999998</v>
      </c>
      <c r="J408" s="27">
        <f>VLOOKUP($B408,三大法人買賣超!$A$4:$I$500,9,FALSE)</f>
        <v>-94.199251939999996</v>
      </c>
      <c r="K408" s="37">
        <f>新台幣匯率美元指數!B409</f>
        <v>0</v>
      </c>
      <c r="L408" s="38">
        <f>新台幣匯率美元指數!C409</f>
        <v>0</v>
      </c>
      <c r="M408" s="39">
        <f>新台幣匯率美元指數!D409</f>
        <v>0</v>
      </c>
      <c r="N408" s="27">
        <f>VLOOKUP($B408,外資期貨未平倉口數!$A$4:$M$499,4,FALSE)</f>
        <v>-6025.5</v>
      </c>
      <c r="O408" s="27">
        <f>VLOOKUP($B408,外資期貨未平倉口數!$A$4:$M$499,9,FALSE)</f>
        <v>41469.5</v>
      </c>
      <c r="P408" s="27">
        <f>VLOOKUP($B408,外資期貨未平倉口數!$A$4:$M$499,10,FALSE)</f>
        <v>-3149.5</v>
      </c>
      <c r="Q408" s="27">
        <f>VLOOKUP($B408,外資期貨未平倉口數!$A$4:$M$499,11,FALSE)</f>
        <v>-5313.5</v>
      </c>
      <c r="R408" s="64">
        <f>VLOOKUP($B408,選擇權未平倉餘額!$A$4:$I$500,6,FALSE)</f>
        <v>-2.4554</v>
      </c>
      <c r="S408" s="64">
        <f>VLOOKUP($B408,選擇權未平倉餘額!$A$4:$I$500,7,FALSE)</f>
        <v>-37.518900000000002</v>
      </c>
      <c r="T408" s="64">
        <f>VLOOKUP($B408,選擇權未平倉餘額!$A$4:$I$500,8,FALSE)</f>
        <v>10.7744</v>
      </c>
      <c r="U408" s="64">
        <f>VLOOKUP($B408,選擇權未平倉餘額!$A$4:$I$500,9,FALSE)</f>
        <v>37.805199999999999</v>
      </c>
      <c r="V408" s="39">
        <f>VLOOKUP($B408,臺指選擇權P_C_Ratios!$A$4:$C$500,3,FALSE)</f>
        <v>1.482</v>
      </c>
      <c r="W408" s="41">
        <f>VLOOKUP($B408,散戶多空比!$A$6:$L$500,12,FALSE)</f>
        <v>6.9761707278800239E-2</v>
      </c>
      <c r="X408" s="40">
        <f>VLOOKUP($B408,期貨大額交易人未沖銷部位!$A$4:$O$499,4,FALSE)</f>
        <v>3291</v>
      </c>
      <c r="Y408" s="40">
        <f>VLOOKUP($B408,期貨大額交易人未沖銷部位!$A$4:$O$499,7,FALSE)</f>
        <v>7856</v>
      </c>
      <c r="Z408" s="40">
        <f>VLOOKUP($B408,期貨大額交易人未沖銷部位!$A$4:$O$499,10,FALSE)</f>
        <v>2416</v>
      </c>
      <c r="AA408" s="40">
        <f>VLOOKUP($B408,期貨大額交易人未沖銷部位!$A$4:$O$499,13,FALSE)</f>
        <v>6723</v>
      </c>
      <c r="AB408" s="40">
        <f>VLOOKUP($B408,期貨大額交易人未沖銷部位!$A$4:$O$499,14,FALSE)</f>
        <v>-875</v>
      </c>
      <c r="AC408" s="40">
        <f>VLOOKUP($B408,期貨大額交易人未沖銷部位!$A$4:$O$499,15,FALSE)</f>
        <v>-1133</v>
      </c>
      <c r="AD408" s="33">
        <f>VLOOKUP($B408,三大美股走勢!$A$4:$J$495,4,FALSE)</f>
        <v>-4.0000000000000002E-4</v>
      </c>
      <c r="AE408" s="33">
        <f>VLOOKUP($B408,三大美股走勢!$A$4:$J$495,7,FALSE)</f>
        <v>-8.5000000000000006E-3</v>
      </c>
      <c r="AF408" s="33">
        <f>VLOOKUP($B408,三大美股走勢!$A$4:$J$495,10,FALSE)</f>
        <v>-2.12E-2</v>
      </c>
    </row>
    <row r="409" spans="2:32">
      <c r="B409" s="32">
        <v>43188</v>
      </c>
      <c r="C409" s="33">
        <f>VLOOKUP($B409,大盤與近月台指!$A$4:$I$499,2,FALSE)</f>
        <v>10845.92</v>
      </c>
      <c r="D409" s="34">
        <f>VLOOKUP($B409,大盤與近月台指!$A$4:$I$499,3,FALSE)</f>
        <v>-19.739999999999998</v>
      </c>
      <c r="E409" s="35">
        <f>VLOOKUP($B409,大盤與近月台指!$A$4:$I$499,4,FALSE)</f>
        <v>-1.8E-3</v>
      </c>
      <c r="F409" s="33" t="str">
        <f>VLOOKUP($B409,大盤與近月台指!$A$4:$I$499,5,FALSE)</f>
        <v>1166.62億</v>
      </c>
      <c r="G409" s="49">
        <f>VLOOKUP($B409,三大法人買賣超!$A$4:$I$500,3,FALSE)</f>
        <v>1.3548167</v>
      </c>
      <c r="H409" s="34">
        <f>VLOOKUP($B409,三大法人買賣超!$A$4:$I$500,5,FALSE)</f>
        <v>-7.6371145299999998</v>
      </c>
      <c r="I409" s="27">
        <f>VLOOKUP($B409,三大法人買賣超!$A$4:$I$500,7,FALSE)</f>
        <v>-5.2682837999999999</v>
      </c>
      <c r="J409" s="27">
        <f>VLOOKUP($B409,三大法人買賣超!$A$4:$I$500,9,FALSE)</f>
        <v>-125.05706553</v>
      </c>
      <c r="K409" s="37">
        <f>新台幣匯率美元指數!B410</f>
        <v>0</v>
      </c>
      <c r="L409" s="38">
        <f>新台幣匯率美元指數!C410</f>
        <v>0</v>
      </c>
      <c r="M409" s="39">
        <f>新台幣匯率美元指數!D410</f>
        <v>90.150999999999996</v>
      </c>
      <c r="N409" s="27">
        <f>VLOOKUP($B409,外資期貨未平倉口數!$A$4:$M$499,4,FALSE)</f>
        <v>-5733.5</v>
      </c>
      <c r="O409" s="27">
        <f>VLOOKUP($B409,外資期貨未平倉口數!$A$4:$M$499,9,FALSE)</f>
        <v>42750.25</v>
      </c>
      <c r="P409" s="27">
        <f>VLOOKUP($B409,外資期貨未平倉口數!$A$4:$M$499,10,FALSE)</f>
        <v>-1868.75</v>
      </c>
      <c r="Q409" s="27">
        <f>VLOOKUP($B409,外資期貨未平倉口數!$A$4:$M$499,11,FALSE)</f>
        <v>1280.75</v>
      </c>
      <c r="R409" s="64">
        <f>VLOOKUP($B409,選擇權未平倉餘額!$A$4:$I$500,6,FALSE)</f>
        <v>-3.5564</v>
      </c>
      <c r="S409" s="64">
        <f>VLOOKUP($B409,選擇權未平倉餘額!$A$4:$I$500,7,FALSE)</f>
        <v>-36.907800000000002</v>
      </c>
      <c r="T409" s="64">
        <f>VLOOKUP($B409,選擇權未平倉餘額!$A$4:$I$500,8,FALSE)</f>
        <v>10.4527</v>
      </c>
      <c r="U409" s="64">
        <f>VLOOKUP($B409,選擇權未平倉餘額!$A$4:$I$500,9,FALSE)</f>
        <v>39.4878</v>
      </c>
      <c r="V409" s="39">
        <f>VLOOKUP($B409,臺指選擇權P_C_Ratios!$A$4:$C$500,3,FALSE)</f>
        <v>1.4513</v>
      </c>
      <c r="W409" s="41">
        <f>VLOOKUP($B409,散戶多空比!$A$6:$L$500,12,FALSE)</f>
        <v>1.7477606097589058E-2</v>
      </c>
      <c r="X409" s="40">
        <f>VLOOKUP($B409,期貨大額交易人未沖銷部位!$A$4:$O$499,4,FALSE)</f>
        <v>4136</v>
      </c>
      <c r="Y409" s="40">
        <f>VLOOKUP($B409,期貨大額交易人未沖銷部位!$A$4:$O$499,7,FALSE)</f>
        <v>8917</v>
      </c>
      <c r="Z409" s="40">
        <f>VLOOKUP($B409,期貨大額交易人未沖銷部位!$A$4:$O$499,10,FALSE)</f>
        <v>3243</v>
      </c>
      <c r="AA409" s="40">
        <f>VLOOKUP($B409,期貨大額交易人未沖銷部位!$A$4:$O$499,13,FALSE)</f>
        <v>7945</v>
      </c>
      <c r="AB409" s="40">
        <f>VLOOKUP($B409,期貨大額交易人未沖銷部位!$A$4:$O$499,14,FALSE)</f>
        <v>-893</v>
      </c>
      <c r="AC409" s="40">
        <f>VLOOKUP($B409,期貨大額交易人未沖銷部位!$A$4:$O$499,15,FALSE)</f>
        <v>-972</v>
      </c>
      <c r="AD409" s="33">
        <f>VLOOKUP($B409,三大美股走勢!$A$4:$J$495,4,FALSE)</f>
        <v>1.0699999999999999E-2</v>
      </c>
      <c r="AE409" s="33">
        <f>VLOOKUP($B409,三大美股走勢!$A$4:$J$495,7,FALSE)</f>
        <v>1.6400000000000001E-2</v>
      </c>
      <c r="AF409" s="33">
        <f>VLOOKUP($B409,三大美股走勢!$A$4:$J$495,10,FALSE)</f>
        <v>1.61E-2</v>
      </c>
    </row>
    <row r="410" spans="2:32">
      <c r="B410" s="32">
        <v>43189</v>
      </c>
      <c r="C410" s="33">
        <f>VLOOKUP($B410,大盤與近月台指!$A$4:$I$499,2,FALSE)</f>
        <v>10906.22</v>
      </c>
      <c r="D410" s="34">
        <f>VLOOKUP($B410,大盤與近月台指!$A$4:$I$499,3,FALSE)</f>
        <v>60.3</v>
      </c>
      <c r="E410" s="35">
        <f>VLOOKUP($B410,大盤與近月台指!$A$4:$I$499,4,FALSE)</f>
        <v>5.5999999999999999E-3</v>
      </c>
      <c r="F410" s="33" t="str">
        <f>VLOOKUP($B410,大盤與近月台指!$A$4:$I$499,5,FALSE)</f>
        <v>1148.76億</v>
      </c>
      <c r="G410" s="49">
        <f>VLOOKUP($B410,三大法人買賣超!$A$4:$I$500,3,FALSE)</f>
        <v>-6.8826623900000001</v>
      </c>
      <c r="H410" s="34">
        <f>VLOOKUP($B410,三大法人買賣超!$A$4:$I$500,5,FALSE)</f>
        <v>9.6503406300000005</v>
      </c>
      <c r="I410" s="27">
        <f>VLOOKUP($B410,三大法人買賣超!$A$4:$I$500,7,FALSE)</f>
        <v>-4.5188602700000002</v>
      </c>
      <c r="J410" s="27">
        <f>VLOOKUP($B410,三大法人買賣超!$A$4:$I$500,9,FALSE)</f>
        <v>19.569301790000001</v>
      </c>
      <c r="K410" s="37">
        <f>新台幣匯率美元指數!B411</f>
        <v>29.12</v>
      </c>
      <c r="L410" s="38">
        <f>新台幣匯率美元指數!C411</f>
        <v>-4.4999999999999998E-2</v>
      </c>
      <c r="M410" s="39">
        <f>新台幣匯率美元指數!D411</f>
        <v>0</v>
      </c>
      <c r="N410" s="27">
        <f>VLOOKUP($B410,外資期貨未平倉口數!$A$4:$M$499,4,FALSE)</f>
        <v>-6763</v>
      </c>
      <c r="O410" s="27">
        <f>VLOOKUP($B410,外資期貨未平倉口數!$A$4:$M$499,9,FALSE)</f>
        <v>48929</v>
      </c>
      <c r="P410" s="27">
        <f>VLOOKUP($B410,外資期貨未平倉口數!$A$4:$M$499,10,FALSE)</f>
        <v>4310</v>
      </c>
      <c r="Q410" s="27">
        <f>VLOOKUP($B410,外資期貨未平倉口數!$A$4:$M$499,11,FALSE)</f>
        <v>6178.75</v>
      </c>
      <c r="R410" s="64">
        <f>VLOOKUP($B410,選擇權未平倉餘額!$A$4:$I$500,6,FALSE)</f>
        <v>1.0813999999999999</v>
      </c>
      <c r="S410" s="64">
        <f>VLOOKUP($B410,選擇權未平倉餘額!$A$4:$I$500,7,FALSE)</f>
        <v>-34.648699999999998</v>
      </c>
      <c r="T410" s="64">
        <f>VLOOKUP($B410,選擇權未平倉餘額!$A$4:$I$500,8,FALSE)</f>
        <v>13.2849</v>
      </c>
      <c r="U410" s="64">
        <f>VLOOKUP($B410,選擇權未平倉餘額!$A$4:$I$500,9,FALSE)</f>
        <v>32.777000000000001</v>
      </c>
      <c r="V410" s="39">
        <f>VLOOKUP($B410,臺指選擇權P_C_Ratios!$A$4:$C$500,3,FALSE)</f>
        <v>1.4971000000000001</v>
      </c>
      <c r="W410" s="41">
        <f>VLOOKUP($B410,散戶多空比!$A$6:$L$500,12,FALSE)</f>
        <v>-9.7697360943786518E-2</v>
      </c>
      <c r="X410" s="40">
        <f>VLOOKUP($B410,期貨大額交易人未沖銷部位!$A$4:$O$499,4,FALSE)</f>
        <v>6790</v>
      </c>
      <c r="Y410" s="40">
        <f>VLOOKUP($B410,期貨大額交易人未沖銷部位!$A$4:$O$499,7,FALSE)</f>
        <v>12213</v>
      </c>
      <c r="Z410" s="40">
        <f>VLOOKUP($B410,期貨大額交易人未沖銷部位!$A$4:$O$499,10,FALSE)</f>
        <v>5752</v>
      </c>
      <c r="AA410" s="40">
        <f>VLOOKUP($B410,期貨大額交易人未沖銷部位!$A$4:$O$499,13,FALSE)</f>
        <v>11151</v>
      </c>
      <c r="AB410" s="40">
        <f>VLOOKUP($B410,期貨大額交易人未沖銷部位!$A$4:$O$499,14,FALSE)</f>
        <v>-1038</v>
      </c>
      <c r="AC410" s="40">
        <f>VLOOKUP($B410,期貨大額交易人未沖銷部位!$A$4:$O$499,15,FALSE)</f>
        <v>-1062</v>
      </c>
      <c r="AD410" s="33">
        <f>VLOOKUP($B410,三大美股走勢!$A$4:$J$495,4,FALSE)</f>
        <v>0</v>
      </c>
      <c r="AE410" s="33">
        <f>VLOOKUP($B410,三大美股走勢!$A$4:$J$495,7,FALSE)</f>
        <v>0</v>
      </c>
      <c r="AF410" s="33">
        <f>VLOOKUP($B410,三大美股走勢!$A$4:$J$495,10,FALSE)</f>
        <v>0</v>
      </c>
    </row>
    <row r="411" spans="2:32">
      <c r="B411" s="32">
        <v>43190</v>
      </c>
      <c r="C411" s="33" t="e">
        <f>VLOOKUP($B411,大盤與近月台指!$A$4:$I$499,2,FALSE)</f>
        <v>#N/A</v>
      </c>
      <c r="D411" s="34" t="e">
        <f>VLOOKUP($B411,大盤與近月台指!$A$4:$I$499,3,FALSE)</f>
        <v>#N/A</v>
      </c>
      <c r="E411" s="35" t="e">
        <f>VLOOKUP($B411,大盤與近月台指!$A$4:$I$499,4,FALSE)</f>
        <v>#N/A</v>
      </c>
      <c r="F411" s="33" t="e">
        <f>VLOOKUP($B411,大盤與近月台指!$A$4:$I$499,5,FALSE)</f>
        <v>#N/A</v>
      </c>
      <c r="G411" s="49" t="e">
        <f>VLOOKUP($B411,三大法人買賣超!$A$4:$I$500,3,FALSE)</f>
        <v>#N/A</v>
      </c>
      <c r="H411" s="34" t="e">
        <f>VLOOKUP($B411,三大法人買賣超!$A$4:$I$500,5,FALSE)</f>
        <v>#N/A</v>
      </c>
      <c r="I411" s="27" t="e">
        <f>VLOOKUP($B411,三大法人買賣超!$A$4:$I$500,7,FALSE)</f>
        <v>#N/A</v>
      </c>
      <c r="J411" s="27" t="e">
        <f>VLOOKUP($B411,三大法人買賣超!$A$4:$I$500,9,FALSE)</f>
        <v>#N/A</v>
      </c>
      <c r="K411" s="37">
        <f>新台幣匯率美元指數!B412</f>
        <v>0</v>
      </c>
      <c r="L411" s="38">
        <f>新台幣匯率美元指數!C412</f>
        <v>0</v>
      </c>
      <c r="M411" s="39">
        <f>新台幣匯率美元指數!D412</f>
        <v>0</v>
      </c>
      <c r="N411" s="27" t="e">
        <f>VLOOKUP($B411,外資期貨未平倉口數!$A$4:$M$499,4,FALSE)</f>
        <v>#N/A</v>
      </c>
      <c r="O411" s="27" t="e">
        <f>VLOOKUP($B411,外資期貨未平倉口數!$A$4:$M$499,9,FALSE)</f>
        <v>#N/A</v>
      </c>
      <c r="P411" s="27" t="e">
        <f>VLOOKUP($B411,外資期貨未平倉口數!$A$4:$M$499,10,FALSE)</f>
        <v>#N/A</v>
      </c>
      <c r="Q411" s="27" t="e">
        <f>VLOOKUP($B411,外資期貨未平倉口數!$A$4:$M$499,11,FALSE)</f>
        <v>#N/A</v>
      </c>
      <c r="R411" s="64" t="e">
        <f>VLOOKUP($B411,選擇權未平倉餘額!$A$4:$I$500,6,FALSE)</f>
        <v>#N/A</v>
      </c>
      <c r="S411" s="64" t="e">
        <f>VLOOKUP($B411,選擇權未平倉餘額!$A$4:$I$500,7,FALSE)</f>
        <v>#N/A</v>
      </c>
      <c r="T411" s="64" t="e">
        <f>VLOOKUP($B411,選擇權未平倉餘額!$A$4:$I$500,8,FALSE)</f>
        <v>#N/A</v>
      </c>
      <c r="U411" s="64" t="e">
        <f>VLOOKUP($B411,選擇權未平倉餘額!$A$4:$I$500,9,FALSE)</f>
        <v>#N/A</v>
      </c>
      <c r="V411" s="39" t="e">
        <f>VLOOKUP($B411,臺指選擇權P_C_Ratios!$A$4:$C$500,3,FALSE)</f>
        <v>#N/A</v>
      </c>
      <c r="W411" s="41" t="e">
        <f>VLOOKUP($B411,散戶多空比!$A$6:$L$500,12,FALSE)</f>
        <v>#N/A</v>
      </c>
      <c r="X411" s="40" t="e">
        <f>VLOOKUP($B411,期貨大額交易人未沖銷部位!$A$4:$O$499,4,FALSE)</f>
        <v>#N/A</v>
      </c>
      <c r="Y411" s="40" t="e">
        <f>VLOOKUP($B411,期貨大額交易人未沖銷部位!$A$4:$O$499,7,FALSE)</f>
        <v>#N/A</v>
      </c>
      <c r="Z411" s="40" t="e">
        <f>VLOOKUP($B411,期貨大額交易人未沖銷部位!$A$4:$O$499,10,FALSE)</f>
        <v>#N/A</v>
      </c>
      <c r="AA411" s="40" t="e">
        <f>VLOOKUP($B411,期貨大額交易人未沖銷部位!$A$4:$O$499,13,FALSE)</f>
        <v>#N/A</v>
      </c>
      <c r="AB411" s="40" t="e">
        <f>VLOOKUP($B411,期貨大額交易人未沖銷部位!$A$4:$O$499,14,FALSE)</f>
        <v>#N/A</v>
      </c>
      <c r="AC411" s="40" t="e">
        <f>VLOOKUP($B411,期貨大額交易人未沖銷部位!$A$4:$O$499,15,FALSE)</f>
        <v>#N/A</v>
      </c>
      <c r="AD411" s="33" t="e">
        <f>VLOOKUP($B411,三大美股走勢!$A$4:$J$495,4,FALSE)</f>
        <v>#N/A</v>
      </c>
      <c r="AE411" s="33" t="e">
        <f>VLOOKUP($B411,三大美股走勢!$A$4:$J$495,7,FALSE)</f>
        <v>#N/A</v>
      </c>
      <c r="AF411" s="33" t="e">
        <f>VLOOKUP($B411,三大美股走勢!$A$4:$J$495,10,FALSE)</f>
        <v>#N/A</v>
      </c>
    </row>
    <row r="412" spans="2:32">
      <c r="B412" s="32">
        <v>43191</v>
      </c>
      <c r="C412" s="33" t="e">
        <f>VLOOKUP($B412,大盤與近月台指!$A$4:$I$499,2,FALSE)</f>
        <v>#N/A</v>
      </c>
      <c r="D412" s="34" t="e">
        <f>VLOOKUP($B412,大盤與近月台指!$A$4:$I$499,3,FALSE)</f>
        <v>#N/A</v>
      </c>
      <c r="E412" s="35" t="e">
        <f>VLOOKUP($B412,大盤與近月台指!$A$4:$I$499,4,FALSE)</f>
        <v>#N/A</v>
      </c>
      <c r="F412" s="33" t="e">
        <f>VLOOKUP($B412,大盤與近月台指!$A$4:$I$499,5,FALSE)</f>
        <v>#N/A</v>
      </c>
      <c r="G412" s="49" t="e">
        <f>VLOOKUP($B412,三大法人買賣超!$A$4:$I$500,3,FALSE)</f>
        <v>#N/A</v>
      </c>
      <c r="H412" s="34" t="e">
        <f>VLOOKUP($B412,三大法人買賣超!$A$4:$I$500,5,FALSE)</f>
        <v>#N/A</v>
      </c>
      <c r="I412" s="27" t="e">
        <f>VLOOKUP($B412,三大法人買賣超!$A$4:$I$500,7,FALSE)</f>
        <v>#N/A</v>
      </c>
      <c r="J412" s="27" t="e">
        <f>VLOOKUP($B412,三大法人買賣超!$A$4:$I$500,9,FALSE)</f>
        <v>#N/A</v>
      </c>
      <c r="K412" s="37">
        <f>新台幣匯率美元指數!B413</f>
        <v>0</v>
      </c>
      <c r="L412" s="38">
        <f>新台幣匯率美元指數!C413</f>
        <v>0</v>
      </c>
      <c r="M412" s="39">
        <f>新台幣匯率美元指數!D413</f>
        <v>0</v>
      </c>
      <c r="N412" s="27" t="e">
        <f>VLOOKUP($B412,外資期貨未平倉口數!$A$4:$M$499,4,FALSE)</f>
        <v>#N/A</v>
      </c>
      <c r="O412" s="27" t="e">
        <f>VLOOKUP($B412,外資期貨未平倉口數!$A$4:$M$499,9,FALSE)</f>
        <v>#N/A</v>
      </c>
      <c r="P412" s="27" t="e">
        <f>VLOOKUP($B412,外資期貨未平倉口數!$A$4:$M$499,10,FALSE)</f>
        <v>#N/A</v>
      </c>
      <c r="Q412" s="27" t="e">
        <f>VLOOKUP($B412,外資期貨未平倉口數!$A$4:$M$499,11,FALSE)</f>
        <v>#N/A</v>
      </c>
      <c r="R412" s="64" t="e">
        <f>VLOOKUP($B412,選擇權未平倉餘額!$A$4:$I$500,6,FALSE)</f>
        <v>#N/A</v>
      </c>
      <c r="S412" s="64" t="e">
        <f>VLOOKUP($B412,選擇權未平倉餘額!$A$4:$I$500,7,FALSE)</f>
        <v>#N/A</v>
      </c>
      <c r="T412" s="64" t="e">
        <f>VLOOKUP($B412,選擇權未平倉餘額!$A$4:$I$500,8,FALSE)</f>
        <v>#N/A</v>
      </c>
      <c r="U412" s="64" t="e">
        <f>VLOOKUP($B412,選擇權未平倉餘額!$A$4:$I$500,9,FALSE)</f>
        <v>#N/A</v>
      </c>
      <c r="V412" s="39" t="e">
        <f>VLOOKUP($B412,臺指選擇權P_C_Ratios!$A$4:$C$500,3,FALSE)</f>
        <v>#N/A</v>
      </c>
      <c r="W412" s="41" t="e">
        <f>VLOOKUP($B412,散戶多空比!$A$6:$L$500,12,FALSE)</f>
        <v>#N/A</v>
      </c>
      <c r="X412" s="40" t="e">
        <f>VLOOKUP($B412,期貨大額交易人未沖銷部位!$A$4:$O$499,4,FALSE)</f>
        <v>#N/A</v>
      </c>
      <c r="Y412" s="40" t="e">
        <f>VLOOKUP($B412,期貨大額交易人未沖銷部位!$A$4:$O$499,7,FALSE)</f>
        <v>#N/A</v>
      </c>
      <c r="Z412" s="40" t="e">
        <f>VLOOKUP($B412,期貨大額交易人未沖銷部位!$A$4:$O$499,10,FALSE)</f>
        <v>#N/A</v>
      </c>
      <c r="AA412" s="40" t="e">
        <f>VLOOKUP($B412,期貨大額交易人未沖銷部位!$A$4:$O$499,13,FALSE)</f>
        <v>#N/A</v>
      </c>
      <c r="AB412" s="40" t="e">
        <f>VLOOKUP($B412,期貨大額交易人未沖銷部位!$A$4:$O$499,14,FALSE)</f>
        <v>#N/A</v>
      </c>
      <c r="AC412" s="40" t="e">
        <f>VLOOKUP($B412,期貨大額交易人未沖銷部位!$A$4:$O$499,15,FALSE)</f>
        <v>#N/A</v>
      </c>
      <c r="AD412" s="33" t="e">
        <f>VLOOKUP($B412,三大美股走勢!$A$4:$J$495,4,FALSE)</f>
        <v>#N/A</v>
      </c>
      <c r="AE412" s="33" t="e">
        <f>VLOOKUP($B412,三大美股走勢!$A$4:$J$495,7,FALSE)</f>
        <v>#N/A</v>
      </c>
      <c r="AF412" s="33" t="e">
        <f>VLOOKUP($B412,三大美股走勢!$A$4:$J$495,10,FALSE)</f>
        <v>#N/A</v>
      </c>
    </row>
    <row r="413" spans="2:32">
      <c r="B413" s="32">
        <v>43192</v>
      </c>
      <c r="C413" s="33" t="e">
        <f>VLOOKUP($B413,大盤與近月台指!$A$4:$I$499,2,FALSE)</f>
        <v>#N/A</v>
      </c>
      <c r="D413" s="34" t="e">
        <f>VLOOKUP($B413,大盤與近月台指!$A$4:$I$499,3,FALSE)</f>
        <v>#N/A</v>
      </c>
      <c r="E413" s="35" t="e">
        <f>VLOOKUP($B413,大盤與近月台指!$A$4:$I$499,4,FALSE)</f>
        <v>#N/A</v>
      </c>
      <c r="F413" s="33" t="e">
        <f>VLOOKUP($B413,大盤與近月台指!$A$4:$I$499,5,FALSE)</f>
        <v>#N/A</v>
      </c>
      <c r="G413" s="49" t="e">
        <f>VLOOKUP($B413,三大法人買賣超!$A$4:$I$500,3,FALSE)</f>
        <v>#N/A</v>
      </c>
      <c r="H413" s="34" t="e">
        <f>VLOOKUP($B413,三大法人買賣超!$A$4:$I$500,5,FALSE)</f>
        <v>#N/A</v>
      </c>
      <c r="I413" s="27" t="e">
        <f>VLOOKUP($B413,三大法人買賣超!$A$4:$I$500,7,FALSE)</f>
        <v>#N/A</v>
      </c>
      <c r="J413" s="27" t="e">
        <f>VLOOKUP($B413,三大法人買賣超!$A$4:$I$500,9,FALSE)</f>
        <v>#N/A</v>
      </c>
      <c r="K413" s="37">
        <f>新台幣匯率美元指數!B414</f>
        <v>0</v>
      </c>
      <c r="L413" s="38">
        <f>新台幣匯率美元指數!C414</f>
        <v>0</v>
      </c>
      <c r="M413" s="39">
        <f>新台幣匯率美元指數!D414</f>
        <v>0</v>
      </c>
      <c r="N413" s="27" t="e">
        <f>VLOOKUP($B413,外資期貨未平倉口數!$A$4:$M$499,4,FALSE)</f>
        <v>#N/A</v>
      </c>
      <c r="O413" s="27" t="e">
        <f>VLOOKUP($B413,外資期貨未平倉口數!$A$4:$M$499,9,FALSE)</f>
        <v>#N/A</v>
      </c>
      <c r="P413" s="27" t="e">
        <f>VLOOKUP($B413,外資期貨未平倉口數!$A$4:$M$499,10,FALSE)</f>
        <v>#N/A</v>
      </c>
      <c r="Q413" s="27" t="e">
        <f>VLOOKUP($B413,外資期貨未平倉口數!$A$4:$M$499,11,FALSE)</f>
        <v>#N/A</v>
      </c>
      <c r="R413" s="64" t="e">
        <f>VLOOKUP($B413,選擇權未平倉餘額!$A$4:$I$500,6,FALSE)</f>
        <v>#N/A</v>
      </c>
      <c r="S413" s="64" t="e">
        <f>VLOOKUP($B413,選擇權未平倉餘額!$A$4:$I$500,7,FALSE)</f>
        <v>#N/A</v>
      </c>
      <c r="T413" s="64" t="e">
        <f>VLOOKUP($B413,選擇權未平倉餘額!$A$4:$I$500,8,FALSE)</f>
        <v>#N/A</v>
      </c>
      <c r="U413" s="64" t="e">
        <f>VLOOKUP($B413,選擇權未平倉餘額!$A$4:$I$500,9,FALSE)</f>
        <v>#N/A</v>
      </c>
      <c r="V413" s="39" t="e">
        <f>VLOOKUP($B413,臺指選擇權P_C_Ratios!$A$4:$C$500,3,FALSE)</f>
        <v>#N/A</v>
      </c>
      <c r="W413" s="41" t="e">
        <f>VLOOKUP($B413,散戶多空比!$A$6:$L$500,12,FALSE)</f>
        <v>#N/A</v>
      </c>
      <c r="X413" s="40" t="e">
        <f>VLOOKUP($B413,期貨大額交易人未沖銷部位!$A$4:$O$499,4,FALSE)</f>
        <v>#N/A</v>
      </c>
      <c r="Y413" s="40" t="e">
        <f>VLOOKUP($B413,期貨大額交易人未沖銷部位!$A$4:$O$499,7,FALSE)</f>
        <v>#N/A</v>
      </c>
      <c r="Z413" s="40" t="e">
        <f>VLOOKUP($B413,期貨大額交易人未沖銷部位!$A$4:$O$499,10,FALSE)</f>
        <v>#N/A</v>
      </c>
      <c r="AA413" s="40" t="e">
        <f>VLOOKUP($B413,期貨大額交易人未沖銷部位!$A$4:$O$499,13,FALSE)</f>
        <v>#N/A</v>
      </c>
      <c r="AB413" s="40" t="e">
        <f>VLOOKUP($B413,期貨大額交易人未沖銷部位!$A$4:$O$499,14,FALSE)</f>
        <v>#N/A</v>
      </c>
      <c r="AC413" s="40" t="e">
        <f>VLOOKUP($B413,期貨大額交易人未沖銷部位!$A$4:$O$499,15,FALSE)</f>
        <v>#N/A</v>
      </c>
      <c r="AD413" s="33" t="e">
        <f>VLOOKUP($B413,三大美股走勢!$A$4:$J$495,4,FALSE)</f>
        <v>#N/A</v>
      </c>
      <c r="AE413" s="33" t="e">
        <f>VLOOKUP($B413,三大美股走勢!$A$4:$J$495,7,FALSE)</f>
        <v>#N/A</v>
      </c>
      <c r="AF413" s="33" t="e">
        <f>VLOOKUP($B413,三大美股走勢!$A$4:$J$495,10,FALSE)</f>
        <v>#N/A</v>
      </c>
    </row>
    <row r="414" spans="2:32">
      <c r="B414" s="32">
        <v>43193</v>
      </c>
      <c r="C414" s="33" t="e">
        <f>VLOOKUP($B414,大盤與近月台指!$A$4:$I$499,2,FALSE)</f>
        <v>#N/A</v>
      </c>
      <c r="D414" s="34" t="e">
        <f>VLOOKUP($B414,大盤與近月台指!$A$4:$I$499,3,FALSE)</f>
        <v>#N/A</v>
      </c>
      <c r="E414" s="35" t="e">
        <f>VLOOKUP($B414,大盤與近月台指!$A$4:$I$499,4,FALSE)</f>
        <v>#N/A</v>
      </c>
      <c r="F414" s="33" t="e">
        <f>VLOOKUP($B414,大盤與近月台指!$A$4:$I$499,5,FALSE)</f>
        <v>#N/A</v>
      </c>
      <c r="G414" s="49" t="e">
        <f>VLOOKUP($B414,三大法人買賣超!$A$4:$I$500,3,FALSE)</f>
        <v>#N/A</v>
      </c>
      <c r="H414" s="34" t="e">
        <f>VLOOKUP($B414,三大法人買賣超!$A$4:$I$500,5,FALSE)</f>
        <v>#N/A</v>
      </c>
      <c r="I414" s="27" t="e">
        <f>VLOOKUP($B414,三大法人買賣超!$A$4:$I$500,7,FALSE)</f>
        <v>#N/A</v>
      </c>
      <c r="J414" s="27" t="e">
        <f>VLOOKUP($B414,三大法人買賣超!$A$4:$I$500,9,FALSE)</f>
        <v>#N/A</v>
      </c>
      <c r="K414" s="37">
        <f>新台幣匯率美元指數!B415</f>
        <v>0</v>
      </c>
      <c r="L414" s="38">
        <f>新台幣匯率美元指數!C415</f>
        <v>0</v>
      </c>
      <c r="M414" s="39">
        <f>新台幣匯率美元指數!D415</f>
        <v>0</v>
      </c>
      <c r="N414" s="27" t="e">
        <f>VLOOKUP($B414,外資期貨未平倉口數!$A$4:$M$499,4,FALSE)</f>
        <v>#N/A</v>
      </c>
      <c r="O414" s="27" t="e">
        <f>VLOOKUP($B414,外資期貨未平倉口數!$A$4:$M$499,9,FALSE)</f>
        <v>#N/A</v>
      </c>
      <c r="P414" s="27" t="e">
        <f>VLOOKUP($B414,外資期貨未平倉口數!$A$4:$M$499,10,FALSE)</f>
        <v>#N/A</v>
      </c>
      <c r="Q414" s="27" t="e">
        <f>VLOOKUP($B414,外資期貨未平倉口數!$A$4:$M$499,11,FALSE)</f>
        <v>#N/A</v>
      </c>
      <c r="R414" s="64" t="e">
        <f>VLOOKUP($B414,選擇權未平倉餘額!$A$4:$I$500,6,FALSE)</f>
        <v>#N/A</v>
      </c>
      <c r="S414" s="64" t="e">
        <f>VLOOKUP($B414,選擇權未平倉餘額!$A$4:$I$500,7,FALSE)</f>
        <v>#N/A</v>
      </c>
      <c r="T414" s="64" t="e">
        <f>VLOOKUP($B414,選擇權未平倉餘額!$A$4:$I$500,8,FALSE)</f>
        <v>#N/A</v>
      </c>
      <c r="U414" s="64" t="e">
        <f>VLOOKUP($B414,選擇權未平倉餘額!$A$4:$I$500,9,FALSE)</f>
        <v>#N/A</v>
      </c>
      <c r="V414" s="39" t="e">
        <f>VLOOKUP($B414,臺指選擇權P_C_Ratios!$A$4:$C$500,3,FALSE)</f>
        <v>#N/A</v>
      </c>
      <c r="W414" s="41" t="e">
        <f>VLOOKUP($B414,散戶多空比!$A$6:$L$500,12,FALSE)</f>
        <v>#N/A</v>
      </c>
      <c r="X414" s="40" t="e">
        <f>VLOOKUP($B414,期貨大額交易人未沖銷部位!$A$4:$O$499,4,FALSE)</f>
        <v>#N/A</v>
      </c>
      <c r="Y414" s="40" t="e">
        <f>VLOOKUP($B414,期貨大額交易人未沖銷部位!$A$4:$O$499,7,FALSE)</f>
        <v>#N/A</v>
      </c>
      <c r="Z414" s="40" t="e">
        <f>VLOOKUP($B414,期貨大額交易人未沖銷部位!$A$4:$O$499,10,FALSE)</f>
        <v>#N/A</v>
      </c>
      <c r="AA414" s="40" t="e">
        <f>VLOOKUP($B414,期貨大額交易人未沖銷部位!$A$4:$O$499,13,FALSE)</f>
        <v>#N/A</v>
      </c>
      <c r="AB414" s="40" t="e">
        <f>VLOOKUP($B414,期貨大額交易人未沖銷部位!$A$4:$O$499,14,FALSE)</f>
        <v>#N/A</v>
      </c>
      <c r="AC414" s="40" t="e">
        <f>VLOOKUP($B414,期貨大額交易人未沖銷部位!$A$4:$O$499,15,FALSE)</f>
        <v>#N/A</v>
      </c>
      <c r="AD414" s="33" t="e">
        <f>VLOOKUP($B414,三大美股走勢!$A$4:$J$495,4,FALSE)</f>
        <v>#N/A</v>
      </c>
      <c r="AE414" s="33" t="e">
        <f>VLOOKUP($B414,三大美股走勢!$A$4:$J$495,7,FALSE)</f>
        <v>#N/A</v>
      </c>
      <c r="AF414" s="33" t="e">
        <f>VLOOKUP($B414,三大美股走勢!$A$4:$J$495,10,FALSE)</f>
        <v>#N/A</v>
      </c>
    </row>
    <row r="415" spans="2:32">
      <c r="B415" s="32">
        <v>43194</v>
      </c>
      <c r="C415" s="33" t="e">
        <f>VLOOKUP($B415,大盤與近月台指!$A$4:$I$499,2,FALSE)</f>
        <v>#N/A</v>
      </c>
      <c r="D415" s="34" t="e">
        <f>VLOOKUP($B415,大盤與近月台指!$A$4:$I$499,3,FALSE)</f>
        <v>#N/A</v>
      </c>
      <c r="E415" s="35" t="e">
        <f>VLOOKUP($B415,大盤與近月台指!$A$4:$I$499,4,FALSE)</f>
        <v>#N/A</v>
      </c>
      <c r="F415" s="33" t="e">
        <f>VLOOKUP($B415,大盤與近月台指!$A$4:$I$499,5,FALSE)</f>
        <v>#N/A</v>
      </c>
      <c r="G415" s="49" t="e">
        <f>VLOOKUP($B415,三大法人買賣超!$A$4:$I$500,3,FALSE)</f>
        <v>#N/A</v>
      </c>
      <c r="H415" s="34" t="e">
        <f>VLOOKUP($B415,三大法人買賣超!$A$4:$I$500,5,FALSE)</f>
        <v>#N/A</v>
      </c>
      <c r="I415" s="27" t="e">
        <f>VLOOKUP($B415,三大法人買賣超!$A$4:$I$500,7,FALSE)</f>
        <v>#N/A</v>
      </c>
      <c r="J415" s="27" t="e">
        <f>VLOOKUP($B415,三大法人買賣超!$A$4:$I$500,9,FALSE)</f>
        <v>#N/A</v>
      </c>
      <c r="K415" s="37">
        <f>新台幣匯率美元指數!B416</f>
        <v>0</v>
      </c>
      <c r="L415" s="38">
        <f>新台幣匯率美元指數!C416</f>
        <v>0</v>
      </c>
      <c r="M415" s="39">
        <f>新台幣匯率美元指數!D416</f>
        <v>0</v>
      </c>
      <c r="N415" s="27" t="e">
        <f>VLOOKUP($B415,外資期貨未平倉口數!$A$4:$M$499,4,FALSE)</f>
        <v>#N/A</v>
      </c>
      <c r="O415" s="27" t="e">
        <f>VLOOKUP($B415,外資期貨未平倉口數!$A$4:$M$499,9,FALSE)</f>
        <v>#N/A</v>
      </c>
      <c r="P415" s="27" t="e">
        <f>VLOOKUP($B415,外資期貨未平倉口數!$A$4:$M$499,10,FALSE)</f>
        <v>#N/A</v>
      </c>
      <c r="Q415" s="27" t="e">
        <f>VLOOKUP($B415,外資期貨未平倉口數!$A$4:$M$499,11,FALSE)</f>
        <v>#N/A</v>
      </c>
      <c r="R415" s="64" t="e">
        <f>VLOOKUP($B415,選擇權未平倉餘額!$A$4:$I$500,6,FALSE)</f>
        <v>#N/A</v>
      </c>
      <c r="S415" s="64" t="e">
        <f>VLOOKUP($B415,選擇權未平倉餘額!$A$4:$I$500,7,FALSE)</f>
        <v>#N/A</v>
      </c>
      <c r="T415" s="64" t="e">
        <f>VLOOKUP($B415,選擇權未平倉餘額!$A$4:$I$500,8,FALSE)</f>
        <v>#N/A</v>
      </c>
      <c r="U415" s="64" t="e">
        <f>VLOOKUP($B415,選擇權未平倉餘額!$A$4:$I$500,9,FALSE)</f>
        <v>#N/A</v>
      </c>
      <c r="V415" s="39" t="e">
        <f>VLOOKUP($B415,臺指選擇權P_C_Ratios!$A$4:$C$500,3,FALSE)</f>
        <v>#N/A</v>
      </c>
      <c r="W415" s="41" t="e">
        <f>VLOOKUP($B415,散戶多空比!$A$6:$L$500,12,FALSE)</f>
        <v>#N/A</v>
      </c>
      <c r="X415" s="40" t="e">
        <f>VLOOKUP($B415,期貨大額交易人未沖銷部位!$A$4:$O$499,4,FALSE)</f>
        <v>#N/A</v>
      </c>
      <c r="Y415" s="40" t="e">
        <f>VLOOKUP($B415,期貨大額交易人未沖銷部位!$A$4:$O$499,7,FALSE)</f>
        <v>#N/A</v>
      </c>
      <c r="Z415" s="40" t="e">
        <f>VLOOKUP($B415,期貨大額交易人未沖銷部位!$A$4:$O$499,10,FALSE)</f>
        <v>#N/A</v>
      </c>
      <c r="AA415" s="40" t="e">
        <f>VLOOKUP($B415,期貨大額交易人未沖銷部位!$A$4:$O$499,13,FALSE)</f>
        <v>#N/A</v>
      </c>
      <c r="AB415" s="40" t="e">
        <f>VLOOKUP($B415,期貨大額交易人未沖銷部位!$A$4:$O$499,14,FALSE)</f>
        <v>#N/A</v>
      </c>
      <c r="AC415" s="40" t="e">
        <f>VLOOKUP($B415,期貨大額交易人未沖銷部位!$A$4:$O$499,15,FALSE)</f>
        <v>#N/A</v>
      </c>
      <c r="AD415" s="33" t="e">
        <f>VLOOKUP($B415,三大美股走勢!$A$4:$J$495,4,FALSE)</f>
        <v>#N/A</v>
      </c>
      <c r="AE415" s="33" t="e">
        <f>VLOOKUP($B415,三大美股走勢!$A$4:$J$495,7,FALSE)</f>
        <v>#N/A</v>
      </c>
      <c r="AF415" s="33" t="e">
        <f>VLOOKUP($B415,三大美股走勢!$A$4:$J$495,10,FALSE)</f>
        <v>#N/A</v>
      </c>
    </row>
    <row r="416" spans="2:32">
      <c r="B416" s="32">
        <v>43195</v>
      </c>
      <c r="C416" s="33" t="e">
        <f>VLOOKUP($B416,大盤與近月台指!$A$4:$I$499,2,FALSE)</f>
        <v>#N/A</v>
      </c>
      <c r="D416" s="34" t="e">
        <f>VLOOKUP($B416,大盤與近月台指!$A$4:$I$499,3,FALSE)</f>
        <v>#N/A</v>
      </c>
      <c r="E416" s="35" t="e">
        <f>VLOOKUP($B416,大盤與近月台指!$A$4:$I$499,4,FALSE)</f>
        <v>#N/A</v>
      </c>
      <c r="F416" s="33" t="e">
        <f>VLOOKUP($B416,大盤與近月台指!$A$4:$I$499,5,FALSE)</f>
        <v>#N/A</v>
      </c>
      <c r="G416" s="49" t="e">
        <f>VLOOKUP($B416,三大法人買賣超!$A$4:$I$500,3,FALSE)</f>
        <v>#N/A</v>
      </c>
      <c r="H416" s="34" t="e">
        <f>VLOOKUP($B416,三大法人買賣超!$A$4:$I$500,5,FALSE)</f>
        <v>#N/A</v>
      </c>
      <c r="I416" s="27" t="e">
        <f>VLOOKUP($B416,三大法人買賣超!$A$4:$I$500,7,FALSE)</f>
        <v>#N/A</v>
      </c>
      <c r="J416" s="27" t="e">
        <f>VLOOKUP($B416,三大法人買賣超!$A$4:$I$500,9,FALSE)</f>
        <v>#N/A</v>
      </c>
      <c r="K416" s="37">
        <f>新台幣匯率美元指數!B417</f>
        <v>0</v>
      </c>
      <c r="L416" s="38">
        <f>新台幣匯率美元指數!C417</f>
        <v>0</v>
      </c>
      <c r="M416" s="39">
        <f>新台幣匯率美元指數!D417</f>
        <v>0</v>
      </c>
      <c r="N416" s="27" t="e">
        <f>VLOOKUP($B416,外資期貨未平倉口數!$A$4:$M$499,4,FALSE)</f>
        <v>#N/A</v>
      </c>
      <c r="O416" s="27" t="e">
        <f>VLOOKUP($B416,外資期貨未平倉口數!$A$4:$M$499,9,FALSE)</f>
        <v>#N/A</v>
      </c>
      <c r="P416" s="27" t="e">
        <f>VLOOKUP($B416,外資期貨未平倉口數!$A$4:$M$499,10,FALSE)</f>
        <v>#N/A</v>
      </c>
      <c r="Q416" s="27" t="e">
        <f>VLOOKUP($B416,外資期貨未平倉口數!$A$4:$M$499,11,FALSE)</f>
        <v>#N/A</v>
      </c>
      <c r="R416" s="64" t="e">
        <f>VLOOKUP($B416,選擇權未平倉餘額!$A$4:$I$500,6,FALSE)</f>
        <v>#N/A</v>
      </c>
      <c r="S416" s="64" t="e">
        <f>VLOOKUP($B416,選擇權未平倉餘額!$A$4:$I$500,7,FALSE)</f>
        <v>#N/A</v>
      </c>
      <c r="T416" s="64" t="e">
        <f>VLOOKUP($B416,選擇權未平倉餘額!$A$4:$I$500,8,FALSE)</f>
        <v>#N/A</v>
      </c>
      <c r="U416" s="64" t="e">
        <f>VLOOKUP($B416,選擇權未平倉餘額!$A$4:$I$500,9,FALSE)</f>
        <v>#N/A</v>
      </c>
      <c r="V416" s="39" t="e">
        <f>VLOOKUP($B416,臺指選擇權P_C_Ratios!$A$4:$C$500,3,FALSE)</f>
        <v>#N/A</v>
      </c>
      <c r="W416" s="41" t="e">
        <f>VLOOKUP($B416,散戶多空比!$A$6:$L$500,12,FALSE)</f>
        <v>#N/A</v>
      </c>
      <c r="X416" s="40" t="e">
        <f>VLOOKUP($B416,期貨大額交易人未沖銷部位!$A$4:$O$499,4,FALSE)</f>
        <v>#N/A</v>
      </c>
      <c r="Y416" s="40" t="e">
        <f>VLOOKUP($B416,期貨大額交易人未沖銷部位!$A$4:$O$499,7,FALSE)</f>
        <v>#N/A</v>
      </c>
      <c r="Z416" s="40" t="e">
        <f>VLOOKUP($B416,期貨大額交易人未沖銷部位!$A$4:$O$499,10,FALSE)</f>
        <v>#N/A</v>
      </c>
      <c r="AA416" s="40" t="e">
        <f>VLOOKUP($B416,期貨大額交易人未沖銷部位!$A$4:$O$499,13,FALSE)</f>
        <v>#N/A</v>
      </c>
      <c r="AB416" s="40" t="e">
        <f>VLOOKUP($B416,期貨大額交易人未沖銷部位!$A$4:$O$499,14,FALSE)</f>
        <v>#N/A</v>
      </c>
      <c r="AC416" s="40" t="e">
        <f>VLOOKUP($B416,期貨大額交易人未沖銷部位!$A$4:$O$499,15,FALSE)</f>
        <v>#N/A</v>
      </c>
      <c r="AD416" s="33" t="e">
        <f>VLOOKUP($B416,三大美股走勢!$A$4:$J$495,4,FALSE)</f>
        <v>#N/A</v>
      </c>
      <c r="AE416" s="33" t="e">
        <f>VLOOKUP($B416,三大美股走勢!$A$4:$J$495,7,FALSE)</f>
        <v>#N/A</v>
      </c>
      <c r="AF416" s="33" t="e">
        <f>VLOOKUP($B416,三大美股走勢!$A$4:$J$495,10,FALSE)</f>
        <v>#N/A</v>
      </c>
    </row>
    <row r="417" spans="2:32">
      <c r="B417" s="32">
        <v>43196</v>
      </c>
      <c r="C417" s="33" t="e">
        <f>VLOOKUP($B417,大盤與近月台指!$A$4:$I$499,2,FALSE)</f>
        <v>#N/A</v>
      </c>
      <c r="D417" s="34" t="e">
        <f>VLOOKUP($B417,大盤與近月台指!$A$4:$I$499,3,FALSE)</f>
        <v>#N/A</v>
      </c>
      <c r="E417" s="35" t="e">
        <f>VLOOKUP($B417,大盤與近月台指!$A$4:$I$499,4,FALSE)</f>
        <v>#N/A</v>
      </c>
      <c r="F417" s="33" t="e">
        <f>VLOOKUP($B417,大盤與近月台指!$A$4:$I$499,5,FALSE)</f>
        <v>#N/A</v>
      </c>
      <c r="G417" s="49" t="e">
        <f>VLOOKUP($B417,三大法人買賣超!$A$4:$I$500,3,FALSE)</f>
        <v>#N/A</v>
      </c>
      <c r="H417" s="34" t="e">
        <f>VLOOKUP($B417,三大法人買賣超!$A$4:$I$500,5,FALSE)</f>
        <v>#N/A</v>
      </c>
      <c r="I417" s="27" t="e">
        <f>VLOOKUP($B417,三大法人買賣超!$A$4:$I$500,7,FALSE)</f>
        <v>#N/A</v>
      </c>
      <c r="J417" s="27" t="e">
        <f>VLOOKUP($B417,三大法人買賣超!$A$4:$I$500,9,FALSE)</f>
        <v>#N/A</v>
      </c>
      <c r="K417" s="37">
        <f>新台幣匯率美元指數!B418</f>
        <v>0</v>
      </c>
      <c r="L417" s="38">
        <f>新台幣匯率美元指數!C418</f>
        <v>0</v>
      </c>
      <c r="M417" s="39">
        <f>新台幣匯率美元指數!D418</f>
        <v>0</v>
      </c>
      <c r="N417" s="27" t="e">
        <f>VLOOKUP($B417,外資期貨未平倉口數!$A$4:$M$499,4,FALSE)</f>
        <v>#N/A</v>
      </c>
      <c r="O417" s="27" t="e">
        <f>VLOOKUP($B417,外資期貨未平倉口數!$A$4:$M$499,9,FALSE)</f>
        <v>#N/A</v>
      </c>
      <c r="P417" s="27" t="e">
        <f>VLOOKUP($B417,外資期貨未平倉口數!$A$4:$M$499,10,FALSE)</f>
        <v>#N/A</v>
      </c>
      <c r="Q417" s="27" t="e">
        <f>VLOOKUP($B417,外資期貨未平倉口數!$A$4:$M$499,11,FALSE)</f>
        <v>#N/A</v>
      </c>
      <c r="R417" s="64" t="e">
        <f>VLOOKUP($B417,選擇權未平倉餘額!$A$4:$I$500,6,FALSE)</f>
        <v>#N/A</v>
      </c>
      <c r="S417" s="64" t="e">
        <f>VLOOKUP($B417,選擇權未平倉餘額!$A$4:$I$500,7,FALSE)</f>
        <v>#N/A</v>
      </c>
      <c r="T417" s="64" t="e">
        <f>VLOOKUP($B417,選擇權未平倉餘額!$A$4:$I$500,8,FALSE)</f>
        <v>#N/A</v>
      </c>
      <c r="U417" s="64" t="e">
        <f>VLOOKUP($B417,選擇權未平倉餘額!$A$4:$I$500,9,FALSE)</f>
        <v>#N/A</v>
      </c>
      <c r="V417" s="39" t="e">
        <f>VLOOKUP($B417,臺指選擇權P_C_Ratios!$A$4:$C$500,3,FALSE)</f>
        <v>#N/A</v>
      </c>
      <c r="W417" s="41" t="e">
        <f>VLOOKUP($B417,散戶多空比!$A$6:$L$500,12,FALSE)</f>
        <v>#N/A</v>
      </c>
      <c r="X417" s="40" t="e">
        <f>VLOOKUP($B417,期貨大額交易人未沖銷部位!$A$4:$O$499,4,FALSE)</f>
        <v>#N/A</v>
      </c>
      <c r="Y417" s="40" t="e">
        <f>VLOOKUP($B417,期貨大額交易人未沖銷部位!$A$4:$O$499,7,FALSE)</f>
        <v>#N/A</v>
      </c>
      <c r="Z417" s="40" t="e">
        <f>VLOOKUP($B417,期貨大額交易人未沖銷部位!$A$4:$O$499,10,FALSE)</f>
        <v>#N/A</v>
      </c>
      <c r="AA417" s="40" t="e">
        <f>VLOOKUP($B417,期貨大額交易人未沖銷部位!$A$4:$O$499,13,FALSE)</f>
        <v>#N/A</v>
      </c>
      <c r="AB417" s="40" t="e">
        <f>VLOOKUP($B417,期貨大額交易人未沖銷部位!$A$4:$O$499,14,FALSE)</f>
        <v>#N/A</v>
      </c>
      <c r="AC417" s="40" t="e">
        <f>VLOOKUP($B417,期貨大額交易人未沖銷部位!$A$4:$O$499,15,FALSE)</f>
        <v>#N/A</v>
      </c>
      <c r="AD417" s="33" t="e">
        <f>VLOOKUP($B417,三大美股走勢!$A$4:$J$495,4,FALSE)</f>
        <v>#N/A</v>
      </c>
      <c r="AE417" s="33" t="e">
        <f>VLOOKUP($B417,三大美股走勢!$A$4:$J$495,7,FALSE)</f>
        <v>#N/A</v>
      </c>
      <c r="AF417" s="33" t="e">
        <f>VLOOKUP($B417,三大美股走勢!$A$4:$J$495,10,FALSE)</f>
        <v>#N/A</v>
      </c>
    </row>
    <row r="418" spans="2:32">
      <c r="B418" s="32">
        <v>43197</v>
      </c>
      <c r="C418" s="33" t="e">
        <f>VLOOKUP($B418,大盤與近月台指!$A$4:$I$499,2,FALSE)</f>
        <v>#N/A</v>
      </c>
      <c r="D418" s="34" t="e">
        <f>VLOOKUP($B418,大盤與近月台指!$A$4:$I$499,3,FALSE)</f>
        <v>#N/A</v>
      </c>
      <c r="E418" s="35" t="e">
        <f>VLOOKUP($B418,大盤與近月台指!$A$4:$I$499,4,FALSE)</f>
        <v>#N/A</v>
      </c>
      <c r="F418" s="33" t="e">
        <f>VLOOKUP($B418,大盤與近月台指!$A$4:$I$499,5,FALSE)</f>
        <v>#N/A</v>
      </c>
      <c r="G418" s="49" t="e">
        <f>VLOOKUP($B418,三大法人買賣超!$A$4:$I$500,3,FALSE)</f>
        <v>#N/A</v>
      </c>
      <c r="H418" s="34" t="e">
        <f>VLOOKUP($B418,三大法人買賣超!$A$4:$I$500,5,FALSE)</f>
        <v>#N/A</v>
      </c>
      <c r="I418" s="27" t="e">
        <f>VLOOKUP($B418,三大法人買賣超!$A$4:$I$500,7,FALSE)</f>
        <v>#N/A</v>
      </c>
      <c r="J418" s="27" t="e">
        <f>VLOOKUP($B418,三大法人買賣超!$A$4:$I$500,9,FALSE)</f>
        <v>#N/A</v>
      </c>
      <c r="K418" s="37">
        <f>新台幣匯率美元指數!B419</f>
        <v>0</v>
      </c>
      <c r="L418" s="38">
        <f>新台幣匯率美元指數!C419</f>
        <v>0</v>
      </c>
      <c r="M418" s="39">
        <f>新台幣匯率美元指數!D419</f>
        <v>0</v>
      </c>
      <c r="N418" s="27" t="e">
        <f>VLOOKUP($B418,外資期貨未平倉口數!$A$4:$M$499,4,FALSE)</f>
        <v>#N/A</v>
      </c>
      <c r="O418" s="27" t="e">
        <f>VLOOKUP($B418,外資期貨未平倉口數!$A$4:$M$499,9,FALSE)</f>
        <v>#N/A</v>
      </c>
      <c r="P418" s="27" t="e">
        <f>VLOOKUP($B418,外資期貨未平倉口數!$A$4:$M$499,10,FALSE)</f>
        <v>#N/A</v>
      </c>
      <c r="Q418" s="27" t="e">
        <f>VLOOKUP($B418,外資期貨未平倉口數!$A$4:$M$499,11,FALSE)</f>
        <v>#N/A</v>
      </c>
      <c r="R418" s="64" t="e">
        <f>VLOOKUP($B418,選擇權未平倉餘額!$A$4:$I$500,6,FALSE)</f>
        <v>#N/A</v>
      </c>
      <c r="S418" s="64" t="e">
        <f>VLOOKUP($B418,選擇權未平倉餘額!$A$4:$I$500,7,FALSE)</f>
        <v>#N/A</v>
      </c>
      <c r="T418" s="64" t="e">
        <f>VLOOKUP($B418,選擇權未平倉餘額!$A$4:$I$500,8,FALSE)</f>
        <v>#N/A</v>
      </c>
      <c r="U418" s="64" t="e">
        <f>VLOOKUP($B418,選擇權未平倉餘額!$A$4:$I$500,9,FALSE)</f>
        <v>#N/A</v>
      </c>
      <c r="V418" s="39" t="e">
        <f>VLOOKUP($B418,臺指選擇權P_C_Ratios!$A$4:$C$500,3,FALSE)</f>
        <v>#N/A</v>
      </c>
      <c r="W418" s="41" t="e">
        <f>VLOOKUP($B418,散戶多空比!$A$6:$L$500,12,FALSE)</f>
        <v>#N/A</v>
      </c>
      <c r="X418" s="40" t="e">
        <f>VLOOKUP($B418,期貨大額交易人未沖銷部位!$A$4:$O$499,4,FALSE)</f>
        <v>#N/A</v>
      </c>
      <c r="Y418" s="40" t="e">
        <f>VLOOKUP($B418,期貨大額交易人未沖銷部位!$A$4:$O$499,7,FALSE)</f>
        <v>#N/A</v>
      </c>
      <c r="Z418" s="40" t="e">
        <f>VLOOKUP($B418,期貨大額交易人未沖銷部位!$A$4:$O$499,10,FALSE)</f>
        <v>#N/A</v>
      </c>
      <c r="AA418" s="40" t="e">
        <f>VLOOKUP($B418,期貨大額交易人未沖銷部位!$A$4:$O$499,13,FALSE)</f>
        <v>#N/A</v>
      </c>
      <c r="AB418" s="40" t="e">
        <f>VLOOKUP($B418,期貨大額交易人未沖銷部位!$A$4:$O$499,14,FALSE)</f>
        <v>#N/A</v>
      </c>
      <c r="AC418" s="40" t="e">
        <f>VLOOKUP($B418,期貨大額交易人未沖銷部位!$A$4:$O$499,15,FALSE)</f>
        <v>#N/A</v>
      </c>
      <c r="AD418" s="33" t="e">
        <f>VLOOKUP($B418,三大美股走勢!$A$4:$J$495,4,FALSE)</f>
        <v>#N/A</v>
      </c>
      <c r="AE418" s="33" t="e">
        <f>VLOOKUP($B418,三大美股走勢!$A$4:$J$495,7,FALSE)</f>
        <v>#N/A</v>
      </c>
      <c r="AF418" s="33" t="e">
        <f>VLOOKUP($B418,三大美股走勢!$A$4:$J$495,10,FALSE)</f>
        <v>#N/A</v>
      </c>
    </row>
    <row r="419" spans="2:32">
      <c r="B419" s="32">
        <v>43198</v>
      </c>
      <c r="C419" s="33" t="e">
        <f>VLOOKUP($B419,大盤與近月台指!$A$4:$I$499,2,FALSE)</f>
        <v>#N/A</v>
      </c>
      <c r="D419" s="34" t="e">
        <f>VLOOKUP($B419,大盤與近月台指!$A$4:$I$499,3,FALSE)</f>
        <v>#N/A</v>
      </c>
      <c r="E419" s="35" t="e">
        <f>VLOOKUP($B419,大盤與近月台指!$A$4:$I$499,4,FALSE)</f>
        <v>#N/A</v>
      </c>
      <c r="F419" s="33" t="e">
        <f>VLOOKUP($B419,大盤與近月台指!$A$4:$I$499,5,FALSE)</f>
        <v>#N/A</v>
      </c>
      <c r="G419" s="49" t="e">
        <f>VLOOKUP($B419,三大法人買賣超!$A$4:$I$500,3,FALSE)</f>
        <v>#N/A</v>
      </c>
      <c r="H419" s="34" t="e">
        <f>VLOOKUP($B419,三大法人買賣超!$A$4:$I$500,5,FALSE)</f>
        <v>#N/A</v>
      </c>
      <c r="I419" s="27" t="e">
        <f>VLOOKUP($B419,三大法人買賣超!$A$4:$I$500,7,FALSE)</f>
        <v>#N/A</v>
      </c>
      <c r="J419" s="27" t="e">
        <f>VLOOKUP($B419,三大法人買賣超!$A$4:$I$500,9,FALSE)</f>
        <v>#N/A</v>
      </c>
      <c r="K419" s="37">
        <f>新台幣匯率美元指數!B420</f>
        <v>0</v>
      </c>
      <c r="L419" s="38">
        <f>新台幣匯率美元指數!C420</f>
        <v>0</v>
      </c>
      <c r="M419" s="39">
        <f>新台幣匯率美元指數!D420</f>
        <v>0</v>
      </c>
      <c r="N419" s="27" t="e">
        <f>VLOOKUP($B419,外資期貨未平倉口數!$A$4:$M$499,4,FALSE)</f>
        <v>#N/A</v>
      </c>
      <c r="O419" s="27" t="e">
        <f>VLOOKUP($B419,外資期貨未平倉口數!$A$4:$M$499,9,FALSE)</f>
        <v>#N/A</v>
      </c>
      <c r="P419" s="27" t="e">
        <f>VLOOKUP($B419,外資期貨未平倉口數!$A$4:$M$499,10,FALSE)</f>
        <v>#N/A</v>
      </c>
      <c r="Q419" s="27" t="e">
        <f>VLOOKUP($B419,外資期貨未平倉口數!$A$4:$M$499,11,FALSE)</f>
        <v>#N/A</v>
      </c>
      <c r="R419" s="64" t="e">
        <f>VLOOKUP($B419,選擇權未平倉餘額!$A$4:$I$500,6,FALSE)</f>
        <v>#N/A</v>
      </c>
      <c r="S419" s="64" t="e">
        <f>VLOOKUP($B419,選擇權未平倉餘額!$A$4:$I$500,7,FALSE)</f>
        <v>#N/A</v>
      </c>
      <c r="T419" s="64" t="e">
        <f>VLOOKUP($B419,選擇權未平倉餘額!$A$4:$I$500,8,FALSE)</f>
        <v>#N/A</v>
      </c>
      <c r="U419" s="64" t="e">
        <f>VLOOKUP($B419,選擇權未平倉餘額!$A$4:$I$500,9,FALSE)</f>
        <v>#N/A</v>
      </c>
      <c r="V419" s="39" t="e">
        <f>VLOOKUP($B419,臺指選擇權P_C_Ratios!$A$4:$C$500,3,FALSE)</f>
        <v>#N/A</v>
      </c>
      <c r="W419" s="41" t="e">
        <f>VLOOKUP($B419,散戶多空比!$A$6:$L$500,12,FALSE)</f>
        <v>#N/A</v>
      </c>
      <c r="X419" s="40" t="e">
        <f>VLOOKUP($B419,期貨大額交易人未沖銷部位!$A$4:$O$499,4,FALSE)</f>
        <v>#N/A</v>
      </c>
      <c r="Y419" s="40" t="e">
        <f>VLOOKUP($B419,期貨大額交易人未沖銷部位!$A$4:$O$499,7,FALSE)</f>
        <v>#N/A</v>
      </c>
      <c r="Z419" s="40" t="e">
        <f>VLOOKUP($B419,期貨大額交易人未沖銷部位!$A$4:$O$499,10,FALSE)</f>
        <v>#N/A</v>
      </c>
      <c r="AA419" s="40" t="e">
        <f>VLOOKUP($B419,期貨大額交易人未沖銷部位!$A$4:$O$499,13,FALSE)</f>
        <v>#N/A</v>
      </c>
      <c r="AB419" s="40" t="e">
        <f>VLOOKUP($B419,期貨大額交易人未沖銷部位!$A$4:$O$499,14,FALSE)</f>
        <v>#N/A</v>
      </c>
      <c r="AC419" s="40" t="e">
        <f>VLOOKUP($B419,期貨大額交易人未沖銷部位!$A$4:$O$499,15,FALSE)</f>
        <v>#N/A</v>
      </c>
      <c r="AD419" s="33" t="e">
        <f>VLOOKUP($B419,三大美股走勢!$A$4:$J$495,4,FALSE)</f>
        <v>#N/A</v>
      </c>
      <c r="AE419" s="33" t="e">
        <f>VLOOKUP($B419,三大美股走勢!$A$4:$J$495,7,FALSE)</f>
        <v>#N/A</v>
      </c>
      <c r="AF419" s="33" t="e">
        <f>VLOOKUP($B419,三大美股走勢!$A$4:$J$495,10,FALSE)</f>
        <v>#N/A</v>
      </c>
    </row>
    <row r="420" spans="2:32">
      <c r="B420" s="32">
        <v>43199</v>
      </c>
      <c r="C420" s="33" t="e">
        <f>VLOOKUP($B420,大盤與近月台指!$A$4:$I$499,2,FALSE)</f>
        <v>#N/A</v>
      </c>
      <c r="D420" s="34" t="e">
        <f>VLOOKUP($B420,大盤與近月台指!$A$4:$I$499,3,FALSE)</f>
        <v>#N/A</v>
      </c>
      <c r="E420" s="35" t="e">
        <f>VLOOKUP($B420,大盤與近月台指!$A$4:$I$499,4,FALSE)</f>
        <v>#N/A</v>
      </c>
      <c r="F420" s="33" t="e">
        <f>VLOOKUP($B420,大盤與近月台指!$A$4:$I$499,5,FALSE)</f>
        <v>#N/A</v>
      </c>
      <c r="G420" s="49" t="e">
        <f>VLOOKUP($B420,三大法人買賣超!$A$4:$I$500,3,FALSE)</f>
        <v>#N/A</v>
      </c>
      <c r="H420" s="34" t="e">
        <f>VLOOKUP($B420,三大法人買賣超!$A$4:$I$500,5,FALSE)</f>
        <v>#N/A</v>
      </c>
      <c r="I420" s="27" t="e">
        <f>VLOOKUP($B420,三大法人買賣超!$A$4:$I$500,7,FALSE)</f>
        <v>#N/A</v>
      </c>
      <c r="J420" s="27" t="e">
        <f>VLOOKUP($B420,三大法人買賣超!$A$4:$I$500,9,FALSE)</f>
        <v>#N/A</v>
      </c>
      <c r="K420" s="37">
        <f>新台幣匯率美元指數!B421</f>
        <v>0</v>
      </c>
      <c r="L420" s="38">
        <f>新台幣匯率美元指數!C421</f>
        <v>0</v>
      </c>
      <c r="M420" s="39">
        <f>新台幣匯率美元指數!D421</f>
        <v>0</v>
      </c>
      <c r="N420" s="27" t="e">
        <f>VLOOKUP($B420,外資期貨未平倉口數!$A$4:$M$499,4,FALSE)</f>
        <v>#N/A</v>
      </c>
      <c r="O420" s="27" t="e">
        <f>VLOOKUP($B420,外資期貨未平倉口數!$A$4:$M$499,9,FALSE)</f>
        <v>#N/A</v>
      </c>
      <c r="P420" s="27" t="e">
        <f>VLOOKUP($B420,外資期貨未平倉口數!$A$4:$M$499,10,FALSE)</f>
        <v>#N/A</v>
      </c>
      <c r="Q420" s="27" t="e">
        <f>VLOOKUP($B420,外資期貨未平倉口數!$A$4:$M$499,11,FALSE)</f>
        <v>#N/A</v>
      </c>
      <c r="R420" s="64" t="e">
        <f>VLOOKUP($B420,選擇權未平倉餘額!$A$4:$I$500,6,FALSE)</f>
        <v>#N/A</v>
      </c>
      <c r="S420" s="64" t="e">
        <f>VLOOKUP($B420,選擇權未平倉餘額!$A$4:$I$500,7,FALSE)</f>
        <v>#N/A</v>
      </c>
      <c r="T420" s="64" t="e">
        <f>VLOOKUP($B420,選擇權未平倉餘額!$A$4:$I$500,8,FALSE)</f>
        <v>#N/A</v>
      </c>
      <c r="U420" s="64" t="e">
        <f>VLOOKUP($B420,選擇權未平倉餘額!$A$4:$I$500,9,FALSE)</f>
        <v>#N/A</v>
      </c>
      <c r="V420" s="39" t="e">
        <f>VLOOKUP($B420,臺指選擇權P_C_Ratios!$A$4:$C$500,3,FALSE)</f>
        <v>#N/A</v>
      </c>
      <c r="W420" s="41" t="e">
        <f>VLOOKUP($B420,散戶多空比!$A$6:$L$500,12,FALSE)</f>
        <v>#N/A</v>
      </c>
      <c r="X420" s="40" t="e">
        <f>VLOOKUP($B420,期貨大額交易人未沖銷部位!$A$4:$O$499,4,FALSE)</f>
        <v>#N/A</v>
      </c>
      <c r="Y420" s="40" t="e">
        <f>VLOOKUP($B420,期貨大額交易人未沖銷部位!$A$4:$O$499,7,FALSE)</f>
        <v>#N/A</v>
      </c>
      <c r="Z420" s="40" t="e">
        <f>VLOOKUP($B420,期貨大額交易人未沖銷部位!$A$4:$O$499,10,FALSE)</f>
        <v>#N/A</v>
      </c>
      <c r="AA420" s="40" t="e">
        <f>VLOOKUP($B420,期貨大額交易人未沖銷部位!$A$4:$O$499,13,FALSE)</f>
        <v>#N/A</v>
      </c>
      <c r="AB420" s="40" t="e">
        <f>VLOOKUP($B420,期貨大額交易人未沖銷部位!$A$4:$O$499,14,FALSE)</f>
        <v>#N/A</v>
      </c>
      <c r="AC420" s="40" t="e">
        <f>VLOOKUP($B420,期貨大額交易人未沖銷部位!$A$4:$O$499,15,FALSE)</f>
        <v>#N/A</v>
      </c>
      <c r="AD420" s="33" t="e">
        <f>VLOOKUP($B420,三大美股走勢!$A$4:$J$495,4,FALSE)</f>
        <v>#N/A</v>
      </c>
      <c r="AE420" s="33" t="e">
        <f>VLOOKUP($B420,三大美股走勢!$A$4:$J$495,7,FALSE)</f>
        <v>#N/A</v>
      </c>
      <c r="AF420" s="33" t="e">
        <f>VLOOKUP($B420,三大美股走勢!$A$4:$J$495,10,FALSE)</f>
        <v>#N/A</v>
      </c>
    </row>
    <row r="421" spans="2:32">
      <c r="B421" s="32">
        <v>43200</v>
      </c>
      <c r="C421" s="33" t="e">
        <f>VLOOKUP($B421,大盤與近月台指!$A$4:$I$499,2,FALSE)</f>
        <v>#N/A</v>
      </c>
      <c r="D421" s="34" t="e">
        <f>VLOOKUP($B421,大盤與近月台指!$A$4:$I$499,3,FALSE)</f>
        <v>#N/A</v>
      </c>
      <c r="E421" s="35" t="e">
        <f>VLOOKUP($B421,大盤與近月台指!$A$4:$I$499,4,FALSE)</f>
        <v>#N/A</v>
      </c>
      <c r="F421" s="33" t="e">
        <f>VLOOKUP($B421,大盤與近月台指!$A$4:$I$499,5,FALSE)</f>
        <v>#N/A</v>
      </c>
      <c r="G421" s="49" t="e">
        <f>VLOOKUP($B421,三大法人買賣超!$A$4:$I$500,3,FALSE)</f>
        <v>#N/A</v>
      </c>
      <c r="H421" s="34" t="e">
        <f>VLOOKUP($B421,三大法人買賣超!$A$4:$I$500,5,FALSE)</f>
        <v>#N/A</v>
      </c>
      <c r="I421" s="27" t="e">
        <f>VLOOKUP($B421,三大法人買賣超!$A$4:$I$500,7,FALSE)</f>
        <v>#N/A</v>
      </c>
      <c r="J421" s="27" t="e">
        <f>VLOOKUP($B421,三大法人買賣超!$A$4:$I$500,9,FALSE)</f>
        <v>#N/A</v>
      </c>
      <c r="K421" s="37">
        <f>新台幣匯率美元指數!B422</f>
        <v>0</v>
      </c>
      <c r="L421" s="38">
        <f>新台幣匯率美元指數!C422</f>
        <v>0</v>
      </c>
      <c r="M421" s="39">
        <f>新台幣匯率美元指數!D422</f>
        <v>0</v>
      </c>
      <c r="N421" s="27" t="e">
        <f>VLOOKUP($B421,外資期貨未平倉口數!$A$4:$M$499,4,FALSE)</f>
        <v>#N/A</v>
      </c>
      <c r="O421" s="27" t="e">
        <f>VLOOKUP($B421,外資期貨未平倉口數!$A$4:$M$499,9,FALSE)</f>
        <v>#N/A</v>
      </c>
      <c r="P421" s="27" t="e">
        <f>VLOOKUP($B421,外資期貨未平倉口數!$A$4:$M$499,10,FALSE)</f>
        <v>#N/A</v>
      </c>
      <c r="Q421" s="27" t="e">
        <f>VLOOKUP($B421,外資期貨未平倉口數!$A$4:$M$499,11,FALSE)</f>
        <v>#N/A</v>
      </c>
      <c r="R421" s="64" t="e">
        <f>VLOOKUP($B421,選擇權未平倉餘額!$A$4:$I$500,6,FALSE)</f>
        <v>#N/A</v>
      </c>
      <c r="S421" s="64" t="e">
        <f>VLOOKUP($B421,選擇權未平倉餘額!$A$4:$I$500,7,FALSE)</f>
        <v>#N/A</v>
      </c>
      <c r="T421" s="64" t="e">
        <f>VLOOKUP($B421,選擇權未平倉餘額!$A$4:$I$500,8,FALSE)</f>
        <v>#N/A</v>
      </c>
      <c r="U421" s="64" t="e">
        <f>VLOOKUP($B421,選擇權未平倉餘額!$A$4:$I$500,9,FALSE)</f>
        <v>#N/A</v>
      </c>
      <c r="V421" s="39" t="e">
        <f>VLOOKUP($B421,臺指選擇權P_C_Ratios!$A$4:$C$500,3,FALSE)</f>
        <v>#N/A</v>
      </c>
      <c r="W421" s="41" t="e">
        <f>VLOOKUP($B421,散戶多空比!$A$6:$L$500,12,FALSE)</f>
        <v>#N/A</v>
      </c>
      <c r="X421" s="40" t="e">
        <f>VLOOKUP($B421,期貨大額交易人未沖銷部位!$A$4:$O$499,4,FALSE)</f>
        <v>#N/A</v>
      </c>
      <c r="Y421" s="40" t="e">
        <f>VLOOKUP($B421,期貨大額交易人未沖銷部位!$A$4:$O$499,7,FALSE)</f>
        <v>#N/A</v>
      </c>
      <c r="Z421" s="40" t="e">
        <f>VLOOKUP($B421,期貨大額交易人未沖銷部位!$A$4:$O$499,10,FALSE)</f>
        <v>#N/A</v>
      </c>
      <c r="AA421" s="40" t="e">
        <f>VLOOKUP($B421,期貨大額交易人未沖銷部位!$A$4:$O$499,13,FALSE)</f>
        <v>#N/A</v>
      </c>
      <c r="AB421" s="40" t="e">
        <f>VLOOKUP($B421,期貨大額交易人未沖銷部位!$A$4:$O$499,14,FALSE)</f>
        <v>#N/A</v>
      </c>
      <c r="AC421" s="40" t="e">
        <f>VLOOKUP($B421,期貨大額交易人未沖銷部位!$A$4:$O$499,15,FALSE)</f>
        <v>#N/A</v>
      </c>
      <c r="AD421" s="33" t="e">
        <f>VLOOKUP($B421,三大美股走勢!$A$4:$J$495,4,FALSE)</f>
        <v>#N/A</v>
      </c>
      <c r="AE421" s="33" t="e">
        <f>VLOOKUP($B421,三大美股走勢!$A$4:$J$495,7,FALSE)</f>
        <v>#N/A</v>
      </c>
      <c r="AF421" s="33" t="e">
        <f>VLOOKUP($B421,三大美股走勢!$A$4:$J$495,10,FALSE)</f>
        <v>#N/A</v>
      </c>
    </row>
    <row r="422" spans="2:32">
      <c r="B422" s="32">
        <v>43201</v>
      </c>
      <c r="C422" s="33" t="e">
        <f>VLOOKUP($B422,大盤與近月台指!$A$4:$I$499,2,FALSE)</f>
        <v>#N/A</v>
      </c>
      <c r="D422" s="34" t="e">
        <f>VLOOKUP($B422,大盤與近月台指!$A$4:$I$499,3,FALSE)</f>
        <v>#N/A</v>
      </c>
      <c r="E422" s="35" t="e">
        <f>VLOOKUP($B422,大盤與近月台指!$A$4:$I$499,4,FALSE)</f>
        <v>#N/A</v>
      </c>
      <c r="F422" s="33" t="e">
        <f>VLOOKUP($B422,大盤與近月台指!$A$4:$I$499,5,FALSE)</f>
        <v>#N/A</v>
      </c>
      <c r="G422" s="49" t="e">
        <f>VLOOKUP($B422,三大法人買賣超!$A$4:$I$500,3,FALSE)</f>
        <v>#N/A</v>
      </c>
      <c r="H422" s="34" t="e">
        <f>VLOOKUP($B422,三大法人買賣超!$A$4:$I$500,5,FALSE)</f>
        <v>#N/A</v>
      </c>
      <c r="I422" s="27" t="e">
        <f>VLOOKUP($B422,三大法人買賣超!$A$4:$I$500,7,FALSE)</f>
        <v>#N/A</v>
      </c>
      <c r="J422" s="27" t="e">
        <f>VLOOKUP($B422,三大法人買賣超!$A$4:$I$500,9,FALSE)</f>
        <v>#N/A</v>
      </c>
      <c r="K422" s="37">
        <f>新台幣匯率美元指數!B423</f>
        <v>0</v>
      </c>
      <c r="L422" s="38">
        <f>新台幣匯率美元指數!C423</f>
        <v>0</v>
      </c>
      <c r="M422" s="39">
        <f>新台幣匯率美元指數!D423</f>
        <v>0</v>
      </c>
      <c r="N422" s="27" t="e">
        <f>VLOOKUP($B422,外資期貨未平倉口數!$A$4:$M$499,4,FALSE)</f>
        <v>#N/A</v>
      </c>
      <c r="O422" s="27" t="e">
        <f>VLOOKUP($B422,外資期貨未平倉口數!$A$4:$M$499,9,FALSE)</f>
        <v>#N/A</v>
      </c>
      <c r="P422" s="27" t="e">
        <f>VLOOKUP($B422,外資期貨未平倉口數!$A$4:$M$499,10,FALSE)</f>
        <v>#N/A</v>
      </c>
      <c r="Q422" s="27" t="e">
        <f>VLOOKUP($B422,外資期貨未平倉口數!$A$4:$M$499,11,FALSE)</f>
        <v>#N/A</v>
      </c>
      <c r="R422" s="64" t="e">
        <f>VLOOKUP($B422,選擇權未平倉餘額!$A$4:$I$500,6,FALSE)</f>
        <v>#N/A</v>
      </c>
      <c r="S422" s="64" t="e">
        <f>VLOOKUP($B422,選擇權未平倉餘額!$A$4:$I$500,7,FALSE)</f>
        <v>#N/A</v>
      </c>
      <c r="T422" s="64" t="e">
        <f>VLOOKUP($B422,選擇權未平倉餘額!$A$4:$I$500,8,FALSE)</f>
        <v>#N/A</v>
      </c>
      <c r="U422" s="64" t="e">
        <f>VLOOKUP($B422,選擇權未平倉餘額!$A$4:$I$500,9,FALSE)</f>
        <v>#N/A</v>
      </c>
      <c r="V422" s="39" t="e">
        <f>VLOOKUP($B422,臺指選擇權P_C_Ratios!$A$4:$C$500,3,FALSE)</f>
        <v>#N/A</v>
      </c>
      <c r="W422" s="41" t="e">
        <f>VLOOKUP($B422,散戶多空比!$A$6:$L$500,12,FALSE)</f>
        <v>#N/A</v>
      </c>
      <c r="X422" s="40" t="e">
        <f>VLOOKUP($B422,期貨大額交易人未沖銷部位!$A$4:$O$499,4,FALSE)</f>
        <v>#N/A</v>
      </c>
      <c r="Y422" s="40" t="e">
        <f>VLOOKUP($B422,期貨大額交易人未沖銷部位!$A$4:$O$499,7,FALSE)</f>
        <v>#N/A</v>
      </c>
      <c r="Z422" s="40" t="e">
        <f>VLOOKUP($B422,期貨大額交易人未沖銷部位!$A$4:$O$499,10,FALSE)</f>
        <v>#N/A</v>
      </c>
      <c r="AA422" s="40" t="e">
        <f>VLOOKUP($B422,期貨大額交易人未沖銷部位!$A$4:$O$499,13,FALSE)</f>
        <v>#N/A</v>
      </c>
      <c r="AB422" s="40" t="e">
        <f>VLOOKUP($B422,期貨大額交易人未沖銷部位!$A$4:$O$499,14,FALSE)</f>
        <v>#N/A</v>
      </c>
      <c r="AC422" s="40" t="e">
        <f>VLOOKUP($B422,期貨大額交易人未沖銷部位!$A$4:$O$499,15,FALSE)</f>
        <v>#N/A</v>
      </c>
      <c r="AD422" s="33" t="e">
        <f>VLOOKUP($B422,三大美股走勢!$A$4:$J$495,4,FALSE)</f>
        <v>#N/A</v>
      </c>
      <c r="AE422" s="33" t="e">
        <f>VLOOKUP($B422,三大美股走勢!$A$4:$J$495,7,FALSE)</f>
        <v>#N/A</v>
      </c>
      <c r="AF422" s="33" t="e">
        <f>VLOOKUP($B422,三大美股走勢!$A$4:$J$495,10,FALSE)</f>
        <v>#N/A</v>
      </c>
    </row>
    <row r="423" spans="2:32">
      <c r="B423" s="32">
        <v>43202</v>
      </c>
      <c r="C423" s="33" t="e">
        <f>VLOOKUP($B423,大盤與近月台指!$A$4:$I$499,2,FALSE)</f>
        <v>#N/A</v>
      </c>
      <c r="D423" s="34" t="e">
        <f>VLOOKUP($B423,大盤與近月台指!$A$4:$I$499,3,FALSE)</f>
        <v>#N/A</v>
      </c>
      <c r="E423" s="35" t="e">
        <f>VLOOKUP($B423,大盤與近月台指!$A$4:$I$499,4,FALSE)</f>
        <v>#N/A</v>
      </c>
      <c r="F423" s="33" t="e">
        <f>VLOOKUP($B423,大盤與近月台指!$A$4:$I$499,5,FALSE)</f>
        <v>#N/A</v>
      </c>
      <c r="G423" s="49" t="e">
        <f>VLOOKUP($B423,三大法人買賣超!$A$4:$I$500,3,FALSE)</f>
        <v>#N/A</v>
      </c>
      <c r="H423" s="34" t="e">
        <f>VLOOKUP($B423,三大法人買賣超!$A$4:$I$500,5,FALSE)</f>
        <v>#N/A</v>
      </c>
      <c r="I423" s="27" t="e">
        <f>VLOOKUP($B423,三大法人買賣超!$A$4:$I$500,7,FALSE)</f>
        <v>#N/A</v>
      </c>
      <c r="J423" s="27" t="e">
        <f>VLOOKUP($B423,三大法人買賣超!$A$4:$I$500,9,FALSE)</f>
        <v>#N/A</v>
      </c>
      <c r="K423" s="37">
        <f>新台幣匯率美元指數!B424</f>
        <v>0</v>
      </c>
      <c r="L423" s="38">
        <f>新台幣匯率美元指數!C424</f>
        <v>0</v>
      </c>
      <c r="M423" s="39">
        <f>新台幣匯率美元指數!D424</f>
        <v>0</v>
      </c>
      <c r="N423" s="27" t="e">
        <f>VLOOKUP($B423,外資期貨未平倉口數!$A$4:$M$499,4,FALSE)</f>
        <v>#N/A</v>
      </c>
      <c r="O423" s="27" t="e">
        <f>VLOOKUP($B423,外資期貨未平倉口數!$A$4:$M$499,9,FALSE)</f>
        <v>#N/A</v>
      </c>
      <c r="P423" s="27" t="e">
        <f>VLOOKUP($B423,外資期貨未平倉口數!$A$4:$M$499,10,FALSE)</f>
        <v>#N/A</v>
      </c>
      <c r="Q423" s="27" t="e">
        <f>VLOOKUP($B423,外資期貨未平倉口數!$A$4:$M$499,11,FALSE)</f>
        <v>#N/A</v>
      </c>
      <c r="R423" s="64" t="e">
        <f>VLOOKUP($B423,選擇權未平倉餘額!$A$4:$I$500,6,FALSE)</f>
        <v>#N/A</v>
      </c>
      <c r="S423" s="64" t="e">
        <f>VLOOKUP($B423,選擇權未平倉餘額!$A$4:$I$500,7,FALSE)</f>
        <v>#N/A</v>
      </c>
      <c r="T423" s="64" t="e">
        <f>VLOOKUP($B423,選擇權未平倉餘額!$A$4:$I$500,8,FALSE)</f>
        <v>#N/A</v>
      </c>
      <c r="U423" s="64" t="e">
        <f>VLOOKUP($B423,選擇權未平倉餘額!$A$4:$I$500,9,FALSE)</f>
        <v>#N/A</v>
      </c>
      <c r="V423" s="39" t="e">
        <f>VLOOKUP($B423,臺指選擇權P_C_Ratios!$A$4:$C$500,3,FALSE)</f>
        <v>#N/A</v>
      </c>
      <c r="W423" s="41" t="e">
        <f>VLOOKUP($B423,散戶多空比!$A$6:$L$500,12,FALSE)</f>
        <v>#N/A</v>
      </c>
      <c r="X423" s="40" t="e">
        <f>VLOOKUP($B423,期貨大額交易人未沖銷部位!$A$4:$O$499,4,FALSE)</f>
        <v>#N/A</v>
      </c>
      <c r="Y423" s="40" t="e">
        <f>VLOOKUP($B423,期貨大額交易人未沖銷部位!$A$4:$O$499,7,FALSE)</f>
        <v>#N/A</v>
      </c>
      <c r="Z423" s="40" t="e">
        <f>VLOOKUP($B423,期貨大額交易人未沖銷部位!$A$4:$O$499,10,FALSE)</f>
        <v>#N/A</v>
      </c>
      <c r="AA423" s="40" t="e">
        <f>VLOOKUP($B423,期貨大額交易人未沖銷部位!$A$4:$O$499,13,FALSE)</f>
        <v>#N/A</v>
      </c>
      <c r="AB423" s="40" t="e">
        <f>VLOOKUP($B423,期貨大額交易人未沖銷部位!$A$4:$O$499,14,FALSE)</f>
        <v>#N/A</v>
      </c>
      <c r="AC423" s="40" t="e">
        <f>VLOOKUP($B423,期貨大額交易人未沖銷部位!$A$4:$O$499,15,FALSE)</f>
        <v>#N/A</v>
      </c>
      <c r="AD423" s="33" t="e">
        <f>VLOOKUP($B423,三大美股走勢!$A$4:$J$495,4,FALSE)</f>
        <v>#N/A</v>
      </c>
      <c r="AE423" s="33" t="e">
        <f>VLOOKUP($B423,三大美股走勢!$A$4:$J$495,7,FALSE)</f>
        <v>#N/A</v>
      </c>
      <c r="AF423" s="33" t="e">
        <f>VLOOKUP($B423,三大美股走勢!$A$4:$J$495,10,FALSE)</f>
        <v>#N/A</v>
      </c>
    </row>
    <row r="424" spans="2:32">
      <c r="B424" s="32">
        <v>43203</v>
      </c>
      <c r="C424" s="33" t="e">
        <f>VLOOKUP($B424,大盤與近月台指!$A$4:$I$499,2,FALSE)</f>
        <v>#N/A</v>
      </c>
      <c r="D424" s="34" t="e">
        <f>VLOOKUP($B424,大盤與近月台指!$A$4:$I$499,3,FALSE)</f>
        <v>#N/A</v>
      </c>
      <c r="E424" s="35" t="e">
        <f>VLOOKUP($B424,大盤與近月台指!$A$4:$I$499,4,FALSE)</f>
        <v>#N/A</v>
      </c>
      <c r="F424" s="33" t="e">
        <f>VLOOKUP($B424,大盤與近月台指!$A$4:$I$499,5,FALSE)</f>
        <v>#N/A</v>
      </c>
      <c r="G424" s="49" t="e">
        <f>VLOOKUP($B424,三大法人買賣超!$A$4:$I$500,3,FALSE)</f>
        <v>#N/A</v>
      </c>
      <c r="H424" s="34" t="e">
        <f>VLOOKUP($B424,三大法人買賣超!$A$4:$I$500,5,FALSE)</f>
        <v>#N/A</v>
      </c>
      <c r="I424" s="27" t="e">
        <f>VLOOKUP($B424,三大法人買賣超!$A$4:$I$500,7,FALSE)</f>
        <v>#N/A</v>
      </c>
      <c r="J424" s="27" t="e">
        <f>VLOOKUP($B424,三大法人買賣超!$A$4:$I$500,9,FALSE)</f>
        <v>#N/A</v>
      </c>
      <c r="K424" s="37">
        <f>新台幣匯率美元指數!B425</f>
        <v>0</v>
      </c>
      <c r="L424" s="38">
        <f>新台幣匯率美元指數!C425</f>
        <v>0</v>
      </c>
      <c r="M424" s="39">
        <f>新台幣匯率美元指數!D425</f>
        <v>0</v>
      </c>
      <c r="N424" s="27" t="e">
        <f>VLOOKUP($B424,外資期貨未平倉口數!$A$4:$M$499,4,FALSE)</f>
        <v>#N/A</v>
      </c>
      <c r="O424" s="27" t="e">
        <f>VLOOKUP($B424,外資期貨未平倉口數!$A$4:$M$499,9,FALSE)</f>
        <v>#N/A</v>
      </c>
      <c r="P424" s="27" t="e">
        <f>VLOOKUP($B424,外資期貨未平倉口數!$A$4:$M$499,10,FALSE)</f>
        <v>#N/A</v>
      </c>
      <c r="Q424" s="27" t="e">
        <f>VLOOKUP($B424,外資期貨未平倉口數!$A$4:$M$499,11,FALSE)</f>
        <v>#N/A</v>
      </c>
      <c r="R424" s="64" t="e">
        <f>VLOOKUP($B424,選擇權未平倉餘額!$A$4:$I$500,6,FALSE)</f>
        <v>#N/A</v>
      </c>
      <c r="S424" s="64" t="e">
        <f>VLOOKUP($B424,選擇權未平倉餘額!$A$4:$I$500,7,FALSE)</f>
        <v>#N/A</v>
      </c>
      <c r="T424" s="64" t="e">
        <f>VLOOKUP($B424,選擇權未平倉餘額!$A$4:$I$500,8,FALSE)</f>
        <v>#N/A</v>
      </c>
      <c r="U424" s="64" t="e">
        <f>VLOOKUP($B424,選擇權未平倉餘額!$A$4:$I$500,9,FALSE)</f>
        <v>#N/A</v>
      </c>
      <c r="V424" s="39" t="e">
        <f>VLOOKUP($B424,臺指選擇權P_C_Ratios!$A$4:$C$500,3,FALSE)</f>
        <v>#N/A</v>
      </c>
      <c r="W424" s="41" t="e">
        <f>VLOOKUP($B424,散戶多空比!$A$6:$L$500,12,FALSE)</f>
        <v>#N/A</v>
      </c>
      <c r="X424" s="40" t="e">
        <f>VLOOKUP($B424,期貨大額交易人未沖銷部位!$A$4:$O$499,4,FALSE)</f>
        <v>#N/A</v>
      </c>
      <c r="Y424" s="40" t="e">
        <f>VLOOKUP($B424,期貨大額交易人未沖銷部位!$A$4:$O$499,7,FALSE)</f>
        <v>#N/A</v>
      </c>
      <c r="Z424" s="40" t="e">
        <f>VLOOKUP($B424,期貨大額交易人未沖銷部位!$A$4:$O$499,10,FALSE)</f>
        <v>#N/A</v>
      </c>
      <c r="AA424" s="40" t="e">
        <f>VLOOKUP($B424,期貨大額交易人未沖銷部位!$A$4:$O$499,13,FALSE)</f>
        <v>#N/A</v>
      </c>
      <c r="AB424" s="40" t="e">
        <f>VLOOKUP($B424,期貨大額交易人未沖銷部位!$A$4:$O$499,14,FALSE)</f>
        <v>#N/A</v>
      </c>
      <c r="AC424" s="40" t="e">
        <f>VLOOKUP($B424,期貨大額交易人未沖銷部位!$A$4:$O$499,15,FALSE)</f>
        <v>#N/A</v>
      </c>
      <c r="AD424" s="33" t="e">
        <f>VLOOKUP($B424,三大美股走勢!$A$4:$J$495,4,FALSE)</f>
        <v>#N/A</v>
      </c>
      <c r="AE424" s="33" t="e">
        <f>VLOOKUP($B424,三大美股走勢!$A$4:$J$495,7,FALSE)</f>
        <v>#N/A</v>
      </c>
      <c r="AF424" s="33" t="e">
        <f>VLOOKUP($B424,三大美股走勢!$A$4:$J$495,10,FALSE)</f>
        <v>#N/A</v>
      </c>
    </row>
    <row r="425" spans="2:32">
      <c r="B425" s="32">
        <v>43204</v>
      </c>
      <c r="C425" s="33" t="e">
        <f>VLOOKUP($B425,大盤與近月台指!$A$4:$I$499,2,FALSE)</f>
        <v>#N/A</v>
      </c>
      <c r="D425" s="34" t="e">
        <f>VLOOKUP($B425,大盤與近月台指!$A$4:$I$499,3,FALSE)</f>
        <v>#N/A</v>
      </c>
      <c r="E425" s="35" t="e">
        <f>VLOOKUP($B425,大盤與近月台指!$A$4:$I$499,4,FALSE)</f>
        <v>#N/A</v>
      </c>
      <c r="F425" s="33" t="e">
        <f>VLOOKUP($B425,大盤與近月台指!$A$4:$I$499,5,FALSE)</f>
        <v>#N/A</v>
      </c>
      <c r="G425" s="49" t="e">
        <f>VLOOKUP($B425,三大法人買賣超!$A$4:$I$500,3,FALSE)</f>
        <v>#N/A</v>
      </c>
      <c r="H425" s="34" t="e">
        <f>VLOOKUP($B425,三大法人買賣超!$A$4:$I$500,5,FALSE)</f>
        <v>#N/A</v>
      </c>
      <c r="I425" s="27" t="e">
        <f>VLOOKUP($B425,三大法人買賣超!$A$4:$I$500,7,FALSE)</f>
        <v>#N/A</v>
      </c>
      <c r="J425" s="27" t="e">
        <f>VLOOKUP($B425,三大法人買賣超!$A$4:$I$500,9,FALSE)</f>
        <v>#N/A</v>
      </c>
      <c r="K425" s="37">
        <f>新台幣匯率美元指數!B426</f>
        <v>0</v>
      </c>
      <c r="L425" s="38">
        <f>新台幣匯率美元指數!C426</f>
        <v>0</v>
      </c>
      <c r="M425" s="39">
        <f>新台幣匯率美元指數!D426</f>
        <v>0</v>
      </c>
      <c r="N425" s="27" t="e">
        <f>VLOOKUP($B425,外資期貨未平倉口數!$A$4:$M$499,4,FALSE)</f>
        <v>#N/A</v>
      </c>
      <c r="O425" s="27" t="e">
        <f>VLOOKUP($B425,外資期貨未平倉口數!$A$4:$M$499,9,FALSE)</f>
        <v>#N/A</v>
      </c>
      <c r="P425" s="27" t="e">
        <f>VLOOKUP($B425,外資期貨未平倉口數!$A$4:$M$499,10,FALSE)</f>
        <v>#N/A</v>
      </c>
      <c r="Q425" s="27" t="e">
        <f>VLOOKUP($B425,外資期貨未平倉口數!$A$4:$M$499,11,FALSE)</f>
        <v>#N/A</v>
      </c>
      <c r="R425" s="64" t="e">
        <f>VLOOKUP($B425,選擇權未平倉餘額!$A$4:$I$500,6,FALSE)</f>
        <v>#N/A</v>
      </c>
      <c r="S425" s="64" t="e">
        <f>VLOOKUP($B425,選擇權未平倉餘額!$A$4:$I$500,7,FALSE)</f>
        <v>#N/A</v>
      </c>
      <c r="T425" s="64" t="e">
        <f>VLOOKUP($B425,選擇權未平倉餘額!$A$4:$I$500,8,FALSE)</f>
        <v>#N/A</v>
      </c>
      <c r="U425" s="64" t="e">
        <f>VLOOKUP($B425,選擇權未平倉餘額!$A$4:$I$500,9,FALSE)</f>
        <v>#N/A</v>
      </c>
      <c r="V425" s="39" t="e">
        <f>VLOOKUP($B425,臺指選擇權P_C_Ratios!$A$4:$C$500,3,FALSE)</f>
        <v>#N/A</v>
      </c>
      <c r="W425" s="41" t="e">
        <f>VLOOKUP($B425,散戶多空比!$A$6:$L$500,12,FALSE)</f>
        <v>#N/A</v>
      </c>
      <c r="X425" s="40" t="e">
        <f>VLOOKUP($B425,期貨大額交易人未沖銷部位!$A$4:$O$499,4,FALSE)</f>
        <v>#N/A</v>
      </c>
      <c r="Y425" s="40" t="e">
        <f>VLOOKUP($B425,期貨大額交易人未沖銷部位!$A$4:$O$499,7,FALSE)</f>
        <v>#N/A</v>
      </c>
      <c r="Z425" s="40" t="e">
        <f>VLOOKUP($B425,期貨大額交易人未沖銷部位!$A$4:$O$499,10,FALSE)</f>
        <v>#N/A</v>
      </c>
      <c r="AA425" s="40" t="e">
        <f>VLOOKUP($B425,期貨大額交易人未沖銷部位!$A$4:$O$499,13,FALSE)</f>
        <v>#N/A</v>
      </c>
      <c r="AB425" s="40" t="e">
        <f>VLOOKUP($B425,期貨大額交易人未沖銷部位!$A$4:$O$499,14,FALSE)</f>
        <v>#N/A</v>
      </c>
      <c r="AC425" s="40" t="e">
        <f>VLOOKUP($B425,期貨大額交易人未沖銷部位!$A$4:$O$499,15,FALSE)</f>
        <v>#N/A</v>
      </c>
      <c r="AD425" s="33" t="e">
        <f>VLOOKUP($B425,三大美股走勢!$A$4:$J$495,4,FALSE)</f>
        <v>#N/A</v>
      </c>
      <c r="AE425" s="33" t="e">
        <f>VLOOKUP($B425,三大美股走勢!$A$4:$J$495,7,FALSE)</f>
        <v>#N/A</v>
      </c>
      <c r="AF425" s="33" t="e">
        <f>VLOOKUP($B425,三大美股走勢!$A$4:$J$495,10,FALSE)</f>
        <v>#N/A</v>
      </c>
    </row>
    <row r="426" spans="2:32">
      <c r="B426" s="32">
        <v>43205</v>
      </c>
      <c r="C426" s="33" t="e">
        <f>VLOOKUP($B426,大盤與近月台指!$A$4:$I$499,2,FALSE)</f>
        <v>#N/A</v>
      </c>
      <c r="D426" s="34" t="e">
        <f>VLOOKUP($B426,大盤與近月台指!$A$4:$I$499,3,FALSE)</f>
        <v>#N/A</v>
      </c>
      <c r="E426" s="35" t="e">
        <f>VLOOKUP($B426,大盤與近月台指!$A$4:$I$499,4,FALSE)</f>
        <v>#N/A</v>
      </c>
      <c r="F426" s="33" t="e">
        <f>VLOOKUP($B426,大盤與近月台指!$A$4:$I$499,5,FALSE)</f>
        <v>#N/A</v>
      </c>
      <c r="G426" s="49" t="e">
        <f>VLOOKUP($B426,三大法人買賣超!$A$4:$I$500,3,FALSE)</f>
        <v>#N/A</v>
      </c>
      <c r="H426" s="34" t="e">
        <f>VLOOKUP($B426,三大法人買賣超!$A$4:$I$500,5,FALSE)</f>
        <v>#N/A</v>
      </c>
      <c r="I426" s="27" t="e">
        <f>VLOOKUP($B426,三大法人買賣超!$A$4:$I$500,7,FALSE)</f>
        <v>#N/A</v>
      </c>
      <c r="J426" s="27" t="e">
        <f>VLOOKUP($B426,三大法人買賣超!$A$4:$I$500,9,FALSE)</f>
        <v>#N/A</v>
      </c>
      <c r="K426" s="37">
        <f>新台幣匯率美元指數!B427</f>
        <v>0</v>
      </c>
      <c r="L426" s="38">
        <f>新台幣匯率美元指數!C427</f>
        <v>0</v>
      </c>
      <c r="M426" s="39">
        <f>新台幣匯率美元指數!D427</f>
        <v>0</v>
      </c>
      <c r="N426" s="27" t="e">
        <f>VLOOKUP($B426,外資期貨未平倉口數!$A$4:$M$499,4,FALSE)</f>
        <v>#N/A</v>
      </c>
      <c r="O426" s="27" t="e">
        <f>VLOOKUP($B426,外資期貨未平倉口數!$A$4:$M$499,9,FALSE)</f>
        <v>#N/A</v>
      </c>
      <c r="P426" s="27" t="e">
        <f>VLOOKUP($B426,外資期貨未平倉口數!$A$4:$M$499,10,FALSE)</f>
        <v>#N/A</v>
      </c>
      <c r="Q426" s="27" t="e">
        <f>VLOOKUP($B426,外資期貨未平倉口數!$A$4:$M$499,11,FALSE)</f>
        <v>#N/A</v>
      </c>
      <c r="R426" s="64" t="e">
        <f>VLOOKUP($B426,選擇權未平倉餘額!$A$4:$I$500,6,FALSE)</f>
        <v>#N/A</v>
      </c>
      <c r="S426" s="64" t="e">
        <f>VLOOKUP($B426,選擇權未平倉餘額!$A$4:$I$500,7,FALSE)</f>
        <v>#N/A</v>
      </c>
      <c r="T426" s="64" t="e">
        <f>VLOOKUP($B426,選擇權未平倉餘額!$A$4:$I$500,8,FALSE)</f>
        <v>#N/A</v>
      </c>
      <c r="U426" s="64" t="e">
        <f>VLOOKUP($B426,選擇權未平倉餘額!$A$4:$I$500,9,FALSE)</f>
        <v>#N/A</v>
      </c>
      <c r="V426" s="39" t="e">
        <f>VLOOKUP($B426,臺指選擇權P_C_Ratios!$A$4:$C$500,3,FALSE)</f>
        <v>#N/A</v>
      </c>
      <c r="W426" s="41" t="e">
        <f>VLOOKUP($B426,散戶多空比!$A$6:$L$500,12,FALSE)</f>
        <v>#N/A</v>
      </c>
      <c r="X426" s="40" t="e">
        <f>VLOOKUP($B426,期貨大額交易人未沖銷部位!$A$4:$O$499,4,FALSE)</f>
        <v>#N/A</v>
      </c>
      <c r="Y426" s="40" t="e">
        <f>VLOOKUP($B426,期貨大額交易人未沖銷部位!$A$4:$O$499,7,FALSE)</f>
        <v>#N/A</v>
      </c>
      <c r="Z426" s="40" t="e">
        <f>VLOOKUP($B426,期貨大額交易人未沖銷部位!$A$4:$O$499,10,FALSE)</f>
        <v>#N/A</v>
      </c>
      <c r="AA426" s="40" t="e">
        <f>VLOOKUP($B426,期貨大額交易人未沖銷部位!$A$4:$O$499,13,FALSE)</f>
        <v>#N/A</v>
      </c>
      <c r="AB426" s="40" t="e">
        <f>VLOOKUP($B426,期貨大額交易人未沖銷部位!$A$4:$O$499,14,FALSE)</f>
        <v>#N/A</v>
      </c>
      <c r="AC426" s="40" t="e">
        <f>VLOOKUP($B426,期貨大額交易人未沖銷部位!$A$4:$O$499,15,FALSE)</f>
        <v>#N/A</v>
      </c>
      <c r="AD426" s="33" t="e">
        <f>VLOOKUP($B426,三大美股走勢!$A$4:$J$495,4,FALSE)</f>
        <v>#N/A</v>
      </c>
      <c r="AE426" s="33" t="e">
        <f>VLOOKUP($B426,三大美股走勢!$A$4:$J$495,7,FALSE)</f>
        <v>#N/A</v>
      </c>
      <c r="AF426" s="33" t="e">
        <f>VLOOKUP($B426,三大美股走勢!$A$4:$J$495,10,FALSE)</f>
        <v>#N/A</v>
      </c>
    </row>
    <row r="427" spans="2:32">
      <c r="B427" s="32">
        <v>43206</v>
      </c>
      <c r="C427" s="33" t="e">
        <f>VLOOKUP($B427,大盤與近月台指!$A$4:$I$499,2,FALSE)</f>
        <v>#N/A</v>
      </c>
      <c r="D427" s="34" t="e">
        <f>VLOOKUP($B427,大盤與近月台指!$A$4:$I$499,3,FALSE)</f>
        <v>#N/A</v>
      </c>
      <c r="E427" s="35" t="e">
        <f>VLOOKUP($B427,大盤與近月台指!$A$4:$I$499,4,FALSE)</f>
        <v>#N/A</v>
      </c>
      <c r="F427" s="33" t="e">
        <f>VLOOKUP($B427,大盤與近月台指!$A$4:$I$499,5,FALSE)</f>
        <v>#N/A</v>
      </c>
      <c r="G427" s="49" t="e">
        <f>VLOOKUP($B427,三大法人買賣超!$A$4:$I$500,3,FALSE)</f>
        <v>#N/A</v>
      </c>
      <c r="H427" s="34" t="e">
        <f>VLOOKUP($B427,三大法人買賣超!$A$4:$I$500,5,FALSE)</f>
        <v>#N/A</v>
      </c>
      <c r="I427" s="27" t="e">
        <f>VLOOKUP($B427,三大法人買賣超!$A$4:$I$500,7,FALSE)</f>
        <v>#N/A</v>
      </c>
      <c r="J427" s="27" t="e">
        <f>VLOOKUP($B427,三大法人買賣超!$A$4:$I$500,9,FALSE)</f>
        <v>#N/A</v>
      </c>
      <c r="K427" s="37">
        <f>新台幣匯率美元指數!B428</f>
        <v>0</v>
      </c>
      <c r="L427" s="38">
        <f>新台幣匯率美元指數!C428</f>
        <v>0</v>
      </c>
      <c r="M427" s="39">
        <f>新台幣匯率美元指數!D428</f>
        <v>0</v>
      </c>
      <c r="N427" s="27" t="e">
        <f>VLOOKUP($B427,外資期貨未平倉口數!$A$4:$M$499,4,FALSE)</f>
        <v>#N/A</v>
      </c>
      <c r="O427" s="27" t="e">
        <f>VLOOKUP($B427,外資期貨未平倉口數!$A$4:$M$499,9,FALSE)</f>
        <v>#N/A</v>
      </c>
      <c r="P427" s="27" t="e">
        <f>VLOOKUP($B427,外資期貨未平倉口數!$A$4:$M$499,10,FALSE)</f>
        <v>#N/A</v>
      </c>
      <c r="Q427" s="27" t="e">
        <f>VLOOKUP($B427,外資期貨未平倉口數!$A$4:$M$499,11,FALSE)</f>
        <v>#N/A</v>
      </c>
      <c r="R427" s="64" t="e">
        <f>VLOOKUP($B427,選擇權未平倉餘額!$A$4:$I$500,6,FALSE)</f>
        <v>#N/A</v>
      </c>
      <c r="S427" s="64" t="e">
        <f>VLOOKUP($B427,選擇權未平倉餘額!$A$4:$I$500,7,FALSE)</f>
        <v>#N/A</v>
      </c>
      <c r="T427" s="64" t="e">
        <f>VLOOKUP($B427,選擇權未平倉餘額!$A$4:$I$500,8,FALSE)</f>
        <v>#N/A</v>
      </c>
      <c r="U427" s="64" t="e">
        <f>VLOOKUP($B427,選擇權未平倉餘額!$A$4:$I$500,9,FALSE)</f>
        <v>#N/A</v>
      </c>
      <c r="V427" s="39" t="e">
        <f>VLOOKUP($B427,臺指選擇權P_C_Ratios!$A$4:$C$500,3,FALSE)</f>
        <v>#N/A</v>
      </c>
      <c r="W427" s="41" t="e">
        <f>VLOOKUP($B427,散戶多空比!$A$6:$L$500,12,FALSE)</f>
        <v>#N/A</v>
      </c>
      <c r="X427" s="40" t="e">
        <f>VLOOKUP($B427,期貨大額交易人未沖銷部位!$A$4:$O$499,4,FALSE)</f>
        <v>#N/A</v>
      </c>
      <c r="Y427" s="40" t="e">
        <f>VLOOKUP($B427,期貨大額交易人未沖銷部位!$A$4:$O$499,7,FALSE)</f>
        <v>#N/A</v>
      </c>
      <c r="Z427" s="40" t="e">
        <f>VLOOKUP($B427,期貨大額交易人未沖銷部位!$A$4:$O$499,10,FALSE)</f>
        <v>#N/A</v>
      </c>
      <c r="AA427" s="40" t="e">
        <f>VLOOKUP($B427,期貨大額交易人未沖銷部位!$A$4:$O$499,13,FALSE)</f>
        <v>#N/A</v>
      </c>
      <c r="AB427" s="40" t="e">
        <f>VLOOKUP($B427,期貨大額交易人未沖銷部位!$A$4:$O$499,14,FALSE)</f>
        <v>#N/A</v>
      </c>
      <c r="AC427" s="40" t="e">
        <f>VLOOKUP($B427,期貨大額交易人未沖銷部位!$A$4:$O$499,15,FALSE)</f>
        <v>#N/A</v>
      </c>
      <c r="AD427" s="33" t="e">
        <f>VLOOKUP($B427,三大美股走勢!$A$4:$J$495,4,FALSE)</f>
        <v>#N/A</v>
      </c>
      <c r="AE427" s="33" t="e">
        <f>VLOOKUP($B427,三大美股走勢!$A$4:$J$495,7,FALSE)</f>
        <v>#N/A</v>
      </c>
      <c r="AF427" s="33" t="e">
        <f>VLOOKUP($B427,三大美股走勢!$A$4:$J$495,10,FALSE)</f>
        <v>#N/A</v>
      </c>
    </row>
    <row r="428" spans="2:32">
      <c r="B428" s="32">
        <v>43207</v>
      </c>
      <c r="C428" s="33" t="e">
        <f>VLOOKUP($B428,大盤與近月台指!$A$4:$I$499,2,FALSE)</f>
        <v>#N/A</v>
      </c>
      <c r="D428" s="34" t="e">
        <f>VLOOKUP($B428,大盤與近月台指!$A$4:$I$499,3,FALSE)</f>
        <v>#N/A</v>
      </c>
      <c r="E428" s="35" t="e">
        <f>VLOOKUP($B428,大盤與近月台指!$A$4:$I$499,4,FALSE)</f>
        <v>#N/A</v>
      </c>
      <c r="F428" s="33" t="e">
        <f>VLOOKUP($B428,大盤與近月台指!$A$4:$I$499,5,FALSE)</f>
        <v>#N/A</v>
      </c>
      <c r="G428" s="49" t="e">
        <f>VLOOKUP($B428,三大法人買賣超!$A$4:$I$500,3,FALSE)</f>
        <v>#N/A</v>
      </c>
      <c r="H428" s="34" t="e">
        <f>VLOOKUP($B428,三大法人買賣超!$A$4:$I$500,5,FALSE)</f>
        <v>#N/A</v>
      </c>
      <c r="I428" s="27" t="e">
        <f>VLOOKUP($B428,三大法人買賣超!$A$4:$I$500,7,FALSE)</f>
        <v>#N/A</v>
      </c>
      <c r="J428" s="27" t="e">
        <f>VLOOKUP($B428,三大法人買賣超!$A$4:$I$500,9,FALSE)</f>
        <v>#N/A</v>
      </c>
      <c r="K428" s="37">
        <f>新台幣匯率美元指數!B429</f>
        <v>0</v>
      </c>
      <c r="L428" s="38">
        <f>新台幣匯率美元指數!C429</f>
        <v>0</v>
      </c>
      <c r="M428" s="39">
        <f>新台幣匯率美元指數!D429</f>
        <v>0</v>
      </c>
      <c r="N428" s="27" t="e">
        <f>VLOOKUP($B428,外資期貨未平倉口數!$A$4:$M$499,4,FALSE)</f>
        <v>#N/A</v>
      </c>
      <c r="O428" s="27" t="e">
        <f>VLOOKUP($B428,外資期貨未平倉口數!$A$4:$M$499,9,FALSE)</f>
        <v>#N/A</v>
      </c>
      <c r="P428" s="27" t="e">
        <f>VLOOKUP($B428,外資期貨未平倉口數!$A$4:$M$499,10,FALSE)</f>
        <v>#N/A</v>
      </c>
      <c r="Q428" s="27" t="e">
        <f>VLOOKUP($B428,外資期貨未平倉口數!$A$4:$M$499,11,FALSE)</f>
        <v>#N/A</v>
      </c>
      <c r="R428" s="64" t="e">
        <f>VLOOKUP($B428,選擇權未平倉餘額!$A$4:$I$500,6,FALSE)</f>
        <v>#N/A</v>
      </c>
      <c r="S428" s="64" t="e">
        <f>VLOOKUP($B428,選擇權未平倉餘額!$A$4:$I$500,7,FALSE)</f>
        <v>#N/A</v>
      </c>
      <c r="T428" s="64" t="e">
        <f>VLOOKUP($B428,選擇權未平倉餘額!$A$4:$I$500,8,FALSE)</f>
        <v>#N/A</v>
      </c>
      <c r="U428" s="64" t="e">
        <f>VLOOKUP($B428,選擇權未平倉餘額!$A$4:$I$500,9,FALSE)</f>
        <v>#N/A</v>
      </c>
      <c r="V428" s="39" t="e">
        <f>VLOOKUP($B428,臺指選擇權P_C_Ratios!$A$4:$C$500,3,FALSE)</f>
        <v>#N/A</v>
      </c>
      <c r="W428" s="41" t="e">
        <f>VLOOKUP($B428,散戶多空比!$A$6:$L$500,12,FALSE)</f>
        <v>#N/A</v>
      </c>
      <c r="X428" s="40" t="e">
        <f>VLOOKUP($B428,期貨大額交易人未沖銷部位!$A$4:$O$499,4,FALSE)</f>
        <v>#N/A</v>
      </c>
      <c r="Y428" s="40" t="e">
        <f>VLOOKUP($B428,期貨大額交易人未沖銷部位!$A$4:$O$499,7,FALSE)</f>
        <v>#N/A</v>
      </c>
      <c r="Z428" s="40" t="e">
        <f>VLOOKUP($B428,期貨大額交易人未沖銷部位!$A$4:$O$499,10,FALSE)</f>
        <v>#N/A</v>
      </c>
      <c r="AA428" s="40" t="e">
        <f>VLOOKUP($B428,期貨大額交易人未沖銷部位!$A$4:$O$499,13,FALSE)</f>
        <v>#N/A</v>
      </c>
      <c r="AB428" s="40" t="e">
        <f>VLOOKUP($B428,期貨大額交易人未沖銷部位!$A$4:$O$499,14,FALSE)</f>
        <v>#N/A</v>
      </c>
      <c r="AC428" s="40" t="e">
        <f>VLOOKUP($B428,期貨大額交易人未沖銷部位!$A$4:$O$499,15,FALSE)</f>
        <v>#N/A</v>
      </c>
      <c r="AD428" s="33" t="e">
        <f>VLOOKUP($B428,三大美股走勢!$A$4:$J$495,4,FALSE)</f>
        <v>#N/A</v>
      </c>
      <c r="AE428" s="33" t="e">
        <f>VLOOKUP($B428,三大美股走勢!$A$4:$J$495,7,FALSE)</f>
        <v>#N/A</v>
      </c>
      <c r="AF428" s="33" t="e">
        <f>VLOOKUP($B428,三大美股走勢!$A$4:$J$495,10,FALSE)</f>
        <v>#N/A</v>
      </c>
    </row>
    <row r="429" spans="2:32">
      <c r="B429" s="32">
        <v>43208</v>
      </c>
      <c r="C429" s="33" t="e">
        <f>VLOOKUP($B429,大盤與近月台指!$A$4:$I$499,2,FALSE)</f>
        <v>#N/A</v>
      </c>
      <c r="D429" s="34" t="e">
        <f>VLOOKUP($B429,大盤與近月台指!$A$4:$I$499,3,FALSE)</f>
        <v>#N/A</v>
      </c>
      <c r="E429" s="35" t="e">
        <f>VLOOKUP($B429,大盤與近月台指!$A$4:$I$499,4,FALSE)</f>
        <v>#N/A</v>
      </c>
      <c r="F429" s="33" t="e">
        <f>VLOOKUP($B429,大盤與近月台指!$A$4:$I$499,5,FALSE)</f>
        <v>#N/A</v>
      </c>
      <c r="G429" s="49" t="e">
        <f>VLOOKUP($B429,三大法人買賣超!$A$4:$I$500,3,FALSE)</f>
        <v>#N/A</v>
      </c>
      <c r="H429" s="34" t="e">
        <f>VLOOKUP($B429,三大法人買賣超!$A$4:$I$500,5,FALSE)</f>
        <v>#N/A</v>
      </c>
      <c r="I429" s="27" t="e">
        <f>VLOOKUP($B429,三大法人買賣超!$A$4:$I$500,7,FALSE)</f>
        <v>#N/A</v>
      </c>
      <c r="J429" s="27" t="e">
        <f>VLOOKUP($B429,三大法人買賣超!$A$4:$I$500,9,FALSE)</f>
        <v>#N/A</v>
      </c>
      <c r="K429" s="37">
        <f>新台幣匯率美元指數!B430</f>
        <v>0</v>
      </c>
      <c r="L429" s="38">
        <f>新台幣匯率美元指數!C430</f>
        <v>0</v>
      </c>
      <c r="M429" s="39">
        <f>新台幣匯率美元指數!D430</f>
        <v>0</v>
      </c>
      <c r="N429" s="27" t="e">
        <f>VLOOKUP($B429,外資期貨未平倉口數!$A$4:$M$499,4,FALSE)</f>
        <v>#N/A</v>
      </c>
      <c r="O429" s="27" t="e">
        <f>VLOOKUP($B429,外資期貨未平倉口數!$A$4:$M$499,9,FALSE)</f>
        <v>#N/A</v>
      </c>
      <c r="P429" s="27" t="e">
        <f>VLOOKUP($B429,外資期貨未平倉口數!$A$4:$M$499,10,FALSE)</f>
        <v>#N/A</v>
      </c>
      <c r="Q429" s="27" t="e">
        <f>VLOOKUP($B429,外資期貨未平倉口數!$A$4:$M$499,11,FALSE)</f>
        <v>#N/A</v>
      </c>
      <c r="R429" s="64" t="e">
        <f>VLOOKUP($B429,選擇權未平倉餘額!$A$4:$I$500,6,FALSE)</f>
        <v>#N/A</v>
      </c>
      <c r="S429" s="64" t="e">
        <f>VLOOKUP($B429,選擇權未平倉餘額!$A$4:$I$500,7,FALSE)</f>
        <v>#N/A</v>
      </c>
      <c r="T429" s="64" t="e">
        <f>VLOOKUP($B429,選擇權未平倉餘額!$A$4:$I$500,8,FALSE)</f>
        <v>#N/A</v>
      </c>
      <c r="U429" s="64" t="e">
        <f>VLOOKUP($B429,選擇權未平倉餘額!$A$4:$I$500,9,FALSE)</f>
        <v>#N/A</v>
      </c>
      <c r="V429" s="39" t="e">
        <f>VLOOKUP($B429,臺指選擇權P_C_Ratios!$A$4:$C$500,3,FALSE)</f>
        <v>#N/A</v>
      </c>
      <c r="W429" s="41" t="e">
        <f>VLOOKUP($B429,散戶多空比!$A$6:$L$500,12,FALSE)</f>
        <v>#N/A</v>
      </c>
      <c r="X429" s="40" t="e">
        <f>VLOOKUP($B429,期貨大額交易人未沖銷部位!$A$4:$O$499,4,FALSE)</f>
        <v>#N/A</v>
      </c>
      <c r="Y429" s="40" t="e">
        <f>VLOOKUP($B429,期貨大額交易人未沖銷部位!$A$4:$O$499,7,FALSE)</f>
        <v>#N/A</v>
      </c>
      <c r="Z429" s="40" t="e">
        <f>VLOOKUP($B429,期貨大額交易人未沖銷部位!$A$4:$O$499,10,FALSE)</f>
        <v>#N/A</v>
      </c>
      <c r="AA429" s="40" t="e">
        <f>VLOOKUP($B429,期貨大額交易人未沖銷部位!$A$4:$O$499,13,FALSE)</f>
        <v>#N/A</v>
      </c>
      <c r="AB429" s="40" t="e">
        <f>VLOOKUP($B429,期貨大額交易人未沖銷部位!$A$4:$O$499,14,FALSE)</f>
        <v>#N/A</v>
      </c>
      <c r="AC429" s="40" t="e">
        <f>VLOOKUP($B429,期貨大額交易人未沖銷部位!$A$4:$O$499,15,FALSE)</f>
        <v>#N/A</v>
      </c>
      <c r="AD429" s="33" t="e">
        <f>VLOOKUP($B429,三大美股走勢!$A$4:$J$495,4,FALSE)</f>
        <v>#N/A</v>
      </c>
      <c r="AE429" s="33" t="e">
        <f>VLOOKUP($B429,三大美股走勢!$A$4:$J$495,7,FALSE)</f>
        <v>#N/A</v>
      </c>
      <c r="AF429" s="33" t="e">
        <f>VLOOKUP($B429,三大美股走勢!$A$4:$J$495,10,FALSE)</f>
        <v>#N/A</v>
      </c>
    </row>
    <row r="430" spans="2:32">
      <c r="B430" s="32">
        <v>43209</v>
      </c>
      <c r="C430" s="33" t="e">
        <f>VLOOKUP($B430,大盤與近月台指!$A$4:$I$499,2,FALSE)</f>
        <v>#N/A</v>
      </c>
      <c r="D430" s="34" t="e">
        <f>VLOOKUP($B430,大盤與近月台指!$A$4:$I$499,3,FALSE)</f>
        <v>#N/A</v>
      </c>
      <c r="E430" s="35" t="e">
        <f>VLOOKUP($B430,大盤與近月台指!$A$4:$I$499,4,FALSE)</f>
        <v>#N/A</v>
      </c>
      <c r="F430" s="33" t="e">
        <f>VLOOKUP($B430,大盤與近月台指!$A$4:$I$499,5,FALSE)</f>
        <v>#N/A</v>
      </c>
      <c r="G430" s="49" t="e">
        <f>VLOOKUP($B430,三大法人買賣超!$A$4:$I$500,3,FALSE)</f>
        <v>#N/A</v>
      </c>
      <c r="H430" s="34" t="e">
        <f>VLOOKUP($B430,三大法人買賣超!$A$4:$I$500,5,FALSE)</f>
        <v>#N/A</v>
      </c>
      <c r="I430" s="27" t="e">
        <f>VLOOKUP($B430,三大法人買賣超!$A$4:$I$500,7,FALSE)</f>
        <v>#N/A</v>
      </c>
      <c r="J430" s="27" t="e">
        <f>VLOOKUP($B430,三大法人買賣超!$A$4:$I$500,9,FALSE)</f>
        <v>#N/A</v>
      </c>
      <c r="K430" s="37">
        <f>新台幣匯率美元指數!B431</f>
        <v>0</v>
      </c>
      <c r="L430" s="38">
        <f>新台幣匯率美元指數!C431</f>
        <v>0</v>
      </c>
      <c r="M430" s="39">
        <f>新台幣匯率美元指數!D431</f>
        <v>0</v>
      </c>
      <c r="N430" s="27" t="e">
        <f>VLOOKUP($B430,外資期貨未平倉口數!$A$4:$M$499,4,FALSE)</f>
        <v>#N/A</v>
      </c>
      <c r="O430" s="27" t="e">
        <f>VLOOKUP($B430,外資期貨未平倉口數!$A$4:$M$499,9,FALSE)</f>
        <v>#N/A</v>
      </c>
      <c r="P430" s="27" t="e">
        <f>VLOOKUP($B430,外資期貨未平倉口數!$A$4:$M$499,10,FALSE)</f>
        <v>#N/A</v>
      </c>
      <c r="Q430" s="27" t="e">
        <f>VLOOKUP($B430,外資期貨未平倉口數!$A$4:$M$499,11,FALSE)</f>
        <v>#N/A</v>
      </c>
      <c r="R430" s="64" t="e">
        <f>VLOOKUP($B430,選擇權未平倉餘額!$A$4:$I$500,6,FALSE)</f>
        <v>#N/A</v>
      </c>
      <c r="S430" s="64" t="e">
        <f>VLOOKUP($B430,選擇權未平倉餘額!$A$4:$I$500,7,FALSE)</f>
        <v>#N/A</v>
      </c>
      <c r="T430" s="64" t="e">
        <f>VLOOKUP($B430,選擇權未平倉餘額!$A$4:$I$500,8,FALSE)</f>
        <v>#N/A</v>
      </c>
      <c r="U430" s="64" t="e">
        <f>VLOOKUP($B430,選擇權未平倉餘額!$A$4:$I$500,9,FALSE)</f>
        <v>#N/A</v>
      </c>
      <c r="V430" s="39" t="e">
        <f>VLOOKUP($B430,臺指選擇權P_C_Ratios!$A$4:$C$500,3,FALSE)</f>
        <v>#N/A</v>
      </c>
      <c r="W430" s="41" t="e">
        <f>VLOOKUP($B430,散戶多空比!$A$6:$L$500,12,FALSE)</f>
        <v>#N/A</v>
      </c>
      <c r="X430" s="40" t="e">
        <f>VLOOKUP($B430,期貨大額交易人未沖銷部位!$A$4:$O$499,4,FALSE)</f>
        <v>#N/A</v>
      </c>
      <c r="Y430" s="40" t="e">
        <f>VLOOKUP($B430,期貨大額交易人未沖銷部位!$A$4:$O$499,7,FALSE)</f>
        <v>#N/A</v>
      </c>
      <c r="Z430" s="40" t="e">
        <f>VLOOKUP($B430,期貨大額交易人未沖銷部位!$A$4:$O$499,10,FALSE)</f>
        <v>#N/A</v>
      </c>
      <c r="AA430" s="40" t="e">
        <f>VLOOKUP($B430,期貨大額交易人未沖銷部位!$A$4:$O$499,13,FALSE)</f>
        <v>#N/A</v>
      </c>
      <c r="AB430" s="40" t="e">
        <f>VLOOKUP($B430,期貨大額交易人未沖銷部位!$A$4:$O$499,14,FALSE)</f>
        <v>#N/A</v>
      </c>
      <c r="AC430" s="40" t="e">
        <f>VLOOKUP($B430,期貨大額交易人未沖銷部位!$A$4:$O$499,15,FALSE)</f>
        <v>#N/A</v>
      </c>
      <c r="AD430" s="33" t="e">
        <f>VLOOKUP($B430,三大美股走勢!$A$4:$J$495,4,FALSE)</f>
        <v>#N/A</v>
      </c>
      <c r="AE430" s="33" t="e">
        <f>VLOOKUP($B430,三大美股走勢!$A$4:$J$495,7,FALSE)</f>
        <v>#N/A</v>
      </c>
      <c r="AF430" s="33" t="e">
        <f>VLOOKUP($B430,三大美股走勢!$A$4:$J$495,10,FALSE)</f>
        <v>#N/A</v>
      </c>
    </row>
    <row r="431" spans="2:32">
      <c r="B431" s="32">
        <v>43210</v>
      </c>
      <c r="C431" s="33" t="e">
        <f>VLOOKUP($B431,大盤與近月台指!$A$4:$I$499,2,FALSE)</f>
        <v>#N/A</v>
      </c>
      <c r="D431" s="34" t="e">
        <f>VLOOKUP($B431,大盤與近月台指!$A$4:$I$499,3,FALSE)</f>
        <v>#N/A</v>
      </c>
      <c r="E431" s="35" t="e">
        <f>VLOOKUP($B431,大盤與近月台指!$A$4:$I$499,4,FALSE)</f>
        <v>#N/A</v>
      </c>
      <c r="F431" s="33" t="e">
        <f>VLOOKUP($B431,大盤與近月台指!$A$4:$I$499,5,FALSE)</f>
        <v>#N/A</v>
      </c>
      <c r="G431" s="49" t="e">
        <f>VLOOKUP($B431,三大法人買賣超!$A$4:$I$500,3,FALSE)</f>
        <v>#N/A</v>
      </c>
      <c r="H431" s="34" t="e">
        <f>VLOOKUP($B431,三大法人買賣超!$A$4:$I$500,5,FALSE)</f>
        <v>#N/A</v>
      </c>
      <c r="I431" s="27" t="e">
        <f>VLOOKUP($B431,三大法人買賣超!$A$4:$I$500,7,FALSE)</f>
        <v>#N/A</v>
      </c>
      <c r="J431" s="27" t="e">
        <f>VLOOKUP($B431,三大法人買賣超!$A$4:$I$500,9,FALSE)</f>
        <v>#N/A</v>
      </c>
      <c r="K431" s="37">
        <f>新台幣匯率美元指數!B432</f>
        <v>0</v>
      </c>
      <c r="L431" s="38">
        <f>新台幣匯率美元指數!C432</f>
        <v>0</v>
      </c>
      <c r="M431" s="39">
        <f>新台幣匯率美元指數!D432</f>
        <v>0</v>
      </c>
      <c r="N431" s="27" t="e">
        <f>VLOOKUP($B431,外資期貨未平倉口數!$A$4:$M$499,4,FALSE)</f>
        <v>#N/A</v>
      </c>
      <c r="O431" s="27" t="e">
        <f>VLOOKUP($B431,外資期貨未平倉口數!$A$4:$M$499,9,FALSE)</f>
        <v>#N/A</v>
      </c>
      <c r="P431" s="27" t="e">
        <f>VLOOKUP($B431,外資期貨未平倉口數!$A$4:$M$499,10,FALSE)</f>
        <v>#N/A</v>
      </c>
      <c r="Q431" s="27" t="e">
        <f>VLOOKUP($B431,外資期貨未平倉口數!$A$4:$M$499,11,FALSE)</f>
        <v>#N/A</v>
      </c>
      <c r="R431" s="64" t="e">
        <f>VLOOKUP($B431,選擇權未平倉餘額!$A$4:$I$500,6,FALSE)</f>
        <v>#N/A</v>
      </c>
      <c r="S431" s="64" t="e">
        <f>VLOOKUP($B431,選擇權未平倉餘額!$A$4:$I$500,7,FALSE)</f>
        <v>#N/A</v>
      </c>
      <c r="T431" s="64" t="e">
        <f>VLOOKUP($B431,選擇權未平倉餘額!$A$4:$I$500,8,FALSE)</f>
        <v>#N/A</v>
      </c>
      <c r="U431" s="64" t="e">
        <f>VLOOKUP($B431,選擇權未平倉餘額!$A$4:$I$500,9,FALSE)</f>
        <v>#N/A</v>
      </c>
      <c r="V431" s="39" t="e">
        <f>VLOOKUP($B431,臺指選擇權P_C_Ratios!$A$4:$C$500,3,FALSE)</f>
        <v>#N/A</v>
      </c>
      <c r="W431" s="41" t="e">
        <f>VLOOKUP($B431,散戶多空比!$A$6:$L$500,12,FALSE)</f>
        <v>#N/A</v>
      </c>
      <c r="X431" s="40" t="e">
        <f>VLOOKUP($B431,期貨大額交易人未沖銷部位!$A$4:$O$499,4,FALSE)</f>
        <v>#N/A</v>
      </c>
      <c r="Y431" s="40" t="e">
        <f>VLOOKUP($B431,期貨大額交易人未沖銷部位!$A$4:$O$499,7,FALSE)</f>
        <v>#N/A</v>
      </c>
      <c r="Z431" s="40" t="e">
        <f>VLOOKUP($B431,期貨大額交易人未沖銷部位!$A$4:$O$499,10,FALSE)</f>
        <v>#N/A</v>
      </c>
      <c r="AA431" s="40" t="e">
        <f>VLOOKUP($B431,期貨大額交易人未沖銷部位!$A$4:$O$499,13,FALSE)</f>
        <v>#N/A</v>
      </c>
      <c r="AB431" s="40" t="e">
        <f>VLOOKUP($B431,期貨大額交易人未沖銷部位!$A$4:$O$499,14,FALSE)</f>
        <v>#N/A</v>
      </c>
      <c r="AC431" s="40" t="e">
        <f>VLOOKUP($B431,期貨大額交易人未沖銷部位!$A$4:$O$499,15,FALSE)</f>
        <v>#N/A</v>
      </c>
      <c r="AD431" s="33" t="e">
        <f>VLOOKUP($B431,三大美股走勢!$A$4:$J$495,4,FALSE)</f>
        <v>#N/A</v>
      </c>
      <c r="AE431" s="33" t="e">
        <f>VLOOKUP($B431,三大美股走勢!$A$4:$J$495,7,FALSE)</f>
        <v>#N/A</v>
      </c>
      <c r="AF431" s="33" t="e">
        <f>VLOOKUP($B431,三大美股走勢!$A$4:$J$495,10,FALSE)</f>
        <v>#N/A</v>
      </c>
    </row>
    <row r="432" spans="2:32">
      <c r="B432" s="32">
        <v>43211</v>
      </c>
      <c r="C432" s="33" t="e">
        <f>VLOOKUP($B432,大盤與近月台指!$A$4:$I$499,2,FALSE)</f>
        <v>#N/A</v>
      </c>
      <c r="D432" s="34" t="e">
        <f>VLOOKUP($B432,大盤與近月台指!$A$4:$I$499,3,FALSE)</f>
        <v>#N/A</v>
      </c>
      <c r="E432" s="35" t="e">
        <f>VLOOKUP($B432,大盤與近月台指!$A$4:$I$499,4,FALSE)</f>
        <v>#N/A</v>
      </c>
      <c r="F432" s="33" t="e">
        <f>VLOOKUP($B432,大盤與近月台指!$A$4:$I$499,5,FALSE)</f>
        <v>#N/A</v>
      </c>
      <c r="G432" s="49" t="e">
        <f>VLOOKUP($B432,三大法人買賣超!$A$4:$I$500,3,FALSE)</f>
        <v>#N/A</v>
      </c>
      <c r="H432" s="34" t="e">
        <f>VLOOKUP($B432,三大法人買賣超!$A$4:$I$500,5,FALSE)</f>
        <v>#N/A</v>
      </c>
      <c r="I432" s="27" t="e">
        <f>VLOOKUP($B432,三大法人買賣超!$A$4:$I$500,7,FALSE)</f>
        <v>#N/A</v>
      </c>
      <c r="J432" s="27" t="e">
        <f>VLOOKUP($B432,三大法人買賣超!$A$4:$I$500,9,FALSE)</f>
        <v>#N/A</v>
      </c>
      <c r="K432" s="37">
        <f>新台幣匯率美元指數!B433</f>
        <v>0</v>
      </c>
      <c r="L432" s="38">
        <f>新台幣匯率美元指數!C433</f>
        <v>0</v>
      </c>
      <c r="M432" s="39">
        <f>新台幣匯率美元指數!D433</f>
        <v>0</v>
      </c>
      <c r="N432" s="27" t="e">
        <f>VLOOKUP($B432,外資期貨未平倉口數!$A$4:$M$499,4,FALSE)</f>
        <v>#N/A</v>
      </c>
      <c r="O432" s="27" t="e">
        <f>VLOOKUP($B432,外資期貨未平倉口數!$A$4:$M$499,9,FALSE)</f>
        <v>#N/A</v>
      </c>
      <c r="P432" s="27" t="e">
        <f>VLOOKUP($B432,外資期貨未平倉口數!$A$4:$M$499,10,FALSE)</f>
        <v>#N/A</v>
      </c>
      <c r="Q432" s="27" t="e">
        <f>VLOOKUP($B432,外資期貨未平倉口數!$A$4:$M$499,11,FALSE)</f>
        <v>#N/A</v>
      </c>
      <c r="R432" s="64" t="e">
        <f>VLOOKUP($B432,選擇權未平倉餘額!$A$4:$I$500,6,FALSE)</f>
        <v>#N/A</v>
      </c>
      <c r="S432" s="64" t="e">
        <f>VLOOKUP($B432,選擇權未平倉餘額!$A$4:$I$500,7,FALSE)</f>
        <v>#N/A</v>
      </c>
      <c r="T432" s="64" t="e">
        <f>VLOOKUP($B432,選擇權未平倉餘額!$A$4:$I$500,8,FALSE)</f>
        <v>#N/A</v>
      </c>
      <c r="U432" s="64" t="e">
        <f>VLOOKUP($B432,選擇權未平倉餘額!$A$4:$I$500,9,FALSE)</f>
        <v>#N/A</v>
      </c>
      <c r="V432" s="39" t="e">
        <f>VLOOKUP($B432,臺指選擇權P_C_Ratios!$A$4:$C$500,3,FALSE)</f>
        <v>#N/A</v>
      </c>
      <c r="W432" s="41" t="e">
        <f>VLOOKUP($B432,散戶多空比!$A$6:$L$500,12,FALSE)</f>
        <v>#N/A</v>
      </c>
      <c r="X432" s="40" t="e">
        <f>VLOOKUP($B432,期貨大額交易人未沖銷部位!$A$4:$O$499,4,FALSE)</f>
        <v>#N/A</v>
      </c>
      <c r="Y432" s="40" t="e">
        <f>VLOOKUP($B432,期貨大額交易人未沖銷部位!$A$4:$O$499,7,FALSE)</f>
        <v>#N/A</v>
      </c>
      <c r="Z432" s="40" t="e">
        <f>VLOOKUP($B432,期貨大額交易人未沖銷部位!$A$4:$O$499,10,FALSE)</f>
        <v>#N/A</v>
      </c>
      <c r="AA432" s="40" t="e">
        <f>VLOOKUP($B432,期貨大額交易人未沖銷部位!$A$4:$O$499,13,FALSE)</f>
        <v>#N/A</v>
      </c>
      <c r="AB432" s="40" t="e">
        <f>VLOOKUP($B432,期貨大額交易人未沖銷部位!$A$4:$O$499,14,FALSE)</f>
        <v>#N/A</v>
      </c>
      <c r="AC432" s="40" t="e">
        <f>VLOOKUP($B432,期貨大額交易人未沖銷部位!$A$4:$O$499,15,FALSE)</f>
        <v>#N/A</v>
      </c>
      <c r="AD432" s="33" t="e">
        <f>VLOOKUP($B432,三大美股走勢!$A$4:$J$495,4,FALSE)</f>
        <v>#N/A</v>
      </c>
      <c r="AE432" s="33" t="e">
        <f>VLOOKUP($B432,三大美股走勢!$A$4:$J$495,7,FALSE)</f>
        <v>#N/A</v>
      </c>
      <c r="AF432" s="33" t="e">
        <f>VLOOKUP($B432,三大美股走勢!$A$4:$J$495,10,FALSE)</f>
        <v>#N/A</v>
      </c>
    </row>
    <row r="433" spans="2:32">
      <c r="B433" s="32">
        <v>43212</v>
      </c>
      <c r="C433" s="33" t="e">
        <f>VLOOKUP($B433,大盤與近月台指!$A$4:$I$499,2,FALSE)</f>
        <v>#N/A</v>
      </c>
      <c r="D433" s="34" t="e">
        <f>VLOOKUP($B433,大盤與近月台指!$A$4:$I$499,3,FALSE)</f>
        <v>#N/A</v>
      </c>
      <c r="E433" s="35" t="e">
        <f>VLOOKUP($B433,大盤與近月台指!$A$4:$I$499,4,FALSE)</f>
        <v>#N/A</v>
      </c>
      <c r="F433" s="33" t="e">
        <f>VLOOKUP($B433,大盤與近月台指!$A$4:$I$499,5,FALSE)</f>
        <v>#N/A</v>
      </c>
      <c r="G433" s="49" t="e">
        <f>VLOOKUP($B433,三大法人買賣超!$A$4:$I$500,3,FALSE)</f>
        <v>#N/A</v>
      </c>
      <c r="H433" s="34" t="e">
        <f>VLOOKUP($B433,三大法人買賣超!$A$4:$I$500,5,FALSE)</f>
        <v>#N/A</v>
      </c>
      <c r="I433" s="27" t="e">
        <f>VLOOKUP($B433,三大法人買賣超!$A$4:$I$500,7,FALSE)</f>
        <v>#N/A</v>
      </c>
      <c r="J433" s="27" t="e">
        <f>VLOOKUP($B433,三大法人買賣超!$A$4:$I$500,9,FALSE)</f>
        <v>#N/A</v>
      </c>
      <c r="K433" s="37">
        <f>新台幣匯率美元指數!B434</f>
        <v>0</v>
      </c>
      <c r="L433" s="38">
        <f>新台幣匯率美元指數!C434</f>
        <v>0</v>
      </c>
      <c r="M433" s="39">
        <f>新台幣匯率美元指數!D434</f>
        <v>0</v>
      </c>
      <c r="N433" s="27" t="e">
        <f>VLOOKUP($B433,外資期貨未平倉口數!$A$4:$M$499,4,FALSE)</f>
        <v>#N/A</v>
      </c>
      <c r="O433" s="27" t="e">
        <f>VLOOKUP($B433,外資期貨未平倉口數!$A$4:$M$499,9,FALSE)</f>
        <v>#N/A</v>
      </c>
      <c r="P433" s="27" t="e">
        <f>VLOOKUP($B433,外資期貨未平倉口數!$A$4:$M$499,10,FALSE)</f>
        <v>#N/A</v>
      </c>
      <c r="Q433" s="27" t="e">
        <f>VLOOKUP($B433,外資期貨未平倉口數!$A$4:$M$499,11,FALSE)</f>
        <v>#N/A</v>
      </c>
      <c r="R433" s="64" t="e">
        <f>VLOOKUP($B433,選擇權未平倉餘額!$A$4:$I$500,6,FALSE)</f>
        <v>#N/A</v>
      </c>
      <c r="S433" s="64" t="e">
        <f>VLOOKUP($B433,選擇權未平倉餘額!$A$4:$I$500,7,FALSE)</f>
        <v>#N/A</v>
      </c>
      <c r="T433" s="64" t="e">
        <f>VLOOKUP($B433,選擇權未平倉餘額!$A$4:$I$500,8,FALSE)</f>
        <v>#N/A</v>
      </c>
      <c r="U433" s="64" t="e">
        <f>VLOOKUP($B433,選擇權未平倉餘額!$A$4:$I$500,9,FALSE)</f>
        <v>#N/A</v>
      </c>
      <c r="V433" s="39" t="e">
        <f>VLOOKUP($B433,臺指選擇權P_C_Ratios!$A$4:$C$500,3,FALSE)</f>
        <v>#N/A</v>
      </c>
      <c r="W433" s="41" t="e">
        <f>VLOOKUP($B433,散戶多空比!$A$6:$L$500,12,FALSE)</f>
        <v>#N/A</v>
      </c>
      <c r="X433" s="40" t="e">
        <f>VLOOKUP($B433,期貨大額交易人未沖銷部位!$A$4:$O$499,4,FALSE)</f>
        <v>#N/A</v>
      </c>
      <c r="Y433" s="40" t="e">
        <f>VLOOKUP($B433,期貨大額交易人未沖銷部位!$A$4:$O$499,7,FALSE)</f>
        <v>#N/A</v>
      </c>
      <c r="Z433" s="40" t="e">
        <f>VLOOKUP($B433,期貨大額交易人未沖銷部位!$A$4:$O$499,10,FALSE)</f>
        <v>#N/A</v>
      </c>
      <c r="AA433" s="40" t="e">
        <f>VLOOKUP($B433,期貨大額交易人未沖銷部位!$A$4:$O$499,13,FALSE)</f>
        <v>#N/A</v>
      </c>
      <c r="AB433" s="40" t="e">
        <f>VLOOKUP($B433,期貨大額交易人未沖銷部位!$A$4:$O$499,14,FALSE)</f>
        <v>#N/A</v>
      </c>
      <c r="AC433" s="40" t="e">
        <f>VLOOKUP($B433,期貨大額交易人未沖銷部位!$A$4:$O$499,15,FALSE)</f>
        <v>#N/A</v>
      </c>
      <c r="AD433" s="33" t="e">
        <f>VLOOKUP($B433,三大美股走勢!$A$4:$J$495,4,FALSE)</f>
        <v>#N/A</v>
      </c>
      <c r="AE433" s="33" t="e">
        <f>VLOOKUP($B433,三大美股走勢!$A$4:$J$495,7,FALSE)</f>
        <v>#N/A</v>
      </c>
      <c r="AF433" s="33" t="e">
        <f>VLOOKUP($B433,三大美股走勢!$A$4:$J$495,10,FALSE)</f>
        <v>#N/A</v>
      </c>
    </row>
    <row r="434" spans="2:32">
      <c r="B434" s="32">
        <v>43213</v>
      </c>
      <c r="C434" s="33" t="e">
        <f>VLOOKUP($B434,大盤與近月台指!$A$4:$I$499,2,FALSE)</f>
        <v>#N/A</v>
      </c>
      <c r="D434" s="34" t="e">
        <f>VLOOKUP($B434,大盤與近月台指!$A$4:$I$499,3,FALSE)</f>
        <v>#N/A</v>
      </c>
      <c r="E434" s="35" t="e">
        <f>VLOOKUP($B434,大盤與近月台指!$A$4:$I$499,4,FALSE)</f>
        <v>#N/A</v>
      </c>
      <c r="F434" s="33" t="e">
        <f>VLOOKUP($B434,大盤與近月台指!$A$4:$I$499,5,FALSE)</f>
        <v>#N/A</v>
      </c>
      <c r="G434" s="49" t="e">
        <f>VLOOKUP($B434,三大法人買賣超!$A$4:$I$500,3,FALSE)</f>
        <v>#N/A</v>
      </c>
      <c r="H434" s="34" t="e">
        <f>VLOOKUP($B434,三大法人買賣超!$A$4:$I$500,5,FALSE)</f>
        <v>#N/A</v>
      </c>
      <c r="I434" s="27" t="e">
        <f>VLOOKUP($B434,三大法人買賣超!$A$4:$I$500,7,FALSE)</f>
        <v>#N/A</v>
      </c>
      <c r="J434" s="27" t="e">
        <f>VLOOKUP($B434,三大法人買賣超!$A$4:$I$500,9,FALSE)</f>
        <v>#N/A</v>
      </c>
      <c r="K434" s="37">
        <f>新台幣匯率美元指數!B435</f>
        <v>0</v>
      </c>
      <c r="L434" s="38">
        <f>新台幣匯率美元指數!C435</f>
        <v>0</v>
      </c>
      <c r="M434" s="39">
        <f>新台幣匯率美元指數!D435</f>
        <v>0</v>
      </c>
      <c r="N434" s="27" t="e">
        <f>VLOOKUP($B434,外資期貨未平倉口數!$A$4:$M$499,4,FALSE)</f>
        <v>#N/A</v>
      </c>
      <c r="O434" s="27" t="e">
        <f>VLOOKUP($B434,外資期貨未平倉口數!$A$4:$M$499,9,FALSE)</f>
        <v>#N/A</v>
      </c>
      <c r="P434" s="27" t="e">
        <f>VLOOKUP($B434,外資期貨未平倉口數!$A$4:$M$499,10,FALSE)</f>
        <v>#N/A</v>
      </c>
      <c r="Q434" s="27" t="e">
        <f>VLOOKUP($B434,外資期貨未平倉口數!$A$4:$M$499,11,FALSE)</f>
        <v>#N/A</v>
      </c>
      <c r="R434" s="64" t="e">
        <f>VLOOKUP($B434,選擇權未平倉餘額!$A$4:$I$500,6,FALSE)</f>
        <v>#N/A</v>
      </c>
      <c r="S434" s="64" t="e">
        <f>VLOOKUP($B434,選擇權未平倉餘額!$A$4:$I$500,7,FALSE)</f>
        <v>#N/A</v>
      </c>
      <c r="T434" s="64" t="e">
        <f>VLOOKUP($B434,選擇權未平倉餘額!$A$4:$I$500,8,FALSE)</f>
        <v>#N/A</v>
      </c>
      <c r="U434" s="64" t="e">
        <f>VLOOKUP($B434,選擇權未平倉餘額!$A$4:$I$500,9,FALSE)</f>
        <v>#N/A</v>
      </c>
      <c r="V434" s="39" t="e">
        <f>VLOOKUP($B434,臺指選擇權P_C_Ratios!$A$4:$C$500,3,FALSE)</f>
        <v>#N/A</v>
      </c>
      <c r="W434" s="41" t="e">
        <f>VLOOKUP($B434,散戶多空比!$A$6:$L$500,12,FALSE)</f>
        <v>#N/A</v>
      </c>
      <c r="X434" s="40" t="e">
        <f>VLOOKUP($B434,期貨大額交易人未沖銷部位!$A$4:$O$499,4,FALSE)</f>
        <v>#N/A</v>
      </c>
      <c r="Y434" s="40" t="e">
        <f>VLOOKUP($B434,期貨大額交易人未沖銷部位!$A$4:$O$499,7,FALSE)</f>
        <v>#N/A</v>
      </c>
      <c r="Z434" s="40" t="e">
        <f>VLOOKUP($B434,期貨大額交易人未沖銷部位!$A$4:$O$499,10,FALSE)</f>
        <v>#N/A</v>
      </c>
      <c r="AA434" s="40" t="e">
        <f>VLOOKUP($B434,期貨大額交易人未沖銷部位!$A$4:$O$499,13,FALSE)</f>
        <v>#N/A</v>
      </c>
      <c r="AB434" s="40" t="e">
        <f>VLOOKUP($B434,期貨大額交易人未沖銷部位!$A$4:$O$499,14,FALSE)</f>
        <v>#N/A</v>
      </c>
      <c r="AC434" s="40" t="e">
        <f>VLOOKUP($B434,期貨大額交易人未沖銷部位!$A$4:$O$499,15,FALSE)</f>
        <v>#N/A</v>
      </c>
      <c r="AD434" s="33" t="e">
        <f>VLOOKUP($B434,三大美股走勢!$A$4:$J$495,4,FALSE)</f>
        <v>#N/A</v>
      </c>
      <c r="AE434" s="33" t="e">
        <f>VLOOKUP($B434,三大美股走勢!$A$4:$J$495,7,FALSE)</f>
        <v>#N/A</v>
      </c>
      <c r="AF434" s="33" t="e">
        <f>VLOOKUP($B434,三大美股走勢!$A$4:$J$495,10,FALSE)</f>
        <v>#N/A</v>
      </c>
    </row>
    <row r="435" spans="2:32">
      <c r="B435" s="32">
        <v>43214</v>
      </c>
      <c r="C435" s="33" t="e">
        <f>VLOOKUP($B435,大盤與近月台指!$A$4:$I$499,2,FALSE)</f>
        <v>#N/A</v>
      </c>
      <c r="D435" s="34" t="e">
        <f>VLOOKUP($B435,大盤與近月台指!$A$4:$I$499,3,FALSE)</f>
        <v>#N/A</v>
      </c>
      <c r="E435" s="35" t="e">
        <f>VLOOKUP($B435,大盤與近月台指!$A$4:$I$499,4,FALSE)</f>
        <v>#N/A</v>
      </c>
      <c r="F435" s="33" t="e">
        <f>VLOOKUP($B435,大盤與近月台指!$A$4:$I$499,5,FALSE)</f>
        <v>#N/A</v>
      </c>
      <c r="G435" s="49" t="e">
        <f>VLOOKUP($B435,三大法人買賣超!$A$4:$I$500,3,FALSE)</f>
        <v>#N/A</v>
      </c>
      <c r="H435" s="34" t="e">
        <f>VLOOKUP($B435,三大法人買賣超!$A$4:$I$500,5,FALSE)</f>
        <v>#N/A</v>
      </c>
      <c r="I435" s="27" t="e">
        <f>VLOOKUP($B435,三大法人買賣超!$A$4:$I$500,7,FALSE)</f>
        <v>#N/A</v>
      </c>
      <c r="J435" s="27" t="e">
        <f>VLOOKUP($B435,三大法人買賣超!$A$4:$I$500,9,FALSE)</f>
        <v>#N/A</v>
      </c>
      <c r="K435" s="37">
        <f>新台幣匯率美元指數!B436</f>
        <v>0</v>
      </c>
      <c r="L435" s="38">
        <f>新台幣匯率美元指數!C436</f>
        <v>0</v>
      </c>
      <c r="M435" s="39">
        <f>新台幣匯率美元指數!D436</f>
        <v>0</v>
      </c>
      <c r="N435" s="27" t="e">
        <f>VLOOKUP($B435,外資期貨未平倉口數!$A$4:$M$499,4,FALSE)</f>
        <v>#N/A</v>
      </c>
      <c r="O435" s="27" t="e">
        <f>VLOOKUP($B435,外資期貨未平倉口數!$A$4:$M$499,9,FALSE)</f>
        <v>#N/A</v>
      </c>
      <c r="P435" s="27" t="e">
        <f>VLOOKUP($B435,外資期貨未平倉口數!$A$4:$M$499,10,FALSE)</f>
        <v>#N/A</v>
      </c>
      <c r="Q435" s="27" t="e">
        <f>VLOOKUP($B435,外資期貨未平倉口數!$A$4:$M$499,11,FALSE)</f>
        <v>#N/A</v>
      </c>
      <c r="R435" s="64" t="e">
        <f>VLOOKUP($B435,選擇權未平倉餘額!$A$4:$I$500,6,FALSE)</f>
        <v>#N/A</v>
      </c>
      <c r="S435" s="64" t="e">
        <f>VLOOKUP($B435,選擇權未平倉餘額!$A$4:$I$500,7,FALSE)</f>
        <v>#N/A</v>
      </c>
      <c r="T435" s="64" t="e">
        <f>VLOOKUP($B435,選擇權未平倉餘額!$A$4:$I$500,8,FALSE)</f>
        <v>#N/A</v>
      </c>
      <c r="U435" s="64" t="e">
        <f>VLOOKUP($B435,選擇權未平倉餘額!$A$4:$I$500,9,FALSE)</f>
        <v>#N/A</v>
      </c>
      <c r="V435" s="39" t="e">
        <f>VLOOKUP($B435,臺指選擇權P_C_Ratios!$A$4:$C$500,3,FALSE)</f>
        <v>#N/A</v>
      </c>
      <c r="W435" s="41" t="e">
        <f>VLOOKUP($B435,散戶多空比!$A$6:$L$500,12,FALSE)</f>
        <v>#N/A</v>
      </c>
      <c r="X435" s="40" t="e">
        <f>VLOOKUP($B435,期貨大額交易人未沖銷部位!$A$4:$O$499,4,FALSE)</f>
        <v>#N/A</v>
      </c>
      <c r="Y435" s="40" t="e">
        <f>VLOOKUP($B435,期貨大額交易人未沖銷部位!$A$4:$O$499,7,FALSE)</f>
        <v>#N/A</v>
      </c>
      <c r="Z435" s="40" t="e">
        <f>VLOOKUP($B435,期貨大額交易人未沖銷部位!$A$4:$O$499,10,FALSE)</f>
        <v>#N/A</v>
      </c>
      <c r="AA435" s="40" t="e">
        <f>VLOOKUP($B435,期貨大額交易人未沖銷部位!$A$4:$O$499,13,FALSE)</f>
        <v>#N/A</v>
      </c>
      <c r="AB435" s="40" t="e">
        <f>VLOOKUP($B435,期貨大額交易人未沖銷部位!$A$4:$O$499,14,FALSE)</f>
        <v>#N/A</v>
      </c>
      <c r="AC435" s="40" t="e">
        <f>VLOOKUP($B435,期貨大額交易人未沖銷部位!$A$4:$O$499,15,FALSE)</f>
        <v>#N/A</v>
      </c>
      <c r="AD435" s="33" t="e">
        <f>VLOOKUP($B435,三大美股走勢!$A$4:$J$495,4,FALSE)</f>
        <v>#N/A</v>
      </c>
      <c r="AE435" s="33" t="e">
        <f>VLOOKUP($B435,三大美股走勢!$A$4:$J$495,7,FALSE)</f>
        <v>#N/A</v>
      </c>
      <c r="AF435" s="33" t="e">
        <f>VLOOKUP($B435,三大美股走勢!$A$4:$J$495,10,FALSE)</f>
        <v>#N/A</v>
      </c>
    </row>
    <row r="436" spans="2:32">
      <c r="B436" s="32">
        <v>43215</v>
      </c>
      <c r="C436" s="33" t="e">
        <f>VLOOKUP($B436,大盤與近月台指!$A$4:$I$499,2,FALSE)</f>
        <v>#N/A</v>
      </c>
      <c r="D436" s="34" t="e">
        <f>VLOOKUP($B436,大盤與近月台指!$A$4:$I$499,3,FALSE)</f>
        <v>#N/A</v>
      </c>
      <c r="E436" s="35" t="e">
        <f>VLOOKUP($B436,大盤與近月台指!$A$4:$I$499,4,FALSE)</f>
        <v>#N/A</v>
      </c>
      <c r="F436" s="33" t="e">
        <f>VLOOKUP($B436,大盤與近月台指!$A$4:$I$499,5,FALSE)</f>
        <v>#N/A</v>
      </c>
      <c r="G436" s="49" t="e">
        <f>VLOOKUP($B436,三大法人買賣超!$A$4:$I$500,3,FALSE)</f>
        <v>#N/A</v>
      </c>
      <c r="H436" s="34" t="e">
        <f>VLOOKUP($B436,三大法人買賣超!$A$4:$I$500,5,FALSE)</f>
        <v>#N/A</v>
      </c>
      <c r="I436" s="27" t="e">
        <f>VLOOKUP($B436,三大法人買賣超!$A$4:$I$500,7,FALSE)</f>
        <v>#N/A</v>
      </c>
      <c r="J436" s="27" t="e">
        <f>VLOOKUP($B436,三大法人買賣超!$A$4:$I$500,9,FALSE)</f>
        <v>#N/A</v>
      </c>
      <c r="K436" s="37">
        <f>新台幣匯率美元指數!B437</f>
        <v>0</v>
      </c>
      <c r="L436" s="38">
        <f>新台幣匯率美元指數!C437</f>
        <v>0</v>
      </c>
      <c r="M436" s="39">
        <f>新台幣匯率美元指數!D437</f>
        <v>0</v>
      </c>
      <c r="N436" s="27" t="e">
        <f>VLOOKUP($B436,外資期貨未平倉口數!$A$4:$M$499,4,FALSE)</f>
        <v>#N/A</v>
      </c>
      <c r="O436" s="27" t="e">
        <f>VLOOKUP($B436,外資期貨未平倉口數!$A$4:$M$499,9,FALSE)</f>
        <v>#N/A</v>
      </c>
      <c r="P436" s="27" t="e">
        <f>VLOOKUP($B436,外資期貨未平倉口數!$A$4:$M$499,10,FALSE)</f>
        <v>#N/A</v>
      </c>
      <c r="Q436" s="27" t="e">
        <f>VLOOKUP($B436,外資期貨未平倉口數!$A$4:$M$499,11,FALSE)</f>
        <v>#N/A</v>
      </c>
      <c r="R436" s="64" t="e">
        <f>VLOOKUP($B436,選擇權未平倉餘額!$A$4:$I$500,6,FALSE)</f>
        <v>#N/A</v>
      </c>
      <c r="S436" s="64" t="e">
        <f>VLOOKUP($B436,選擇權未平倉餘額!$A$4:$I$500,7,FALSE)</f>
        <v>#N/A</v>
      </c>
      <c r="T436" s="64" t="e">
        <f>VLOOKUP($B436,選擇權未平倉餘額!$A$4:$I$500,8,FALSE)</f>
        <v>#N/A</v>
      </c>
      <c r="U436" s="64" t="e">
        <f>VLOOKUP($B436,選擇權未平倉餘額!$A$4:$I$500,9,FALSE)</f>
        <v>#N/A</v>
      </c>
      <c r="V436" s="39" t="e">
        <f>VLOOKUP($B436,臺指選擇權P_C_Ratios!$A$4:$C$500,3,FALSE)</f>
        <v>#N/A</v>
      </c>
      <c r="W436" s="41" t="e">
        <f>VLOOKUP($B436,散戶多空比!$A$6:$L$500,12,FALSE)</f>
        <v>#N/A</v>
      </c>
      <c r="X436" s="40" t="e">
        <f>VLOOKUP($B436,期貨大額交易人未沖銷部位!$A$4:$O$499,4,FALSE)</f>
        <v>#N/A</v>
      </c>
      <c r="Y436" s="40" t="e">
        <f>VLOOKUP($B436,期貨大額交易人未沖銷部位!$A$4:$O$499,7,FALSE)</f>
        <v>#N/A</v>
      </c>
      <c r="Z436" s="40" t="e">
        <f>VLOOKUP($B436,期貨大額交易人未沖銷部位!$A$4:$O$499,10,FALSE)</f>
        <v>#N/A</v>
      </c>
      <c r="AA436" s="40" t="e">
        <f>VLOOKUP($B436,期貨大額交易人未沖銷部位!$A$4:$O$499,13,FALSE)</f>
        <v>#N/A</v>
      </c>
      <c r="AB436" s="40" t="e">
        <f>VLOOKUP($B436,期貨大額交易人未沖銷部位!$A$4:$O$499,14,FALSE)</f>
        <v>#N/A</v>
      </c>
      <c r="AC436" s="40" t="e">
        <f>VLOOKUP($B436,期貨大額交易人未沖銷部位!$A$4:$O$499,15,FALSE)</f>
        <v>#N/A</v>
      </c>
      <c r="AD436" s="33" t="e">
        <f>VLOOKUP($B436,三大美股走勢!$A$4:$J$495,4,FALSE)</f>
        <v>#N/A</v>
      </c>
      <c r="AE436" s="33" t="e">
        <f>VLOOKUP($B436,三大美股走勢!$A$4:$J$495,7,FALSE)</f>
        <v>#N/A</v>
      </c>
      <c r="AF436" s="33" t="e">
        <f>VLOOKUP($B436,三大美股走勢!$A$4:$J$495,10,FALSE)</f>
        <v>#N/A</v>
      </c>
    </row>
    <row r="437" spans="2:32">
      <c r="B437" s="32">
        <v>43216</v>
      </c>
      <c r="C437" s="33" t="e">
        <f>VLOOKUP($B437,大盤與近月台指!$A$4:$I$499,2,FALSE)</f>
        <v>#N/A</v>
      </c>
      <c r="D437" s="34" t="e">
        <f>VLOOKUP($B437,大盤與近月台指!$A$4:$I$499,3,FALSE)</f>
        <v>#N/A</v>
      </c>
      <c r="E437" s="35" t="e">
        <f>VLOOKUP($B437,大盤與近月台指!$A$4:$I$499,4,FALSE)</f>
        <v>#N/A</v>
      </c>
      <c r="F437" s="33" t="e">
        <f>VLOOKUP($B437,大盤與近月台指!$A$4:$I$499,5,FALSE)</f>
        <v>#N/A</v>
      </c>
      <c r="G437" s="49" t="e">
        <f>VLOOKUP($B437,三大法人買賣超!$A$4:$I$500,3,FALSE)</f>
        <v>#N/A</v>
      </c>
      <c r="H437" s="34" t="e">
        <f>VLOOKUP($B437,三大法人買賣超!$A$4:$I$500,5,FALSE)</f>
        <v>#N/A</v>
      </c>
      <c r="I437" s="27" t="e">
        <f>VLOOKUP($B437,三大法人買賣超!$A$4:$I$500,7,FALSE)</f>
        <v>#N/A</v>
      </c>
      <c r="J437" s="27" t="e">
        <f>VLOOKUP($B437,三大法人買賣超!$A$4:$I$500,9,FALSE)</f>
        <v>#N/A</v>
      </c>
      <c r="K437" s="37">
        <f>新台幣匯率美元指數!B438</f>
        <v>0</v>
      </c>
      <c r="L437" s="38">
        <f>新台幣匯率美元指數!C438</f>
        <v>0</v>
      </c>
      <c r="M437" s="39">
        <f>新台幣匯率美元指數!D438</f>
        <v>0</v>
      </c>
      <c r="N437" s="27" t="e">
        <f>VLOOKUP($B437,外資期貨未平倉口數!$A$4:$M$499,4,FALSE)</f>
        <v>#N/A</v>
      </c>
      <c r="O437" s="27" t="e">
        <f>VLOOKUP($B437,外資期貨未平倉口數!$A$4:$M$499,9,FALSE)</f>
        <v>#N/A</v>
      </c>
      <c r="P437" s="27" t="e">
        <f>VLOOKUP($B437,外資期貨未平倉口數!$A$4:$M$499,10,FALSE)</f>
        <v>#N/A</v>
      </c>
      <c r="Q437" s="27" t="e">
        <f>VLOOKUP($B437,外資期貨未平倉口數!$A$4:$M$499,11,FALSE)</f>
        <v>#N/A</v>
      </c>
      <c r="R437" s="64" t="e">
        <f>VLOOKUP($B437,選擇權未平倉餘額!$A$4:$I$500,6,FALSE)</f>
        <v>#N/A</v>
      </c>
      <c r="S437" s="64" t="e">
        <f>VLOOKUP($B437,選擇權未平倉餘額!$A$4:$I$500,7,FALSE)</f>
        <v>#N/A</v>
      </c>
      <c r="T437" s="64" t="e">
        <f>VLOOKUP($B437,選擇權未平倉餘額!$A$4:$I$500,8,FALSE)</f>
        <v>#N/A</v>
      </c>
      <c r="U437" s="64" t="e">
        <f>VLOOKUP($B437,選擇權未平倉餘額!$A$4:$I$500,9,FALSE)</f>
        <v>#N/A</v>
      </c>
      <c r="V437" s="39" t="e">
        <f>VLOOKUP($B437,臺指選擇權P_C_Ratios!$A$4:$C$500,3,FALSE)</f>
        <v>#N/A</v>
      </c>
      <c r="W437" s="41" t="e">
        <f>VLOOKUP($B437,散戶多空比!$A$6:$L$500,12,FALSE)</f>
        <v>#N/A</v>
      </c>
      <c r="X437" s="40" t="e">
        <f>VLOOKUP($B437,期貨大額交易人未沖銷部位!$A$4:$O$499,4,FALSE)</f>
        <v>#N/A</v>
      </c>
      <c r="Y437" s="40" t="e">
        <f>VLOOKUP($B437,期貨大額交易人未沖銷部位!$A$4:$O$499,7,FALSE)</f>
        <v>#N/A</v>
      </c>
      <c r="Z437" s="40" t="e">
        <f>VLOOKUP($B437,期貨大額交易人未沖銷部位!$A$4:$O$499,10,FALSE)</f>
        <v>#N/A</v>
      </c>
      <c r="AA437" s="40" t="e">
        <f>VLOOKUP($B437,期貨大額交易人未沖銷部位!$A$4:$O$499,13,FALSE)</f>
        <v>#N/A</v>
      </c>
      <c r="AB437" s="40" t="e">
        <f>VLOOKUP($B437,期貨大額交易人未沖銷部位!$A$4:$O$499,14,FALSE)</f>
        <v>#N/A</v>
      </c>
      <c r="AC437" s="40" t="e">
        <f>VLOOKUP($B437,期貨大額交易人未沖銷部位!$A$4:$O$499,15,FALSE)</f>
        <v>#N/A</v>
      </c>
      <c r="AD437" s="33" t="e">
        <f>VLOOKUP($B437,三大美股走勢!$A$4:$J$495,4,FALSE)</f>
        <v>#N/A</v>
      </c>
      <c r="AE437" s="33" t="e">
        <f>VLOOKUP($B437,三大美股走勢!$A$4:$J$495,7,FALSE)</f>
        <v>#N/A</v>
      </c>
      <c r="AF437" s="33" t="e">
        <f>VLOOKUP($B437,三大美股走勢!$A$4:$J$495,10,FALSE)</f>
        <v>#N/A</v>
      </c>
    </row>
    <row r="438" spans="2:32">
      <c r="B438" s="32">
        <v>43217</v>
      </c>
      <c r="C438" s="33" t="e">
        <f>VLOOKUP($B438,大盤與近月台指!$A$4:$I$499,2,FALSE)</f>
        <v>#N/A</v>
      </c>
      <c r="D438" s="34" t="e">
        <f>VLOOKUP($B438,大盤與近月台指!$A$4:$I$499,3,FALSE)</f>
        <v>#N/A</v>
      </c>
      <c r="E438" s="35" t="e">
        <f>VLOOKUP($B438,大盤與近月台指!$A$4:$I$499,4,FALSE)</f>
        <v>#N/A</v>
      </c>
      <c r="F438" s="33" t="e">
        <f>VLOOKUP($B438,大盤與近月台指!$A$4:$I$499,5,FALSE)</f>
        <v>#N/A</v>
      </c>
      <c r="G438" s="49" t="e">
        <f>VLOOKUP($B438,三大法人買賣超!$A$4:$I$500,3,FALSE)</f>
        <v>#N/A</v>
      </c>
      <c r="H438" s="34" t="e">
        <f>VLOOKUP($B438,三大法人買賣超!$A$4:$I$500,5,FALSE)</f>
        <v>#N/A</v>
      </c>
      <c r="I438" s="27" t="e">
        <f>VLOOKUP($B438,三大法人買賣超!$A$4:$I$500,7,FALSE)</f>
        <v>#N/A</v>
      </c>
      <c r="J438" s="27" t="e">
        <f>VLOOKUP($B438,三大法人買賣超!$A$4:$I$500,9,FALSE)</f>
        <v>#N/A</v>
      </c>
      <c r="K438" s="37">
        <f>新台幣匯率美元指數!B439</f>
        <v>0</v>
      </c>
      <c r="L438" s="38">
        <f>新台幣匯率美元指數!C439</f>
        <v>0</v>
      </c>
      <c r="M438" s="39">
        <f>新台幣匯率美元指數!D439</f>
        <v>0</v>
      </c>
      <c r="N438" s="27" t="e">
        <f>VLOOKUP($B438,外資期貨未平倉口數!$A$4:$M$499,4,FALSE)</f>
        <v>#N/A</v>
      </c>
      <c r="O438" s="27" t="e">
        <f>VLOOKUP($B438,外資期貨未平倉口數!$A$4:$M$499,9,FALSE)</f>
        <v>#N/A</v>
      </c>
      <c r="P438" s="27" t="e">
        <f>VLOOKUP($B438,外資期貨未平倉口數!$A$4:$M$499,10,FALSE)</f>
        <v>#N/A</v>
      </c>
      <c r="Q438" s="27" t="e">
        <f>VLOOKUP($B438,外資期貨未平倉口數!$A$4:$M$499,11,FALSE)</f>
        <v>#N/A</v>
      </c>
      <c r="R438" s="64" t="e">
        <f>VLOOKUP($B438,選擇權未平倉餘額!$A$4:$I$500,6,FALSE)</f>
        <v>#N/A</v>
      </c>
      <c r="S438" s="64" t="e">
        <f>VLOOKUP($B438,選擇權未平倉餘額!$A$4:$I$500,7,FALSE)</f>
        <v>#N/A</v>
      </c>
      <c r="T438" s="64" t="e">
        <f>VLOOKUP($B438,選擇權未平倉餘額!$A$4:$I$500,8,FALSE)</f>
        <v>#N/A</v>
      </c>
      <c r="U438" s="64" t="e">
        <f>VLOOKUP($B438,選擇權未平倉餘額!$A$4:$I$500,9,FALSE)</f>
        <v>#N/A</v>
      </c>
      <c r="V438" s="39" t="e">
        <f>VLOOKUP($B438,臺指選擇權P_C_Ratios!$A$4:$C$500,3,FALSE)</f>
        <v>#N/A</v>
      </c>
      <c r="W438" s="41" t="e">
        <f>VLOOKUP($B438,散戶多空比!$A$6:$L$500,12,FALSE)</f>
        <v>#N/A</v>
      </c>
      <c r="X438" s="40" t="e">
        <f>VLOOKUP($B438,期貨大額交易人未沖銷部位!$A$4:$O$499,4,FALSE)</f>
        <v>#N/A</v>
      </c>
      <c r="Y438" s="40" t="e">
        <f>VLOOKUP($B438,期貨大額交易人未沖銷部位!$A$4:$O$499,7,FALSE)</f>
        <v>#N/A</v>
      </c>
      <c r="Z438" s="40" t="e">
        <f>VLOOKUP($B438,期貨大額交易人未沖銷部位!$A$4:$O$499,10,FALSE)</f>
        <v>#N/A</v>
      </c>
      <c r="AA438" s="40" t="e">
        <f>VLOOKUP($B438,期貨大額交易人未沖銷部位!$A$4:$O$499,13,FALSE)</f>
        <v>#N/A</v>
      </c>
      <c r="AB438" s="40" t="e">
        <f>VLOOKUP($B438,期貨大額交易人未沖銷部位!$A$4:$O$499,14,FALSE)</f>
        <v>#N/A</v>
      </c>
      <c r="AC438" s="40" t="e">
        <f>VLOOKUP($B438,期貨大額交易人未沖銷部位!$A$4:$O$499,15,FALSE)</f>
        <v>#N/A</v>
      </c>
      <c r="AD438" s="33" t="e">
        <f>VLOOKUP($B438,三大美股走勢!$A$4:$J$495,4,FALSE)</f>
        <v>#N/A</v>
      </c>
      <c r="AE438" s="33" t="e">
        <f>VLOOKUP($B438,三大美股走勢!$A$4:$J$495,7,FALSE)</f>
        <v>#N/A</v>
      </c>
      <c r="AF438" s="33" t="e">
        <f>VLOOKUP($B438,三大美股走勢!$A$4:$J$495,10,FALSE)</f>
        <v>#N/A</v>
      </c>
    </row>
    <row r="439" spans="2:32">
      <c r="B439" s="32">
        <v>43218</v>
      </c>
      <c r="C439" s="33" t="e">
        <f>VLOOKUP($B439,大盤與近月台指!$A$4:$I$499,2,FALSE)</f>
        <v>#N/A</v>
      </c>
      <c r="D439" s="34" t="e">
        <f>VLOOKUP($B439,大盤與近月台指!$A$4:$I$499,3,FALSE)</f>
        <v>#N/A</v>
      </c>
      <c r="E439" s="35" t="e">
        <f>VLOOKUP($B439,大盤與近月台指!$A$4:$I$499,4,FALSE)</f>
        <v>#N/A</v>
      </c>
      <c r="F439" s="33" t="e">
        <f>VLOOKUP($B439,大盤與近月台指!$A$4:$I$499,5,FALSE)</f>
        <v>#N/A</v>
      </c>
      <c r="G439" s="49" t="e">
        <f>VLOOKUP($B439,三大法人買賣超!$A$4:$I$500,3,FALSE)</f>
        <v>#N/A</v>
      </c>
      <c r="H439" s="34" t="e">
        <f>VLOOKUP($B439,三大法人買賣超!$A$4:$I$500,5,FALSE)</f>
        <v>#N/A</v>
      </c>
      <c r="I439" s="27" t="e">
        <f>VLOOKUP($B439,三大法人買賣超!$A$4:$I$500,7,FALSE)</f>
        <v>#N/A</v>
      </c>
      <c r="J439" s="27" t="e">
        <f>VLOOKUP($B439,三大法人買賣超!$A$4:$I$500,9,FALSE)</f>
        <v>#N/A</v>
      </c>
      <c r="K439" s="37">
        <f>新台幣匯率美元指數!B440</f>
        <v>0</v>
      </c>
      <c r="L439" s="38">
        <f>新台幣匯率美元指數!C440</f>
        <v>0</v>
      </c>
      <c r="M439" s="39">
        <f>新台幣匯率美元指數!D440</f>
        <v>0</v>
      </c>
      <c r="N439" s="27" t="e">
        <f>VLOOKUP($B439,外資期貨未平倉口數!$A$4:$M$499,4,FALSE)</f>
        <v>#N/A</v>
      </c>
      <c r="O439" s="27" t="e">
        <f>VLOOKUP($B439,外資期貨未平倉口數!$A$4:$M$499,9,FALSE)</f>
        <v>#N/A</v>
      </c>
      <c r="P439" s="27" t="e">
        <f>VLOOKUP($B439,外資期貨未平倉口數!$A$4:$M$499,10,FALSE)</f>
        <v>#N/A</v>
      </c>
      <c r="Q439" s="27" t="e">
        <f>VLOOKUP($B439,外資期貨未平倉口數!$A$4:$M$499,11,FALSE)</f>
        <v>#N/A</v>
      </c>
      <c r="R439" s="64" t="e">
        <f>VLOOKUP($B439,選擇權未平倉餘額!$A$4:$I$500,6,FALSE)</f>
        <v>#N/A</v>
      </c>
      <c r="S439" s="64" t="e">
        <f>VLOOKUP($B439,選擇權未平倉餘額!$A$4:$I$500,7,FALSE)</f>
        <v>#N/A</v>
      </c>
      <c r="T439" s="64" t="e">
        <f>VLOOKUP($B439,選擇權未平倉餘額!$A$4:$I$500,8,FALSE)</f>
        <v>#N/A</v>
      </c>
      <c r="U439" s="64" t="e">
        <f>VLOOKUP($B439,選擇權未平倉餘額!$A$4:$I$500,9,FALSE)</f>
        <v>#N/A</v>
      </c>
      <c r="V439" s="39" t="e">
        <f>VLOOKUP($B439,臺指選擇權P_C_Ratios!$A$4:$C$500,3,FALSE)</f>
        <v>#N/A</v>
      </c>
      <c r="W439" s="41" t="e">
        <f>VLOOKUP($B439,散戶多空比!$A$6:$L$500,12,FALSE)</f>
        <v>#N/A</v>
      </c>
      <c r="X439" s="40" t="e">
        <f>VLOOKUP($B439,期貨大額交易人未沖銷部位!$A$4:$O$499,4,FALSE)</f>
        <v>#N/A</v>
      </c>
      <c r="Y439" s="40" t="e">
        <f>VLOOKUP($B439,期貨大額交易人未沖銷部位!$A$4:$O$499,7,FALSE)</f>
        <v>#N/A</v>
      </c>
      <c r="Z439" s="40" t="e">
        <f>VLOOKUP($B439,期貨大額交易人未沖銷部位!$A$4:$O$499,10,FALSE)</f>
        <v>#N/A</v>
      </c>
      <c r="AA439" s="40" t="e">
        <f>VLOOKUP($B439,期貨大額交易人未沖銷部位!$A$4:$O$499,13,FALSE)</f>
        <v>#N/A</v>
      </c>
      <c r="AB439" s="40" t="e">
        <f>VLOOKUP($B439,期貨大額交易人未沖銷部位!$A$4:$O$499,14,FALSE)</f>
        <v>#N/A</v>
      </c>
      <c r="AC439" s="40" t="e">
        <f>VLOOKUP($B439,期貨大額交易人未沖銷部位!$A$4:$O$499,15,FALSE)</f>
        <v>#N/A</v>
      </c>
      <c r="AD439" s="33" t="e">
        <f>VLOOKUP($B439,三大美股走勢!$A$4:$J$495,4,FALSE)</f>
        <v>#N/A</v>
      </c>
      <c r="AE439" s="33" t="e">
        <f>VLOOKUP($B439,三大美股走勢!$A$4:$J$495,7,FALSE)</f>
        <v>#N/A</v>
      </c>
      <c r="AF439" s="33" t="e">
        <f>VLOOKUP($B439,三大美股走勢!$A$4:$J$495,10,FALSE)</f>
        <v>#N/A</v>
      </c>
    </row>
    <row r="440" spans="2:32">
      <c r="B440" s="32">
        <v>43219</v>
      </c>
      <c r="C440" s="33" t="e">
        <f>VLOOKUP($B440,大盤與近月台指!$A$4:$I$499,2,FALSE)</f>
        <v>#N/A</v>
      </c>
      <c r="D440" s="34" t="e">
        <f>VLOOKUP($B440,大盤與近月台指!$A$4:$I$499,3,FALSE)</f>
        <v>#N/A</v>
      </c>
      <c r="E440" s="35" t="e">
        <f>VLOOKUP($B440,大盤與近月台指!$A$4:$I$499,4,FALSE)</f>
        <v>#N/A</v>
      </c>
      <c r="F440" s="33" t="e">
        <f>VLOOKUP($B440,大盤與近月台指!$A$4:$I$499,5,FALSE)</f>
        <v>#N/A</v>
      </c>
      <c r="G440" s="49" t="e">
        <f>VLOOKUP($B440,三大法人買賣超!$A$4:$I$500,3,FALSE)</f>
        <v>#N/A</v>
      </c>
      <c r="H440" s="34" t="e">
        <f>VLOOKUP($B440,三大法人買賣超!$A$4:$I$500,5,FALSE)</f>
        <v>#N/A</v>
      </c>
      <c r="I440" s="27" t="e">
        <f>VLOOKUP($B440,三大法人買賣超!$A$4:$I$500,7,FALSE)</f>
        <v>#N/A</v>
      </c>
      <c r="J440" s="27" t="e">
        <f>VLOOKUP($B440,三大法人買賣超!$A$4:$I$500,9,FALSE)</f>
        <v>#N/A</v>
      </c>
      <c r="K440" s="37">
        <f>新台幣匯率美元指數!B441</f>
        <v>0</v>
      </c>
      <c r="L440" s="38">
        <f>新台幣匯率美元指數!C441</f>
        <v>0</v>
      </c>
      <c r="M440" s="39">
        <f>新台幣匯率美元指數!D441</f>
        <v>0</v>
      </c>
      <c r="N440" s="27" t="e">
        <f>VLOOKUP($B440,外資期貨未平倉口數!$A$4:$M$499,4,FALSE)</f>
        <v>#N/A</v>
      </c>
      <c r="O440" s="27" t="e">
        <f>VLOOKUP($B440,外資期貨未平倉口數!$A$4:$M$499,9,FALSE)</f>
        <v>#N/A</v>
      </c>
      <c r="P440" s="27" t="e">
        <f>VLOOKUP($B440,外資期貨未平倉口數!$A$4:$M$499,10,FALSE)</f>
        <v>#N/A</v>
      </c>
      <c r="Q440" s="27" t="e">
        <f>VLOOKUP($B440,外資期貨未平倉口數!$A$4:$M$499,11,FALSE)</f>
        <v>#N/A</v>
      </c>
      <c r="R440" s="64" t="e">
        <f>VLOOKUP($B440,選擇權未平倉餘額!$A$4:$I$500,6,FALSE)</f>
        <v>#N/A</v>
      </c>
      <c r="S440" s="64" t="e">
        <f>VLOOKUP($B440,選擇權未平倉餘額!$A$4:$I$500,7,FALSE)</f>
        <v>#N/A</v>
      </c>
      <c r="T440" s="64" t="e">
        <f>VLOOKUP($B440,選擇權未平倉餘額!$A$4:$I$500,8,FALSE)</f>
        <v>#N/A</v>
      </c>
      <c r="U440" s="64" t="e">
        <f>VLOOKUP($B440,選擇權未平倉餘額!$A$4:$I$500,9,FALSE)</f>
        <v>#N/A</v>
      </c>
      <c r="V440" s="39" t="e">
        <f>VLOOKUP($B440,臺指選擇權P_C_Ratios!$A$4:$C$500,3,FALSE)</f>
        <v>#N/A</v>
      </c>
      <c r="W440" s="41" t="e">
        <f>VLOOKUP($B440,散戶多空比!$A$6:$L$500,12,FALSE)</f>
        <v>#N/A</v>
      </c>
      <c r="X440" s="40" t="e">
        <f>VLOOKUP($B440,期貨大額交易人未沖銷部位!$A$4:$O$499,4,FALSE)</f>
        <v>#N/A</v>
      </c>
      <c r="Y440" s="40" t="e">
        <f>VLOOKUP($B440,期貨大額交易人未沖銷部位!$A$4:$O$499,7,FALSE)</f>
        <v>#N/A</v>
      </c>
      <c r="Z440" s="40" t="e">
        <f>VLOOKUP($B440,期貨大額交易人未沖銷部位!$A$4:$O$499,10,FALSE)</f>
        <v>#N/A</v>
      </c>
      <c r="AA440" s="40" t="e">
        <f>VLOOKUP($B440,期貨大額交易人未沖銷部位!$A$4:$O$499,13,FALSE)</f>
        <v>#N/A</v>
      </c>
      <c r="AB440" s="40" t="e">
        <f>VLOOKUP($B440,期貨大額交易人未沖銷部位!$A$4:$O$499,14,FALSE)</f>
        <v>#N/A</v>
      </c>
      <c r="AC440" s="40" t="e">
        <f>VLOOKUP($B440,期貨大額交易人未沖銷部位!$A$4:$O$499,15,FALSE)</f>
        <v>#N/A</v>
      </c>
      <c r="AD440" s="33" t="e">
        <f>VLOOKUP($B440,三大美股走勢!$A$4:$J$495,4,FALSE)</f>
        <v>#N/A</v>
      </c>
      <c r="AE440" s="33" t="e">
        <f>VLOOKUP($B440,三大美股走勢!$A$4:$J$495,7,FALSE)</f>
        <v>#N/A</v>
      </c>
      <c r="AF440" s="33" t="e">
        <f>VLOOKUP($B440,三大美股走勢!$A$4:$J$495,10,FALSE)</f>
        <v>#N/A</v>
      </c>
    </row>
    <row r="441" spans="2:32">
      <c r="B441" s="32">
        <v>43220</v>
      </c>
      <c r="C441" s="33" t="e">
        <f>VLOOKUP($B441,大盤與近月台指!$A$4:$I$499,2,FALSE)</f>
        <v>#N/A</v>
      </c>
      <c r="D441" s="34" t="e">
        <f>VLOOKUP($B441,大盤與近月台指!$A$4:$I$499,3,FALSE)</f>
        <v>#N/A</v>
      </c>
      <c r="E441" s="35" t="e">
        <f>VLOOKUP($B441,大盤與近月台指!$A$4:$I$499,4,FALSE)</f>
        <v>#N/A</v>
      </c>
      <c r="F441" s="33" t="e">
        <f>VLOOKUP($B441,大盤與近月台指!$A$4:$I$499,5,FALSE)</f>
        <v>#N/A</v>
      </c>
      <c r="G441" s="49" t="e">
        <f>VLOOKUP($B441,三大法人買賣超!$A$4:$I$500,3,FALSE)</f>
        <v>#N/A</v>
      </c>
      <c r="H441" s="34" t="e">
        <f>VLOOKUP($B441,三大法人買賣超!$A$4:$I$500,5,FALSE)</f>
        <v>#N/A</v>
      </c>
      <c r="I441" s="27" t="e">
        <f>VLOOKUP($B441,三大法人買賣超!$A$4:$I$500,7,FALSE)</f>
        <v>#N/A</v>
      </c>
      <c r="J441" s="27" t="e">
        <f>VLOOKUP($B441,三大法人買賣超!$A$4:$I$500,9,FALSE)</f>
        <v>#N/A</v>
      </c>
      <c r="K441" s="37">
        <f>新台幣匯率美元指數!B442</f>
        <v>0</v>
      </c>
      <c r="L441" s="38">
        <f>新台幣匯率美元指數!C442</f>
        <v>0</v>
      </c>
      <c r="M441" s="39">
        <f>新台幣匯率美元指數!D442</f>
        <v>0</v>
      </c>
      <c r="N441" s="27" t="e">
        <f>VLOOKUP($B441,外資期貨未平倉口數!$A$4:$M$499,4,FALSE)</f>
        <v>#N/A</v>
      </c>
      <c r="O441" s="27" t="e">
        <f>VLOOKUP($B441,外資期貨未平倉口數!$A$4:$M$499,9,FALSE)</f>
        <v>#N/A</v>
      </c>
      <c r="P441" s="27" t="e">
        <f>VLOOKUP($B441,外資期貨未平倉口數!$A$4:$M$499,10,FALSE)</f>
        <v>#N/A</v>
      </c>
      <c r="Q441" s="27" t="e">
        <f>VLOOKUP($B441,外資期貨未平倉口數!$A$4:$M$499,11,FALSE)</f>
        <v>#N/A</v>
      </c>
      <c r="R441" s="64" t="e">
        <f>VLOOKUP($B441,選擇權未平倉餘額!$A$4:$I$500,6,FALSE)</f>
        <v>#N/A</v>
      </c>
      <c r="S441" s="64" t="e">
        <f>VLOOKUP($B441,選擇權未平倉餘額!$A$4:$I$500,7,FALSE)</f>
        <v>#N/A</v>
      </c>
      <c r="T441" s="64" t="e">
        <f>VLOOKUP($B441,選擇權未平倉餘額!$A$4:$I$500,8,FALSE)</f>
        <v>#N/A</v>
      </c>
      <c r="U441" s="64" t="e">
        <f>VLOOKUP($B441,選擇權未平倉餘額!$A$4:$I$500,9,FALSE)</f>
        <v>#N/A</v>
      </c>
      <c r="V441" s="39" t="e">
        <f>VLOOKUP($B441,臺指選擇權P_C_Ratios!$A$4:$C$500,3,FALSE)</f>
        <v>#N/A</v>
      </c>
      <c r="W441" s="41" t="e">
        <f>VLOOKUP($B441,散戶多空比!$A$6:$L$500,12,FALSE)</f>
        <v>#N/A</v>
      </c>
      <c r="X441" s="40" t="e">
        <f>VLOOKUP($B441,期貨大額交易人未沖銷部位!$A$4:$O$499,4,FALSE)</f>
        <v>#N/A</v>
      </c>
      <c r="Y441" s="40" t="e">
        <f>VLOOKUP($B441,期貨大額交易人未沖銷部位!$A$4:$O$499,7,FALSE)</f>
        <v>#N/A</v>
      </c>
      <c r="Z441" s="40" t="e">
        <f>VLOOKUP($B441,期貨大額交易人未沖銷部位!$A$4:$O$499,10,FALSE)</f>
        <v>#N/A</v>
      </c>
      <c r="AA441" s="40" t="e">
        <f>VLOOKUP($B441,期貨大額交易人未沖銷部位!$A$4:$O$499,13,FALSE)</f>
        <v>#N/A</v>
      </c>
      <c r="AB441" s="40" t="e">
        <f>VLOOKUP($B441,期貨大額交易人未沖銷部位!$A$4:$O$499,14,FALSE)</f>
        <v>#N/A</v>
      </c>
      <c r="AC441" s="40" t="e">
        <f>VLOOKUP($B441,期貨大額交易人未沖銷部位!$A$4:$O$499,15,FALSE)</f>
        <v>#N/A</v>
      </c>
      <c r="AD441" s="33" t="e">
        <f>VLOOKUP($B441,三大美股走勢!$A$4:$J$495,4,FALSE)</f>
        <v>#N/A</v>
      </c>
      <c r="AE441" s="33" t="e">
        <f>VLOOKUP($B441,三大美股走勢!$A$4:$J$495,7,FALSE)</f>
        <v>#N/A</v>
      </c>
      <c r="AF441" s="33" t="e">
        <f>VLOOKUP($B441,三大美股走勢!$A$4:$J$495,10,FALSE)</f>
        <v>#N/A</v>
      </c>
    </row>
    <row r="442" spans="2:32">
      <c r="B442" s="32">
        <v>43221</v>
      </c>
      <c r="C442" s="33" t="e">
        <f>VLOOKUP($B442,大盤與近月台指!$A$4:$I$499,2,FALSE)</f>
        <v>#N/A</v>
      </c>
      <c r="D442" s="34" t="e">
        <f>VLOOKUP($B442,大盤與近月台指!$A$4:$I$499,3,FALSE)</f>
        <v>#N/A</v>
      </c>
      <c r="E442" s="35" t="e">
        <f>VLOOKUP($B442,大盤與近月台指!$A$4:$I$499,4,FALSE)</f>
        <v>#N/A</v>
      </c>
      <c r="F442" s="33" t="e">
        <f>VLOOKUP($B442,大盤與近月台指!$A$4:$I$499,5,FALSE)</f>
        <v>#N/A</v>
      </c>
      <c r="G442" s="49" t="e">
        <f>VLOOKUP($B442,三大法人買賣超!$A$4:$I$500,3,FALSE)</f>
        <v>#N/A</v>
      </c>
      <c r="H442" s="34" t="e">
        <f>VLOOKUP($B442,三大法人買賣超!$A$4:$I$500,5,FALSE)</f>
        <v>#N/A</v>
      </c>
      <c r="I442" s="27" t="e">
        <f>VLOOKUP($B442,三大法人買賣超!$A$4:$I$500,7,FALSE)</f>
        <v>#N/A</v>
      </c>
      <c r="J442" s="27" t="e">
        <f>VLOOKUP($B442,三大法人買賣超!$A$4:$I$500,9,FALSE)</f>
        <v>#N/A</v>
      </c>
      <c r="K442" s="37">
        <f>新台幣匯率美元指數!B443</f>
        <v>0</v>
      </c>
      <c r="L442" s="38">
        <f>新台幣匯率美元指數!C443</f>
        <v>0</v>
      </c>
      <c r="M442" s="39">
        <f>新台幣匯率美元指數!D443</f>
        <v>0</v>
      </c>
      <c r="N442" s="27" t="e">
        <f>VLOOKUP($B442,外資期貨未平倉口數!$A$4:$M$499,4,FALSE)</f>
        <v>#N/A</v>
      </c>
      <c r="O442" s="27" t="e">
        <f>VLOOKUP($B442,外資期貨未平倉口數!$A$4:$M$499,9,FALSE)</f>
        <v>#N/A</v>
      </c>
      <c r="P442" s="27" t="e">
        <f>VLOOKUP($B442,外資期貨未平倉口數!$A$4:$M$499,10,FALSE)</f>
        <v>#N/A</v>
      </c>
      <c r="Q442" s="27" t="e">
        <f>VLOOKUP($B442,外資期貨未平倉口數!$A$4:$M$499,11,FALSE)</f>
        <v>#N/A</v>
      </c>
      <c r="R442" s="64" t="e">
        <f>VLOOKUP($B442,選擇權未平倉餘額!$A$4:$I$500,6,FALSE)</f>
        <v>#N/A</v>
      </c>
      <c r="S442" s="64" t="e">
        <f>VLOOKUP($B442,選擇權未平倉餘額!$A$4:$I$500,7,FALSE)</f>
        <v>#N/A</v>
      </c>
      <c r="T442" s="64" t="e">
        <f>VLOOKUP($B442,選擇權未平倉餘額!$A$4:$I$500,8,FALSE)</f>
        <v>#N/A</v>
      </c>
      <c r="U442" s="64" t="e">
        <f>VLOOKUP($B442,選擇權未平倉餘額!$A$4:$I$500,9,FALSE)</f>
        <v>#N/A</v>
      </c>
      <c r="V442" s="39" t="e">
        <f>VLOOKUP($B442,臺指選擇權P_C_Ratios!$A$4:$C$500,3,FALSE)</f>
        <v>#N/A</v>
      </c>
      <c r="W442" s="41" t="e">
        <f>VLOOKUP($B442,散戶多空比!$A$6:$L$500,12,FALSE)</f>
        <v>#N/A</v>
      </c>
      <c r="X442" s="40" t="e">
        <f>VLOOKUP($B442,期貨大額交易人未沖銷部位!$A$4:$O$499,4,FALSE)</f>
        <v>#N/A</v>
      </c>
      <c r="Y442" s="40" t="e">
        <f>VLOOKUP($B442,期貨大額交易人未沖銷部位!$A$4:$O$499,7,FALSE)</f>
        <v>#N/A</v>
      </c>
      <c r="Z442" s="40" t="e">
        <f>VLOOKUP($B442,期貨大額交易人未沖銷部位!$A$4:$O$499,10,FALSE)</f>
        <v>#N/A</v>
      </c>
      <c r="AA442" s="40" t="e">
        <f>VLOOKUP($B442,期貨大額交易人未沖銷部位!$A$4:$O$499,13,FALSE)</f>
        <v>#N/A</v>
      </c>
      <c r="AB442" s="40" t="e">
        <f>VLOOKUP($B442,期貨大額交易人未沖銷部位!$A$4:$O$499,14,FALSE)</f>
        <v>#N/A</v>
      </c>
      <c r="AC442" s="40" t="e">
        <f>VLOOKUP($B442,期貨大額交易人未沖銷部位!$A$4:$O$499,15,FALSE)</f>
        <v>#N/A</v>
      </c>
      <c r="AD442" s="33" t="e">
        <f>VLOOKUP($B442,三大美股走勢!$A$4:$J$495,4,FALSE)</f>
        <v>#N/A</v>
      </c>
      <c r="AE442" s="33" t="e">
        <f>VLOOKUP($B442,三大美股走勢!$A$4:$J$495,7,FALSE)</f>
        <v>#N/A</v>
      </c>
      <c r="AF442" s="33" t="e">
        <f>VLOOKUP($B442,三大美股走勢!$A$4:$J$495,10,FALSE)</f>
        <v>#N/A</v>
      </c>
    </row>
    <row r="443" spans="2:32">
      <c r="B443" s="32">
        <v>43222</v>
      </c>
      <c r="C443" s="33" t="e">
        <f>VLOOKUP($B443,大盤與近月台指!$A$4:$I$499,2,FALSE)</f>
        <v>#N/A</v>
      </c>
      <c r="D443" s="34" t="e">
        <f>VLOOKUP($B443,大盤與近月台指!$A$4:$I$499,3,FALSE)</f>
        <v>#N/A</v>
      </c>
      <c r="E443" s="35" t="e">
        <f>VLOOKUP($B443,大盤與近月台指!$A$4:$I$499,4,FALSE)</f>
        <v>#N/A</v>
      </c>
      <c r="F443" s="33" t="e">
        <f>VLOOKUP($B443,大盤與近月台指!$A$4:$I$499,5,FALSE)</f>
        <v>#N/A</v>
      </c>
      <c r="G443" s="49" t="e">
        <f>VLOOKUP($B443,三大法人買賣超!$A$4:$I$500,3,FALSE)</f>
        <v>#N/A</v>
      </c>
      <c r="H443" s="34" t="e">
        <f>VLOOKUP($B443,三大法人買賣超!$A$4:$I$500,5,FALSE)</f>
        <v>#N/A</v>
      </c>
      <c r="I443" s="27" t="e">
        <f>VLOOKUP($B443,三大法人買賣超!$A$4:$I$500,7,FALSE)</f>
        <v>#N/A</v>
      </c>
      <c r="J443" s="27" t="e">
        <f>VLOOKUP($B443,三大法人買賣超!$A$4:$I$500,9,FALSE)</f>
        <v>#N/A</v>
      </c>
      <c r="K443" s="37">
        <f>新台幣匯率美元指數!B444</f>
        <v>0</v>
      </c>
      <c r="L443" s="38">
        <f>新台幣匯率美元指數!C444</f>
        <v>0</v>
      </c>
      <c r="M443" s="39">
        <f>新台幣匯率美元指數!D444</f>
        <v>0</v>
      </c>
      <c r="N443" s="27" t="e">
        <f>VLOOKUP($B443,外資期貨未平倉口數!$A$4:$M$499,4,FALSE)</f>
        <v>#N/A</v>
      </c>
      <c r="O443" s="27" t="e">
        <f>VLOOKUP($B443,外資期貨未平倉口數!$A$4:$M$499,9,FALSE)</f>
        <v>#N/A</v>
      </c>
      <c r="P443" s="27" t="e">
        <f>VLOOKUP($B443,外資期貨未平倉口數!$A$4:$M$499,10,FALSE)</f>
        <v>#N/A</v>
      </c>
      <c r="Q443" s="27" t="e">
        <f>VLOOKUP($B443,外資期貨未平倉口數!$A$4:$M$499,11,FALSE)</f>
        <v>#N/A</v>
      </c>
      <c r="R443" s="64" t="e">
        <f>VLOOKUP($B443,選擇權未平倉餘額!$A$4:$I$500,6,FALSE)</f>
        <v>#N/A</v>
      </c>
      <c r="S443" s="64" t="e">
        <f>VLOOKUP($B443,選擇權未平倉餘額!$A$4:$I$500,7,FALSE)</f>
        <v>#N/A</v>
      </c>
      <c r="T443" s="64" t="e">
        <f>VLOOKUP($B443,選擇權未平倉餘額!$A$4:$I$500,8,FALSE)</f>
        <v>#N/A</v>
      </c>
      <c r="U443" s="64" t="e">
        <f>VLOOKUP($B443,選擇權未平倉餘額!$A$4:$I$500,9,FALSE)</f>
        <v>#N/A</v>
      </c>
      <c r="V443" s="39" t="e">
        <f>VLOOKUP($B443,臺指選擇權P_C_Ratios!$A$4:$C$500,3,FALSE)</f>
        <v>#N/A</v>
      </c>
      <c r="W443" s="41" t="e">
        <f>VLOOKUP($B443,散戶多空比!$A$6:$L$500,12,FALSE)</f>
        <v>#N/A</v>
      </c>
      <c r="X443" s="40" t="e">
        <f>VLOOKUP($B443,期貨大額交易人未沖銷部位!$A$4:$O$499,4,FALSE)</f>
        <v>#N/A</v>
      </c>
      <c r="Y443" s="40" t="e">
        <f>VLOOKUP($B443,期貨大額交易人未沖銷部位!$A$4:$O$499,7,FALSE)</f>
        <v>#N/A</v>
      </c>
      <c r="Z443" s="40" t="e">
        <f>VLOOKUP($B443,期貨大額交易人未沖銷部位!$A$4:$O$499,10,FALSE)</f>
        <v>#N/A</v>
      </c>
      <c r="AA443" s="40" t="e">
        <f>VLOOKUP($B443,期貨大額交易人未沖銷部位!$A$4:$O$499,13,FALSE)</f>
        <v>#N/A</v>
      </c>
      <c r="AB443" s="40" t="e">
        <f>VLOOKUP($B443,期貨大額交易人未沖銷部位!$A$4:$O$499,14,FALSE)</f>
        <v>#N/A</v>
      </c>
      <c r="AC443" s="40" t="e">
        <f>VLOOKUP($B443,期貨大額交易人未沖銷部位!$A$4:$O$499,15,FALSE)</f>
        <v>#N/A</v>
      </c>
      <c r="AD443" s="33" t="e">
        <f>VLOOKUP($B443,三大美股走勢!$A$4:$J$495,4,FALSE)</f>
        <v>#N/A</v>
      </c>
      <c r="AE443" s="33" t="e">
        <f>VLOOKUP($B443,三大美股走勢!$A$4:$J$495,7,FALSE)</f>
        <v>#N/A</v>
      </c>
      <c r="AF443" s="33" t="e">
        <f>VLOOKUP($B443,三大美股走勢!$A$4:$J$495,10,FALSE)</f>
        <v>#N/A</v>
      </c>
    </row>
    <row r="444" spans="2:32">
      <c r="B444" s="32">
        <v>43223</v>
      </c>
      <c r="C444" s="33" t="e">
        <f>VLOOKUP($B444,大盤與近月台指!$A$4:$I$499,2,FALSE)</f>
        <v>#N/A</v>
      </c>
      <c r="D444" s="34" t="e">
        <f>VLOOKUP($B444,大盤與近月台指!$A$4:$I$499,3,FALSE)</f>
        <v>#N/A</v>
      </c>
      <c r="E444" s="35" t="e">
        <f>VLOOKUP($B444,大盤與近月台指!$A$4:$I$499,4,FALSE)</f>
        <v>#N/A</v>
      </c>
      <c r="F444" s="33" t="e">
        <f>VLOOKUP($B444,大盤與近月台指!$A$4:$I$499,5,FALSE)</f>
        <v>#N/A</v>
      </c>
      <c r="G444" s="49" t="e">
        <f>VLOOKUP($B444,三大法人買賣超!$A$4:$I$500,3,FALSE)</f>
        <v>#N/A</v>
      </c>
      <c r="H444" s="34" t="e">
        <f>VLOOKUP($B444,三大法人買賣超!$A$4:$I$500,5,FALSE)</f>
        <v>#N/A</v>
      </c>
      <c r="I444" s="27" t="e">
        <f>VLOOKUP($B444,三大法人買賣超!$A$4:$I$500,7,FALSE)</f>
        <v>#N/A</v>
      </c>
      <c r="J444" s="27" t="e">
        <f>VLOOKUP($B444,三大法人買賣超!$A$4:$I$500,9,FALSE)</f>
        <v>#N/A</v>
      </c>
      <c r="K444" s="37">
        <f>新台幣匯率美元指數!B445</f>
        <v>0</v>
      </c>
      <c r="L444" s="38">
        <f>新台幣匯率美元指數!C445</f>
        <v>0</v>
      </c>
      <c r="M444" s="39">
        <f>新台幣匯率美元指數!D445</f>
        <v>0</v>
      </c>
      <c r="N444" s="27" t="e">
        <f>VLOOKUP($B444,外資期貨未平倉口數!$A$4:$M$499,4,FALSE)</f>
        <v>#N/A</v>
      </c>
      <c r="O444" s="27" t="e">
        <f>VLOOKUP($B444,外資期貨未平倉口數!$A$4:$M$499,9,FALSE)</f>
        <v>#N/A</v>
      </c>
      <c r="P444" s="27" t="e">
        <f>VLOOKUP($B444,外資期貨未平倉口數!$A$4:$M$499,10,FALSE)</f>
        <v>#N/A</v>
      </c>
      <c r="Q444" s="27" t="e">
        <f>VLOOKUP($B444,外資期貨未平倉口數!$A$4:$M$499,11,FALSE)</f>
        <v>#N/A</v>
      </c>
      <c r="R444" s="64" t="e">
        <f>VLOOKUP($B444,選擇權未平倉餘額!$A$4:$I$500,6,FALSE)</f>
        <v>#N/A</v>
      </c>
      <c r="S444" s="64" t="e">
        <f>VLOOKUP($B444,選擇權未平倉餘額!$A$4:$I$500,7,FALSE)</f>
        <v>#N/A</v>
      </c>
      <c r="T444" s="64" t="e">
        <f>VLOOKUP($B444,選擇權未平倉餘額!$A$4:$I$500,8,FALSE)</f>
        <v>#N/A</v>
      </c>
      <c r="U444" s="64" t="e">
        <f>VLOOKUP($B444,選擇權未平倉餘額!$A$4:$I$500,9,FALSE)</f>
        <v>#N/A</v>
      </c>
      <c r="V444" s="39" t="e">
        <f>VLOOKUP($B444,臺指選擇權P_C_Ratios!$A$4:$C$500,3,FALSE)</f>
        <v>#N/A</v>
      </c>
      <c r="W444" s="41" t="e">
        <f>VLOOKUP($B444,散戶多空比!$A$6:$L$500,12,FALSE)</f>
        <v>#N/A</v>
      </c>
      <c r="X444" s="40" t="e">
        <f>VLOOKUP($B444,期貨大額交易人未沖銷部位!$A$4:$O$499,4,FALSE)</f>
        <v>#N/A</v>
      </c>
      <c r="Y444" s="40" t="e">
        <f>VLOOKUP($B444,期貨大額交易人未沖銷部位!$A$4:$O$499,7,FALSE)</f>
        <v>#N/A</v>
      </c>
      <c r="Z444" s="40" t="e">
        <f>VLOOKUP($B444,期貨大額交易人未沖銷部位!$A$4:$O$499,10,FALSE)</f>
        <v>#N/A</v>
      </c>
      <c r="AA444" s="40" t="e">
        <f>VLOOKUP($B444,期貨大額交易人未沖銷部位!$A$4:$O$499,13,FALSE)</f>
        <v>#N/A</v>
      </c>
      <c r="AB444" s="40" t="e">
        <f>VLOOKUP($B444,期貨大額交易人未沖銷部位!$A$4:$O$499,14,FALSE)</f>
        <v>#N/A</v>
      </c>
      <c r="AC444" s="40" t="e">
        <f>VLOOKUP($B444,期貨大額交易人未沖銷部位!$A$4:$O$499,15,FALSE)</f>
        <v>#N/A</v>
      </c>
      <c r="AD444" s="33" t="e">
        <f>VLOOKUP($B444,三大美股走勢!$A$4:$J$495,4,FALSE)</f>
        <v>#N/A</v>
      </c>
      <c r="AE444" s="33" t="e">
        <f>VLOOKUP($B444,三大美股走勢!$A$4:$J$495,7,FALSE)</f>
        <v>#N/A</v>
      </c>
      <c r="AF444" s="33" t="e">
        <f>VLOOKUP($B444,三大美股走勢!$A$4:$J$495,10,FALSE)</f>
        <v>#N/A</v>
      </c>
    </row>
    <row r="445" spans="2:32">
      <c r="B445" s="32">
        <v>43224</v>
      </c>
      <c r="C445" s="33" t="e">
        <f>VLOOKUP($B445,大盤與近月台指!$A$4:$I$499,2,FALSE)</f>
        <v>#N/A</v>
      </c>
      <c r="D445" s="34" t="e">
        <f>VLOOKUP($B445,大盤與近月台指!$A$4:$I$499,3,FALSE)</f>
        <v>#N/A</v>
      </c>
      <c r="E445" s="35" t="e">
        <f>VLOOKUP($B445,大盤與近月台指!$A$4:$I$499,4,FALSE)</f>
        <v>#N/A</v>
      </c>
      <c r="F445" s="33" t="e">
        <f>VLOOKUP($B445,大盤與近月台指!$A$4:$I$499,5,FALSE)</f>
        <v>#N/A</v>
      </c>
      <c r="G445" s="49" t="e">
        <f>VLOOKUP($B445,三大法人買賣超!$A$4:$I$500,3,FALSE)</f>
        <v>#N/A</v>
      </c>
      <c r="H445" s="34" t="e">
        <f>VLOOKUP($B445,三大法人買賣超!$A$4:$I$500,5,FALSE)</f>
        <v>#N/A</v>
      </c>
      <c r="I445" s="27" t="e">
        <f>VLOOKUP($B445,三大法人買賣超!$A$4:$I$500,7,FALSE)</f>
        <v>#N/A</v>
      </c>
      <c r="J445" s="27" t="e">
        <f>VLOOKUP($B445,三大法人買賣超!$A$4:$I$500,9,FALSE)</f>
        <v>#N/A</v>
      </c>
      <c r="K445" s="37">
        <f>新台幣匯率美元指數!B446</f>
        <v>0</v>
      </c>
      <c r="L445" s="38">
        <f>新台幣匯率美元指數!C446</f>
        <v>0</v>
      </c>
      <c r="M445" s="39">
        <f>新台幣匯率美元指數!D446</f>
        <v>0</v>
      </c>
      <c r="N445" s="27" t="e">
        <f>VLOOKUP($B445,外資期貨未平倉口數!$A$4:$M$499,4,FALSE)</f>
        <v>#N/A</v>
      </c>
      <c r="O445" s="27" t="e">
        <f>VLOOKUP($B445,外資期貨未平倉口數!$A$4:$M$499,9,FALSE)</f>
        <v>#N/A</v>
      </c>
      <c r="P445" s="27" t="e">
        <f>VLOOKUP($B445,外資期貨未平倉口數!$A$4:$M$499,10,FALSE)</f>
        <v>#N/A</v>
      </c>
      <c r="Q445" s="27" t="e">
        <f>VLOOKUP($B445,外資期貨未平倉口數!$A$4:$M$499,11,FALSE)</f>
        <v>#N/A</v>
      </c>
      <c r="R445" s="64" t="e">
        <f>VLOOKUP($B445,選擇權未平倉餘額!$A$4:$I$500,6,FALSE)</f>
        <v>#N/A</v>
      </c>
      <c r="S445" s="64" t="e">
        <f>VLOOKUP($B445,選擇權未平倉餘額!$A$4:$I$500,7,FALSE)</f>
        <v>#N/A</v>
      </c>
      <c r="T445" s="64" t="e">
        <f>VLOOKUP($B445,選擇權未平倉餘額!$A$4:$I$500,8,FALSE)</f>
        <v>#N/A</v>
      </c>
      <c r="U445" s="64" t="e">
        <f>VLOOKUP($B445,選擇權未平倉餘額!$A$4:$I$500,9,FALSE)</f>
        <v>#N/A</v>
      </c>
      <c r="V445" s="39" t="e">
        <f>VLOOKUP($B445,臺指選擇權P_C_Ratios!$A$4:$C$500,3,FALSE)</f>
        <v>#N/A</v>
      </c>
      <c r="W445" s="41" t="e">
        <f>VLOOKUP($B445,散戶多空比!$A$6:$L$500,12,FALSE)</f>
        <v>#N/A</v>
      </c>
      <c r="X445" s="40" t="e">
        <f>VLOOKUP($B445,期貨大額交易人未沖銷部位!$A$4:$O$499,4,FALSE)</f>
        <v>#N/A</v>
      </c>
      <c r="Y445" s="40" t="e">
        <f>VLOOKUP($B445,期貨大額交易人未沖銷部位!$A$4:$O$499,7,FALSE)</f>
        <v>#N/A</v>
      </c>
      <c r="Z445" s="40" t="e">
        <f>VLOOKUP($B445,期貨大額交易人未沖銷部位!$A$4:$O$499,10,FALSE)</f>
        <v>#N/A</v>
      </c>
      <c r="AA445" s="40" t="e">
        <f>VLOOKUP($B445,期貨大額交易人未沖銷部位!$A$4:$O$499,13,FALSE)</f>
        <v>#N/A</v>
      </c>
      <c r="AB445" s="40" t="e">
        <f>VLOOKUP($B445,期貨大額交易人未沖銷部位!$A$4:$O$499,14,FALSE)</f>
        <v>#N/A</v>
      </c>
      <c r="AC445" s="40" t="e">
        <f>VLOOKUP($B445,期貨大額交易人未沖銷部位!$A$4:$O$499,15,FALSE)</f>
        <v>#N/A</v>
      </c>
      <c r="AD445" s="33" t="e">
        <f>VLOOKUP($B445,三大美股走勢!$A$4:$J$495,4,FALSE)</f>
        <v>#N/A</v>
      </c>
      <c r="AE445" s="33" t="e">
        <f>VLOOKUP($B445,三大美股走勢!$A$4:$J$495,7,FALSE)</f>
        <v>#N/A</v>
      </c>
      <c r="AF445" s="33" t="e">
        <f>VLOOKUP($B445,三大美股走勢!$A$4:$J$495,10,FALSE)</f>
        <v>#N/A</v>
      </c>
    </row>
    <row r="446" spans="2:32">
      <c r="B446" s="32">
        <v>43225</v>
      </c>
      <c r="C446" s="33" t="e">
        <f>VLOOKUP($B446,大盤與近月台指!$A$4:$I$499,2,FALSE)</f>
        <v>#N/A</v>
      </c>
      <c r="D446" s="34" t="e">
        <f>VLOOKUP($B446,大盤與近月台指!$A$4:$I$499,3,FALSE)</f>
        <v>#N/A</v>
      </c>
      <c r="E446" s="35" t="e">
        <f>VLOOKUP($B446,大盤與近月台指!$A$4:$I$499,4,FALSE)</f>
        <v>#N/A</v>
      </c>
      <c r="F446" s="33" t="e">
        <f>VLOOKUP($B446,大盤與近月台指!$A$4:$I$499,5,FALSE)</f>
        <v>#N/A</v>
      </c>
      <c r="G446" s="49" t="e">
        <f>VLOOKUP($B446,三大法人買賣超!$A$4:$I$500,3,FALSE)</f>
        <v>#N/A</v>
      </c>
      <c r="H446" s="34" t="e">
        <f>VLOOKUP($B446,三大法人買賣超!$A$4:$I$500,5,FALSE)</f>
        <v>#N/A</v>
      </c>
      <c r="I446" s="27" t="e">
        <f>VLOOKUP($B446,三大法人買賣超!$A$4:$I$500,7,FALSE)</f>
        <v>#N/A</v>
      </c>
      <c r="J446" s="27" t="e">
        <f>VLOOKUP($B446,三大法人買賣超!$A$4:$I$500,9,FALSE)</f>
        <v>#N/A</v>
      </c>
      <c r="K446" s="37">
        <f>新台幣匯率美元指數!B447</f>
        <v>0</v>
      </c>
      <c r="L446" s="38">
        <f>新台幣匯率美元指數!C447</f>
        <v>0</v>
      </c>
      <c r="M446" s="39">
        <f>新台幣匯率美元指數!D447</f>
        <v>0</v>
      </c>
      <c r="N446" s="27" t="e">
        <f>VLOOKUP($B446,外資期貨未平倉口數!$A$4:$M$499,4,FALSE)</f>
        <v>#N/A</v>
      </c>
      <c r="O446" s="27" t="e">
        <f>VLOOKUP($B446,外資期貨未平倉口數!$A$4:$M$499,9,FALSE)</f>
        <v>#N/A</v>
      </c>
      <c r="P446" s="27" t="e">
        <f>VLOOKUP($B446,外資期貨未平倉口數!$A$4:$M$499,10,FALSE)</f>
        <v>#N/A</v>
      </c>
      <c r="Q446" s="27" t="e">
        <f>VLOOKUP($B446,外資期貨未平倉口數!$A$4:$M$499,11,FALSE)</f>
        <v>#N/A</v>
      </c>
      <c r="R446" s="64" t="e">
        <f>VLOOKUP($B446,選擇權未平倉餘額!$A$4:$I$500,6,FALSE)</f>
        <v>#N/A</v>
      </c>
      <c r="S446" s="64" t="e">
        <f>VLOOKUP($B446,選擇權未平倉餘額!$A$4:$I$500,7,FALSE)</f>
        <v>#N/A</v>
      </c>
      <c r="T446" s="64" t="e">
        <f>VLOOKUP($B446,選擇權未平倉餘額!$A$4:$I$500,8,FALSE)</f>
        <v>#N/A</v>
      </c>
      <c r="U446" s="64" t="e">
        <f>VLOOKUP($B446,選擇權未平倉餘額!$A$4:$I$500,9,FALSE)</f>
        <v>#N/A</v>
      </c>
      <c r="V446" s="39" t="e">
        <f>VLOOKUP($B446,臺指選擇權P_C_Ratios!$A$4:$C$500,3,FALSE)</f>
        <v>#N/A</v>
      </c>
      <c r="W446" s="41" t="e">
        <f>VLOOKUP($B446,散戶多空比!$A$6:$L$500,12,FALSE)</f>
        <v>#N/A</v>
      </c>
      <c r="X446" s="40" t="e">
        <f>VLOOKUP($B446,期貨大額交易人未沖銷部位!$A$4:$O$499,4,FALSE)</f>
        <v>#N/A</v>
      </c>
      <c r="Y446" s="40" t="e">
        <f>VLOOKUP($B446,期貨大額交易人未沖銷部位!$A$4:$O$499,7,FALSE)</f>
        <v>#N/A</v>
      </c>
      <c r="Z446" s="40" t="e">
        <f>VLOOKUP($B446,期貨大額交易人未沖銷部位!$A$4:$O$499,10,FALSE)</f>
        <v>#N/A</v>
      </c>
      <c r="AA446" s="40" t="e">
        <f>VLOOKUP($B446,期貨大額交易人未沖銷部位!$A$4:$O$499,13,FALSE)</f>
        <v>#N/A</v>
      </c>
      <c r="AB446" s="40" t="e">
        <f>VLOOKUP($B446,期貨大額交易人未沖銷部位!$A$4:$O$499,14,FALSE)</f>
        <v>#N/A</v>
      </c>
      <c r="AC446" s="40" t="e">
        <f>VLOOKUP($B446,期貨大額交易人未沖銷部位!$A$4:$O$499,15,FALSE)</f>
        <v>#N/A</v>
      </c>
      <c r="AD446" s="33" t="e">
        <f>VLOOKUP($B446,三大美股走勢!$A$4:$J$495,4,FALSE)</f>
        <v>#N/A</v>
      </c>
      <c r="AE446" s="33" t="e">
        <f>VLOOKUP($B446,三大美股走勢!$A$4:$J$495,7,FALSE)</f>
        <v>#N/A</v>
      </c>
      <c r="AF446" s="33" t="e">
        <f>VLOOKUP($B446,三大美股走勢!$A$4:$J$495,10,FALSE)</f>
        <v>#N/A</v>
      </c>
    </row>
    <row r="447" spans="2:32">
      <c r="B447" s="32">
        <v>43226</v>
      </c>
      <c r="C447" s="33" t="e">
        <f>VLOOKUP($B447,大盤與近月台指!$A$4:$I$499,2,FALSE)</f>
        <v>#N/A</v>
      </c>
      <c r="D447" s="34" t="e">
        <f>VLOOKUP($B447,大盤與近月台指!$A$4:$I$499,3,FALSE)</f>
        <v>#N/A</v>
      </c>
      <c r="E447" s="35" t="e">
        <f>VLOOKUP($B447,大盤與近月台指!$A$4:$I$499,4,FALSE)</f>
        <v>#N/A</v>
      </c>
      <c r="F447" s="33" t="e">
        <f>VLOOKUP($B447,大盤與近月台指!$A$4:$I$499,5,FALSE)</f>
        <v>#N/A</v>
      </c>
      <c r="G447" s="49" t="e">
        <f>VLOOKUP($B447,三大法人買賣超!$A$4:$I$500,3,FALSE)</f>
        <v>#N/A</v>
      </c>
      <c r="H447" s="34" t="e">
        <f>VLOOKUP($B447,三大法人買賣超!$A$4:$I$500,5,FALSE)</f>
        <v>#N/A</v>
      </c>
      <c r="I447" s="27" t="e">
        <f>VLOOKUP($B447,三大法人買賣超!$A$4:$I$500,7,FALSE)</f>
        <v>#N/A</v>
      </c>
      <c r="J447" s="27" t="e">
        <f>VLOOKUP($B447,三大法人買賣超!$A$4:$I$500,9,FALSE)</f>
        <v>#N/A</v>
      </c>
      <c r="K447" s="37">
        <f>新台幣匯率美元指數!B448</f>
        <v>0</v>
      </c>
      <c r="L447" s="38">
        <f>新台幣匯率美元指數!C448</f>
        <v>0</v>
      </c>
      <c r="M447" s="39">
        <f>新台幣匯率美元指數!D448</f>
        <v>0</v>
      </c>
      <c r="N447" s="27" t="e">
        <f>VLOOKUP($B447,外資期貨未平倉口數!$A$4:$M$499,4,FALSE)</f>
        <v>#N/A</v>
      </c>
      <c r="O447" s="27" t="e">
        <f>VLOOKUP($B447,外資期貨未平倉口數!$A$4:$M$499,9,FALSE)</f>
        <v>#N/A</v>
      </c>
      <c r="P447" s="27" t="e">
        <f>VLOOKUP($B447,外資期貨未平倉口數!$A$4:$M$499,10,FALSE)</f>
        <v>#N/A</v>
      </c>
      <c r="Q447" s="27" t="e">
        <f>VLOOKUP($B447,外資期貨未平倉口數!$A$4:$M$499,11,FALSE)</f>
        <v>#N/A</v>
      </c>
      <c r="R447" s="64" t="e">
        <f>VLOOKUP($B447,選擇權未平倉餘額!$A$4:$I$500,6,FALSE)</f>
        <v>#N/A</v>
      </c>
      <c r="S447" s="64" t="e">
        <f>VLOOKUP($B447,選擇權未平倉餘額!$A$4:$I$500,7,FALSE)</f>
        <v>#N/A</v>
      </c>
      <c r="T447" s="64" t="e">
        <f>VLOOKUP($B447,選擇權未平倉餘額!$A$4:$I$500,8,FALSE)</f>
        <v>#N/A</v>
      </c>
      <c r="U447" s="64" t="e">
        <f>VLOOKUP($B447,選擇權未平倉餘額!$A$4:$I$500,9,FALSE)</f>
        <v>#N/A</v>
      </c>
      <c r="V447" s="39" t="e">
        <f>VLOOKUP($B447,臺指選擇權P_C_Ratios!$A$4:$C$500,3,FALSE)</f>
        <v>#N/A</v>
      </c>
      <c r="W447" s="41" t="e">
        <f>VLOOKUP($B447,散戶多空比!$A$6:$L$500,12,FALSE)</f>
        <v>#N/A</v>
      </c>
      <c r="X447" s="40" t="e">
        <f>VLOOKUP($B447,期貨大額交易人未沖銷部位!$A$4:$O$499,4,FALSE)</f>
        <v>#N/A</v>
      </c>
      <c r="Y447" s="40" t="e">
        <f>VLOOKUP($B447,期貨大額交易人未沖銷部位!$A$4:$O$499,7,FALSE)</f>
        <v>#N/A</v>
      </c>
      <c r="Z447" s="40" t="e">
        <f>VLOOKUP($B447,期貨大額交易人未沖銷部位!$A$4:$O$499,10,FALSE)</f>
        <v>#N/A</v>
      </c>
      <c r="AA447" s="40" t="e">
        <f>VLOOKUP($B447,期貨大額交易人未沖銷部位!$A$4:$O$499,13,FALSE)</f>
        <v>#N/A</v>
      </c>
      <c r="AB447" s="40" t="e">
        <f>VLOOKUP($B447,期貨大額交易人未沖銷部位!$A$4:$O$499,14,FALSE)</f>
        <v>#N/A</v>
      </c>
      <c r="AC447" s="40" t="e">
        <f>VLOOKUP($B447,期貨大額交易人未沖銷部位!$A$4:$O$499,15,FALSE)</f>
        <v>#N/A</v>
      </c>
      <c r="AD447" s="33" t="e">
        <f>VLOOKUP($B447,三大美股走勢!$A$4:$J$495,4,FALSE)</f>
        <v>#N/A</v>
      </c>
      <c r="AE447" s="33" t="e">
        <f>VLOOKUP($B447,三大美股走勢!$A$4:$J$495,7,FALSE)</f>
        <v>#N/A</v>
      </c>
      <c r="AF447" s="33" t="e">
        <f>VLOOKUP($B447,三大美股走勢!$A$4:$J$495,10,FALSE)</f>
        <v>#N/A</v>
      </c>
    </row>
    <row r="448" spans="2:32">
      <c r="B448" s="32">
        <v>43227</v>
      </c>
      <c r="C448" s="33" t="e">
        <f>VLOOKUP($B448,大盤與近月台指!$A$4:$I$499,2,FALSE)</f>
        <v>#N/A</v>
      </c>
      <c r="D448" s="34" t="e">
        <f>VLOOKUP($B448,大盤與近月台指!$A$4:$I$499,3,FALSE)</f>
        <v>#N/A</v>
      </c>
      <c r="E448" s="35" t="e">
        <f>VLOOKUP($B448,大盤與近月台指!$A$4:$I$499,4,FALSE)</f>
        <v>#N/A</v>
      </c>
      <c r="F448" s="33" t="e">
        <f>VLOOKUP($B448,大盤與近月台指!$A$4:$I$499,5,FALSE)</f>
        <v>#N/A</v>
      </c>
      <c r="G448" s="49" t="e">
        <f>VLOOKUP($B448,三大法人買賣超!$A$4:$I$500,3,FALSE)</f>
        <v>#N/A</v>
      </c>
      <c r="H448" s="34" t="e">
        <f>VLOOKUP($B448,三大法人買賣超!$A$4:$I$500,5,FALSE)</f>
        <v>#N/A</v>
      </c>
      <c r="I448" s="27" t="e">
        <f>VLOOKUP($B448,三大法人買賣超!$A$4:$I$500,7,FALSE)</f>
        <v>#N/A</v>
      </c>
      <c r="J448" s="27" t="e">
        <f>VLOOKUP($B448,三大法人買賣超!$A$4:$I$500,9,FALSE)</f>
        <v>#N/A</v>
      </c>
      <c r="K448" s="37">
        <f>新台幣匯率美元指數!B449</f>
        <v>0</v>
      </c>
      <c r="L448" s="38">
        <f>新台幣匯率美元指數!C449</f>
        <v>0</v>
      </c>
      <c r="M448" s="39">
        <f>新台幣匯率美元指數!D449</f>
        <v>0</v>
      </c>
      <c r="N448" s="27" t="e">
        <f>VLOOKUP($B448,外資期貨未平倉口數!$A$4:$M$499,4,FALSE)</f>
        <v>#N/A</v>
      </c>
      <c r="O448" s="27" t="e">
        <f>VLOOKUP($B448,外資期貨未平倉口數!$A$4:$M$499,9,FALSE)</f>
        <v>#N/A</v>
      </c>
      <c r="P448" s="27" t="e">
        <f>VLOOKUP($B448,外資期貨未平倉口數!$A$4:$M$499,10,FALSE)</f>
        <v>#N/A</v>
      </c>
      <c r="Q448" s="27" t="e">
        <f>VLOOKUP($B448,外資期貨未平倉口數!$A$4:$M$499,11,FALSE)</f>
        <v>#N/A</v>
      </c>
      <c r="R448" s="64" t="e">
        <f>VLOOKUP($B448,選擇權未平倉餘額!$A$4:$I$500,6,FALSE)</f>
        <v>#N/A</v>
      </c>
      <c r="S448" s="64" t="e">
        <f>VLOOKUP($B448,選擇權未平倉餘額!$A$4:$I$500,7,FALSE)</f>
        <v>#N/A</v>
      </c>
      <c r="T448" s="64" t="e">
        <f>VLOOKUP($B448,選擇權未平倉餘額!$A$4:$I$500,8,FALSE)</f>
        <v>#N/A</v>
      </c>
      <c r="U448" s="64" t="e">
        <f>VLOOKUP($B448,選擇權未平倉餘額!$A$4:$I$500,9,FALSE)</f>
        <v>#N/A</v>
      </c>
      <c r="V448" s="39" t="e">
        <f>VLOOKUP($B448,臺指選擇權P_C_Ratios!$A$4:$C$500,3,FALSE)</f>
        <v>#N/A</v>
      </c>
      <c r="W448" s="41" t="e">
        <f>VLOOKUP($B448,散戶多空比!$A$6:$L$500,12,FALSE)</f>
        <v>#N/A</v>
      </c>
      <c r="X448" s="40" t="e">
        <f>VLOOKUP($B448,期貨大額交易人未沖銷部位!$A$4:$O$499,4,FALSE)</f>
        <v>#N/A</v>
      </c>
      <c r="Y448" s="40" t="e">
        <f>VLOOKUP($B448,期貨大額交易人未沖銷部位!$A$4:$O$499,7,FALSE)</f>
        <v>#N/A</v>
      </c>
      <c r="Z448" s="40" t="e">
        <f>VLOOKUP($B448,期貨大額交易人未沖銷部位!$A$4:$O$499,10,FALSE)</f>
        <v>#N/A</v>
      </c>
      <c r="AA448" s="40" t="e">
        <f>VLOOKUP($B448,期貨大額交易人未沖銷部位!$A$4:$O$499,13,FALSE)</f>
        <v>#N/A</v>
      </c>
      <c r="AB448" s="40" t="e">
        <f>VLOOKUP($B448,期貨大額交易人未沖銷部位!$A$4:$O$499,14,FALSE)</f>
        <v>#N/A</v>
      </c>
      <c r="AC448" s="40" t="e">
        <f>VLOOKUP($B448,期貨大額交易人未沖銷部位!$A$4:$O$499,15,FALSE)</f>
        <v>#N/A</v>
      </c>
      <c r="AD448" s="33" t="e">
        <f>VLOOKUP($B448,三大美股走勢!$A$4:$J$495,4,FALSE)</f>
        <v>#N/A</v>
      </c>
      <c r="AE448" s="33" t="e">
        <f>VLOOKUP($B448,三大美股走勢!$A$4:$J$495,7,FALSE)</f>
        <v>#N/A</v>
      </c>
      <c r="AF448" s="33" t="e">
        <f>VLOOKUP($B448,三大美股走勢!$A$4:$J$495,10,FALSE)</f>
        <v>#N/A</v>
      </c>
    </row>
    <row r="449" spans="2:32">
      <c r="B449" s="32">
        <v>43228</v>
      </c>
      <c r="C449" s="33" t="e">
        <f>VLOOKUP($B449,大盤與近月台指!$A$4:$I$499,2,FALSE)</f>
        <v>#N/A</v>
      </c>
      <c r="D449" s="34" t="e">
        <f>VLOOKUP($B449,大盤與近月台指!$A$4:$I$499,3,FALSE)</f>
        <v>#N/A</v>
      </c>
      <c r="E449" s="35" t="e">
        <f>VLOOKUP($B449,大盤與近月台指!$A$4:$I$499,4,FALSE)</f>
        <v>#N/A</v>
      </c>
      <c r="F449" s="33" t="e">
        <f>VLOOKUP($B449,大盤與近月台指!$A$4:$I$499,5,FALSE)</f>
        <v>#N/A</v>
      </c>
      <c r="G449" s="49" t="e">
        <f>VLOOKUP($B449,三大法人買賣超!$A$4:$I$500,3,FALSE)</f>
        <v>#N/A</v>
      </c>
      <c r="H449" s="34" t="e">
        <f>VLOOKUP($B449,三大法人買賣超!$A$4:$I$500,5,FALSE)</f>
        <v>#N/A</v>
      </c>
      <c r="I449" s="27" t="e">
        <f>VLOOKUP($B449,三大法人買賣超!$A$4:$I$500,7,FALSE)</f>
        <v>#N/A</v>
      </c>
      <c r="J449" s="27" t="e">
        <f>VLOOKUP($B449,三大法人買賣超!$A$4:$I$500,9,FALSE)</f>
        <v>#N/A</v>
      </c>
      <c r="K449" s="37">
        <f>新台幣匯率美元指數!B450</f>
        <v>0</v>
      </c>
      <c r="L449" s="38">
        <f>新台幣匯率美元指數!C450</f>
        <v>0</v>
      </c>
      <c r="M449" s="39">
        <f>新台幣匯率美元指數!D450</f>
        <v>0</v>
      </c>
      <c r="N449" s="27" t="e">
        <f>VLOOKUP($B449,外資期貨未平倉口數!$A$4:$M$499,4,FALSE)</f>
        <v>#N/A</v>
      </c>
      <c r="O449" s="27" t="e">
        <f>VLOOKUP($B449,外資期貨未平倉口數!$A$4:$M$499,9,FALSE)</f>
        <v>#N/A</v>
      </c>
      <c r="P449" s="27" t="e">
        <f>VLOOKUP($B449,外資期貨未平倉口數!$A$4:$M$499,10,FALSE)</f>
        <v>#N/A</v>
      </c>
      <c r="Q449" s="27" t="e">
        <f>VLOOKUP($B449,外資期貨未平倉口數!$A$4:$M$499,11,FALSE)</f>
        <v>#N/A</v>
      </c>
      <c r="R449" s="64" t="e">
        <f>VLOOKUP($B449,選擇權未平倉餘額!$A$4:$I$500,6,FALSE)</f>
        <v>#N/A</v>
      </c>
      <c r="S449" s="64" t="e">
        <f>VLOOKUP($B449,選擇權未平倉餘額!$A$4:$I$500,7,FALSE)</f>
        <v>#N/A</v>
      </c>
      <c r="T449" s="64" t="e">
        <f>VLOOKUP($B449,選擇權未平倉餘額!$A$4:$I$500,8,FALSE)</f>
        <v>#N/A</v>
      </c>
      <c r="U449" s="64" t="e">
        <f>VLOOKUP($B449,選擇權未平倉餘額!$A$4:$I$500,9,FALSE)</f>
        <v>#N/A</v>
      </c>
      <c r="V449" s="39" t="e">
        <f>VLOOKUP($B449,臺指選擇權P_C_Ratios!$A$4:$C$500,3,FALSE)</f>
        <v>#N/A</v>
      </c>
      <c r="W449" s="41" t="e">
        <f>VLOOKUP($B449,散戶多空比!$A$6:$L$500,12,FALSE)</f>
        <v>#N/A</v>
      </c>
      <c r="X449" s="40" t="e">
        <f>VLOOKUP($B449,期貨大額交易人未沖銷部位!$A$4:$O$499,4,FALSE)</f>
        <v>#N/A</v>
      </c>
      <c r="Y449" s="40" t="e">
        <f>VLOOKUP($B449,期貨大額交易人未沖銷部位!$A$4:$O$499,7,FALSE)</f>
        <v>#N/A</v>
      </c>
      <c r="Z449" s="40" t="e">
        <f>VLOOKUP($B449,期貨大額交易人未沖銷部位!$A$4:$O$499,10,FALSE)</f>
        <v>#N/A</v>
      </c>
      <c r="AA449" s="40" t="e">
        <f>VLOOKUP($B449,期貨大額交易人未沖銷部位!$A$4:$O$499,13,FALSE)</f>
        <v>#N/A</v>
      </c>
      <c r="AB449" s="40" t="e">
        <f>VLOOKUP($B449,期貨大額交易人未沖銷部位!$A$4:$O$499,14,FALSE)</f>
        <v>#N/A</v>
      </c>
      <c r="AC449" s="40" t="e">
        <f>VLOOKUP($B449,期貨大額交易人未沖銷部位!$A$4:$O$499,15,FALSE)</f>
        <v>#N/A</v>
      </c>
      <c r="AD449" s="33" t="e">
        <f>VLOOKUP($B449,三大美股走勢!$A$4:$J$495,4,FALSE)</f>
        <v>#N/A</v>
      </c>
      <c r="AE449" s="33" t="e">
        <f>VLOOKUP($B449,三大美股走勢!$A$4:$J$495,7,FALSE)</f>
        <v>#N/A</v>
      </c>
      <c r="AF449" s="33" t="e">
        <f>VLOOKUP($B449,三大美股走勢!$A$4:$J$495,10,FALSE)</f>
        <v>#N/A</v>
      </c>
    </row>
    <row r="450" spans="2:32">
      <c r="B450" s="32">
        <v>43229</v>
      </c>
      <c r="C450" s="33" t="e">
        <f>VLOOKUP($B450,大盤與近月台指!$A$4:$I$499,2,FALSE)</f>
        <v>#N/A</v>
      </c>
      <c r="D450" s="34" t="e">
        <f>VLOOKUP($B450,大盤與近月台指!$A$4:$I$499,3,FALSE)</f>
        <v>#N/A</v>
      </c>
      <c r="E450" s="35" t="e">
        <f>VLOOKUP($B450,大盤與近月台指!$A$4:$I$499,4,FALSE)</f>
        <v>#N/A</v>
      </c>
      <c r="F450" s="33" t="e">
        <f>VLOOKUP($B450,大盤與近月台指!$A$4:$I$499,5,FALSE)</f>
        <v>#N/A</v>
      </c>
      <c r="G450" s="49" t="e">
        <f>VLOOKUP($B450,三大法人買賣超!$A$4:$I$500,3,FALSE)</f>
        <v>#N/A</v>
      </c>
      <c r="H450" s="34" t="e">
        <f>VLOOKUP($B450,三大法人買賣超!$A$4:$I$500,5,FALSE)</f>
        <v>#N/A</v>
      </c>
      <c r="I450" s="27" t="e">
        <f>VLOOKUP($B450,三大法人買賣超!$A$4:$I$500,7,FALSE)</f>
        <v>#N/A</v>
      </c>
      <c r="J450" s="27" t="e">
        <f>VLOOKUP($B450,三大法人買賣超!$A$4:$I$500,9,FALSE)</f>
        <v>#N/A</v>
      </c>
      <c r="K450" s="37">
        <f>新台幣匯率美元指數!B451</f>
        <v>0</v>
      </c>
      <c r="L450" s="38">
        <f>新台幣匯率美元指數!C451</f>
        <v>0</v>
      </c>
      <c r="M450" s="39">
        <f>新台幣匯率美元指數!D451</f>
        <v>0</v>
      </c>
      <c r="N450" s="27" t="e">
        <f>VLOOKUP($B450,外資期貨未平倉口數!$A$4:$M$499,4,FALSE)</f>
        <v>#N/A</v>
      </c>
      <c r="O450" s="27" t="e">
        <f>VLOOKUP($B450,外資期貨未平倉口數!$A$4:$M$499,9,FALSE)</f>
        <v>#N/A</v>
      </c>
      <c r="P450" s="27" t="e">
        <f>VLOOKUP($B450,外資期貨未平倉口數!$A$4:$M$499,10,FALSE)</f>
        <v>#N/A</v>
      </c>
      <c r="Q450" s="27" t="e">
        <f>VLOOKUP($B450,外資期貨未平倉口數!$A$4:$M$499,11,FALSE)</f>
        <v>#N/A</v>
      </c>
      <c r="R450" s="64" t="e">
        <f>VLOOKUP($B450,選擇權未平倉餘額!$A$4:$I$500,6,FALSE)</f>
        <v>#N/A</v>
      </c>
      <c r="S450" s="64" t="e">
        <f>VLOOKUP($B450,選擇權未平倉餘額!$A$4:$I$500,7,FALSE)</f>
        <v>#N/A</v>
      </c>
      <c r="T450" s="64" t="e">
        <f>VLOOKUP($B450,選擇權未平倉餘額!$A$4:$I$500,8,FALSE)</f>
        <v>#N/A</v>
      </c>
      <c r="U450" s="64" t="e">
        <f>VLOOKUP($B450,選擇權未平倉餘額!$A$4:$I$500,9,FALSE)</f>
        <v>#N/A</v>
      </c>
      <c r="V450" s="39" t="e">
        <f>VLOOKUP($B450,臺指選擇權P_C_Ratios!$A$4:$C$500,3,FALSE)</f>
        <v>#N/A</v>
      </c>
      <c r="W450" s="41" t="e">
        <f>VLOOKUP($B450,散戶多空比!$A$6:$L$500,12,FALSE)</f>
        <v>#N/A</v>
      </c>
      <c r="X450" s="40" t="e">
        <f>VLOOKUP($B450,期貨大額交易人未沖銷部位!$A$4:$O$499,4,FALSE)</f>
        <v>#N/A</v>
      </c>
      <c r="Y450" s="40" t="e">
        <f>VLOOKUP($B450,期貨大額交易人未沖銷部位!$A$4:$O$499,7,FALSE)</f>
        <v>#N/A</v>
      </c>
      <c r="Z450" s="40" t="e">
        <f>VLOOKUP($B450,期貨大額交易人未沖銷部位!$A$4:$O$499,10,FALSE)</f>
        <v>#N/A</v>
      </c>
      <c r="AA450" s="40" t="e">
        <f>VLOOKUP($B450,期貨大額交易人未沖銷部位!$A$4:$O$499,13,FALSE)</f>
        <v>#N/A</v>
      </c>
      <c r="AB450" s="40" t="e">
        <f>VLOOKUP($B450,期貨大額交易人未沖銷部位!$A$4:$O$499,14,FALSE)</f>
        <v>#N/A</v>
      </c>
      <c r="AC450" s="40" t="e">
        <f>VLOOKUP($B450,期貨大額交易人未沖銷部位!$A$4:$O$499,15,FALSE)</f>
        <v>#N/A</v>
      </c>
      <c r="AD450" s="33" t="e">
        <f>VLOOKUP($B450,三大美股走勢!$A$4:$J$495,4,FALSE)</f>
        <v>#N/A</v>
      </c>
      <c r="AE450" s="33" t="e">
        <f>VLOOKUP($B450,三大美股走勢!$A$4:$J$495,7,FALSE)</f>
        <v>#N/A</v>
      </c>
      <c r="AF450" s="33" t="e">
        <f>VLOOKUP($B450,三大美股走勢!$A$4:$J$495,10,FALSE)</f>
        <v>#N/A</v>
      </c>
    </row>
    <row r="451" spans="2:32">
      <c r="B451" s="32">
        <v>43230</v>
      </c>
      <c r="C451" s="33" t="e">
        <f>VLOOKUP($B451,大盤與近月台指!$A$4:$I$499,2,FALSE)</f>
        <v>#N/A</v>
      </c>
      <c r="D451" s="34" t="e">
        <f>VLOOKUP($B451,大盤與近月台指!$A$4:$I$499,3,FALSE)</f>
        <v>#N/A</v>
      </c>
      <c r="E451" s="35" t="e">
        <f>VLOOKUP($B451,大盤與近月台指!$A$4:$I$499,4,FALSE)</f>
        <v>#N/A</v>
      </c>
      <c r="F451" s="33" t="e">
        <f>VLOOKUP($B451,大盤與近月台指!$A$4:$I$499,5,FALSE)</f>
        <v>#N/A</v>
      </c>
      <c r="G451" s="49" t="e">
        <f>VLOOKUP($B451,三大法人買賣超!$A$4:$I$500,3,FALSE)</f>
        <v>#N/A</v>
      </c>
      <c r="H451" s="34" t="e">
        <f>VLOOKUP($B451,三大法人買賣超!$A$4:$I$500,5,FALSE)</f>
        <v>#N/A</v>
      </c>
      <c r="I451" s="27" t="e">
        <f>VLOOKUP($B451,三大法人買賣超!$A$4:$I$500,7,FALSE)</f>
        <v>#N/A</v>
      </c>
      <c r="J451" s="27" t="e">
        <f>VLOOKUP($B451,三大法人買賣超!$A$4:$I$500,9,FALSE)</f>
        <v>#N/A</v>
      </c>
      <c r="K451" s="37">
        <f>新台幣匯率美元指數!B452</f>
        <v>0</v>
      </c>
      <c r="L451" s="38">
        <f>新台幣匯率美元指數!C452</f>
        <v>0</v>
      </c>
      <c r="M451" s="39">
        <f>新台幣匯率美元指數!D452</f>
        <v>0</v>
      </c>
      <c r="N451" s="27" t="e">
        <f>VLOOKUP($B451,外資期貨未平倉口數!$A$4:$M$499,4,FALSE)</f>
        <v>#N/A</v>
      </c>
      <c r="O451" s="27" t="e">
        <f>VLOOKUP($B451,外資期貨未平倉口數!$A$4:$M$499,9,FALSE)</f>
        <v>#N/A</v>
      </c>
      <c r="P451" s="27" t="e">
        <f>VLOOKUP($B451,外資期貨未平倉口數!$A$4:$M$499,10,FALSE)</f>
        <v>#N/A</v>
      </c>
      <c r="Q451" s="27" t="e">
        <f>VLOOKUP($B451,外資期貨未平倉口數!$A$4:$M$499,11,FALSE)</f>
        <v>#N/A</v>
      </c>
      <c r="R451" s="64" t="e">
        <f>VLOOKUP($B451,選擇權未平倉餘額!$A$4:$I$500,6,FALSE)</f>
        <v>#N/A</v>
      </c>
      <c r="S451" s="64" t="e">
        <f>VLOOKUP($B451,選擇權未平倉餘額!$A$4:$I$500,7,FALSE)</f>
        <v>#N/A</v>
      </c>
      <c r="T451" s="64" t="e">
        <f>VLOOKUP($B451,選擇權未平倉餘額!$A$4:$I$500,8,FALSE)</f>
        <v>#N/A</v>
      </c>
      <c r="U451" s="64" t="e">
        <f>VLOOKUP($B451,選擇權未平倉餘額!$A$4:$I$500,9,FALSE)</f>
        <v>#N/A</v>
      </c>
      <c r="V451" s="39" t="e">
        <f>VLOOKUP($B451,臺指選擇權P_C_Ratios!$A$4:$C$500,3,FALSE)</f>
        <v>#N/A</v>
      </c>
      <c r="W451" s="41" t="e">
        <f>VLOOKUP($B451,散戶多空比!$A$6:$L$500,12,FALSE)</f>
        <v>#N/A</v>
      </c>
      <c r="X451" s="40" t="e">
        <f>VLOOKUP($B451,期貨大額交易人未沖銷部位!$A$4:$O$499,4,FALSE)</f>
        <v>#N/A</v>
      </c>
      <c r="Y451" s="40" t="e">
        <f>VLOOKUP($B451,期貨大額交易人未沖銷部位!$A$4:$O$499,7,FALSE)</f>
        <v>#N/A</v>
      </c>
      <c r="Z451" s="40" t="e">
        <f>VLOOKUP($B451,期貨大額交易人未沖銷部位!$A$4:$O$499,10,FALSE)</f>
        <v>#N/A</v>
      </c>
      <c r="AA451" s="40" t="e">
        <f>VLOOKUP($B451,期貨大額交易人未沖銷部位!$A$4:$O$499,13,FALSE)</f>
        <v>#N/A</v>
      </c>
      <c r="AB451" s="40" t="e">
        <f>VLOOKUP($B451,期貨大額交易人未沖銷部位!$A$4:$O$499,14,FALSE)</f>
        <v>#N/A</v>
      </c>
      <c r="AC451" s="40" t="e">
        <f>VLOOKUP($B451,期貨大額交易人未沖銷部位!$A$4:$O$499,15,FALSE)</f>
        <v>#N/A</v>
      </c>
      <c r="AD451" s="33" t="e">
        <f>VLOOKUP($B451,三大美股走勢!$A$4:$J$495,4,FALSE)</f>
        <v>#N/A</v>
      </c>
      <c r="AE451" s="33" t="e">
        <f>VLOOKUP($B451,三大美股走勢!$A$4:$J$495,7,FALSE)</f>
        <v>#N/A</v>
      </c>
      <c r="AF451" s="33" t="e">
        <f>VLOOKUP($B451,三大美股走勢!$A$4:$J$495,10,FALSE)</f>
        <v>#N/A</v>
      </c>
    </row>
    <row r="452" spans="2:32">
      <c r="B452" s="32">
        <v>43231</v>
      </c>
      <c r="C452" s="33" t="e">
        <f>VLOOKUP($B452,大盤與近月台指!$A$4:$I$499,2,FALSE)</f>
        <v>#N/A</v>
      </c>
      <c r="D452" s="34" t="e">
        <f>VLOOKUP($B452,大盤與近月台指!$A$4:$I$499,3,FALSE)</f>
        <v>#N/A</v>
      </c>
      <c r="E452" s="35" t="e">
        <f>VLOOKUP($B452,大盤與近月台指!$A$4:$I$499,4,FALSE)</f>
        <v>#N/A</v>
      </c>
      <c r="F452" s="33" t="e">
        <f>VLOOKUP($B452,大盤與近月台指!$A$4:$I$499,5,FALSE)</f>
        <v>#N/A</v>
      </c>
      <c r="G452" s="49" t="e">
        <f>VLOOKUP($B452,三大法人買賣超!$A$4:$I$500,3,FALSE)</f>
        <v>#N/A</v>
      </c>
      <c r="H452" s="34" t="e">
        <f>VLOOKUP($B452,三大法人買賣超!$A$4:$I$500,5,FALSE)</f>
        <v>#N/A</v>
      </c>
      <c r="I452" s="27" t="e">
        <f>VLOOKUP($B452,三大法人買賣超!$A$4:$I$500,7,FALSE)</f>
        <v>#N/A</v>
      </c>
      <c r="J452" s="27" t="e">
        <f>VLOOKUP($B452,三大法人買賣超!$A$4:$I$500,9,FALSE)</f>
        <v>#N/A</v>
      </c>
      <c r="K452" s="37">
        <f>新台幣匯率美元指數!B453</f>
        <v>0</v>
      </c>
      <c r="L452" s="38">
        <f>新台幣匯率美元指數!C453</f>
        <v>0</v>
      </c>
      <c r="M452" s="39">
        <f>新台幣匯率美元指數!D453</f>
        <v>0</v>
      </c>
      <c r="N452" s="27" t="e">
        <f>VLOOKUP($B452,外資期貨未平倉口數!$A$4:$M$499,4,FALSE)</f>
        <v>#N/A</v>
      </c>
      <c r="O452" s="27" t="e">
        <f>VLOOKUP($B452,外資期貨未平倉口數!$A$4:$M$499,9,FALSE)</f>
        <v>#N/A</v>
      </c>
      <c r="P452" s="27" t="e">
        <f>VLOOKUP($B452,外資期貨未平倉口數!$A$4:$M$499,10,FALSE)</f>
        <v>#N/A</v>
      </c>
      <c r="Q452" s="27" t="e">
        <f>VLOOKUP($B452,外資期貨未平倉口數!$A$4:$M$499,11,FALSE)</f>
        <v>#N/A</v>
      </c>
      <c r="R452" s="64" t="e">
        <f>VLOOKUP($B452,選擇權未平倉餘額!$A$4:$I$500,6,FALSE)</f>
        <v>#N/A</v>
      </c>
      <c r="S452" s="64" t="e">
        <f>VLOOKUP($B452,選擇權未平倉餘額!$A$4:$I$500,7,FALSE)</f>
        <v>#N/A</v>
      </c>
      <c r="T452" s="64" t="e">
        <f>VLOOKUP($B452,選擇權未平倉餘額!$A$4:$I$500,8,FALSE)</f>
        <v>#N/A</v>
      </c>
      <c r="U452" s="64" t="e">
        <f>VLOOKUP($B452,選擇權未平倉餘額!$A$4:$I$500,9,FALSE)</f>
        <v>#N/A</v>
      </c>
      <c r="V452" s="39" t="e">
        <f>VLOOKUP($B452,臺指選擇權P_C_Ratios!$A$4:$C$500,3,FALSE)</f>
        <v>#N/A</v>
      </c>
      <c r="W452" s="41" t="e">
        <f>VLOOKUP($B452,散戶多空比!$A$6:$L$500,12,FALSE)</f>
        <v>#N/A</v>
      </c>
      <c r="X452" s="40" t="e">
        <f>VLOOKUP($B452,期貨大額交易人未沖銷部位!$A$4:$O$499,4,FALSE)</f>
        <v>#N/A</v>
      </c>
      <c r="Y452" s="40" t="e">
        <f>VLOOKUP($B452,期貨大額交易人未沖銷部位!$A$4:$O$499,7,FALSE)</f>
        <v>#N/A</v>
      </c>
      <c r="Z452" s="40" t="e">
        <f>VLOOKUP($B452,期貨大額交易人未沖銷部位!$A$4:$O$499,10,FALSE)</f>
        <v>#N/A</v>
      </c>
      <c r="AA452" s="40" t="e">
        <f>VLOOKUP($B452,期貨大額交易人未沖銷部位!$A$4:$O$499,13,FALSE)</f>
        <v>#N/A</v>
      </c>
      <c r="AB452" s="40" t="e">
        <f>VLOOKUP($B452,期貨大額交易人未沖銷部位!$A$4:$O$499,14,FALSE)</f>
        <v>#N/A</v>
      </c>
      <c r="AC452" s="40" t="e">
        <f>VLOOKUP($B452,期貨大額交易人未沖銷部位!$A$4:$O$499,15,FALSE)</f>
        <v>#N/A</v>
      </c>
      <c r="AD452" s="33" t="e">
        <f>VLOOKUP($B452,三大美股走勢!$A$4:$J$495,4,FALSE)</f>
        <v>#N/A</v>
      </c>
      <c r="AE452" s="33" t="e">
        <f>VLOOKUP($B452,三大美股走勢!$A$4:$J$495,7,FALSE)</f>
        <v>#N/A</v>
      </c>
      <c r="AF452" s="33" t="e">
        <f>VLOOKUP($B452,三大美股走勢!$A$4:$J$495,10,FALSE)</f>
        <v>#N/A</v>
      </c>
    </row>
    <row r="453" spans="2:32">
      <c r="B453" s="32">
        <v>43232</v>
      </c>
      <c r="C453" s="33" t="e">
        <f>VLOOKUP($B453,大盤與近月台指!$A$4:$I$499,2,FALSE)</f>
        <v>#N/A</v>
      </c>
      <c r="D453" s="34" t="e">
        <f>VLOOKUP($B453,大盤與近月台指!$A$4:$I$499,3,FALSE)</f>
        <v>#N/A</v>
      </c>
      <c r="E453" s="35" t="e">
        <f>VLOOKUP($B453,大盤與近月台指!$A$4:$I$499,4,FALSE)</f>
        <v>#N/A</v>
      </c>
      <c r="F453" s="33" t="e">
        <f>VLOOKUP($B453,大盤與近月台指!$A$4:$I$499,5,FALSE)</f>
        <v>#N/A</v>
      </c>
      <c r="G453" s="49" t="e">
        <f>VLOOKUP($B453,三大法人買賣超!$A$4:$I$500,3,FALSE)</f>
        <v>#N/A</v>
      </c>
      <c r="H453" s="34" t="e">
        <f>VLOOKUP($B453,三大法人買賣超!$A$4:$I$500,5,FALSE)</f>
        <v>#N/A</v>
      </c>
      <c r="I453" s="27" t="e">
        <f>VLOOKUP($B453,三大法人買賣超!$A$4:$I$500,7,FALSE)</f>
        <v>#N/A</v>
      </c>
      <c r="J453" s="27" t="e">
        <f>VLOOKUP($B453,三大法人買賣超!$A$4:$I$500,9,FALSE)</f>
        <v>#N/A</v>
      </c>
      <c r="K453" s="37">
        <f>新台幣匯率美元指數!B454</f>
        <v>0</v>
      </c>
      <c r="L453" s="38">
        <f>新台幣匯率美元指數!C454</f>
        <v>0</v>
      </c>
      <c r="M453" s="39">
        <f>新台幣匯率美元指數!D454</f>
        <v>0</v>
      </c>
      <c r="N453" s="27" t="e">
        <f>VLOOKUP($B453,外資期貨未平倉口數!$A$4:$M$499,4,FALSE)</f>
        <v>#N/A</v>
      </c>
      <c r="O453" s="27" t="e">
        <f>VLOOKUP($B453,外資期貨未平倉口數!$A$4:$M$499,9,FALSE)</f>
        <v>#N/A</v>
      </c>
      <c r="P453" s="27" t="e">
        <f>VLOOKUP($B453,外資期貨未平倉口數!$A$4:$M$499,10,FALSE)</f>
        <v>#N/A</v>
      </c>
      <c r="Q453" s="27" t="e">
        <f>VLOOKUP($B453,外資期貨未平倉口數!$A$4:$M$499,11,FALSE)</f>
        <v>#N/A</v>
      </c>
      <c r="R453" s="64" t="e">
        <f>VLOOKUP($B453,選擇權未平倉餘額!$A$4:$I$500,6,FALSE)</f>
        <v>#N/A</v>
      </c>
      <c r="S453" s="64" t="e">
        <f>VLOOKUP($B453,選擇權未平倉餘額!$A$4:$I$500,7,FALSE)</f>
        <v>#N/A</v>
      </c>
      <c r="T453" s="64" t="e">
        <f>VLOOKUP($B453,選擇權未平倉餘額!$A$4:$I$500,8,FALSE)</f>
        <v>#N/A</v>
      </c>
      <c r="U453" s="64" t="e">
        <f>VLOOKUP($B453,選擇權未平倉餘額!$A$4:$I$500,9,FALSE)</f>
        <v>#N/A</v>
      </c>
      <c r="V453" s="39" t="e">
        <f>VLOOKUP($B453,臺指選擇權P_C_Ratios!$A$4:$C$500,3,FALSE)</f>
        <v>#N/A</v>
      </c>
      <c r="W453" s="41" t="e">
        <f>VLOOKUP($B453,散戶多空比!$A$6:$L$500,12,FALSE)</f>
        <v>#N/A</v>
      </c>
      <c r="X453" s="40" t="e">
        <f>VLOOKUP($B453,期貨大額交易人未沖銷部位!$A$4:$O$499,4,FALSE)</f>
        <v>#N/A</v>
      </c>
      <c r="Y453" s="40" t="e">
        <f>VLOOKUP($B453,期貨大額交易人未沖銷部位!$A$4:$O$499,7,FALSE)</f>
        <v>#N/A</v>
      </c>
      <c r="Z453" s="40" t="e">
        <f>VLOOKUP($B453,期貨大額交易人未沖銷部位!$A$4:$O$499,10,FALSE)</f>
        <v>#N/A</v>
      </c>
      <c r="AA453" s="40" t="e">
        <f>VLOOKUP($B453,期貨大額交易人未沖銷部位!$A$4:$O$499,13,FALSE)</f>
        <v>#N/A</v>
      </c>
      <c r="AB453" s="40" t="e">
        <f>VLOOKUP($B453,期貨大額交易人未沖銷部位!$A$4:$O$499,14,FALSE)</f>
        <v>#N/A</v>
      </c>
      <c r="AC453" s="40" t="e">
        <f>VLOOKUP($B453,期貨大額交易人未沖銷部位!$A$4:$O$499,15,FALSE)</f>
        <v>#N/A</v>
      </c>
      <c r="AD453" s="33" t="e">
        <f>VLOOKUP($B453,三大美股走勢!$A$4:$J$495,4,FALSE)</f>
        <v>#N/A</v>
      </c>
      <c r="AE453" s="33" t="e">
        <f>VLOOKUP($B453,三大美股走勢!$A$4:$J$495,7,FALSE)</f>
        <v>#N/A</v>
      </c>
      <c r="AF453" s="33" t="e">
        <f>VLOOKUP($B453,三大美股走勢!$A$4:$J$495,10,FALSE)</f>
        <v>#N/A</v>
      </c>
    </row>
    <row r="454" spans="2:32">
      <c r="B454" s="32">
        <v>43233</v>
      </c>
      <c r="C454" s="33" t="e">
        <f>VLOOKUP($B454,大盤與近月台指!$A$4:$I$499,2,FALSE)</f>
        <v>#N/A</v>
      </c>
      <c r="D454" s="34" t="e">
        <f>VLOOKUP($B454,大盤與近月台指!$A$4:$I$499,3,FALSE)</f>
        <v>#N/A</v>
      </c>
      <c r="E454" s="35" t="e">
        <f>VLOOKUP($B454,大盤與近月台指!$A$4:$I$499,4,FALSE)</f>
        <v>#N/A</v>
      </c>
      <c r="F454" s="33" t="e">
        <f>VLOOKUP($B454,大盤與近月台指!$A$4:$I$499,5,FALSE)</f>
        <v>#N/A</v>
      </c>
      <c r="G454" s="49" t="e">
        <f>VLOOKUP($B454,三大法人買賣超!$A$4:$I$500,3,FALSE)</f>
        <v>#N/A</v>
      </c>
      <c r="H454" s="34" t="e">
        <f>VLOOKUP($B454,三大法人買賣超!$A$4:$I$500,5,FALSE)</f>
        <v>#N/A</v>
      </c>
      <c r="I454" s="27" t="e">
        <f>VLOOKUP($B454,三大法人買賣超!$A$4:$I$500,7,FALSE)</f>
        <v>#N/A</v>
      </c>
      <c r="J454" s="27" t="e">
        <f>VLOOKUP($B454,三大法人買賣超!$A$4:$I$500,9,FALSE)</f>
        <v>#N/A</v>
      </c>
      <c r="K454" s="37">
        <f>新台幣匯率美元指數!B455</f>
        <v>0</v>
      </c>
      <c r="L454" s="38">
        <f>新台幣匯率美元指數!C455</f>
        <v>0</v>
      </c>
      <c r="M454" s="39">
        <f>新台幣匯率美元指數!D455</f>
        <v>0</v>
      </c>
      <c r="N454" s="27" t="e">
        <f>VLOOKUP($B454,外資期貨未平倉口數!$A$4:$M$499,4,FALSE)</f>
        <v>#N/A</v>
      </c>
      <c r="O454" s="27" t="e">
        <f>VLOOKUP($B454,外資期貨未平倉口數!$A$4:$M$499,9,FALSE)</f>
        <v>#N/A</v>
      </c>
      <c r="P454" s="27" t="e">
        <f>VLOOKUP($B454,外資期貨未平倉口數!$A$4:$M$499,10,FALSE)</f>
        <v>#N/A</v>
      </c>
      <c r="Q454" s="27" t="e">
        <f>VLOOKUP($B454,外資期貨未平倉口數!$A$4:$M$499,11,FALSE)</f>
        <v>#N/A</v>
      </c>
      <c r="R454" s="64" t="e">
        <f>VLOOKUP($B454,選擇權未平倉餘額!$A$4:$I$500,6,FALSE)</f>
        <v>#N/A</v>
      </c>
      <c r="S454" s="64" t="e">
        <f>VLOOKUP($B454,選擇權未平倉餘額!$A$4:$I$500,7,FALSE)</f>
        <v>#N/A</v>
      </c>
      <c r="T454" s="64" t="e">
        <f>VLOOKUP($B454,選擇權未平倉餘額!$A$4:$I$500,8,FALSE)</f>
        <v>#N/A</v>
      </c>
      <c r="U454" s="64" t="e">
        <f>VLOOKUP($B454,選擇權未平倉餘額!$A$4:$I$500,9,FALSE)</f>
        <v>#N/A</v>
      </c>
      <c r="V454" s="39" t="e">
        <f>VLOOKUP($B454,臺指選擇權P_C_Ratios!$A$4:$C$500,3,FALSE)</f>
        <v>#N/A</v>
      </c>
      <c r="W454" s="41" t="e">
        <f>VLOOKUP($B454,散戶多空比!$A$6:$L$500,12,FALSE)</f>
        <v>#N/A</v>
      </c>
      <c r="X454" s="40" t="e">
        <f>VLOOKUP($B454,期貨大額交易人未沖銷部位!$A$4:$O$499,4,FALSE)</f>
        <v>#N/A</v>
      </c>
      <c r="Y454" s="40" t="e">
        <f>VLOOKUP($B454,期貨大額交易人未沖銷部位!$A$4:$O$499,7,FALSE)</f>
        <v>#N/A</v>
      </c>
      <c r="Z454" s="40" t="e">
        <f>VLOOKUP($B454,期貨大額交易人未沖銷部位!$A$4:$O$499,10,FALSE)</f>
        <v>#N/A</v>
      </c>
      <c r="AA454" s="40" t="e">
        <f>VLOOKUP($B454,期貨大額交易人未沖銷部位!$A$4:$O$499,13,FALSE)</f>
        <v>#N/A</v>
      </c>
      <c r="AB454" s="40" t="e">
        <f>VLOOKUP($B454,期貨大額交易人未沖銷部位!$A$4:$O$499,14,FALSE)</f>
        <v>#N/A</v>
      </c>
      <c r="AC454" s="40" t="e">
        <f>VLOOKUP($B454,期貨大額交易人未沖銷部位!$A$4:$O$499,15,FALSE)</f>
        <v>#N/A</v>
      </c>
      <c r="AD454" s="33" t="e">
        <f>VLOOKUP($B454,三大美股走勢!$A$4:$J$495,4,FALSE)</f>
        <v>#N/A</v>
      </c>
      <c r="AE454" s="33" t="e">
        <f>VLOOKUP($B454,三大美股走勢!$A$4:$J$495,7,FALSE)</f>
        <v>#N/A</v>
      </c>
      <c r="AF454" s="33" t="e">
        <f>VLOOKUP($B454,三大美股走勢!$A$4:$J$495,10,FALSE)</f>
        <v>#N/A</v>
      </c>
    </row>
    <row r="455" spans="2:32">
      <c r="B455" s="32">
        <v>43234</v>
      </c>
      <c r="C455" s="33" t="e">
        <f>VLOOKUP($B455,大盤與近月台指!$A$4:$I$499,2,FALSE)</f>
        <v>#N/A</v>
      </c>
      <c r="D455" s="34" t="e">
        <f>VLOOKUP($B455,大盤與近月台指!$A$4:$I$499,3,FALSE)</f>
        <v>#N/A</v>
      </c>
      <c r="E455" s="35" t="e">
        <f>VLOOKUP($B455,大盤與近月台指!$A$4:$I$499,4,FALSE)</f>
        <v>#N/A</v>
      </c>
      <c r="F455" s="33" t="e">
        <f>VLOOKUP($B455,大盤與近月台指!$A$4:$I$499,5,FALSE)</f>
        <v>#N/A</v>
      </c>
      <c r="G455" s="49" t="e">
        <f>VLOOKUP($B455,三大法人買賣超!$A$4:$I$500,3,FALSE)</f>
        <v>#N/A</v>
      </c>
      <c r="H455" s="34" t="e">
        <f>VLOOKUP($B455,三大法人買賣超!$A$4:$I$500,5,FALSE)</f>
        <v>#N/A</v>
      </c>
      <c r="I455" s="27" t="e">
        <f>VLOOKUP($B455,三大法人買賣超!$A$4:$I$500,7,FALSE)</f>
        <v>#N/A</v>
      </c>
      <c r="J455" s="27" t="e">
        <f>VLOOKUP($B455,三大法人買賣超!$A$4:$I$500,9,FALSE)</f>
        <v>#N/A</v>
      </c>
      <c r="K455" s="37">
        <f>新台幣匯率美元指數!B456</f>
        <v>0</v>
      </c>
      <c r="L455" s="38">
        <f>新台幣匯率美元指數!C456</f>
        <v>0</v>
      </c>
      <c r="M455" s="39">
        <f>新台幣匯率美元指數!D456</f>
        <v>0</v>
      </c>
      <c r="N455" s="27" t="e">
        <f>VLOOKUP($B455,外資期貨未平倉口數!$A$4:$M$499,4,FALSE)</f>
        <v>#N/A</v>
      </c>
      <c r="O455" s="27" t="e">
        <f>VLOOKUP($B455,外資期貨未平倉口數!$A$4:$M$499,9,FALSE)</f>
        <v>#N/A</v>
      </c>
      <c r="P455" s="27" t="e">
        <f>VLOOKUP($B455,外資期貨未平倉口數!$A$4:$M$499,10,FALSE)</f>
        <v>#N/A</v>
      </c>
      <c r="Q455" s="27" t="e">
        <f>VLOOKUP($B455,外資期貨未平倉口數!$A$4:$M$499,11,FALSE)</f>
        <v>#N/A</v>
      </c>
      <c r="R455" s="64" t="e">
        <f>VLOOKUP($B455,選擇權未平倉餘額!$A$4:$I$500,6,FALSE)</f>
        <v>#N/A</v>
      </c>
      <c r="S455" s="64" t="e">
        <f>VLOOKUP($B455,選擇權未平倉餘額!$A$4:$I$500,7,FALSE)</f>
        <v>#N/A</v>
      </c>
      <c r="T455" s="64" t="e">
        <f>VLOOKUP($B455,選擇權未平倉餘額!$A$4:$I$500,8,FALSE)</f>
        <v>#N/A</v>
      </c>
      <c r="U455" s="64" t="e">
        <f>VLOOKUP($B455,選擇權未平倉餘額!$A$4:$I$500,9,FALSE)</f>
        <v>#N/A</v>
      </c>
      <c r="V455" s="39" t="e">
        <f>VLOOKUP($B455,臺指選擇權P_C_Ratios!$A$4:$C$500,3,FALSE)</f>
        <v>#N/A</v>
      </c>
      <c r="W455" s="41" t="e">
        <f>VLOOKUP($B455,散戶多空比!$A$6:$L$500,12,FALSE)</f>
        <v>#N/A</v>
      </c>
      <c r="X455" s="40" t="e">
        <f>VLOOKUP($B455,期貨大額交易人未沖銷部位!$A$4:$O$499,4,FALSE)</f>
        <v>#N/A</v>
      </c>
      <c r="Y455" s="40" t="e">
        <f>VLOOKUP($B455,期貨大額交易人未沖銷部位!$A$4:$O$499,7,FALSE)</f>
        <v>#N/A</v>
      </c>
      <c r="Z455" s="40" t="e">
        <f>VLOOKUP($B455,期貨大額交易人未沖銷部位!$A$4:$O$499,10,FALSE)</f>
        <v>#N/A</v>
      </c>
      <c r="AA455" s="40" t="e">
        <f>VLOOKUP($B455,期貨大額交易人未沖銷部位!$A$4:$O$499,13,FALSE)</f>
        <v>#N/A</v>
      </c>
      <c r="AB455" s="40" t="e">
        <f>VLOOKUP($B455,期貨大額交易人未沖銷部位!$A$4:$O$499,14,FALSE)</f>
        <v>#N/A</v>
      </c>
      <c r="AC455" s="40" t="e">
        <f>VLOOKUP($B455,期貨大額交易人未沖銷部位!$A$4:$O$499,15,FALSE)</f>
        <v>#N/A</v>
      </c>
      <c r="AD455" s="33" t="e">
        <f>VLOOKUP($B455,三大美股走勢!$A$4:$J$495,4,FALSE)</f>
        <v>#N/A</v>
      </c>
      <c r="AE455" s="33" t="e">
        <f>VLOOKUP($B455,三大美股走勢!$A$4:$J$495,7,FALSE)</f>
        <v>#N/A</v>
      </c>
      <c r="AF455" s="33" t="e">
        <f>VLOOKUP($B455,三大美股走勢!$A$4:$J$495,10,FALSE)</f>
        <v>#N/A</v>
      </c>
    </row>
    <row r="456" spans="2:32">
      <c r="B456" s="32">
        <v>43235</v>
      </c>
      <c r="C456" s="33" t="e">
        <f>VLOOKUP($B456,大盤與近月台指!$A$4:$I$499,2,FALSE)</f>
        <v>#N/A</v>
      </c>
      <c r="D456" s="34" t="e">
        <f>VLOOKUP($B456,大盤與近月台指!$A$4:$I$499,3,FALSE)</f>
        <v>#N/A</v>
      </c>
      <c r="E456" s="35" t="e">
        <f>VLOOKUP($B456,大盤與近月台指!$A$4:$I$499,4,FALSE)</f>
        <v>#N/A</v>
      </c>
      <c r="F456" s="33" t="e">
        <f>VLOOKUP($B456,大盤與近月台指!$A$4:$I$499,5,FALSE)</f>
        <v>#N/A</v>
      </c>
      <c r="G456" s="49" t="e">
        <f>VLOOKUP($B456,三大法人買賣超!$A$4:$I$500,3,FALSE)</f>
        <v>#N/A</v>
      </c>
      <c r="H456" s="34" t="e">
        <f>VLOOKUP($B456,三大法人買賣超!$A$4:$I$500,5,FALSE)</f>
        <v>#N/A</v>
      </c>
      <c r="I456" s="27" t="e">
        <f>VLOOKUP($B456,三大法人買賣超!$A$4:$I$500,7,FALSE)</f>
        <v>#N/A</v>
      </c>
      <c r="J456" s="27" t="e">
        <f>VLOOKUP($B456,三大法人買賣超!$A$4:$I$500,9,FALSE)</f>
        <v>#N/A</v>
      </c>
      <c r="K456" s="37">
        <f>新台幣匯率美元指數!B457</f>
        <v>0</v>
      </c>
      <c r="L456" s="38">
        <f>新台幣匯率美元指數!C457</f>
        <v>0</v>
      </c>
      <c r="M456" s="39">
        <f>新台幣匯率美元指數!D457</f>
        <v>0</v>
      </c>
      <c r="N456" s="27" t="e">
        <f>VLOOKUP($B456,外資期貨未平倉口數!$A$4:$M$499,4,FALSE)</f>
        <v>#N/A</v>
      </c>
      <c r="O456" s="27" t="e">
        <f>VLOOKUP($B456,外資期貨未平倉口數!$A$4:$M$499,9,FALSE)</f>
        <v>#N/A</v>
      </c>
      <c r="P456" s="27" t="e">
        <f>VLOOKUP($B456,外資期貨未平倉口數!$A$4:$M$499,10,FALSE)</f>
        <v>#N/A</v>
      </c>
      <c r="Q456" s="27" t="e">
        <f>VLOOKUP($B456,外資期貨未平倉口數!$A$4:$M$499,11,FALSE)</f>
        <v>#N/A</v>
      </c>
      <c r="R456" s="64" t="e">
        <f>VLOOKUP($B456,選擇權未平倉餘額!$A$4:$I$500,6,FALSE)</f>
        <v>#N/A</v>
      </c>
      <c r="S456" s="64" t="e">
        <f>VLOOKUP($B456,選擇權未平倉餘額!$A$4:$I$500,7,FALSE)</f>
        <v>#N/A</v>
      </c>
      <c r="T456" s="64" t="e">
        <f>VLOOKUP($B456,選擇權未平倉餘額!$A$4:$I$500,8,FALSE)</f>
        <v>#N/A</v>
      </c>
      <c r="U456" s="64" t="e">
        <f>VLOOKUP($B456,選擇權未平倉餘額!$A$4:$I$500,9,FALSE)</f>
        <v>#N/A</v>
      </c>
      <c r="V456" s="39" t="e">
        <f>VLOOKUP($B456,臺指選擇權P_C_Ratios!$A$4:$C$500,3,FALSE)</f>
        <v>#N/A</v>
      </c>
      <c r="W456" s="41" t="e">
        <f>VLOOKUP($B456,散戶多空比!$A$6:$L$500,12,FALSE)</f>
        <v>#N/A</v>
      </c>
      <c r="X456" s="40" t="e">
        <f>VLOOKUP($B456,期貨大額交易人未沖銷部位!$A$4:$O$499,4,FALSE)</f>
        <v>#N/A</v>
      </c>
      <c r="Y456" s="40" t="e">
        <f>VLOOKUP($B456,期貨大額交易人未沖銷部位!$A$4:$O$499,7,FALSE)</f>
        <v>#N/A</v>
      </c>
      <c r="Z456" s="40" t="e">
        <f>VLOOKUP($B456,期貨大額交易人未沖銷部位!$A$4:$O$499,10,FALSE)</f>
        <v>#N/A</v>
      </c>
      <c r="AA456" s="40" t="e">
        <f>VLOOKUP($B456,期貨大額交易人未沖銷部位!$A$4:$O$499,13,FALSE)</f>
        <v>#N/A</v>
      </c>
      <c r="AB456" s="40" t="e">
        <f>VLOOKUP($B456,期貨大額交易人未沖銷部位!$A$4:$O$499,14,FALSE)</f>
        <v>#N/A</v>
      </c>
      <c r="AC456" s="40" t="e">
        <f>VLOOKUP($B456,期貨大額交易人未沖銷部位!$A$4:$O$499,15,FALSE)</f>
        <v>#N/A</v>
      </c>
      <c r="AD456" s="33" t="e">
        <f>VLOOKUP($B456,三大美股走勢!$A$4:$J$495,4,FALSE)</f>
        <v>#N/A</v>
      </c>
      <c r="AE456" s="33" t="e">
        <f>VLOOKUP($B456,三大美股走勢!$A$4:$J$495,7,FALSE)</f>
        <v>#N/A</v>
      </c>
      <c r="AF456" s="33" t="e">
        <f>VLOOKUP($B456,三大美股走勢!$A$4:$J$495,10,FALSE)</f>
        <v>#N/A</v>
      </c>
    </row>
    <row r="457" spans="2:32">
      <c r="B457" s="32">
        <v>43236</v>
      </c>
      <c r="C457" s="33" t="e">
        <f>VLOOKUP($B457,大盤與近月台指!$A$4:$I$499,2,FALSE)</f>
        <v>#N/A</v>
      </c>
      <c r="D457" s="34" t="e">
        <f>VLOOKUP($B457,大盤與近月台指!$A$4:$I$499,3,FALSE)</f>
        <v>#N/A</v>
      </c>
      <c r="E457" s="35" t="e">
        <f>VLOOKUP($B457,大盤與近月台指!$A$4:$I$499,4,FALSE)</f>
        <v>#N/A</v>
      </c>
      <c r="F457" s="33" t="e">
        <f>VLOOKUP($B457,大盤與近月台指!$A$4:$I$499,5,FALSE)</f>
        <v>#N/A</v>
      </c>
      <c r="G457" s="49" t="e">
        <f>VLOOKUP($B457,三大法人買賣超!$A$4:$I$500,3,FALSE)</f>
        <v>#N/A</v>
      </c>
      <c r="H457" s="34" t="e">
        <f>VLOOKUP($B457,三大法人買賣超!$A$4:$I$500,5,FALSE)</f>
        <v>#N/A</v>
      </c>
      <c r="I457" s="27" t="e">
        <f>VLOOKUP($B457,三大法人買賣超!$A$4:$I$500,7,FALSE)</f>
        <v>#N/A</v>
      </c>
      <c r="J457" s="27" t="e">
        <f>VLOOKUP($B457,三大法人買賣超!$A$4:$I$500,9,FALSE)</f>
        <v>#N/A</v>
      </c>
      <c r="K457" s="37">
        <f>新台幣匯率美元指數!B458</f>
        <v>0</v>
      </c>
      <c r="L457" s="38">
        <f>新台幣匯率美元指數!C458</f>
        <v>0</v>
      </c>
      <c r="M457" s="39">
        <f>新台幣匯率美元指數!D458</f>
        <v>0</v>
      </c>
      <c r="N457" s="27" t="e">
        <f>VLOOKUP($B457,外資期貨未平倉口數!$A$4:$M$499,4,FALSE)</f>
        <v>#N/A</v>
      </c>
      <c r="O457" s="27" t="e">
        <f>VLOOKUP($B457,外資期貨未平倉口數!$A$4:$M$499,9,FALSE)</f>
        <v>#N/A</v>
      </c>
      <c r="P457" s="27" t="e">
        <f>VLOOKUP($B457,外資期貨未平倉口數!$A$4:$M$499,10,FALSE)</f>
        <v>#N/A</v>
      </c>
      <c r="Q457" s="27" t="e">
        <f>VLOOKUP($B457,外資期貨未平倉口數!$A$4:$M$499,11,FALSE)</f>
        <v>#N/A</v>
      </c>
      <c r="R457" s="64" t="e">
        <f>VLOOKUP($B457,選擇權未平倉餘額!$A$4:$I$500,6,FALSE)</f>
        <v>#N/A</v>
      </c>
      <c r="S457" s="64" t="e">
        <f>VLOOKUP($B457,選擇權未平倉餘額!$A$4:$I$500,7,FALSE)</f>
        <v>#N/A</v>
      </c>
      <c r="T457" s="64" t="e">
        <f>VLOOKUP($B457,選擇權未平倉餘額!$A$4:$I$500,8,FALSE)</f>
        <v>#N/A</v>
      </c>
      <c r="U457" s="64" t="e">
        <f>VLOOKUP($B457,選擇權未平倉餘額!$A$4:$I$500,9,FALSE)</f>
        <v>#N/A</v>
      </c>
      <c r="V457" s="39" t="e">
        <f>VLOOKUP($B457,臺指選擇權P_C_Ratios!$A$4:$C$500,3,FALSE)</f>
        <v>#N/A</v>
      </c>
      <c r="W457" s="41" t="e">
        <f>VLOOKUP($B457,散戶多空比!$A$6:$L$500,12,FALSE)</f>
        <v>#N/A</v>
      </c>
      <c r="X457" s="40" t="e">
        <f>VLOOKUP($B457,期貨大額交易人未沖銷部位!$A$4:$O$499,4,FALSE)</f>
        <v>#N/A</v>
      </c>
      <c r="Y457" s="40" t="e">
        <f>VLOOKUP($B457,期貨大額交易人未沖銷部位!$A$4:$O$499,7,FALSE)</f>
        <v>#N/A</v>
      </c>
      <c r="Z457" s="40" t="e">
        <f>VLOOKUP($B457,期貨大額交易人未沖銷部位!$A$4:$O$499,10,FALSE)</f>
        <v>#N/A</v>
      </c>
      <c r="AA457" s="40" t="e">
        <f>VLOOKUP($B457,期貨大額交易人未沖銷部位!$A$4:$O$499,13,FALSE)</f>
        <v>#N/A</v>
      </c>
      <c r="AB457" s="40" t="e">
        <f>VLOOKUP($B457,期貨大額交易人未沖銷部位!$A$4:$O$499,14,FALSE)</f>
        <v>#N/A</v>
      </c>
      <c r="AC457" s="40" t="e">
        <f>VLOOKUP($B457,期貨大額交易人未沖銷部位!$A$4:$O$499,15,FALSE)</f>
        <v>#N/A</v>
      </c>
      <c r="AD457" s="33" t="e">
        <f>VLOOKUP($B457,三大美股走勢!$A$4:$J$495,4,FALSE)</f>
        <v>#N/A</v>
      </c>
      <c r="AE457" s="33" t="e">
        <f>VLOOKUP($B457,三大美股走勢!$A$4:$J$495,7,FALSE)</f>
        <v>#N/A</v>
      </c>
      <c r="AF457" s="33" t="e">
        <f>VLOOKUP($B457,三大美股走勢!$A$4:$J$495,10,FALSE)</f>
        <v>#N/A</v>
      </c>
    </row>
    <row r="458" spans="2:32">
      <c r="B458" s="32">
        <v>43237</v>
      </c>
      <c r="C458" s="33" t="e">
        <f>VLOOKUP($B458,大盤與近月台指!$A$4:$I$499,2,FALSE)</f>
        <v>#N/A</v>
      </c>
      <c r="D458" s="34" t="e">
        <f>VLOOKUP($B458,大盤與近月台指!$A$4:$I$499,3,FALSE)</f>
        <v>#N/A</v>
      </c>
      <c r="E458" s="35" t="e">
        <f>VLOOKUP($B458,大盤與近月台指!$A$4:$I$499,4,FALSE)</f>
        <v>#N/A</v>
      </c>
      <c r="F458" s="33" t="e">
        <f>VLOOKUP($B458,大盤與近月台指!$A$4:$I$499,5,FALSE)</f>
        <v>#N/A</v>
      </c>
      <c r="G458" s="49" t="e">
        <f>VLOOKUP($B458,三大法人買賣超!$A$4:$I$500,3,FALSE)</f>
        <v>#N/A</v>
      </c>
      <c r="H458" s="34" t="e">
        <f>VLOOKUP($B458,三大法人買賣超!$A$4:$I$500,5,FALSE)</f>
        <v>#N/A</v>
      </c>
      <c r="I458" s="27" t="e">
        <f>VLOOKUP($B458,三大法人買賣超!$A$4:$I$500,7,FALSE)</f>
        <v>#N/A</v>
      </c>
      <c r="J458" s="27" t="e">
        <f>VLOOKUP($B458,三大法人買賣超!$A$4:$I$500,9,FALSE)</f>
        <v>#N/A</v>
      </c>
      <c r="K458" s="37">
        <f>新台幣匯率美元指數!B459</f>
        <v>0</v>
      </c>
      <c r="L458" s="38">
        <f>新台幣匯率美元指數!C459</f>
        <v>0</v>
      </c>
      <c r="M458" s="39">
        <f>新台幣匯率美元指數!D459</f>
        <v>0</v>
      </c>
      <c r="N458" s="27" t="e">
        <f>VLOOKUP($B458,外資期貨未平倉口數!$A$4:$M$499,4,FALSE)</f>
        <v>#N/A</v>
      </c>
      <c r="O458" s="27" t="e">
        <f>VLOOKUP($B458,外資期貨未平倉口數!$A$4:$M$499,9,FALSE)</f>
        <v>#N/A</v>
      </c>
      <c r="P458" s="27" t="e">
        <f>VLOOKUP($B458,外資期貨未平倉口數!$A$4:$M$499,10,FALSE)</f>
        <v>#N/A</v>
      </c>
      <c r="Q458" s="27" t="e">
        <f>VLOOKUP($B458,外資期貨未平倉口數!$A$4:$M$499,11,FALSE)</f>
        <v>#N/A</v>
      </c>
      <c r="R458" s="64" t="e">
        <f>VLOOKUP($B458,選擇權未平倉餘額!$A$4:$I$500,6,FALSE)</f>
        <v>#N/A</v>
      </c>
      <c r="S458" s="64" t="e">
        <f>VLOOKUP($B458,選擇權未平倉餘額!$A$4:$I$500,7,FALSE)</f>
        <v>#N/A</v>
      </c>
      <c r="T458" s="64" t="e">
        <f>VLOOKUP($B458,選擇權未平倉餘額!$A$4:$I$500,8,FALSE)</f>
        <v>#N/A</v>
      </c>
      <c r="U458" s="64" t="e">
        <f>VLOOKUP($B458,選擇權未平倉餘額!$A$4:$I$500,9,FALSE)</f>
        <v>#N/A</v>
      </c>
      <c r="V458" s="39" t="e">
        <f>VLOOKUP($B458,臺指選擇權P_C_Ratios!$A$4:$C$500,3,FALSE)</f>
        <v>#N/A</v>
      </c>
      <c r="W458" s="41" t="e">
        <f>VLOOKUP($B458,散戶多空比!$A$6:$L$500,12,FALSE)</f>
        <v>#N/A</v>
      </c>
      <c r="X458" s="40" t="e">
        <f>VLOOKUP($B458,期貨大額交易人未沖銷部位!$A$4:$O$499,4,FALSE)</f>
        <v>#N/A</v>
      </c>
      <c r="Y458" s="40" t="e">
        <f>VLOOKUP($B458,期貨大額交易人未沖銷部位!$A$4:$O$499,7,FALSE)</f>
        <v>#N/A</v>
      </c>
      <c r="Z458" s="40" t="e">
        <f>VLOOKUP($B458,期貨大額交易人未沖銷部位!$A$4:$O$499,10,FALSE)</f>
        <v>#N/A</v>
      </c>
      <c r="AA458" s="40" t="e">
        <f>VLOOKUP($B458,期貨大額交易人未沖銷部位!$A$4:$O$499,13,FALSE)</f>
        <v>#N/A</v>
      </c>
      <c r="AB458" s="40" t="e">
        <f>VLOOKUP($B458,期貨大額交易人未沖銷部位!$A$4:$O$499,14,FALSE)</f>
        <v>#N/A</v>
      </c>
      <c r="AC458" s="40" t="e">
        <f>VLOOKUP($B458,期貨大額交易人未沖銷部位!$A$4:$O$499,15,FALSE)</f>
        <v>#N/A</v>
      </c>
      <c r="AD458" s="33" t="e">
        <f>VLOOKUP($B458,三大美股走勢!$A$4:$J$495,4,FALSE)</f>
        <v>#N/A</v>
      </c>
      <c r="AE458" s="33" t="e">
        <f>VLOOKUP($B458,三大美股走勢!$A$4:$J$495,7,FALSE)</f>
        <v>#N/A</v>
      </c>
      <c r="AF458" s="33" t="e">
        <f>VLOOKUP($B458,三大美股走勢!$A$4:$J$495,10,FALSE)</f>
        <v>#N/A</v>
      </c>
    </row>
    <row r="459" spans="2:32">
      <c r="B459" s="32">
        <v>43238</v>
      </c>
      <c r="C459" s="33" t="e">
        <f>VLOOKUP($B459,大盤與近月台指!$A$4:$I$499,2,FALSE)</f>
        <v>#N/A</v>
      </c>
      <c r="D459" s="34" t="e">
        <f>VLOOKUP($B459,大盤與近月台指!$A$4:$I$499,3,FALSE)</f>
        <v>#N/A</v>
      </c>
      <c r="E459" s="35" t="e">
        <f>VLOOKUP($B459,大盤與近月台指!$A$4:$I$499,4,FALSE)</f>
        <v>#N/A</v>
      </c>
      <c r="F459" s="33" t="e">
        <f>VLOOKUP($B459,大盤與近月台指!$A$4:$I$499,5,FALSE)</f>
        <v>#N/A</v>
      </c>
      <c r="G459" s="49" t="e">
        <f>VLOOKUP($B459,三大法人買賣超!$A$4:$I$500,3,FALSE)</f>
        <v>#N/A</v>
      </c>
      <c r="H459" s="34" t="e">
        <f>VLOOKUP($B459,三大法人買賣超!$A$4:$I$500,5,FALSE)</f>
        <v>#N/A</v>
      </c>
      <c r="I459" s="27" t="e">
        <f>VLOOKUP($B459,三大法人買賣超!$A$4:$I$500,7,FALSE)</f>
        <v>#N/A</v>
      </c>
      <c r="J459" s="27" t="e">
        <f>VLOOKUP($B459,三大法人買賣超!$A$4:$I$500,9,FALSE)</f>
        <v>#N/A</v>
      </c>
      <c r="K459" s="37">
        <f>新台幣匯率美元指數!B460</f>
        <v>0</v>
      </c>
      <c r="L459" s="38">
        <f>新台幣匯率美元指數!C460</f>
        <v>0</v>
      </c>
      <c r="M459" s="39">
        <f>新台幣匯率美元指數!D460</f>
        <v>0</v>
      </c>
      <c r="N459" s="27" t="e">
        <f>VLOOKUP($B459,外資期貨未平倉口數!$A$4:$M$499,4,FALSE)</f>
        <v>#N/A</v>
      </c>
      <c r="O459" s="27" t="e">
        <f>VLOOKUP($B459,外資期貨未平倉口數!$A$4:$M$499,9,FALSE)</f>
        <v>#N/A</v>
      </c>
      <c r="P459" s="27" t="e">
        <f>VLOOKUP($B459,外資期貨未平倉口數!$A$4:$M$499,10,FALSE)</f>
        <v>#N/A</v>
      </c>
      <c r="Q459" s="27" t="e">
        <f>VLOOKUP($B459,外資期貨未平倉口數!$A$4:$M$499,11,FALSE)</f>
        <v>#N/A</v>
      </c>
      <c r="R459" s="64" t="e">
        <f>VLOOKUP($B459,選擇權未平倉餘額!$A$4:$I$500,6,FALSE)</f>
        <v>#N/A</v>
      </c>
      <c r="S459" s="64" t="e">
        <f>VLOOKUP($B459,選擇權未平倉餘額!$A$4:$I$500,7,FALSE)</f>
        <v>#N/A</v>
      </c>
      <c r="T459" s="64" t="e">
        <f>VLOOKUP($B459,選擇權未平倉餘額!$A$4:$I$500,8,FALSE)</f>
        <v>#N/A</v>
      </c>
      <c r="U459" s="64" t="e">
        <f>VLOOKUP($B459,選擇權未平倉餘額!$A$4:$I$500,9,FALSE)</f>
        <v>#N/A</v>
      </c>
      <c r="V459" s="39" t="e">
        <f>VLOOKUP($B459,臺指選擇權P_C_Ratios!$A$4:$C$500,3,FALSE)</f>
        <v>#N/A</v>
      </c>
      <c r="W459" s="41" t="e">
        <f>VLOOKUP($B459,散戶多空比!$A$6:$L$500,12,FALSE)</f>
        <v>#N/A</v>
      </c>
      <c r="X459" s="40" t="e">
        <f>VLOOKUP($B459,期貨大額交易人未沖銷部位!$A$4:$O$499,4,FALSE)</f>
        <v>#N/A</v>
      </c>
      <c r="Y459" s="40" t="e">
        <f>VLOOKUP($B459,期貨大額交易人未沖銷部位!$A$4:$O$499,7,FALSE)</f>
        <v>#N/A</v>
      </c>
      <c r="Z459" s="40" t="e">
        <f>VLOOKUP($B459,期貨大額交易人未沖銷部位!$A$4:$O$499,10,FALSE)</f>
        <v>#N/A</v>
      </c>
      <c r="AA459" s="40" t="e">
        <f>VLOOKUP($B459,期貨大額交易人未沖銷部位!$A$4:$O$499,13,FALSE)</f>
        <v>#N/A</v>
      </c>
      <c r="AB459" s="40" t="e">
        <f>VLOOKUP($B459,期貨大額交易人未沖銷部位!$A$4:$O$499,14,FALSE)</f>
        <v>#N/A</v>
      </c>
      <c r="AC459" s="40" t="e">
        <f>VLOOKUP($B459,期貨大額交易人未沖銷部位!$A$4:$O$499,15,FALSE)</f>
        <v>#N/A</v>
      </c>
      <c r="AD459" s="33" t="e">
        <f>VLOOKUP($B459,三大美股走勢!$A$4:$J$495,4,FALSE)</f>
        <v>#N/A</v>
      </c>
      <c r="AE459" s="33" t="e">
        <f>VLOOKUP($B459,三大美股走勢!$A$4:$J$495,7,FALSE)</f>
        <v>#N/A</v>
      </c>
      <c r="AF459" s="33" t="e">
        <f>VLOOKUP($B459,三大美股走勢!$A$4:$J$495,10,FALSE)</f>
        <v>#N/A</v>
      </c>
    </row>
    <row r="460" spans="2:32">
      <c r="B460" s="32">
        <v>43239</v>
      </c>
      <c r="C460" s="33" t="e">
        <f>VLOOKUP($B460,大盤與近月台指!$A$4:$I$499,2,FALSE)</f>
        <v>#N/A</v>
      </c>
      <c r="D460" s="34" t="e">
        <f>VLOOKUP($B460,大盤與近月台指!$A$4:$I$499,3,FALSE)</f>
        <v>#N/A</v>
      </c>
      <c r="E460" s="35" t="e">
        <f>VLOOKUP($B460,大盤與近月台指!$A$4:$I$499,4,FALSE)</f>
        <v>#N/A</v>
      </c>
      <c r="F460" s="33" t="e">
        <f>VLOOKUP($B460,大盤與近月台指!$A$4:$I$499,5,FALSE)</f>
        <v>#N/A</v>
      </c>
      <c r="G460" s="49" t="e">
        <f>VLOOKUP($B460,三大法人買賣超!$A$4:$I$500,3,FALSE)</f>
        <v>#N/A</v>
      </c>
      <c r="H460" s="34" t="e">
        <f>VLOOKUP($B460,三大法人買賣超!$A$4:$I$500,5,FALSE)</f>
        <v>#N/A</v>
      </c>
      <c r="I460" s="27" t="e">
        <f>VLOOKUP($B460,三大法人買賣超!$A$4:$I$500,7,FALSE)</f>
        <v>#N/A</v>
      </c>
      <c r="J460" s="27" t="e">
        <f>VLOOKUP($B460,三大法人買賣超!$A$4:$I$500,9,FALSE)</f>
        <v>#N/A</v>
      </c>
      <c r="K460" s="37">
        <f>新台幣匯率美元指數!B461</f>
        <v>0</v>
      </c>
      <c r="L460" s="38">
        <f>新台幣匯率美元指數!C461</f>
        <v>0</v>
      </c>
      <c r="M460" s="39">
        <f>新台幣匯率美元指數!D461</f>
        <v>0</v>
      </c>
      <c r="N460" s="27" t="e">
        <f>VLOOKUP($B460,外資期貨未平倉口數!$A$4:$M$499,4,FALSE)</f>
        <v>#N/A</v>
      </c>
      <c r="O460" s="27" t="e">
        <f>VLOOKUP($B460,外資期貨未平倉口數!$A$4:$M$499,9,FALSE)</f>
        <v>#N/A</v>
      </c>
      <c r="P460" s="27" t="e">
        <f>VLOOKUP($B460,外資期貨未平倉口數!$A$4:$M$499,10,FALSE)</f>
        <v>#N/A</v>
      </c>
      <c r="Q460" s="27" t="e">
        <f>VLOOKUP($B460,外資期貨未平倉口數!$A$4:$M$499,11,FALSE)</f>
        <v>#N/A</v>
      </c>
      <c r="R460" s="64" t="e">
        <f>VLOOKUP($B460,選擇權未平倉餘額!$A$4:$I$500,6,FALSE)</f>
        <v>#N/A</v>
      </c>
      <c r="S460" s="64" t="e">
        <f>VLOOKUP($B460,選擇權未平倉餘額!$A$4:$I$500,7,FALSE)</f>
        <v>#N/A</v>
      </c>
      <c r="T460" s="64" t="e">
        <f>VLOOKUP($B460,選擇權未平倉餘額!$A$4:$I$500,8,FALSE)</f>
        <v>#N/A</v>
      </c>
      <c r="U460" s="64" t="e">
        <f>VLOOKUP($B460,選擇權未平倉餘額!$A$4:$I$500,9,FALSE)</f>
        <v>#N/A</v>
      </c>
      <c r="V460" s="39" t="e">
        <f>VLOOKUP($B460,臺指選擇權P_C_Ratios!$A$4:$C$500,3,FALSE)</f>
        <v>#N/A</v>
      </c>
      <c r="W460" s="41" t="e">
        <f>VLOOKUP($B460,散戶多空比!$A$6:$L$500,12,FALSE)</f>
        <v>#N/A</v>
      </c>
      <c r="X460" s="40" t="e">
        <f>VLOOKUP($B460,期貨大額交易人未沖銷部位!$A$4:$O$499,4,FALSE)</f>
        <v>#N/A</v>
      </c>
      <c r="Y460" s="40" t="e">
        <f>VLOOKUP($B460,期貨大額交易人未沖銷部位!$A$4:$O$499,7,FALSE)</f>
        <v>#N/A</v>
      </c>
      <c r="Z460" s="40" t="e">
        <f>VLOOKUP($B460,期貨大額交易人未沖銷部位!$A$4:$O$499,10,FALSE)</f>
        <v>#N/A</v>
      </c>
      <c r="AA460" s="40" t="e">
        <f>VLOOKUP($B460,期貨大額交易人未沖銷部位!$A$4:$O$499,13,FALSE)</f>
        <v>#N/A</v>
      </c>
      <c r="AB460" s="40" t="e">
        <f>VLOOKUP($B460,期貨大額交易人未沖銷部位!$A$4:$O$499,14,FALSE)</f>
        <v>#N/A</v>
      </c>
      <c r="AC460" s="40" t="e">
        <f>VLOOKUP($B460,期貨大額交易人未沖銷部位!$A$4:$O$499,15,FALSE)</f>
        <v>#N/A</v>
      </c>
      <c r="AD460" s="33" t="e">
        <f>VLOOKUP($B460,三大美股走勢!$A$4:$J$495,4,FALSE)</f>
        <v>#N/A</v>
      </c>
      <c r="AE460" s="33" t="e">
        <f>VLOOKUP($B460,三大美股走勢!$A$4:$J$495,7,FALSE)</f>
        <v>#N/A</v>
      </c>
      <c r="AF460" s="33" t="e">
        <f>VLOOKUP($B460,三大美股走勢!$A$4:$J$495,10,FALSE)</f>
        <v>#N/A</v>
      </c>
    </row>
    <row r="461" spans="2:32">
      <c r="B461" s="32">
        <v>43240</v>
      </c>
      <c r="C461" s="33" t="e">
        <f>VLOOKUP($B461,大盤與近月台指!$A$4:$I$499,2,FALSE)</f>
        <v>#N/A</v>
      </c>
      <c r="D461" s="34" t="e">
        <f>VLOOKUP($B461,大盤與近月台指!$A$4:$I$499,3,FALSE)</f>
        <v>#N/A</v>
      </c>
      <c r="E461" s="35" t="e">
        <f>VLOOKUP($B461,大盤與近月台指!$A$4:$I$499,4,FALSE)</f>
        <v>#N/A</v>
      </c>
      <c r="F461" s="33" t="e">
        <f>VLOOKUP($B461,大盤與近月台指!$A$4:$I$499,5,FALSE)</f>
        <v>#N/A</v>
      </c>
      <c r="G461" s="49" t="e">
        <f>VLOOKUP($B461,三大法人買賣超!$A$4:$I$500,3,FALSE)</f>
        <v>#N/A</v>
      </c>
      <c r="H461" s="34" t="e">
        <f>VLOOKUP($B461,三大法人買賣超!$A$4:$I$500,5,FALSE)</f>
        <v>#N/A</v>
      </c>
      <c r="I461" s="27" t="e">
        <f>VLOOKUP($B461,三大法人買賣超!$A$4:$I$500,7,FALSE)</f>
        <v>#N/A</v>
      </c>
      <c r="J461" s="27" t="e">
        <f>VLOOKUP($B461,三大法人買賣超!$A$4:$I$500,9,FALSE)</f>
        <v>#N/A</v>
      </c>
      <c r="K461" s="37">
        <f>新台幣匯率美元指數!B462</f>
        <v>0</v>
      </c>
      <c r="L461" s="38">
        <f>新台幣匯率美元指數!C462</f>
        <v>0</v>
      </c>
      <c r="M461" s="39">
        <f>新台幣匯率美元指數!D462</f>
        <v>0</v>
      </c>
      <c r="N461" s="27" t="e">
        <f>VLOOKUP($B461,外資期貨未平倉口數!$A$4:$M$499,4,FALSE)</f>
        <v>#N/A</v>
      </c>
      <c r="O461" s="27" t="e">
        <f>VLOOKUP($B461,外資期貨未平倉口數!$A$4:$M$499,9,FALSE)</f>
        <v>#N/A</v>
      </c>
      <c r="P461" s="27" t="e">
        <f>VLOOKUP($B461,外資期貨未平倉口數!$A$4:$M$499,10,FALSE)</f>
        <v>#N/A</v>
      </c>
      <c r="Q461" s="27" t="e">
        <f>VLOOKUP($B461,外資期貨未平倉口數!$A$4:$M$499,11,FALSE)</f>
        <v>#N/A</v>
      </c>
      <c r="R461" s="64" t="e">
        <f>VLOOKUP($B461,選擇權未平倉餘額!$A$4:$I$500,6,FALSE)</f>
        <v>#N/A</v>
      </c>
      <c r="S461" s="64" t="e">
        <f>VLOOKUP($B461,選擇權未平倉餘額!$A$4:$I$500,7,FALSE)</f>
        <v>#N/A</v>
      </c>
      <c r="T461" s="64" t="e">
        <f>VLOOKUP($B461,選擇權未平倉餘額!$A$4:$I$500,8,FALSE)</f>
        <v>#N/A</v>
      </c>
      <c r="U461" s="64" t="e">
        <f>VLOOKUP($B461,選擇權未平倉餘額!$A$4:$I$500,9,FALSE)</f>
        <v>#N/A</v>
      </c>
      <c r="V461" s="39" t="e">
        <f>VLOOKUP($B461,臺指選擇權P_C_Ratios!$A$4:$C$500,3,FALSE)</f>
        <v>#N/A</v>
      </c>
      <c r="W461" s="41" t="e">
        <f>VLOOKUP($B461,散戶多空比!$A$6:$L$500,12,FALSE)</f>
        <v>#N/A</v>
      </c>
      <c r="X461" s="40" t="e">
        <f>VLOOKUP($B461,期貨大額交易人未沖銷部位!$A$4:$O$499,4,FALSE)</f>
        <v>#N/A</v>
      </c>
      <c r="Y461" s="40" t="e">
        <f>VLOOKUP($B461,期貨大額交易人未沖銷部位!$A$4:$O$499,7,FALSE)</f>
        <v>#N/A</v>
      </c>
      <c r="Z461" s="40" t="e">
        <f>VLOOKUP($B461,期貨大額交易人未沖銷部位!$A$4:$O$499,10,FALSE)</f>
        <v>#N/A</v>
      </c>
      <c r="AA461" s="40" t="e">
        <f>VLOOKUP($B461,期貨大額交易人未沖銷部位!$A$4:$O$499,13,FALSE)</f>
        <v>#N/A</v>
      </c>
      <c r="AB461" s="40" t="e">
        <f>VLOOKUP($B461,期貨大額交易人未沖銷部位!$A$4:$O$499,14,FALSE)</f>
        <v>#N/A</v>
      </c>
      <c r="AC461" s="40" t="e">
        <f>VLOOKUP($B461,期貨大額交易人未沖銷部位!$A$4:$O$499,15,FALSE)</f>
        <v>#N/A</v>
      </c>
      <c r="AD461" s="33" t="e">
        <f>VLOOKUP($B461,三大美股走勢!$A$4:$J$495,4,FALSE)</f>
        <v>#N/A</v>
      </c>
      <c r="AE461" s="33" t="e">
        <f>VLOOKUP($B461,三大美股走勢!$A$4:$J$495,7,FALSE)</f>
        <v>#N/A</v>
      </c>
      <c r="AF461" s="33" t="e">
        <f>VLOOKUP($B461,三大美股走勢!$A$4:$J$495,10,FALSE)</f>
        <v>#N/A</v>
      </c>
    </row>
    <row r="462" spans="2:32">
      <c r="B462" s="32">
        <v>43241</v>
      </c>
      <c r="C462" s="33" t="e">
        <f>VLOOKUP($B462,大盤與近月台指!$A$4:$I$499,2,FALSE)</f>
        <v>#N/A</v>
      </c>
      <c r="D462" s="34" t="e">
        <f>VLOOKUP($B462,大盤與近月台指!$A$4:$I$499,3,FALSE)</f>
        <v>#N/A</v>
      </c>
      <c r="E462" s="35" t="e">
        <f>VLOOKUP($B462,大盤與近月台指!$A$4:$I$499,4,FALSE)</f>
        <v>#N/A</v>
      </c>
      <c r="F462" s="33" t="e">
        <f>VLOOKUP($B462,大盤與近月台指!$A$4:$I$499,5,FALSE)</f>
        <v>#N/A</v>
      </c>
      <c r="G462" s="49" t="e">
        <f>VLOOKUP($B462,三大法人買賣超!$A$4:$I$500,3,FALSE)</f>
        <v>#N/A</v>
      </c>
      <c r="H462" s="34" t="e">
        <f>VLOOKUP($B462,三大法人買賣超!$A$4:$I$500,5,FALSE)</f>
        <v>#N/A</v>
      </c>
      <c r="I462" s="27" t="e">
        <f>VLOOKUP($B462,三大法人買賣超!$A$4:$I$500,7,FALSE)</f>
        <v>#N/A</v>
      </c>
      <c r="J462" s="27" t="e">
        <f>VLOOKUP($B462,三大法人買賣超!$A$4:$I$500,9,FALSE)</f>
        <v>#N/A</v>
      </c>
      <c r="K462" s="37">
        <f>新台幣匯率美元指數!B463</f>
        <v>0</v>
      </c>
      <c r="L462" s="38">
        <f>新台幣匯率美元指數!C463</f>
        <v>0</v>
      </c>
      <c r="M462" s="39">
        <f>新台幣匯率美元指數!D463</f>
        <v>0</v>
      </c>
      <c r="N462" s="27" t="e">
        <f>VLOOKUP($B462,外資期貨未平倉口數!$A$4:$M$499,4,FALSE)</f>
        <v>#N/A</v>
      </c>
      <c r="O462" s="27" t="e">
        <f>VLOOKUP($B462,外資期貨未平倉口數!$A$4:$M$499,9,FALSE)</f>
        <v>#N/A</v>
      </c>
      <c r="P462" s="27" t="e">
        <f>VLOOKUP($B462,外資期貨未平倉口數!$A$4:$M$499,10,FALSE)</f>
        <v>#N/A</v>
      </c>
      <c r="Q462" s="27" t="e">
        <f>VLOOKUP($B462,外資期貨未平倉口數!$A$4:$M$499,11,FALSE)</f>
        <v>#N/A</v>
      </c>
      <c r="R462" s="64" t="e">
        <f>VLOOKUP($B462,選擇權未平倉餘額!$A$4:$I$500,6,FALSE)</f>
        <v>#N/A</v>
      </c>
      <c r="S462" s="64" t="e">
        <f>VLOOKUP($B462,選擇權未平倉餘額!$A$4:$I$500,7,FALSE)</f>
        <v>#N/A</v>
      </c>
      <c r="T462" s="64" t="e">
        <f>VLOOKUP($B462,選擇權未平倉餘額!$A$4:$I$500,8,FALSE)</f>
        <v>#N/A</v>
      </c>
      <c r="U462" s="64" t="e">
        <f>VLOOKUP($B462,選擇權未平倉餘額!$A$4:$I$500,9,FALSE)</f>
        <v>#N/A</v>
      </c>
      <c r="V462" s="39" t="e">
        <f>VLOOKUP($B462,臺指選擇權P_C_Ratios!$A$4:$C$500,3,FALSE)</f>
        <v>#N/A</v>
      </c>
      <c r="W462" s="41" t="e">
        <f>VLOOKUP($B462,散戶多空比!$A$6:$L$500,12,FALSE)</f>
        <v>#N/A</v>
      </c>
      <c r="X462" s="40" t="e">
        <f>VLOOKUP($B462,期貨大額交易人未沖銷部位!$A$4:$O$499,4,FALSE)</f>
        <v>#N/A</v>
      </c>
      <c r="Y462" s="40" t="e">
        <f>VLOOKUP($B462,期貨大額交易人未沖銷部位!$A$4:$O$499,7,FALSE)</f>
        <v>#N/A</v>
      </c>
      <c r="Z462" s="40" t="e">
        <f>VLOOKUP($B462,期貨大額交易人未沖銷部位!$A$4:$O$499,10,FALSE)</f>
        <v>#N/A</v>
      </c>
      <c r="AA462" s="40" t="e">
        <f>VLOOKUP($B462,期貨大額交易人未沖銷部位!$A$4:$O$499,13,FALSE)</f>
        <v>#N/A</v>
      </c>
      <c r="AB462" s="40" t="e">
        <f>VLOOKUP($B462,期貨大額交易人未沖銷部位!$A$4:$O$499,14,FALSE)</f>
        <v>#N/A</v>
      </c>
      <c r="AC462" s="40" t="e">
        <f>VLOOKUP($B462,期貨大額交易人未沖銷部位!$A$4:$O$499,15,FALSE)</f>
        <v>#N/A</v>
      </c>
      <c r="AD462" s="33" t="e">
        <f>VLOOKUP($B462,三大美股走勢!$A$4:$J$495,4,FALSE)</f>
        <v>#N/A</v>
      </c>
      <c r="AE462" s="33" t="e">
        <f>VLOOKUP($B462,三大美股走勢!$A$4:$J$495,7,FALSE)</f>
        <v>#N/A</v>
      </c>
      <c r="AF462" s="33" t="e">
        <f>VLOOKUP($B462,三大美股走勢!$A$4:$J$495,10,FALSE)</f>
        <v>#N/A</v>
      </c>
    </row>
    <row r="463" spans="2:32">
      <c r="B463" s="32">
        <v>43242</v>
      </c>
      <c r="C463" s="33" t="e">
        <f>VLOOKUP($B463,大盤與近月台指!$A$4:$I$499,2,FALSE)</f>
        <v>#N/A</v>
      </c>
      <c r="D463" s="34" t="e">
        <f>VLOOKUP($B463,大盤與近月台指!$A$4:$I$499,3,FALSE)</f>
        <v>#N/A</v>
      </c>
      <c r="E463" s="35" t="e">
        <f>VLOOKUP($B463,大盤與近月台指!$A$4:$I$499,4,FALSE)</f>
        <v>#N/A</v>
      </c>
      <c r="F463" s="33" t="e">
        <f>VLOOKUP($B463,大盤與近月台指!$A$4:$I$499,5,FALSE)</f>
        <v>#N/A</v>
      </c>
      <c r="G463" s="49" t="e">
        <f>VLOOKUP($B463,三大法人買賣超!$A$4:$I$500,3,FALSE)</f>
        <v>#N/A</v>
      </c>
      <c r="H463" s="34" t="e">
        <f>VLOOKUP($B463,三大法人買賣超!$A$4:$I$500,5,FALSE)</f>
        <v>#N/A</v>
      </c>
      <c r="I463" s="27" t="e">
        <f>VLOOKUP($B463,三大法人買賣超!$A$4:$I$500,7,FALSE)</f>
        <v>#N/A</v>
      </c>
      <c r="J463" s="27" t="e">
        <f>VLOOKUP($B463,三大法人買賣超!$A$4:$I$500,9,FALSE)</f>
        <v>#N/A</v>
      </c>
      <c r="K463" s="37">
        <f>新台幣匯率美元指數!B464</f>
        <v>0</v>
      </c>
      <c r="L463" s="38">
        <f>新台幣匯率美元指數!C464</f>
        <v>0</v>
      </c>
      <c r="M463" s="39">
        <f>新台幣匯率美元指數!D464</f>
        <v>0</v>
      </c>
      <c r="N463" s="27" t="e">
        <f>VLOOKUP($B463,外資期貨未平倉口數!$A$4:$M$499,4,FALSE)</f>
        <v>#N/A</v>
      </c>
      <c r="O463" s="27" t="e">
        <f>VLOOKUP($B463,外資期貨未平倉口數!$A$4:$M$499,9,FALSE)</f>
        <v>#N/A</v>
      </c>
      <c r="P463" s="27" t="e">
        <f>VLOOKUP($B463,外資期貨未平倉口數!$A$4:$M$499,10,FALSE)</f>
        <v>#N/A</v>
      </c>
      <c r="Q463" s="27" t="e">
        <f>VLOOKUP($B463,外資期貨未平倉口數!$A$4:$M$499,11,FALSE)</f>
        <v>#N/A</v>
      </c>
      <c r="R463" s="64" t="e">
        <f>VLOOKUP($B463,選擇權未平倉餘額!$A$4:$I$500,6,FALSE)</f>
        <v>#N/A</v>
      </c>
      <c r="S463" s="64" t="e">
        <f>VLOOKUP($B463,選擇權未平倉餘額!$A$4:$I$500,7,FALSE)</f>
        <v>#N/A</v>
      </c>
      <c r="T463" s="64" t="e">
        <f>VLOOKUP($B463,選擇權未平倉餘額!$A$4:$I$500,8,FALSE)</f>
        <v>#N/A</v>
      </c>
      <c r="U463" s="64" t="e">
        <f>VLOOKUP($B463,選擇權未平倉餘額!$A$4:$I$500,9,FALSE)</f>
        <v>#N/A</v>
      </c>
      <c r="V463" s="39" t="e">
        <f>VLOOKUP($B463,臺指選擇權P_C_Ratios!$A$4:$C$500,3,FALSE)</f>
        <v>#N/A</v>
      </c>
      <c r="W463" s="41" t="e">
        <f>VLOOKUP($B463,散戶多空比!$A$6:$L$500,12,FALSE)</f>
        <v>#N/A</v>
      </c>
      <c r="X463" s="40" t="e">
        <f>VLOOKUP($B463,期貨大額交易人未沖銷部位!$A$4:$O$499,4,FALSE)</f>
        <v>#N/A</v>
      </c>
      <c r="Y463" s="40" t="e">
        <f>VLOOKUP($B463,期貨大額交易人未沖銷部位!$A$4:$O$499,7,FALSE)</f>
        <v>#N/A</v>
      </c>
      <c r="Z463" s="40" t="e">
        <f>VLOOKUP($B463,期貨大額交易人未沖銷部位!$A$4:$O$499,10,FALSE)</f>
        <v>#N/A</v>
      </c>
      <c r="AA463" s="40" t="e">
        <f>VLOOKUP($B463,期貨大額交易人未沖銷部位!$A$4:$O$499,13,FALSE)</f>
        <v>#N/A</v>
      </c>
      <c r="AB463" s="40" t="e">
        <f>VLOOKUP($B463,期貨大額交易人未沖銷部位!$A$4:$O$499,14,FALSE)</f>
        <v>#N/A</v>
      </c>
      <c r="AC463" s="40" t="e">
        <f>VLOOKUP($B463,期貨大額交易人未沖銷部位!$A$4:$O$499,15,FALSE)</f>
        <v>#N/A</v>
      </c>
      <c r="AD463" s="33" t="e">
        <f>VLOOKUP($B463,三大美股走勢!$A$4:$J$495,4,FALSE)</f>
        <v>#N/A</v>
      </c>
      <c r="AE463" s="33" t="e">
        <f>VLOOKUP($B463,三大美股走勢!$A$4:$J$495,7,FALSE)</f>
        <v>#N/A</v>
      </c>
      <c r="AF463" s="33" t="e">
        <f>VLOOKUP($B463,三大美股走勢!$A$4:$J$495,10,FALSE)</f>
        <v>#N/A</v>
      </c>
    </row>
    <row r="464" spans="2:32">
      <c r="B464" s="32">
        <v>43243</v>
      </c>
      <c r="C464" s="33" t="e">
        <f>VLOOKUP($B464,大盤與近月台指!$A$4:$I$499,2,FALSE)</f>
        <v>#N/A</v>
      </c>
      <c r="D464" s="34" t="e">
        <f>VLOOKUP($B464,大盤與近月台指!$A$4:$I$499,3,FALSE)</f>
        <v>#N/A</v>
      </c>
      <c r="E464" s="35" t="e">
        <f>VLOOKUP($B464,大盤與近月台指!$A$4:$I$499,4,FALSE)</f>
        <v>#N/A</v>
      </c>
      <c r="F464" s="33" t="e">
        <f>VLOOKUP($B464,大盤與近月台指!$A$4:$I$499,5,FALSE)</f>
        <v>#N/A</v>
      </c>
      <c r="G464" s="49" t="e">
        <f>VLOOKUP($B464,三大法人買賣超!$A$4:$I$500,3,FALSE)</f>
        <v>#N/A</v>
      </c>
      <c r="H464" s="34" t="e">
        <f>VLOOKUP($B464,三大法人買賣超!$A$4:$I$500,5,FALSE)</f>
        <v>#N/A</v>
      </c>
      <c r="I464" s="27" t="e">
        <f>VLOOKUP($B464,三大法人買賣超!$A$4:$I$500,7,FALSE)</f>
        <v>#N/A</v>
      </c>
      <c r="J464" s="27" t="e">
        <f>VLOOKUP($B464,三大法人買賣超!$A$4:$I$500,9,FALSE)</f>
        <v>#N/A</v>
      </c>
      <c r="K464" s="37">
        <f>新台幣匯率美元指數!B465</f>
        <v>0</v>
      </c>
      <c r="L464" s="38">
        <f>新台幣匯率美元指數!C465</f>
        <v>0</v>
      </c>
      <c r="M464" s="39">
        <f>新台幣匯率美元指數!D465</f>
        <v>0</v>
      </c>
      <c r="N464" s="27" t="e">
        <f>VLOOKUP($B464,外資期貨未平倉口數!$A$4:$M$499,4,FALSE)</f>
        <v>#N/A</v>
      </c>
      <c r="O464" s="27" t="e">
        <f>VLOOKUP($B464,外資期貨未平倉口數!$A$4:$M$499,9,FALSE)</f>
        <v>#N/A</v>
      </c>
      <c r="P464" s="27" t="e">
        <f>VLOOKUP($B464,外資期貨未平倉口數!$A$4:$M$499,10,FALSE)</f>
        <v>#N/A</v>
      </c>
      <c r="Q464" s="27" t="e">
        <f>VLOOKUP($B464,外資期貨未平倉口數!$A$4:$M$499,11,FALSE)</f>
        <v>#N/A</v>
      </c>
      <c r="R464" s="64" t="e">
        <f>VLOOKUP($B464,選擇權未平倉餘額!$A$4:$I$500,6,FALSE)</f>
        <v>#N/A</v>
      </c>
      <c r="S464" s="64" t="e">
        <f>VLOOKUP($B464,選擇權未平倉餘額!$A$4:$I$500,7,FALSE)</f>
        <v>#N/A</v>
      </c>
      <c r="T464" s="64" t="e">
        <f>VLOOKUP($B464,選擇權未平倉餘額!$A$4:$I$500,8,FALSE)</f>
        <v>#N/A</v>
      </c>
      <c r="U464" s="64" t="e">
        <f>VLOOKUP($B464,選擇權未平倉餘額!$A$4:$I$500,9,FALSE)</f>
        <v>#N/A</v>
      </c>
      <c r="V464" s="39" t="e">
        <f>VLOOKUP($B464,臺指選擇權P_C_Ratios!$A$4:$C$500,3,FALSE)</f>
        <v>#N/A</v>
      </c>
      <c r="W464" s="41" t="e">
        <f>VLOOKUP($B464,散戶多空比!$A$6:$L$500,12,FALSE)</f>
        <v>#N/A</v>
      </c>
      <c r="X464" s="40" t="e">
        <f>VLOOKUP($B464,期貨大額交易人未沖銷部位!$A$4:$O$499,4,FALSE)</f>
        <v>#N/A</v>
      </c>
      <c r="Y464" s="40" t="e">
        <f>VLOOKUP($B464,期貨大額交易人未沖銷部位!$A$4:$O$499,7,FALSE)</f>
        <v>#N/A</v>
      </c>
      <c r="Z464" s="40" t="e">
        <f>VLOOKUP($B464,期貨大額交易人未沖銷部位!$A$4:$O$499,10,FALSE)</f>
        <v>#N/A</v>
      </c>
      <c r="AA464" s="40" t="e">
        <f>VLOOKUP($B464,期貨大額交易人未沖銷部位!$A$4:$O$499,13,FALSE)</f>
        <v>#N/A</v>
      </c>
      <c r="AB464" s="40" t="e">
        <f>VLOOKUP($B464,期貨大額交易人未沖銷部位!$A$4:$O$499,14,FALSE)</f>
        <v>#N/A</v>
      </c>
      <c r="AC464" s="40" t="e">
        <f>VLOOKUP($B464,期貨大額交易人未沖銷部位!$A$4:$O$499,15,FALSE)</f>
        <v>#N/A</v>
      </c>
      <c r="AD464" s="33" t="e">
        <f>VLOOKUP($B464,三大美股走勢!$A$4:$J$495,4,FALSE)</f>
        <v>#N/A</v>
      </c>
      <c r="AE464" s="33" t="e">
        <f>VLOOKUP($B464,三大美股走勢!$A$4:$J$495,7,FALSE)</f>
        <v>#N/A</v>
      </c>
      <c r="AF464" s="33" t="e">
        <f>VLOOKUP($B464,三大美股走勢!$A$4:$J$495,10,FALSE)</f>
        <v>#N/A</v>
      </c>
    </row>
    <row r="465" spans="2:32">
      <c r="B465" s="32">
        <v>43244</v>
      </c>
      <c r="C465" s="33" t="e">
        <f>VLOOKUP($B465,大盤與近月台指!$A$4:$I$499,2,FALSE)</f>
        <v>#N/A</v>
      </c>
      <c r="D465" s="34" t="e">
        <f>VLOOKUP($B465,大盤與近月台指!$A$4:$I$499,3,FALSE)</f>
        <v>#N/A</v>
      </c>
      <c r="E465" s="35" t="e">
        <f>VLOOKUP($B465,大盤與近月台指!$A$4:$I$499,4,FALSE)</f>
        <v>#N/A</v>
      </c>
      <c r="F465" s="33" t="e">
        <f>VLOOKUP($B465,大盤與近月台指!$A$4:$I$499,5,FALSE)</f>
        <v>#N/A</v>
      </c>
      <c r="G465" s="49" t="e">
        <f>VLOOKUP($B465,三大法人買賣超!$A$4:$I$500,3,FALSE)</f>
        <v>#N/A</v>
      </c>
      <c r="H465" s="34" t="e">
        <f>VLOOKUP($B465,三大法人買賣超!$A$4:$I$500,5,FALSE)</f>
        <v>#N/A</v>
      </c>
      <c r="I465" s="27" t="e">
        <f>VLOOKUP($B465,三大法人買賣超!$A$4:$I$500,7,FALSE)</f>
        <v>#N/A</v>
      </c>
      <c r="J465" s="27" t="e">
        <f>VLOOKUP($B465,三大法人買賣超!$A$4:$I$500,9,FALSE)</f>
        <v>#N/A</v>
      </c>
      <c r="K465" s="37">
        <f>新台幣匯率美元指數!B466</f>
        <v>0</v>
      </c>
      <c r="L465" s="38">
        <f>新台幣匯率美元指數!C466</f>
        <v>0</v>
      </c>
      <c r="M465" s="39">
        <f>新台幣匯率美元指數!D466</f>
        <v>0</v>
      </c>
      <c r="N465" s="27" t="e">
        <f>VLOOKUP($B465,外資期貨未平倉口數!$A$4:$M$499,4,FALSE)</f>
        <v>#N/A</v>
      </c>
      <c r="O465" s="27" t="e">
        <f>VLOOKUP($B465,外資期貨未平倉口數!$A$4:$M$499,9,FALSE)</f>
        <v>#N/A</v>
      </c>
      <c r="P465" s="27" t="e">
        <f>VLOOKUP($B465,外資期貨未平倉口數!$A$4:$M$499,10,FALSE)</f>
        <v>#N/A</v>
      </c>
      <c r="Q465" s="27" t="e">
        <f>VLOOKUP($B465,外資期貨未平倉口數!$A$4:$M$499,11,FALSE)</f>
        <v>#N/A</v>
      </c>
      <c r="R465" s="64" t="e">
        <f>VLOOKUP($B465,選擇權未平倉餘額!$A$4:$I$500,6,FALSE)</f>
        <v>#N/A</v>
      </c>
      <c r="S465" s="64" t="e">
        <f>VLOOKUP($B465,選擇權未平倉餘額!$A$4:$I$500,7,FALSE)</f>
        <v>#N/A</v>
      </c>
      <c r="T465" s="64" t="e">
        <f>VLOOKUP($B465,選擇權未平倉餘額!$A$4:$I$500,8,FALSE)</f>
        <v>#N/A</v>
      </c>
      <c r="U465" s="64" t="e">
        <f>VLOOKUP($B465,選擇權未平倉餘額!$A$4:$I$500,9,FALSE)</f>
        <v>#N/A</v>
      </c>
      <c r="V465" s="39" t="e">
        <f>VLOOKUP($B465,臺指選擇權P_C_Ratios!$A$4:$C$500,3,FALSE)</f>
        <v>#N/A</v>
      </c>
      <c r="W465" s="41" t="e">
        <f>VLOOKUP($B465,散戶多空比!$A$6:$L$500,12,FALSE)</f>
        <v>#N/A</v>
      </c>
      <c r="X465" s="40" t="e">
        <f>VLOOKUP($B465,期貨大額交易人未沖銷部位!$A$4:$O$499,4,FALSE)</f>
        <v>#N/A</v>
      </c>
      <c r="Y465" s="40" t="e">
        <f>VLOOKUP($B465,期貨大額交易人未沖銷部位!$A$4:$O$499,7,FALSE)</f>
        <v>#N/A</v>
      </c>
      <c r="Z465" s="40" t="e">
        <f>VLOOKUP($B465,期貨大額交易人未沖銷部位!$A$4:$O$499,10,FALSE)</f>
        <v>#N/A</v>
      </c>
      <c r="AA465" s="40" t="e">
        <f>VLOOKUP($B465,期貨大額交易人未沖銷部位!$A$4:$O$499,13,FALSE)</f>
        <v>#N/A</v>
      </c>
      <c r="AB465" s="40" t="e">
        <f>VLOOKUP($B465,期貨大額交易人未沖銷部位!$A$4:$O$499,14,FALSE)</f>
        <v>#N/A</v>
      </c>
      <c r="AC465" s="40" t="e">
        <f>VLOOKUP($B465,期貨大額交易人未沖銷部位!$A$4:$O$499,15,FALSE)</f>
        <v>#N/A</v>
      </c>
      <c r="AD465" s="33" t="e">
        <f>VLOOKUP($B465,三大美股走勢!$A$4:$J$495,4,FALSE)</f>
        <v>#N/A</v>
      </c>
      <c r="AE465" s="33" t="e">
        <f>VLOOKUP($B465,三大美股走勢!$A$4:$J$495,7,FALSE)</f>
        <v>#N/A</v>
      </c>
      <c r="AF465" s="33" t="e">
        <f>VLOOKUP($B465,三大美股走勢!$A$4:$J$495,10,FALSE)</f>
        <v>#N/A</v>
      </c>
    </row>
    <row r="466" spans="2:32">
      <c r="B466" s="32">
        <v>43245</v>
      </c>
      <c r="C466" s="33" t="e">
        <f>VLOOKUP($B466,大盤與近月台指!$A$4:$I$499,2,FALSE)</f>
        <v>#N/A</v>
      </c>
      <c r="D466" s="34" t="e">
        <f>VLOOKUP($B466,大盤與近月台指!$A$4:$I$499,3,FALSE)</f>
        <v>#N/A</v>
      </c>
      <c r="E466" s="35" t="e">
        <f>VLOOKUP($B466,大盤與近月台指!$A$4:$I$499,4,FALSE)</f>
        <v>#N/A</v>
      </c>
      <c r="F466" s="33" t="e">
        <f>VLOOKUP($B466,大盤與近月台指!$A$4:$I$499,5,FALSE)</f>
        <v>#N/A</v>
      </c>
      <c r="G466" s="49" t="e">
        <f>VLOOKUP($B466,三大法人買賣超!$A$4:$I$500,3,FALSE)</f>
        <v>#N/A</v>
      </c>
      <c r="H466" s="34" t="e">
        <f>VLOOKUP($B466,三大法人買賣超!$A$4:$I$500,5,FALSE)</f>
        <v>#N/A</v>
      </c>
      <c r="I466" s="27" t="e">
        <f>VLOOKUP($B466,三大法人買賣超!$A$4:$I$500,7,FALSE)</f>
        <v>#N/A</v>
      </c>
      <c r="J466" s="27" t="e">
        <f>VLOOKUP($B466,三大法人買賣超!$A$4:$I$500,9,FALSE)</f>
        <v>#N/A</v>
      </c>
      <c r="K466" s="37">
        <f>新台幣匯率美元指數!B467</f>
        <v>0</v>
      </c>
      <c r="L466" s="38">
        <f>新台幣匯率美元指數!C467</f>
        <v>0</v>
      </c>
      <c r="M466" s="39">
        <f>新台幣匯率美元指數!D467</f>
        <v>0</v>
      </c>
      <c r="N466" s="27" t="e">
        <f>VLOOKUP($B466,外資期貨未平倉口數!$A$4:$M$499,4,FALSE)</f>
        <v>#N/A</v>
      </c>
      <c r="O466" s="27" t="e">
        <f>VLOOKUP($B466,外資期貨未平倉口數!$A$4:$M$499,9,FALSE)</f>
        <v>#N/A</v>
      </c>
      <c r="P466" s="27" t="e">
        <f>VLOOKUP($B466,外資期貨未平倉口數!$A$4:$M$499,10,FALSE)</f>
        <v>#N/A</v>
      </c>
      <c r="Q466" s="27" t="e">
        <f>VLOOKUP($B466,外資期貨未平倉口數!$A$4:$M$499,11,FALSE)</f>
        <v>#N/A</v>
      </c>
      <c r="R466" s="64" t="e">
        <f>VLOOKUP($B466,選擇權未平倉餘額!$A$4:$I$500,6,FALSE)</f>
        <v>#N/A</v>
      </c>
      <c r="S466" s="64" t="e">
        <f>VLOOKUP($B466,選擇權未平倉餘額!$A$4:$I$500,7,FALSE)</f>
        <v>#N/A</v>
      </c>
      <c r="T466" s="64" t="e">
        <f>VLOOKUP($B466,選擇權未平倉餘額!$A$4:$I$500,8,FALSE)</f>
        <v>#N/A</v>
      </c>
      <c r="U466" s="64" t="e">
        <f>VLOOKUP($B466,選擇權未平倉餘額!$A$4:$I$500,9,FALSE)</f>
        <v>#N/A</v>
      </c>
      <c r="V466" s="39" t="e">
        <f>VLOOKUP($B466,臺指選擇權P_C_Ratios!$A$4:$C$500,3,FALSE)</f>
        <v>#N/A</v>
      </c>
      <c r="W466" s="41" t="e">
        <f>VLOOKUP($B466,散戶多空比!$A$6:$L$500,12,FALSE)</f>
        <v>#N/A</v>
      </c>
      <c r="X466" s="40" t="e">
        <f>VLOOKUP($B466,期貨大額交易人未沖銷部位!$A$4:$O$499,4,FALSE)</f>
        <v>#N/A</v>
      </c>
      <c r="Y466" s="40" t="e">
        <f>VLOOKUP($B466,期貨大額交易人未沖銷部位!$A$4:$O$499,7,FALSE)</f>
        <v>#N/A</v>
      </c>
      <c r="Z466" s="40" t="e">
        <f>VLOOKUP($B466,期貨大額交易人未沖銷部位!$A$4:$O$499,10,FALSE)</f>
        <v>#N/A</v>
      </c>
      <c r="AA466" s="40" t="e">
        <f>VLOOKUP($B466,期貨大額交易人未沖銷部位!$A$4:$O$499,13,FALSE)</f>
        <v>#N/A</v>
      </c>
      <c r="AB466" s="40" t="e">
        <f>VLOOKUP($B466,期貨大額交易人未沖銷部位!$A$4:$O$499,14,FALSE)</f>
        <v>#N/A</v>
      </c>
      <c r="AC466" s="40" t="e">
        <f>VLOOKUP($B466,期貨大額交易人未沖銷部位!$A$4:$O$499,15,FALSE)</f>
        <v>#N/A</v>
      </c>
      <c r="AD466" s="33" t="e">
        <f>VLOOKUP($B466,三大美股走勢!$A$4:$J$495,4,FALSE)</f>
        <v>#N/A</v>
      </c>
      <c r="AE466" s="33" t="e">
        <f>VLOOKUP($B466,三大美股走勢!$A$4:$J$495,7,FALSE)</f>
        <v>#N/A</v>
      </c>
      <c r="AF466" s="33" t="e">
        <f>VLOOKUP($B466,三大美股走勢!$A$4:$J$495,10,FALSE)</f>
        <v>#N/A</v>
      </c>
    </row>
    <row r="467" spans="2:32">
      <c r="B467" s="32">
        <v>43246</v>
      </c>
      <c r="C467" s="33" t="e">
        <f>VLOOKUP($B467,大盤與近月台指!$A$4:$I$499,2,FALSE)</f>
        <v>#N/A</v>
      </c>
      <c r="D467" s="34" t="e">
        <f>VLOOKUP($B467,大盤與近月台指!$A$4:$I$499,3,FALSE)</f>
        <v>#N/A</v>
      </c>
      <c r="E467" s="35" t="e">
        <f>VLOOKUP($B467,大盤與近月台指!$A$4:$I$499,4,FALSE)</f>
        <v>#N/A</v>
      </c>
      <c r="F467" s="33" t="e">
        <f>VLOOKUP($B467,大盤與近月台指!$A$4:$I$499,5,FALSE)</f>
        <v>#N/A</v>
      </c>
      <c r="G467" s="49" t="e">
        <f>VLOOKUP($B467,三大法人買賣超!$A$4:$I$500,3,FALSE)</f>
        <v>#N/A</v>
      </c>
      <c r="H467" s="34" t="e">
        <f>VLOOKUP($B467,三大法人買賣超!$A$4:$I$500,5,FALSE)</f>
        <v>#N/A</v>
      </c>
      <c r="I467" s="27" t="e">
        <f>VLOOKUP($B467,三大法人買賣超!$A$4:$I$500,7,FALSE)</f>
        <v>#N/A</v>
      </c>
      <c r="J467" s="27" t="e">
        <f>VLOOKUP($B467,三大法人買賣超!$A$4:$I$500,9,FALSE)</f>
        <v>#N/A</v>
      </c>
      <c r="K467" s="37">
        <f>新台幣匯率美元指數!B468</f>
        <v>0</v>
      </c>
      <c r="L467" s="38">
        <f>新台幣匯率美元指數!C468</f>
        <v>0</v>
      </c>
      <c r="M467" s="39">
        <f>新台幣匯率美元指數!D468</f>
        <v>0</v>
      </c>
      <c r="N467" s="27" t="e">
        <f>VLOOKUP($B467,外資期貨未平倉口數!$A$4:$M$499,4,FALSE)</f>
        <v>#N/A</v>
      </c>
      <c r="O467" s="27" t="e">
        <f>VLOOKUP($B467,外資期貨未平倉口數!$A$4:$M$499,9,FALSE)</f>
        <v>#N/A</v>
      </c>
      <c r="P467" s="27" t="e">
        <f>VLOOKUP($B467,外資期貨未平倉口數!$A$4:$M$499,10,FALSE)</f>
        <v>#N/A</v>
      </c>
      <c r="Q467" s="27" t="e">
        <f>VLOOKUP($B467,外資期貨未平倉口數!$A$4:$M$499,11,FALSE)</f>
        <v>#N/A</v>
      </c>
      <c r="R467" s="64" t="e">
        <f>VLOOKUP($B467,選擇權未平倉餘額!$A$4:$I$500,6,FALSE)</f>
        <v>#N/A</v>
      </c>
      <c r="S467" s="64" t="e">
        <f>VLOOKUP($B467,選擇權未平倉餘額!$A$4:$I$500,7,FALSE)</f>
        <v>#N/A</v>
      </c>
      <c r="T467" s="64" t="e">
        <f>VLOOKUP($B467,選擇權未平倉餘額!$A$4:$I$500,8,FALSE)</f>
        <v>#N/A</v>
      </c>
      <c r="U467" s="64" t="e">
        <f>VLOOKUP($B467,選擇權未平倉餘額!$A$4:$I$500,9,FALSE)</f>
        <v>#N/A</v>
      </c>
      <c r="V467" s="39" t="e">
        <f>VLOOKUP($B467,臺指選擇權P_C_Ratios!$A$4:$C$500,3,FALSE)</f>
        <v>#N/A</v>
      </c>
      <c r="W467" s="41" t="e">
        <f>VLOOKUP($B467,散戶多空比!$A$6:$L$500,12,FALSE)</f>
        <v>#N/A</v>
      </c>
      <c r="X467" s="40" t="e">
        <f>VLOOKUP($B467,期貨大額交易人未沖銷部位!$A$4:$O$499,4,FALSE)</f>
        <v>#N/A</v>
      </c>
      <c r="Y467" s="40" t="e">
        <f>VLOOKUP($B467,期貨大額交易人未沖銷部位!$A$4:$O$499,7,FALSE)</f>
        <v>#N/A</v>
      </c>
      <c r="Z467" s="40" t="e">
        <f>VLOOKUP($B467,期貨大額交易人未沖銷部位!$A$4:$O$499,10,FALSE)</f>
        <v>#N/A</v>
      </c>
      <c r="AA467" s="40" t="e">
        <f>VLOOKUP($B467,期貨大額交易人未沖銷部位!$A$4:$O$499,13,FALSE)</f>
        <v>#N/A</v>
      </c>
      <c r="AB467" s="40" t="e">
        <f>VLOOKUP($B467,期貨大額交易人未沖銷部位!$A$4:$O$499,14,FALSE)</f>
        <v>#N/A</v>
      </c>
      <c r="AC467" s="40" t="e">
        <f>VLOOKUP($B467,期貨大額交易人未沖銷部位!$A$4:$O$499,15,FALSE)</f>
        <v>#N/A</v>
      </c>
      <c r="AD467" s="33" t="e">
        <f>VLOOKUP($B467,三大美股走勢!$A$4:$J$495,4,FALSE)</f>
        <v>#N/A</v>
      </c>
      <c r="AE467" s="33" t="e">
        <f>VLOOKUP($B467,三大美股走勢!$A$4:$J$495,7,FALSE)</f>
        <v>#N/A</v>
      </c>
      <c r="AF467" s="33" t="e">
        <f>VLOOKUP($B467,三大美股走勢!$A$4:$J$495,10,FALSE)</f>
        <v>#N/A</v>
      </c>
    </row>
    <row r="468" spans="2:32">
      <c r="B468" s="32">
        <v>43247</v>
      </c>
      <c r="C468" s="33" t="e">
        <f>VLOOKUP($B468,大盤與近月台指!$A$4:$I$499,2,FALSE)</f>
        <v>#N/A</v>
      </c>
      <c r="D468" s="34" t="e">
        <f>VLOOKUP($B468,大盤與近月台指!$A$4:$I$499,3,FALSE)</f>
        <v>#N/A</v>
      </c>
      <c r="E468" s="35" t="e">
        <f>VLOOKUP($B468,大盤與近月台指!$A$4:$I$499,4,FALSE)</f>
        <v>#N/A</v>
      </c>
      <c r="F468" s="33" t="e">
        <f>VLOOKUP($B468,大盤與近月台指!$A$4:$I$499,5,FALSE)</f>
        <v>#N/A</v>
      </c>
      <c r="G468" s="49" t="e">
        <f>VLOOKUP($B468,三大法人買賣超!$A$4:$I$500,3,FALSE)</f>
        <v>#N/A</v>
      </c>
      <c r="H468" s="34" t="e">
        <f>VLOOKUP($B468,三大法人買賣超!$A$4:$I$500,5,FALSE)</f>
        <v>#N/A</v>
      </c>
      <c r="I468" s="27" t="e">
        <f>VLOOKUP($B468,三大法人買賣超!$A$4:$I$500,7,FALSE)</f>
        <v>#N/A</v>
      </c>
      <c r="J468" s="27" t="e">
        <f>VLOOKUP($B468,三大法人買賣超!$A$4:$I$500,9,FALSE)</f>
        <v>#N/A</v>
      </c>
      <c r="K468" s="37">
        <f>新台幣匯率美元指數!B469</f>
        <v>0</v>
      </c>
      <c r="L468" s="38">
        <f>新台幣匯率美元指數!C469</f>
        <v>0</v>
      </c>
      <c r="M468" s="39">
        <f>新台幣匯率美元指數!D469</f>
        <v>0</v>
      </c>
      <c r="N468" s="27" t="e">
        <f>VLOOKUP($B468,外資期貨未平倉口數!$A$4:$M$499,4,FALSE)</f>
        <v>#N/A</v>
      </c>
      <c r="O468" s="27" t="e">
        <f>VLOOKUP($B468,外資期貨未平倉口數!$A$4:$M$499,9,FALSE)</f>
        <v>#N/A</v>
      </c>
      <c r="P468" s="27" t="e">
        <f>VLOOKUP($B468,外資期貨未平倉口數!$A$4:$M$499,10,FALSE)</f>
        <v>#N/A</v>
      </c>
      <c r="Q468" s="27" t="e">
        <f>VLOOKUP($B468,外資期貨未平倉口數!$A$4:$M$499,11,FALSE)</f>
        <v>#N/A</v>
      </c>
      <c r="R468" s="64" t="e">
        <f>VLOOKUP($B468,選擇權未平倉餘額!$A$4:$I$500,6,FALSE)</f>
        <v>#N/A</v>
      </c>
      <c r="S468" s="64" t="e">
        <f>VLOOKUP($B468,選擇權未平倉餘額!$A$4:$I$500,7,FALSE)</f>
        <v>#N/A</v>
      </c>
      <c r="T468" s="64" t="e">
        <f>VLOOKUP($B468,選擇權未平倉餘額!$A$4:$I$500,8,FALSE)</f>
        <v>#N/A</v>
      </c>
      <c r="U468" s="64" t="e">
        <f>VLOOKUP($B468,選擇權未平倉餘額!$A$4:$I$500,9,FALSE)</f>
        <v>#N/A</v>
      </c>
      <c r="V468" s="39" t="e">
        <f>VLOOKUP($B468,臺指選擇權P_C_Ratios!$A$4:$C$500,3,FALSE)</f>
        <v>#N/A</v>
      </c>
      <c r="W468" s="41" t="e">
        <f>VLOOKUP($B468,散戶多空比!$A$6:$L$500,12,FALSE)</f>
        <v>#N/A</v>
      </c>
      <c r="X468" s="40" t="e">
        <f>VLOOKUP($B468,期貨大額交易人未沖銷部位!$A$4:$O$499,4,FALSE)</f>
        <v>#N/A</v>
      </c>
      <c r="Y468" s="40" t="e">
        <f>VLOOKUP($B468,期貨大額交易人未沖銷部位!$A$4:$O$499,7,FALSE)</f>
        <v>#N/A</v>
      </c>
      <c r="Z468" s="40" t="e">
        <f>VLOOKUP($B468,期貨大額交易人未沖銷部位!$A$4:$O$499,10,FALSE)</f>
        <v>#N/A</v>
      </c>
      <c r="AA468" s="40" t="e">
        <f>VLOOKUP($B468,期貨大額交易人未沖銷部位!$A$4:$O$499,13,FALSE)</f>
        <v>#N/A</v>
      </c>
      <c r="AB468" s="40" t="e">
        <f>VLOOKUP($B468,期貨大額交易人未沖銷部位!$A$4:$O$499,14,FALSE)</f>
        <v>#N/A</v>
      </c>
      <c r="AC468" s="40" t="e">
        <f>VLOOKUP($B468,期貨大額交易人未沖銷部位!$A$4:$O$499,15,FALSE)</f>
        <v>#N/A</v>
      </c>
      <c r="AD468" s="33" t="e">
        <f>VLOOKUP($B468,三大美股走勢!$A$4:$J$495,4,FALSE)</f>
        <v>#N/A</v>
      </c>
      <c r="AE468" s="33" t="e">
        <f>VLOOKUP($B468,三大美股走勢!$A$4:$J$495,7,FALSE)</f>
        <v>#N/A</v>
      </c>
      <c r="AF468" s="33" t="e">
        <f>VLOOKUP($B468,三大美股走勢!$A$4:$J$495,10,FALSE)</f>
        <v>#N/A</v>
      </c>
    </row>
    <row r="469" spans="2:32">
      <c r="B469" s="32">
        <v>43248</v>
      </c>
      <c r="C469" s="33" t="e">
        <f>VLOOKUP($B469,大盤與近月台指!$A$4:$I$499,2,FALSE)</f>
        <v>#N/A</v>
      </c>
      <c r="D469" s="34" t="e">
        <f>VLOOKUP($B469,大盤與近月台指!$A$4:$I$499,3,FALSE)</f>
        <v>#N/A</v>
      </c>
      <c r="E469" s="35" t="e">
        <f>VLOOKUP($B469,大盤與近月台指!$A$4:$I$499,4,FALSE)</f>
        <v>#N/A</v>
      </c>
      <c r="F469" s="33" t="e">
        <f>VLOOKUP($B469,大盤與近月台指!$A$4:$I$499,5,FALSE)</f>
        <v>#N/A</v>
      </c>
      <c r="G469" s="49" t="e">
        <f>VLOOKUP($B469,三大法人買賣超!$A$4:$I$500,3,FALSE)</f>
        <v>#N/A</v>
      </c>
      <c r="H469" s="34" t="e">
        <f>VLOOKUP($B469,三大法人買賣超!$A$4:$I$500,5,FALSE)</f>
        <v>#N/A</v>
      </c>
      <c r="I469" s="27" t="e">
        <f>VLOOKUP($B469,三大法人買賣超!$A$4:$I$500,7,FALSE)</f>
        <v>#N/A</v>
      </c>
      <c r="J469" s="27" t="e">
        <f>VLOOKUP($B469,三大法人買賣超!$A$4:$I$500,9,FALSE)</f>
        <v>#N/A</v>
      </c>
      <c r="K469" s="37">
        <f>新台幣匯率美元指數!B470</f>
        <v>0</v>
      </c>
      <c r="L469" s="38">
        <f>新台幣匯率美元指數!C470</f>
        <v>0</v>
      </c>
      <c r="M469" s="39">
        <f>新台幣匯率美元指數!D470</f>
        <v>0</v>
      </c>
      <c r="N469" s="27" t="e">
        <f>VLOOKUP($B469,外資期貨未平倉口數!$A$4:$M$499,4,FALSE)</f>
        <v>#N/A</v>
      </c>
      <c r="O469" s="27" t="e">
        <f>VLOOKUP($B469,外資期貨未平倉口數!$A$4:$M$499,9,FALSE)</f>
        <v>#N/A</v>
      </c>
      <c r="P469" s="27" t="e">
        <f>VLOOKUP($B469,外資期貨未平倉口數!$A$4:$M$499,10,FALSE)</f>
        <v>#N/A</v>
      </c>
      <c r="Q469" s="27" t="e">
        <f>VLOOKUP($B469,外資期貨未平倉口數!$A$4:$M$499,11,FALSE)</f>
        <v>#N/A</v>
      </c>
      <c r="R469" s="64" t="e">
        <f>VLOOKUP($B469,選擇權未平倉餘額!$A$4:$I$500,6,FALSE)</f>
        <v>#N/A</v>
      </c>
      <c r="S469" s="64" t="e">
        <f>VLOOKUP($B469,選擇權未平倉餘額!$A$4:$I$500,7,FALSE)</f>
        <v>#N/A</v>
      </c>
      <c r="T469" s="64" t="e">
        <f>VLOOKUP($B469,選擇權未平倉餘額!$A$4:$I$500,8,FALSE)</f>
        <v>#N/A</v>
      </c>
      <c r="U469" s="64" t="e">
        <f>VLOOKUP($B469,選擇權未平倉餘額!$A$4:$I$500,9,FALSE)</f>
        <v>#N/A</v>
      </c>
      <c r="V469" s="39" t="e">
        <f>VLOOKUP($B469,臺指選擇權P_C_Ratios!$A$4:$C$500,3,FALSE)</f>
        <v>#N/A</v>
      </c>
      <c r="W469" s="41" t="e">
        <f>VLOOKUP($B469,散戶多空比!$A$6:$L$500,12,FALSE)</f>
        <v>#N/A</v>
      </c>
      <c r="X469" s="40" t="e">
        <f>VLOOKUP($B469,期貨大額交易人未沖銷部位!$A$4:$O$499,4,FALSE)</f>
        <v>#N/A</v>
      </c>
      <c r="Y469" s="40" t="e">
        <f>VLOOKUP($B469,期貨大額交易人未沖銷部位!$A$4:$O$499,7,FALSE)</f>
        <v>#N/A</v>
      </c>
      <c r="Z469" s="40" t="e">
        <f>VLOOKUP($B469,期貨大額交易人未沖銷部位!$A$4:$O$499,10,FALSE)</f>
        <v>#N/A</v>
      </c>
      <c r="AA469" s="40" t="e">
        <f>VLOOKUP($B469,期貨大額交易人未沖銷部位!$A$4:$O$499,13,FALSE)</f>
        <v>#N/A</v>
      </c>
      <c r="AB469" s="40" t="e">
        <f>VLOOKUP($B469,期貨大額交易人未沖銷部位!$A$4:$O$499,14,FALSE)</f>
        <v>#N/A</v>
      </c>
      <c r="AC469" s="40" t="e">
        <f>VLOOKUP($B469,期貨大額交易人未沖銷部位!$A$4:$O$499,15,FALSE)</f>
        <v>#N/A</v>
      </c>
      <c r="AD469" s="33" t="e">
        <f>VLOOKUP($B469,三大美股走勢!$A$4:$J$495,4,FALSE)</f>
        <v>#N/A</v>
      </c>
      <c r="AE469" s="33" t="e">
        <f>VLOOKUP($B469,三大美股走勢!$A$4:$J$495,7,FALSE)</f>
        <v>#N/A</v>
      </c>
      <c r="AF469" s="33" t="e">
        <f>VLOOKUP($B469,三大美股走勢!$A$4:$J$495,10,FALSE)</f>
        <v>#N/A</v>
      </c>
    </row>
    <row r="470" spans="2:32">
      <c r="B470" s="32">
        <v>43249</v>
      </c>
      <c r="C470" s="33" t="e">
        <f>VLOOKUP($B470,大盤與近月台指!$A$4:$I$499,2,FALSE)</f>
        <v>#N/A</v>
      </c>
      <c r="D470" s="34" t="e">
        <f>VLOOKUP($B470,大盤與近月台指!$A$4:$I$499,3,FALSE)</f>
        <v>#N/A</v>
      </c>
      <c r="E470" s="35" t="e">
        <f>VLOOKUP($B470,大盤與近月台指!$A$4:$I$499,4,FALSE)</f>
        <v>#N/A</v>
      </c>
      <c r="F470" s="33" t="e">
        <f>VLOOKUP($B470,大盤與近月台指!$A$4:$I$499,5,FALSE)</f>
        <v>#N/A</v>
      </c>
      <c r="G470" s="49" t="e">
        <f>VLOOKUP($B470,三大法人買賣超!$A$4:$I$500,3,FALSE)</f>
        <v>#N/A</v>
      </c>
      <c r="H470" s="34" t="e">
        <f>VLOOKUP($B470,三大法人買賣超!$A$4:$I$500,5,FALSE)</f>
        <v>#N/A</v>
      </c>
      <c r="I470" s="27" t="e">
        <f>VLOOKUP($B470,三大法人買賣超!$A$4:$I$500,7,FALSE)</f>
        <v>#N/A</v>
      </c>
      <c r="J470" s="27" t="e">
        <f>VLOOKUP($B470,三大法人買賣超!$A$4:$I$500,9,FALSE)</f>
        <v>#N/A</v>
      </c>
      <c r="K470" s="37">
        <f>新台幣匯率美元指數!B471</f>
        <v>0</v>
      </c>
      <c r="L470" s="38">
        <f>新台幣匯率美元指數!C471</f>
        <v>0</v>
      </c>
      <c r="M470" s="39">
        <f>新台幣匯率美元指數!D471</f>
        <v>0</v>
      </c>
      <c r="N470" s="27" t="e">
        <f>VLOOKUP($B470,外資期貨未平倉口數!$A$4:$M$499,4,FALSE)</f>
        <v>#N/A</v>
      </c>
      <c r="O470" s="27" t="e">
        <f>VLOOKUP($B470,外資期貨未平倉口數!$A$4:$M$499,9,FALSE)</f>
        <v>#N/A</v>
      </c>
      <c r="P470" s="27" t="e">
        <f>VLOOKUP($B470,外資期貨未平倉口數!$A$4:$M$499,10,FALSE)</f>
        <v>#N/A</v>
      </c>
      <c r="Q470" s="27" t="e">
        <f>VLOOKUP($B470,外資期貨未平倉口數!$A$4:$M$499,11,FALSE)</f>
        <v>#N/A</v>
      </c>
      <c r="R470" s="64" t="e">
        <f>VLOOKUP($B470,選擇權未平倉餘額!$A$4:$I$500,6,FALSE)</f>
        <v>#N/A</v>
      </c>
      <c r="S470" s="64" t="e">
        <f>VLOOKUP($B470,選擇權未平倉餘額!$A$4:$I$500,7,FALSE)</f>
        <v>#N/A</v>
      </c>
      <c r="T470" s="64" t="e">
        <f>VLOOKUP($B470,選擇權未平倉餘額!$A$4:$I$500,8,FALSE)</f>
        <v>#N/A</v>
      </c>
      <c r="U470" s="64" t="e">
        <f>VLOOKUP($B470,選擇權未平倉餘額!$A$4:$I$500,9,FALSE)</f>
        <v>#N/A</v>
      </c>
      <c r="V470" s="39" t="e">
        <f>VLOOKUP($B470,臺指選擇權P_C_Ratios!$A$4:$C$500,3,FALSE)</f>
        <v>#N/A</v>
      </c>
      <c r="W470" s="41" t="e">
        <f>VLOOKUP($B470,散戶多空比!$A$6:$L$500,12,FALSE)</f>
        <v>#N/A</v>
      </c>
      <c r="X470" s="40" t="e">
        <f>VLOOKUP($B470,期貨大額交易人未沖銷部位!$A$4:$O$499,4,FALSE)</f>
        <v>#N/A</v>
      </c>
      <c r="Y470" s="40" t="e">
        <f>VLOOKUP($B470,期貨大額交易人未沖銷部位!$A$4:$O$499,7,FALSE)</f>
        <v>#N/A</v>
      </c>
      <c r="Z470" s="40" t="e">
        <f>VLOOKUP($B470,期貨大額交易人未沖銷部位!$A$4:$O$499,10,FALSE)</f>
        <v>#N/A</v>
      </c>
      <c r="AA470" s="40" t="e">
        <f>VLOOKUP($B470,期貨大額交易人未沖銷部位!$A$4:$O$499,13,FALSE)</f>
        <v>#N/A</v>
      </c>
      <c r="AB470" s="40" t="e">
        <f>VLOOKUP($B470,期貨大額交易人未沖銷部位!$A$4:$O$499,14,FALSE)</f>
        <v>#N/A</v>
      </c>
      <c r="AC470" s="40" t="e">
        <f>VLOOKUP($B470,期貨大額交易人未沖銷部位!$A$4:$O$499,15,FALSE)</f>
        <v>#N/A</v>
      </c>
      <c r="AD470" s="33" t="e">
        <f>VLOOKUP($B470,三大美股走勢!$A$4:$J$495,4,FALSE)</f>
        <v>#N/A</v>
      </c>
      <c r="AE470" s="33" t="e">
        <f>VLOOKUP($B470,三大美股走勢!$A$4:$J$495,7,FALSE)</f>
        <v>#N/A</v>
      </c>
      <c r="AF470" s="33" t="e">
        <f>VLOOKUP($B470,三大美股走勢!$A$4:$J$495,10,FALSE)</f>
        <v>#N/A</v>
      </c>
    </row>
    <row r="471" spans="2:32">
      <c r="B471" s="32">
        <v>43250</v>
      </c>
      <c r="C471" s="33" t="e">
        <f>VLOOKUP($B471,大盤與近月台指!$A$4:$I$499,2,FALSE)</f>
        <v>#N/A</v>
      </c>
      <c r="D471" s="34" t="e">
        <f>VLOOKUP($B471,大盤與近月台指!$A$4:$I$499,3,FALSE)</f>
        <v>#N/A</v>
      </c>
      <c r="E471" s="35" t="e">
        <f>VLOOKUP($B471,大盤與近月台指!$A$4:$I$499,4,FALSE)</f>
        <v>#N/A</v>
      </c>
      <c r="F471" s="33" t="e">
        <f>VLOOKUP($B471,大盤與近月台指!$A$4:$I$499,5,FALSE)</f>
        <v>#N/A</v>
      </c>
      <c r="G471" s="49" t="e">
        <f>VLOOKUP($B471,三大法人買賣超!$A$4:$I$500,3,FALSE)</f>
        <v>#N/A</v>
      </c>
      <c r="H471" s="34" t="e">
        <f>VLOOKUP($B471,三大法人買賣超!$A$4:$I$500,5,FALSE)</f>
        <v>#N/A</v>
      </c>
      <c r="I471" s="27" t="e">
        <f>VLOOKUP($B471,三大法人買賣超!$A$4:$I$500,7,FALSE)</f>
        <v>#N/A</v>
      </c>
      <c r="J471" s="27" t="e">
        <f>VLOOKUP($B471,三大法人買賣超!$A$4:$I$500,9,FALSE)</f>
        <v>#N/A</v>
      </c>
      <c r="K471" s="37">
        <f>新台幣匯率美元指數!B472</f>
        <v>0</v>
      </c>
      <c r="L471" s="38">
        <f>新台幣匯率美元指數!C472</f>
        <v>0</v>
      </c>
      <c r="M471" s="39">
        <f>新台幣匯率美元指數!D472</f>
        <v>0</v>
      </c>
      <c r="N471" s="27" t="e">
        <f>VLOOKUP($B471,外資期貨未平倉口數!$A$4:$M$499,4,FALSE)</f>
        <v>#N/A</v>
      </c>
      <c r="O471" s="27" t="e">
        <f>VLOOKUP($B471,外資期貨未平倉口數!$A$4:$M$499,9,FALSE)</f>
        <v>#N/A</v>
      </c>
      <c r="P471" s="27" t="e">
        <f>VLOOKUP($B471,外資期貨未平倉口數!$A$4:$M$499,10,FALSE)</f>
        <v>#N/A</v>
      </c>
      <c r="Q471" s="27" t="e">
        <f>VLOOKUP($B471,外資期貨未平倉口數!$A$4:$M$499,11,FALSE)</f>
        <v>#N/A</v>
      </c>
      <c r="R471" s="64" t="e">
        <f>VLOOKUP($B471,選擇權未平倉餘額!$A$4:$I$500,6,FALSE)</f>
        <v>#N/A</v>
      </c>
      <c r="S471" s="64" t="e">
        <f>VLOOKUP($B471,選擇權未平倉餘額!$A$4:$I$500,7,FALSE)</f>
        <v>#N/A</v>
      </c>
      <c r="T471" s="64" t="e">
        <f>VLOOKUP($B471,選擇權未平倉餘額!$A$4:$I$500,8,FALSE)</f>
        <v>#N/A</v>
      </c>
      <c r="U471" s="64" t="e">
        <f>VLOOKUP($B471,選擇權未平倉餘額!$A$4:$I$500,9,FALSE)</f>
        <v>#N/A</v>
      </c>
      <c r="V471" s="39" t="e">
        <f>VLOOKUP($B471,臺指選擇權P_C_Ratios!$A$4:$C$500,3,FALSE)</f>
        <v>#N/A</v>
      </c>
      <c r="W471" s="41" t="e">
        <f>VLOOKUP($B471,散戶多空比!$A$6:$L$500,12,FALSE)</f>
        <v>#N/A</v>
      </c>
      <c r="X471" s="40" t="e">
        <f>VLOOKUP($B471,期貨大額交易人未沖銷部位!$A$4:$O$499,4,FALSE)</f>
        <v>#N/A</v>
      </c>
      <c r="Y471" s="40" t="e">
        <f>VLOOKUP($B471,期貨大額交易人未沖銷部位!$A$4:$O$499,7,FALSE)</f>
        <v>#N/A</v>
      </c>
      <c r="Z471" s="40" t="e">
        <f>VLOOKUP($B471,期貨大額交易人未沖銷部位!$A$4:$O$499,10,FALSE)</f>
        <v>#N/A</v>
      </c>
      <c r="AA471" s="40" t="e">
        <f>VLOOKUP($B471,期貨大額交易人未沖銷部位!$A$4:$O$499,13,FALSE)</f>
        <v>#N/A</v>
      </c>
      <c r="AB471" s="40" t="e">
        <f>VLOOKUP($B471,期貨大額交易人未沖銷部位!$A$4:$O$499,14,FALSE)</f>
        <v>#N/A</v>
      </c>
      <c r="AC471" s="40" t="e">
        <f>VLOOKUP($B471,期貨大額交易人未沖銷部位!$A$4:$O$499,15,FALSE)</f>
        <v>#N/A</v>
      </c>
      <c r="AD471" s="33" t="e">
        <f>VLOOKUP($B471,三大美股走勢!$A$4:$J$495,4,FALSE)</f>
        <v>#N/A</v>
      </c>
      <c r="AE471" s="33" t="e">
        <f>VLOOKUP($B471,三大美股走勢!$A$4:$J$495,7,FALSE)</f>
        <v>#N/A</v>
      </c>
      <c r="AF471" s="33" t="e">
        <f>VLOOKUP($B471,三大美股走勢!$A$4:$J$495,10,FALSE)</f>
        <v>#N/A</v>
      </c>
    </row>
    <row r="472" spans="2:32">
      <c r="B472" s="32">
        <v>43251</v>
      </c>
      <c r="C472" s="33" t="e">
        <f>VLOOKUP($B472,大盤與近月台指!$A$4:$I$499,2,FALSE)</f>
        <v>#N/A</v>
      </c>
      <c r="D472" s="34" t="e">
        <f>VLOOKUP($B472,大盤與近月台指!$A$4:$I$499,3,FALSE)</f>
        <v>#N/A</v>
      </c>
      <c r="E472" s="35" t="e">
        <f>VLOOKUP($B472,大盤與近月台指!$A$4:$I$499,4,FALSE)</f>
        <v>#N/A</v>
      </c>
      <c r="F472" s="33" t="e">
        <f>VLOOKUP($B472,大盤與近月台指!$A$4:$I$499,5,FALSE)</f>
        <v>#N/A</v>
      </c>
      <c r="G472" s="49" t="e">
        <f>VLOOKUP($B472,三大法人買賣超!$A$4:$I$500,3,FALSE)</f>
        <v>#N/A</v>
      </c>
      <c r="H472" s="34" t="e">
        <f>VLOOKUP($B472,三大法人買賣超!$A$4:$I$500,5,FALSE)</f>
        <v>#N/A</v>
      </c>
      <c r="I472" s="27" t="e">
        <f>VLOOKUP($B472,三大法人買賣超!$A$4:$I$500,7,FALSE)</f>
        <v>#N/A</v>
      </c>
      <c r="J472" s="27" t="e">
        <f>VLOOKUP($B472,三大法人買賣超!$A$4:$I$500,9,FALSE)</f>
        <v>#N/A</v>
      </c>
      <c r="K472" s="37">
        <f>新台幣匯率美元指數!B473</f>
        <v>0</v>
      </c>
      <c r="L472" s="38">
        <f>新台幣匯率美元指數!C473</f>
        <v>0</v>
      </c>
      <c r="M472" s="39">
        <f>新台幣匯率美元指數!D473</f>
        <v>0</v>
      </c>
      <c r="N472" s="27" t="e">
        <f>VLOOKUP($B472,外資期貨未平倉口數!$A$4:$M$499,4,FALSE)</f>
        <v>#N/A</v>
      </c>
      <c r="O472" s="27" t="e">
        <f>VLOOKUP($B472,外資期貨未平倉口數!$A$4:$M$499,9,FALSE)</f>
        <v>#N/A</v>
      </c>
      <c r="P472" s="27" t="e">
        <f>VLOOKUP($B472,外資期貨未平倉口數!$A$4:$M$499,10,FALSE)</f>
        <v>#N/A</v>
      </c>
      <c r="Q472" s="27" t="e">
        <f>VLOOKUP($B472,外資期貨未平倉口數!$A$4:$M$499,11,FALSE)</f>
        <v>#N/A</v>
      </c>
      <c r="R472" s="64" t="e">
        <f>VLOOKUP($B472,選擇權未平倉餘額!$A$4:$I$500,6,FALSE)</f>
        <v>#N/A</v>
      </c>
      <c r="S472" s="64" t="e">
        <f>VLOOKUP($B472,選擇權未平倉餘額!$A$4:$I$500,7,FALSE)</f>
        <v>#N/A</v>
      </c>
      <c r="T472" s="64" t="e">
        <f>VLOOKUP($B472,選擇權未平倉餘額!$A$4:$I$500,8,FALSE)</f>
        <v>#N/A</v>
      </c>
      <c r="U472" s="64" t="e">
        <f>VLOOKUP($B472,選擇權未平倉餘額!$A$4:$I$500,9,FALSE)</f>
        <v>#N/A</v>
      </c>
      <c r="V472" s="39" t="e">
        <f>VLOOKUP($B472,臺指選擇權P_C_Ratios!$A$4:$C$500,3,FALSE)</f>
        <v>#N/A</v>
      </c>
      <c r="W472" s="41" t="e">
        <f>VLOOKUP($B472,散戶多空比!$A$6:$L$500,12,FALSE)</f>
        <v>#N/A</v>
      </c>
      <c r="X472" s="40" t="e">
        <f>VLOOKUP($B472,期貨大額交易人未沖銷部位!$A$4:$O$499,4,FALSE)</f>
        <v>#N/A</v>
      </c>
      <c r="Y472" s="40" t="e">
        <f>VLOOKUP($B472,期貨大額交易人未沖銷部位!$A$4:$O$499,7,FALSE)</f>
        <v>#N/A</v>
      </c>
      <c r="Z472" s="40" t="e">
        <f>VLOOKUP($B472,期貨大額交易人未沖銷部位!$A$4:$O$499,10,FALSE)</f>
        <v>#N/A</v>
      </c>
      <c r="AA472" s="40" t="e">
        <f>VLOOKUP($B472,期貨大額交易人未沖銷部位!$A$4:$O$499,13,FALSE)</f>
        <v>#N/A</v>
      </c>
      <c r="AB472" s="40" t="e">
        <f>VLOOKUP($B472,期貨大額交易人未沖銷部位!$A$4:$O$499,14,FALSE)</f>
        <v>#N/A</v>
      </c>
      <c r="AC472" s="40" t="e">
        <f>VLOOKUP($B472,期貨大額交易人未沖銷部位!$A$4:$O$499,15,FALSE)</f>
        <v>#N/A</v>
      </c>
      <c r="AD472" s="33" t="e">
        <f>VLOOKUP($B472,三大美股走勢!$A$4:$J$495,4,FALSE)</f>
        <v>#N/A</v>
      </c>
      <c r="AE472" s="33" t="e">
        <f>VLOOKUP($B472,三大美股走勢!$A$4:$J$495,7,FALSE)</f>
        <v>#N/A</v>
      </c>
      <c r="AF472" s="33" t="e">
        <f>VLOOKUP($B472,三大美股走勢!$A$4:$J$495,10,FALSE)</f>
        <v>#N/A</v>
      </c>
    </row>
    <row r="473" spans="2:32">
      <c r="B473" s="32">
        <v>43252</v>
      </c>
      <c r="C473" s="33" t="e">
        <f>VLOOKUP($B473,大盤與近月台指!$A$4:$I$499,2,FALSE)</f>
        <v>#N/A</v>
      </c>
      <c r="D473" s="34" t="e">
        <f>VLOOKUP($B473,大盤與近月台指!$A$4:$I$499,3,FALSE)</f>
        <v>#N/A</v>
      </c>
      <c r="E473" s="35" t="e">
        <f>VLOOKUP($B473,大盤與近月台指!$A$4:$I$499,4,FALSE)</f>
        <v>#N/A</v>
      </c>
      <c r="F473" s="33" t="e">
        <f>VLOOKUP($B473,大盤與近月台指!$A$4:$I$499,5,FALSE)</f>
        <v>#N/A</v>
      </c>
      <c r="G473" s="49" t="e">
        <f>VLOOKUP($B473,三大法人買賣超!$A$4:$I$500,3,FALSE)</f>
        <v>#N/A</v>
      </c>
      <c r="H473" s="34" t="e">
        <f>VLOOKUP($B473,三大法人買賣超!$A$4:$I$500,5,FALSE)</f>
        <v>#N/A</v>
      </c>
      <c r="I473" s="27" t="e">
        <f>VLOOKUP($B473,三大法人買賣超!$A$4:$I$500,7,FALSE)</f>
        <v>#N/A</v>
      </c>
      <c r="J473" s="27" t="e">
        <f>VLOOKUP($B473,三大法人買賣超!$A$4:$I$500,9,FALSE)</f>
        <v>#N/A</v>
      </c>
      <c r="K473" s="37">
        <f>新台幣匯率美元指數!B474</f>
        <v>0</v>
      </c>
      <c r="L473" s="38">
        <f>新台幣匯率美元指數!C474</f>
        <v>0</v>
      </c>
      <c r="M473" s="39">
        <f>新台幣匯率美元指數!D474</f>
        <v>0</v>
      </c>
      <c r="N473" s="27" t="e">
        <f>VLOOKUP($B473,外資期貨未平倉口數!$A$4:$M$499,4,FALSE)</f>
        <v>#N/A</v>
      </c>
      <c r="O473" s="27" t="e">
        <f>VLOOKUP($B473,外資期貨未平倉口數!$A$4:$M$499,9,FALSE)</f>
        <v>#N/A</v>
      </c>
      <c r="P473" s="27" t="e">
        <f>VLOOKUP($B473,外資期貨未平倉口數!$A$4:$M$499,10,FALSE)</f>
        <v>#N/A</v>
      </c>
      <c r="Q473" s="27" t="e">
        <f>VLOOKUP($B473,外資期貨未平倉口數!$A$4:$M$499,11,FALSE)</f>
        <v>#N/A</v>
      </c>
      <c r="R473" s="64" t="e">
        <f>VLOOKUP($B473,選擇權未平倉餘額!$A$4:$I$500,6,FALSE)</f>
        <v>#N/A</v>
      </c>
      <c r="S473" s="64" t="e">
        <f>VLOOKUP($B473,選擇權未平倉餘額!$A$4:$I$500,7,FALSE)</f>
        <v>#N/A</v>
      </c>
      <c r="T473" s="64" t="e">
        <f>VLOOKUP($B473,選擇權未平倉餘額!$A$4:$I$500,8,FALSE)</f>
        <v>#N/A</v>
      </c>
      <c r="U473" s="64" t="e">
        <f>VLOOKUP($B473,選擇權未平倉餘額!$A$4:$I$500,9,FALSE)</f>
        <v>#N/A</v>
      </c>
      <c r="V473" s="39" t="e">
        <f>VLOOKUP($B473,臺指選擇權P_C_Ratios!$A$4:$C$500,3,FALSE)</f>
        <v>#N/A</v>
      </c>
      <c r="W473" s="41" t="e">
        <f>VLOOKUP($B473,散戶多空比!$A$6:$L$500,12,FALSE)</f>
        <v>#N/A</v>
      </c>
      <c r="X473" s="40" t="e">
        <f>VLOOKUP($B473,期貨大額交易人未沖銷部位!$A$4:$O$499,4,FALSE)</f>
        <v>#N/A</v>
      </c>
      <c r="Y473" s="40" t="e">
        <f>VLOOKUP($B473,期貨大額交易人未沖銷部位!$A$4:$O$499,7,FALSE)</f>
        <v>#N/A</v>
      </c>
      <c r="Z473" s="40" t="e">
        <f>VLOOKUP($B473,期貨大額交易人未沖銷部位!$A$4:$O$499,10,FALSE)</f>
        <v>#N/A</v>
      </c>
      <c r="AA473" s="40" t="e">
        <f>VLOOKUP($B473,期貨大額交易人未沖銷部位!$A$4:$O$499,13,FALSE)</f>
        <v>#N/A</v>
      </c>
      <c r="AB473" s="40" t="e">
        <f>VLOOKUP($B473,期貨大額交易人未沖銷部位!$A$4:$O$499,14,FALSE)</f>
        <v>#N/A</v>
      </c>
      <c r="AC473" s="40" t="e">
        <f>VLOOKUP($B473,期貨大額交易人未沖銷部位!$A$4:$O$499,15,FALSE)</f>
        <v>#N/A</v>
      </c>
      <c r="AD473" s="33" t="e">
        <f>VLOOKUP($B473,三大美股走勢!$A$4:$J$495,4,FALSE)</f>
        <v>#N/A</v>
      </c>
      <c r="AE473" s="33" t="e">
        <f>VLOOKUP($B473,三大美股走勢!$A$4:$J$495,7,FALSE)</f>
        <v>#N/A</v>
      </c>
      <c r="AF473" s="33" t="e">
        <f>VLOOKUP($B473,三大美股走勢!$A$4:$J$495,10,FALSE)</f>
        <v>#N/A</v>
      </c>
    </row>
    <row r="474" spans="2:32">
      <c r="B474" s="32">
        <v>43253</v>
      </c>
      <c r="C474" s="33" t="e">
        <f>VLOOKUP($B474,大盤與近月台指!$A$4:$I$499,2,FALSE)</f>
        <v>#N/A</v>
      </c>
      <c r="D474" s="34" t="e">
        <f>VLOOKUP($B474,大盤與近月台指!$A$4:$I$499,3,FALSE)</f>
        <v>#N/A</v>
      </c>
      <c r="E474" s="35" t="e">
        <f>VLOOKUP($B474,大盤與近月台指!$A$4:$I$499,4,FALSE)</f>
        <v>#N/A</v>
      </c>
      <c r="F474" s="33" t="e">
        <f>VLOOKUP($B474,大盤與近月台指!$A$4:$I$499,5,FALSE)</f>
        <v>#N/A</v>
      </c>
      <c r="G474" s="49" t="e">
        <f>VLOOKUP($B474,三大法人買賣超!$A$4:$I$500,3,FALSE)</f>
        <v>#N/A</v>
      </c>
      <c r="H474" s="34" t="e">
        <f>VLOOKUP($B474,三大法人買賣超!$A$4:$I$500,5,FALSE)</f>
        <v>#N/A</v>
      </c>
      <c r="I474" s="27" t="e">
        <f>VLOOKUP($B474,三大法人買賣超!$A$4:$I$500,7,FALSE)</f>
        <v>#N/A</v>
      </c>
      <c r="J474" s="27" t="e">
        <f>VLOOKUP($B474,三大法人買賣超!$A$4:$I$500,9,FALSE)</f>
        <v>#N/A</v>
      </c>
      <c r="K474" s="37">
        <f>新台幣匯率美元指數!B475</f>
        <v>0</v>
      </c>
      <c r="L474" s="38">
        <f>新台幣匯率美元指數!C475</f>
        <v>0</v>
      </c>
      <c r="M474" s="39">
        <f>新台幣匯率美元指數!D475</f>
        <v>0</v>
      </c>
      <c r="N474" s="27" t="e">
        <f>VLOOKUP($B474,外資期貨未平倉口數!$A$4:$M$499,4,FALSE)</f>
        <v>#N/A</v>
      </c>
      <c r="O474" s="27" t="e">
        <f>VLOOKUP($B474,外資期貨未平倉口數!$A$4:$M$499,9,FALSE)</f>
        <v>#N/A</v>
      </c>
      <c r="P474" s="27" t="e">
        <f>VLOOKUP($B474,外資期貨未平倉口數!$A$4:$M$499,10,FALSE)</f>
        <v>#N/A</v>
      </c>
      <c r="Q474" s="27" t="e">
        <f>VLOOKUP($B474,外資期貨未平倉口數!$A$4:$M$499,11,FALSE)</f>
        <v>#N/A</v>
      </c>
      <c r="R474" s="64" t="e">
        <f>VLOOKUP($B474,選擇權未平倉餘額!$A$4:$I$500,6,FALSE)</f>
        <v>#N/A</v>
      </c>
      <c r="S474" s="64" t="e">
        <f>VLOOKUP($B474,選擇權未平倉餘額!$A$4:$I$500,7,FALSE)</f>
        <v>#N/A</v>
      </c>
      <c r="T474" s="64" t="e">
        <f>VLOOKUP($B474,選擇權未平倉餘額!$A$4:$I$500,8,FALSE)</f>
        <v>#N/A</v>
      </c>
      <c r="U474" s="64" t="e">
        <f>VLOOKUP($B474,選擇權未平倉餘額!$A$4:$I$500,9,FALSE)</f>
        <v>#N/A</v>
      </c>
      <c r="V474" s="39" t="e">
        <f>VLOOKUP($B474,臺指選擇權P_C_Ratios!$A$4:$C$500,3,FALSE)</f>
        <v>#N/A</v>
      </c>
      <c r="W474" s="41" t="e">
        <f>VLOOKUP($B474,散戶多空比!$A$6:$L$500,12,FALSE)</f>
        <v>#N/A</v>
      </c>
      <c r="X474" s="40" t="e">
        <f>VLOOKUP($B474,期貨大額交易人未沖銷部位!$A$4:$O$499,4,FALSE)</f>
        <v>#N/A</v>
      </c>
      <c r="Y474" s="40" t="e">
        <f>VLOOKUP($B474,期貨大額交易人未沖銷部位!$A$4:$O$499,7,FALSE)</f>
        <v>#N/A</v>
      </c>
      <c r="Z474" s="40" t="e">
        <f>VLOOKUP($B474,期貨大額交易人未沖銷部位!$A$4:$O$499,10,FALSE)</f>
        <v>#N/A</v>
      </c>
      <c r="AA474" s="40" t="e">
        <f>VLOOKUP($B474,期貨大額交易人未沖銷部位!$A$4:$O$499,13,FALSE)</f>
        <v>#N/A</v>
      </c>
      <c r="AB474" s="40" t="e">
        <f>VLOOKUP($B474,期貨大額交易人未沖銷部位!$A$4:$O$499,14,FALSE)</f>
        <v>#N/A</v>
      </c>
      <c r="AC474" s="40" t="e">
        <f>VLOOKUP($B474,期貨大額交易人未沖銷部位!$A$4:$O$499,15,FALSE)</f>
        <v>#N/A</v>
      </c>
      <c r="AD474" s="33" t="e">
        <f>VLOOKUP($B474,三大美股走勢!$A$4:$J$495,4,FALSE)</f>
        <v>#N/A</v>
      </c>
      <c r="AE474" s="33" t="e">
        <f>VLOOKUP($B474,三大美股走勢!$A$4:$J$495,7,FALSE)</f>
        <v>#N/A</v>
      </c>
      <c r="AF474" s="33" t="e">
        <f>VLOOKUP($B474,三大美股走勢!$A$4:$J$495,10,FALSE)</f>
        <v>#N/A</v>
      </c>
    </row>
    <row r="475" spans="2:32">
      <c r="B475" s="32">
        <v>43254</v>
      </c>
      <c r="C475" s="33" t="e">
        <f>VLOOKUP($B475,大盤與近月台指!$A$4:$I$499,2,FALSE)</f>
        <v>#N/A</v>
      </c>
      <c r="D475" s="34" t="e">
        <f>VLOOKUP($B475,大盤與近月台指!$A$4:$I$499,3,FALSE)</f>
        <v>#N/A</v>
      </c>
      <c r="E475" s="35" t="e">
        <f>VLOOKUP($B475,大盤與近月台指!$A$4:$I$499,4,FALSE)</f>
        <v>#N/A</v>
      </c>
      <c r="F475" s="33" t="e">
        <f>VLOOKUP($B475,大盤與近月台指!$A$4:$I$499,5,FALSE)</f>
        <v>#N/A</v>
      </c>
      <c r="G475" s="49" t="e">
        <f>VLOOKUP($B475,三大法人買賣超!$A$4:$I$500,3,FALSE)</f>
        <v>#N/A</v>
      </c>
      <c r="H475" s="34" t="e">
        <f>VLOOKUP($B475,三大法人買賣超!$A$4:$I$500,5,FALSE)</f>
        <v>#N/A</v>
      </c>
      <c r="I475" s="27" t="e">
        <f>VLOOKUP($B475,三大法人買賣超!$A$4:$I$500,7,FALSE)</f>
        <v>#N/A</v>
      </c>
      <c r="J475" s="27" t="e">
        <f>VLOOKUP($B475,三大法人買賣超!$A$4:$I$500,9,FALSE)</f>
        <v>#N/A</v>
      </c>
      <c r="K475" s="37">
        <f>新台幣匯率美元指數!B476</f>
        <v>0</v>
      </c>
      <c r="L475" s="38">
        <f>新台幣匯率美元指數!C476</f>
        <v>0</v>
      </c>
      <c r="M475" s="39">
        <f>新台幣匯率美元指數!D476</f>
        <v>0</v>
      </c>
      <c r="N475" s="27" t="e">
        <f>VLOOKUP($B475,外資期貨未平倉口數!$A$4:$M$499,4,FALSE)</f>
        <v>#N/A</v>
      </c>
      <c r="O475" s="27" t="e">
        <f>VLOOKUP($B475,外資期貨未平倉口數!$A$4:$M$499,9,FALSE)</f>
        <v>#N/A</v>
      </c>
      <c r="P475" s="27" t="e">
        <f>VLOOKUP($B475,外資期貨未平倉口數!$A$4:$M$499,10,FALSE)</f>
        <v>#N/A</v>
      </c>
      <c r="Q475" s="27" t="e">
        <f>VLOOKUP($B475,外資期貨未平倉口數!$A$4:$M$499,11,FALSE)</f>
        <v>#N/A</v>
      </c>
      <c r="R475" s="64" t="e">
        <f>VLOOKUP($B475,選擇權未平倉餘額!$A$4:$I$500,6,FALSE)</f>
        <v>#N/A</v>
      </c>
      <c r="S475" s="64" t="e">
        <f>VLOOKUP($B475,選擇權未平倉餘額!$A$4:$I$500,7,FALSE)</f>
        <v>#N/A</v>
      </c>
      <c r="T475" s="64" t="e">
        <f>VLOOKUP($B475,選擇權未平倉餘額!$A$4:$I$500,8,FALSE)</f>
        <v>#N/A</v>
      </c>
      <c r="U475" s="64" t="e">
        <f>VLOOKUP($B475,選擇權未平倉餘額!$A$4:$I$500,9,FALSE)</f>
        <v>#N/A</v>
      </c>
      <c r="V475" s="39" t="e">
        <f>VLOOKUP($B475,臺指選擇權P_C_Ratios!$A$4:$C$500,3,FALSE)</f>
        <v>#N/A</v>
      </c>
      <c r="W475" s="41" t="e">
        <f>VLOOKUP($B475,散戶多空比!$A$6:$L$500,12,FALSE)</f>
        <v>#N/A</v>
      </c>
      <c r="X475" s="40" t="e">
        <f>VLOOKUP($B475,期貨大額交易人未沖銷部位!$A$4:$O$499,4,FALSE)</f>
        <v>#N/A</v>
      </c>
      <c r="Y475" s="40" t="e">
        <f>VLOOKUP($B475,期貨大額交易人未沖銷部位!$A$4:$O$499,7,FALSE)</f>
        <v>#N/A</v>
      </c>
      <c r="Z475" s="40" t="e">
        <f>VLOOKUP($B475,期貨大額交易人未沖銷部位!$A$4:$O$499,10,FALSE)</f>
        <v>#N/A</v>
      </c>
      <c r="AA475" s="40" t="e">
        <f>VLOOKUP($B475,期貨大額交易人未沖銷部位!$A$4:$O$499,13,FALSE)</f>
        <v>#N/A</v>
      </c>
      <c r="AB475" s="40" t="e">
        <f>VLOOKUP($B475,期貨大額交易人未沖銷部位!$A$4:$O$499,14,FALSE)</f>
        <v>#N/A</v>
      </c>
      <c r="AC475" s="40" t="e">
        <f>VLOOKUP($B475,期貨大額交易人未沖銷部位!$A$4:$O$499,15,FALSE)</f>
        <v>#N/A</v>
      </c>
      <c r="AD475" s="33" t="e">
        <f>VLOOKUP($B475,三大美股走勢!$A$4:$J$495,4,FALSE)</f>
        <v>#N/A</v>
      </c>
      <c r="AE475" s="33" t="e">
        <f>VLOOKUP($B475,三大美股走勢!$A$4:$J$495,7,FALSE)</f>
        <v>#N/A</v>
      </c>
      <c r="AF475" s="33" t="e">
        <f>VLOOKUP($B475,三大美股走勢!$A$4:$J$495,10,FALSE)</f>
        <v>#N/A</v>
      </c>
    </row>
    <row r="476" spans="2:32">
      <c r="B476" s="32">
        <v>43255</v>
      </c>
      <c r="C476" s="33" t="e">
        <f>VLOOKUP($B476,大盤與近月台指!$A$4:$I$499,2,FALSE)</f>
        <v>#N/A</v>
      </c>
      <c r="D476" s="34" t="e">
        <f>VLOOKUP($B476,大盤與近月台指!$A$4:$I$499,3,FALSE)</f>
        <v>#N/A</v>
      </c>
      <c r="E476" s="35" t="e">
        <f>VLOOKUP($B476,大盤與近月台指!$A$4:$I$499,4,FALSE)</f>
        <v>#N/A</v>
      </c>
      <c r="F476" s="33" t="e">
        <f>VLOOKUP($B476,大盤與近月台指!$A$4:$I$499,5,FALSE)</f>
        <v>#N/A</v>
      </c>
      <c r="G476" s="49" t="e">
        <f>VLOOKUP($B476,三大法人買賣超!$A$4:$I$500,3,FALSE)</f>
        <v>#N/A</v>
      </c>
      <c r="H476" s="34" t="e">
        <f>VLOOKUP($B476,三大法人買賣超!$A$4:$I$500,5,FALSE)</f>
        <v>#N/A</v>
      </c>
      <c r="I476" s="27" t="e">
        <f>VLOOKUP($B476,三大法人買賣超!$A$4:$I$500,7,FALSE)</f>
        <v>#N/A</v>
      </c>
      <c r="J476" s="27" t="e">
        <f>VLOOKUP($B476,三大法人買賣超!$A$4:$I$500,9,FALSE)</f>
        <v>#N/A</v>
      </c>
      <c r="K476" s="37">
        <f>新台幣匯率美元指數!B477</f>
        <v>0</v>
      </c>
      <c r="L476" s="38">
        <f>新台幣匯率美元指數!C477</f>
        <v>0</v>
      </c>
      <c r="M476" s="39">
        <f>新台幣匯率美元指數!D477</f>
        <v>0</v>
      </c>
      <c r="N476" s="27" t="e">
        <f>VLOOKUP($B476,外資期貨未平倉口數!$A$4:$M$499,4,FALSE)</f>
        <v>#N/A</v>
      </c>
      <c r="O476" s="27" t="e">
        <f>VLOOKUP($B476,外資期貨未平倉口數!$A$4:$M$499,9,FALSE)</f>
        <v>#N/A</v>
      </c>
      <c r="P476" s="27" t="e">
        <f>VLOOKUP($B476,外資期貨未平倉口數!$A$4:$M$499,10,FALSE)</f>
        <v>#N/A</v>
      </c>
      <c r="Q476" s="27" t="e">
        <f>VLOOKUP($B476,外資期貨未平倉口數!$A$4:$M$499,11,FALSE)</f>
        <v>#N/A</v>
      </c>
      <c r="R476" s="64" t="e">
        <f>VLOOKUP($B476,選擇權未平倉餘額!$A$4:$I$500,6,FALSE)</f>
        <v>#N/A</v>
      </c>
      <c r="S476" s="64" t="e">
        <f>VLOOKUP($B476,選擇權未平倉餘額!$A$4:$I$500,7,FALSE)</f>
        <v>#N/A</v>
      </c>
      <c r="T476" s="64" t="e">
        <f>VLOOKUP($B476,選擇權未平倉餘額!$A$4:$I$500,8,FALSE)</f>
        <v>#N/A</v>
      </c>
      <c r="U476" s="64" t="e">
        <f>VLOOKUP($B476,選擇權未平倉餘額!$A$4:$I$500,9,FALSE)</f>
        <v>#N/A</v>
      </c>
      <c r="V476" s="39" t="e">
        <f>VLOOKUP($B476,臺指選擇權P_C_Ratios!$A$4:$C$500,3,FALSE)</f>
        <v>#N/A</v>
      </c>
      <c r="W476" s="41" t="e">
        <f>VLOOKUP($B476,散戶多空比!$A$6:$L$500,12,FALSE)</f>
        <v>#N/A</v>
      </c>
      <c r="X476" s="40" t="e">
        <f>VLOOKUP($B476,期貨大額交易人未沖銷部位!$A$4:$O$499,4,FALSE)</f>
        <v>#N/A</v>
      </c>
      <c r="Y476" s="40" t="e">
        <f>VLOOKUP($B476,期貨大額交易人未沖銷部位!$A$4:$O$499,7,FALSE)</f>
        <v>#N/A</v>
      </c>
      <c r="Z476" s="40" t="e">
        <f>VLOOKUP($B476,期貨大額交易人未沖銷部位!$A$4:$O$499,10,FALSE)</f>
        <v>#N/A</v>
      </c>
      <c r="AA476" s="40" t="e">
        <f>VLOOKUP($B476,期貨大額交易人未沖銷部位!$A$4:$O$499,13,FALSE)</f>
        <v>#N/A</v>
      </c>
      <c r="AB476" s="40" t="e">
        <f>VLOOKUP($B476,期貨大額交易人未沖銷部位!$A$4:$O$499,14,FALSE)</f>
        <v>#N/A</v>
      </c>
      <c r="AC476" s="40" t="e">
        <f>VLOOKUP($B476,期貨大額交易人未沖銷部位!$A$4:$O$499,15,FALSE)</f>
        <v>#N/A</v>
      </c>
      <c r="AD476" s="33" t="e">
        <f>VLOOKUP($B476,三大美股走勢!$A$4:$J$495,4,FALSE)</f>
        <v>#N/A</v>
      </c>
      <c r="AE476" s="33" t="e">
        <f>VLOOKUP($B476,三大美股走勢!$A$4:$J$495,7,FALSE)</f>
        <v>#N/A</v>
      </c>
      <c r="AF476" s="33" t="e">
        <f>VLOOKUP($B476,三大美股走勢!$A$4:$J$495,10,FALSE)</f>
        <v>#N/A</v>
      </c>
    </row>
    <row r="477" spans="2:32">
      <c r="B477" s="32">
        <v>43256</v>
      </c>
      <c r="C477" s="33" t="e">
        <f>VLOOKUP($B477,大盤與近月台指!$A$4:$I$499,2,FALSE)</f>
        <v>#N/A</v>
      </c>
      <c r="D477" s="34" t="e">
        <f>VLOOKUP($B477,大盤與近月台指!$A$4:$I$499,3,FALSE)</f>
        <v>#N/A</v>
      </c>
      <c r="E477" s="35" t="e">
        <f>VLOOKUP($B477,大盤與近月台指!$A$4:$I$499,4,FALSE)</f>
        <v>#N/A</v>
      </c>
      <c r="F477" s="33" t="e">
        <f>VLOOKUP($B477,大盤與近月台指!$A$4:$I$499,5,FALSE)</f>
        <v>#N/A</v>
      </c>
      <c r="G477" s="49" t="e">
        <f>VLOOKUP($B477,三大法人買賣超!$A$4:$I$500,3,FALSE)</f>
        <v>#N/A</v>
      </c>
      <c r="H477" s="34" t="e">
        <f>VLOOKUP($B477,三大法人買賣超!$A$4:$I$500,5,FALSE)</f>
        <v>#N/A</v>
      </c>
      <c r="I477" s="27" t="e">
        <f>VLOOKUP($B477,三大法人買賣超!$A$4:$I$500,7,FALSE)</f>
        <v>#N/A</v>
      </c>
      <c r="J477" s="27" t="e">
        <f>VLOOKUP($B477,三大法人買賣超!$A$4:$I$500,9,FALSE)</f>
        <v>#N/A</v>
      </c>
      <c r="K477" s="37">
        <f>新台幣匯率美元指數!B478</f>
        <v>0</v>
      </c>
      <c r="L477" s="38">
        <f>新台幣匯率美元指數!C478</f>
        <v>0</v>
      </c>
      <c r="M477" s="39">
        <f>新台幣匯率美元指數!D478</f>
        <v>0</v>
      </c>
      <c r="N477" s="27" t="e">
        <f>VLOOKUP($B477,外資期貨未平倉口數!$A$4:$M$499,4,FALSE)</f>
        <v>#N/A</v>
      </c>
      <c r="O477" s="27" t="e">
        <f>VLOOKUP($B477,外資期貨未平倉口數!$A$4:$M$499,9,FALSE)</f>
        <v>#N/A</v>
      </c>
      <c r="P477" s="27" t="e">
        <f>VLOOKUP($B477,外資期貨未平倉口數!$A$4:$M$499,10,FALSE)</f>
        <v>#N/A</v>
      </c>
      <c r="Q477" s="27" t="e">
        <f>VLOOKUP($B477,外資期貨未平倉口數!$A$4:$M$499,11,FALSE)</f>
        <v>#N/A</v>
      </c>
      <c r="R477" s="64" t="e">
        <f>VLOOKUP($B477,選擇權未平倉餘額!$A$4:$I$500,6,FALSE)</f>
        <v>#N/A</v>
      </c>
      <c r="S477" s="64" t="e">
        <f>VLOOKUP($B477,選擇權未平倉餘額!$A$4:$I$500,7,FALSE)</f>
        <v>#N/A</v>
      </c>
      <c r="T477" s="64" t="e">
        <f>VLOOKUP($B477,選擇權未平倉餘額!$A$4:$I$500,8,FALSE)</f>
        <v>#N/A</v>
      </c>
      <c r="U477" s="64" t="e">
        <f>VLOOKUP($B477,選擇權未平倉餘額!$A$4:$I$500,9,FALSE)</f>
        <v>#N/A</v>
      </c>
      <c r="V477" s="39" t="e">
        <f>VLOOKUP($B477,臺指選擇權P_C_Ratios!$A$4:$C$500,3,FALSE)</f>
        <v>#N/A</v>
      </c>
      <c r="W477" s="41" t="e">
        <f>VLOOKUP($B477,散戶多空比!$A$6:$L$500,12,FALSE)</f>
        <v>#N/A</v>
      </c>
      <c r="X477" s="40" t="e">
        <f>VLOOKUP($B477,期貨大額交易人未沖銷部位!$A$4:$O$499,4,FALSE)</f>
        <v>#N/A</v>
      </c>
      <c r="Y477" s="40" t="e">
        <f>VLOOKUP($B477,期貨大額交易人未沖銷部位!$A$4:$O$499,7,FALSE)</f>
        <v>#N/A</v>
      </c>
      <c r="Z477" s="40" t="e">
        <f>VLOOKUP($B477,期貨大額交易人未沖銷部位!$A$4:$O$499,10,FALSE)</f>
        <v>#N/A</v>
      </c>
      <c r="AA477" s="40" t="e">
        <f>VLOOKUP($B477,期貨大額交易人未沖銷部位!$A$4:$O$499,13,FALSE)</f>
        <v>#N/A</v>
      </c>
      <c r="AB477" s="40" t="e">
        <f>VLOOKUP($B477,期貨大額交易人未沖銷部位!$A$4:$O$499,14,FALSE)</f>
        <v>#N/A</v>
      </c>
      <c r="AC477" s="40" t="e">
        <f>VLOOKUP($B477,期貨大額交易人未沖銷部位!$A$4:$O$499,15,FALSE)</f>
        <v>#N/A</v>
      </c>
      <c r="AD477" s="33" t="e">
        <f>VLOOKUP($B477,三大美股走勢!$A$4:$J$495,4,FALSE)</f>
        <v>#N/A</v>
      </c>
      <c r="AE477" s="33" t="e">
        <f>VLOOKUP($B477,三大美股走勢!$A$4:$J$495,7,FALSE)</f>
        <v>#N/A</v>
      </c>
      <c r="AF477" s="33" t="e">
        <f>VLOOKUP($B477,三大美股走勢!$A$4:$J$495,10,FALSE)</f>
        <v>#N/A</v>
      </c>
    </row>
    <row r="478" spans="2:32">
      <c r="B478" s="32">
        <v>43257</v>
      </c>
      <c r="C478" s="33" t="e">
        <f>VLOOKUP($B478,大盤與近月台指!$A$4:$I$499,2,FALSE)</f>
        <v>#N/A</v>
      </c>
      <c r="D478" s="34" t="e">
        <f>VLOOKUP($B478,大盤與近月台指!$A$4:$I$499,3,FALSE)</f>
        <v>#N/A</v>
      </c>
      <c r="E478" s="35" t="e">
        <f>VLOOKUP($B478,大盤與近月台指!$A$4:$I$499,4,FALSE)</f>
        <v>#N/A</v>
      </c>
      <c r="F478" s="33" t="e">
        <f>VLOOKUP($B478,大盤與近月台指!$A$4:$I$499,5,FALSE)</f>
        <v>#N/A</v>
      </c>
      <c r="G478" s="49" t="e">
        <f>VLOOKUP($B478,三大法人買賣超!$A$4:$I$500,3,FALSE)</f>
        <v>#N/A</v>
      </c>
      <c r="H478" s="34" t="e">
        <f>VLOOKUP($B478,三大法人買賣超!$A$4:$I$500,5,FALSE)</f>
        <v>#N/A</v>
      </c>
      <c r="I478" s="27" t="e">
        <f>VLOOKUP($B478,三大法人買賣超!$A$4:$I$500,7,FALSE)</f>
        <v>#N/A</v>
      </c>
      <c r="J478" s="27" t="e">
        <f>VLOOKUP($B478,三大法人買賣超!$A$4:$I$500,9,FALSE)</f>
        <v>#N/A</v>
      </c>
      <c r="K478" s="37">
        <f>新台幣匯率美元指數!B479</f>
        <v>0</v>
      </c>
      <c r="L478" s="38">
        <f>新台幣匯率美元指數!C479</f>
        <v>0</v>
      </c>
      <c r="M478" s="39">
        <f>新台幣匯率美元指數!D479</f>
        <v>0</v>
      </c>
      <c r="N478" s="27" t="e">
        <f>VLOOKUP($B478,外資期貨未平倉口數!$A$4:$M$499,4,FALSE)</f>
        <v>#N/A</v>
      </c>
      <c r="O478" s="27" t="e">
        <f>VLOOKUP($B478,外資期貨未平倉口數!$A$4:$M$499,9,FALSE)</f>
        <v>#N/A</v>
      </c>
      <c r="P478" s="27" t="e">
        <f>VLOOKUP($B478,外資期貨未平倉口數!$A$4:$M$499,10,FALSE)</f>
        <v>#N/A</v>
      </c>
      <c r="Q478" s="27" t="e">
        <f>VLOOKUP($B478,外資期貨未平倉口數!$A$4:$M$499,11,FALSE)</f>
        <v>#N/A</v>
      </c>
      <c r="R478" s="64" t="e">
        <f>VLOOKUP($B478,選擇權未平倉餘額!$A$4:$I$500,6,FALSE)</f>
        <v>#N/A</v>
      </c>
      <c r="S478" s="64" t="e">
        <f>VLOOKUP($B478,選擇權未平倉餘額!$A$4:$I$500,7,FALSE)</f>
        <v>#N/A</v>
      </c>
      <c r="T478" s="64" t="e">
        <f>VLOOKUP($B478,選擇權未平倉餘額!$A$4:$I$500,8,FALSE)</f>
        <v>#N/A</v>
      </c>
      <c r="U478" s="64" t="e">
        <f>VLOOKUP($B478,選擇權未平倉餘額!$A$4:$I$500,9,FALSE)</f>
        <v>#N/A</v>
      </c>
      <c r="V478" s="39" t="e">
        <f>VLOOKUP($B478,臺指選擇權P_C_Ratios!$A$4:$C$500,3,FALSE)</f>
        <v>#N/A</v>
      </c>
      <c r="W478" s="41" t="e">
        <f>VLOOKUP($B478,散戶多空比!$A$6:$L$500,12,FALSE)</f>
        <v>#N/A</v>
      </c>
      <c r="X478" s="40" t="e">
        <f>VLOOKUP($B478,期貨大額交易人未沖銷部位!$A$4:$O$499,4,FALSE)</f>
        <v>#N/A</v>
      </c>
      <c r="Y478" s="40" t="e">
        <f>VLOOKUP($B478,期貨大額交易人未沖銷部位!$A$4:$O$499,7,FALSE)</f>
        <v>#N/A</v>
      </c>
      <c r="Z478" s="40" t="e">
        <f>VLOOKUP($B478,期貨大額交易人未沖銷部位!$A$4:$O$499,10,FALSE)</f>
        <v>#N/A</v>
      </c>
      <c r="AA478" s="40" t="e">
        <f>VLOOKUP($B478,期貨大額交易人未沖銷部位!$A$4:$O$499,13,FALSE)</f>
        <v>#N/A</v>
      </c>
      <c r="AB478" s="40" t="e">
        <f>VLOOKUP($B478,期貨大額交易人未沖銷部位!$A$4:$O$499,14,FALSE)</f>
        <v>#N/A</v>
      </c>
      <c r="AC478" s="40" t="e">
        <f>VLOOKUP($B478,期貨大額交易人未沖銷部位!$A$4:$O$499,15,FALSE)</f>
        <v>#N/A</v>
      </c>
      <c r="AD478" s="33" t="e">
        <f>VLOOKUP($B478,三大美股走勢!$A$4:$J$495,4,FALSE)</f>
        <v>#N/A</v>
      </c>
      <c r="AE478" s="33" t="e">
        <f>VLOOKUP($B478,三大美股走勢!$A$4:$J$495,7,FALSE)</f>
        <v>#N/A</v>
      </c>
      <c r="AF478" s="33" t="e">
        <f>VLOOKUP($B478,三大美股走勢!$A$4:$J$495,10,FALSE)</f>
        <v>#N/A</v>
      </c>
    </row>
    <row r="479" spans="2:32">
      <c r="B479" s="32">
        <v>43258</v>
      </c>
      <c r="C479" s="33" t="e">
        <f>VLOOKUP($B479,大盤與近月台指!$A$4:$I$499,2,FALSE)</f>
        <v>#N/A</v>
      </c>
      <c r="D479" s="34" t="e">
        <f>VLOOKUP($B479,大盤與近月台指!$A$4:$I$499,3,FALSE)</f>
        <v>#N/A</v>
      </c>
      <c r="E479" s="35" t="e">
        <f>VLOOKUP($B479,大盤與近月台指!$A$4:$I$499,4,FALSE)</f>
        <v>#N/A</v>
      </c>
      <c r="F479" s="33" t="e">
        <f>VLOOKUP($B479,大盤與近月台指!$A$4:$I$499,5,FALSE)</f>
        <v>#N/A</v>
      </c>
      <c r="G479" s="49" t="e">
        <f>VLOOKUP($B479,三大法人買賣超!$A$4:$I$500,3,FALSE)</f>
        <v>#N/A</v>
      </c>
      <c r="H479" s="34" t="e">
        <f>VLOOKUP($B479,三大法人買賣超!$A$4:$I$500,5,FALSE)</f>
        <v>#N/A</v>
      </c>
      <c r="I479" s="27" t="e">
        <f>VLOOKUP($B479,三大法人買賣超!$A$4:$I$500,7,FALSE)</f>
        <v>#N/A</v>
      </c>
      <c r="J479" s="27" t="e">
        <f>VLOOKUP($B479,三大法人買賣超!$A$4:$I$500,9,FALSE)</f>
        <v>#N/A</v>
      </c>
      <c r="K479" s="37">
        <f>新台幣匯率美元指數!B480</f>
        <v>0</v>
      </c>
      <c r="L479" s="38">
        <f>新台幣匯率美元指數!C480</f>
        <v>0</v>
      </c>
      <c r="M479" s="39">
        <f>新台幣匯率美元指數!D480</f>
        <v>0</v>
      </c>
      <c r="N479" s="27" t="e">
        <f>VLOOKUP($B479,外資期貨未平倉口數!$A$4:$M$499,4,FALSE)</f>
        <v>#N/A</v>
      </c>
      <c r="O479" s="27" t="e">
        <f>VLOOKUP($B479,外資期貨未平倉口數!$A$4:$M$499,9,FALSE)</f>
        <v>#N/A</v>
      </c>
      <c r="P479" s="27" t="e">
        <f>VLOOKUP($B479,外資期貨未平倉口數!$A$4:$M$499,10,FALSE)</f>
        <v>#N/A</v>
      </c>
      <c r="Q479" s="27" t="e">
        <f>VLOOKUP($B479,外資期貨未平倉口數!$A$4:$M$499,11,FALSE)</f>
        <v>#N/A</v>
      </c>
      <c r="R479" s="64" t="e">
        <f>VLOOKUP($B479,選擇權未平倉餘額!$A$4:$I$500,6,FALSE)</f>
        <v>#N/A</v>
      </c>
      <c r="S479" s="64" t="e">
        <f>VLOOKUP($B479,選擇權未平倉餘額!$A$4:$I$500,7,FALSE)</f>
        <v>#N/A</v>
      </c>
      <c r="T479" s="64" t="e">
        <f>VLOOKUP($B479,選擇權未平倉餘額!$A$4:$I$500,8,FALSE)</f>
        <v>#N/A</v>
      </c>
      <c r="U479" s="64" t="e">
        <f>VLOOKUP($B479,選擇權未平倉餘額!$A$4:$I$500,9,FALSE)</f>
        <v>#N/A</v>
      </c>
      <c r="V479" s="39" t="e">
        <f>VLOOKUP($B479,臺指選擇權P_C_Ratios!$A$4:$C$500,3,FALSE)</f>
        <v>#N/A</v>
      </c>
      <c r="W479" s="41" t="e">
        <f>VLOOKUP($B479,散戶多空比!$A$6:$L$500,12,FALSE)</f>
        <v>#N/A</v>
      </c>
      <c r="X479" s="40" t="e">
        <f>VLOOKUP($B479,期貨大額交易人未沖銷部位!$A$4:$O$499,4,FALSE)</f>
        <v>#N/A</v>
      </c>
      <c r="Y479" s="40" t="e">
        <f>VLOOKUP($B479,期貨大額交易人未沖銷部位!$A$4:$O$499,7,FALSE)</f>
        <v>#N/A</v>
      </c>
      <c r="Z479" s="40" t="e">
        <f>VLOOKUP($B479,期貨大額交易人未沖銷部位!$A$4:$O$499,10,FALSE)</f>
        <v>#N/A</v>
      </c>
      <c r="AA479" s="40" t="e">
        <f>VLOOKUP($B479,期貨大額交易人未沖銷部位!$A$4:$O$499,13,FALSE)</f>
        <v>#N/A</v>
      </c>
      <c r="AB479" s="40" t="e">
        <f>VLOOKUP($B479,期貨大額交易人未沖銷部位!$A$4:$O$499,14,FALSE)</f>
        <v>#N/A</v>
      </c>
      <c r="AC479" s="40" t="e">
        <f>VLOOKUP($B479,期貨大額交易人未沖銷部位!$A$4:$O$499,15,FALSE)</f>
        <v>#N/A</v>
      </c>
      <c r="AD479" s="33" t="e">
        <f>VLOOKUP($B479,三大美股走勢!$A$4:$J$495,4,FALSE)</f>
        <v>#N/A</v>
      </c>
      <c r="AE479" s="33" t="e">
        <f>VLOOKUP($B479,三大美股走勢!$A$4:$J$495,7,FALSE)</f>
        <v>#N/A</v>
      </c>
      <c r="AF479" s="33" t="e">
        <f>VLOOKUP($B479,三大美股走勢!$A$4:$J$495,10,FALSE)</f>
        <v>#N/A</v>
      </c>
    </row>
    <row r="480" spans="2:32">
      <c r="B480" s="32">
        <v>43259</v>
      </c>
      <c r="C480" s="33" t="e">
        <f>VLOOKUP($B480,大盤與近月台指!$A$4:$I$499,2,FALSE)</f>
        <v>#N/A</v>
      </c>
      <c r="D480" s="34" t="e">
        <f>VLOOKUP($B480,大盤與近月台指!$A$4:$I$499,3,FALSE)</f>
        <v>#N/A</v>
      </c>
      <c r="E480" s="35" t="e">
        <f>VLOOKUP($B480,大盤與近月台指!$A$4:$I$499,4,FALSE)</f>
        <v>#N/A</v>
      </c>
      <c r="F480" s="33" t="e">
        <f>VLOOKUP($B480,大盤與近月台指!$A$4:$I$499,5,FALSE)</f>
        <v>#N/A</v>
      </c>
      <c r="G480" s="49" t="e">
        <f>VLOOKUP($B480,三大法人買賣超!$A$4:$I$500,3,FALSE)</f>
        <v>#N/A</v>
      </c>
      <c r="H480" s="34" t="e">
        <f>VLOOKUP($B480,三大法人買賣超!$A$4:$I$500,5,FALSE)</f>
        <v>#N/A</v>
      </c>
      <c r="I480" s="27" t="e">
        <f>VLOOKUP($B480,三大法人買賣超!$A$4:$I$500,7,FALSE)</f>
        <v>#N/A</v>
      </c>
      <c r="J480" s="27" t="e">
        <f>VLOOKUP($B480,三大法人買賣超!$A$4:$I$500,9,FALSE)</f>
        <v>#N/A</v>
      </c>
      <c r="K480" s="37">
        <f>新台幣匯率美元指數!B481</f>
        <v>0</v>
      </c>
      <c r="L480" s="38">
        <f>新台幣匯率美元指數!C481</f>
        <v>0</v>
      </c>
      <c r="M480" s="39">
        <f>新台幣匯率美元指數!D481</f>
        <v>0</v>
      </c>
      <c r="N480" s="27" t="e">
        <f>VLOOKUP($B480,外資期貨未平倉口數!$A$4:$M$499,4,FALSE)</f>
        <v>#N/A</v>
      </c>
      <c r="O480" s="27" t="e">
        <f>VLOOKUP($B480,外資期貨未平倉口數!$A$4:$M$499,9,FALSE)</f>
        <v>#N/A</v>
      </c>
      <c r="P480" s="27" t="e">
        <f>VLOOKUP($B480,外資期貨未平倉口數!$A$4:$M$499,10,FALSE)</f>
        <v>#N/A</v>
      </c>
      <c r="Q480" s="27" t="e">
        <f>VLOOKUP($B480,外資期貨未平倉口數!$A$4:$M$499,11,FALSE)</f>
        <v>#N/A</v>
      </c>
      <c r="R480" s="64" t="e">
        <f>VLOOKUP($B480,選擇權未平倉餘額!$A$4:$I$500,6,FALSE)</f>
        <v>#N/A</v>
      </c>
      <c r="S480" s="64" t="e">
        <f>VLOOKUP($B480,選擇權未平倉餘額!$A$4:$I$500,7,FALSE)</f>
        <v>#N/A</v>
      </c>
      <c r="T480" s="64" t="e">
        <f>VLOOKUP($B480,選擇權未平倉餘額!$A$4:$I$500,8,FALSE)</f>
        <v>#N/A</v>
      </c>
      <c r="U480" s="64" t="e">
        <f>VLOOKUP($B480,選擇權未平倉餘額!$A$4:$I$500,9,FALSE)</f>
        <v>#N/A</v>
      </c>
      <c r="V480" s="39" t="e">
        <f>VLOOKUP($B480,臺指選擇權P_C_Ratios!$A$4:$C$500,3,FALSE)</f>
        <v>#N/A</v>
      </c>
      <c r="W480" s="41" t="e">
        <f>VLOOKUP($B480,散戶多空比!$A$6:$L$500,12,FALSE)</f>
        <v>#N/A</v>
      </c>
      <c r="X480" s="40" t="e">
        <f>VLOOKUP($B480,期貨大額交易人未沖銷部位!$A$4:$O$499,4,FALSE)</f>
        <v>#N/A</v>
      </c>
      <c r="Y480" s="40" t="e">
        <f>VLOOKUP($B480,期貨大額交易人未沖銷部位!$A$4:$O$499,7,FALSE)</f>
        <v>#N/A</v>
      </c>
      <c r="Z480" s="40" t="e">
        <f>VLOOKUP($B480,期貨大額交易人未沖銷部位!$A$4:$O$499,10,FALSE)</f>
        <v>#N/A</v>
      </c>
      <c r="AA480" s="40" t="e">
        <f>VLOOKUP($B480,期貨大額交易人未沖銷部位!$A$4:$O$499,13,FALSE)</f>
        <v>#N/A</v>
      </c>
      <c r="AB480" s="40" t="e">
        <f>VLOOKUP($B480,期貨大額交易人未沖銷部位!$A$4:$O$499,14,FALSE)</f>
        <v>#N/A</v>
      </c>
      <c r="AC480" s="40" t="e">
        <f>VLOOKUP($B480,期貨大額交易人未沖銷部位!$A$4:$O$499,15,FALSE)</f>
        <v>#N/A</v>
      </c>
      <c r="AD480" s="33" t="e">
        <f>VLOOKUP($B480,三大美股走勢!$A$4:$J$495,4,FALSE)</f>
        <v>#N/A</v>
      </c>
      <c r="AE480" s="33" t="e">
        <f>VLOOKUP($B480,三大美股走勢!$A$4:$J$495,7,FALSE)</f>
        <v>#N/A</v>
      </c>
      <c r="AF480" s="33" t="e">
        <f>VLOOKUP($B480,三大美股走勢!$A$4:$J$495,10,FALSE)</f>
        <v>#N/A</v>
      </c>
    </row>
    <row r="481" spans="2:32">
      <c r="B481" s="32">
        <v>43260</v>
      </c>
      <c r="C481" s="33" t="e">
        <f>VLOOKUP($B481,大盤與近月台指!$A$4:$I$499,2,FALSE)</f>
        <v>#N/A</v>
      </c>
      <c r="D481" s="34" t="e">
        <f>VLOOKUP($B481,大盤與近月台指!$A$4:$I$499,3,FALSE)</f>
        <v>#N/A</v>
      </c>
      <c r="E481" s="35" t="e">
        <f>VLOOKUP($B481,大盤與近月台指!$A$4:$I$499,4,FALSE)</f>
        <v>#N/A</v>
      </c>
      <c r="F481" s="33" t="e">
        <f>VLOOKUP($B481,大盤與近月台指!$A$4:$I$499,5,FALSE)</f>
        <v>#N/A</v>
      </c>
      <c r="G481" s="49" t="e">
        <f>VLOOKUP($B481,三大法人買賣超!$A$4:$I$500,3,FALSE)</f>
        <v>#N/A</v>
      </c>
      <c r="H481" s="34" t="e">
        <f>VLOOKUP($B481,三大法人買賣超!$A$4:$I$500,5,FALSE)</f>
        <v>#N/A</v>
      </c>
      <c r="I481" s="27" t="e">
        <f>VLOOKUP($B481,三大法人買賣超!$A$4:$I$500,7,FALSE)</f>
        <v>#N/A</v>
      </c>
      <c r="J481" s="27" t="e">
        <f>VLOOKUP($B481,三大法人買賣超!$A$4:$I$500,9,FALSE)</f>
        <v>#N/A</v>
      </c>
      <c r="K481" s="37">
        <f>新台幣匯率美元指數!B482</f>
        <v>0</v>
      </c>
      <c r="L481" s="38">
        <f>新台幣匯率美元指數!C482</f>
        <v>0</v>
      </c>
      <c r="M481" s="39">
        <f>新台幣匯率美元指數!D482</f>
        <v>0</v>
      </c>
      <c r="N481" s="27" t="e">
        <f>VLOOKUP($B481,外資期貨未平倉口數!$A$4:$M$499,4,FALSE)</f>
        <v>#N/A</v>
      </c>
      <c r="O481" s="27" t="e">
        <f>VLOOKUP($B481,外資期貨未平倉口數!$A$4:$M$499,9,FALSE)</f>
        <v>#N/A</v>
      </c>
      <c r="P481" s="27" t="e">
        <f>VLOOKUP($B481,外資期貨未平倉口數!$A$4:$M$499,10,FALSE)</f>
        <v>#N/A</v>
      </c>
      <c r="Q481" s="27" t="e">
        <f>VLOOKUP($B481,外資期貨未平倉口數!$A$4:$M$499,11,FALSE)</f>
        <v>#N/A</v>
      </c>
      <c r="R481" s="64" t="e">
        <f>VLOOKUP($B481,選擇權未平倉餘額!$A$4:$I$500,6,FALSE)</f>
        <v>#N/A</v>
      </c>
      <c r="S481" s="64" t="e">
        <f>VLOOKUP($B481,選擇權未平倉餘額!$A$4:$I$500,7,FALSE)</f>
        <v>#N/A</v>
      </c>
      <c r="T481" s="64" t="e">
        <f>VLOOKUP($B481,選擇權未平倉餘額!$A$4:$I$500,8,FALSE)</f>
        <v>#N/A</v>
      </c>
      <c r="U481" s="64" t="e">
        <f>VLOOKUP($B481,選擇權未平倉餘額!$A$4:$I$500,9,FALSE)</f>
        <v>#N/A</v>
      </c>
      <c r="V481" s="39" t="e">
        <f>VLOOKUP($B481,臺指選擇權P_C_Ratios!$A$4:$C$500,3,FALSE)</f>
        <v>#N/A</v>
      </c>
      <c r="W481" s="41" t="e">
        <f>VLOOKUP($B481,散戶多空比!$A$6:$L$500,12,FALSE)</f>
        <v>#N/A</v>
      </c>
      <c r="X481" s="40" t="e">
        <f>VLOOKUP($B481,期貨大額交易人未沖銷部位!$A$4:$O$499,4,FALSE)</f>
        <v>#N/A</v>
      </c>
      <c r="Y481" s="40" t="e">
        <f>VLOOKUP($B481,期貨大額交易人未沖銷部位!$A$4:$O$499,7,FALSE)</f>
        <v>#N/A</v>
      </c>
      <c r="Z481" s="40" t="e">
        <f>VLOOKUP($B481,期貨大額交易人未沖銷部位!$A$4:$O$499,10,FALSE)</f>
        <v>#N/A</v>
      </c>
      <c r="AA481" s="40" t="e">
        <f>VLOOKUP($B481,期貨大額交易人未沖銷部位!$A$4:$O$499,13,FALSE)</f>
        <v>#N/A</v>
      </c>
      <c r="AB481" s="40" t="e">
        <f>VLOOKUP($B481,期貨大額交易人未沖銷部位!$A$4:$O$499,14,FALSE)</f>
        <v>#N/A</v>
      </c>
      <c r="AC481" s="40" t="e">
        <f>VLOOKUP($B481,期貨大額交易人未沖銷部位!$A$4:$O$499,15,FALSE)</f>
        <v>#N/A</v>
      </c>
      <c r="AD481" s="33" t="e">
        <f>VLOOKUP($B481,三大美股走勢!$A$4:$J$495,4,FALSE)</f>
        <v>#N/A</v>
      </c>
      <c r="AE481" s="33" t="e">
        <f>VLOOKUP($B481,三大美股走勢!$A$4:$J$495,7,FALSE)</f>
        <v>#N/A</v>
      </c>
      <c r="AF481" s="33" t="e">
        <f>VLOOKUP($B481,三大美股走勢!$A$4:$J$495,10,FALSE)</f>
        <v>#N/A</v>
      </c>
    </row>
    <row r="482" spans="2:32">
      <c r="B482" s="32">
        <v>43261</v>
      </c>
      <c r="C482" s="33" t="e">
        <f>VLOOKUP($B482,大盤與近月台指!$A$4:$I$499,2,FALSE)</f>
        <v>#N/A</v>
      </c>
      <c r="D482" s="34" t="e">
        <f>VLOOKUP($B482,大盤與近月台指!$A$4:$I$499,3,FALSE)</f>
        <v>#N/A</v>
      </c>
      <c r="E482" s="35" t="e">
        <f>VLOOKUP($B482,大盤與近月台指!$A$4:$I$499,4,FALSE)</f>
        <v>#N/A</v>
      </c>
      <c r="F482" s="33" t="e">
        <f>VLOOKUP($B482,大盤與近月台指!$A$4:$I$499,5,FALSE)</f>
        <v>#N/A</v>
      </c>
      <c r="G482" s="49" t="e">
        <f>VLOOKUP($B482,三大法人買賣超!$A$4:$I$500,3,FALSE)</f>
        <v>#N/A</v>
      </c>
      <c r="H482" s="34" t="e">
        <f>VLOOKUP($B482,三大法人買賣超!$A$4:$I$500,5,FALSE)</f>
        <v>#N/A</v>
      </c>
      <c r="I482" s="27" t="e">
        <f>VLOOKUP($B482,三大法人買賣超!$A$4:$I$500,7,FALSE)</f>
        <v>#N/A</v>
      </c>
      <c r="J482" s="27" t="e">
        <f>VLOOKUP($B482,三大法人買賣超!$A$4:$I$500,9,FALSE)</f>
        <v>#N/A</v>
      </c>
      <c r="K482" s="37">
        <f>新台幣匯率美元指數!B483</f>
        <v>0</v>
      </c>
      <c r="L482" s="38">
        <f>新台幣匯率美元指數!C483</f>
        <v>0</v>
      </c>
      <c r="M482" s="39">
        <f>新台幣匯率美元指數!D483</f>
        <v>0</v>
      </c>
      <c r="N482" s="27" t="e">
        <f>VLOOKUP($B482,外資期貨未平倉口數!$A$4:$M$499,4,FALSE)</f>
        <v>#N/A</v>
      </c>
      <c r="O482" s="27" t="e">
        <f>VLOOKUP($B482,外資期貨未平倉口數!$A$4:$M$499,9,FALSE)</f>
        <v>#N/A</v>
      </c>
      <c r="P482" s="27" t="e">
        <f>VLOOKUP($B482,外資期貨未平倉口數!$A$4:$M$499,10,FALSE)</f>
        <v>#N/A</v>
      </c>
      <c r="Q482" s="27" t="e">
        <f>VLOOKUP($B482,外資期貨未平倉口數!$A$4:$M$499,11,FALSE)</f>
        <v>#N/A</v>
      </c>
      <c r="R482" s="64" t="e">
        <f>VLOOKUP($B482,選擇權未平倉餘額!$A$4:$I$500,6,FALSE)</f>
        <v>#N/A</v>
      </c>
      <c r="S482" s="64" t="e">
        <f>VLOOKUP($B482,選擇權未平倉餘額!$A$4:$I$500,7,FALSE)</f>
        <v>#N/A</v>
      </c>
      <c r="T482" s="64" t="e">
        <f>VLOOKUP($B482,選擇權未平倉餘額!$A$4:$I$500,8,FALSE)</f>
        <v>#N/A</v>
      </c>
      <c r="U482" s="64" t="e">
        <f>VLOOKUP($B482,選擇權未平倉餘額!$A$4:$I$500,9,FALSE)</f>
        <v>#N/A</v>
      </c>
      <c r="V482" s="39" t="e">
        <f>VLOOKUP($B482,臺指選擇權P_C_Ratios!$A$4:$C$500,3,FALSE)</f>
        <v>#N/A</v>
      </c>
      <c r="W482" s="41" t="e">
        <f>VLOOKUP($B482,散戶多空比!$A$6:$L$500,12,FALSE)</f>
        <v>#N/A</v>
      </c>
      <c r="X482" s="40" t="e">
        <f>VLOOKUP($B482,期貨大額交易人未沖銷部位!$A$4:$O$499,4,FALSE)</f>
        <v>#N/A</v>
      </c>
      <c r="Y482" s="40" t="e">
        <f>VLOOKUP($B482,期貨大額交易人未沖銷部位!$A$4:$O$499,7,FALSE)</f>
        <v>#N/A</v>
      </c>
      <c r="Z482" s="40" t="e">
        <f>VLOOKUP($B482,期貨大額交易人未沖銷部位!$A$4:$O$499,10,FALSE)</f>
        <v>#N/A</v>
      </c>
      <c r="AA482" s="40" t="e">
        <f>VLOOKUP($B482,期貨大額交易人未沖銷部位!$A$4:$O$499,13,FALSE)</f>
        <v>#N/A</v>
      </c>
      <c r="AB482" s="40" t="e">
        <f>VLOOKUP($B482,期貨大額交易人未沖銷部位!$A$4:$O$499,14,FALSE)</f>
        <v>#N/A</v>
      </c>
      <c r="AC482" s="40" t="e">
        <f>VLOOKUP($B482,期貨大額交易人未沖銷部位!$A$4:$O$499,15,FALSE)</f>
        <v>#N/A</v>
      </c>
      <c r="AD482" s="33" t="e">
        <f>VLOOKUP($B482,三大美股走勢!$A$4:$J$495,4,FALSE)</f>
        <v>#N/A</v>
      </c>
      <c r="AE482" s="33" t="e">
        <f>VLOOKUP($B482,三大美股走勢!$A$4:$J$495,7,FALSE)</f>
        <v>#N/A</v>
      </c>
      <c r="AF482" s="33" t="e">
        <f>VLOOKUP($B482,三大美股走勢!$A$4:$J$495,10,FALSE)</f>
        <v>#N/A</v>
      </c>
    </row>
    <row r="483" spans="2:32">
      <c r="B483" s="32">
        <v>43262</v>
      </c>
      <c r="C483" s="33" t="e">
        <f>VLOOKUP($B483,大盤與近月台指!$A$4:$I$499,2,FALSE)</f>
        <v>#N/A</v>
      </c>
      <c r="D483" s="34" t="e">
        <f>VLOOKUP($B483,大盤與近月台指!$A$4:$I$499,3,FALSE)</f>
        <v>#N/A</v>
      </c>
      <c r="E483" s="35" t="e">
        <f>VLOOKUP($B483,大盤與近月台指!$A$4:$I$499,4,FALSE)</f>
        <v>#N/A</v>
      </c>
      <c r="F483" s="33" t="e">
        <f>VLOOKUP($B483,大盤與近月台指!$A$4:$I$499,5,FALSE)</f>
        <v>#N/A</v>
      </c>
      <c r="G483" s="49" t="e">
        <f>VLOOKUP($B483,三大法人買賣超!$A$4:$I$500,3,FALSE)</f>
        <v>#N/A</v>
      </c>
      <c r="H483" s="34" t="e">
        <f>VLOOKUP($B483,三大法人買賣超!$A$4:$I$500,5,FALSE)</f>
        <v>#N/A</v>
      </c>
      <c r="I483" s="27" t="e">
        <f>VLOOKUP($B483,三大法人買賣超!$A$4:$I$500,7,FALSE)</f>
        <v>#N/A</v>
      </c>
      <c r="J483" s="27" t="e">
        <f>VLOOKUP($B483,三大法人買賣超!$A$4:$I$500,9,FALSE)</f>
        <v>#N/A</v>
      </c>
      <c r="K483" s="37">
        <f>新台幣匯率美元指數!B484</f>
        <v>0</v>
      </c>
      <c r="L483" s="38">
        <f>新台幣匯率美元指數!C484</f>
        <v>0</v>
      </c>
      <c r="M483" s="39">
        <f>新台幣匯率美元指數!D484</f>
        <v>0</v>
      </c>
      <c r="N483" s="27" t="e">
        <f>VLOOKUP($B483,外資期貨未平倉口數!$A$4:$M$499,4,FALSE)</f>
        <v>#N/A</v>
      </c>
      <c r="O483" s="27" t="e">
        <f>VLOOKUP($B483,外資期貨未平倉口數!$A$4:$M$499,9,FALSE)</f>
        <v>#N/A</v>
      </c>
      <c r="P483" s="27" t="e">
        <f>VLOOKUP($B483,外資期貨未平倉口數!$A$4:$M$499,10,FALSE)</f>
        <v>#N/A</v>
      </c>
      <c r="Q483" s="27" t="e">
        <f>VLOOKUP($B483,外資期貨未平倉口數!$A$4:$M$499,11,FALSE)</f>
        <v>#N/A</v>
      </c>
      <c r="R483" s="64" t="e">
        <f>VLOOKUP($B483,選擇權未平倉餘額!$A$4:$I$500,6,FALSE)</f>
        <v>#N/A</v>
      </c>
      <c r="S483" s="64" t="e">
        <f>VLOOKUP($B483,選擇權未平倉餘額!$A$4:$I$500,7,FALSE)</f>
        <v>#N/A</v>
      </c>
      <c r="T483" s="64" t="e">
        <f>VLOOKUP($B483,選擇權未平倉餘額!$A$4:$I$500,8,FALSE)</f>
        <v>#N/A</v>
      </c>
      <c r="U483" s="64" t="e">
        <f>VLOOKUP($B483,選擇權未平倉餘額!$A$4:$I$500,9,FALSE)</f>
        <v>#N/A</v>
      </c>
      <c r="V483" s="39" t="e">
        <f>VLOOKUP($B483,臺指選擇權P_C_Ratios!$A$4:$C$500,3,FALSE)</f>
        <v>#N/A</v>
      </c>
      <c r="W483" s="41" t="e">
        <f>VLOOKUP($B483,散戶多空比!$A$6:$L$500,12,FALSE)</f>
        <v>#N/A</v>
      </c>
      <c r="X483" s="40" t="e">
        <f>VLOOKUP($B483,期貨大額交易人未沖銷部位!$A$4:$O$499,4,FALSE)</f>
        <v>#N/A</v>
      </c>
      <c r="Y483" s="40" t="e">
        <f>VLOOKUP($B483,期貨大額交易人未沖銷部位!$A$4:$O$499,7,FALSE)</f>
        <v>#N/A</v>
      </c>
      <c r="Z483" s="40" t="e">
        <f>VLOOKUP($B483,期貨大額交易人未沖銷部位!$A$4:$O$499,10,FALSE)</f>
        <v>#N/A</v>
      </c>
      <c r="AA483" s="40" t="e">
        <f>VLOOKUP($B483,期貨大額交易人未沖銷部位!$A$4:$O$499,13,FALSE)</f>
        <v>#N/A</v>
      </c>
      <c r="AB483" s="40" t="e">
        <f>VLOOKUP($B483,期貨大額交易人未沖銷部位!$A$4:$O$499,14,FALSE)</f>
        <v>#N/A</v>
      </c>
      <c r="AC483" s="40" t="e">
        <f>VLOOKUP($B483,期貨大額交易人未沖銷部位!$A$4:$O$499,15,FALSE)</f>
        <v>#N/A</v>
      </c>
      <c r="AD483" s="33" t="e">
        <f>VLOOKUP($B483,三大美股走勢!$A$4:$J$495,4,FALSE)</f>
        <v>#N/A</v>
      </c>
      <c r="AE483" s="33" t="e">
        <f>VLOOKUP($B483,三大美股走勢!$A$4:$J$495,7,FALSE)</f>
        <v>#N/A</v>
      </c>
      <c r="AF483" s="33" t="e">
        <f>VLOOKUP($B483,三大美股走勢!$A$4:$J$495,10,FALSE)</f>
        <v>#N/A</v>
      </c>
    </row>
    <row r="484" spans="2:32">
      <c r="B484" s="32">
        <v>43263</v>
      </c>
      <c r="C484" s="33" t="e">
        <f>VLOOKUP($B484,大盤與近月台指!$A$4:$I$499,2,FALSE)</f>
        <v>#N/A</v>
      </c>
      <c r="D484" s="34" t="e">
        <f>VLOOKUP($B484,大盤與近月台指!$A$4:$I$499,3,FALSE)</f>
        <v>#N/A</v>
      </c>
      <c r="E484" s="35" t="e">
        <f>VLOOKUP($B484,大盤與近月台指!$A$4:$I$499,4,FALSE)</f>
        <v>#N/A</v>
      </c>
      <c r="F484" s="33" t="e">
        <f>VLOOKUP($B484,大盤與近月台指!$A$4:$I$499,5,FALSE)</f>
        <v>#N/A</v>
      </c>
      <c r="G484" s="49" t="e">
        <f>VLOOKUP($B484,三大法人買賣超!$A$4:$I$500,3,FALSE)</f>
        <v>#N/A</v>
      </c>
      <c r="H484" s="34" t="e">
        <f>VLOOKUP($B484,三大法人買賣超!$A$4:$I$500,5,FALSE)</f>
        <v>#N/A</v>
      </c>
      <c r="I484" s="27" t="e">
        <f>VLOOKUP($B484,三大法人買賣超!$A$4:$I$500,7,FALSE)</f>
        <v>#N/A</v>
      </c>
      <c r="J484" s="27" t="e">
        <f>VLOOKUP($B484,三大法人買賣超!$A$4:$I$500,9,FALSE)</f>
        <v>#N/A</v>
      </c>
      <c r="K484" s="37">
        <f>新台幣匯率美元指數!B485</f>
        <v>0</v>
      </c>
      <c r="L484" s="38">
        <f>新台幣匯率美元指數!C485</f>
        <v>0</v>
      </c>
      <c r="M484" s="39">
        <f>新台幣匯率美元指數!D485</f>
        <v>0</v>
      </c>
      <c r="N484" s="27" t="e">
        <f>VLOOKUP($B484,外資期貨未平倉口數!$A$4:$M$499,4,FALSE)</f>
        <v>#N/A</v>
      </c>
      <c r="O484" s="27" t="e">
        <f>VLOOKUP($B484,外資期貨未平倉口數!$A$4:$M$499,9,FALSE)</f>
        <v>#N/A</v>
      </c>
      <c r="P484" s="27" t="e">
        <f>VLOOKUP($B484,外資期貨未平倉口數!$A$4:$M$499,10,FALSE)</f>
        <v>#N/A</v>
      </c>
      <c r="Q484" s="27" t="e">
        <f>VLOOKUP($B484,外資期貨未平倉口數!$A$4:$M$499,11,FALSE)</f>
        <v>#N/A</v>
      </c>
      <c r="R484" s="64" t="e">
        <f>VLOOKUP($B484,選擇權未平倉餘額!$A$4:$I$500,6,FALSE)</f>
        <v>#N/A</v>
      </c>
      <c r="S484" s="64" t="e">
        <f>VLOOKUP($B484,選擇權未平倉餘額!$A$4:$I$500,7,FALSE)</f>
        <v>#N/A</v>
      </c>
      <c r="T484" s="64" t="e">
        <f>VLOOKUP($B484,選擇權未平倉餘額!$A$4:$I$500,8,FALSE)</f>
        <v>#N/A</v>
      </c>
      <c r="U484" s="64" t="e">
        <f>VLOOKUP($B484,選擇權未平倉餘額!$A$4:$I$500,9,FALSE)</f>
        <v>#N/A</v>
      </c>
      <c r="V484" s="39" t="e">
        <f>VLOOKUP($B484,臺指選擇權P_C_Ratios!$A$4:$C$500,3,FALSE)</f>
        <v>#N/A</v>
      </c>
      <c r="W484" s="41" t="e">
        <f>VLOOKUP($B484,散戶多空比!$A$6:$L$500,12,FALSE)</f>
        <v>#N/A</v>
      </c>
      <c r="X484" s="40" t="e">
        <f>VLOOKUP($B484,期貨大額交易人未沖銷部位!$A$4:$O$499,4,FALSE)</f>
        <v>#N/A</v>
      </c>
      <c r="Y484" s="40" t="e">
        <f>VLOOKUP($B484,期貨大額交易人未沖銷部位!$A$4:$O$499,7,FALSE)</f>
        <v>#N/A</v>
      </c>
      <c r="Z484" s="40" t="e">
        <f>VLOOKUP($B484,期貨大額交易人未沖銷部位!$A$4:$O$499,10,FALSE)</f>
        <v>#N/A</v>
      </c>
      <c r="AA484" s="40" t="e">
        <f>VLOOKUP($B484,期貨大額交易人未沖銷部位!$A$4:$O$499,13,FALSE)</f>
        <v>#N/A</v>
      </c>
      <c r="AB484" s="40" t="e">
        <f>VLOOKUP($B484,期貨大額交易人未沖銷部位!$A$4:$O$499,14,FALSE)</f>
        <v>#N/A</v>
      </c>
      <c r="AC484" s="40" t="e">
        <f>VLOOKUP($B484,期貨大額交易人未沖銷部位!$A$4:$O$499,15,FALSE)</f>
        <v>#N/A</v>
      </c>
      <c r="AD484" s="33" t="e">
        <f>VLOOKUP($B484,三大美股走勢!$A$4:$J$495,4,FALSE)</f>
        <v>#N/A</v>
      </c>
      <c r="AE484" s="33" t="e">
        <f>VLOOKUP($B484,三大美股走勢!$A$4:$J$495,7,FALSE)</f>
        <v>#N/A</v>
      </c>
      <c r="AF484" s="33" t="e">
        <f>VLOOKUP($B484,三大美股走勢!$A$4:$J$495,10,FALSE)</f>
        <v>#N/A</v>
      </c>
    </row>
    <row r="485" spans="2:32">
      <c r="B485" s="32">
        <v>43264</v>
      </c>
      <c r="C485" s="33" t="e">
        <f>VLOOKUP($B485,大盤與近月台指!$A$4:$I$499,2,FALSE)</f>
        <v>#N/A</v>
      </c>
      <c r="D485" s="34" t="e">
        <f>VLOOKUP($B485,大盤與近月台指!$A$4:$I$499,3,FALSE)</f>
        <v>#N/A</v>
      </c>
      <c r="E485" s="35" t="e">
        <f>VLOOKUP($B485,大盤與近月台指!$A$4:$I$499,4,FALSE)</f>
        <v>#N/A</v>
      </c>
      <c r="F485" s="33" t="e">
        <f>VLOOKUP($B485,大盤與近月台指!$A$4:$I$499,5,FALSE)</f>
        <v>#N/A</v>
      </c>
      <c r="G485" s="49" t="e">
        <f>VLOOKUP($B485,三大法人買賣超!$A$4:$I$500,3,FALSE)</f>
        <v>#N/A</v>
      </c>
      <c r="H485" s="34" t="e">
        <f>VLOOKUP($B485,三大法人買賣超!$A$4:$I$500,5,FALSE)</f>
        <v>#N/A</v>
      </c>
      <c r="I485" s="27" t="e">
        <f>VLOOKUP($B485,三大法人買賣超!$A$4:$I$500,7,FALSE)</f>
        <v>#N/A</v>
      </c>
      <c r="J485" s="27" t="e">
        <f>VLOOKUP($B485,三大法人買賣超!$A$4:$I$500,9,FALSE)</f>
        <v>#N/A</v>
      </c>
      <c r="K485" s="37">
        <f>新台幣匯率美元指數!B486</f>
        <v>0</v>
      </c>
      <c r="L485" s="38">
        <f>新台幣匯率美元指數!C486</f>
        <v>0</v>
      </c>
      <c r="M485" s="39">
        <f>新台幣匯率美元指數!D486</f>
        <v>0</v>
      </c>
      <c r="N485" s="27" t="e">
        <f>VLOOKUP($B485,外資期貨未平倉口數!$A$4:$M$499,4,FALSE)</f>
        <v>#N/A</v>
      </c>
      <c r="O485" s="27" t="e">
        <f>VLOOKUP($B485,外資期貨未平倉口數!$A$4:$M$499,9,FALSE)</f>
        <v>#N/A</v>
      </c>
      <c r="P485" s="27" t="e">
        <f>VLOOKUP($B485,外資期貨未平倉口數!$A$4:$M$499,10,FALSE)</f>
        <v>#N/A</v>
      </c>
      <c r="Q485" s="27" t="e">
        <f>VLOOKUP($B485,外資期貨未平倉口數!$A$4:$M$499,11,FALSE)</f>
        <v>#N/A</v>
      </c>
      <c r="R485" s="64" t="e">
        <f>VLOOKUP($B485,選擇權未平倉餘額!$A$4:$I$500,6,FALSE)</f>
        <v>#N/A</v>
      </c>
      <c r="S485" s="64" t="e">
        <f>VLOOKUP($B485,選擇權未平倉餘額!$A$4:$I$500,7,FALSE)</f>
        <v>#N/A</v>
      </c>
      <c r="T485" s="64" t="e">
        <f>VLOOKUP($B485,選擇權未平倉餘額!$A$4:$I$500,8,FALSE)</f>
        <v>#N/A</v>
      </c>
      <c r="U485" s="64" t="e">
        <f>VLOOKUP($B485,選擇權未平倉餘額!$A$4:$I$500,9,FALSE)</f>
        <v>#N/A</v>
      </c>
      <c r="V485" s="39" t="e">
        <f>VLOOKUP($B485,臺指選擇權P_C_Ratios!$A$4:$C$500,3,FALSE)</f>
        <v>#N/A</v>
      </c>
      <c r="W485" s="41" t="e">
        <f>VLOOKUP($B485,散戶多空比!$A$6:$L$500,12,FALSE)</f>
        <v>#N/A</v>
      </c>
      <c r="X485" s="40" t="e">
        <f>VLOOKUP($B485,期貨大額交易人未沖銷部位!$A$4:$O$499,4,FALSE)</f>
        <v>#N/A</v>
      </c>
      <c r="Y485" s="40" t="e">
        <f>VLOOKUP($B485,期貨大額交易人未沖銷部位!$A$4:$O$499,7,FALSE)</f>
        <v>#N/A</v>
      </c>
      <c r="Z485" s="40" t="e">
        <f>VLOOKUP($B485,期貨大額交易人未沖銷部位!$A$4:$O$499,10,FALSE)</f>
        <v>#N/A</v>
      </c>
      <c r="AA485" s="40" t="e">
        <f>VLOOKUP($B485,期貨大額交易人未沖銷部位!$A$4:$O$499,13,FALSE)</f>
        <v>#N/A</v>
      </c>
      <c r="AB485" s="40" t="e">
        <f>VLOOKUP($B485,期貨大額交易人未沖銷部位!$A$4:$O$499,14,FALSE)</f>
        <v>#N/A</v>
      </c>
      <c r="AC485" s="40" t="e">
        <f>VLOOKUP($B485,期貨大額交易人未沖銷部位!$A$4:$O$499,15,FALSE)</f>
        <v>#N/A</v>
      </c>
      <c r="AD485" s="33" t="e">
        <f>VLOOKUP($B485,三大美股走勢!$A$4:$J$495,4,FALSE)</f>
        <v>#N/A</v>
      </c>
      <c r="AE485" s="33" t="e">
        <f>VLOOKUP($B485,三大美股走勢!$A$4:$J$495,7,FALSE)</f>
        <v>#N/A</v>
      </c>
      <c r="AF485" s="33" t="e">
        <f>VLOOKUP($B485,三大美股走勢!$A$4:$J$495,10,FALSE)</f>
        <v>#N/A</v>
      </c>
    </row>
    <row r="486" spans="2:32">
      <c r="B486" s="32">
        <v>43265</v>
      </c>
      <c r="C486" s="33" t="e">
        <f>VLOOKUP($B486,大盤與近月台指!$A$4:$I$499,2,FALSE)</f>
        <v>#N/A</v>
      </c>
      <c r="D486" s="34" t="e">
        <f>VLOOKUP($B486,大盤與近月台指!$A$4:$I$499,3,FALSE)</f>
        <v>#N/A</v>
      </c>
      <c r="E486" s="35" t="e">
        <f>VLOOKUP($B486,大盤與近月台指!$A$4:$I$499,4,FALSE)</f>
        <v>#N/A</v>
      </c>
      <c r="F486" s="33" t="e">
        <f>VLOOKUP($B486,大盤與近月台指!$A$4:$I$499,5,FALSE)</f>
        <v>#N/A</v>
      </c>
      <c r="G486" s="49" t="e">
        <f>VLOOKUP($B486,三大法人買賣超!$A$4:$I$500,3,FALSE)</f>
        <v>#N/A</v>
      </c>
      <c r="H486" s="34" t="e">
        <f>VLOOKUP($B486,三大法人買賣超!$A$4:$I$500,5,FALSE)</f>
        <v>#N/A</v>
      </c>
      <c r="I486" s="27" t="e">
        <f>VLOOKUP($B486,三大法人買賣超!$A$4:$I$500,7,FALSE)</f>
        <v>#N/A</v>
      </c>
      <c r="J486" s="27" t="e">
        <f>VLOOKUP($B486,三大法人買賣超!$A$4:$I$500,9,FALSE)</f>
        <v>#N/A</v>
      </c>
      <c r="K486" s="37">
        <f>新台幣匯率美元指數!B487</f>
        <v>0</v>
      </c>
      <c r="L486" s="38">
        <f>新台幣匯率美元指數!C487</f>
        <v>0</v>
      </c>
      <c r="M486" s="39">
        <f>新台幣匯率美元指數!D487</f>
        <v>0</v>
      </c>
      <c r="N486" s="27" t="e">
        <f>VLOOKUP($B486,外資期貨未平倉口數!$A$4:$M$499,4,FALSE)</f>
        <v>#N/A</v>
      </c>
      <c r="O486" s="27" t="e">
        <f>VLOOKUP($B486,外資期貨未平倉口數!$A$4:$M$499,9,FALSE)</f>
        <v>#N/A</v>
      </c>
      <c r="P486" s="27" t="e">
        <f>VLOOKUP($B486,外資期貨未平倉口數!$A$4:$M$499,10,FALSE)</f>
        <v>#N/A</v>
      </c>
      <c r="Q486" s="27" t="e">
        <f>VLOOKUP($B486,外資期貨未平倉口數!$A$4:$M$499,11,FALSE)</f>
        <v>#N/A</v>
      </c>
      <c r="R486" s="64" t="e">
        <f>VLOOKUP($B486,選擇權未平倉餘額!$A$4:$I$500,6,FALSE)</f>
        <v>#N/A</v>
      </c>
      <c r="S486" s="64" t="e">
        <f>VLOOKUP($B486,選擇權未平倉餘額!$A$4:$I$500,7,FALSE)</f>
        <v>#N/A</v>
      </c>
      <c r="T486" s="64" t="e">
        <f>VLOOKUP($B486,選擇權未平倉餘額!$A$4:$I$500,8,FALSE)</f>
        <v>#N/A</v>
      </c>
      <c r="U486" s="64" t="e">
        <f>VLOOKUP($B486,選擇權未平倉餘額!$A$4:$I$500,9,FALSE)</f>
        <v>#N/A</v>
      </c>
      <c r="V486" s="39" t="e">
        <f>VLOOKUP($B486,臺指選擇權P_C_Ratios!$A$4:$C$500,3,FALSE)</f>
        <v>#N/A</v>
      </c>
      <c r="W486" s="41" t="e">
        <f>VLOOKUP($B486,散戶多空比!$A$6:$L$500,12,FALSE)</f>
        <v>#N/A</v>
      </c>
      <c r="X486" s="40" t="e">
        <f>VLOOKUP($B486,期貨大額交易人未沖銷部位!$A$4:$O$499,4,FALSE)</f>
        <v>#N/A</v>
      </c>
      <c r="Y486" s="40" t="e">
        <f>VLOOKUP($B486,期貨大額交易人未沖銷部位!$A$4:$O$499,7,FALSE)</f>
        <v>#N/A</v>
      </c>
      <c r="Z486" s="40" t="e">
        <f>VLOOKUP($B486,期貨大額交易人未沖銷部位!$A$4:$O$499,10,FALSE)</f>
        <v>#N/A</v>
      </c>
      <c r="AA486" s="40" t="e">
        <f>VLOOKUP($B486,期貨大額交易人未沖銷部位!$A$4:$O$499,13,FALSE)</f>
        <v>#N/A</v>
      </c>
      <c r="AB486" s="40" t="e">
        <f>VLOOKUP($B486,期貨大額交易人未沖銷部位!$A$4:$O$499,14,FALSE)</f>
        <v>#N/A</v>
      </c>
      <c r="AC486" s="40" t="e">
        <f>VLOOKUP($B486,期貨大額交易人未沖銷部位!$A$4:$O$499,15,FALSE)</f>
        <v>#N/A</v>
      </c>
      <c r="AD486" s="33" t="e">
        <f>VLOOKUP($B486,三大美股走勢!$A$4:$J$495,4,FALSE)</f>
        <v>#N/A</v>
      </c>
      <c r="AE486" s="33" t="e">
        <f>VLOOKUP($B486,三大美股走勢!$A$4:$J$495,7,FALSE)</f>
        <v>#N/A</v>
      </c>
      <c r="AF486" s="33" t="e">
        <f>VLOOKUP($B486,三大美股走勢!$A$4:$J$495,10,FALSE)</f>
        <v>#N/A</v>
      </c>
    </row>
    <row r="487" spans="2:32">
      <c r="B487" s="32">
        <v>43266</v>
      </c>
      <c r="C487" s="33" t="e">
        <f>VLOOKUP($B487,大盤與近月台指!$A$4:$I$499,2,FALSE)</f>
        <v>#N/A</v>
      </c>
      <c r="D487" s="34" t="e">
        <f>VLOOKUP($B487,大盤與近月台指!$A$4:$I$499,3,FALSE)</f>
        <v>#N/A</v>
      </c>
      <c r="E487" s="35" t="e">
        <f>VLOOKUP($B487,大盤與近月台指!$A$4:$I$499,4,FALSE)</f>
        <v>#N/A</v>
      </c>
      <c r="F487" s="33" t="e">
        <f>VLOOKUP($B487,大盤與近月台指!$A$4:$I$499,5,FALSE)</f>
        <v>#N/A</v>
      </c>
      <c r="G487" s="49" t="e">
        <f>VLOOKUP($B487,三大法人買賣超!$A$4:$I$500,3,FALSE)</f>
        <v>#N/A</v>
      </c>
      <c r="H487" s="34" t="e">
        <f>VLOOKUP($B487,三大法人買賣超!$A$4:$I$500,5,FALSE)</f>
        <v>#N/A</v>
      </c>
      <c r="I487" s="27" t="e">
        <f>VLOOKUP($B487,三大法人買賣超!$A$4:$I$500,7,FALSE)</f>
        <v>#N/A</v>
      </c>
      <c r="J487" s="27" t="e">
        <f>VLOOKUP($B487,三大法人買賣超!$A$4:$I$500,9,FALSE)</f>
        <v>#N/A</v>
      </c>
      <c r="K487" s="37">
        <f>新台幣匯率美元指數!B488</f>
        <v>0</v>
      </c>
      <c r="L487" s="38">
        <f>新台幣匯率美元指數!C488</f>
        <v>0</v>
      </c>
      <c r="M487" s="39">
        <f>新台幣匯率美元指數!D488</f>
        <v>0</v>
      </c>
      <c r="N487" s="27" t="e">
        <f>VLOOKUP($B487,外資期貨未平倉口數!$A$4:$M$499,4,FALSE)</f>
        <v>#N/A</v>
      </c>
      <c r="O487" s="27" t="e">
        <f>VLOOKUP($B487,外資期貨未平倉口數!$A$4:$M$499,9,FALSE)</f>
        <v>#N/A</v>
      </c>
      <c r="P487" s="27" t="e">
        <f>VLOOKUP($B487,外資期貨未平倉口數!$A$4:$M$499,10,FALSE)</f>
        <v>#N/A</v>
      </c>
      <c r="Q487" s="27" t="e">
        <f>VLOOKUP($B487,外資期貨未平倉口數!$A$4:$M$499,11,FALSE)</f>
        <v>#N/A</v>
      </c>
      <c r="R487" s="64" t="e">
        <f>VLOOKUP($B487,選擇權未平倉餘額!$A$4:$I$500,6,FALSE)</f>
        <v>#N/A</v>
      </c>
      <c r="S487" s="64" t="e">
        <f>VLOOKUP($B487,選擇權未平倉餘額!$A$4:$I$500,7,FALSE)</f>
        <v>#N/A</v>
      </c>
      <c r="T487" s="64" t="e">
        <f>VLOOKUP($B487,選擇權未平倉餘額!$A$4:$I$500,8,FALSE)</f>
        <v>#N/A</v>
      </c>
      <c r="U487" s="64" t="e">
        <f>VLOOKUP($B487,選擇權未平倉餘額!$A$4:$I$500,9,FALSE)</f>
        <v>#N/A</v>
      </c>
      <c r="V487" s="39" t="e">
        <f>VLOOKUP($B487,臺指選擇權P_C_Ratios!$A$4:$C$500,3,FALSE)</f>
        <v>#N/A</v>
      </c>
      <c r="W487" s="41" t="e">
        <f>VLOOKUP($B487,散戶多空比!$A$6:$L$500,12,FALSE)</f>
        <v>#N/A</v>
      </c>
      <c r="X487" s="40" t="e">
        <f>VLOOKUP($B487,期貨大額交易人未沖銷部位!$A$4:$O$499,4,FALSE)</f>
        <v>#N/A</v>
      </c>
      <c r="Y487" s="40" t="e">
        <f>VLOOKUP($B487,期貨大額交易人未沖銷部位!$A$4:$O$499,7,FALSE)</f>
        <v>#N/A</v>
      </c>
      <c r="Z487" s="40" t="e">
        <f>VLOOKUP($B487,期貨大額交易人未沖銷部位!$A$4:$O$499,10,FALSE)</f>
        <v>#N/A</v>
      </c>
      <c r="AA487" s="40" t="e">
        <f>VLOOKUP($B487,期貨大額交易人未沖銷部位!$A$4:$O$499,13,FALSE)</f>
        <v>#N/A</v>
      </c>
      <c r="AB487" s="40" t="e">
        <f>VLOOKUP($B487,期貨大額交易人未沖銷部位!$A$4:$O$499,14,FALSE)</f>
        <v>#N/A</v>
      </c>
      <c r="AC487" s="40" t="e">
        <f>VLOOKUP($B487,期貨大額交易人未沖銷部位!$A$4:$O$499,15,FALSE)</f>
        <v>#N/A</v>
      </c>
      <c r="AD487" s="33" t="e">
        <f>VLOOKUP($B487,三大美股走勢!$A$4:$J$495,4,FALSE)</f>
        <v>#N/A</v>
      </c>
      <c r="AE487" s="33" t="e">
        <f>VLOOKUP($B487,三大美股走勢!$A$4:$J$495,7,FALSE)</f>
        <v>#N/A</v>
      </c>
      <c r="AF487" s="33" t="e">
        <f>VLOOKUP($B487,三大美股走勢!$A$4:$J$495,10,FALSE)</f>
        <v>#N/A</v>
      </c>
    </row>
    <row r="488" spans="2:32">
      <c r="B488" s="32">
        <v>43267</v>
      </c>
      <c r="C488" s="33" t="e">
        <f>VLOOKUP($B488,大盤與近月台指!$A$4:$I$499,2,FALSE)</f>
        <v>#N/A</v>
      </c>
      <c r="D488" s="34" t="e">
        <f>VLOOKUP($B488,大盤與近月台指!$A$4:$I$499,3,FALSE)</f>
        <v>#N/A</v>
      </c>
      <c r="E488" s="35" t="e">
        <f>VLOOKUP($B488,大盤與近月台指!$A$4:$I$499,4,FALSE)</f>
        <v>#N/A</v>
      </c>
      <c r="F488" s="33" t="e">
        <f>VLOOKUP($B488,大盤與近月台指!$A$4:$I$499,5,FALSE)</f>
        <v>#N/A</v>
      </c>
      <c r="G488" s="49" t="e">
        <f>VLOOKUP($B488,三大法人買賣超!$A$4:$I$500,3,FALSE)</f>
        <v>#N/A</v>
      </c>
      <c r="H488" s="34" t="e">
        <f>VLOOKUP($B488,三大法人買賣超!$A$4:$I$500,5,FALSE)</f>
        <v>#N/A</v>
      </c>
      <c r="I488" s="27" t="e">
        <f>VLOOKUP($B488,三大法人買賣超!$A$4:$I$500,7,FALSE)</f>
        <v>#N/A</v>
      </c>
      <c r="J488" s="27" t="e">
        <f>VLOOKUP($B488,三大法人買賣超!$A$4:$I$500,9,FALSE)</f>
        <v>#N/A</v>
      </c>
      <c r="K488" s="37">
        <f>新台幣匯率美元指數!B489</f>
        <v>0</v>
      </c>
      <c r="L488" s="38">
        <f>新台幣匯率美元指數!C489</f>
        <v>0</v>
      </c>
      <c r="M488" s="39">
        <f>新台幣匯率美元指數!D489</f>
        <v>0</v>
      </c>
      <c r="N488" s="27" t="e">
        <f>VLOOKUP($B488,外資期貨未平倉口數!$A$4:$M$499,4,FALSE)</f>
        <v>#N/A</v>
      </c>
      <c r="O488" s="27" t="e">
        <f>VLOOKUP($B488,外資期貨未平倉口數!$A$4:$M$499,9,FALSE)</f>
        <v>#N/A</v>
      </c>
      <c r="P488" s="27" t="e">
        <f>VLOOKUP($B488,外資期貨未平倉口數!$A$4:$M$499,10,FALSE)</f>
        <v>#N/A</v>
      </c>
      <c r="Q488" s="27" t="e">
        <f>VLOOKUP($B488,外資期貨未平倉口數!$A$4:$M$499,11,FALSE)</f>
        <v>#N/A</v>
      </c>
      <c r="R488" s="64" t="e">
        <f>VLOOKUP($B488,選擇權未平倉餘額!$A$4:$I$500,6,FALSE)</f>
        <v>#N/A</v>
      </c>
      <c r="S488" s="64" t="e">
        <f>VLOOKUP($B488,選擇權未平倉餘額!$A$4:$I$500,7,FALSE)</f>
        <v>#N/A</v>
      </c>
      <c r="T488" s="64" t="e">
        <f>VLOOKUP($B488,選擇權未平倉餘額!$A$4:$I$500,8,FALSE)</f>
        <v>#N/A</v>
      </c>
      <c r="U488" s="64" t="e">
        <f>VLOOKUP($B488,選擇權未平倉餘額!$A$4:$I$500,9,FALSE)</f>
        <v>#N/A</v>
      </c>
      <c r="V488" s="39" t="e">
        <f>VLOOKUP($B488,臺指選擇權P_C_Ratios!$A$4:$C$500,3,FALSE)</f>
        <v>#N/A</v>
      </c>
      <c r="W488" s="41" t="e">
        <f>VLOOKUP($B488,散戶多空比!$A$6:$L$500,12,FALSE)</f>
        <v>#N/A</v>
      </c>
      <c r="X488" s="40" t="e">
        <f>VLOOKUP($B488,期貨大額交易人未沖銷部位!$A$4:$O$499,4,FALSE)</f>
        <v>#N/A</v>
      </c>
      <c r="Y488" s="40" t="e">
        <f>VLOOKUP($B488,期貨大額交易人未沖銷部位!$A$4:$O$499,7,FALSE)</f>
        <v>#N/A</v>
      </c>
      <c r="Z488" s="40" t="e">
        <f>VLOOKUP($B488,期貨大額交易人未沖銷部位!$A$4:$O$499,10,FALSE)</f>
        <v>#N/A</v>
      </c>
      <c r="AA488" s="40" t="e">
        <f>VLOOKUP($B488,期貨大額交易人未沖銷部位!$A$4:$O$499,13,FALSE)</f>
        <v>#N/A</v>
      </c>
      <c r="AB488" s="40" t="e">
        <f>VLOOKUP($B488,期貨大額交易人未沖銷部位!$A$4:$O$499,14,FALSE)</f>
        <v>#N/A</v>
      </c>
      <c r="AC488" s="40" t="e">
        <f>VLOOKUP($B488,期貨大額交易人未沖銷部位!$A$4:$O$499,15,FALSE)</f>
        <v>#N/A</v>
      </c>
      <c r="AD488" s="33" t="e">
        <f>VLOOKUP($B488,三大美股走勢!$A$4:$J$495,4,FALSE)</f>
        <v>#N/A</v>
      </c>
      <c r="AE488" s="33" t="e">
        <f>VLOOKUP($B488,三大美股走勢!$A$4:$J$495,7,FALSE)</f>
        <v>#N/A</v>
      </c>
      <c r="AF488" s="33" t="e">
        <f>VLOOKUP($B488,三大美股走勢!$A$4:$J$495,10,FALSE)</f>
        <v>#N/A</v>
      </c>
    </row>
    <row r="489" spans="2:32">
      <c r="B489" s="32">
        <v>43268</v>
      </c>
      <c r="C489" s="33" t="e">
        <f>VLOOKUP($B489,大盤與近月台指!$A$4:$I$499,2,FALSE)</f>
        <v>#N/A</v>
      </c>
      <c r="D489" s="34" t="e">
        <f>VLOOKUP($B489,大盤與近月台指!$A$4:$I$499,3,FALSE)</f>
        <v>#N/A</v>
      </c>
      <c r="E489" s="35" t="e">
        <f>VLOOKUP($B489,大盤與近月台指!$A$4:$I$499,4,FALSE)</f>
        <v>#N/A</v>
      </c>
      <c r="F489" s="33" t="e">
        <f>VLOOKUP($B489,大盤與近月台指!$A$4:$I$499,5,FALSE)</f>
        <v>#N/A</v>
      </c>
      <c r="G489" s="49" t="e">
        <f>VLOOKUP($B489,三大法人買賣超!$A$4:$I$500,3,FALSE)</f>
        <v>#N/A</v>
      </c>
      <c r="H489" s="34" t="e">
        <f>VLOOKUP($B489,三大法人買賣超!$A$4:$I$500,5,FALSE)</f>
        <v>#N/A</v>
      </c>
      <c r="I489" s="27" t="e">
        <f>VLOOKUP($B489,三大法人買賣超!$A$4:$I$500,7,FALSE)</f>
        <v>#N/A</v>
      </c>
      <c r="J489" s="27" t="e">
        <f>VLOOKUP($B489,三大法人買賣超!$A$4:$I$500,9,FALSE)</f>
        <v>#N/A</v>
      </c>
      <c r="K489" s="37">
        <f>新台幣匯率美元指數!B490</f>
        <v>0</v>
      </c>
      <c r="L489" s="38">
        <f>新台幣匯率美元指數!C490</f>
        <v>0</v>
      </c>
      <c r="M489" s="39">
        <f>新台幣匯率美元指數!D490</f>
        <v>0</v>
      </c>
      <c r="N489" s="27" t="e">
        <f>VLOOKUP($B489,外資期貨未平倉口數!$A$4:$M$499,4,FALSE)</f>
        <v>#N/A</v>
      </c>
      <c r="O489" s="27" t="e">
        <f>VLOOKUP($B489,外資期貨未平倉口數!$A$4:$M$499,9,FALSE)</f>
        <v>#N/A</v>
      </c>
      <c r="P489" s="27" t="e">
        <f>VLOOKUP($B489,外資期貨未平倉口數!$A$4:$M$499,10,FALSE)</f>
        <v>#N/A</v>
      </c>
      <c r="Q489" s="27" t="e">
        <f>VLOOKUP($B489,外資期貨未平倉口數!$A$4:$M$499,11,FALSE)</f>
        <v>#N/A</v>
      </c>
      <c r="R489" s="64" t="e">
        <f>VLOOKUP($B489,選擇權未平倉餘額!$A$4:$I$500,6,FALSE)</f>
        <v>#N/A</v>
      </c>
      <c r="S489" s="64" t="e">
        <f>VLOOKUP($B489,選擇權未平倉餘額!$A$4:$I$500,7,FALSE)</f>
        <v>#N/A</v>
      </c>
      <c r="T489" s="64" t="e">
        <f>VLOOKUP($B489,選擇權未平倉餘額!$A$4:$I$500,8,FALSE)</f>
        <v>#N/A</v>
      </c>
      <c r="U489" s="64" t="e">
        <f>VLOOKUP($B489,選擇權未平倉餘額!$A$4:$I$500,9,FALSE)</f>
        <v>#N/A</v>
      </c>
      <c r="V489" s="39" t="e">
        <f>VLOOKUP($B489,臺指選擇權P_C_Ratios!$A$4:$C$500,3,FALSE)</f>
        <v>#N/A</v>
      </c>
      <c r="W489" s="41" t="e">
        <f>VLOOKUP($B489,散戶多空比!$A$6:$L$500,12,FALSE)</f>
        <v>#N/A</v>
      </c>
      <c r="X489" s="40" t="e">
        <f>VLOOKUP($B489,期貨大額交易人未沖銷部位!$A$4:$O$499,4,FALSE)</f>
        <v>#N/A</v>
      </c>
      <c r="Y489" s="40" t="e">
        <f>VLOOKUP($B489,期貨大額交易人未沖銷部位!$A$4:$O$499,7,FALSE)</f>
        <v>#N/A</v>
      </c>
      <c r="Z489" s="40" t="e">
        <f>VLOOKUP($B489,期貨大額交易人未沖銷部位!$A$4:$O$499,10,FALSE)</f>
        <v>#N/A</v>
      </c>
      <c r="AA489" s="40" t="e">
        <f>VLOOKUP($B489,期貨大額交易人未沖銷部位!$A$4:$O$499,13,FALSE)</f>
        <v>#N/A</v>
      </c>
      <c r="AB489" s="40" t="e">
        <f>VLOOKUP($B489,期貨大額交易人未沖銷部位!$A$4:$O$499,14,FALSE)</f>
        <v>#N/A</v>
      </c>
      <c r="AC489" s="40" t="e">
        <f>VLOOKUP($B489,期貨大額交易人未沖銷部位!$A$4:$O$499,15,FALSE)</f>
        <v>#N/A</v>
      </c>
      <c r="AD489" s="33" t="e">
        <f>VLOOKUP($B489,三大美股走勢!$A$4:$J$495,4,FALSE)</f>
        <v>#N/A</v>
      </c>
      <c r="AE489" s="33" t="e">
        <f>VLOOKUP($B489,三大美股走勢!$A$4:$J$495,7,FALSE)</f>
        <v>#N/A</v>
      </c>
      <c r="AF489" s="33" t="e">
        <f>VLOOKUP($B489,三大美股走勢!$A$4:$J$495,10,FALSE)</f>
        <v>#N/A</v>
      </c>
    </row>
    <row r="490" spans="2:32">
      <c r="B490" s="32">
        <v>43269</v>
      </c>
      <c r="C490" s="33" t="e">
        <f>VLOOKUP($B490,大盤與近月台指!$A$4:$I$499,2,FALSE)</f>
        <v>#N/A</v>
      </c>
      <c r="D490" s="34" t="e">
        <f>VLOOKUP($B490,大盤與近月台指!$A$4:$I$499,3,FALSE)</f>
        <v>#N/A</v>
      </c>
      <c r="E490" s="35" t="e">
        <f>VLOOKUP($B490,大盤與近月台指!$A$4:$I$499,4,FALSE)</f>
        <v>#N/A</v>
      </c>
      <c r="F490" s="33" t="e">
        <f>VLOOKUP($B490,大盤與近月台指!$A$4:$I$499,5,FALSE)</f>
        <v>#N/A</v>
      </c>
      <c r="G490" s="49" t="e">
        <f>VLOOKUP($B490,三大法人買賣超!$A$4:$I$500,3,FALSE)</f>
        <v>#N/A</v>
      </c>
      <c r="H490" s="34" t="e">
        <f>VLOOKUP($B490,三大法人買賣超!$A$4:$I$500,5,FALSE)</f>
        <v>#N/A</v>
      </c>
      <c r="I490" s="27" t="e">
        <f>VLOOKUP($B490,三大法人買賣超!$A$4:$I$500,7,FALSE)</f>
        <v>#N/A</v>
      </c>
      <c r="J490" s="27" t="e">
        <f>VLOOKUP($B490,三大法人買賣超!$A$4:$I$500,9,FALSE)</f>
        <v>#N/A</v>
      </c>
      <c r="K490" s="37">
        <f>新台幣匯率美元指數!B491</f>
        <v>0</v>
      </c>
      <c r="L490" s="38">
        <f>新台幣匯率美元指數!C491</f>
        <v>0</v>
      </c>
      <c r="M490" s="39">
        <f>新台幣匯率美元指數!D491</f>
        <v>0</v>
      </c>
      <c r="N490" s="27" t="e">
        <f>VLOOKUP($B490,外資期貨未平倉口數!$A$4:$M$499,4,FALSE)</f>
        <v>#N/A</v>
      </c>
      <c r="O490" s="27" t="e">
        <f>VLOOKUP($B490,外資期貨未平倉口數!$A$4:$M$499,9,FALSE)</f>
        <v>#N/A</v>
      </c>
      <c r="P490" s="27" t="e">
        <f>VLOOKUP($B490,外資期貨未平倉口數!$A$4:$M$499,10,FALSE)</f>
        <v>#N/A</v>
      </c>
      <c r="Q490" s="27" t="e">
        <f>VLOOKUP($B490,外資期貨未平倉口數!$A$4:$M$499,11,FALSE)</f>
        <v>#N/A</v>
      </c>
      <c r="R490" s="64" t="e">
        <f>VLOOKUP($B490,選擇權未平倉餘額!$A$4:$I$500,6,FALSE)</f>
        <v>#N/A</v>
      </c>
      <c r="S490" s="64" t="e">
        <f>VLOOKUP($B490,選擇權未平倉餘額!$A$4:$I$500,7,FALSE)</f>
        <v>#N/A</v>
      </c>
      <c r="T490" s="64" t="e">
        <f>VLOOKUP($B490,選擇權未平倉餘額!$A$4:$I$500,8,FALSE)</f>
        <v>#N/A</v>
      </c>
      <c r="U490" s="64" t="e">
        <f>VLOOKUP($B490,選擇權未平倉餘額!$A$4:$I$500,9,FALSE)</f>
        <v>#N/A</v>
      </c>
      <c r="V490" s="39" t="e">
        <f>VLOOKUP($B490,臺指選擇權P_C_Ratios!$A$4:$C$500,3,FALSE)</f>
        <v>#N/A</v>
      </c>
      <c r="W490" s="41" t="e">
        <f>VLOOKUP($B490,散戶多空比!$A$6:$L$500,12,FALSE)</f>
        <v>#N/A</v>
      </c>
      <c r="X490" s="40" t="e">
        <f>VLOOKUP($B490,期貨大額交易人未沖銷部位!$A$4:$O$499,4,FALSE)</f>
        <v>#N/A</v>
      </c>
      <c r="Y490" s="40" t="e">
        <f>VLOOKUP($B490,期貨大額交易人未沖銷部位!$A$4:$O$499,7,FALSE)</f>
        <v>#N/A</v>
      </c>
      <c r="Z490" s="40" t="e">
        <f>VLOOKUP($B490,期貨大額交易人未沖銷部位!$A$4:$O$499,10,FALSE)</f>
        <v>#N/A</v>
      </c>
      <c r="AA490" s="40" t="e">
        <f>VLOOKUP($B490,期貨大額交易人未沖銷部位!$A$4:$O$499,13,FALSE)</f>
        <v>#N/A</v>
      </c>
      <c r="AB490" s="40" t="e">
        <f>VLOOKUP($B490,期貨大額交易人未沖銷部位!$A$4:$O$499,14,FALSE)</f>
        <v>#N/A</v>
      </c>
      <c r="AC490" s="40" t="e">
        <f>VLOOKUP($B490,期貨大額交易人未沖銷部位!$A$4:$O$499,15,FALSE)</f>
        <v>#N/A</v>
      </c>
      <c r="AD490" s="33" t="e">
        <f>VLOOKUP($B490,三大美股走勢!$A$4:$J$495,4,FALSE)</f>
        <v>#N/A</v>
      </c>
      <c r="AE490" s="33" t="e">
        <f>VLOOKUP($B490,三大美股走勢!$A$4:$J$495,7,FALSE)</f>
        <v>#N/A</v>
      </c>
      <c r="AF490" s="33" t="e">
        <f>VLOOKUP($B490,三大美股走勢!$A$4:$J$495,10,FALSE)</f>
        <v>#N/A</v>
      </c>
    </row>
    <row r="491" spans="2:32">
      <c r="B491" s="32">
        <v>43270</v>
      </c>
      <c r="C491" s="33" t="e">
        <f>VLOOKUP($B491,大盤與近月台指!$A$4:$I$499,2,FALSE)</f>
        <v>#N/A</v>
      </c>
      <c r="D491" s="34" t="e">
        <f>VLOOKUP($B491,大盤與近月台指!$A$4:$I$499,3,FALSE)</f>
        <v>#N/A</v>
      </c>
      <c r="E491" s="35" t="e">
        <f>VLOOKUP($B491,大盤與近月台指!$A$4:$I$499,4,FALSE)</f>
        <v>#N/A</v>
      </c>
      <c r="F491" s="33" t="e">
        <f>VLOOKUP($B491,大盤與近月台指!$A$4:$I$499,5,FALSE)</f>
        <v>#N/A</v>
      </c>
      <c r="G491" s="49" t="e">
        <f>VLOOKUP($B491,三大法人買賣超!$A$4:$I$500,3,FALSE)</f>
        <v>#N/A</v>
      </c>
      <c r="H491" s="34" t="e">
        <f>VLOOKUP($B491,三大法人買賣超!$A$4:$I$500,5,FALSE)</f>
        <v>#N/A</v>
      </c>
      <c r="I491" s="27" t="e">
        <f>VLOOKUP($B491,三大法人買賣超!$A$4:$I$500,7,FALSE)</f>
        <v>#N/A</v>
      </c>
      <c r="J491" s="27" t="e">
        <f>VLOOKUP($B491,三大法人買賣超!$A$4:$I$500,9,FALSE)</f>
        <v>#N/A</v>
      </c>
      <c r="K491" s="37">
        <f>新台幣匯率美元指數!B492</f>
        <v>0</v>
      </c>
      <c r="L491" s="38">
        <f>新台幣匯率美元指數!C492</f>
        <v>0</v>
      </c>
      <c r="M491" s="39">
        <f>新台幣匯率美元指數!D492</f>
        <v>0</v>
      </c>
      <c r="N491" s="27" t="e">
        <f>VLOOKUP($B491,外資期貨未平倉口數!$A$4:$M$499,4,FALSE)</f>
        <v>#N/A</v>
      </c>
      <c r="O491" s="27" t="e">
        <f>VLOOKUP($B491,外資期貨未平倉口數!$A$4:$M$499,9,FALSE)</f>
        <v>#N/A</v>
      </c>
      <c r="P491" s="27" t="e">
        <f>VLOOKUP($B491,外資期貨未平倉口數!$A$4:$M$499,10,FALSE)</f>
        <v>#N/A</v>
      </c>
      <c r="Q491" s="27" t="e">
        <f>VLOOKUP($B491,外資期貨未平倉口數!$A$4:$M$499,11,FALSE)</f>
        <v>#N/A</v>
      </c>
      <c r="R491" s="64" t="e">
        <f>VLOOKUP($B491,選擇權未平倉餘額!$A$4:$I$500,6,FALSE)</f>
        <v>#N/A</v>
      </c>
      <c r="S491" s="64" t="e">
        <f>VLOOKUP($B491,選擇權未平倉餘額!$A$4:$I$500,7,FALSE)</f>
        <v>#N/A</v>
      </c>
      <c r="T491" s="64" t="e">
        <f>VLOOKUP($B491,選擇權未平倉餘額!$A$4:$I$500,8,FALSE)</f>
        <v>#N/A</v>
      </c>
      <c r="U491" s="64" t="e">
        <f>VLOOKUP($B491,選擇權未平倉餘額!$A$4:$I$500,9,FALSE)</f>
        <v>#N/A</v>
      </c>
      <c r="V491" s="39" t="e">
        <f>VLOOKUP($B491,臺指選擇權P_C_Ratios!$A$4:$C$500,3,FALSE)</f>
        <v>#N/A</v>
      </c>
      <c r="W491" s="41" t="e">
        <f>VLOOKUP($B491,散戶多空比!$A$6:$L$500,12,FALSE)</f>
        <v>#N/A</v>
      </c>
      <c r="X491" s="40" t="e">
        <f>VLOOKUP($B491,期貨大額交易人未沖銷部位!$A$4:$O$499,4,FALSE)</f>
        <v>#N/A</v>
      </c>
      <c r="Y491" s="40" t="e">
        <f>VLOOKUP($B491,期貨大額交易人未沖銷部位!$A$4:$O$499,7,FALSE)</f>
        <v>#N/A</v>
      </c>
      <c r="Z491" s="40" t="e">
        <f>VLOOKUP($B491,期貨大額交易人未沖銷部位!$A$4:$O$499,10,FALSE)</f>
        <v>#N/A</v>
      </c>
      <c r="AA491" s="40" t="e">
        <f>VLOOKUP($B491,期貨大額交易人未沖銷部位!$A$4:$O$499,13,FALSE)</f>
        <v>#N/A</v>
      </c>
      <c r="AB491" s="40" t="e">
        <f>VLOOKUP($B491,期貨大額交易人未沖銷部位!$A$4:$O$499,14,FALSE)</f>
        <v>#N/A</v>
      </c>
      <c r="AC491" s="40" t="e">
        <f>VLOOKUP($B491,期貨大額交易人未沖銷部位!$A$4:$O$499,15,FALSE)</f>
        <v>#N/A</v>
      </c>
      <c r="AD491" s="33" t="e">
        <f>VLOOKUP($B491,三大美股走勢!$A$4:$J$495,4,FALSE)</f>
        <v>#N/A</v>
      </c>
      <c r="AE491" s="33" t="e">
        <f>VLOOKUP($B491,三大美股走勢!$A$4:$J$495,7,FALSE)</f>
        <v>#N/A</v>
      </c>
      <c r="AF491" s="33" t="e">
        <f>VLOOKUP($B491,三大美股走勢!$A$4:$J$495,10,FALSE)</f>
        <v>#N/A</v>
      </c>
    </row>
    <row r="492" spans="2:32">
      <c r="B492" s="32">
        <v>43271</v>
      </c>
      <c r="C492" s="33" t="e">
        <f>VLOOKUP($B492,大盤與近月台指!$A$4:$I$499,2,FALSE)</f>
        <v>#N/A</v>
      </c>
      <c r="D492" s="34" t="e">
        <f>VLOOKUP($B492,大盤與近月台指!$A$4:$I$499,3,FALSE)</f>
        <v>#N/A</v>
      </c>
      <c r="E492" s="35" t="e">
        <f>VLOOKUP($B492,大盤與近月台指!$A$4:$I$499,4,FALSE)</f>
        <v>#N/A</v>
      </c>
      <c r="F492" s="33" t="e">
        <f>VLOOKUP($B492,大盤與近月台指!$A$4:$I$499,5,FALSE)</f>
        <v>#N/A</v>
      </c>
      <c r="G492" s="49" t="e">
        <f>VLOOKUP($B492,三大法人買賣超!$A$4:$I$500,3,FALSE)</f>
        <v>#N/A</v>
      </c>
      <c r="H492" s="34" t="e">
        <f>VLOOKUP($B492,三大法人買賣超!$A$4:$I$500,5,FALSE)</f>
        <v>#N/A</v>
      </c>
      <c r="I492" s="27" t="e">
        <f>VLOOKUP($B492,三大法人買賣超!$A$4:$I$500,7,FALSE)</f>
        <v>#N/A</v>
      </c>
      <c r="J492" s="27" t="e">
        <f>VLOOKUP($B492,三大法人買賣超!$A$4:$I$500,9,FALSE)</f>
        <v>#N/A</v>
      </c>
      <c r="K492" s="37">
        <f>新台幣匯率美元指數!B493</f>
        <v>0</v>
      </c>
      <c r="L492" s="38">
        <f>新台幣匯率美元指數!C493</f>
        <v>0</v>
      </c>
      <c r="M492" s="39">
        <f>新台幣匯率美元指數!D493</f>
        <v>0</v>
      </c>
      <c r="N492" s="27" t="e">
        <f>VLOOKUP($B492,外資期貨未平倉口數!$A$4:$M$499,4,FALSE)</f>
        <v>#N/A</v>
      </c>
      <c r="O492" s="27" t="e">
        <f>VLOOKUP($B492,外資期貨未平倉口數!$A$4:$M$499,9,FALSE)</f>
        <v>#N/A</v>
      </c>
      <c r="P492" s="27" t="e">
        <f>VLOOKUP($B492,外資期貨未平倉口數!$A$4:$M$499,10,FALSE)</f>
        <v>#N/A</v>
      </c>
      <c r="Q492" s="27" t="e">
        <f>VLOOKUP($B492,外資期貨未平倉口數!$A$4:$M$499,11,FALSE)</f>
        <v>#N/A</v>
      </c>
      <c r="R492" s="64" t="e">
        <f>VLOOKUP($B492,選擇權未平倉餘額!$A$4:$I$500,6,FALSE)</f>
        <v>#N/A</v>
      </c>
      <c r="S492" s="64" t="e">
        <f>VLOOKUP($B492,選擇權未平倉餘額!$A$4:$I$500,7,FALSE)</f>
        <v>#N/A</v>
      </c>
      <c r="T492" s="64" t="e">
        <f>VLOOKUP($B492,選擇權未平倉餘額!$A$4:$I$500,8,FALSE)</f>
        <v>#N/A</v>
      </c>
      <c r="U492" s="64" t="e">
        <f>VLOOKUP($B492,選擇權未平倉餘額!$A$4:$I$500,9,FALSE)</f>
        <v>#N/A</v>
      </c>
      <c r="V492" s="39" t="e">
        <f>VLOOKUP($B492,臺指選擇權P_C_Ratios!$A$4:$C$500,3,FALSE)</f>
        <v>#N/A</v>
      </c>
      <c r="W492" s="41" t="e">
        <f>VLOOKUP($B492,散戶多空比!$A$6:$L$500,12,FALSE)</f>
        <v>#N/A</v>
      </c>
      <c r="X492" s="40" t="e">
        <f>VLOOKUP($B492,期貨大額交易人未沖銷部位!$A$4:$O$499,4,FALSE)</f>
        <v>#N/A</v>
      </c>
      <c r="Y492" s="40" t="e">
        <f>VLOOKUP($B492,期貨大額交易人未沖銷部位!$A$4:$O$499,7,FALSE)</f>
        <v>#N/A</v>
      </c>
      <c r="Z492" s="40" t="e">
        <f>VLOOKUP($B492,期貨大額交易人未沖銷部位!$A$4:$O$499,10,FALSE)</f>
        <v>#N/A</v>
      </c>
      <c r="AA492" s="40" t="e">
        <f>VLOOKUP($B492,期貨大額交易人未沖銷部位!$A$4:$O$499,13,FALSE)</f>
        <v>#N/A</v>
      </c>
      <c r="AB492" s="40" t="e">
        <f>VLOOKUP($B492,期貨大額交易人未沖銷部位!$A$4:$O$499,14,FALSE)</f>
        <v>#N/A</v>
      </c>
      <c r="AC492" s="40" t="e">
        <f>VLOOKUP($B492,期貨大額交易人未沖銷部位!$A$4:$O$499,15,FALSE)</f>
        <v>#N/A</v>
      </c>
      <c r="AD492" s="33" t="e">
        <f>VLOOKUP($B492,三大美股走勢!$A$4:$J$495,4,FALSE)</f>
        <v>#N/A</v>
      </c>
      <c r="AE492" s="33" t="e">
        <f>VLOOKUP($B492,三大美股走勢!$A$4:$J$495,7,FALSE)</f>
        <v>#N/A</v>
      </c>
      <c r="AF492" s="33" t="e">
        <f>VLOOKUP($B492,三大美股走勢!$A$4:$J$495,10,FALSE)</f>
        <v>#N/A</v>
      </c>
    </row>
    <row r="493" spans="2:32">
      <c r="B493" s="32">
        <v>43272</v>
      </c>
      <c r="C493" s="33" t="e">
        <f>VLOOKUP($B493,大盤與近月台指!$A$4:$I$499,2,FALSE)</f>
        <v>#N/A</v>
      </c>
      <c r="D493" s="34" t="e">
        <f>VLOOKUP($B493,大盤與近月台指!$A$4:$I$499,3,FALSE)</f>
        <v>#N/A</v>
      </c>
      <c r="E493" s="35" t="e">
        <f>VLOOKUP($B493,大盤與近月台指!$A$4:$I$499,4,FALSE)</f>
        <v>#N/A</v>
      </c>
      <c r="F493" s="33" t="e">
        <f>VLOOKUP($B493,大盤與近月台指!$A$4:$I$499,5,FALSE)</f>
        <v>#N/A</v>
      </c>
      <c r="G493" s="49" t="e">
        <f>VLOOKUP($B493,三大法人買賣超!$A$4:$I$500,3,FALSE)</f>
        <v>#N/A</v>
      </c>
      <c r="H493" s="34" t="e">
        <f>VLOOKUP($B493,三大法人買賣超!$A$4:$I$500,5,FALSE)</f>
        <v>#N/A</v>
      </c>
      <c r="I493" s="27" t="e">
        <f>VLOOKUP($B493,三大法人買賣超!$A$4:$I$500,7,FALSE)</f>
        <v>#N/A</v>
      </c>
      <c r="J493" s="27" t="e">
        <f>VLOOKUP($B493,三大法人買賣超!$A$4:$I$500,9,FALSE)</f>
        <v>#N/A</v>
      </c>
      <c r="K493" s="37">
        <f>新台幣匯率美元指數!B494</f>
        <v>0</v>
      </c>
      <c r="L493" s="38">
        <f>新台幣匯率美元指數!C494</f>
        <v>0</v>
      </c>
      <c r="M493" s="39">
        <f>新台幣匯率美元指數!D494</f>
        <v>0</v>
      </c>
      <c r="N493" s="27" t="e">
        <f>VLOOKUP($B493,外資期貨未平倉口數!$A$4:$M$499,4,FALSE)</f>
        <v>#N/A</v>
      </c>
      <c r="O493" s="27" t="e">
        <f>VLOOKUP($B493,外資期貨未平倉口數!$A$4:$M$499,9,FALSE)</f>
        <v>#N/A</v>
      </c>
      <c r="P493" s="27" t="e">
        <f>VLOOKUP($B493,外資期貨未平倉口數!$A$4:$M$499,10,FALSE)</f>
        <v>#N/A</v>
      </c>
      <c r="Q493" s="27" t="e">
        <f>VLOOKUP($B493,外資期貨未平倉口數!$A$4:$M$499,11,FALSE)</f>
        <v>#N/A</v>
      </c>
      <c r="R493" s="64" t="e">
        <f>VLOOKUP($B493,選擇權未平倉餘額!$A$4:$I$500,6,FALSE)</f>
        <v>#N/A</v>
      </c>
      <c r="S493" s="64" t="e">
        <f>VLOOKUP($B493,選擇權未平倉餘額!$A$4:$I$500,7,FALSE)</f>
        <v>#N/A</v>
      </c>
      <c r="T493" s="64" t="e">
        <f>VLOOKUP($B493,選擇權未平倉餘額!$A$4:$I$500,8,FALSE)</f>
        <v>#N/A</v>
      </c>
      <c r="U493" s="64" t="e">
        <f>VLOOKUP($B493,選擇權未平倉餘額!$A$4:$I$500,9,FALSE)</f>
        <v>#N/A</v>
      </c>
      <c r="V493" s="39" t="e">
        <f>VLOOKUP($B493,臺指選擇權P_C_Ratios!$A$4:$C$500,3,FALSE)</f>
        <v>#N/A</v>
      </c>
      <c r="W493" s="41" t="e">
        <f>VLOOKUP($B493,散戶多空比!$A$6:$L$500,12,FALSE)</f>
        <v>#N/A</v>
      </c>
      <c r="X493" s="40" t="e">
        <f>VLOOKUP($B493,期貨大額交易人未沖銷部位!$A$4:$O$499,4,FALSE)</f>
        <v>#N/A</v>
      </c>
      <c r="Y493" s="40" t="e">
        <f>VLOOKUP($B493,期貨大額交易人未沖銷部位!$A$4:$O$499,7,FALSE)</f>
        <v>#N/A</v>
      </c>
      <c r="Z493" s="40" t="e">
        <f>VLOOKUP($B493,期貨大額交易人未沖銷部位!$A$4:$O$499,10,FALSE)</f>
        <v>#N/A</v>
      </c>
      <c r="AA493" s="40" t="e">
        <f>VLOOKUP($B493,期貨大額交易人未沖銷部位!$A$4:$O$499,13,FALSE)</f>
        <v>#N/A</v>
      </c>
      <c r="AB493" s="40" t="e">
        <f>VLOOKUP($B493,期貨大額交易人未沖銷部位!$A$4:$O$499,14,FALSE)</f>
        <v>#N/A</v>
      </c>
      <c r="AC493" s="40" t="e">
        <f>VLOOKUP($B493,期貨大額交易人未沖銷部位!$A$4:$O$499,15,FALSE)</f>
        <v>#N/A</v>
      </c>
      <c r="AD493" s="33" t="e">
        <f>VLOOKUP($B493,三大美股走勢!$A$4:$J$495,4,FALSE)</f>
        <v>#N/A</v>
      </c>
      <c r="AE493" s="33" t="e">
        <f>VLOOKUP($B493,三大美股走勢!$A$4:$J$495,7,FALSE)</f>
        <v>#N/A</v>
      </c>
      <c r="AF493" s="33" t="e">
        <f>VLOOKUP($B493,三大美股走勢!$A$4:$J$495,10,FALSE)</f>
        <v>#N/A</v>
      </c>
    </row>
    <row r="494" spans="2:32">
      <c r="B494" s="32">
        <v>43273</v>
      </c>
      <c r="C494" s="33" t="e">
        <f>VLOOKUP($B494,大盤與近月台指!$A$4:$I$499,2,FALSE)</f>
        <v>#N/A</v>
      </c>
      <c r="D494" s="34" t="e">
        <f>VLOOKUP($B494,大盤與近月台指!$A$4:$I$499,3,FALSE)</f>
        <v>#N/A</v>
      </c>
      <c r="E494" s="35" t="e">
        <f>VLOOKUP($B494,大盤與近月台指!$A$4:$I$499,4,FALSE)</f>
        <v>#N/A</v>
      </c>
      <c r="F494" s="33" t="e">
        <f>VLOOKUP($B494,大盤與近月台指!$A$4:$I$499,5,FALSE)</f>
        <v>#N/A</v>
      </c>
      <c r="G494" s="49" t="e">
        <f>VLOOKUP($B494,三大法人買賣超!$A$4:$I$500,3,FALSE)</f>
        <v>#N/A</v>
      </c>
      <c r="H494" s="34" t="e">
        <f>VLOOKUP($B494,三大法人買賣超!$A$4:$I$500,5,FALSE)</f>
        <v>#N/A</v>
      </c>
      <c r="I494" s="27" t="e">
        <f>VLOOKUP($B494,三大法人買賣超!$A$4:$I$500,7,FALSE)</f>
        <v>#N/A</v>
      </c>
      <c r="J494" s="27" t="e">
        <f>VLOOKUP($B494,三大法人買賣超!$A$4:$I$500,9,FALSE)</f>
        <v>#N/A</v>
      </c>
      <c r="K494" s="37">
        <f>新台幣匯率美元指數!B495</f>
        <v>0</v>
      </c>
      <c r="L494" s="38">
        <f>新台幣匯率美元指數!C495</f>
        <v>0</v>
      </c>
      <c r="M494" s="39">
        <f>新台幣匯率美元指數!D495</f>
        <v>0</v>
      </c>
      <c r="N494" s="27" t="e">
        <f>VLOOKUP($B494,外資期貨未平倉口數!$A$4:$M$499,4,FALSE)</f>
        <v>#N/A</v>
      </c>
      <c r="O494" s="27" t="e">
        <f>VLOOKUP($B494,外資期貨未平倉口數!$A$4:$M$499,9,FALSE)</f>
        <v>#N/A</v>
      </c>
      <c r="P494" s="27" t="e">
        <f>VLOOKUP($B494,外資期貨未平倉口數!$A$4:$M$499,10,FALSE)</f>
        <v>#N/A</v>
      </c>
      <c r="Q494" s="27" t="e">
        <f>VLOOKUP($B494,外資期貨未平倉口數!$A$4:$M$499,11,FALSE)</f>
        <v>#N/A</v>
      </c>
      <c r="R494" s="64" t="e">
        <f>VLOOKUP($B494,選擇權未平倉餘額!$A$4:$I$500,6,FALSE)</f>
        <v>#N/A</v>
      </c>
      <c r="S494" s="64" t="e">
        <f>VLOOKUP($B494,選擇權未平倉餘額!$A$4:$I$500,7,FALSE)</f>
        <v>#N/A</v>
      </c>
      <c r="T494" s="64" t="e">
        <f>VLOOKUP($B494,選擇權未平倉餘額!$A$4:$I$500,8,FALSE)</f>
        <v>#N/A</v>
      </c>
      <c r="U494" s="64" t="e">
        <f>VLOOKUP($B494,選擇權未平倉餘額!$A$4:$I$500,9,FALSE)</f>
        <v>#N/A</v>
      </c>
      <c r="V494" s="39" t="e">
        <f>VLOOKUP($B494,臺指選擇權P_C_Ratios!$A$4:$C$500,3,FALSE)</f>
        <v>#N/A</v>
      </c>
      <c r="W494" s="41" t="e">
        <f>VLOOKUP($B494,散戶多空比!$A$6:$L$500,12,FALSE)</f>
        <v>#N/A</v>
      </c>
      <c r="X494" s="40" t="e">
        <f>VLOOKUP($B494,期貨大額交易人未沖銷部位!$A$4:$O$499,4,FALSE)</f>
        <v>#N/A</v>
      </c>
      <c r="Y494" s="40" t="e">
        <f>VLOOKUP($B494,期貨大額交易人未沖銷部位!$A$4:$O$499,7,FALSE)</f>
        <v>#N/A</v>
      </c>
      <c r="Z494" s="40" t="e">
        <f>VLOOKUP($B494,期貨大額交易人未沖銷部位!$A$4:$O$499,10,FALSE)</f>
        <v>#N/A</v>
      </c>
      <c r="AA494" s="40" t="e">
        <f>VLOOKUP($B494,期貨大額交易人未沖銷部位!$A$4:$O$499,13,FALSE)</f>
        <v>#N/A</v>
      </c>
      <c r="AB494" s="40" t="e">
        <f>VLOOKUP($B494,期貨大額交易人未沖銷部位!$A$4:$O$499,14,FALSE)</f>
        <v>#N/A</v>
      </c>
      <c r="AC494" s="40" t="e">
        <f>VLOOKUP($B494,期貨大額交易人未沖銷部位!$A$4:$O$499,15,FALSE)</f>
        <v>#N/A</v>
      </c>
      <c r="AD494" s="33" t="e">
        <f>VLOOKUP($B494,三大美股走勢!$A$4:$J$495,4,FALSE)</f>
        <v>#N/A</v>
      </c>
      <c r="AE494" s="33" t="e">
        <f>VLOOKUP($B494,三大美股走勢!$A$4:$J$495,7,FALSE)</f>
        <v>#N/A</v>
      </c>
      <c r="AF494" s="33" t="e">
        <f>VLOOKUP($B494,三大美股走勢!$A$4:$J$495,10,FALSE)</f>
        <v>#N/A</v>
      </c>
    </row>
    <row r="495" spans="2:32">
      <c r="B495" s="32">
        <v>43274</v>
      </c>
      <c r="C495" s="33" t="e">
        <f>VLOOKUP($B495,大盤與近月台指!$A$4:$I$499,2,FALSE)</f>
        <v>#N/A</v>
      </c>
      <c r="D495" s="34" t="e">
        <f>VLOOKUP($B495,大盤與近月台指!$A$4:$I$499,3,FALSE)</f>
        <v>#N/A</v>
      </c>
      <c r="E495" s="35" t="e">
        <f>VLOOKUP($B495,大盤與近月台指!$A$4:$I$499,4,FALSE)</f>
        <v>#N/A</v>
      </c>
      <c r="F495" s="33" t="e">
        <f>VLOOKUP($B495,大盤與近月台指!$A$4:$I$499,5,FALSE)</f>
        <v>#N/A</v>
      </c>
      <c r="G495" s="49" t="e">
        <f>VLOOKUP($B495,三大法人買賣超!$A$4:$I$500,3,FALSE)</f>
        <v>#N/A</v>
      </c>
      <c r="H495" s="34" t="e">
        <f>VLOOKUP($B495,三大法人買賣超!$A$4:$I$500,5,FALSE)</f>
        <v>#N/A</v>
      </c>
      <c r="I495" s="27" t="e">
        <f>VLOOKUP($B495,三大法人買賣超!$A$4:$I$500,7,FALSE)</f>
        <v>#N/A</v>
      </c>
      <c r="J495" s="27" t="e">
        <f>VLOOKUP($B495,三大法人買賣超!$A$4:$I$500,9,FALSE)</f>
        <v>#N/A</v>
      </c>
      <c r="K495" s="37">
        <f>新台幣匯率美元指數!B496</f>
        <v>0</v>
      </c>
      <c r="L495" s="38">
        <f>新台幣匯率美元指數!C496</f>
        <v>0</v>
      </c>
      <c r="M495" s="39">
        <f>新台幣匯率美元指數!D496</f>
        <v>0</v>
      </c>
      <c r="N495" s="27" t="e">
        <f>VLOOKUP($B495,外資期貨未平倉口數!$A$4:$M$499,4,FALSE)</f>
        <v>#N/A</v>
      </c>
      <c r="O495" s="27" t="e">
        <f>VLOOKUP($B495,外資期貨未平倉口數!$A$4:$M$499,9,FALSE)</f>
        <v>#N/A</v>
      </c>
      <c r="P495" s="27" t="e">
        <f>VLOOKUP($B495,外資期貨未平倉口數!$A$4:$M$499,10,FALSE)</f>
        <v>#N/A</v>
      </c>
      <c r="Q495" s="27" t="e">
        <f>VLOOKUP($B495,外資期貨未平倉口數!$A$4:$M$499,11,FALSE)</f>
        <v>#N/A</v>
      </c>
      <c r="R495" s="64" t="e">
        <f>VLOOKUP($B495,選擇權未平倉餘額!$A$4:$I$500,6,FALSE)</f>
        <v>#N/A</v>
      </c>
      <c r="S495" s="64" t="e">
        <f>VLOOKUP($B495,選擇權未平倉餘額!$A$4:$I$500,7,FALSE)</f>
        <v>#N/A</v>
      </c>
      <c r="T495" s="64" t="e">
        <f>VLOOKUP($B495,選擇權未平倉餘額!$A$4:$I$500,8,FALSE)</f>
        <v>#N/A</v>
      </c>
      <c r="U495" s="64" t="e">
        <f>VLOOKUP($B495,選擇權未平倉餘額!$A$4:$I$500,9,FALSE)</f>
        <v>#N/A</v>
      </c>
      <c r="V495" s="39" t="e">
        <f>VLOOKUP($B495,臺指選擇權P_C_Ratios!$A$4:$C$500,3,FALSE)</f>
        <v>#N/A</v>
      </c>
      <c r="W495" s="41" t="e">
        <f>VLOOKUP($B495,散戶多空比!$A$6:$L$500,12,FALSE)</f>
        <v>#N/A</v>
      </c>
      <c r="X495" s="40" t="e">
        <f>VLOOKUP($B495,期貨大額交易人未沖銷部位!$A$4:$O$499,4,FALSE)</f>
        <v>#N/A</v>
      </c>
      <c r="Y495" s="40" t="e">
        <f>VLOOKUP($B495,期貨大額交易人未沖銷部位!$A$4:$O$499,7,FALSE)</f>
        <v>#N/A</v>
      </c>
      <c r="Z495" s="40" t="e">
        <f>VLOOKUP($B495,期貨大額交易人未沖銷部位!$A$4:$O$499,10,FALSE)</f>
        <v>#N/A</v>
      </c>
      <c r="AA495" s="40" t="e">
        <f>VLOOKUP($B495,期貨大額交易人未沖銷部位!$A$4:$O$499,13,FALSE)</f>
        <v>#N/A</v>
      </c>
      <c r="AB495" s="40" t="e">
        <f>VLOOKUP($B495,期貨大額交易人未沖銷部位!$A$4:$O$499,14,FALSE)</f>
        <v>#N/A</v>
      </c>
      <c r="AC495" s="40" t="e">
        <f>VLOOKUP($B495,期貨大額交易人未沖銷部位!$A$4:$O$499,15,FALSE)</f>
        <v>#N/A</v>
      </c>
      <c r="AD495" s="33" t="e">
        <f>VLOOKUP($B495,三大美股走勢!$A$4:$J$495,4,FALSE)</f>
        <v>#N/A</v>
      </c>
      <c r="AE495" s="33" t="e">
        <f>VLOOKUP($B495,三大美股走勢!$A$4:$J$495,7,FALSE)</f>
        <v>#N/A</v>
      </c>
      <c r="AF495" s="33" t="e">
        <f>VLOOKUP($B495,三大美股走勢!$A$4:$J$495,10,FALSE)</f>
        <v>#N/A</v>
      </c>
    </row>
    <row r="496" spans="2:32">
      <c r="B496" s="32">
        <v>43275</v>
      </c>
      <c r="C496" s="33" t="e">
        <f>VLOOKUP($B496,大盤與近月台指!$A$4:$I$499,2,FALSE)</f>
        <v>#N/A</v>
      </c>
      <c r="D496" s="34" t="e">
        <f>VLOOKUP($B496,大盤與近月台指!$A$4:$I$499,3,FALSE)</f>
        <v>#N/A</v>
      </c>
      <c r="E496" s="35" t="e">
        <f>VLOOKUP($B496,大盤與近月台指!$A$4:$I$499,4,FALSE)</f>
        <v>#N/A</v>
      </c>
      <c r="F496" s="33" t="e">
        <f>VLOOKUP($B496,大盤與近月台指!$A$4:$I$499,5,FALSE)</f>
        <v>#N/A</v>
      </c>
      <c r="G496" s="49" t="e">
        <f>VLOOKUP($B496,三大法人買賣超!$A$4:$I$500,3,FALSE)</f>
        <v>#N/A</v>
      </c>
      <c r="H496" s="34" t="e">
        <f>VLOOKUP($B496,三大法人買賣超!$A$4:$I$500,5,FALSE)</f>
        <v>#N/A</v>
      </c>
      <c r="I496" s="27" t="e">
        <f>VLOOKUP($B496,三大法人買賣超!$A$4:$I$500,7,FALSE)</f>
        <v>#N/A</v>
      </c>
      <c r="J496" s="27" t="e">
        <f>VLOOKUP($B496,三大法人買賣超!$A$4:$I$500,9,FALSE)</f>
        <v>#N/A</v>
      </c>
      <c r="K496" s="37">
        <f>新台幣匯率美元指數!B497</f>
        <v>0</v>
      </c>
      <c r="L496" s="38">
        <f>新台幣匯率美元指數!C497</f>
        <v>0</v>
      </c>
      <c r="M496" s="39">
        <f>新台幣匯率美元指數!D497</f>
        <v>0</v>
      </c>
      <c r="N496" s="27" t="e">
        <f>VLOOKUP($B496,外資期貨未平倉口數!$A$4:$M$499,4,FALSE)</f>
        <v>#N/A</v>
      </c>
      <c r="O496" s="27" t="e">
        <f>VLOOKUP($B496,外資期貨未平倉口數!$A$4:$M$499,9,FALSE)</f>
        <v>#N/A</v>
      </c>
      <c r="P496" s="27" t="e">
        <f>VLOOKUP($B496,外資期貨未平倉口數!$A$4:$M$499,10,FALSE)</f>
        <v>#N/A</v>
      </c>
      <c r="Q496" s="27" t="e">
        <f>VLOOKUP($B496,外資期貨未平倉口數!$A$4:$M$499,11,FALSE)</f>
        <v>#N/A</v>
      </c>
      <c r="R496" s="64" t="e">
        <f>VLOOKUP($B496,選擇權未平倉餘額!$A$4:$I$500,6,FALSE)</f>
        <v>#N/A</v>
      </c>
      <c r="S496" s="64" t="e">
        <f>VLOOKUP($B496,選擇權未平倉餘額!$A$4:$I$500,7,FALSE)</f>
        <v>#N/A</v>
      </c>
      <c r="T496" s="64" t="e">
        <f>VLOOKUP($B496,選擇權未平倉餘額!$A$4:$I$500,8,FALSE)</f>
        <v>#N/A</v>
      </c>
      <c r="U496" s="64" t="e">
        <f>VLOOKUP($B496,選擇權未平倉餘額!$A$4:$I$500,9,FALSE)</f>
        <v>#N/A</v>
      </c>
      <c r="V496" s="39" t="e">
        <f>VLOOKUP($B496,臺指選擇權P_C_Ratios!$A$4:$C$500,3,FALSE)</f>
        <v>#N/A</v>
      </c>
      <c r="W496" s="41" t="e">
        <f>VLOOKUP($B496,散戶多空比!$A$6:$L$500,12,FALSE)</f>
        <v>#N/A</v>
      </c>
      <c r="X496" s="40" t="e">
        <f>VLOOKUP($B496,期貨大額交易人未沖銷部位!$A$4:$O$499,4,FALSE)</f>
        <v>#N/A</v>
      </c>
      <c r="Y496" s="40" t="e">
        <f>VLOOKUP($B496,期貨大額交易人未沖銷部位!$A$4:$O$499,7,FALSE)</f>
        <v>#N/A</v>
      </c>
      <c r="Z496" s="40" t="e">
        <f>VLOOKUP($B496,期貨大額交易人未沖銷部位!$A$4:$O$499,10,FALSE)</f>
        <v>#N/A</v>
      </c>
      <c r="AA496" s="40" t="e">
        <f>VLOOKUP($B496,期貨大額交易人未沖銷部位!$A$4:$O$499,13,FALSE)</f>
        <v>#N/A</v>
      </c>
      <c r="AB496" s="40" t="e">
        <f>VLOOKUP($B496,期貨大額交易人未沖銷部位!$A$4:$O$499,14,FALSE)</f>
        <v>#N/A</v>
      </c>
      <c r="AC496" s="40" t="e">
        <f>VLOOKUP($B496,期貨大額交易人未沖銷部位!$A$4:$O$499,15,FALSE)</f>
        <v>#N/A</v>
      </c>
      <c r="AD496" s="33" t="e">
        <f>VLOOKUP($B496,三大美股走勢!$A$4:$J$495,4,FALSE)</f>
        <v>#N/A</v>
      </c>
      <c r="AE496" s="33" t="e">
        <f>VLOOKUP($B496,三大美股走勢!$A$4:$J$495,7,FALSE)</f>
        <v>#N/A</v>
      </c>
      <c r="AF496" s="33" t="e">
        <f>VLOOKUP($B496,三大美股走勢!$A$4:$J$495,10,FALSE)</f>
        <v>#N/A</v>
      </c>
    </row>
    <row r="497" spans="2:32">
      <c r="B497" s="32">
        <v>43276</v>
      </c>
      <c r="C497" s="33" t="e">
        <f>VLOOKUP($B497,大盤與近月台指!$A$4:$I$499,2,FALSE)</f>
        <v>#N/A</v>
      </c>
      <c r="D497" s="34" t="e">
        <f>VLOOKUP($B497,大盤與近月台指!$A$4:$I$499,3,FALSE)</f>
        <v>#N/A</v>
      </c>
      <c r="E497" s="35" t="e">
        <f>VLOOKUP($B497,大盤與近月台指!$A$4:$I$499,4,FALSE)</f>
        <v>#N/A</v>
      </c>
      <c r="F497" s="33" t="e">
        <f>VLOOKUP($B497,大盤與近月台指!$A$4:$I$499,5,FALSE)</f>
        <v>#N/A</v>
      </c>
      <c r="G497" s="49" t="e">
        <f>VLOOKUP($B497,三大法人買賣超!$A$4:$I$500,3,FALSE)</f>
        <v>#N/A</v>
      </c>
      <c r="H497" s="34" t="e">
        <f>VLOOKUP($B497,三大法人買賣超!$A$4:$I$500,5,FALSE)</f>
        <v>#N/A</v>
      </c>
      <c r="I497" s="27" t="e">
        <f>VLOOKUP($B497,三大法人買賣超!$A$4:$I$500,7,FALSE)</f>
        <v>#N/A</v>
      </c>
      <c r="J497" s="27" t="e">
        <f>VLOOKUP($B497,三大法人買賣超!$A$4:$I$500,9,FALSE)</f>
        <v>#N/A</v>
      </c>
      <c r="K497" s="37">
        <f>新台幣匯率美元指數!B498</f>
        <v>0</v>
      </c>
      <c r="L497" s="38">
        <f>新台幣匯率美元指數!C498</f>
        <v>0</v>
      </c>
      <c r="M497" s="39">
        <f>新台幣匯率美元指數!D498</f>
        <v>0</v>
      </c>
      <c r="N497" s="27" t="e">
        <f>VLOOKUP($B497,外資期貨未平倉口數!$A$4:$M$499,4,FALSE)</f>
        <v>#N/A</v>
      </c>
      <c r="O497" s="27" t="e">
        <f>VLOOKUP($B497,外資期貨未平倉口數!$A$4:$M$499,9,FALSE)</f>
        <v>#N/A</v>
      </c>
      <c r="P497" s="27" t="e">
        <f>VLOOKUP($B497,外資期貨未平倉口數!$A$4:$M$499,10,FALSE)</f>
        <v>#N/A</v>
      </c>
      <c r="Q497" s="27" t="e">
        <f>VLOOKUP($B497,外資期貨未平倉口數!$A$4:$M$499,11,FALSE)</f>
        <v>#N/A</v>
      </c>
      <c r="R497" s="64" t="e">
        <f>VLOOKUP($B497,選擇權未平倉餘額!$A$4:$I$500,6,FALSE)</f>
        <v>#N/A</v>
      </c>
      <c r="S497" s="64" t="e">
        <f>VLOOKUP($B497,選擇權未平倉餘額!$A$4:$I$500,7,FALSE)</f>
        <v>#N/A</v>
      </c>
      <c r="T497" s="64" t="e">
        <f>VLOOKUP($B497,選擇權未平倉餘額!$A$4:$I$500,8,FALSE)</f>
        <v>#N/A</v>
      </c>
      <c r="U497" s="64" t="e">
        <f>VLOOKUP($B497,選擇權未平倉餘額!$A$4:$I$500,9,FALSE)</f>
        <v>#N/A</v>
      </c>
      <c r="V497" s="39" t="e">
        <f>VLOOKUP($B497,臺指選擇權P_C_Ratios!$A$4:$C$500,3,FALSE)</f>
        <v>#N/A</v>
      </c>
      <c r="W497" s="41" t="e">
        <f>VLOOKUP($B497,散戶多空比!$A$6:$L$500,12,FALSE)</f>
        <v>#N/A</v>
      </c>
      <c r="X497" s="40" t="e">
        <f>VLOOKUP($B497,期貨大額交易人未沖銷部位!$A$4:$O$499,4,FALSE)</f>
        <v>#N/A</v>
      </c>
      <c r="Y497" s="40" t="e">
        <f>VLOOKUP($B497,期貨大額交易人未沖銷部位!$A$4:$O$499,7,FALSE)</f>
        <v>#N/A</v>
      </c>
      <c r="Z497" s="40" t="e">
        <f>VLOOKUP($B497,期貨大額交易人未沖銷部位!$A$4:$O$499,10,FALSE)</f>
        <v>#N/A</v>
      </c>
      <c r="AA497" s="40" t="e">
        <f>VLOOKUP($B497,期貨大額交易人未沖銷部位!$A$4:$O$499,13,FALSE)</f>
        <v>#N/A</v>
      </c>
      <c r="AB497" s="40" t="e">
        <f>VLOOKUP($B497,期貨大額交易人未沖銷部位!$A$4:$O$499,14,FALSE)</f>
        <v>#N/A</v>
      </c>
      <c r="AC497" s="40" t="e">
        <f>VLOOKUP($B497,期貨大額交易人未沖銷部位!$A$4:$O$499,15,FALSE)</f>
        <v>#N/A</v>
      </c>
      <c r="AD497" s="33" t="e">
        <f>VLOOKUP($B497,三大美股走勢!$A$4:$J$495,4,FALSE)</f>
        <v>#N/A</v>
      </c>
      <c r="AE497" s="33" t="e">
        <f>VLOOKUP($B497,三大美股走勢!$A$4:$J$495,7,FALSE)</f>
        <v>#N/A</v>
      </c>
      <c r="AF497" s="33" t="e">
        <f>VLOOKUP($B497,三大美股走勢!$A$4:$J$495,10,FALSE)</f>
        <v>#N/A</v>
      </c>
    </row>
    <row r="498" spans="2:32">
      <c r="B498" s="32">
        <v>43277</v>
      </c>
      <c r="C498" s="33" t="e">
        <f>VLOOKUP($B498,大盤與近月台指!$A$4:$I$499,2,FALSE)</f>
        <v>#N/A</v>
      </c>
      <c r="D498" s="34" t="e">
        <f>VLOOKUP($B498,大盤與近月台指!$A$4:$I$499,3,FALSE)</f>
        <v>#N/A</v>
      </c>
      <c r="E498" s="35" t="e">
        <f>VLOOKUP($B498,大盤與近月台指!$A$4:$I$499,4,FALSE)</f>
        <v>#N/A</v>
      </c>
      <c r="F498" s="33" t="e">
        <f>VLOOKUP($B498,大盤與近月台指!$A$4:$I$499,5,FALSE)</f>
        <v>#N/A</v>
      </c>
      <c r="G498" s="49" t="e">
        <f>VLOOKUP($B498,三大法人買賣超!$A$4:$I$500,3,FALSE)</f>
        <v>#N/A</v>
      </c>
      <c r="H498" s="34" t="e">
        <f>VLOOKUP($B498,三大法人買賣超!$A$4:$I$500,5,FALSE)</f>
        <v>#N/A</v>
      </c>
      <c r="I498" s="27" t="e">
        <f>VLOOKUP($B498,三大法人買賣超!$A$4:$I$500,7,FALSE)</f>
        <v>#N/A</v>
      </c>
      <c r="J498" s="27" t="e">
        <f>VLOOKUP($B498,三大法人買賣超!$A$4:$I$500,9,FALSE)</f>
        <v>#N/A</v>
      </c>
      <c r="K498" s="37">
        <f>新台幣匯率美元指數!B499</f>
        <v>0</v>
      </c>
      <c r="L498" s="38">
        <f>新台幣匯率美元指數!C499</f>
        <v>0</v>
      </c>
      <c r="M498" s="39">
        <f>新台幣匯率美元指數!D499</f>
        <v>0</v>
      </c>
      <c r="N498" s="27" t="e">
        <f>VLOOKUP($B498,外資期貨未平倉口數!$A$4:$M$499,4,FALSE)</f>
        <v>#N/A</v>
      </c>
      <c r="O498" s="27" t="e">
        <f>VLOOKUP($B498,外資期貨未平倉口數!$A$4:$M$499,9,FALSE)</f>
        <v>#N/A</v>
      </c>
      <c r="P498" s="27" t="e">
        <f>VLOOKUP($B498,外資期貨未平倉口數!$A$4:$M$499,10,FALSE)</f>
        <v>#N/A</v>
      </c>
      <c r="Q498" s="27" t="e">
        <f>VLOOKUP($B498,外資期貨未平倉口數!$A$4:$M$499,11,FALSE)</f>
        <v>#N/A</v>
      </c>
      <c r="R498" s="64" t="e">
        <f>VLOOKUP($B498,選擇權未平倉餘額!$A$4:$I$500,6,FALSE)</f>
        <v>#N/A</v>
      </c>
      <c r="S498" s="64" t="e">
        <f>VLOOKUP($B498,選擇權未平倉餘額!$A$4:$I$500,7,FALSE)</f>
        <v>#N/A</v>
      </c>
      <c r="T498" s="64" t="e">
        <f>VLOOKUP($B498,選擇權未平倉餘額!$A$4:$I$500,8,FALSE)</f>
        <v>#N/A</v>
      </c>
      <c r="U498" s="64" t="e">
        <f>VLOOKUP($B498,選擇權未平倉餘額!$A$4:$I$500,9,FALSE)</f>
        <v>#N/A</v>
      </c>
      <c r="V498" s="39" t="e">
        <f>VLOOKUP($B498,臺指選擇權P_C_Ratios!$A$4:$C$500,3,FALSE)</f>
        <v>#N/A</v>
      </c>
      <c r="W498" s="41" t="e">
        <f>VLOOKUP($B498,散戶多空比!$A$6:$L$500,12,FALSE)</f>
        <v>#N/A</v>
      </c>
      <c r="X498" s="40" t="e">
        <f>VLOOKUP($B498,期貨大額交易人未沖銷部位!$A$4:$O$499,4,FALSE)</f>
        <v>#N/A</v>
      </c>
      <c r="Y498" s="40" t="e">
        <f>VLOOKUP($B498,期貨大額交易人未沖銷部位!$A$4:$O$499,7,FALSE)</f>
        <v>#N/A</v>
      </c>
      <c r="Z498" s="40" t="e">
        <f>VLOOKUP($B498,期貨大額交易人未沖銷部位!$A$4:$O$499,10,FALSE)</f>
        <v>#N/A</v>
      </c>
      <c r="AA498" s="40" t="e">
        <f>VLOOKUP($B498,期貨大額交易人未沖銷部位!$A$4:$O$499,13,FALSE)</f>
        <v>#N/A</v>
      </c>
      <c r="AB498" s="40" t="e">
        <f>VLOOKUP($B498,期貨大額交易人未沖銷部位!$A$4:$O$499,14,FALSE)</f>
        <v>#N/A</v>
      </c>
      <c r="AC498" s="40" t="e">
        <f>VLOOKUP($B498,期貨大額交易人未沖銷部位!$A$4:$O$499,15,FALSE)</f>
        <v>#N/A</v>
      </c>
      <c r="AD498" s="33" t="e">
        <f>VLOOKUP($B498,三大美股走勢!$A$4:$J$495,4,FALSE)</f>
        <v>#N/A</v>
      </c>
      <c r="AE498" s="33" t="e">
        <f>VLOOKUP($B498,三大美股走勢!$A$4:$J$495,7,FALSE)</f>
        <v>#N/A</v>
      </c>
      <c r="AF498" s="33" t="e">
        <f>VLOOKUP($B498,三大美股走勢!$A$4:$J$495,10,FALSE)</f>
        <v>#N/A</v>
      </c>
    </row>
    <row r="499" spans="2:32">
      <c r="B499" s="32">
        <v>43278</v>
      </c>
      <c r="C499" s="33" t="e">
        <f>VLOOKUP($B499,大盤與近月台指!$A$4:$I$499,2,FALSE)</f>
        <v>#N/A</v>
      </c>
      <c r="D499" s="34" t="e">
        <f>VLOOKUP($B499,大盤與近月台指!$A$4:$I$499,3,FALSE)</f>
        <v>#N/A</v>
      </c>
      <c r="E499" s="35" t="e">
        <f>VLOOKUP($B499,大盤與近月台指!$A$4:$I$499,4,FALSE)</f>
        <v>#N/A</v>
      </c>
      <c r="F499" s="33" t="e">
        <f>VLOOKUP($B499,大盤與近月台指!$A$4:$I$499,5,FALSE)</f>
        <v>#N/A</v>
      </c>
      <c r="G499" s="49" t="e">
        <f>VLOOKUP($B499,三大法人買賣超!$A$4:$I$500,3,FALSE)</f>
        <v>#N/A</v>
      </c>
      <c r="H499" s="34" t="e">
        <f>VLOOKUP($B499,三大法人買賣超!$A$4:$I$500,5,FALSE)</f>
        <v>#N/A</v>
      </c>
      <c r="I499" s="27" t="e">
        <f>VLOOKUP($B499,三大法人買賣超!$A$4:$I$500,7,FALSE)</f>
        <v>#N/A</v>
      </c>
      <c r="J499" s="27" t="e">
        <f>VLOOKUP($B499,三大法人買賣超!$A$4:$I$500,9,FALSE)</f>
        <v>#N/A</v>
      </c>
      <c r="K499" s="37">
        <f>新台幣匯率美元指數!B500</f>
        <v>0</v>
      </c>
      <c r="L499" s="38">
        <f>新台幣匯率美元指數!C500</f>
        <v>0</v>
      </c>
      <c r="M499" s="39">
        <f>新台幣匯率美元指數!D500</f>
        <v>0</v>
      </c>
      <c r="N499" s="27" t="e">
        <f>VLOOKUP($B499,外資期貨未平倉口數!$A$4:$M$499,4,FALSE)</f>
        <v>#N/A</v>
      </c>
      <c r="O499" s="27" t="e">
        <f>VLOOKUP($B499,外資期貨未平倉口數!$A$4:$M$499,9,FALSE)</f>
        <v>#N/A</v>
      </c>
      <c r="P499" s="27" t="e">
        <f>VLOOKUP($B499,外資期貨未平倉口數!$A$4:$M$499,10,FALSE)</f>
        <v>#N/A</v>
      </c>
      <c r="Q499" s="27" t="e">
        <f>VLOOKUP($B499,外資期貨未平倉口數!$A$4:$M$499,11,FALSE)</f>
        <v>#N/A</v>
      </c>
      <c r="R499" s="64" t="e">
        <f>VLOOKUP($B499,選擇權未平倉餘額!$A$4:$I$500,6,FALSE)</f>
        <v>#N/A</v>
      </c>
      <c r="S499" s="64" t="e">
        <f>VLOOKUP($B499,選擇權未平倉餘額!$A$4:$I$500,7,FALSE)</f>
        <v>#N/A</v>
      </c>
      <c r="T499" s="64" t="e">
        <f>VLOOKUP($B499,選擇權未平倉餘額!$A$4:$I$500,8,FALSE)</f>
        <v>#N/A</v>
      </c>
      <c r="U499" s="64" t="e">
        <f>VLOOKUP($B499,選擇權未平倉餘額!$A$4:$I$500,9,FALSE)</f>
        <v>#N/A</v>
      </c>
      <c r="V499" s="39" t="e">
        <f>VLOOKUP($B499,臺指選擇權P_C_Ratios!$A$4:$C$500,3,FALSE)</f>
        <v>#N/A</v>
      </c>
      <c r="W499" s="41" t="e">
        <f>VLOOKUP($B499,散戶多空比!$A$6:$L$500,12,FALSE)</f>
        <v>#N/A</v>
      </c>
      <c r="X499" s="40" t="e">
        <f>VLOOKUP($B499,期貨大額交易人未沖銷部位!$A$4:$O$499,4,FALSE)</f>
        <v>#N/A</v>
      </c>
      <c r="Y499" s="40" t="e">
        <f>VLOOKUP($B499,期貨大額交易人未沖銷部位!$A$4:$O$499,7,FALSE)</f>
        <v>#N/A</v>
      </c>
      <c r="Z499" s="40" t="e">
        <f>VLOOKUP($B499,期貨大額交易人未沖銷部位!$A$4:$O$499,10,FALSE)</f>
        <v>#N/A</v>
      </c>
      <c r="AA499" s="40" t="e">
        <f>VLOOKUP($B499,期貨大額交易人未沖銷部位!$A$4:$O$499,13,FALSE)</f>
        <v>#N/A</v>
      </c>
      <c r="AB499" s="40" t="e">
        <f>VLOOKUP($B499,期貨大額交易人未沖銷部位!$A$4:$O$499,14,FALSE)</f>
        <v>#N/A</v>
      </c>
      <c r="AC499" s="40" t="e">
        <f>VLOOKUP($B499,期貨大額交易人未沖銷部位!$A$4:$O$499,15,FALSE)</f>
        <v>#N/A</v>
      </c>
      <c r="AD499" s="33" t="e">
        <f>VLOOKUP($B499,三大美股走勢!$A$4:$J$495,4,FALSE)</f>
        <v>#N/A</v>
      </c>
      <c r="AE499" s="33" t="e">
        <f>VLOOKUP($B499,三大美股走勢!$A$4:$J$495,7,FALSE)</f>
        <v>#N/A</v>
      </c>
      <c r="AF499" s="33" t="e">
        <f>VLOOKUP($B499,三大美股走勢!$A$4:$J$495,10,FALSE)</f>
        <v>#N/A</v>
      </c>
    </row>
    <row r="500" spans="2:32">
      <c r="B500" s="32">
        <v>43279</v>
      </c>
      <c r="C500" s="33" t="e">
        <f>VLOOKUP($B500,大盤與近月台指!$A$4:$I$499,2,FALSE)</f>
        <v>#N/A</v>
      </c>
      <c r="D500" s="34" t="e">
        <f>VLOOKUP($B500,大盤與近月台指!$A$4:$I$499,3,FALSE)</f>
        <v>#N/A</v>
      </c>
      <c r="E500" s="35" t="e">
        <f>VLOOKUP($B500,大盤與近月台指!$A$4:$I$499,4,FALSE)</f>
        <v>#N/A</v>
      </c>
      <c r="F500" s="33" t="e">
        <f>VLOOKUP($B500,大盤與近月台指!$A$4:$I$499,5,FALSE)</f>
        <v>#N/A</v>
      </c>
      <c r="G500" s="49" t="e">
        <f>VLOOKUP($B500,三大法人買賣超!$A$4:$I$500,3,FALSE)</f>
        <v>#N/A</v>
      </c>
      <c r="H500" s="34" t="e">
        <f>VLOOKUP($B500,三大法人買賣超!$A$4:$I$500,5,FALSE)</f>
        <v>#N/A</v>
      </c>
      <c r="I500" s="27" t="e">
        <f>VLOOKUP($B500,三大法人買賣超!$A$4:$I$500,7,FALSE)</f>
        <v>#N/A</v>
      </c>
      <c r="J500" s="27" t="e">
        <f>VLOOKUP($B500,三大法人買賣超!$A$4:$I$500,9,FALSE)</f>
        <v>#N/A</v>
      </c>
      <c r="K500" s="37">
        <f>新台幣匯率美元指數!B501</f>
        <v>0</v>
      </c>
      <c r="L500" s="38">
        <f>新台幣匯率美元指數!C501</f>
        <v>0</v>
      </c>
      <c r="M500" s="39">
        <f>新台幣匯率美元指數!D501</f>
        <v>0</v>
      </c>
      <c r="N500" s="27" t="e">
        <f>VLOOKUP($B500,外資期貨未平倉口數!$A$4:$M$499,4,FALSE)</f>
        <v>#N/A</v>
      </c>
      <c r="O500" s="27" t="e">
        <f>VLOOKUP($B500,外資期貨未平倉口數!$A$4:$M$499,9,FALSE)</f>
        <v>#N/A</v>
      </c>
      <c r="P500" s="27" t="e">
        <f>VLOOKUP($B500,外資期貨未平倉口數!$A$4:$M$499,10,FALSE)</f>
        <v>#N/A</v>
      </c>
      <c r="Q500" s="27" t="e">
        <f>VLOOKUP($B500,外資期貨未平倉口數!$A$4:$M$499,11,FALSE)</f>
        <v>#N/A</v>
      </c>
      <c r="R500" s="64" t="e">
        <f>VLOOKUP($B500,選擇權未平倉餘額!$A$4:$I$500,6,FALSE)</f>
        <v>#N/A</v>
      </c>
      <c r="S500" s="64" t="e">
        <f>VLOOKUP($B500,選擇權未平倉餘額!$A$4:$I$500,7,FALSE)</f>
        <v>#N/A</v>
      </c>
      <c r="T500" s="64" t="e">
        <f>VLOOKUP($B500,選擇權未平倉餘額!$A$4:$I$500,8,FALSE)</f>
        <v>#N/A</v>
      </c>
      <c r="U500" s="64" t="e">
        <f>VLOOKUP($B500,選擇權未平倉餘額!$A$4:$I$500,9,FALSE)</f>
        <v>#N/A</v>
      </c>
      <c r="V500" s="39" t="e">
        <f>VLOOKUP($B500,臺指選擇權P_C_Ratios!$A$4:$C$500,3,FALSE)</f>
        <v>#N/A</v>
      </c>
      <c r="W500" s="41" t="e">
        <f>VLOOKUP($B500,散戶多空比!$A$6:$L$500,12,FALSE)</f>
        <v>#N/A</v>
      </c>
      <c r="X500" s="40" t="e">
        <f>VLOOKUP($B500,期貨大額交易人未沖銷部位!$A$4:$O$499,4,FALSE)</f>
        <v>#N/A</v>
      </c>
      <c r="Y500" s="40" t="e">
        <f>VLOOKUP($B500,期貨大額交易人未沖銷部位!$A$4:$O$499,7,FALSE)</f>
        <v>#N/A</v>
      </c>
      <c r="Z500" s="40" t="e">
        <f>VLOOKUP($B500,期貨大額交易人未沖銷部位!$A$4:$O$499,10,FALSE)</f>
        <v>#N/A</v>
      </c>
      <c r="AA500" s="40" t="e">
        <f>VLOOKUP($B500,期貨大額交易人未沖銷部位!$A$4:$O$499,13,FALSE)</f>
        <v>#N/A</v>
      </c>
      <c r="AB500" s="40" t="e">
        <f>VLOOKUP($B500,期貨大額交易人未沖銷部位!$A$4:$O$499,14,FALSE)</f>
        <v>#N/A</v>
      </c>
      <c r="AC500" s="40" t="e">
        <f>VLOOKUP($B500,期貨大額交易人未沖銷部位!$A$4:$O$499,15,FALSE)</f>
        <v>#N/A</v>
      </c>
      <c r="AD500" s="33" t="e">
        <f>VLOOKUP($B500,三大美股走勢!$A$4:$J$495,4,FALSE)</f>
        <v>#N/A</v>
      </c>
      <c r="AE500" s="33" t="e">
        <f>VLOOKUP($B500,三大美股走勢!$A$4:$J$495,7,FALSE)</f>
        <v>#N/A</v>
      </c>
      <c r="AF500" s="33" t="e">
        <f>VLOOKUP($B500,三大美股走勢!$A$4:$J$495,10,FALSE)</f>
        <v>#N/A</v>
      </c>
    </row>
    <row r="501" spans="2:32">
      <c r="B501" s="32">
        <v>43280</v>
      </c>
      <c r="C501" s="33" t="e">
        <f>VLOOKUP($B501,大盤與近月台指!$A$4:$I$499,2,FALSE)</f>
        <v>#N/A</v>
      </c>
      <c r="D501" s="34" t="e">
        <f>VLOOKUP($B501,大盤與近月台指!$A$4:$I$499,3,FALSE)</f>
        <v>#N/A</v>
      </c>
      <c r="E501" s="35" t="e">
        <f>VLOOKUP($B501,大盤與近月台指!$A$4:$I$499,4,FALSE)</f>
        <v>#N/A</v>
      </c>
      <c r="F501" s="33" t="e">
        <f>VLOOKUP($B501,大盤與近月台指!$A$4:$I$499,5,FALSE)</f>
        <v>#N/A</v>
      </c>
      <c r="G501" s="49" t="e">
        <f>VLOOKUP($B501,三大法人買賣超!$A$4:$I$500,3,FALSE)</f>
        <v>#N/A</v>
      </c>
      <c r="H501" s="34" t="e">
        <f>VLOOKUP($B501,三大法人買賣超!$A$4:$I$500,5,FALSE)</f>
        <v>#N/A</v>
      </c>
      <c r="I501" s="27" t="e">
        <f>VLOOKUP($B501,三大法人買賣超!$A$4:$I$500,7,FALSE)</f>
        <v>#N/A</v>
      </c>
      <c r="J501" s="27" t="e">
        <f>VLOOKUP($B501,三大法人買賣超!$A$4:$I$500,9,FALSE)</f>
        <v>#N/A</v>
      </c>
      <c r="K501" s="37">
        <f>新台幣匯率美元指數!B502</f>
        <v>0</v>
      </c>
      <c r="L501" s="38">
        <f>新台幣匯率美元指數!C502</f>
        <v>0</v>
      </c>
      <c r="M501" s="39">
        <f>新台幣匯率美元指數!D502</f>
        <v>0</v>
      </c>
      <c r="N501" s="27" t="e">
        <f>VLOOKUP($B501,外資期貨未平倉口數!$A$4:$M$499,4,FALSE)</f>
        <v>#N/A</v>
      </c>
      <c r="O501" s="27" t="e">
        <f>VLOOKUP($B501,外資期貨未平倉口數!$A$4:$M$499,9,FALSE)</f>
        <v>#N/A</v>
      </c>
      <c r="P501" s="27" t="e">
        <f>VLOOKUP($B501,外資期貨未平倉口數!$A$4:$M$499,10,FALSE)</f>
        <v>#N/A</v>
      </c>
      <c r="Q501" s="27" t="e">
        <f>VLOOKUP($B501,外資期貨未平倉口數!$A$4:$M$499,11,FALSE)</f>
        <v>#N/A</v>
      </c>
      <c r="R501" s="64" t="e">
        <f>VLOOKUP($B501,選擇權未平倉餘額!$A$4:$I$500,6,FALSE)</f>
        <v>#N/A</v>
      </c>
      <c r="S501" s="64" t="e">
        <f>VLOOKUP($B501,選擇權未平倉餘額!$A$4:$I$500,7,FALSE)</f>
        <v>#N/A</v>
      </c>
      <c r="T501" s="64" t="e">
        <f>VLOOKUP($B501,選擇權未平倉餘額!$A$4:$I$500,8,FALSE)</f>
        <v>#N/A</v>
      </c>
      <c r="U501" s="64" t="e">
        <f>VLOOKUP($B501,選擇權未平倉餘額!$A$4:$I$500,9,FALSE)</f>
        <v>#N/A</v>
      </c>
      <c r="V501" s="39" t="e">
        <f>VLOOKUP($B501,臺指選擇權P_C_Ratios!$A$4:$C$500,3,FALSE)</f>
        <v>#N/A</v>
      </c>
      <c r="W501" s="41" t="e">
        <f>VLOOKUP($B501,散戶多空比!$A$6:$L$500,12,FALSE)</f>
        <v>#N/A</v>
      </c>
      <c r="X501" s="40" t="e">
        <f>VLOOKUP($B501,期貨大額交易人未沖銷部位!$A$4:$O$499,4,FALSE)</f>
        <v>#N/A</v>
      </c>
      <c r="Y501" s="40" t="e">
        <f>VLOOKUP($B501,期貨大額交易人未沖銷部位!$A$4:$O$499,7,FALSE)</f>
        <v>#N/A</v>
      </c>
      <c r="Z501" s="40" t="e">
        <f>VLOOKUP($B501,期貨大額交易人未沖銷部位!$A$4:$O$499,10,FALSE)</f>
        <v>#N/A</v>
      </c>
      <c r="AA501" s="40" t="e">
        <f>VLOOKUP($B501,期貨大額交易人未沖銷部位!$A$4:$O$499,13,FALSE)</f>
        <v>#N/A</v>
      </c>
      <c r="AB501" s="40" t="e">
        <f>VLOOKUP($B501,期貨大額交易人未沖銷部位!$A$4:$O$499,14,FALSE)</f>
        <v>#N/A</v>
      </c>
      <c r="AC501" s="40" t="e">
        <f>VLOOKUP($B501,期貨大額交易人未沖銷部位!$A$4:$O$499,15,FALSE)</f>
        <v>#N/A</v>
      </c>
      <c r="AD501" s="33" t="e">
        <f>VLOOKUP($B501,三大美股走勢!$A$4:$J$495,4,FALSE)</f>
        <v>#N/A</v>
      </c>
      <c r="AE501" s="33" t="e">
        <f>VLOOKUP($B501,三大美股走勢!$A$4:$J$495,7,FALSE)</f>
        <v>#N/A</v>
      </c>
      <c r="AF501" s="33" t="e">
        <f>VLOOKUP($B501,三大美股走勢!$A$4:$J$495,10,FALSE)</f>
        <v>#N/A</v>
      </c>
    </row>
    <row r="502" spans="2:32">
      <c r="B502" s="32">
        <v>43281</v>
      </c>
      <c r="C502" s="33" t="e">
        <f>VLOOKUP($B502,大盤與近月台指!$A$4:$I$499,2,FALSE)</f>
        <v>#N/A</v>
      </c>
      <c r="D502" s="34" t="e">
        <f>VLOOKUP($B502,大盤與近月台指!$A$4:$I$499,3,FALSE)</f>
        <v>#N/A</v>
      </c>
      <c r="E502" s="35" t="e">
        <f>VLOOKUP($B502,大盤與近月台指!$A$4:$I$499,4,FALSE)</f>
        <v>#N/A</v>
      </c>
      <c r="F502" s="33" t="e">
        <f>VLOOKUP($B502,大盤與近月台指!$A$4:$I$499,5,FALSE)</f>
        <v>#N/A</v>
      </c>
      <c r="G502" s="49" t="e">
        <f>VLOOKUP($B502,三大法人買賣超!$A$4:$I$500,3,FALSE)</f>
        <v>#N/A</v>
      </c>
      <c r="H502" s="34" t="e">
        <f>VLOOKUP($B502,三大法人買賣超!$A$4:$I$500,5,FALSE)</f>
        <v>#N/A</v>
      </c>
      <c r="I502" s="27" t="e">
        <f>VLOOKUP($B502,三大法人買賣超!$A$4:$I$500,7,FALSE)</f>
        <v>#N/A</v>
      </c>
      <c r="J502" s="27" t="e">
        <f>VLOOKUP($B502,三大法人買賣超!$A$4:$I$500,9,FALSE)</f>
        <v>#N/A</v>
      </c>
      <c r="K502" s="37">
        <f>新台幣匯率美元指數!B503</f>
        <v>0</v>
      </c>
      <c r="L502" s="38">
        <f>新台幣匯率美元指數!C503</f>
        <v>0</v>
      </c>
      <c r="M502" s="39">
        <f>新台幣匯率美元指數!D503</f>
        <v>0</v>
      </c>
      <c r="N502" s="27" t="e">
        <f>VLOOKUP($B502,外資期貨未平倉口數!$A$4:$M$499,4,FALSE)</f>
        <v>#N/A</v>
      </c>
      <c r="O502" s="27" t="e">
        <f>VLOOKUP($B502,外資期貨未平倉口數!$A$4:$M$499,9,FALSE)</f>
        <v>#N/A</v>
      </c>
      <c r="P502" s="27" t="e">
        <f>VLOOKUP($B502,外資期貨未平倉口數!$A$4:$M$499,10,FALSE)</f>
        <v>#N/A</v>
      </c>
      <c r="Q502" s="27" t="e">
        <f>VLOOKUP($B502,外資期貨未平倉口數!$A$4:$M$499,11,FALSE)</f>
        <v>#N/A</v>
      </c>
      <c r="R502" s="64" t="e">
        <f>VLOOKUP($B502,選擇權未平倉餘額!$A$4:$I$500,6,FALSE)</f>
        <v>#N/A</v>
      </c>
      <c r="S502" s="64" t="e">
        <f>VLOOKUP($B502,選擇權未平倉餘額!$A$4:$I$500,7,FALSE)</f>
        <v>#N/A</v>
      </c>
      <c r="T502" s="64" t="e">
        <f>VLOOKUP($B502,選擇權未平倉餘額!$A$4:$I$500,8,FALSE)</f>
        <v>#N/A</v>
      </c>
      <c r="U502" s="64" t="e">
        <f>VLOOKUP($B502,選擇權未平倉餘額!$A$4:$I$500,9,FALSE)</f>
        <v>#N/A</v>
      </c>
      <c r="V502" s="39" t="e">
        <f>VLOOKUP($B502,臺指選擇權P_C_Ratios!$A$4:$C$500,3,FALSE)</f>
        <v>#N/A</v>
      </c>
      <c r="W502" s="41" t="e">
        <f>VLOOKUP($B502,散戶多空比!$A$6:$L$500,12,FALSE)</f>
        <v>#N/A</v>
      </c>
      <c r="X502" s="40" t="e">
        <f>VLOOKUP($B502,期貨大額交易人未沖銷部位!$A$4:$O$499,4,FALSE)</f>
        <v>#N/A</v>
      </c>
      <c r="Y502" s="40" t="e">
        <f>VLOOKUP($B502,期貨大額交易人未沖銷部位!$A$4:$O$499,7,FALSE)</f>
        <v>#N/A</v>
      </c>
      <c r="Z502" s="40" t="e">
        <f>VLOOKUP($B502,期貨大額交易人未沖銷部位!$A$4:$O$499,10,FALSE)</f>
        <v>#N/A</v>
      </c>
      <c r="AA502" s="40" t="e">
        <f>VLOOKUP($B502,期貨大額交易人未沖銷部位!$A$4:$O$499,13,FALSE)</f>
        <v>#N/A</v>
      </c>
      <c r="AB502" s="40" t="e">
        <f>VLOOKUP($B502,期貨大額交易人未沖銷部位!$A$4:$O$499,14,FALSE)</f>
        <v>#N/A</v>
      </c>
      <c r="AC502" s="40" t="e">
        <f>VLOOKUP($B502,期貨大額交易人未沖銷部位!$A$4:$O$499,15,FALSE)</f>
        <v>#N/A</v>
      </c>
      <c r="AD502" s="33" t="e">
        <f>VLOOKUP($B502,三大美股走勢!$A$4:$J$495,4,FALSE)</f>
        <v>#N/A</v>
      </c>
      <c r="AE502" s="33" t="e">
        <f>VLOOKUP($B502,三大美股走勢!$A$4:$J$495,7,FALSE)</f>
        <v>#N/A</v>
      </c>
      <c r="AF502" s="33" t="e">
        <f>VLOOKUP($B502,三大美股走勢!$A$4:$J$495,10,FALSE)</f>
        <v>#N/A</v>
      </c>
    </row>
    <row r="503" spans="2:32">
      <c r="B503" s="32">
        <v>43282</v>
      </c>
      <c r="C503" s="33" t="e">
        <f>VLOOKUP($B503,大盤與近月台指!$A$4:$I$499,2,FALSE)</f>
        <v>#N/A</v>
      </c>
      <c r="D503" s="34" t="e">
        <f>VLOOKUP($B503,大盤與近月台指!$A$4:$I$499,3,FALSE)</f>
        <v>#N/A</v>
      </c>
      <c r="E503" s="35" t="e">
        <f>VLOOKUP($B503,大盤與近月台指!$A$4:$I$499,4,FALSE)</f>
        <v>#N/A</v>
      </c>
      <c r="F503" s="33" t="e">
        <f>VLOOKUP($B503,大盤與近月台指!$A$4:$I$499,5,FALSE)</f>
        <v>#N/A</v>
      </c>
      <c r="G503" s="49" t="e">
        <f>VLOOKUP($B503,三大法人買賣超!$A$4:$I$500,3,FALSE)</f>
        <v>#N/A</v>
      </c>
      <c r="H503" s="34" t="e">
        <f>VLOOKUP($B503,三大法人買賣超!$A$4:$I$500,5,FALSE)</f>
        <v>#N/A</v>
      </c>
      <c r="I503" s="27" t="e">
        <f>VLOOKUP($B503,三大法人買賣超!$A$4:$I$500,7,FALSE)</f>
        <v>#N/A</v>
      </c>
      <c r="J503" s="27" t="e">
        <f>VLOOKUP($B503,三大法人買賣超!$A$4:$I$500,9,FALSE)</f>
        <v>#N/A</v>
      </c>
      <c r="K503" s="37">
        <f>新台幣匯率美元指數!B504</f>
        <v>0</v>
      </c>
      <c r="L503" s="38">
        <f>新台幣匯率美元指數!C504</f>
        <v>0</v>
      </c>
      <c r="M503" s="39">
        <f>新台幣匯率美元指數!D504</f>
        <v>0</v>
      </c>
      <c r="N503" s="27" t="e">
        <f>VLOOKUP($B503,外資期貨未平倉口數!$A$4:$M$499,4,FALSE)</f>
        <v>#N/A</v>
      </c>
      <c r="O503" s="27" t="e">
        <f>VLOOKUP($B503,外資期貨未平倉口數!$A$4:$M$499,9,FALSE)</f>
        <v>#N/A</v>
      </c>
      <c r="P503" s="27" t="e">
        <f>VLOOKUP($B503,外資期貨未平倉口數!$A$4:$M$499,10,FALSE)</f>
        <v>#N/A</v>
      </c>
      <c r="Q503" s="27" t="e">
        <f>VLOOKUP($B503,外資期貨未平倉口數!$A$4:$M$499,11,FALSE)</f>
        <v>#N/A</v>
      </c>
      <c r="R503" s="64" t="e">
        <f>VLOOKUP($B503,選擇權未平倉餘額!$A$4:$I$500,6,FALSE)</f>
        <v>#N/A</v>
      </c>
      <c r="S503" s="64" t="e">
        <f>VLOOKUP($B503,選擇權未平倉餘額!$A$4:$I$500,7,FALSE)</f>
        <v>#N/A</v>
      </c>
      <c r="T503" s="64" t="e">
        <f>VLOOKUP($B503,選擇權未平倉餘額!$A$4:$I$500,8,FALSE)</f>
        <v>#N/A</v>
      </c>
      <c r="U503" s="64" t="e">
        <f>VLOOKUP($B503,選擇權未平倉餘額!$A$4:$I$500,9,FALSE)</f>
        <v>#N/A</v>
      </c>
      <c r="V503" s="39" t="e">
        <f>VLOOKUP($B503,臺指選擇權P_C_Ratios!$A$4:$C$500,3,FALSE)</f>
        <v>#N/A</v>
      </c>
      <c r="W503" s="41" t="e">
        <f>VLOOKUP($B503,散戶多空比!$A$6:$L$500,12,FALSE)</f>
        <v>#N/A</v>
      </c>
      <c r="X503" s="40" t="e">
        <f>VLOOKUP($B503,期貨大額交易人未沖銷部位!$A$4:$O$499,4,FALSE)</f>
        <v>#N/A</v>
      </c>
      <c r="Y503" s="40" t="e">
        <f>VLOOKUP($B503,期貨大額交易人未沖銷部位!$A$4:$O$499,7,FALSE)</f>
        <v>#N/A</v>
      </c>
      <c r="Z503" s="40" t="e">
        <f>VLOOKUP($B503,期貨大額交易人未沖銷部位!$A$4:$O$499,10,FALSE)</f>
        <v>#N/A</v>
      </c>
      <c r="AA503" s="40" t="e">
        <f>VLOOKUP($B503,期貨大額交易人未沖銷部位!$A$4:$O$499,13,FALSE)</f>
        <v>#N/A</v>
      </c>
      <c r="AB503" s="40" t="e">
        <f>VLOOKUP($B503,期貨大額交易人未沖銷部位!$A$4:$O$499,14,FALSE)</f>
        <v>#N/A</v>
      </c>
      <c r="AC503" s="40" t="e">
        <f>VLOOKUP($B503,期貨大額交易人未沖銷部位!$A$4:$O$499,15,FALSE)</f>
        <v>#N/A</v>
      </c>
      <c r="AD503" s="33" t="e">
        <f>VLOOKUP($B503,三大美股走勢!$A$4:$J$495,4,FALSE)</f>
        <v>#N/A</v>
      </c>
      <c r="AE503" s="33" t="e">
        <f>VLOOKUP($B503,三大美股走勢!$A$4:$J$495,7,FALSE)</f>
        <v>#N/A</v>
      </c>
      <c r="AF503" s="33" t="e">
        <f>VLOOKUP($B503,三大美股走勢!$A$4:$J$495,10,FALSE)</f>
        <v>#N/A</v>
      </c>
    </row>
    <row r="504" spans="2:32">
      <c r="B504" s="32">
        <v>43283</v>
      </c>
      <c r="C504" s="33" t="e">
        <f>VLOOKUP($B504,大盤與近月台指!$A$4:$I$499,2,FALSE)</f>
        <v>#N/A</v>
      </c>
      <c r="D504" s="34" t="e">
        <f>VLOOKUP($B504,大盤與近月台指!$A$4:$I$499,3,FALSE)</f>
        <v>#N/A</v>
      </c>
      <c r="E504" s="35" t="e">
        <f>VLOOKUP($B504,大盤與近月台指!$A$4:$I$499,4,FALSE)</f>
        <v>#N/A</v>
      </c>
      <c r="F504" s="33" t="e">
        <f>VLOOKUP($B504,大盤與近月台指!$A$4:$I$499,5,FALSE)</f>
        <v>#N/A</v>
      </c>
      <c r="G504" s="49" t="e">
        <f>VLOOKUP($B504,三大法人買賣超!$A$4:$I$500,3,FALSE)</f>
        <v>#N/A</v>
      </c>
      <c r="H504" s="34" t="e">
        <f>VLOOKUP($B504,三大法人買賣超!$A$4:$I$500,5,FALSE)</f>
        <v>#N/A</v>
      </c>
      <c r="I504" s="27" t="e">
        <f>VLOOKUP($B504,三大法人買賣超!$A$4:$I$500,7,FALSE)</f>
        <v>#N/A</v>
      </c>
      <c r="J504" s="27" t="e">
        <f>VLOOKUP($B504,三大法人買賣超!$A$4:$I$500,9,FALSE)</f>
        <v>#N/A</v>
      </c>
      <c r="K504" s="37">
        <f>新台幣匯率美元指數!B505</f>
        <v>0</v>
      </c>
      <c r="L504" s="38">
        <f>新台幣匯率美元指數!C505</f>
        <v>0</v>
      </c>
      <c r="M504" s="39">
        <f>新台幣匯率美元指數!D505</f>
        <v>0</v>
      </c>
      <c r="N504" s="27" t="e">
        <f>VLOOKUP($B504,外資期貨未平倉口數!$A$4:$M$499,4,FALSE)</f>
        <v>#N/A</v>
      </c>
      <c r="O504" s="27" t="e">
        <f>VLOOKUP($B504,外資期貨未平倉口數!$A$4:$M$499,9,FALSE)</f>
        <v>#N/A</v>
      </c>
      <c r="P504" s="27" t="e">
        <f>VLOOKUP($B504,外資期貨未平倉口數!$A$4:$M$499,10,FALSE)</f>
        <v>#N/A</v>
      </c>
      <c r="Q504" s="27" t="e">
        <f>VLOOKUP($B504,外資期貨未平倉口數!$A$4:$M$499,11,FALSE)</f>
        <v>#N/A</v>
      </c>
      <c r="R504" s="64" t="e">
        <f>VLOOKUP($B504,選擇權未平倉餘額!$A$4:$I$500,6,FALSE)</f>
        <v>#N/A</v>
      </c>
      <c r="S504" s="64" t="e">
        <f>VLOOKUP($B504,選擇權未平倉餘額!$A$4:$I$500,7,FALSE)</f>
        <v>#N/A</v>
      </c>
      <c r="T504" s="64" t="e">
        <f>VLOOKUP($B504,選擇權未平倉餘額!$A$4:$I$500,8,FALSE)</f>
        <v>#N/A</v>
      </c>
      <c r="U504" s="64" t="e">
        <f>VLOOKUP($B504,選擇權未平倉餘額!$A$4:$I$500,9,FALSE)</f>
        <v>#N/A</v>
      </c>
      <c r="V504" s="39" t="e">
        <f>VLOOKUP($B504,臺指選擇權P_C_Ratios!$A$4:$C$500,3,FALSE)</f>
        <v>#N/A</v>
      </c>
      <c r="W504" s="41" t="e">
        <f>VLOOKUP($B504,散戶多空比!$A$6:$L$500,12,FALSE)</f>
        <v>#N/A</v>
      </c>
      <c r="X504" s="40" t="e">
        <f>VLOOKUP($B504,期貨大額交易人未沖銷部位!$A$4:$O$499,4,FALSE)</f>
        <v>#N/A</v>
      </c>
      <c r="Y504" s="40" t="e">
        <f>VLOOKUP($B504,期貨大額交易人未沖銷部位!$A$4:$O$499,7,FALSE)</f>
        <v>#N/A</v>
      </c>
      <c r="Z504" s="40" t="e">
        <f>VLOOKUP($B504,期貨大額交易人未沖銷部位!$A$4:$O$499,10,FALSE)</f>
        <v>#N/A</v>
      </c>
      <c r="AA504" s="40" t="e">
        <f>VLOOKUP($B504,期貨大額交易人未沖銷部位!$A$4:$O$499,13,FALSE)</f>
        <v>#N/A</v>
      </c>
      <c r="AB504" s="40" t="e">
        <f>VLOOKUP($B504,期貨大額交易人未沖銷部位!$A$4:$O$499,14,FALSE)</f>
        <v>#N/A</v>
      </c>
      <c r="AC504" s="40" t="e">
        <f>VLOOKUP($B504,期貨大額交易人未沖銷部位!$A$4:$O$499,15,FALSE)</f>
        <v>#N/A</v>
      </c>
      <c r="AD504" s="33" t="e">
        <f>VLOOKUP($B504,三大美股走勢!$A$4:$J$495,4,FALSE)</f>
        <v>#N/A</v>
      </c>
      <c r="AE504" s="33" t="e">
        <f>VLOOKUP($B504,三大美股走勢!$A$4:$J$495,7,FALSE)</f>
        <v>#N/A</v>
      </c>
      <c r="AF504" s="33" t="e">
        <f>VLOOKUP($B504,三大美股走勢!$A$4:$J$495,10,FALSE)</f>
        <v>#N/A</v>
      </c>
    </row>
    <row r="505" spans="2:32">
      <c r="B505" s="32">
        <v>43284</v>
      </c>
      <c r="C505" s="33" t="e">
        <f>VLOOKUP($B505,大盤與近月台指!$A$4:$I$499,2,FALSE)</f>
        <v>#N/A</v>
      </c>
      <c r="D505" s="34" t="e">
        <f>VLOOKUP($B505,大盤與近月台指!$A$4:$I$499,3,FALSE)</f>
        <v>#N/A</v>
      </c>
      <c r="E505" s="35" t="e">
        <f>VLOOKUP($B505,大盤與近月台指!$A$4:$I$499,4,FALSE)</f>
        <v>#N/A</v>
      </c>
      <c r="F505" s="33" t="e">
        <f>VLOOKUP($B505,大盤與近月台指!$A$4:$I$499,5,FALSE)</f>
        <v>#N/A</v>
      </c>
      <c r="G505" s="49" t="e">
        <f>VLOOKUP($B505,三大法人買賣超!$A$4:$I$500,3,FALSE)</f>
        <v>#N/A</v>
      </c>
      <c r="H505" s="34" t="e">
        <f>VLOOKUP($B505,三大法人買賣超!$A$4:$I$500,5,FALSE)</f>
        <v>#N/A</v>
      </c>
      <c r="I505" s="27" t="e">
        <f>VLOOKUP($B505,三大法人買賣超!$A$4:$I$500,7,FALSE)</f>
        <v>#N/A</v>
      </c>
      <c r="J505" s="27" t="e">
        <f>VLOOKUP($B505,三大法人買賣超!$A$4:$I$500,9,FALSE)</f>
        <v>#N/A</v>
      </c>
      <c r="K505" s="37">
        <f>新台幣匯率美元指數!B506</f>
        <v>0</v>
      </c>
      <c r="L505" s="38">
        <f>新台幣匯率美元指數!C506</f>
        <v>0</v>
      </c>
      <c r="M505" s="39">
        <f>新台幣匯率美元指數!D506</f>
        <v>0</v>
      </c>
      <c r="N505" s="27" t="e">
        <f>VLOOKUP($B505,外資期貨未平倉口數!$A$4:$M$499,4,FALSE)</f>
        <v>#N/A</v>
      </c>
      <c r="O505" s="27" t="e">
        <f>VLOOKUP($B505,外資期貨未平倉口數!$A$4:$M$499,9,FALSE)</f>
        <v>#N/A</v>
      </c>
      <c r="P505" s="27" t="e">
        <f>VLOOKUP($B505,外資期貨未平倉口數!$A$4:$M$499,10,FALSE)</f>
        <v>#N/A</v>
      </c>
      <c r="Q505" s="27" t="e">
        <f>VLOOKUP($B505,外資期貨未平倉口數!$A$4:$M$499,11,FALSE)</f>
        <v>#N/A</v>
      </c>
      <c r="R505" s="64" t="e">
        <f>VLOOKUP($B505,選擇權未平倉餘額!$A$4:$I$500,6,FALSE)</f>
        <v>#N/A</v>
      </c>
      <c r="S505" s="64" t="e">
        <f>VLOOKUP($B505,選擇權未平倉餘額!$A$4:$I$500,7,FALSE)</f>
        <v>#N/A</v>
      </c>
      <c r="T505" s="64" t="e">
        <f>VLOOKUP($B505,選擇權未平倉餘額!$A$4:$I$500,8,FALSE)</f>
        <v>#N/A</v>
      </c>
      <c r="U505" s="64" t="e">
        <f>VLOOKUP($B505,選擇權未平倉餘額!$A$4:$I$500,9,FALSE)</f>
        <v>#N/A</v>
      </c>
      <c r="V505" s="39" t="e">
        <f>VLOOKUP($B505,臺指選擇權P_C_Ratios!$A$4:$C$500,3,FALSE)</f>
        <v>#N/A</v>
      </c>
      <c r="W505" s="41" t="e">
        <f>VLOOKUP($B505,散戶多空比!$A$6:$L$500,12,FALSE)</f>
        <v>#N/A</v>
      </c>
      <c r="X505" s="40" t="e">
        <f>VLOOKUP($B505,期貨大額交易人未沖銷部位!$A$4:$O$499,4,FALSE)</f>
        <v>#N/A</v>
      </c>
      <c r="Y505" s="40" t="e">
        <f>VLOOKUP($B505,期貨大額交易人未沖銷部位!$A$4:$O$499,7,FALSE)</f>
        <v>#N/A</v>
      </c>
      <c r="Z505" s="40" t="e">
        <f>VLOOKUP($B505,期貨大額交易人未沖銷部位!$A$4:$O$499,10,FALSE)</f>
        <v>#N/A</v>
      </c>
      <c r="AA505" s="40" t="e">
        <f>VLOOKUP($B505,期貨大額交易人未沖銷部位!$A$4:$O$499,13,FALSE)</f>
        <v>#N/A</v>
      </c>
      <c r="AB505" s="40" t="e">
        <f>VLOOKUP($B505,期貨大額交易人未沖銷部位!$A$4:$O$499,14,FALSE)</f>
        <v>#N/A</v>
      </c>
      <c r="AC505" s="40" t="e">
        <f>VLOOKUP($B505,期貨大額交易人未沖銷部位!$A$4:$O$499,15,FALSE)</f>
        <v>#N/A</v>
      </c>
      <c r="AD505" s="33" t="e">
        <f>VLOOKUP($B505,三大美股走勢!$A$4:$J$495,4,FALSE)</f>
        <v>#N/A</v>
      </c>
      <c r="AE505" s="33" t="e">
        <f>VLOOKUP($B505,三大美股走勢!$A$4:$J$495,7,FALSE)</f>
        <v>#N/A</v>
      </c>
      <c r="AF505" s="33" t="e">
        <f>VLOOKUP($B505,三大美股走勢!$A$4:$J$495,10,FALSE)</f>
        <v>#N/A</v>
      </c>
    </row>
    <row r="506" spans="2:32">
      <c r="B506" s="32">
        <v>43285</v>
      </c>
      <c r="C506" s="33" t="e">
        <f>VLOOKUP($B506,大盤與近月台指!$A$4:$I$499,2,FALSE)</f>
        <v>#N/A</v>
      </c>
      <c r="D506" s="34" t="e">
        <f>VLOOKUP($B506,大盤與近月台指!$A$4:$I$499,3,FALSE)</f>
        <v>#N/A</v>
      </c>
      <c r="E506" s="35" t="e">
        <f>VLOOKUP($B506,大盤與近月台指!$A$4:$I$499,4,FALSE)</f>
        <v>#N/A</v>
      </c>
      <c r="F506" s="33" t="e">
        <f>VLOOKUP($B506,大盤與近月台指!$A$4:$I$499,5,FALSE)</f>
        <v>#N/A</v>
      </c>
      <c r="G506" s="49" t="e">
        <f>VLOOKUP($B506,三大法人買賣超!$A$4:$I$500,3,FALSE)</f>
        <v>#N/A</v>
      </c>
      <c r="H506" s="34" t="e">
        <f>VLOOKUP($B506,三大法人買賣超!$A$4:$I$500,5,FALSE)</f>
        <v>#N/A</v>
      </c>
      <c r="I506" s="27" t="e">
        <f>VLOOKUP($B506,三大法人買賣超!$A$4:$I$500,7,FALSE)</f>
        <v>#N/A</v>
      </c>
      <c r="J506" s="27" t="e">
        <f>VLOOKUP($B506,三大法人買賣超!$A$4:$I$500,9,FALSE)</f>
        <v>#N/A</v>
      </c>
      <c r="K506" s="37">
        <f>新台幣匯率美元指數!B507</f>
        <v>0</v>
      </c>
      <c r="L506" s="38">
        <f>新台幣匯率美元指數!C507</f>
        <v>0</v>
      </c>
      <c r="M506" s="39">
        <f>新台幣匯率美元指數!D507</f>
        <v>0</v>
      </c>
      <c r="N506" s="27" t="e">
        <f>VLOOKUP($B506,外資期貨未平倉口數!$A$4:$M$499,4,FALSE)</f>
        <v>#N/A</v>
      </c>
      <c r="O506" s="27" t="e">
        <f>VLOOKUP($B506,外資期貨未平倉口數!$A$4:$M$499,9,FALSE)</f>
        <v>#N/A</v>
      </c>
      <c r="P506" s="27" t="e">
        <f>VLOOKUP($B506,外資期貨未平倉口數!$A$4:$M$499,10,FALSE)</f>
        <v>#N/A</v>
      </c>
      <c r="Q506" s="27" t="e">
        <f>VLOOKUP($B506,外資期貨未平倉口數!$A$4:$M$499,11,FALSE)</f>
        <v>#N/A</v>
      </c>
      <c r="R506" s="64" t="e">
        <f>VLOOKUP($B506,選擇權未平倉餘額!$A$4:$I$500,6,FALSE)</f>
        <v>#N/A</v>
      </c>
      <c r="S506" s="64" t="e">
        <f>VLOOKUP($B506,選擇權未平倉餘額!$A$4:$I$500,7,FALSE)</f>
        <v>#N/A</v>
      </c>
      <c r="T506" s="64" t="e">
        <f>VLOOKUP($B506,選擇權未平倉餘額!$A$4:$I$500,8,FALSE)</f>
        <v>#N/A</v>
      </c>
      <c r="U506" s="64" t="e">
        <f>VLOOKUP($B506,選擇權未平倉餘額!$A$4:$I$500,9,FALSE)</f>
        <v>#N/A</v>
      </c>
      <c r="V506" s="39" t="e">
        <f>VLOOKUP($B506,臺指選擇權P_C_Ratios!$A$4:$C$500,3,FALSE)</f>
        <v>#N/A</v>
      </c>
      <c r="W506" s="41" t="e">
        <f>VLOOKUP($B506,散戶多空比!$A$6:$L$500,12,FALSE)</f>
        <v>#N/A</v>
      </c>
      <c r="X506" s="40" t="e">
        <f>VLOOKUP($B506,期貨大額交易人未沖銷部位!$A$4:$O$499,4,FALSE)</f>
        <v>#N/A</v>
      </c>
      <c r="Y506" s="40" t="e">
        <f>VLOOKUP($B506,期貨大額交易人未沖銷部位!$A$4:$O$499,7,FALSE)</f>
        <v>#N/A</v>
      </c>
      <c r="Z506" s="40" t="e">
        <f>VLOOKUP($B506,期貨大額交易人未沖銷部位!$A$4:$O$499,10,FALSE)</f>
        <v>#N/A</v>
      </c>
      <c r="AA506" s="40" t="e">
        <f>VLOOKUP($B506,期貨大額交易人未沖銷部位!$A$4:$O$499,13,FALSE)</f>
        <v>#N/A</v>
      </c>
      <c r="AB506" s="40" t="e">
        <f>VLOOKUP($B506,期貨大額交易人未沖銷部位!$A$4:$O$499,14,FALSE)</f>
        <v>#N/A</v>
      </c>
      <c r="AC506" s="40" t="e">
        <f>VLOOKUP($B506,期貨大額交易人未沖銷部位!$A$4:$O$499,15,FALSE)</f>
        <v>#N/A</v>
      </c>
      <c r="AD506" s="33" t="e">
        <f>VLOOKUP($B506,三大美股走勢!$A$4:$J$495,4,FALSE)</f>
        <v>#N/A</v>
      </c>
      <c r="AE506" s="33" t="e">
        <f>VLOOKUP($B506,三大美股走勢!$A$4:$J$495,7,FALSE)</f>
        <v>#N/A</v>
      </c>
      <c r="AF506" s="33" t="e">
        <f>VLOOKUP($B506,三大美股走勢!$A$4:$J$495,10,FALSE)</f>
        <v>#N/A</v>
      </c>
    </row>
    <row r="507" spans="2:32">
      <c r="B507" s="32">
        <v>43286</v>
      </c>
      <c r="C507" s="33" t="e">
        <f>VLOOKUP($B507,大盤與近月台指!$A$4:$I$499,2,FALSE)</f>
        <v>#N/A</v>
      </c>
      <c r="D507" s="34" t="e">
        <f>VLOOKUP($B507,大盤與近月台指!$A$4:$I$499,3,FALSE)</f>
        <v>#N/A</v>
      </c>
      <c r="E507" s="35" t="e">
        <f>VLOOKUP($B507,大盤與近月台指!$A$4:$I$499,4,FALSE)</f>
        <v>#N/A</v>
      </c>
      <c r="F507" s="33" t="e">
        <f>VLOOKUP($B507,大盤與近月台指!$A$4:$I$499,5,FALSE)</f>
        <v>#N/A</v>
      </c>
      <c r="G507" s="49" t="e">
        <f>VLOOKUP($B507,三大法人買賣超!$A$4:$I$500,3,FALSE)</f>
        <v>#N/A</v>
      </c>
      <c r="H507" s="34" t="e">
        <f>VLOOKUP($B507,三大法人買賣超!$A$4:$I$500,5,FALSE)</f>
        <v>#N/A</v>
      </c>
      <c r="I507" s="27" t="e">
        <f>VLOOKUP($B507,三大法人買賣超!$A$4:$I$500,7,FALSE)</f>
        <v>#N/A</v>
      </c>
      <c r="J507" s="27" t="e">
        <f>VLOOKUP($B507,三大法人買賣超!$A$4:$I$500,9,FALSE)</f>
        <v>#N/A</v>
      </c>
      <c r="K507" s="37">
        <f>新台幣匯率美元指數!B508</f>
        <v>0</v>
      </c>
      <c r="L507" s="38">
        <f>新台幣匯率美元指數!C508</f>
        <v>0</v>
      </c>
      <c r="M507" s="39">
        <f>新台幣匯率美元指數!D508</f>
        <v>0</v>
      </c>
      <c r="N507" s="27" t="e">
        <f>VLOOKUP($B507,外資期貨未平倉口數!$A$4:$M$499,4,FALSE)</f>
        <v>#N/A</v>
      </c>
      <c r="O507" s="27" t="e">
        <f>VLOOKUP($B507,外資期貨未平倉口數!$A$4:$M$499,9,FALSE)</f>
        <v>#N/A</v>
      </c>
      <c r="P507" s="27" t="e">
        <f>VLOOKUP($B507,外資期貨未平倉口數!$A$4:$M$499,10,FALSE)</f>
        <v>#N/A</v>
      </c>
      <c r="Q507" s="27" t="e">
        <f>VLOOKUP($B507,外資期貨未平倉口數!$A$4:$M$499,11,FALSE)</f>
        <v>#N/A</v>
      </c>
      <c r="R507" s="64" t="e">
        <f>VLOOKUP($B507,選擇權未平倉餘額!$A$4:$I$500,6,FALSE)</f>
        <v>#N/A</v>
      </c>
      <c r="S507" s="64" t="e">
        <f>VLOOKUP($B507,選擇權未平倉餘額!$A$4:$I$500,7,FALSE)</f>
        <v>#N/A</v>
      </c>
      <c r="T507" s="64" t="e">
        <f>VLOOKUP($B507,選擇權未平倉餘額!$A$4:$I$500,8,FALSE)</f>
        <v>#N/A</v>
      </c>
      <c r="U507" s="64" t="e">
        <f>VLOOKUP($B507,選擇權未平倉餘額!$A$4:$I$500,9,FALSE)</f>
        <v>#N/A</v>
      </c>
      <c r="V507" s="39" t="e">
        <f>VLOOKUP($B507,臺指選擇權P_C_Ratios!$A$4:$C$500,3,FALSE)</f>
        <v>#N/A</v>
      </c>
      <c r="W507" s="41" t="e">
        <f>VLOOKUP($B507,散戶多空比!$A$6:$L$500,12,FALSE)</f>
        <v>#N/A</v>
      </c>
      <c r="X507" s="40" t="e">
        <f>VLOOKUP($B507,期貨大額交易人未沖銷部位!$A$4:$O$499,4,FALSE)</f>
        <v>#N/A</v>
      </c>
      <c r="Y507" s="40" t="e">
        <f>VLOOKUP($B507,期貨大額交易人未沖銷部位!$A$4:$O$499,7,FALSE)</f>
        <v>#N/A</v>
      </c>
      <c r="Z507" s="40" t="e">
        <f>VLOOKUP($B507,期貨大額交易人未沖銷部位!$A$4:$O$499,10,FALSE)</f>
        <v>#N/A</v>
      </c>
      <c r="AA507" s="40" t="e">
        <f>VLOOKUP($B507,期貨大額交易人未沖銷部位!$A$4:$O$499,13,FALSE)</f>
        <v>#N/A</v>
      </c>
      <c r="AB507" s="40" t="e">
        <f>VLOOKUP($B507,期貨大額交易人未沖銷部位!$A$4:$O$499,14,FALSE)</f>
        <v>#N/A</v>
      </c>
      <c r="AC507" s="40" t="e">
        <f>VLOOKUP($B507,期貨大額交易人未沖銷部位!$A$4:$O$499,15,FALSE)</f>
        <v>#N/A</v>
      </c>
      <c r="AD507" s="33" t="e">
        <f>VLOOKUP($B507,三大美股走勢!$A$4:$J$495,4,FALSE)</f>
        <v>#N/A</v>
      </c>
      <c r="AE507" s="33" t="e">
        <f>VLOOKUP($B507,三大美股走勢!$A$4:$J$495,7,FALSE)</f>
        <v>#N/A</v>
      </c>
      <c r="AF507" s="33" t="e">
        <f>VLOOKUP($B507,三大美股走勢!$A$4:$J$495,10,FALSE)</f>
        <v>#N/A</v>
      </c>
    </row>
    <row r="508" spans="2:32">
      <c r="B508" s="32">
        <v>43287</v>
      </c>
      <c r="C508" s="33" t="e">
        <f>VLOOKUP($B508,大盤與近月台指!$A$4:$I$499,2,FALSE)</f>
        <v>#N/A</v>
      </c>
      <c r="D508" s="34" t="e">
        <f>VLOOKUP($B508,大盤與近月台指!$A$4:$I$499,3,FALSE)</f>
        <v>#N/A</v>
      </c>
      <c r="E508" s="35" t="e">
        <f>VLOOKUP($B508,大盤與近月台指!$A$4:$I$499,4,FALSE)</f>
        <v>#N/A</v>
      </c>
      <c r="F508" s="33" t="e">
        <f>VLOOKUP($B508,大盤與近月台指!$A$4:$I$499,5,FALSE)</f>
        <v>#N/A</v>
      </c>
      <c r="G508" s="49" t="e">
        <f>VLOOKUP($B508,三大法人買賣超!$A$4:$I$500,3,FALSE)</f>
        <v>#N/A</v>
      </c>
      <c r="H508" s="34" t="e">
        <f>VLOOKUP($B508,三大法人買賣超!$A$4:$I$500,5,FALSE)</f>
        <v>#N/A</v>
      </c>
      <c r="I508" s="27" t="e">
        <f>VLOOKUP($B508,三大法人買賣超!$A$4:$I$500,7,FALSE)</f>
        <v>#N/A</v>
      </c>
      <c r="J508" s="27" t="e">
        <f>VLOOKUP($B508,三大法人買賣超!$A$4:$I$500,9,FALSE)</f>
        <v>#N/A</v>
      </c>
      <c r="K508" s="37">
        <f>新台幣匯率美元指數!B509</f>
        <v>0</v>
      </c>
      <c r="L508" s="38">
        <f>新台幣匯率美元指數!C509</f>
        <v>0</v>
      </c>
      <c r="M508" s="39">
        <f>新台幣匯率美元指數!D509</f>
        <v>0</v>
      </c>
      <c r="N508" s="27" t="e">
        <f>VLOOKUP($B508,外資期貨未平倉口數!$A$4:$M$499,4,FALSE)</f>
        <v>#N/A</v>
      </c>
      <c r="O508" s="27" t="e">
        <f>VLOOKUP($B508,外資期貨未平倉口數!$A$4:$M$499,9,FALSE)</f>
        <v>#N/A</v>
      </c>
      <c r="P508" s="27" t="e">
        <f>VLOOKUP($B508,外資期貨未平倉口數!$A$4:$M$499,10,FALSE)</f>
        <v>#N/A</v>
      </c>
      <c r="Q508" s="27" t="e">
        <f>VLOOKUP($B508,外資期貨未平倉口數!$A$4:$M$499,11,FALSE)</f>
        <v>#N/A</v>
      </c>
      <c r="R508" s="64" t="e">
        <f>VLOOKUP($B508,選擇權未平倉餘額!$A$4:$I$500,6,FALSE)</f>
        <v>#N/A</v>
      </c>
      <c r="S508" s="64" t="e">
        <f>VLOOKUP($B508,選擇權未平倉餘額!$A$4:$I$500,7,FALSE)</f>
        <v>#N/A</v>
      </c>
      <c r="T508" s="64" t="e">
        <f>VLOOKUP($B508,選擇權未平倉餘額!$A$4:$I$500,8,FALSE)</f>
        <v>#N/A</v>
      </c>
      <c r="U508" s="64" t="e">
        <f>VLOOKUP($B508,選擇權未平倉餘額!$A$4:$I$500,9,FALSE)</f>
        <v>#N/A</v>
      </c>
      <c r="V508" s="39" t="e">
        <f>VLOOKUP($B508,臺指選擇權P_C_Ratios!$A$4:$C$500,3,FALSE)</f>
        <v>#N/A</v>
      </c>
      <c r="W508" s="41" t="e">
        <f>VLOOKUP($B508,散戶多空比!$A$6:$L$500,12,FALSE)</f>
        <v>#N/A</v>
      </c>
      <c r="X508" s="40" t="e">
        <f>VLOOKUP($B508,期貨大額交易人未沖銷部位!$A$4:$O$499,4,FALSE)</f>
        <v>#N/A</v>
      </c>
      <c r="Y508" s="40" t="e">
        <f>VLOOKUP($B508,期貨大額交易人未沖銷部位!$A$4:$O$499,7,FALSE)</f>
        <v>#N/A</v>
      </c>
      <c r="Z508" s="40" t="e">
        <f>VLOOKUP($B508,期貨大額交易人未沖銷部位!$A$4:$O$499,10,FALSE)</f>
        <v>#N/A</v>
      </c>
      <c r="AA508" s="40" t="e">
        <f>VLOOKUP($B508,期貨大額交易人未沖銷部位!$A$4:$O$499,13,FALSE)</f>
        <v>#N/A</v>
      </c>
      <c r="AB508" s="40" t="e">
        <f>VLOOKUP($B508,期貨大額交易人未沖銷部位!$A$4:$O$499,14,FALSE)</f>
        <v>#N/A</v>
      </c>
      <c r="AC508" s="40" t="e">
        <f>VLOOKUP($B508,期貨大額交易人未沖銷部位!$A$4:$O$499,15,FALSE)</f>
        <v>#N/A</v>
      </c>
      <c r="AD508" s="33" t="e">
        <f>VLOOKUP($B508,三大美股走勢!$A$4:$J$495,4,FALSE)</f>
        <v>#N/A</v>
      </c>
      <c r="AE508" s="33" t="e">
        <f>VLOOKUP($B508,三大美股走勢!$A$4:$J$495,7,FALSE)</f>
        <v>#N/A</v>
      </c>
      <c r="AF508" s="33" t="e">
        <f>VLOOKUP($B508,三大美股走勢!$A$4:$J$495,10,FALSE)</f>
        <v>#N/A</v>
      </c>
    </row>
    <row r="509" spans="2:32">
      <c r="B509" s="32">
        <v>43288</v>
      </c>
      <c r="C509" s="33" t="e">
        <f>VLOOKUP($B509,大盤與近月台指!$A$4:$I$499,2,FALSE)</f>
        <v>#N/A</v>
      </c>
      <c r="D509" s="34" t="e">
        <f>VLOOKUP($B509,大盤與近月台指!$A$4:$I$499,3,FALSE)</f>
        <v>#N/A</v>
      </c>
      <c r="E509" s="35" t="e">
        <f>VLOOKUP($B509,大盤與近月台指!$A$4:$I$499,4,FALSE)</f>
        <v>#N/A</v>
      </c>
      <c r="F509" s="33" t="e">
        <f>VLOOKUP($B509,大盤與近月台指!$A$4:$I$499,5,FALSE)</f>
        <v>#N/A</v>
      </c>
      <c r="G509" s="49" t="e">
        <f>VLOOKUP($B509,三大法人買賣超!$A$4:$I$500,3,FALSE)</f>
        <v>#N/A</v>
      </c>
      <c r="H509" s="34" t="e">
        <f>VLOOKUP($B509,三大法人買賣超!$A$4:$I$500,5,FALSE)</f>
        <v>#N/A</v>
      </c>
      <c r="I509" s="27" t="e">
        <f>VLOOKUP($B509,三大法人買賣超!$A$4:$I$500,7,FALSE)</f>
        <v>#N/A</v>
      </c>
      <c r="J509" s="27" t="e">
        <f>VLOOKUP($B509,三大法人買賣超!$A$4:$I$500,9,FALSE)</f>
        <v>#N/A</v>
      </c>
      <c r="K509" s="37">
        <f>新台幣匯率美元指數!B510</f>
        <v>0</v>
      </c>
      <c r="L509" s="38">
        <f>新台幣匯率美元指數!C510</f>
        <v>0</v>
      </c>
      <c r="M509" s="39">
        <f>新台幣匯率美元指數!D510</f>
        <v>0</v>
      </c>
      <c r="N509" s="27" t="e">
        <f>VLOOKUP($B509,外資期貨未平倉口數!$A$4:$M$499,4,FALSE)</f>
        <v>#N/A</v>
      </c>
      <c r="O509" s="27" t="e">
        <f>VLOOKUP($B509,外資期貨未平倉口數!$A$4:$M$499,9,FALSE)</f>
        <v>#N/A</v>
      </c>
      <c r="P509" s="27" t="e">
        <f>VLOOKUP($B509,外資期貨未平倉口數!$A$4:$M$499,10,FALSE)</f>
        <v>#N/A</v>
      </c>
      <c r="Q509" s="27" t="e">
        <f>VLOOKUP($B509,外資期貨未平倉口數!$A$4:$M$499,11,FALSE)</f>
        <v>#N/A</v>
      </c>
      <c r="R509" s="64" t="e">
        <f>VLOOKUP($B509,選擇權未平倉餘額!$A$4:$I$500,6,FALSE)</f>
        <v>#N/A</v>
      </c>
      <c r="S509" s="64" t="e">
        <f>VLOOKUP($B509,選擇權未平倉餘額!$A$4:$I$500,7,FALSE)</f>
        <v>#N/A</v>
      </c>
      <c r="T509" s="64" t="e">
        <f>VLOOKUP($B509,選擇權未平倉餘額!$A$4:$I$500,8,FALSE)</f>
        <v>#N/A</v>
      </c>
      <c r="U509" s="64" t="e">
        <f>VLOOKUP($B509,選擇權未平倉餘額!$A$4:$I$500,9,FALSE)</f>
        <v>#N/A</v>
      </c>
      <c r="V509" s="39" t="e">
        <f>VLOOKUP($B509,臺指選擇權P_C_Ratios!$A$4:$C$500,3,FALSE)</f>
        <v>#N/A</v>
      </c>
      <c r="W509" s="41" t="e">
        <f>VLOOKUP($B509,散戶多空比!$A$6:$L$500,12,FALSE)</f>
        <v>#N/A</v>
      </c>
      <c r="X509" s="40" t="e">
        <f>VLOOKUP($B509,期貨大額交易人未沖銷部位!$A$4:$O$499,4,FALSE)</f>
        <v>#N/A</v>
      </c>
      <c r="Y509" s="40" t="e">
        <f>VLOOKUP($B509,期貨大額交易人未沖銷部位!$A$4:$O$499,7,FALSE)</f>
        <v>#N/A</v>
      </c>
      <c r="Z509" s="40" t="e">
        <f>VLOOKUP($B509,期貨大額交易人未沖銷部位!$A$4:$O$499,10,FALSE)</f>
        <v>#N/A</v>
      </c>
      <c r="AA509" s="40" t="e">
        <f>VLOOKUP($B509,期貨大額交易人未沖銷部位!$A$4:$O$499,13,FALSE)</f>
        <v>#N/A</v>
      </c>
      <c r="AB509" s="40" t="e">
        <f>VLOOKUP($B509,期貨大額交易人未沖銷部位!$A$4:$O$499,14,FALSE)</f>
        <v>#N/A</v>
      </c>
      <c r="AC509" s="40" t="e">
        <f>VLOOKUP($B509,期貨大額交易人未沖銷部位!$A$4:$O$499,15,FALSE)</f>
        <v>#N/A</v>
      </c>
      <c r="AD509" s="33" t="e">
        <f>VLOOKUP($B509,三大美股走勢!$A$4:$J$495,4,FALSE)</f>
        <v>#N/A</v>
      </c>
      <c r="AE509" s="33" t="e">
        <f>VLOOKUP($B509,三大美股走勢!$A$4:$J$495,7,FALSE)</f>
        <v>#N/A</v>
      </c>
      <c r="AF509" s="33" t="e">
        <f>VLOOKUP($B509,三大美股走勢!$A$4:$J$495,10,FALSE)</f>
        <v>#N/A</v>
      </c>
    </row>
    <row r="510" spans="2:32">
      <c r="B510" s="32">
        <v>43289</v>
      </c>
      <c r="C510" s="33" t="e">
        <f>VLOOKUP($B510,大盤與近月台指!$A$4:$I$499,2,FALSE)</f>
        <v>#N/A</v>
      </c>
      <c r="D510" s="34" t="e">
        <f>VLOOKUP($B510,大盤與近月台指!$A$4:$I$499,3,FALSE)</f>
        <v>#N/A</v>
      </c>
      <c r="E510" s="35" t="e">
        <f>VLOOKUP($B510,大盤與近月台指!$A$4:$I$499,4,FALSE)</f>
        <v>#N/A</v>
      </c>
      <c r="F510" s="33" t="e">
        <f>VLOOKUP($B510,大盤與近月台指!$A$4:$I$499,5,FALSE)</f>
        <v>#N/A</v>
      </c>
      <c r="G510" s="49" t="e">
        <f>VLOOKUP($B510,三大法人買賣超!$A$4:$I$500,3,FALSE)</f>
        <v>#N/A</v>
      </c>
      <c r="H510" s="34" t="e">
        <f>VLOOKUP($B510,三大法人買賣超!$A$4:$I$500,5,FALSE)</f>
        <v>#N/A</v>
      </c>
      <c r="I510" s="27" t="e">
        <f>VLOOKUP($B510,三大法人買賣超!$A$4:$I$500,7,FALSE)</f>
        <v>#N/A</v>
      </c>
      <c r="J510" s="27" t="e">
        <f>VLOOKUP($B510,三大法人買賣超!$A$4:$I$500,9,FALSE)</f>
        <v>#N/A</v>
      </c>
      <c r="K510" s="37">
        <f>新台幣匯率美元指數!B511</f>
        <v>0</v>
      </c>
      <c r="L510" s="38">
        <f>新台幣匯率美元指數!C511</f>
        <v>0</v>
      </c>
      <c r="M510" s="39">
        <f>新台幣匯率美元指數!D511</f>
        <v>0</v>
      </c>
      <c r="N510" s="27" t="e">
        <f>VLOOKUP($B510,外資期貨未平倉口數!$A$4:$M$499,4,FALSE)</f>
        <v>#N/A</v>
      </c>
      <c r="O510" s="27" t="e">
        <f>VLOOKUP($B510,外資期貨未平倉口數!$A$4:$M$499,9,FALSE)</f>
        <v>#N/A</v>
      </c>
      <c r="P510" s="27" t="e">
        <f>VLOOKUP($B510,外資期貨未平倉口數!$A$4:$M$499,10,FALSE)</f>
        <v>#N/A</v>
      </c>
      <c r="Q510" s="27" t="e">
        <f>VLOOKUP($B510,外資期貨未平倉口數!$A$4:$M$499,11,FALSE)</f>
        <v>#N/A</v>
      </c>
      <c r="R510" s="64" t="e">
        <f>VLOOKUP($B510,選擇權未平倉餘額!$A$4:$I$500,6,FALSE)</f>
        <v>#N/A</v>
      </c>
      <c r="S510" s="64" t="e">
        <f>VLOOKUP($B510,選擇權未平倉餘額!$A$4:$I$500,7,FALSE)</f>
        <v>#N/A</v>
      </c>
      <c r="T510" s="64" t="e">
        <f>VLOOKUP($B510,選擇權未平倉餘額!$A$4:$I$500,8,FALSE)</f>
        <v>#N/A</v>
      </c>
      <c r="U510" s="64" t="e">
        <f>VLOOKUP($B510,選擇權未平倉餘額!$A$4:$I$500,9,FALSE)</f>
        <v>#N/A</v>
      </c>
      <c r="V510" s="39" t="e">
        <f>VLOOKUP($B510,臺指選擇權P_C_Ratios!$A$4:$C$500,3,FALSE)</f>
        <v>#N/A</v>
      </c>
      <c r="W510" s="41" t="e">
        <f>VLOOKUP($B510,散戶多空比!$A$6:$L$500,12,FALSE)</f>
        <v>#N/A</v>
      </c>
      <c r="X510" s="40" t="e">
        <f>VLOOKUP($B510,期貨大額交易人未沖銷部位!$A$4:$O$499,4,FALSE)</f>
        <v>#N/A</v>
      </c>
      <c r="Y510" s="40" t="e">
        <f>VLOOKUP($B510,期貨大額交易人未沖銷部位!$A$4:$O$499,7,FALSE)</f>
        <v>#N/A</v>
      </c>
      <c r="Z510" s="40" t="e">
        <f>VLOOKUP($B510,期貨大額交易人未沖銷部位!$A$4:$O$499,10,FALSE)</f>
        <v>#N/A</v>
      </c>
      <c r="AA510" s="40" t="e">
        <f>VLOOKUP($B510,期貨大額交易人未沖銷部位!$A$4:$O$499,13,FALSE)</f>
        <v>#N/A</v>
      </c>
      <c r="AB510" s="40" t="e">
        <f>VLOOKUP($B510,期貨大額交易人未沖銷部位!$A$4:$O$499,14,FALSE)</f>
        <v>#N/A</v>
      </c>
      <c r="AC510" s="40" t="e">
        <f>VLOOKUP($B510,期貨大額交易人未沖銷部位!$A$4:$O$499,15,FALSE)</f>
        <v>#N/A</v>
      </c>
      <c r="AD510" s="33" t="e">
        <f>VLOOKUP($B510,三大美股走勢!$A$4:$J$495,4,FALSE)</f>
        <v>#N/A</v>
      </c>
      <c r="AE510" s="33" t="e">
        <f>VLOOKUP($B510,三大美股走勢!$A$4:$J$495,7,FALSE)</f>
        <v>#N/A</v>
      </c>
      <c r="AF510" s="33" t="e">
        <f>VLOOKUP($B510,三大美股走勢!$A$4:$J$495,10,FALSE)</f>
        <v>#N/A</v>
      </c>
    </row>
    <row r="511" spans="2:32">
      <c r="B511" s="32">
        <v>43290</v>
      </c>
      <c r="C511" s="33" t="e">
        <f>VLOOKUP($B511,大盤與近月台指!$A$4:$I$499,2,FALSE)</f>
        <v>#N/A</v>
      </c>
      <c r="D511" s="34" t="e">
        <f>VLOOKUP($B511,大盤與近月台指!$A$4:$I$499,3,FALSE)</f>
        <v>#N/A</v>
      </c>
      <c r="E511" s="35" t="e">
        <f>VLOOKUP($B511,大盤與近月台指!$A$4:$I$499,4,FALSE)</f>
        <v>#N/A</v>
      </c>
      <c r="F511" s="33" t="e">
        <f>VLOOKUP($B511,大盤與近月台指!$A$4:$I$499,5,FALSE)</f>
        <v>#N/A</v>
      </c>
      <c r="G511" s="49" t="e">
        <f>VLOOKUP($B511,三大法人買賣超!$A$4:$I$500,3,FALSE)</f>
        <v>#N/A</v>
      </c>
      <c r="H511" s="34" t="e">
        <f>VLOOKUP($B511,三大法人買賣超!$A$4:$I$500,5,FALSE)</f>
        <v>#N/A</v>
      </c>
      <c r="I511" s="27" t="e">
        <f>VLOOKUP($B511,三大法人買賣超!$A$4:$I$500,7,FALSE)</f>
        <v>#N/A</v>
      </c>
      <c r="J511" s="27" t="e">
        <f>VLOOKUP($B511,三大法人買賣超!$A$4:$I$500,9,FALSE)</f>
        <v>#N/A</v>
      </c>
      <c r="K511" s="37">
        <f>新台幣匯率美元指數!B512</f>
        <v>0</v>
      </c>
      <c r="L511" s="38">
        <f>新台幣匯率美元指數!C512</f>
        <v>0</v>
      </c>
      <c r="M511" s="39">
        <f>新台幣匯率美元指數!D512</f>
        <v>0</v>
      </c>
      <c r="N511" s="27" t="e">
        <f>VLOOKUP($B511,外資期貨未平倉口數!$A$4:$M$499,4,FALSE)</f>
        <v>#N/A</v>
      </c>
      <c r="O511" s="27" t="e">
        <f>VLOOKUP($B511,外資期貨未平倉口數!$A$4:$M$499,9,FALSE)</f>
        <v>#N/A</v>
      </c>
      <c r="P511" s="27" t="e">
        <f>VLOOKUP($B511,外資期貨未平倉口數!$A$4:$M$499,10,FALSE)</f>
        <v>#N/A</v>
      </c>
      <c r="Q511" s="27" t="e">
        <f>VLOOKUP($B511,外資期貨未平倉口數!$A$4:$M$499,11,FALSE)</f>
        <v>#N/A</v>
      </c>
      <c r="R511" s="64" t="e">
        <f>VLOOKUP($B511,選擇權未平倉餘額!$A$4:$I$500,6,FALSE)</f>
        <v>#N/A</v>
      </c>
      <c r="S511" s="64" t="e">
        <f>VLOOKUP($B511,選擇權未平倉餘額!$A$4:$I$500,7,FALSE)</f>
        <v>#N/A</v>
      </c>
      <c r="T511" s="64" t="e">
        <f>VLOOKUP($B511,選擇權未平倉餘額!$A$4:$I$500,8,FALSE)</f>
        <v>#N/A</v>
      </c>
      <c r="U511" s="64" t="e">
        <f>VLOOKUP($B511,選擇權未平倉餘額!$A$4:$I$500,9,FALSE)</f>
        <v>#N/A</v>
      </c>
      <c r="V511" s="39" t="e">
        <f>VLOOKUP($B511,臺指選擇權P_C_Ratios!$A$4:$C$500,3,FALSE)</f>
        <v>#N/A</v>
      </c>
      <c r="W511" s="41" t="e">
        <f>VLOOKUP($B511,散戶多空比!$A$6:$L$500,12,FALSE)</f>
        <v>#N/A</v>
      </c>
      <c r="X511" s="40" t="e">
        <f>VLOOKUP($B511,期貨大額交易人未沖銷部位!$A$4:$O$499,4,FALSE)</f>
        <v>#N/A</v>
      </c>
      <c r="Y511" s="40" t="e">
        <f>VLOOKUP($B511,期貨大額交易人未沖銷部位!$A$4:$O$499,7,FALSE)</f>
        <v>#N/A</v>
      </c>
      <c r="Z511" s="40" t="e">
        <f>VLOOKUP($B511,期貨大額交易人未沖銷部位!$A$4:$O$499,10,FALSE)</f>
        <v>#N/A</v>
      </c>
      <c r="AA511" s="40" t="e">
        <f>VLOOKUP($B511,期貨大額交易人未沖銷部位!$A$4:$O$499,13,FALSE)</f>
        <v>#N/A</v>
      </c>
      <c r="AB511" s="40" t="e">
        <f>VLOOKUP($B511,期貨大額交易人未沖銷部位!$A$4:$O$499,14,FALSE)</f>
        <v>#N/A</v>
      </c>
      <c r="AC511" s="40" t="e">
        <f>VLOOKUP($B511,期貨大額交易人未沖銷部位!$A$4:$O$499,15,FALSE)</f>
        <v>#N/A</v>
      </c>
      <c r="AD511" s="33" t="e">
        <f>VLOOKUP($B511,三大美股走勢!$A$4:$J$495,4,FALSE)</f>
        <v>#N/A</v>
      </c>
      <c r="AE511" s="33" t="e">
        <f>VLOOKUP($B511,三大美股走勢!$A$4:$J$495,7,FALSE)</f>
        <v>#N/A</v>
      </c>
      <c r="AF511" s="33" t="e">
        <f>VLOOKUP($B511,三大美股走勢!$A$4:$J$495,10,FALSE)</f>
        <v>#N/A</v>
      </c>
    </row>
    <row r="512" spans="2:32">
      <c r="B512" s="32">
        <v>43291</v>
      </c>
      <c r="C512" s="33" t="e">
        <f>VLOOKUP($B512,大盤與近月台指!$A$4:$I$499,2,FALSE)</f>
        <v>#N/A</v>
      </c>
      <c r="D512" s="34" t="e">
        <f>VLOOKUP($B512,大盤與近月台指!$A$4:$I$499,3,FALSE)</f>
        <v>#N/A</v>
      </c>
      <c r="E512" s="35" t="e">
        <f>VLOOKUP($B512,大盤與近月台指!$A$4:$I$499,4,FALSE)</f>
        <v>#N/A</v>
      </c>
      <c r="F512" s="33" t="e">
        <f>VLOOKUP($B512,大盤與近月台指!$A$4:$I$499,5,FALSE)</f>
        <v>#N/A</v>
      </c>
      <c r="G512" s="49" t="e">
        <f>VLOOKUP($B512,三大法人買賣超!$A$4:$I$500,3,FALSE)</f>
        <v>#N/A</v>
      </c>
      <c r="H512" s="34" t="e">
        <f>VLOOKUP($B512,三大法人買賣超!$A$4:$I$500,5,FALSE)</f>
        <v>#N/A</v>
      </c>
      <c r="I512" s="27" t="e">
        <f>VLOOKUP($B512,三大法人買賣超!$A$4:$I$500,7,FALSE)</f>
        <v>#N/A</v>
      </c>
      <c r="J512" s="27" t="e">
        <f>VLOOKUP($B512,三大法人買賣超!$A$4:$I$500,9,FALSE)</f>
        <v>#N/A</v>
      </c>
      <c r="K512" s="37">
        <f>新台幣匯率美元指數!B513</f>
        <v>0</v>
      </c>
      <c r="L512" s="38">
        <f>新台幣匯率美元指數!C513</f>
        <v>0</v>
      </c>
      <c r="M512" s="39">
        <f>新台幣匯率美元指數!D513</f>
        <v>0</v>
      </c>
      <c r="N512" s="27" t="e">
        <f>VLOOKUP($B512,外資期貨未平倉口數!$A$4:$M$499,4,FALSE)</f>
        <v>#N/A</v>
      </c>
      <c r="O512" s="27" t="e">
        <f>VLOOKUP($B512,外資期貨未平倉口數!$A$4:$M$499,9,FALSE)</f>
        <v>#N/A</v>
      </c>
      <c r="P512" s="27" t="e">
        <f>VLOOKUP($B512,外資期貨未平倉口數!$A$4:$M$499,10,FALSE)</f>
        <v>#N/A</v>
      </c>
      <c r="Q512" s="27" t="e">
        <f>VLOOKUP($B512,外資期貨未平倉口數!$A$4:$M$499,11,FALSE)</f>
        <v>#N/A</v>
      </c>
      <c r="R512" s="64" t="e">
        <f>VLOOKUP($B512,選擇權未平倉餘額!$A$4:$I$500,6,FALSE)</f>
        <v>#N/A</v>
      </c>
      <c r="S512" s="64" t="e">
        <f>VLOOKUP($B512,選擇權未平倉餘額!$A$4:$I$500,7,FALSE)</f>
        <v>#N/A</v>
      </c>
      <c r="T512" s="64" t="e">
        <f>VLOOKUP($B512,選擇權未平倉餘額!$A$4:$I$500,8,FALSE)</f>
        <v>#N/A</v>
      </c>
      <c r="U512" s="64" t="e">
        <f>VLOOKUP($B512,選擇權未平倉餘額!$A$4:$I$500,9,FALSE)</f>
        <v>#N/A</v>
      </c>
      <c r="V512" s="39" t="e">
        <f>VLOOKUP($B512,臺指選擇權P_C_Ratios!$A$4:$C$500,3,FALSE)</f>
        <v>#N/A</v>
      </c>
      <c r="W512" s="41" t="e">
        <f>VLOOKUP($B512,散戶多空比!$A$6:$L$500,12,FALSE)</f>
        <v>#N/A</v>
      </c>
      <c r="X512" s="40" t="e">
        <f>VLOOKUP($B512,期貨大額交易人未沖銷部位!$A$4:$O$499,4,FALSE)</f>
        <v>#N/A</v>
      </c>
      <c r="Y512" s="40" t="e">
        <f>VLOOKUP($B512,期貨大額交易人未沖銷部位!$A$4:$O$499,7,FALSE)</f>
        <v>#N/A</v>
      </c>
      <c r="Z512" s="40" t="e">
        <f>VLOOKUP($B512,期貨大額交易人未沖銷部位!$A$4:$O$499,10,FALSE)</f>
        <v>#N/A</v>
      </c>
      <c r="AA512" s="40" t="e">
        <f>VLOOKUP($B512,期貨大額交易人未沖銷部位!$A$4:$O$499,13,FALSE)</f>
        <v>#N/A</v>
      </c>
      <c r="AB512" s="40" t="e">
        <f>VLOOKUP($B512,期貨大額交易人未沖銷部位!$A$4:$O$499,14,FALSE)</f>
        <v>#N/A</v>
      </c>
      <c r="AC512" s="40" t="e">
        <f>VLOOKUP($B512,期貨大額交易人未沖銷部位!$A$4:$O$499,15,FALSE)</f>
        <v>#N/A</v>
      </c>
      <c r="AD512" s="33" t="e">
        <f>VLOOKUP($B512,三大美股走勢!$A$4:$J$495,4,FALSE)</f>
        <v>#N/A</v>
      </c>
      <c r="AE512" s="33" t="e">
        <f>VLOOKUP($B512,三大美股走勢!$A$4:$J$495,7,FALSE)</f>
        <v>#N/A</v>
      </c>
      <c r="AF512" s="33" t="e">
        <f>VLOOKUP($B512,三大美股走勢!$A$4:$J$495,10,FALSE)</f>
        <v>#N/A</v>
      </c>
    </row>
    <row r="513" spans="2:32">
      <c r="B513" s="32">
        <v>43292</v>
      </c>
      <c r="C513" s="33" t="e">
        <f>VLOOKUP($B513,大盤與近月台指!$A$4:$I$499,2,FALSE)</f>
        <v>#N/A</v>
      </c>
      <c r="D513" s="34" t="e">
        <f>VLOOKUP($B513,大盤與近月台指!$A$4:$I$499,3,FALSE)</f>
        <v>#N/A</v>
      </c>
      <c r="E513" s="35" t="e">
        <f>VLOOKUP($B513,大盤與近月台指!$A$4:$I$499,4,FALSE)</f>
        <v>#N/A</v>
      </c>
      <c r="F513" s="33" t="e">
        <f>VLOOKUP($B513,大盤與近月台指!$A$4:$I$499,5,FALSE)</f>
        <v>#N/A</v>
      </c>
      <c r="G513" s="49" t="e">
        <f>VLOOKUP($B513,三大法人買賣超!$A$4:$I$500,3,FALSE)</f>
        <v>#N/A</v>
      </c>
      <c r="H513" s="34" t="e">
        <f>VLOOKUP($B513,三大法人買賣超!$A$4:$I$500,5,FALSE)</f>
        <v>#N/A</v>
      </c>
      <c r="I513" s="27" t="e">
        <f>VLOOKUP($B513,三大法人買賣超!$A$4:$I$500,7,FALSE)</f>
        <v>#N/A</v>
      </c>
      <c r="J513" s="27" t="e">
        <f>VLOOKUP($B513,三大法人買賣超!$A$4:$I$500,9,FALSE)</f>
        <v>#N/A</v>
      </c>
      <c r="K513" s="37">
        <f>新台幣匯率美元指數!B514</f>
        <v>0</v>
      </c>
      <c r="L513" s="38">
        <f>新台幣匯率美元指數!C514</f>
        <v>0</v>
      </c>
      <c r="M513" s="39">
        <f>新台幣匯率美元指數!D514</f>
        <v>0</v>
      </c>
      <c r="N513" s="27" t="e">
        <f>VLOOKUP($B513,外資期貨未平倉口數!$A$4:$M$499,4,FALSE)</f>
        <v>#N/A</v>
      </c>
      <c r="O513" s="27" t="e">
        <f>VLOOKUP($B513,外資期貨未平倉口數!$A$4:$M$499,9,FALSE)</f>
        <v>#N/A</v>
      </c>
      <c r="P513" s="27" t="e">
        <f>VLOOKUP($B513,外資期貨未平倉口數!$A$4:$M$499,10,FALSE)</f>
        <v>#N/A</v>
      </c>
      <c r="Q513" s="27" t="e">
        <f>VLOOKUP($B513,外資期貨未平倉口數!$A$4:$M$499,11,FALSE)</f>
        <v>#N/A</v>
      </c>
      <c r="R513" s="64" t="e">
        <f>VLOOKUP($B513,選擇權未平倉餘額!$A$4:$I$500,6,FALSE)</f>
        <v>#N/A</v>
      </c>
      <c r="S513" s="64" t="e">
        <f>VLOOKUP($B513,選擇權未平倉餘額!$A$4:$I$500,7,FALSE)</f>
        <v>#N/A</v>
      </c>
      <c r="T513" s="64" t="e">
        <f>VLOOKUP($B513,選擇權未平倉餘額!$A$4:$I$500,8,FALSE)</f>
        <v>#N/A</v>
      </c>
      <c r="U513" s="64" t="e">
        <f>VLOOKUP($B513,選擇權未平倉餘額!$A$4:$I$500,9,FALSE)</f>
        <v>#N/A</v>
      </c>
      <c r="V513" s="39" t="e">
        <f>VLOOKUP($B513,臺指選擇權P_C_Ratios!$A$4:$C$500,3,FALSE)</f>
        <v>#N/A</v>
      </c>
      <c r="W513" s="41" t="e">
        <f>VLOOKUP($B513,散戶多空比!$A$6:$L$500,12,FALSE)</f>
        <v>#N/A</v>
      </c>
      <c r="X513" s="40" t="e">
        <f>VLOOKUP($B513,期貨大額交易人未沖銷部位!$A$4:$O$499,4,FALSE)</f>
        <v>#N/A</v>
      </c>
      <c r="Y513" s="40" t="e">
        <f>VLOOKUP($B513,期貨大額交易人未沖銷部位!$A$4:$O$499,7,FALSE)</f>
        <v>#N/A</v>
      </c>
      <c r="Z513" s="40" t="e">
        <f>VLOOKUP($B513,期貨大額交易人未沖銷部位!$A$4:$O$499,10,FALSE)</f>
        <v>#N/A</v>
      </c>
      <c r="AA513" s="40" t="e">
        <f>VLOOKUP($B513,期貨大額交易人未沖銷部位!$A$4:$O$499,13,FALSE)</f>
        <v>#N/A</v>
      </c>
      <c r="AB513" s="40" t="e">
        <f>VLOOKUP($B513,期貨大額交易人未沖銷部位!$A$4:$O$499,14,FALSE)</f>
        <v>#N/A</v>
      </c>
      <c r="AC513" s="40" t="e">
        <f>VLOOKUP($B513,期貨大額交易人未沖銷部位!$A$4:$O$499,15,FALSE)</f>
        <v>#N/A</v>
      </c>
      <c r="AD513" s="33" t="e">
        <f>VLOOKUP($B513,三大美股走勢!$A$4:$J$495,4,FALSE)</f>
        <v>#N/A</v>
      </c>
      <c r="AE513" s="33" t="e">
        <f>VLOOKUP($B513,三大美股走勢!$A$4:$J$495,7,FALSE)</f>
        <v>#N/A</v>
      </c>
      <c r="AF513" s="33" t="e">
        <f>VLOOKUP($B513,三大美股走勢!$A$4:$J$495,10,FALSE)</f>
        <v>#N/A</v>
      </c>
    </row>
    <row r="514" spans="2:32">
      <c r="B514" s="32">
        <v>43293</v>
      </c>
      <c r="C514" s="33" t="e">
        <f>VLOOKUP($B514,大盤與近月台指!$A$4:$I$499,2,FALSE)</f>
        <v>#N/A</v>
      </c>
      <c r="D514" s="34" t="e">
        <f>VLOOKUP($B514,大盤與近月台指!$A$4:$I$499,3,FALSE)</f>
        <v>#N/A</v>
      </c>
      <c r="E514" s="35" t="e">
        <f>VLOOKUP($B514,大盤與近月台指!$A$4:$I$499,4,FALSE)</f>
        <v>#N/A</v>
      </c>
      <c r="F514" s="33" t="e">
        <f>VLOOKUP($B514,大盤與近月台指!$A$4:$I$499,5,FALSE)</f>
        <v>#N/A</v>
      </c>
      <c r="G514" s="49" t="e">
        <f>VLOOKUP($B514,三大法人買賣超!$A$4:$I$500,3,FALSE)</f>
        <v>#N/A</v>
      </c>
      <c r="H514" s="34" t="e">
        <f>VLOOKUP($B514,三大法人買賣超!$A$4:$I$500,5,FALSE)</f>
        <v>#N/A</v>
      </c>
      <c r="I514" s="27" t="e">
        <f>VLOOKUP($B514,三大法人買賣超!$A$4:$I$500,7,FALSE)</f>
        <v>#N/A</v>
      </c>
      <c r="J514" s="27" t="e">
        <f>VLOOKUP($B514,三大法人買賣超!$A$4:$I$500,9,FALSE)</f>
        <v>#N/A</v>
      </c>
      <c r="K514" s="37">
        <f>新台幣匯率美元指數!B515</f>
        <v>0</v>
      </c>
      <c r="L514" s="38">
        <f>新台幣匯率美元指數!C515</f>
        <v>0</v>
      </c>
      <c r="M514" s="39">
        <f>新台幣匯率美元指數!D515</f>
        <v>0</v>
      </c>
      <c r="N514" s="27" t="e">
        <f>VLOOKUP($B514,外資期貨未平倉口數!$A$4:$M$499,4,FALSE)</f>
        <v>#N/A</v>
      </c>
      <c r="O514" s="27" t="e">
        <f>VLOOKUP($B514,外資期貨未平倉口數!$A$4:$M$499,9,FALSE)</f>
        <v>#N/A</v>
      </c>
      <c r="P514" s="27" t="e">
        <f>VLOOKUP($B514,外資期貨未平倉口數!$A$4:$M$499,10,FALSE)</f>
        <v>#N/A</v>
      </c>
      <c r="Q514" s="27" t="e">
        <f>VLOOKUP($B514,外資期貨未平倉口數!$A$4:$M$499,11,FALSE)</f>
        <v>#N/A</v>
      </c>
      <c r="R514" s="64" t="e">
        <f>VLOOKUP($B514,選擇權未平倉餘額!$A$4:$I$500,6,FALSE)</f>
        <v>#N/A</v>
      </c>
      <c r="S514" s="64" t="e">
        <f>VLOOKUP($B514,選擇權未平倉餘額!$A$4:$I$500,7,FALSE)</f>
        <v>#N/A</v>
      </c>
      <c r="T514" s="64" t="e">
        <f>VLOOKUP($B514,選擇權未平倉餘額!$A$4:$I$500,8,FALSE)</f>
        <v>#N/A</v>
      </c>
      <c r="U514" s="64" t="e">
        <f>VLOOKUP($B514,選擇權未平倉餘額!$A$4:$I$500,9,FALSE)</f>
        <v>#N/A</v>
      </c>
      <c r="V514" s="39" t="e">
        <f>VLOOKUP($B514,臺指選擇權P_C_Ratios!$A$4:$C$500,3,FALSE)</f>
        <v>#N/A</v>
      </c>
      <c r="W514" s="41" t="e">
        <f>VLOOKUP($B514,散戶多空比!$A$6:$L$500,12,FALSE)</f>
        <v>#N/A</v>
      </c>
      <c r="X514" s="40" t="e">
        <f>VLOOKUP($B514,期貨大額交易人未沖銷部位!$A$4:$O$499,4,FALSE)</f>
        <v>#N/A</v>
      </c>
      <c r="Y514" s="40" t="e">
        <f>VLOOKUP($B514,期貨大額交易人未沖銷部位!$A$4:$O$499,7,FALSE)</f>
        <v>#N/A</v>
      </c>
      <c r="Z514" s="40" t="e">
        <f>VLOOKUP($B514,期貨大額交易人未沖銷部位!$A$4:$O$499,10,FALSE)</f>
        <v>#N/A</v>
      </c>
      <c r="AA514" s="40" t="e">
        <f>VLOOKUP($B514,期貨大額交易人未沖銷部位!$A$4:$O$499,13,FALSE)</f>
        <v>#N/A</v>
      </c>
      <c r="AB514" s="40" t="e">
        <f>VLOOKUP($B514,期貨大額交易人未沖銷部位!$A$4:$O$499,14,FALSE)</f>
        <v>#N/A</v>
      </c>
      <c r="AC514" s="40" t="e">
        <f>VLOOKUP($B514,期貨大額交易人未沖銷部位!$A$4:$O$499,15,FALSE)</f>
        <v>#N/A</v>
      </c>
      <c r="AD514" s="33" t="e">
        <f>VLOOKUP($B514,三大美股走勢!$A$4:$J$495,4,FALSE)</f>
        <v>#N/A</v>
      </c>
      <c r="AE514" s="33" t="e">
        <f>VLOOKUP($B514,三大美股走勢!$A$4:$J$495,7,FALSE)</f>
        <v>#N/A</v>
      </c>
      <c r="AF514" s="33" t="e">
        <f>VLOOKUP($B514,三大美股走勢!$A$4:$J$495,10,FALSE)</f>
        <v>#N/A</v>
      </c>
    </row>
    <row r="515" spans="2:32">
      <c r="B515" s="32">
        <v>43294</v>
      </c>
      <c r="C515" s="33" t="e">
        <f>VLOOKUP($B515,大盤與近月台指!$A$4:$I$499,2,FALSE)</f>
        <v>#N/A</v>
      </c>
      <c r="D515" s="34" t="e">
        <f>VLOOKUP($B515,大盤與近月台指!$A$4:$I$499,3,FALSE)</f>
        <v>#N/A</v>
      </c>
      <c r="E515" s="35" t="e">
        <f>VLOOKUP($B515,大盤與近月台指!$A$4:$I$499,4,FALSE)</f>
        <v>#N/A</v>
      </c>
      <c r="F515" s="33" t="e">
        <f>VLOOKUP($B515,大盤與近月台指!$A$4:$I$499,5,FALSE)</f>
        <v>#N/A</v>
      </c>
      <c r="G515" s="49" t="e">
        <f>VLOOKUP($B515,三大法人買賣超!$A$4:$I$500,3,FALSE)</f>
        <v>#N/A</v>
      </c>
      <c r="H515" s="34" t="e">
        <f>VLOOKUP($B515,三大法人買賣超!$A$4:$I$500,5,FALSE)</f>
        <v>#N/A</v>
      </c>
      <c r="I515" s="27" t="e">
        <f>VLOOKUP($B515,三大法人買賣超!$A$4:$I$500,7,FALSE)</f>
        <v>#N/A</v>
      </c>
      <c r="J515" s="27" t="e">
        <f>VLOOKUP($B515,三大法人買賣超!$A$4:$I$500,9,FALSE)</f>
        <v>#N/A</v>
      </c>
      <c r="K515" s="37">
        <f>新台幣匯率美元指數!B516</f>
        <v>0</v>
      </c>
      <c r="L515" s="38">
        <f>新台幣匯率美元指數!C516</f>
        <v>0</v>
      </c>
      <c r="M515" s="39">
        <f>新台幣匯率美元指數!D516</f>
        <v>0</v>
      </c>
      <c r="N515" s="27" t="e">
        <f>VLOOKUP($B515,外資期貨未平倉口數!$A$4:$M$499,4,FALSE)</f>
        <v>#N/A</v>
      </c>
      <c r="O515" s="27" t="e">
        <f>VLOOKUP($B515,外資期貨未平倉口數!$A$4:$M$499,9,FALSE)</f>
        <v>#N/A</v>
      </c>
      <c r="P515" s="27" t="e">
        <f>VLOOKUP($B515,外資期貨未平倉口數!$A$4:$M$499,10,FALSE)</f>
        <v>#N/A</v>
      </c>
      <c r="Q515" s="27" t="e">
        <f>VLOOKUP($B515,外資期貨未平倉口數!$A$4:$M$499,11,FALSE)</f>
        <v>#N/A</v>
      </c>
      <c r="R515" s="64" t="e">
        <f>VLOOKUP($B515,選擇權未平倉餘額!$A$4:$I$500,6,FALSE)</f>
        <v>#N/A</v>
      </c>
      <c r="S515" s="64" t="e">
        <f>VLOOKUP($B515,選擇權未平倉餘額!$A$4:$I$500,7,FALSE)</f>
        <v>#N/A</v>
      </c>
      <c r="T515" s="64" t="e">
        <f>VLOOKUP($B515,選擇權未平倉餘額!$A$4:$I$500,8,FALSE)</f>
        <v>#N/A</v>
      </c>
      <c r="U515" s="64" t="e">
        <f>VLOOKUP($B515,選擇權未平倉餘額!$A$4:$I$500,9,FALSE)</f>
        <v>#N/A</v>
      </c>
      <c r="V515" s="39" t="e">
        <f>VLOOKUP($B515,臺指選擇權P_C_Ratios!$A$4:$C$500,3,FALSE)</f>
        <v>#N/A</v>
      </c>
      <c r="W515" s="41" t="e">
        <f>VLOOKUP($B515,散戶多空比!$A$6:$L$500,12,FALSE)</f>
        <v>#N/A</v>
      </c>
      <c r="X515" s="40" t="e">
        <f>VLOOKUP($B515,期貨大額交易人未沖銷部位!$A$4:$O$499,4,FALSE)</f>
        <v>#N/A</v>
      </c>
      <c r="Y515" s="40" t="e">
        <f>VLOOKUP($B515,期貨大額交易人未沖銷部位!$A$4:$O$499,7,FALSE)</f>
        <v>#N/A</v>
      </c>
      <c r="Z515" s="40" t="e">
        <f>VLOOKUP($B515,期貨大額交易人未沖銷部位!$A$4:$O$499,10,FALSE)</f>
        <v>#N/A</v>
      </c>
      <c r="AA515" s="40" t="e">
        <f>VLOOKUP($B515,期貨大額交易人未沖銷部位!$A$4:$O$499,13,FALSE)</f>
        <v>#N/A</v>
      </c>
      <c r="AB515" s="40" t="e">
        <f>VLOOKUP($B515,期貨大額交易人未沖銷部位!$A$4:$O$499,14,FALSE)</f>
        <v>#N/A</v>
      </c>
      <c r="AC515" s="40" t="e">
        <f>VLOOKUP($B515,期貨大額交易人未沖銷部位!$A$4:$O$499,15,FALSE)</f>
        <v>#N/A</v>
      </c>
      <c r="AD515" s="33" t="e">
        <f>VLOOKUP($B515,三大美股走勢!$A$4:$J$495,4,FALSE)</f>
        <v>#N/A</v>
      </c>
      <c r="AE515" s="33" t="e">
        <f>VLOOKUP($B515,三大美股走勢!$A$4:$J$495,7,FALSE)</f>
        <v>#N/A</v>
      </c>
      <c r="AF515" s="33" t="e">
        <f>VLOOKUP($B515,三大美股走勢!$A$4:$J$495,10,FALSE)</f>
        <v>#N/A</v>
      </c>
    </row>
    <row r="516" spans="2:32">
      <c r="B516" s="32">
        <v>43295</v>
      </c>
      <c r="C516" s="33" t="e">
        <f>VLOOKUP($B516,大盤與近月台指!$A$4:$I$499,2,FALSE)</f>
        <v>#N/A</v>
      </c>
      <c r="D516" s="34" t="e">
        <f>VLOOKUP($B516,大盤與近月台指!$A$4:$I$499,3,FALSE)</f>
        <v>#N/A</v>
      </c>
      <c r="E516" s="35" t="e">
        <f>VLOOKUP($B516,大盤與近月台指!$A$4:$I$499,4,FALSE)</f>
        <v>#N/A</v>
      </c>
      <c r="F516" s="33" t="e">
        <f>VLOOKUP($B516,大盤與近月台指!$A$4:$I$499,5,FALSE)</f>
        <v>#N/A</v>
      </c>
      <c r="G516" s="49" t="e">
        <f>VLOOKUP($B516,三大法人買賣超!$A$4:$I$500,3,FALSE)</f>
        <v>#N/A</v>
      </c>
      <c r="H516" s="34" t="e">
        <f>VLOOKUP($B516,三大法人買賣超!$A$4:$I$500,5,FALSE)</f>
        <v>#N/A</v>
      </c>
      <c r="I516" s="27" t="e">
        <f>VLOOKUP($B516,三大法人買賣超!$A$4:$I$500,7,FALSE)</f>
        <v>#N/A</v>
      </c>
      <c r="J516" s="27" t="e">
        <f>VLOOKUP($B516,三大法人買賣超!$A$4:$I$500,9,FALSE)</f>
        <v>#N/A</v>
      </c>
      <c r="K516" s="37">
        <f>新台幣匯率美元指數!B517</f>
        <v>0</v>
      </c>
      <c r="L516" s="38">
        <f>新台幣匯率美元指數!C517</f>
        <v>0</v>
      </c>
      <c r="M516" s="39">
        <f>新台幣匯率美元指數!D517</f>
        <v>0</v>
      </c>
      <c r="N516" s="27" t="e">
        <f>VLOOKUP($B516,外資期貨未平倉口數!$A$4:$M$499,4,FALSE)</f>
        <v>#N/A</v>
      </c>
      <c r="O516" s="27" t="e">
        <f>VLOOKUP($B516,外資期貨未平倉口數!$A$4:$M$499,9,FALSE)</f>
        <v>#N/A</v>
      </c>
      <c r="P516" s="27" t="e">
        <f>VLOOKUP($B516,外資期貨未平倉口數!$A$4:$M$499,10,FALSE)</f>
        <v>#N/A</v>
      </c>
      <c r="Q516" s="27" t="e">
        <f>VLOOKUP($B516,外資期貨未平倉口數!$A$4:$M$499,11,FALSE)</f>
        <v>#N/A</v>
      </c>
      <c r="R516" s="64" t="e">
        <f>VLOOKUP($B516,選擇權未平倉餘額!$A$4:$I$500,6,FALSE)</f>
        <v>#N/A</v>
      </c>
      <c r="S516" s="64" t="e">
        <f>VLOOKUP($B516,選擇權未平倉餘額!$A$4:$I$500,7,FALSE)</f>
        <v>#N/A</v>
      </c>
      <c r="T516" s="64" t="e">
        <f>VLOOKUP($B516,選擇權未平倉餘額!$A$4:$I$500,8,FALSE)</f>
        <v>#N/A</v>
      </c>
      <c r="U516" s="64" t="e">
        <f>VLOOKUP($B516,選擇權未平倉餘額!$A$4:$I$500,9,FALSE)</f>
        <v>#N/A</v>
      </c>
      <c r="V516" s="39" t="e">
        <f>VLOOKUP($B516,臺指選擇權P_C_Ratios!$A$4:$C$500,3,FALSE)</f>
        <v>#N/A</v>
      </c>
      <c r="W516" s="41" t="e">
        <f>VLOOKUP($B516,散戶多空比!$A$6:$L$500,12,FALSE)</f>
        <v>#N/A</v>
      </c>
      <c r="X516" s="40" t="e">
        <f>VLOOKUP($B516,期貨大額交易人未沖銷部位!$A$4:$O$499,4,FALSE)</f>
        <v>#N/A</v>
      </c>
      <c r="Y516" s="40" t="e">
        <f>VLOOKUP($B516,期貨大額交易人未沖銷部位!$A$4:$O$499,7,FALSE)</f>
        <v>#N/A</v>
      </c>
      <c r="Z516" s="40" t="e">
        <f>VLOOKUP($B516,期貨大額交易人未沖銷部位!$A$4:$O$499,10,FALSE)</f>
        <v>#N/A</v>
      </c>
      <c r="AA516" s="40" t="e">
        <f>VLOOKUP($B516,期貨大額交易人未沖銷部位!$A$4:$O$499,13,FALSE)</f>
        <v>#N/A</v>
      </c>
      <c r="AB516" s="40" t="e">
        <f>VLOOKUP($B516,期貨大額交易人未沖銷部位!$A$4:$O$499,14,FALSE)</f>
        <v>#N/A</v>
      </c>
      <c r="AC516" s="40" t="e">
        <f>VLOOKUP($B516,期貨大額交易人未沖銷部位!$A$4:$O$499,15,FALSE)</f>
        <v>#N/A</v>
      </c>
      <c r="AD516" s="33" t="e">
        <f>VLOOKUP($B516,三大美股走勢!$A$4:$J$495,4,FALSE)</f>
        <v>#N/A</v>
      </c>
      <c r="AE516" s="33" t="e">
        <f>VLOOKUP($B516,三大美股走勢!$A$4:$J$495,7,FALSE)</f>
        <v>#N/A</v>
      </c>
      <c r="AF516" s="33" t="e">
        <f>VLOOKUP($B516,三大美股走勢!$A$4:$J$495,10,FALSE)</f>
        <v>#N/A</v>
      </c>
    </row>
    <row r="517" spans="2:32">
      <c r="B517" s="32">
        <v>43296</v>
      </c>
      <c r="C517" s="33" t="e">
        <f>VLOOKUP($B517,大盤與近月台指!$A$4:$I$499,2,FALSE)</f>
        <v>#N/A</v>
      </c>
      <c r="D517" s="34" t="e">
        <f>VLOOKUP($B517,大盤與近月台指!$A$4:$I$499,3,FALSE)</f>
        <v>#N/A</v>
      </c>
      <c r="E517" s="35" t="e">
        <f>VLOOKUP($B517,大盤與近月台指!$A$4:$I$499,4,FALSE)</f>
        <v>#N/A</v>
      </c>
      <c r="F517" s="33" t="e">
        <f>VLOOKUP($B517,大盤與近月台指!$A$4:$I$499,5,FALSE)</f>
        <v>#N/A</v>
      </c>
      <c r="G517" s="49" t="e">
        <f>VLOOKUP($B517,三大法人買賣超!$A$4:$I$500,3,FALSE)</f>
        <v>#N/A</v>
      </c>
      <c r="H517" s="34" t="e">
        <f>VLOOKUP($B517,三大法人買賣超!$A$4:$I$500,5,FALSE)</f>
        <v>#N/A</v>
      </c>
      <c r="I517" s="27" t="e">
        <f>VLOOKUP($B517,三大法人買賣超!$A$4:$I$500,7,FALSE)</f>
        <v>#N/A</v>
      </c>
      <c r="J517" s="27" t="e">
        <f>VLOOKUP($B517,三大法人買賣超!$A$4:$I$500,9,FALSE)</f>
        <v>#N/A</v>
      </c>
      <c r="K517" s="37">
        <f>新台幣匯率美元指數!B518</f>
        <v>0</v>
      </c>
      <c r="L517" s="38">
        <f>新台幣匯率美元指數!C518</f>
        <v>0</v>
      </c>
      <c r="M517" s="39">
        <f>新台幣匯率美元指數!D518</f>
        <v>0</v>
      </c>
      <c r="N517" s="27" t="e">
        <f>VLOOKUP($B517,外資期貨未平倉口數!$A$4:$M$499,4,FALSE)</f>
        <v>#N/A</v>
      </c>
      <c r="O517" s="27" t="e">
        <f>VLOOKUP($B517,外資期貨未平倉口數!$A$4:$M$499,9,FALSE)</f>
        <v>#N/A</v>
      </c>
      <c r="P517" s="27" t="e">
        <f>VLOOKUP($B517,外資期貨未平倉口數!$A$4:$M$499,10,FALSE)</f>
        <v>#N/A</v>
      </c>
      <c r="Q517" s="27" t="e">
        <f>VLOOKUP($B517,外資期貨未平倉口數!$A$4:$M$499,11,FALSE)</f>
        <v>#N/A</v>
      </c>
      <c r="R517" s="64" t="e">
        <f>VLOOKUP($B517,選擇權未平倉餘額!$A$4:$I$500,6,FALSE)</f>
        <v>#N/A</v>
      </c>
      <c r="S517" s="64" t="e">
        <f>VLOOKUP($B517,選擇權未平倉餘額!$A$4:$I$500,7,FALSE)</f>
        <v>#N/A</v>
      </c>
      <c r="T517" s="64" t="e">
        <f>VLOOKUP($B517,選擇權未平倉餘額!$A$4:$I$500,8,FALSE)</f>
        <v>#N/A</v>
      </c>
      <c r="U517" s="64" t="e">
        <f>VLOOKUP($B517,選擇權未平倉餘額!$A$4:$I$500,9,FALSE)</f>
        <v>#N/A</v>
      </c>
      <c r="V517" s="39" t="e">
        <f>VLOOKUP($B517,臺指選擇權P_C_Ratios!$A$4:$C$500,3,FALSE)</f>
        <v>#N/A</v>
      </c>
      <c r="W517" s="41" t="e">
        <f>VLOOKUP($B517,散戶多空比!$A$6:$L$500,12,FALSE)</f>
        <v>#N/A</v>
      </c>
      <c r="X517" s="40" t="e">
        <f>VLOOKUP($B517,期貨大額交易人未沖銷部位!$A$4:$O$499,4,FALSE)</f>
        <v>#N/A</v>
      </c>
      <c r="Y517" s="40" t="e">
        <f>VLOOKUP($B517,期貨大額交易人未沖銷部位!$A$4:$O$499,7,FALSE)</f>
        <v>#N/A</v>
      </c>
      <c r="Z517" s="40" t="e">
        <f>VLOOKUP($B517,期貨大額交易人未沖銷部位!$A$4:$O$499,10,FALSE)</f>
        <v>#N/A</v>
      </c>
      <c r="AA517" s="40" t="e">
        <f>VLOOKUP($B517,期貨大額交易人未沖銷部位!$A$4:$O$499,13,FALSE)</f>
        <v>#N/A</v>
      </c>
      <c r="AB517" s="40" t="e">
        <f>VLOOKUP($B517,期貨大額交易人未沖銷部位!$A$4:$O$499,14,FALSE)</f>
        <v>#N/A</v>
      </c>
      <c r="AC517" s="40" t="e">
        <f>VLOOKUP($B517,期貨大額交易人未沖銷部位!$A$4:$O$499,15,FALSE)</f>
        <v>#N/A</v>
      </c>
      <c r="AD517" s="33" t="e">
        <f>VLOOKUP($B517,三大美股走勢!$A$4:$J$495,4,FALSE)</f>
        <v>#N/A</v>
      </c>
      <c r="AE517" s="33" t="e">
        <f>VLOOKUP($B517,三大美股走勢!$A$4:$J$495,7,FALSE)</f>
        <v>#N/A</v>
      </c>
      <c r="AF517" s="33" t="e">
        <f>VLOOKUP($B517,三大美股走勢!$A$4:$J$495,10,FALSE)</f>
        <v>#N/A</v>
      </c>
    </row>
    <row r="518" spans="2:32">
      <c r="B518" s="32">
        <v>43297</v>
      </c>
      <c r="C518" s="33" t="e">
        <f>VLOOKUP($B518,大盤與近月台指!$A$4:$I$499,2,FALSE)</f>
        <v>#N/A</v>
      </c>
      <c r="D518" s="34" t="e">
        <f>VLOOKUP($B518,大盤與近月台指!$A$4:$I$499,3,FALSE)</f>
        <v>#N/A</v>
      </c>
      <c r="E518" s="35" t="e">
        <f>VLOOKUP($B518,大盤與近月台指!$A$4:$I$499,4,FALSE)</f>
        <v>#N/A</v>
      </c>
      <c r="F518" s="33" t="e">
        <f>VLOOKUP($B518,大盤與近月台指!$A$4:$I$499,5,FALSE)</f>
        <v>#N/A</v>
      </c>
      <c r="G518" s="49" t="e">
        <f>VLOOKUP($B518,三大法人買賣超!$A$4:$I$500,3,FALSE)</f>
        <v>#N/A</v>
      </c>
      <c r="H518" s="34" t="e">
        <f>VLOOKUP($B518,三大法人買賣超!$A$4:$I$500,5,FALSE)</f>
        <v>#N/A</v>
      </c>
      <c r="I518" s="27" t="e">
        <f>VLOOKUP($B518,三大法人買賣超!$A$4:$I$500,7,FALSE)</f>
        <v>#N/A</v>
      </c>
      <c r="J518" s="27" t="e">
        <f>VLOOKUP($B518,三大法人買賣超!$A$4:$I$500,9,FALSE)</f>
        <v>#N/A</v>
      </c>
      <c r="K518" s="37">
        <f>新台幣匯率美元指數!B519</f>
        <v>0</v>
      </c>
      <c r="L518" s="38">
        <f>新台幣匯率美元指數!C519</f>
        <v>0</v>
      </c>
      <c r="M518" s="39">
        <f>新台幣匯率美元指數!D519</f>
        <v>0</v>
      </c>
      <c r="N518" s="27" t="e">
        <f>VLOOKUP($B518,外資期貨未平倉口數!$A$4:$M$499,4,FALSE)</f>
        <v>#N/A</v>
      </c>
      <c r="O518" s="27" t="e">
        <f>VLOOKUP($B518,外資期貨未平倉口數!$A$4:$M$499,9,FALSE)</f>
        <v>#N/A</v>
      </c>
      <c r="P518" s="27" t="e">
        <f>VLOOKUP($B518,外資期貨未平倉口數!$A$4:$M$499,10,FALSE)</f>
        <v>#N/A</v>
      </c>
      <c r="Q518" s="27" t="e">
        <f>VLOOKUP($B518,外資期貨未平倉口數!$A$4:$M$499,11,FALSE)</f>
        <v>#N/A</v>
      </c>
      <c r="R518" s="64" t="e">
        <f>VLOOKUP($B518,選擇權未平倉餘額!$A$4:$I$500,6,FALSE)</f>
        <v>#N/A</v>
      </c>
      <c r="S518" s="64" t="e">
        <f>VLOOKUP($B518,選擇權未平倉餘額!$A$4:$I$500,7,FALSE)</f>
        <v>#N/A</v>
      </c>
      <c r="T518" s="64" t="e">
        <f>VLOOKUP($B518,選擇權未平倉餘額!$A$4:$I$500,8,FALSE)</f>
        <v>#N/A</v>
      </c>
      <c r="U518" s="64" t="e">
        <f>VLOOKUP($B518,選擇權未平倉餘額!$A$4:$I$500,9,FALSE)</f>
        <v>#N/A</v>
      </c>
      <c r="V518" s="39" t="e">
        <f>VLOOKUP($B518,臺指選擇權P_C_Ratios!$A$4:$C$500,3,FALSE)</f>
        <v>#N/A</v>
      </c>
      <c r="W518" s="41" t="e">
        <f>VLOOKUP($B518,散戶多空比!$A$6:$L$500,12,FALSE)</f>
        <v>#N/A</v>
      </c>
      <c r="X518" s="40" t="e">
        <f>VLOOKUP($B518,期貨大額交易人未沖銷部位!$A$4:$O$499,4,FALSE)</f>
        <v>#N/A</v>
      </c>
      <c r="Y518" s="40" t="e">
        <f>VLOOKUP($B518,期貨大額交易人未沖銷部位!$A$4:$O$499,7,FALSE)</f>
        <v>#N/A</v>
      </c>
      <c r="Z518" s="40" t="e">
        <f>VLOOKUP($B518,期貨大額交易人未沖銷部位!$A$4:$O$499,10,FALSE)</f>
        <v>#N/A</v>
      </c>
      <c r="AA518" s="40" t="e">
        <f>VLOOKUP($B518,期貨大額交易人未沖銷部位!$A$4:$O$499,13,FALSE)</f>
        <v>#N/A</v>
      </c>
      <c r="AB518" s="40" t="e">
        <f>VLOOKUP($B518,期貨大額交易人未沖銷部位!$A$4:$O$499,14,FALSE)</f>
        <v>#N/A</v>
      </c>
      <c r="AC518" s="40" t="e">
        <f>VLOOKUP($B518,期貨大額交易人未沖銷部位!$A$4:$O$499,15,FALSE)</f>
        <v>#N/A</v>
      </c>
      <c r="AD518" s="33" t="e">
        <f>VLOOKUP($B518,三大美股走勢!$A$4:$J$495,4,FALSE)</f>
        <v>#N/A</v>
      </c>
      <c r="AE518" s="33" t="e">
        <f>VLOOKUP($B518,三大美股走勢!$A$4:$J$495,7,FALSE)</f>
        <v>#N/A</v>
      </c>
      <c r="AF518" s="33" t="e">
        <f>VLOOKUP($B518,三大美股走勢!$A$4:$J$495,10,FALSE)</f>
        <v>#N/A</v>
      </c>
    </row>
    <row r="519" spans="2:32">
      <c r="B519" s="32">
        <v>43298</v>
      </c>
      <c r="C519" s="33" t="e">
        <f>VLOOKUP($B519,大盤與近月台指!$A$4:$I$499,2,FALSE)</f>
        <v>#N/A</v>
      </c>
      <c r="D519" s="34" t="e">
        <f>VLOOKUP($B519,大盤與近月台指!$A$4:$I$499,3,FALSE)</f>
        <v>#N/A</v>
      </c>
      <c r="E519" s="35" t="e">
        <f>VLOOKUP($B519,大盤與近月台指!$A$4:$I$499,4,FALSE)</f>
        <v>#N/A</v>
      </c>
      <c r="F519" s="33" t="e">
        <f>VLOOKUP($B519,大盤與近月台指!$A$4:$I$499,5,FALSE)</f>
        <v>#N/A</v>
      </c>
      <c r="G519" s="49" t="e">
        <f>VLOOKUP($B519,三大法人買賣超!$A$4:$I$500,3,FALSE)</f>
        <v>#N/A</v>
      </c>
      <c r="H519" s="34" t="e">
        <f>VLOOKUP($B519,三大法人買賣超!$A$4:$I$500,5,FALSE)</f>
        <v>#N/A</v>
      </c>
      <c r="I519" s="27" t="e">
        <f>VLOOKUP($B519,三大法人買賣超!$A$4:$I$500,7,FALSE)</f>
        <v>#N/A</v>
      </c>
      <c r="J519" s="27" t="e">
        <f>VLOOKUP($B519,三大法人買賣超!$A$4:$I$500,9,FALSE)</f>
        <v>#N/A</v>
      </c>
      <c r="K519" s="37">
        <f>新台幣匯率美元指數!B520</f>
        <v>0</v>
      </c>
      <c r="L519" s="38">
        <f>新台幣匯率美元指數!C520</f>
        <v>0</v>
      </c>
      <c r="M519" s="39">
        <f>新台幣匯率美元指數!D520</f>
        <v>0</v>
      </c>
      <c r="N519" s="27" t="e">
        <f>VLOOKUP($B519,外資期貨未平倉口數!$A$4:$M$499,4,FALSE)</f>
        <v>#N/A</v>
      </c>
      <c r="O519" s="27" t="e">
        <f>VLOOKUP($B519,外資期貨未平倉口數!$A$4:$M$499,9,FALSE)</f>
        <v>#N/A</v>
      </c>
      <c r="P519" s="27" t="e">
        <f>VLOOKUP($B519,外資期貨未平倉口數!$A$4:$M$499,10,FALSE)</f>
        <v>#N/A</v>
      </c>
      <c r="Q519" s="27" t="e">
        <f>VLOOKUP($B519,外資期貨未平倉口數!$A$4:$M$499,11,FALSE)</f>
        <v>#N/A</v>
      </c>
      <c r="R519" s="64" t="e">
        <f>VLOOKUP($B519,選擇權未平倉餘額!$A$4:$I$500,6,FALSE)</f>
        <v>#N/A</v>
      </c>
      <c r="S519" s="64" t="e">
        <f>VLOOKUP($B519,選擇權未平倉餘額!$A$4:$I$500,7,FALSE)</f>
        <v>#N/A</v>
      </c>
      <c r="T519" s="64" t="e">
        <f>VLOOKUP($B519,選擇權未平倉餘額!$A$4:$I$500,8,FALSE)</f>
        <v>#N/A</v>
      </c>
      <c r="U519" s="64" t="e">
        <f>VLOOKUP($B519,選擇權未平倉餘額!$A$4:$I$500,9,FALSE)</f>
        <v>#N/A</v>
      </c>
      <c r="V519" s="39" t="e">
        <f>VLOOKUP($B519,臺指選擇權P_C_Ratios!$A$4:$C$500,3,FALSE)</f>
        <v>#N/A</v>
      </c>
      <c r="W519" s="41" t="e">
        <f>VLOOKUP($B519,散戶多空比!$A$6:$L$500,12,FALSE)</f>
        <v>#N/A</v>
      </c>
      <c r="X519" s="40" t="e">
        <f>VLOOKUP($B519,期貨大額交易人未沖銷部位!$A$4:$O$499,4,FALSE)</f>
        <v>#N/A</v>
      </c>
      <c r="Y519" s="40" t="e">
        <f>VLOOKUP($B519,期貨大額交易人未沖銷部位!$A$4:$O$499,7,FALSE)</f>
        <v>#N/A</v>
      </c>
      <c r="Z519" s="40" t="e">
        <f>VLOOKUP($B519,期貨大額交易人未沖銷部位!$A$4:$O$499,10,FALSE)</f>
        <v>#N/A</v>
      </c>
      <c r="AA519" s="40" t="e">
        <f>VLOOKUP($B519,期貨大額交易人未沖銷部位!$A$4:$O$499,13,FALSE)</f>
        <v>#N/A</v>
      </c>
      <c r="AB519" s="40" t="e">
        <f>VLOOKUP($B519,期貨大額交易人未沖銷部位!$A$4:$O$499,14,FALSE)</f>
        <v>#N/A</v>
      </c>
      <c r="AC519" s="40" t="e">
        <f>VLOOKUP($B519,期貨大額交易人未沖銷部位!$A$4:$O$499,15,FALSE)</f>
        <v>#N/A</v>
      </c>
      <c r="AD519" s="33" t="e">
        <f>VLOOKUP($B519,三大美股走勢!$A$4:$J$495,4,FALSE)</f>
        <v>#N/A</v>
      </c>
      <c r="AE519" s="33" t="e">
        <f>VLOOKUP($B519,三大美股走勢!$A$4:$J$495,7,FALSE)</f>
        <v>#N/A</v>
      </c>
      <c r="AF519" s="33" t="e">
        <f>VLOOKUP($B519,三大美股走勢!$A$4:$J$495,10,FALSE)</f>
        <v>#N/A</v>
      </c>
    </row>
    <row r="520" spans="2:32">
      <c r="B520" s="32">
        <v>43299</v>
      </c>
      <c r="C520" s="33" t="e">
        <f>VLOOKUP($B520,大盤與近月台指!$A$4:$I$499,2,FALSE)</f>
        <v>#N/A</v>
      </c>
      <c r="D520" s="34" t="e">
        <f>VLOOKUP($B520,大盤與近月台指!$A$4:$I$499,3,FALSE)</f>
        <v>#N/A</v>
      </c>
      <c r="E520" s="35" t="e">
        <f>VLOOKUP($B520,大盤與近月台指!$A$4:$I$499,4,FALSE)</f>
        <v>#N/A</v>
      </c>
      <c r="F520" s="33" t="e">
        <f>VLOOKUP($B520,大盤與近月台指!$A$4:$I$499,5,FALSE)</f>
        <v>#N/A</v>
      </c>
      <c r="G520" s="49" t="e">
        <f>VLOOKUP($B520,三大法人買賣超!$A$4:$I$500,3,FALSE)</f>
        <v>#N/A</v>
      </c>
      <c r="H520" s="34" t="e">
        <f>VLOOKUP($B520,三大法人買賣超!$A$4:$I$500,5,FALSE)</f>
        <v>#N/A</v>
      </c>
      <c r="I520" s="27" t="e">
        <f>VLOOKUP($B520,三大法人買賣超!$A$4:$I$500,7,FALSE)</f>
        <v>#N/A</v>
      </c>
      <c r="J520" s="27" t="e">
        <f>VLOOKUP($B520,三大法人買賣超!$A$4:$I$500,9,FALSE)</f>
        <v>#N/A</v>
      </c>
      <c r="K520" s="37">
        <f>新台幣匯率美元指數!B521</f>
        <v>0</v>
      </c>
      <c r="L520" s="38">
        <f>新台幣匯率美元指數!C521</f>
        <v>0</v>
      </c>
      <c r="M520" s="39">
        <f>新台幣匯率美元指數!D521</f>
        <v>0</v>
      </c>
      <c r="N520" s="27" t="e">
        <f>VLOOKUP($B520,外資期貨未平倉口數!$A$4:$M$499,4,FALSE)</f>
        <v>#N/A</v>
      </c>
      <c r="O520" s="27" t="e">
        <f>VLOOKUP($B520,外資期貨未平倉口數!$A$4:$M$499,9,FALSE)</f>
        <v>#N/A</v>
      </c>
      <c r="P520" s="27" t="e">
        <f>VLOOKUP($B520,外資期貨未平倉口數!$A$4:$M$499,10,FALSE)</f>
        <v>#N/A</v>
      </c>
      <c r="Q520" s="27" t="e">
        <f>VLOOKUP($B520,外資期貨未平倉口數!$A$4:$M$499,11,FALSE)</f>
        <v>#N/A</v>
      </c>
      <c r="R520" s="64" t="e">
        <f>VLOOKUP($B520,選擇權未平倉餘額!$A$4:$I$500,6,FALSE)</f>
        <v>#N/A</v>
      </c>
      <c r="S520" s="64" t="e">
        <f>VLOOKUP($B520,選擇權未平倉餘額!$A$4:$I$500,7,FALSE)</f>
        <v>#N/A</v>
      </c>
      <c r="T520" s="64" t="e">
        <f>VLOOKUP($B520,選擇權未平倉餘額!$A$4:$I$500,8,FALSE)</f>
        <v>#N/A</v>
      </c>
      <c r="U520" s="64" t="e">
        <f>VLOOKUP($B520,選擇權未平倉餘額!$A$4:$I$500,9,FALSE)</f>
        <v>#N/A</v>
      </c>
      <c r="V520" s="39" t="e">
        <f>VLOOKUP($B520,臺指選擇權P_C_Ratios!$A$4:$C$500,3,FALSE)</f>
        <v>#N/A</v>
      </c>
      <c r="W520" s="41" t="e">
        <f>VLOOKUP($B520,散戶多空比!$A$6:$L$500,12,FALSE)</f>
        <v>#N/A</v>
      </c>
      <c r="X520" s="40" t="e">
        <f>VLOOKUP($B520,期貨大額交易人未沖銷部位!$A$4:$O$499,4,FALSE)</f>
        <v>#N/A</v>
      </c>
      <c r="Y520" s="40" t="e">
        <f>VLOOKUP($B520,期貨大額交易人未沖銷部位!$A$4:$O$499,7,FALSE)</f>
        <v>#N/A</v>
      </c>
      <c r="Z520" s="40" t="e">
        <f>VLOOKUP($B520,期貨大額交易人未沖銷部位!$A$4:$O$499,10,FALSE)</f>
        <v>#N/A</v>
      </c>
      <c r="AA520" s="40" t="e">
        <f>VLOOKUP($B520,期貨大額交易人未沖銷部位!$A$4:$O$499,13,FALSE)</f>
        <v>#N/A</v>
      </c>
      <c r="AB520" s="40" t="e">
        <f>VLOOKUP($B520,期貨大額交易人未沖銷部位!$A$4:$O$499,14,FALSE)</f>
        <v>#N/A</v>
      </c>
      <c r="AC520" s="40" t="e">
        <f>VLOOKUP($B520,期貨大額交易人未沖銷部位!$A$4:$O$499,15,FALSE)</f>
        <v>#N/A</v>
      </c>
      <c r="AD520" s="33" t="e">
        <f>VLOOKUP($B520,三大美股走勢!$A$4:$J$495,4,FALSE)</f>
        <v>#N/A</v>
      </c>
      <c r="AE520" s="33" t="e">
        <f>VLOOKUP($B520,三大美股走勢!$A$4:$J$495,7,FALSE)</f>
        <v>#N/A</v>
      </c>
      <c r="AF520" s="33" t="e">
        <f>VLOOKUP($B520,三大美股走勢!$A$4:$J$495,10,FALSE)</f>
        <v>#N/A</v>
      </c>
    </row>
    <row r="521" spans="2:32">
      <c r="B521" s="32">
        <v>43300</v>
      </c>
      <c r="C521" s="33" t="e">
        <f>VLOOKUP($B521,大盤與近月台指!$A$4:$I$499,2,FALSE)</f>
        <v>#N/A</v>
      </c>
      <c r="D521" s="34" t="e">
        <f>VLOOKUP($B521,大盤與近月台指!$A$4:$I$499,3,FALSE)</f>
        <v>#N/A</v>
      </c>
      <c r="E521" s="35" t="e">
        <f>VLOOKUP($B521,大盤與近月台指!$A$4:$I$499,4,FALSE)</f>
        <v>#N/A</v>
      </c>
      <c r="F521" s="33" t="e">
        <f>VLOOKUP($B521,大盤與近月台指!$A$4:$I$499,5,FALSE)</f>
        <v>#N/A</v>
      </c>
      <c r="G521" s="49" t="e">
        <f>VLOOKUP($B521,三大法人買賣超!$A$4:$I$500,3,FALSE)</f>
        <v>#N/A</v>
      </c>
      <c r="H521" s="34" t="e">
        <f>VLOOKUP($B521,三大法人買賣超!$A$4:$I$500,5,FALSE)</f>
        <v>#N/A</v>
      </c>
      <c r="I521" s="27" t="e">
        <f>VLOOKUP($B521,三大法人買賣超!$A$4:$I$500,7,FALSE)</f>
        <v>#N/A</v>
      </c>
      <c r="J521" s="27" t="e">
        <f>VLOOKUP($B521,三大法人買賣超!$A$4:$I$500,9,FALSE)</f>
        <v>#N/A</v>
      </c>
      <c r="K521" s="37">
        <f>新台幣匯率美元指數!B522</f>
        <v>0</v>
      </c>
      <c r="L521" s="38">
        <f>新台幣匯率美元指數!C522</f>
        <v>0</v>
      </c>
      <c r="M521" s="39">
        <f>新台幣匯率美元指數!D522</f>
        <v>0</v>
      </c>
      <c r="N521" s="27" t="e">
        <f>VLOOKUP($B521,外資期貨未平倉口數!$A$4:$M$499,4,FALSE)</f>
        <v>#N/A</v>
      </c>
      <c r="O521" s="27" t="e">
        <f>VLOOKUP($B521,外資期貨未平倉口數!$A$4:$M$499,9,FALSE)</f>
        <v>#N/A</v>
      </c>
      <c r="P521" s="27" t="e">
        <f>VLOOKUP($B521,外資期貨未平倉口數!$A$4:$M$499,10,FALSE)</f>
        <v>#N/A</v>
      </c>
      <c r="Q521" s="27" t="e">
        <f>VLOOKUP($B521,外資期貨未平倉口數!$A$4:$M$499,11,FALSE)</f>
        <v>#N/A</v>
      </c>
      <c r="R521" s="64" t="e">
        <f>VLOOKUP($B521,選擇權未平倉餘額!$A$4:$I$500,6,FALSE)</f>
        <v>#N/A</v>
      </c>
      <c r="S521" s="64" t="e">
        <f>VLOOKUP($B521,選擇權未平倉餘額!$A$4:$I$500,7,FALSE)</f>
        <v>#N/A</v>
      </c>
      <c r="T521" s="64" t="e">
        <f>VLOOKUP($B521,選擇權未平倉餘額!$A$4:$I$500,8,FALSE)</f>
        <v>#N/A</v>
      </c>
      <c r="U521" s="64" t="e">
        <f>VLOOKUP($B521,選擇權未平倉餘額!$A$4:$I$500,9,FALSE)</f>
        <v>#N/A</v>
      </c>
      <c r="V521" s="39" t="e">
        <f>VLOOKUP($B521,臺指選擇權P_C_Ratios!$A$4:$C$500,3,FALSE)</f>
        <v>#N/A</v>
      </c>
      <c r="W521" s="41" t="e">
        <f>VLOOKUP($B521,散戶多空比!$A$6:$L$500,12,FALSE)</f>
        <v>#N/A</v>
      </c>
      <c r="X521" s="40" t="e">
        <f>VLOOKUP($B521,期貨大額交易人未沖銷部位!$A$4:$O$499,4,FALSE)</f>
        <v>#N/A</v>
      </c>
      <c r="Y521" s="40" t="e">
        <f>VLOOKUP($B521,期貨大額交易人未沖銷部位!$A$4:$O$499,7,FALSE)</f>
        <v>#N/A</v>
      </c>
      <c r="Z521" s="40" t="e">
        <f>VLOOKUP($B521,期貨大額交易人未沖銷部位!$A$4:$O$499,10,FALSE)</f>
        <v>#N/A</v>
      </c>
      <c r="AA521" s="40" t="e">
        <f>VLOOKUP($B521,期貨大額交易人未沖銷部位!$A$4:$O$499,13,FALSE)</f>
        <v>#N/A</v>
      </c>
      <c r="AB521" s="40" t="e">
        <f>VLOOKUP($B521,期貨大額交易人未沖銷部位!$A$4:$O$499,14,FALSE)</f>
        <v>#N/A</v>
      </c>
      <c r="AC521" s="40" t="e">
        <f>VLOOKUP($B521,期貨大額交易人未沖銷部位!$A$4:$O$499,15,FALSE)</f>
        <v>#N/A</v>
      </c>
      <c r="AD521" s="33" t="e">
        <f>VLOOKUP($B521,三大美股走勢!$A$4:$J$495,4,FALSE)</f>
        <v>#N/A</v>
      </c>
      <c r="AE521" s="33" t="e">
        <f>VLOOKUP($B521,三大美股走勢!$A$4:$J$495,7,FALSE)</f>
        <v>#N/A</v>
      </c>
      <c r="AF521" s="33" t="e">
        <f>VLOOKUP($B521,三大美股走勢!$A$4:$J$495,10,FALSE)</f>
        <v>#N/A</v>
      </c>
    </row>
    <row r="522" spans="2:32">
      <c r="B522" s="32">
        <v>43301</v>
      </c>
      <c r="C522" s="33" t="e">
        <f>VLOOKUP($B522,大盤與近月台指!$A$4:$I$499,2,FALSE)</f>
        <v>#N/A</v>
      </c>
      <c r="D522" s="34" t="e">
        <f>VLOOKUP($B522,大盤與近月台指!$A$4:$I$499,3,FALSE)</f>
        <v>#N/A</v>
      </c>
      <c r="E522" s="35" t="e">
        <f>VLOOKUP($B522,大盤與近月台指!$A$4:$I$499,4,FALSE)</f>
        <v>#N/A</v>
      </c>
      <c r="F522" s="33" t="e">
        <f>VLOOKUP($B522,大盤與近月台指!$A$4:$I$499,5,FALSE)</f>
        <v>#N/A</v>
      </c>
      <c r="G522" s="49" t="e">
        <f>VLOOKUP($B522,三大法人買賣超!$A$4:$I$500,3,FALSE)</f>
        <v>#N/A</v>
      </c>
      <c r="H522" s="34" t="e">
        <f>VLOOKUP($B522,三大法人買賣超!$A$4:$I$500,5,FALSE)</f>
        <v>#N/A</v>
      </c>
      <c r="I522" s="27" t="e">
        <f>VLOOKUP($B522,三大法人買賣超!$A$4:$I$500,7,FALSE)</f>
        <v>#N/A</v>
      </c>
      <c r="J522" s="27" t="e">
        <f>VLOOKUP($B522,三大法人買賣超!$A$4:$I$500,9,FALSE)</f>
        <v>#N/A</v>
      </c>
      <c r="K522" s="37">
        <f>新台幣匯率美元指數!B523</f>
        <v>0</v>
      </c>
      <c r="L522" s="38">
        <f>新台幣匯率美元指數!C523</f>
        <v>0</v>
      </c>
      <c r="M522" s="39">
        <f>新台幣匯率美元指數!D523</f>
        <v>0</v>
      </c>
      <c r="N522" s="27" t="e">
        <f>VLOOKUP($B522,外資期貨未平倉口數!$A$4:$M$499,4,FALSE)</f>
        <v>#N/A</v>
      </c>
      <c r="O522" s="27" t="e">
        <f>VLOOKUP($B522,外資期貨未平倉口數!$A$4:$M$499,9,FALSE)</f>
        <v>#N/A</v>
      </c>
      <c r="P522" s="27" t="e">
        <f>VLOOKUP($B522,外資期貨未平倉口數!$A$4:$M$499,10,FALSE)</f>
        <v>#N/A</v>
      </c>
      <c r="Q522" s="27" t="e">
        <f>VLOOKUP($B522,外資期貨未平倉口數!$A$4:$M$499,11,FALSE)</f>
        <v>#N/A</v>
      </c>
      <c r="R522" s="64" t="e">
        <f>VLOOKUP($B522,選擇權未平倉餘額!$A$4:$I$500,6,FALSE)</f>
        <v>#N/A</v>
      </c>
      <c r="S522" s="64" t="e">
        <f>VLOOKUP($B522,選擇權未平倉餘額!$A$4:$I$500,7,FALSE)</f>
        <v>#N/A</v>
      </c>
      <c r="T522" s="64" t="e">
        <f>VLOOKUP($B522,選擇權未平倉餘額!$A$4:$I$500,8,FALSE)</f>
        <v>#N/A</v>
      </c>
      <c r="U522" s="64" t="e">
        <f>VLOOKUP($B522,選擇權未平倉餘額!$A$4:$I$500,9,FALSE)</f>
        <v>#N/A</v>
      </c>
      <c r="V522" s="39" t="e">
        <f>VLOOKUP($B522,臺指選擇權P_C_Ratios!$A$4:$C$500,3,FALSE)</f>
        <v>#N/A</v>
      </c>
      <c r="W522" s="41" t="e">
        <f>VLOOKUP($B522,散戶多空比!$A$6:$L$500,12,FALSE)</f>
        <v>#N/A</v>
      </c>
      <c r="X522" s="40" t="e">
        <f>VLOOKUP($B522,期貨大額交易人未沖銷部位!$A$4:$O$499,4,FALSE)</f>
        <v>#N/A</v>
      </c>
      <c r="Y522" s="40" t="e">
        <f>VLOOKUP($B522,期貨大額交易人未沖銷部位!$A$4:$O$499,7,FALSE)</f>
        <v>#N/A</v>
      </c>
      <c r="Z522" s="40" t="e">
        <f>VLOOKUP($B522,期貨大額交易人未沖銷部位!$A$4:$O$499,10,FALSE)</f>
        <v>#N/A</v>
      </c>
      <c r="AA522" s="40" t="e">
        <f>VLOOKUP($B522,期貨大額交易人未沖銷部位!$A$4:$O$499,13,FALSE)</f>
        <v>#N/A</v>
      </c>
      <c r="AB522" s="40" t="e">
        <f>VLOOKUP($B522,期貨大額交易人未沖銷部位!$A$4:$O$499,14,FALSE)</f>
        <v>#N/A</v>
      </c>
      <c r="AC522" s="40" t="e">
        <f>VLOOKUP($B522,期貨大額交易人未沖銷部位!$A$4:$O$499,15,FALSE)</f>
        <v>#N/A</v>
      </c>
      <c r="AD522" s="33" t="e">
        <f>VLOOKUP($B522,三大美股走勢!$A$4:$J$495,4,FALSE)</f>
        <v>#N/A</v>
      </c>
      <c r="AE522" s="33" t="e">
        <f>VLOOKUP($B522,三大美股走勢!$A$4:$J$495,7,FALSE)</f>
        <v>#N/A</v>
      </c>
      <c r="AF522" s="33" t="e">
        <f>VLOOKUP($B522,三大美股走勢!$A$4:$J$495,10,FALSE)</f>
        <v>#N/A</v>
      </c>
    </row>
    <row r="523" spans="2:32">
      <c r="B523" s="32">
        <v>43302</v>
      </c>
      <c r="C523" s="33" t="e">
        <f>VLOOKUP($B523,大盤與近月台指!$A$4:$I$499,2,FALSE)</f>
        <v>#N/A</v>
      </c>
      <c r="D523" s="34" t="e">
        <f>VLOOKUP($B523,大盤與近月台指!$A$4:$I$499,3,FALSE)</f>
        <v>#N/A</v>
      </c>
      <c r="E523" s="35" t="e">
        <f>VLOOKUP($B523,大盤與近月台指!$A$4:$I$499,4,FALSE)</f>
        <v>#N/A</v>
      </c>
      <c r="F523" s="33" t="e">
        <f>VLOOKUP($B523,大盤與近月台指!$A$4:$I$499,5,FALSE)</f>
        <v>#N/A</v>
      </c>
      <c r="G523" s="49" t="e">
        <f>VLOOKUP($B523,三大法人買賣超!$A$4:$I$500,3,FALSE)</f>
        <v>#N/A</v>
      </c>
      <c r="H523" s="34" t="e">
        <f>VLOOKUP($B523,三大法人買賣超!$A$4:$I$500,5,FALSE)</f>
        <v>#N/A</v>
      </c>
      <c r="I523" s="27" t="e">
        <f>VLOOKUP($B523,三大法人買賣超!$A$4:$I$500,7,FALSE)</f>
        <v>#N/A</v>
      </c>
      <c r="J523" s="27" t="e">
        <f>VLOOKUP($B523,三大法人買賣超!$A$4:$I$500,9,FALSE)</f>
        <v>#N/A</v>
      </c>
      <c r="K523" s="37">
        <f>新台幣匯率美元指數!B524</f>
        <v>0</v>
      </c>
      <c r="L523" s="38">
        <f>新台幣匯率美元指數!C524</f>
        <v>0</v>
      </c>
      <c r="M523" s="39">
        <f>新台幣匯率美元指數!D524</f>
        <v>0</v>
      </c>
      <c r="N523" s="27" t="e">
        <f>VLOOKUP($B523,外資期貨未平倉口數!$A$4:$M$499,4,FALSE)</f>
        <v>#N/A</v>
      </c>
      <c r="O523" s="27" t="e">
        <f>VLOOKUP($B523,外資期貨未平倉口數!$A$4:$M$499,9,FALSE)</f>
        <v>#N/A</v>
      </c>
      <c r="P523" s="27" t="e">
        <f>VLOOKUP($B523,外資期貨未平倉口數!$A$4:$M$499,10,FALSE)</f>
        <v>#N/A</v>
      </c>
      <c r="Q523" s="27" t="e">
        <f>VLOOKUP($B523,外資期貨未平倉口數!$A$4:$M$499,11,FALSE)</f>
        <v>#N/A</v>
      </c>
      <c r="R523" s="64" t="e">
        <f>VLOOKUP($B523,選擇權未平倉餘額!$A$4:$I$500,6,FALSE)</f>
        <v>#N/A</v>
      </c>
      <c r="S523" s="64" t="e">
        <f>VLOOKUP($B523,選擇權未平倉餘額!$A$4:$I$500,7,FALSE)</f>
        <v>#N/A</v>
      </c>
      <c r="T523" s="64" t="e">
        <f>VLOOKUP($B523,選擇權未平倉餘額!$A$4:$I$500,8,FALSE)</f>
        <v>#N/A</v>
      </c>
      <c r="U523" s="64" t="e">
        <f>VLOOKUP($B523,選擇權未平倉餘額!$A$4:$I$500,9,FALSE)</f>
        <v>#N/A</v>
      </c>
      <c r="V523" s="39" t="e">
        <f>VLOOKUP($B523,臺指選擇權P_C_Ratios!$A$4:$C$500,3,FALSE)</f>
        <v>#N/A</v>
      </c>
      <c r="W523" s="41" t="e">
        <f>VLOOKUP($B523,散戶多空比!$A$6:$L$500,12,FALSE)</f>
        <v>#N/A</v>
      </c>
      <c r="X523" s="40" t="e">
        <f>VLOOKUP($B523,期貨大額交易人未沖銷部位!$A$4:$O$499,4,FALSE)</f>
        <v>#N/A</v>
      </c>
      <c r="Y523" s="40" t="e">
        <f>VLOOKUP($B523,期貨大額交易人未沖銷部位!$A$4:$O$499,7,FALSE)</f>
        <v>#N/A</v>
      </c>
      <c r="Z523" s="40" t="e">
        <f>VLOOKUP($B523,期貨大額交易人未沖銷部位!$A$4:$O$499,10,FALSE)</f>
        <v>#N/A</v>
      </c>
      <c r="AA523" s="40" t="e">
        <f>VLOOKUP($B523,期貨大額交易人未沖銷部位!$A$4:$O$499,13,FALSE)</f>
        <v>#N/A</v>
      </c>
      <c r="AB523" s="40" t="e">
        <f>VLOOKUP($B523,期貨大額交易人未沖銷部位!$A$4:$O$499,14,FALSE)</f>
        <v>#N/A</v>
      </c>
      <c r="AC523" s="40" t="e">
        <f>VLOOKUP($B523,期貨大額交易人未沖銷部位!$A$4:$O$499,15,FALSE)</f>
        <v>#N/A</v>
      </c>
      <c r="AD523" s="33" t="e">
        <f>VLOOKUP($B523,三大美股走勢!$A$4:$J$495,4,FALSE)</f>
        <v>#N/A</v>
      </c>
      <c r="AE523" s="33" t="e">
        <f>VLOOKUP($B523,三大美股走勢!$A$4:$J$495,7,FALSE)</f>
        <v>#N/A</v>
      </c>
      <c r="AF523" s="33" t="e">
        <f>VLOOKUP($B523,三大美股走勢!$A$4:$J$495,10,FALSE)</f>
        <v>#N/A</v>
      </c>
    </row>
    <row r="524" spans="2:32">
      <c r="B524" s="32">
        <v>43303</v>
      </c>
      <c r="C524" s="33" t="e">
        <f>VLOOKUP($B524,大盤與近月台指!$A$4:$I$499,2,FALSE)</f>
        <v>#N/A</v>
      </c>
      <c r="D524" s="34" t="e">
        <f>VLOOKUP($B524,大盤與近月台指!$A$4:$I$499,3,FALSE)</f>
        <v>#N/A</v>
      </c>
      <c r="E524" s="35" t="e">
        <f>VLOOKUP($B524,大盤與近月台指!$A$4:$I$499,4,FALSE)</f>
        <v>#N/A</v>
      </c>
      <c r="F524" s="33" t="e">
        <f>VLOOKUP($B524,大盤與近月台指!$A$4:$I$499,5,FALSE)</f>
        <v>#N/A</v>
      </c>
      <c r="G524" s="49" t="e">
        <f>VLOOKUP($B524,三大法人買賣超!$A$4:$I$500,3,FALSE)</f>
        <v>#N/A</v>
      </c>
      <c r="H524" s="34" t="e">
        <f>VLOOKUP($B524,三大法人買賣超!$A$4:$I$500,5,FALSE)</f>
        <v>#N/A</v>
      </c>
      <c r="I524" s="27" t="e">
        <f>VLOOKUP($B524,三大法人買賣超!$A$4:$I$500,7,FALSE)</f>
        <v>#N/A</v>
      </c>
      <c r="J524" s="27" t="e">
        <f>VLOOKUP($B524,三大法人買賣超!$A$4:$I$500,9,FALSE)</f>
        <v>#N/A</v>
      </c>
      <c r="K524" s="37">
        <f>新台幣匯率美元指數!B525</f>
        <v>0</v>
      </c>
      <c r="L524" s="38">
        <f>新台幣匯率美元指數!C525</f>
        <v>0</v>
      </c>
      <c r="M524" s="39">
        <f>新台幣匯率美元指數!D525</f>
        <v>0</v>
      </c>
      <c r="N524" s="27" t="e">
        <f>VLOOKUP($B524,外資期貨未平倉口數!$A$4:$M$499,4,FALSE)</f>
        <v>#N/A</v>
      </c>
      <c r="O524" s="27" t="e">
        <f>VLOOKUP($B524,外資期貨未平倉口數!$A$4:$M$499,9,FALSE)</f>
        <v>#N/A</v>
      </c>
      <c r="P524" s="27" t="e">
        <f>VLOOKUP($B524,外資期貨未平倉口數!$A$4:$M$499,10,FALSE)</f>
        <v>#N/A</v>
      </c>
      <c r="Q524" s="27" t="e">
        <f>VLOOKUP($B524,外資期貨未平倉口數!$A$4:$M$499,11,FALSE)</f>
        <v>#N/A</v>
      </c>
      <c r="R524" s="64" t="e">
        <f>VLOOKUP($B524,選擇權未平倉餘額!$A$4:$I$500,6,FALSE)</f>
        <v>#N/A</v>
      </c>
      <c r="S524" s="64" t="e">
        <f>VLOOKUP($B524,選擇權未平倉餘額!$A$4:$I$500,7,FALSE)</f>
        <v>#N/A</v>
      </c>
      <c r="T524" s="64" t="e">
        <f>VLOOKUP($B524,選擇權未平倉餘額!$A$4:$I$500,8,FALSE)</f>
        <v>#N/A</v>
      </c>
      <c r="U524" s="64" t="e">
        <f>VLOOKUP($B524,選擇權未平倉餘額!$A$4:$I$500,9,FALSE)</f>
        <v>#N/A</v>
      </c>
      <c r="V524" s="39" t="e">
        <f>VLOOKUP($B524,臺指選擇權P_C_Ratios!$A$4:$C$500,3,FALSE)</f>
        <v>#N/A</v>
      </c>
      <c r="W524" s="41" t="e">
        <f>VLOOKUP($B524,散戶多空比!$A$6:$L$500,12,FALSE)</f>
        <v>#N/A</v>
      </c>
      <c r="X524" s="40" t="e">
        <f>VLOOKUP($B524,期貨大額交易人未沖銷部位!$A$4:$O$499,4,FALSE)</f>
        <v>#N/A</v>
      </c>
      <c r="Y524" s="40" t="e">
        <f>VLOOKUP($B524,期貨大額交易人未沖銷部位!$A$4:$O$499,7,FALSE)</f>
        <v>#N/A</v>
      </c>
      <c r="Z524" s="40" t="e">
        <f>VLOOKUP($B524,期貨大額交易人未沖銷部位!$A$4:$O$499,10,FALSE)</f>
        <v>#N/A</v>
      </c>
      <c r="AA524" s="40" t="e">
        <f>VLOOKUP($B524,期貨大額交易人未沖銷部位!$A$4:$O$499,13,FALSE)</f>
        <v>#N/A</v>
      </c>
      <c r="AB524" s="40" t="e">
        <f>VLOOKUP($B524,期貨大額交易人未沖銷部位!$A$4:$O$499,14,FALSE)</f>
        <v>#N/A</v>
      </c>
      <c r="AC524" s="40" t="e">
        <f>VLOOKUP($B524,期貨大額交易人未沖銷部位!$A$4:$O$499,15,FALSE)</f>
        <v>#N/A</v>
      </c>
      <c r="AD524" s="33" t="e">
        <f>VLOOKUP($B524,三大美股走勢!$A$4:$J$495,4,FALSE)</f>
        <v>#N/A</v>
      </c>
      <c r="AE524" s="33" t="e">
        <f>VLOOKUP($B524,三大美股走勢!$A$4:$J$495,7,FALSE)</f>
        <v>#N/A</v>
      </c>
      <c r="AF524" s="33" t="e">
        <f>VLOOKUP($B524,三大美股走勢!$A$4:$J$495,10,FALSE)</f>
        <v>#N/A</v>
      </c>
    </row>
    <row r="525" spans="2:32">
      <c r="B525" s="32">
        <v>43304</v>
      </c>
      <c r="C525" s="33" t="e">
        <f>VLOOKUP($B525,大盤與近月台指!$A$4:$I$499,2,FALSE)</f>
        <v>#N/A</v>
      </c>
      <c r="D525" s="34" t="e">
        <f>VLOOKUP($B525,大盤與近月台指!$A$4:$I$499,3,FALSE)</f>
        <v>#N/A</v>
      </c>
      <c r="E525" s="35" t="e">
        <f>VLOOKUP($B525,大盤與近月台指!$A$4:$I$499,4,FALSE)</f>
        <v>#N/A</v>
      </c>
      <c r="F525" s="33" t="e">
        <f>VLOOKUP($B525,大盤與近月台指!$A$4:$I$499,5,FALSE)</f>
        <v>#N/A</v>
      </c>
      <c r="G525" s="49" t="e">
        <f>VLOOKUP($B525,三大法人買賣超!$A$4:$I$500,3,FALSE)</f>
        <v>#N/A</v>
      </c>
      <c r="H525" s="34" t="e">
        <f>VLOOKUP($B525,三大法人買賣超!$A$4:$I$500,5,FALSE)</f>
        <v>#N/A</v>
      </c>
      <c r="I525" s="27" t="e">
        <f>VLOOKUP($B525,三大法人買賣超!$A$4:$I$500,7,FALSE)</f>
        <v>#N/A</v>
      </c>
      <c r="J525" s="27" t="e">
        <f>VLOOKUP($B525,三大法人買賣超!$A$4:$I$500,9,FALSE)</f>
        <v>#N/A</v>
      </c>
      <c r="K525" s="37">
        <f>新台幣匯率美元指數!B526</f>
        <v>0</v>
      </c>
      <c r="L525" s="38">
        <f>新台幣匯率美元指數!C526</f>
        <v>0</v>
      </c>
      <c r="M525" s="39">
        <f>新台幣匯率美元指數!D526</f>
        <v>0</v>
      </c>
      <c r="N525" s="27" t="e">
        <f>VLOOKUP($B525,外資期貨未平倉口數!$A$4:$M$499,4,FALSE)</f>
        <v>#N/A</v>
      </c>
      <c r="O525" s="27" t="e">
        <f>VLOOKUP($B525,外資期貨未平倉口數!$A$4:$M$499,9,FALSE)</f>
        <v>#N/A</v>
      </c>
      <c r="P525" s="27" t="e">
        <f>VLOOKUP($B525,外資期貨未平倉口數!$A$4:$M$499,10,FALSE)</f>
        <v>#N/A</v>
      </c>
      <c r="Q525" s="27" t="e">
        <f>VLOOKUP($B525,外資期貨未平倉口數!$A$4:$M$499,11,FALSE)</f>
        <v>#N/A</v>
      </c>
      <c r="R525" s="64" t="e">
        <f>VLOOKUP($B525,選擇權未平倉餘額!$A$4:$I$500,6,FALSE)</f>
        <v>#N/A</v>
      </c>
      <c r="S525" s="64" t="e">
        <f>VLOOKUP($B525,選擇權未平倉餘額!$A$4:$I$500,7,FALSE)</f>
        <v>#N/A</v>
      </c>
      <c r="T525" s="64" t="e">
        <f>VLOOKUP($B525,選擇權未平倉餘額!$A$4:$I$500,8,FALSE)</f>
        <v>#N/A</v>
      </c>
      <c r="U525" s="64" t="e">
        <f>VLOOKUP($B525,選擇權未平倉餘額!$A$4:$I$500,9,FALSE)</f>
        <v>#N/A</v>
      </c>
      <c r="V525" s="39" t="e">
        <f>VLOOKUP($B525,臺指選擇權P_C_Ratios!$A$4:$C$500,3,FALSE)</f>
        <v>#N/A</v>
      </c>
      <c r="W525" s="41" t="e">
        <f>VLOOKUP($B525,散戶多空比!$A$6:$L$500,12,FALSE)</f>
        <v>#N/A</v>
      </c>
      <c r="X525" s="40" t="e">
        <f>VLOOKUP($B525,期貨大額交易人未沖銷部位!$A$4:$O$499,4,FALSE)</f>
        <v>#N/A</v>
      </c>
      <c r="Y525" s="40" t="e">
        <f>VLOOKUP($B525,期貨大額交易人未沖銷部位!$A$4:$O$499,7,FALSE)</f>
        <v>#N/A</v>
      </c>
      <c r="Z525" s="40" t="e">
        <f>VLOOKUP($B525,期貨大額交易人未沖銷部位!$A$4:$O$499,10,FALSE)</f>
        <v>#N/A</v>
      </c>
      <c r="AA525" s="40" t="e">
        <f>VLOOKUP($B525,期貨大額交易人未沖銷部位!$A$4:$O$499,13,FALSE)</f>
        <v>#N/A</v>
      </c>
      <c r="AB525" s="40" t="e">
        <f>VLOOKUP($B525,期貨大額交易人未沖銷部位!$A$4:$O$499,14,FALSE)</f>
        <v>#N/A</v>
      </c>
      <c r="AC525" s="40" t="e">
        <f>VLOOKUP($B525,期貨大額交易人未沖銷部位!$A$4:$O$499,15,FALSE)</f>
        <v>#N/A</v>
      </c>
      <c r="AD525" s="33" t="e">
        <f>VLOOKUP($B525,三大美股走勢!$A$4:$J$495,4,FALSE)</f>
        <v>#N/A</v>
      </c>
      <c r="AE525" s="33" t="e">
        <f>VLOOKUP($B525,三大美股走勢!$A$4:$J$495,7,FALSE)</f>
        <v>#N/A</v>
      </c>
      <c r="AF525" s="33" t="e">
        <f>VLOOKUP($B525,三大美股走勢!$A$4:$J$495,10,FALSE)</f>
        <v>#N/A</v>
      </c>
    </row>
    <row r="526" spans="2:32">
      <c r="B526" s="32">
        <v>43305</v>
      </c>
      <c r="C526" s="33" t="e">
        <f>VLOOKUP($B526,大盤與近月台指!$A$4:$I$499,2,FALSE)</f>
        <v>#N/A</v>
      </c>
      <c r="D526" s="34" t="e">
        <f>VLOOKUP($B526,大盤與近月台指!$A$4:$I$499,3,FALSE)</f>
        <v>#N/A</v>
      </c>
      <c r="E526" s="35" t="e">
        <f>VLOOKUP($B526,大盤與近月台指!$A$4:$I$499,4,FALSE)</f>
        <v>#N/A</v>
      </c>
      <c r="F526" s="33" t="e">
        <f>VLOOKUP($B526,大盤與近月台指!$A$4:$I$499,5,FALSE)</f>
        <v>#N/A</v>
      </c>
      <c r="G526" s="49" t="e">
        <f>VLOOKUP($B526,三大法人買賣超!$A$4:$I$500,3,FALSE)</f>
        <v>#N/A</v>
      </c>
      <c r="H526" s="34" t="e">
        <f>VLOOKUP($B526,三大法人買賣超!$A$4:$I$500,5,FALSE)</f>
        <v>#N/A</v>
      </c>
      <c r="I526" s="27" t="e">
        <f>VLOOKUP($B526,三大法人買賣超!$A$4:$I$500,7,FALSE)</f>
        <v>#N/A</v>
      </c>
      <c r="J526" s="27" t="e">
        <f>VLOOKUP($B526,三大法人買賣超!$A$4:$I$500,9,FALSE)</f>
        <v>#N/A</v>
      </c>
      <c r="K526" s="37">
        <f>新台幣匯率美元指數!B527</f>
        <v>0</v>
      </c>
      <c r="L526" s="38">
        <f>新台幣匯率美元指數!C527</f>
        <v>0</v>
      </c>
      <c r="M526" s="39">
        <f>新台幣匯率美元指數!D527</f>
        <v>0</v>
      </c>
      <c r="N526" s="27" t="e">
        <f>VLOOKUP($B526,外資期貨未平倉口數!$A$4:$M$499,4,FALSE)</f>
        <v>#N/A</v>
      </c>
      <c r="O526" s="27" t="e">
        <f>VLOOKUP($B526,外資期貨未平倉口數!$A$4:$M$499,9,FALSE)</f>
        <v>#N/A</v>
      </c>
      <c r="P526" s="27" t="e">
        <f>VLOOKUP($B526,外資期貨未平倉口數!$A$4:$M$499,10,FALSE)</f>
        <v>#N/A</v>
      </c>
      <c r="Q526" s="27" t="e">
        <f>VLOOKUP($B526,外資期貨未平倉口數!$A$4:$M$499,11,FALSE)</f>
        <v>#N/A</v>
      </c>
      <c r="R526" s="64" t="e">
        <f>VLOOKUP($B526,選擇權未平倉餘額!$A$4:$I$500,6,FALSE)</f>
        <v>#N/A</v>
      </c>
      <c r="S526" s="64" t="e">
        <f>VLOOKUP($B526,選擇權未平倉餘額!$A$4:$I$500,7,FALSE)</f>
        <v>#N/A</v>
      </c>
      <c r="T526" s="64" t="e">
        <f>VLOOKUP($B526,選擇權未平倉餘額!$A$4:$I$500,8,FALSE)</f>
        <v>#N/A</v>
      </c>
      <c r="U526" s="64" t="e">
        <f>VLOOKUP($B526,選擇權未平倉餘額!$A$4:$I$500,9,FALSE)</f>
        <v>#N/A</v>
      </c>
      <c r="V526" s="39" t="e">
        <f>VLOOKUP($B526,臺指選擇權P_C_Ratios!$A$4:$C$500,3,FALSE)</f>
        <v>#N/A</v>
      </c>
      <c r="W526" s="41" t="e">
        <f>VLOOKUP($B526,散戶多空比!$A$6:$L$500,12,FALSE)</f>
        <v>#N/A</v>
      </c>
      <c r="X526" s="40" t="e">
        <f>VLOOKUP($B526,期貨大額交易人未沖銷部位!$A$4:$O$499,4,FALSE)</f>
        <v>#N/A</v>
      </c>
      <c r="Y526" s="40" t="e">
        <f>VLOOKUP($B526,期貨大額交易人未沖銷部位!$A$4:$O$499,7,FALSE)</f>
        <v>#N/A</v>
      </c>
      <c r="Z526" s="40" t="e">
        <f>VLOOKUP($B526,期貨大額交易人未沖銷部位!$A$4:$O$499,10,FALSE)</f>
        <v>#N/A</v>
      </c>
      <c r="AA526" s="40" t="e">
        <f>VLOOKUP($B526,期貨大額交易人未沖銷部位!$A$4:$O$499,13,FALSE)</f>
        <v>#N/A</v>
      </c>
      <c r="AB526" s="40" t="e">
        <f>VLOOKUP($B526,期貨大額交易人未沖銷部位!$A$4:$O$499,14,FALSE)</f>
        <v>#N/A</v>
      </c>
      <c r="AC526" s="40" t="e">
        <f>VLOOKUP($B526,期貨大額交易人未沖銷部位!$A$4:$O$499,15,FALSE)</f>
        <v>#N/A</v>
      </c>
      <c r="AD526" s="33" t="e">
        <f>VLOOKUP($B526,三大美股走勢!$A$4:$J$495,4,FALSE)</f>
        <v>#N/A</v>
      </c>
      <c r="AE526" s="33" t="e">
        <f>VLOOKUP($B526,三大美股走勢!$A$4:$J$495,7,FALSE)</f>
        <v>#N/A</v>
      </c>
      <c r="AF526" s="33" t="e">
        <f>VLOOKUP($B526,三大美股走勢!$A$4:$J$495,10,FALSE)</f>
        <v>#N/A</v>
      </c>
    </row>
    <row r="527" spans="2:32">
      <c r="B527" s="32">
        <v>43306</v>
      </c>
      <c r="C527" s="33" t="e">
        <f>VLOOKUP($B527,大盤與近月台指!$A$4:$I$499,2,FALSE)</f>
        <v>#N/A</v>
      </c>
      <c r="D527" s="34" t="e">
        <f>VLOOKUP($B527,大盤與近月台指!$A$4:$I$499,3,FALSE)</f>
        <v>#N/A</v>
      </c>
      <c r="E527" s="35" t="e">
        <f>VLOOKUP($B527,大盤與近月台指!$A$4:$I$499,4,FALSE)</f>
        <v>#N/A</v>
      </c>
      <c r="F527" s="33" t="e">
        <f>VLOOKUP($B527,大盤與近月台指!$A$4:$I$499,5,FALSE)</f>
        <v>#N/A</v>
      </c>
      <c r="G527" s="49" t="e">
        <f>VLOOKUP($B527,三大法人買賣超!$A$4:$I$500,3,FALSE)</f>
        <v>#N/A</v>
      </c>
      <c r="H527" s="34" t="e">
        <f>VLOOKUP($B527,三大法人買賣超!$A$4:$I$500,5,FALSE)</f>
        <v>#N/A</v>
      </c>
      <c r="I527" s="27" t="e">
        <f>VLOOKUP($B527,三大法人買賣超!$A$4:$I$500,7,FALSE)</f>
        <v>#N/A</v>
      </c>
      <c r="J527" s="27" t="e">
        <f>VLOOKUP($B527,三大法人買賣超!$A$4:$I$500,9,FALSE)</f>
        <v>#N/A</v>
      </c>
      <c r="K527" s="37">
        <f>新台幣匯率美元指數!B528</f>
        <v>0</v>
      </c>
      <c r="L527" s="38">
        <f>新台幣匯率美元指數!C528</f>
        <v>0</v>
      </c>
      <c r="M527" s="39">
        <f>新台幣匯率美元指數!D528</f>
        <v>0</v>
      </c>
      <c r="N527" s="27" t="e">
        <f>VLOOKUP($B527,外資期貨未平倉口數!$A$4:$M$499,4,FALSE)</f>
        <v>#N/A</v>
      </c>
      <c r="O527" s="27" t="e">
        <f>VLOOKUP($B527,外資期貨未平倉口數!$A$4:$M$499,9,FALSE)</f>
        <v>#N/A</v>
      </c>
      <c r="P527" s="27" t="e">
        <f>VLOOKUP($B527,外資期貨未平倉口數!$A$4:$M$499,10,FALSE)</f>
        <v>#N/A</v>
      </c>
      <c r="Q527" s="27" t="e">
        <f>VLOOKUP($B527,外資期貨未平倉口數!$A$4:$M$499,11,FALSE)</f>
        <v>#N/A</v>
      </c>
      <c r="R527" s="64" t="e">
        <f>VLOOKUP($B527,選擇權未平倉餘額!$A$4:$I$500,6,FALSE)</f>
        <v>#N/A</v>
      </c>
      <c r="S527" s="64" t="e">
        <f>VLOOKUP($B527,選擇權未平倉餘額!$A$4:$I$500,7,FALSE)</f>
        <v>#N/A</v>
      </c>
      <c r="T527" s="64" t="e">
        <f>VLOOKUP($B527,選擇權未平倉餘額!$A$4:$I$500,8,FALSE)</f>
        <v>#N/A</v>
      </c>
      <c r="U527" s="64" t="e">
        <f>VLOOKUP($B527,選擇權未平倉餘額!$A$4:$I$500,9,FALSE)</f>
        <v>#N/A</v>
      </c>
      <c r="V527" s="39" t="e">
        <f>VLOOKUP($B527,臺指選擇權P_C_Ratios!$A$4:$C$500,3,FALSE)</f>
        <v>#N/A</v>
      </c>
      <c r="W527" s="41" t="e">
        <f>VLOOKUP($B527,散戶多空比!$A$6:$L$500,12,FALSE)</f>
        <v>#N/A</v>
      </c>
      <c r="X527" s="40" t="e">
        <f>VLOOKUP($B527,期貨大額交易人未沖銷部位!$A$4:$O$499,4,FALSE)</f>
        <v>#N/A</v>
      </c>
      <c r="Y527" s="40" t="e">
        <f>VLOOKUP($B527,期貨大額交易人未沖銷部位!$A$4:$O$499,7,FALSE)</f>
        <v>#N/A</v>
      </c>
      <c r="Z527" s="40" t="e">
        <f>VLOOKUP($B527,期貨大額交易人未沖銷部位!$A$4:$O$499,10,FALSE)</f>
        <v>#N/A</v>
      </c>
      <c r="AA527" s="40" t="e">
        <f>VLOOKUP($B527,期貨大額交易人未沖銷部位!$A$4:$O$499,13,FALSE)</f>
        <v>#N/A</v>
      </c>
      <c r="AB527" s="40" t="e">
        <f>VLOOKUP($B527,期貨大額交易人未沖銷部位!$A$4:$O$499,14,FALSE)</f>
        <v>#N/A</v>
      </c>
      <c r="AC527" s="40" t="e">
        <f>VLOOKUP($B527,期貨大額交易人未沖銷部位!$A$4:$O$499,15,FALSE)</f>
        <v>#N/A</v>
      </c>
      <c r="AD527" s="33" t="e">
        <f>VLOOKUP($B527,三大美股走勢!$A$4:$J$495,4,FALSE)</f>
        <v>#N/A</v>
      </c>
      <c r="AE527" s="33" t="e">
        <f>VLOOKUP($B527,三大美股走勢!$A$4:$J$495,7,FALSE)</f>
        <v>#N/A</v>
      </c>
      <c r="AF527" s="33" t="e">
        <f>VLOOKUP($B527,三大美股走勢!$A$4:$J$495,10,FALSE)</f>
        <v>#N/A</v>
      </c>
    </row>
    <row r="528" spans="2:32">
      <c r="B528" s="32">
        <v>43307</v>
      </c>
      <c r="C528" s="33" t="e">
        <f>VLOOKUP($B528,大盤與近月台指!$A$4:$I$499,2,FALSE)</f>
        <v>#N/A</v>
      </c>
      <c r="D528" s="34" t="e">
        <f>VLOOKUP($B528,大盤與近月台指!$A$4:$I$499,3,FALSE)</f>
        <v>#N/A</v>
      </c>
      <c r="E528" s="35" t="e">
        <f>VLOOKUP($B528,大盤與近月台指!$A$4:$I$499,4,FALSE)</f>
        <v>#N/A</v>
      </c>
      <c r="F528" s="33" t="e">
        <f>VLOOKUP($B528,大盤與近月台指!$A$4:$I$499,5,FALSE)</f>
        <v>#N/A</v>
      </c>
      <c r="G528" s="49" t="e">
        <f>VLOOKUP($B528,三大法人買賣超!$A$4:$I$500,3,FALSE)</f>
        <v>#N/A</v>
      </c>
      <c r="H528" s="34" t="e">
        <f>VLOOKUP($B528,三大法人買賣超!$A$4:$I$500,5,FALSE)</f>
        <v>#N/A</v>
      </c>
      <c r="I528" s="27" t="e">
        <f>VLOOKUP($B528,三大法人買賣超!$A$4:$I$500,7,FALSE)</f>
        <v>#N/A</v>
      </c>
      <c r="J528" s="27" t="e">
        <f>VLOOKUP($B528,三大法人買賣超!$A$4:$I$500,9,FALSE)</f>
        <v>#N/A</v>
      </c>
      <c r="K528" s="37">
        <f>新台幣匯率美元指數!B529</f>
        <v>0</v>
      </c>
      <c r="L528" s="38">
        <f>新台幣匯率美元指數!C529</f>
        <v>0</v>
      </c>
      <c r="M528" s="39">
        <f>新台幣匯率美元指數!D529</f>
        <v>0</v>
      </c>
      <c r="N528" s="27" t="e">
        <f>VLOOKUP($B528,外資期貨未平倉口數!$A$4:$M$499,4,FALSE)</f>
        <v>#N/A</v>
      </c>
      <c r="O528" s="27" t="e">
        <f>VLOOKUP($B528,外資期貨未平倉口數!$A$4:$M$499,9,FALSE)</f>
        <v>#N/A</v>
      </c>
      <c r="P528" s="27" t="e">
        <f>VLOOKUP($B528,外資期貨未平倉口數!$A$4:$M$499,10,FALSE)</f>
        <v>#N/A</v>
      </c>
      <c r="Q528" s="27" t="e">
        <f>VLOOKUP($B528,外資期貨未平倉口數!$A$4:$M$499,11,FALSE)</f>
        <v>#N/A</v>
      </c>
      <c r="R528" s="64" t="e">
        <f>VLOOKUP($B528,選擇權未平倉餘額!$A$4:$I$500,6,FALSE)</f>
        <v>#N/A</v>
      </c>
      <c r="S528" s="64" t="e">
        <f>VLOOKUP($B528,選擇權未平倉餘額!$A$4:$I$500,7,FALSE)</f>
        <v>#N/A</v>
      </c>
      <c r="T528" s="64" t="e">
        <f>VLOOKUP($B528,選擇權未平倉餘額!$A$4:$I$500,8,FALSE)</f>
        <v>#N/A</v>
      </c>
      <c r="U528" s="64" t="e">
        <f>VLOOKUP($B528,選擇權未平倉餘額!$A$4:$I$500,9,FALSE)</f>
        <v>#N/A</v>
      </c>
      <c r="V528" s="39" t="e">
        <f>VLOOKUP($B528,臺指選擇權P_C_Ratios!$A$4:$C$500,3,FALSE)</f>
        <v>#N/A</v>
      </c>
      <c r="W528" s="41" t="e">
        <f>VLOOKUP($B528,散戶多空比!$A$6:$L$500,12,FALSE)</f>
        <v>#N/A</v>
      </c>
      <c r="X528" s="40" t="e">
        <f>VLOOKUP($B528,期貨大額交易人未沖銷部位!$A$4:$O$499,4,FALSE)</f>
        <v>#N/A</v>
      </c>
      <c r="Y528" s="40" t="e">
        <f>VLOOKUP($B528,期貨大額交易人未沖銷部位!$A$4:$O$499,7,FALSE)</f>
        <v>#N/A</v>
      </c>
      <c r="Z528" s="40" t="e">
        <f>VLOOKUP($B528,期貨大額交易人未沖銷部位!$A$4:$O$499,10,FALSE)</f>
        <v>#N/A</v>
      </c>
      <c r="AA528" s="40" t="e">
        <f>VLOOKUP($B528,期貨大額交易人未沖銷部位!$A$4:$O$499,13,FALSE)</f>
        <v>#N/A</v>
      </c>
      <c r="AB528" s="40" t="e">
        <f>VLOOKUP($B528,期貨大額交易人未沖銷部位!$A$4:$O$499,14,FALSE)</f>
        <v>#N/A</v>
      </c>
      <c r="AC528" s="40" t="e">
        <f>VLOOKUP($B528,期貨大額交易人未沖銷部位!$A$4:$O$499,15,FALSE)</f>
        <v>#N/A</v>
      </c>
      <c r="AD528" s="33" t="e">
        <f>VLOOKUP($B528,三大美股走勢!$A$4:$J$495,4,FALSE)</f>
        <v>#N/A</v>
      </c>
      <c r="AE528" s="33" t="e">
        <f>VLOOKUP($B528,三大美股走勢!$A$4:$J$495,7,FALSE)</f>
        <v>#N/A</v>
      </c>
      <c r="AF528" s="33" t="e">
        <f>VLOOKUP($B528,三大美股走勢!$A$4:$J$495,10,FALSE)</f>
        <v>#N/A</v>
      </c>
    </row>
    <row r="529" spans="2:32">
      <c r="B529" s="32">
        <v>43308</v>
      </c>
      <c r="C529" s="33" t="e">
        <f>VLOOKUP($B529,大盤與近月台指!$A$4:$I$499,2,FALSE)</f>
        <v>#N/A</v>
      </c>
      <c r="D529" s="34" t="e">
        <f>VLOOKUP($B529,大盤與近月台指!$A$4:$I$499,3,FALSE)</f>
        <v>#N/A</v>
      </c>
      <c r="E529" s="35" t="e">
        <f>VLOOKUP($B529,大盤與近月台指!$A$4:$I$499,4,FALSE)</f>
        <v>#N/A</v>
      </c>
      <c r="F529" s="33" t="e">
        <f>VLOOKUP($B529,大盤與近月台指!$A$4:$I$499,5,FALSE)</f>
        <v>#N/A</v>
      </c>
      <c r="G529" s="49" t="e">
        <f>VLOOKUP($B529,三大法人買賣超!$A$4:$I$500,3,FALSE)</f>
        <v>#N/A</v>
      </c>
      <c r="H529" s="34" t="e">
        <f>VLOOKUP($B529,三大法人買賣超!$A$4:$I$500,5,FALSE)</f>
        <v>#N/A</v>
      </c>
      <c r="I529" s="27" t="e">
        <f>VLOOKUP($B529,三大法人買賣超!$A$4:$I$500,7,FALSE)</f>
        <v>#N/A</v>
      </c>
      <c r="J529" s="27" t="e">
        <f>VLOOKUP($B529,三大法人買賣超!$A$4:$I$500,9,FALSE)</f>
        <v>#N/A</v>
      </c>
      <c r="K529" s="37">
        <f>新台幣匯率美元指數!B530</f>
        <v>0</v>
      </c>
      <c r="L529" s="38">
        <f>新台幣匯率美元指數!C530</f>
        <v>0</v>
      </c>
      <c r="M529" s="39">
        <f>新台幣匯率美元指數!D530</f>
        <v>0</v>
      </c>
      <c r="N529" s="27" t="e">
        <f>VLOOKUP($B529,外資期貨未平倉口數!$A$4:$M$499,4,FALSE)</f>
        <v>#N/A</v>
      </c>
      <c r="O529" s="27" t="e">
        <f>VLOOKUP($B529,外資期貨未平倉口數!$A$4:$M$499,9,FALSE)</f>
        <v>#N/A</v>
      </c>
      <c r="P529" s="27" t="e">
        <f>VLOOKUP($B529,外資期貨未平倉口數!$A$4:$M$499,10,FALSE)</f>
        <v>#N/A</v>
      </c>
      <c r="Q529" s="27" t="e">
        <f>VLOOKUP($B529,外資期貨未平倉口數!$A$4:$M$499,11,FALSE)</f>
        <v>#N/A</v>
      </c>
      <c r="R529" s="64" t="e">
        <f>VLOOKUP($B529,選擇權未平倉餘額!$A$4:$I$500,6,FALSE)</f>
        <v>#N/A</v>
      </c>
      <c r="S529" s="64" t="e">
        <f>VLOOKUP($B529,選擇權未平倉餘額!$A$4:$I$500,7,FALSE)</f>
        <v>#N/A</v>
      </c>
      <c r="T529" s="64" t="e">
        <f>VLOOKUP($B529,選擇權未平倉餘額!$A$4:$I$500,8,FALSE)</f>
        <v>#N/A</v>
      </c>
      <c r="U529" s="64" t="e">
        <f>VLOOKUP($B529,選擇權未平倉餘額!$A$4:$I$500,9,FALSE)</f>
        <v>#N/A</v>
      </c>
      <c r="V529" s="39" t="e">
        <f>VLOOKUP($B529,臺指選擇權P_C_Ratios!$A$4:$C$500,3,FALSE)</f>
        <v>#N/A</v>
      </c>
      <c r="W529" s="41" t="e">
        <f>VLOOKUP($B529,散戶多空比!$A$6:$L$500,12,FALSE)</f>
        <v>#N/A</v>
      </c>
      <c r="X529" s="40" t="e">
        <f>VLOOKUP($B529,期貨大額交易人未沖銷部位!$A$4:$O$499,4,FALSE)</f>
        <v>#N/A</v>
      </c>
      <c r="Y529" s="40" t="e">
        <f>VLOOKUP($B529,期貨大額交易人未沖銷部位!$A$4:$O$499,7,FALSE)</f>
        <v>#N/A</v>
      </c>
      <c r="Z529" s="40" t="e">
        <f>VLOOKUP($B529,期貨大額交易人未沖銷部位!$A$4:$O$499,10,FALSE)</f>
        <v>#N/A</v>
      </c>
      <c r="AA529" s="40" t="e">
        <f>VLOOKUP($B529,期貨大額交易人未沖銷部位!$A$4:$O$499,13,FALSE)</f>
        <v>#N/A</v>
      </c>
      <c r="AB529" s="40" t="e">
        <f>VLOOKUP($B529,期貨大額交易人未沖銷部位!$A$4:$O$499,14,FALSE)</f>
        <v>#N/A</v>
      </c>
      <c r="AC529" s="40" t="e">
        <f>VLOOKUP($B529,期貨大額交易人未沖銷部位!$A$4:$O$499,15,FALSE)</f>
        <v>#N/A</v>
      </c>
      <c r="AD529" s="33" t="e">
        <f>VLOOKUP($B529,三大美股走勢!$A$4:$J$495,4,FALSE)</f>
        <v>#N/A</v>
      </c>
      <c r="AE529" s="33" t="e">
        <f>VLOOKUP($B529,三大美股走勢!$A$4:$J$495,7,FALSE)</f>
        <v>#N/A</v>
      </c>
      <c r="AF529" s="33" t="e">
        <f>VLOOKUP($B529,三大美股走勢!$A$4:$J$495,10,FALSE)</f>
        <v>#N/A</v>
      </c>
    </row>
    <row r="530" spans="2:32">
      <c r="B530" s="32">
        <v>43309</v>
      </c>
      <c r="C530" s="33" t="e">
        <f>VLOOKUP($B530,大盤與近月台指!$A$4:$I$499,2,FALSE)</f>
        <v>#N/A</v>
      </c>
      <c r="D530" s="34" t="e">
        <f>VLOOKUP($B530,大盤與近月台指!$A$4:$I$499,3,FALSE)</f>
        <v>#N/A</v>
      </c>
      <c r="E530" s="35" t="e">
        <f>VLOOKUP($B530,大盤與近月台指!$A$4:$I$499,4,FALSE)</f>
        <v>#N/A</v>
      </c>
      <c r="F530" s="33" t="e">
        <f>VLOOKUP($B530,大盤與近月台指!$A$4:$I$499,5,FALSE)</f>
        <v>#N/A</v>
      </c>
      <c r="G530" s="49" t="e">
        <f>VLOOKUP($B530,三大法人買賣超!$A$4:$I$500,3,FALSE)</f>
        <v>#N/A</v>
      </c>
      <c r="H530" s="34" t="e">
        <f>VLOOKUP($B530,三大法人買賣超!$A$4:$I$500,5,FALSE)</f>
        <v>#N/A</v>
      </c>
      <c r="I530" s="27" t="e">
        <f>VLOOKUP($B530,三大法人買賣超!$A$4:$I$500,7,FALSE)</f>
        <v>#N/A</v>
      </c>
      <c r="J530" s="27" t="e">
        <f>VLOOKUP($B530,三大法人買賣超!$A$4:$I$500,9,FALSE)</f>
        <v>#N/A</v>
      </c>
      <c r="K530" s="37">
        <f>新台幣匯率美元指數!B531</f>
        <v>0</v>
      </c>
      <c r="L530" s="38">
        <f>新台幣匯率美元指數!C531</f>
        <v>0</v>
      </c>
      <c r="M530" s="39">
        <f>新台幣匯率美元指數!D531</f>
        <v>0</v>
      </c>
      <c r="N530" s="27" t="e">
        <f>VLOOKUP($B530,外資期貨未平倉口數!$A$4:$M$499,4,FALSE)</f>
        <v>#N/A</v>
      </c>
      <c r="O530" s="27" t="e">
        <f>VLOOKUP($B530,外資期貨未平倉口數!$A$4:$M$499,9,FALSE)</f>
        <v>#N/A</v>
      </c>
      <c r="P530" s="27" t="e">
        <f>VLOOKUP($B530,外資期貨未平倉口數!$A$4:$M$499,10,FALSE)</f>
        <v>#N/A</v>
      </c>
      <c r="Q530" s="27" t="e">
        <f>VLOOKUP($B530,外資期貨未平倉口數!$A$4:$M$499,11,FALSE)</f>
        <v>#N/A</v>
      </c>
      <c r="R530" s="64" t="e">
        <f>VLOOKUP($B530,選擇權未平倉餘額!$A$4:$I$500,6,FALSE)</f>
        <v>#N/A</v>
      </c>
      <c r="S530" s="64" t="e">
        <f>VLOOKUP($B530,選擇權未平倉餘額!$A$4:$I$500,7,FALSE)</f>
        <v>#N/A</v>
      </c>
      <c r="T530" s="64" t="e">
        <f>VLOOKUP($B530,選擇權未平倉餘額!$A$4:$I$500,8,FALSE)</f>
        <v>#N/A</v>
      </c>
      <c r="U530" s="64" t="e">
        <f>VLOOKUP($B530,選擇權未平倉餘額!$A$4:$I$500,9,FALSE)</f>
        <v>#N/A</v>
      </c>
      <c r="V530" s="39" t="e">
        <f>VLOOKUP($B530,臺指選擇權P_C_Ratios!$A$4:$C$500,3,FALSE)</f>
        <v>#N/A</v>
      </c>
      <c r="W530" s="41" t="e">
        <f>VLOOKUP($B530,散戶多空比!$A$6:$L$500,12,FALSE)</f>
        <v>#N/A</v>
      </c>
      <c r="X530" s="40" t="e">
        <f>VLOOKUP($B530,期貨大額交易人未沖銷部位!$A$4:$O$499,4,FALSE)</f>
        <v>#N/A</v>
      </c>
      <c r="Y530" s="40" t="e">
        <f>VLOOKUP($B530,期貨大額交易人未沖銷部位!$A$4:$O$499,7,FALSE)</f>
        <v>#N/A</v>
      </c>
      <c r="Z530" s="40" t="e">
        <f>VLOOKUP($B530,期貨大額交易人未沖銷部位!$A$4:$O$499,10,FALSE)</f>
        <v>#N/A</v>
      </c>
      <c r="AA530" s="40" t="e">
        <f>VLOOKUP($B530,期貨大額交易人未沖銷部位!$A$4:$O$499,13,FALSE)</f>
        <v>#N/A</v>
      </c>
      <c r="AB530" s="40" t="e">
        <f>VLOOKUP($B530,期貨大額交易人未沖銷部位!$A$4:$O$499,14,FALSE)</f>
        <v>#N/A</v>
      </c>
      <c r="AC530" s="40" t="e">
        <f>VLOOKUP($B530,期貨大額交易人未沖銷部位!$A$4:$O$499,15,FALSE)</f>
        <v>#N/A</v>
      </c>
      <c r="AD530" s="33" t="e">
        <f>VLOOKUP($B530,三大美股走勢!$A$4:$J$495,4,FALSE)</f>
        <v>#N/A</v>
      </c>
      <c r="AE530" s="33" t="e">
        <f>VLOOKUP($B530,三大美股走勢!$A$4:$J$495,7,FALSE)</f>
        <v>#N/A</v>
      </c>
      <c r="AF530" s="33" t="e">
        <f>VLOOKUP($B530,三大美股走勢!$A$4:$J$495,10,FALSE)</f>
        <v>#N/A</v>
      </c>
    </row>
    <row r="531" spans="2:32">
      <c r="B531" s="32">
        <v>43310</v>
      </c>
      <c r="C531" s="33" t="e">
        <f>VLOOKUP($B531,大盤與近月台指!$A$4:$I$499,2,FALSE)</f>
        <v>#N/A</v>
      </c>
      <c r="D531" s="34" t="e">
        <f>VLOOKUP($B531,大盤與近月台指!$A$4:$I$499,3,FALSE)</f>
        <v>#N/A</v>
      </c>
      <c r="E531" s="35" t="e">
        <f>VLOOKUP($B531,大盤與近月台指!$A$4:$I$499,4,FALSE)</f>
        <v>#N/A</v>
      </c>
      <c r="F531" s="33" t="e">
        <f>VLOOKUP($B531,大盤與近月台指!$A$4:$I$499,5,FALSE)</f>
        <v>#N/A</v>
      </c>
      <c r="G531" s="49" t="e">
        <f>VLOOKUP($B531,三大法人買賣超!$A$4:$I$500,3,FALSE)</f>
        <v>#N/A</v>
      </c>
      <c r="H531" s="34" t="e">
        <f>VLOOKUP($B531,三大法人買賣超!$A$4:$I$500,5,FALSE)</f>
        <v>#N/A</v>
      </c>
      <c r="I531" s="27" t="e">
        <f>VLOOKUP($B531,三大法人買賣超!$A$4:$I$500,7,FALSE)</f>
        <v>#N/A</v>
      </c>
      <c r="J531" s="27" t="e">
        <f>VLOOKUP($B531,三大法人買賣超!$A$4:$I$500,9,FALSE)</f>
        <v>#N/A</v>
      </c>
      <c r="K531" s="37">
        <f>新台幣匯率美元指數!B532</f>
        <v>0</v>
      </c>
      <c r="L531" s="38">
        <f>新台幣匯率美元指數!C532</f>
        <v>0</v>
      </c>
      <c r="M531" s="39">
        <f>新台幣匯率美元指數!D532</f>
        <v>0</v>
      </c>
      <c r="N531" s="27" t="e">
        <f>VLOOKUP($B531,外資期貨未平倉口數!$A$4:$M$499,4,FALSE)</f>
        <v>#N/A</v>
      </c>
      <c r="O531" s="27" t="e">
        <f>VLOOKUP($B531,外資期貨未平倉口數!$A$4:$M$499,9,FALSE)</f>
        <v>#N/A</v>
      </c>
      <c r="P531" s="27" t="e">
        <f>VLOOKUP($B531,外資期貨未平倉口數!$A$4:$M$499,10,FALSE)</f>
        <v>#N/A</v>
      </c>
      <c r="Q531" s="27" t="e">
        <f>VLOOKUP($B531,外資期貨未平倉口數!$A$4:$M$499,11,FALSE)</f>
        <v>#N/A</v>
      </c>
      <c r="R531" s="64" t="e">
        <f>VLOOKUP($B531,選擇權未平倉餘額!$A$4:$I$500,6,FALSE)</f>
        <v>#N/A</v>
      </c>
      <c r="S531" s="64" t="e">
        <f>VLOOKUP($B531,選擇權未平倉餘額!$A$4:$I$500,7,FALSE)</f>
        <v>#N/A</v>
      </c>
      <c r="T531" s="64" t="e">
        <f>VLOOKUP($B531,選擇權未平倉餘額!$A$4:$I$500,8,FALSE)</f>
        <v>#N/A</v>
      </c>
      <c r="U531" s="64" t="e">
        <f>VLOOKUP($B531,選擇權未平倉餘額!$A$4:$I$500,9,FALSE)</f>
        <v>#N/A</v>
      </c>
      <c r="V531" s="39" t="e">
        <f>VLOOKUP($B531,臺指選擇權P_C_Ratios!$A$4:$C$500,3,FALSE)</f>
        <v>#N/A</v>
      </c>
      <c r="W531" s="41" t="e">
        <f>VLOOKUP($B531,散戶多空比!$A$6:$L$500,12,FALSE)</f>
        <v>#N/A</v>
      </c>
      <c r="X531" s="40" t="e">
        <f>VLOOKUP($B531,期貨大額交易人未沖銷部位!$A$4:$O$499,4,FALSE)</f>
        <v>#N/A</v>
      </c>
      <c r="Y531" s="40" t="e">
        <f>VLOOKUP($B531,期貨大額交易人未沖銷部位!$A$4:$O$499,7,FALSE)</f>
        <v>#N/A</v>
      </c>
      <c r="Z531" s="40" t="e">
        <f>VLOOKUP($B531,期貨大額交易人未沖銷部位!$A$4:$O$499,10,FALSE)</f>
        <v>#N/A</v>
      </c>
      <c r="AA531" s="40" t="e">
        <f>VLOOKUP($B531,期貨大額交易人未沖銷部位!$A$4:$O$499,13,FALSE)</f>
        <v>#N/A</v>
      </c>
      <c r="AB531" s="40" t="e">
        <f>VLOOKUP($B531,期貨大額交易人未沖銷部位!$A$4:$O$499,14,FALSE)</f>
        <v>#N/A</v>
      </c>
      <c r="AC531" s="40" t="e">
        <f>VLOOKUP($B531,期貨大額交易人未沖銷部位!$A$4:$O$499,15,FALSE)</f>
        <v>#N/A</v>
      </c>
      <c r="AD531" s="33" t="e">
        <f>VLOOKUP($B531,三大美股走勢!$A$4:$J$495,4,FALSE)</f>
        <v>#N/A</v>
      </c>
      <c r="AE531" s="33" t="e">
        <f>VLOOKUP($B531,三大美股走勢!$A$4:$J$495,7,FALSE)</f>
        <v>#N/A</v>
      </c>
      <c r="AF531" s="33" t="e">
        <f>VLOOKUP($B531,三大美股走勢!$A$4:$J$495,10,FALSE)</f>
        <v>#N/A</v>
      </c>
    </row>
    <row r="532" spans="2:32">
      <c r="B532" s="32">
        <v>43311</v>
      </c>
      <c r="C532" s="33" t="e">
        <f>VLOOKUP($B532,大盤與近月台指!$A$4:$I$499,2,FALSE)</f>
        <v>#N/A</v>
      </c>
      <c r="D532" s="34" t="e">
        <f>VLOOKUP($B532,大盤與近月台指!$A$4:$I$499,3,FALSE)</f>
        <v>#N/A</v>
      </c>
      <c r="E532" s="35" t="e">
        <f>VLOOKUP($B532,大盤與近月台指!$A$4:$I$499,4,FALSE)</f>
        <v>#N/A</v>
      </c>
      <c r="F532" s="33" t="e">
        <f>VLOOKUP($B532,大盤與近月台指!$A$4:$I$499,5,FALSE)</f>
        <v>#N/A</v>
      </c>
      <c r="G532" s="49" t="e">
        <f>VLOOKUP($B532,三大法人買賣超!$A$4:$I$500,3,FALSE)</f>
        <v>#N/A</v>
      </c>
      <c r="H532" s="34" t="e">
        <f>VLOOKUP($B532,三大法人買賣超!$A$4:$I$500,5,FALSE)</f>
        <v>#N/A</v>
      </c>
      <c r="I532" s="27" t="e">
        <f>VLOOKUP($B532,三大法人買賣超!$A$4:$I$500,7,FALSE)</f>
        <v>#N/A</v>
      </c>
      <c r="J532" s="27" t="e">
        <f>VLOOKUP($B532,三大法人買賣超!$A$4:$I$500,9,FALSE)</f>
        <v>#N/A</v>
      </c>
      <c r="K532" s="37">
        <f>新台幣匯率美元指數!B533</f>
        <v>0</v>
      </c>
      <c r="L532" s="38">
        <f>新台幣匯率美元指數!C533</f>
        <v>0</v>
      </c>
      <c r="M532" s="39">
        <f>新台幣匯率美元指數!D533</f>
        <v>0</v>
      </c>
      <c r="N532" s="27" t="e">
        <f>VLOOKUP($B532,外資期貨未平倉口數!$A$4:$M$499,4,FALSE)</f>
        <v>#N/A</v>
      </c>
      <c r="O532" s="27" t="e">
        <f>VLOOKUP($B532,外資期貨未平倉口數!$A$4:$M$499,9,FALSE)</f>
        <v>#N/A</v>
      </c>
      <c r="P532" s="27" t="e">
        <f>VLOOKUP($B532,外資期貨未平倉口數!$A$4:$M$499,10,FALSE)</f>
        <v>#N/A</v>
      </c>
      <c r="Q532" s="27" t="e">
        <f>VLOOKUP($B532,外資期貨未平倉口數!$A$4:$M$499,11,FALSE)</f>
        <v>#N/A</v>
      </c>
      <c r="R532" s="64" t="e">
        <f>VLOOKUP($B532,選擇權未平倉餘額!$A$4:$I$500,6,FALSE)</f>
        <v>#N/A</v>
      </c>
      <c r="S532" s="64" t="e">
        <f>VLOOKUP($B532,選擇權未平倉餘額!$A$4:$I$500,7,FALSE)</f>
        <v>#N/A</v>
      </c>
      <c r="T532" s="64" t="e">
        <f>VLOOKUP($B532,選擇權未平倉餘額!$A$4:$I$500,8,FALSE)</f>
        <v>#N/A</v>
      </c>
      <c r="U532" s="64" t="e">
        <f>VLOOKUP($B532,選擇權未平倉餘額!$A$4:$I$500,9,FALSE)</f>
        <v>#N/A</v>
      </c>
      <c r="V532" s="39" t="e">
        <f>VLOOKUP($B532,臺指選擇權P_C_Ratios!$A$4:$C$500,3,FALSE)</f>
        <v>#N/A</v>
      </c>
      <c r="W532" s="41" t="e">
        <f>VLOOKUP($B532,散戶多空比!$A$6:$L$500,12,FALSE)</f>
        <v>#N/A</v>
      </c>
      <c r="X532" s="40" t="e">
        <f>VLOOKUP($B532,期貨大額交易人未沖銷部位!$A$4:$O$499,4,FALSE)</f>
        <v>#N/A</v>
      </c>
      <c r="Y532" s="40" t="e">
        <f>VLOOKUP($B532,期貨大額交易人未沖銷部位!$A$4:$O$499,7,FALSE)</f>
        <v>#N/A</v>
      </c>
      <c r="Z532" s="40" t="e">
        <f>VLOOKUP($B532,期貨大額交易人未沖銷部位!$A$4:$O$499,10,FALSE)</f>
        <v>#N/A</v>
      </c>
      <c r="AA532" s="40" t="e">
        <f>VLOOKUP($B532,期貨大額交易人未沖銷部位!$A$4:$O$499,13,FALSE)</f>
        <v>#N/A</v>
      </c>
      <c r="AB532" s="40" t="e">
        <f>VLOOKUP($B532,期貨大額交易人未沖銷部位!$A$4:$O$499,14,FALSE)</f>
        <v>#N/A</v>
      </c>
      <c r="AC532" s="40" t="e">
        <f>VLOOKUP($B532,期貨大額交易人未沖銷部位!$A$4:$O$499,15,FALSE)</f>
        <v>#N/A</v>
      </c>
      <c r="AD532" s="33" t="e">
        <f>VLOOKUP($B532,三大美股走勢!$A$4:$J$495,4,FALSE)</f>
        <v>#N/A</v>
      </c>
      <c r="AE532" s="33" t="e">
        <f>VLOOKUP($B532,三大美股走勢!$A$4:$J$495,7,FALSE)</f>
        <v>#N/A</v>
      </c>
      <c r="AF532" s="33" t="e">
        <f>VLOOKUP($B532,三大美股走勢!$A$4:$J$495,10,FALSE)</f>
        <v>#N/A</v>
      </c>
    </row>
    <row r="533" spans="2:32">
      <c r="B533" s="32">
        <v>43312</v>
      </c>
      <c r="C533" s="33" t="e">
        <f>VLOOKUP($B533,大盤與近月台指!$A$4:$I$499,2,FALSE)</f>
        <v>#N/A</v>
      </c>
      <c r="D533" s="34" t="e">
        <f>VLOOKUP($B533,大盤與近月台指!$A$4:$I$499,3,FALSE)</f>
        <v>#N/A</v>
      </c>
      <c r="E533" s="35" t="e">
        <f>VLOOKUP($B533,大盤與近月台指!$A$4:$I$499,4,FALSE)</f>
        <v>#N/A</v>
      </c>
      <c r="F533" s="33" t="e">
        <f>VLOOKUP($B533,大盤與近月台指!$A$4:$I$499,5,FALSE)</f>
        <v>#N/A</v>
      </c>
      <c r="G533" s="49" t="e">
        <f>VLOOKUP($B533,三大法人買賣超!$A$4:$I$500,3,FALSE)</f>
        <v>#N/A</v>
      </c>
      <c r="H533" s="34" t="e">
        <f>VLOOKUP($B533,三大法人買賣超!$A$4:$I$500,5,FALSE)</f>
        <v>#N/A</v>
      </c>
      <c r="I533" s="27" t="e">
        <f>VLOOKUP($B533,三大法人買賣超!$A$4:$I$500,7,FALSE)</f>
        <v>#N/A</v>
      </c>
      <c r="J533" s="27" t="e">
        <f>VLOOKUP($B533,三大法人買賣超!$A$4:$I$500,9,FALSE)</f>
        <v>#N/A</v>
      </c>
      <c r="K533" s="37">
        <f>新台幣匯率美元指數!B534</f>
        <v>0</v>
      </c>
      <c r="L533" s="38">
        <f>新台幣匯率美元指數!C534</f>
        <v>0</v>
      </c>
      <c r="M533" s="39">
        <f>新台幣匯率美元指數!D534</f>
        <v>0</v>
      </c>
      <c r="N533" s="27" t="e">
        <f>VLOOKUP($B533,外資期貨未平倉口數!$A$4:$M$499,4,FALSE)</f>
        <v>#N/A</v>
      </c>
      <c r="O533" s="27" t="e">
        <f>VLOOKUP($B533,外資期貨未平倉口數!$A$4:$M$499,9,FALSE)</f>
        <v>#N/A</v>
      </c>
      <c r="P533" s="27" t="e">
        <f>VLOOKUP($B533,外資期貨未平倉口數!$A$4:$M$499,10,FALSE)</f>
        <v>#N/A</v>
      </c>
      <c r="Q533" s="27" t="e">
        <f>VLOOKUP($B533,外資期貨未平倉口數!$A$4:$M$499,11,FALSE)</f>
        <v>#N/A</v>
      </c>
      <c r="R533" s="64" t="e">
        <f>VLOOKUP($B533,選擇權未平倉餘額!$A$4:$I$500,6,FALSE)</f>
        <v>#N/A</v>
      </c>
      <c r="S533" s="64" t="e">
        <f>VLOOKUP($B533,選擇權未平倉餘額!$A$4:$I$500,7,FALSE)</f>
        <v>#N/A</v>
      </c>
      <c r="T533" s="64" t="e">
        <f>VLOOKUP($B533,選擇權未平倉餘額!$A$4:$I$500,8,FALSE)</f>
        <v>#N/A</v>
      </c>
      <c r="U533" s="64" t="e">
        <f>VLOOKUP($B533,選擇權未平倉餘額!$A$4:$I$500,9,FALSE)</f>
        <v>#N/A</v>
      </c>
      <c r="V533" s="39" t="e">
        <f>VLOOKUP($B533,臺指選擇權P_C_Ratios!$A$4:$C$500,3,FALSE)</f>
        <v>#N/A</v>
      </c>
      <c r="W533" s="41" t="e">
        <f>VLOOKUP($B533,散戶多空比!$A$6:$L$500,12,FALSE)</f>
        <v>#N/A</v>
      </c>
      <c r="X533" s="40" t="e">
        <f>VLOOKUP($B533,期貨大額交易人未沖銷部位!$A$4:$O$499,4,FALSE)</f>
        <v>#N/A</v>
      </c>
      <c r="Y533" s="40" t="e">
        <f>VLOOKUP($B533,期貨大額交易人未沖銷部位!$A$4:$O$499,7,FALSE)</f>
        <v>#N/A</v>
      </c>
      <c r="Z533" s="40" t="e">
        <f>VLOOKUP($B533,期貨大額交易人未沖銷部位!$A$4:$O$499,10,FALSE)</f>
        <v>#N/A</v>
      </c>
      <c r="AA533" s="40" t="e">
        <f>VLOOKUP($B533,期貨大額交易人未沖銷部位!$A$4:$O$499,13,FALSE)</f>
        <v>#N/A</v>
      </c>
      <c r="AB533" s="40" t="e">
        <f>VLOOKUP($B533,期貨大額交易人未沖銷部位!$A$4:$O$499,14,FALSE)</f>
        <v>#N/A</v>
      </c>
      <c r="AC533" s="40" t="e">
        <f>VLOOKUP($B533,期貨大額交易人未沖銷部位!$A$4:$O$499,15,FALSE)</f>
        <v>#N/A</v>
      </c>
      <c r="AD533" s="33" t="e">
        <f>VLOOKUP($B533,三大美股走勢!$A$4:$J$495,4,FALSE)</f>
        <v>#N/A</v>
      </c>
      <c r="AE533" s="33" t="e">
        <f>VLOOKUP($B533,三大美股走勢!$A$4:$J$495,7,FALSE)</f>
        <v>#N/A</v>
      </c>
      <c r="AF533" s="33" t="e">
        <f>VLOOKUP($B533,三大美股走勢!$A$4:$J$495,10,FALSE)</f>
        <v>#N/A</v>
      </c>
    </row>
    <row r="534" spans="2:32">
      <c r="B534" s="32">
        <v>43313</v>
      </c>
      <c r="C534" s="33" t="e">
        <f>VLOOKUP($B534,大盤與近月台指!$A$4:$I$499,2,FALSE)</f>
        <v>#N/A</v>
      </c>
      <c r="D534" s="34" t="e">
        <f>VLOOKUP($B534,大盤與近月台指!$A$4:$I$499,3,FALSE)</f>
        <v>#N/A</v>
      </c>
      <c r="E534" s="35" t="e">
        <f>VLOOKUP($B534,大盤與近月台指!$A$4:$I$499,4,FALSE)</f>
        <v>#N/A</v>
      </c>
      <c r="F534" s="33" t="e">
        <f>VLOOKUP($B534,大盤與近月台指!$A$4:$I$499,5,FALSE)</f>
        <v>#N/A</v>
      </c>
      <c r="G534" s="49" t="e">
        <f>VLOOKUP($B534,三大法人買賣超!$A$4:$I$500,3,FALSE)</f>
        <v>#N/A</v>
      </c>
      <c r="H534" s="34" t="e">
        <f>VLOOKUP($B534,三大法人買賣超!$A$4:$I$500,5,FALSE)</f>
        <v>#N/A</v>
      </c>
      <c r="I534" s="27" t="e">
        <f>VLOOKUP($B534,三大法人買賣超!$A$4:$I$500,7,FALSE)</f>
        <v>#N/A</v>
      </c>
      <c r="J534" s="27" t="e">
        <f>VLOOKUP($B534,三大法人買賣超!$A$4:$I$500,9,FALSE)</f>
        <v>#N/A</v>
      </c>
      <c r="K534" s="37">
        <f>新台幣匯率美元指數!B535</f>
        <v>0</v>
      </c>
      <c r="L534" s="38">
        <f>新台幣匯率美元指數!C535</f>
        <v>0</v>
      </c>
      <c r="M534" s="39">
        <f>新台幣匯率美元指數!D535</f>
        <v>0</v>
      </c>
      <c r="N534" s="27" t="e">
        <f>VLOOKUP($B534,外資期貨未平倉口數!$A$4:$M$499,4,FALSE)</f>
        <v>#N/A</v>
      </c>
      <c r="O534" s="27" t="e">
        <f>VLOOKUP($B534,外資期貨未平倉口數!$A$4:$M$499,9,FALSE)</f>
        <v>#N/A</v>
      </c>
      <c r="P534" s="27" t="e">
        <f>VLOOKUP($B534,外資期貨未平倉口數!$A$4:$M$499,10,FALSE)</f>
        <v>#N/A</v>
      </c>
      <c r="Q534" s="27" t="e">
        <f>VLOOKUP($B534,外資期貨未平倉口數!$A$4:$M$499,11,FALSE)</f>
        <v>#N/A</v>
      </c>
      <c r="R534" s="64" t="e">
        <f>VLOOKUP($B534,選擇權未平倉餘額!$A$4:$I$500,6,FALSE)</f>
        <v>#N/A</v>
      </c>
      <c r="S534" s="64" t="e">
        <f>VLOOKUP($B534,選擇權未平倉餘額!$A$4:$I$500,7,FALSE)</f>
        <v>#N/A</v>
      </c>
      <c r="T534" s="64" t="e">
        <f>VLOOKUP($B534,選擇權未平倉餘額!$A$4:$I$500,8,FALSE)</f>
        <v>#N/A</v>
      </c>
      <c r="U534" s="64" t="e">
        <f>VLOOKUP($B534,選擇權未平倉餘額!$A$4:$I$500,9,FALSE)</f>
        <v>#N/A</v>
      </c>
      <c r="V534" s="39" t="e">
        <f>VLOOKUP($B534,臺指選擇權P_C_Ratios!$A$4:$C$500,3,FALSE)</f>
        <v>#N/A</v>
      </c>
      <c r="W534" s="41" t="e">
        <f>VLOOKUP($B534,散戶多空比!$A$6:$L$500,12,FALSE)</f>
        <v>#N/A</v>
      </c>
      <c r="X534" s="40" t="e">
        <f>VLOOKUP($B534,期貨大額交易人未沖銷部位!$A$4:$O$499,4,FALSE)</f>
        <v>#N/A</v>
      </c>
      <c r="Y534" s="40" t="e">
        <f>VLOOKUP($B534,期貨大額交易人未沖銷部位!$A$4:$O$499,7,FALSE)</f>
        <v>#N/A</v>
      </c>
      <c r="Z534" s="40" t="e">
        <f>VLOOKUP($B534,期貨大額交易人未沖銷部位!$A$4:$O$499,10,FALSE)</f>
        <v>#N/A</v>
      </c>
      <c r="AA534" s="40" t="e">
        <f>VLOOKUP($B534,期貨大額交易人未沖銷部位!$A$4:$O$499,13,FALSE)</f>
        <v>#N/A</v>
      </c>
      <c r="AB534" s="40" t="e">
        <f>VLOOKUP($B534,期貨大額交易人未沖銷部位!$A$4:$O$499,14,FALSE)</f>
        <v>#N/A</v>
      </c>
      <c r="AC534" s="40" t="e">
        <f>VLOOKUP($B534,期貨大額交易人未沖銷部位!$A$4:$O$499,15,FALSE)</f>
        <v>#N/A</v>
      </c>
      <c r="AD534" s="33" t="e">
        <f>VLOOKUP($B534,三大美股走勢!$A$4:$J$495,4,FALSE)</f>
        <v>#N/A</v>
      </c>
      <c r="AE534" s="33" t="e">
        <f>VLOOKUP($B534,三大美股走勢!$A$4:$J$495,7,FALSE)</f>
        <v>#N/A</v>
      </c>
      <c r="AF534" s="33" t="e">
        <f>VLOOKUP($B534,三大美股走勢!$A$4:$J$495,10,FALSE)</f>
        <v>#N/A</v>
      </c>
    </row>
    <row r="535" spans="2:32">
      <c r="B535" s="32">
        <v>43314</v>
      </c>
      <c r="C535" s="33" t="e">
        <f>VLOOKUP($B535,大盤與近月台指!$A$4:$I$499,2,FALSE)</f>
        <v>#N/A</v>
      </c>
      <c r="D535" s="34" t="e">
        <f>VLOOKUP($B535,大盤與近月台指!$A$4:$I$499,3,FALSE)</f>
        <v>#N/A</v>
      </c>
      <c r="E535" s="35" t="e">
        <f>VLOOKUP($B535,大盤與近月台指!$A$4:$I$499,4,FALSE)</f>
        <v>#N/A</v>
      </c>
      <c r="F535" s="33" t="e">
        <f>VLOOKUP($B535,大盤與近月台指!$A$4:$I$499,5,FALSE)</f>
        <v>#N/A</v>
      </c>
      <c r="G535" s="49" t="e">
        <f>VLOOKUP($B535,三大法人買賣超!$A$4:$I$500,3,FALSE)</f>
        <v>#N/A</v>
      </c>
      <c r="H535" s="34" t="e">
        <f>VLOOKUP($B535,三大法人買賣超!$A$4:$I$500,5,FALSE)</f>
        <v>#N/A</v>
      </c>
      <c r="I535" s="27" t="e">
        <f>VLOOKUP($B535,三大法人買賣超!$A$4:$I$500,7,FALSE)</f>
        <v>#N/A</v>
      </c>
      <c r="J535" s="27" t="e">
        <f>VLOOKUP($B535,三大法人買賣超!$A$4:$I$500,9,FALSE)</f>
        <v>#N/A</v>
      </c>
      <c r="K535" s="37">
        <f>新台幣匯率美元指數!B536</f>
        <v>0</v>
      </c>
      <c r="L535" s="38">
        <f>新台幣匯率美元指數!C536</f>
        <v>0</v>
      </c>
      <c r="M535" s="39">
        <f>新台幣匯率美元指數!D536</f>
        <v>0</v>
      </c>
      <c r="N535" s="27" t="e">
        <f>VLOOKUP($B535,外資期貨未平倉口數!$A$4:$M$499,4,FALSE)</f>
        <v>#N/A</v>
      </c>
      <c r="O535" s="27" t="e">
        <f>VLOOKUP($B535,外資期貨未平倉口數!$A$4:$M$499,9,FALSE)</f>
        <v>#N/A</v>
      </c>
      <c r="P535" s="27" t="e">
        <f>VLOOKUP($B535,外資期貨未平倉口數!$A$4:$M$499,10,FALSE)</f>
        <v>#N/A</v>
      </c>
      <c r="Q535" s="27" t="e">
        <f>VLOOKUP($B535,外資期貨未平倉口數!$A$4:$M$499,11,FALSE)</f>
        <v>#N/A</v>
      </c>
      <c r="R535" s="64" t="e">
        <f>VLOOKUP($B535,選擇權未平倉餘額!$A$4:$I$500,6,FALSE)</f>
        <v>#N/A</v>
      </c>
      <c r="S535" s="64" t="e">
        <f>VLOOKUP($B535,選擇權未平倉餘額!$A$4:$I$500,7,FALSE)</f>
        <v>#N/A</v>
      </c>
      <c r="T535" s="64" t="e">
        <f>VLOOKUP($B535,選擇權未平倉餘額!$A$4:$I$500,8,FALSE)</f>
        <v>#N/A</v>
      </c>
      <c r="U535" s="64" t="e">
        <f>VLOOKUP($B535,選擇權未平倉餘額!$A$4:$I$500,9,FALSE)</f>
        <v>#N/A</v>
      </c>
      <c r="V535" s="39" t="e">
        <f>VLOOKUP($B535,臺指選擇權P_C_Ratios!$A$4:$C$500,3,FALSE)</f>
        <v>#N/A</v>
      </c>
      <c r="W535" s="41" t="e">
        <f>VLOOKUP($B535,散戶多空比!$A$6:$L$500,12,FALSE)</f>
        <v>#N/A</v>
      </c>
      <c r="X535" s="40" t="e">
        <f>VLOOKUP($B535,期貨大額交易人未沖銷部位!$A$4:$O$499,4,FALSE)</f>
        <v>#N/A</v>
      </c>
      <c r="Y535" s="40" t="e">
        <f>VLOOKUP($B535,期貨大額交易人未沖銷部位!$A$4:$O$499,7,FALSE)</f>
        <v>#N/A</v>
      </c>
      <c r="Z535" s="40" t="e">
        <f>VLOOKUP($B535,期貨大額交易人未沖銷部位!$A$4:$O$499,10,FALSE)</f>
        <v>#N/A</v>
      </c>
      <c r="AA535" s="40" t="e">
        <f>VLOOKUP($B535,期貨大額交易人未沖銷部位!$A$4:$O$499,13,FALSE)</f>
        <v>#N/A</v>
      </c>
      <c r="AB535" s="40" t="e">
        <f>VLOOKUP($B535,期貨大額交易人未沖銷部位!$A$4:$O$499,14,FALSE)</f>
        <v>#N/A</v>
      </c>
      <c r="AC535" s="40" t="e">
        <f>VLOOKUP($B535,期貨大額交易人未沖銷部位!$A$4:$O$499,15,FALSE)</f>
        <v>#N/A</v>
      </c>
      <c r="AD535" s="33" t="e">
        <f>VLOOKUP($B535,三大美股走勢!$A$4:$J$495,4,FALSE)</f>
        <v>#N/A</v>
      </c>
      <c r="AE535" s="33" t="e">
        <f>VLOOKUP($B535,三大美股走勢!$A$4:$J$495,7,FALSE)</f>
        <v>#N/A</v>
      </c>
      <c r="AF535" s="33" t="e">
        <f>VLOOKUP($B535,三大美股走勢!$A$4:$J$495,10,FALSE)</f>
        <v>#N/A</v>
      </c>
    </row>
    <row r="536" spans="2:32">
      <c r="B536" s="32">
        <v>43315</v>
      </c>
      <c r="C536" s="33" t="e">
        <f>VLOOKUP($B536,大盤與近月台指!$A$4:$I$499,2,FALSE)</f>
        <v>#N/A</v>
      </c>
      <c r="D536" s="34" t="e">
        <f>VLOOKUP($B536,大盤與近月台指!$A$4:$I$499,3,FALSE)</f>
        <v>#N/A</v>
      </c>
      <c r="E536" s="35" t="e">
        <f>VLOOKUP($B536,大盤與近月台指!$A$4:$I$499,4,FALSE)</f>
        <v>#N/A</v>
      </c>
      <c r="F536" s="33" t="e">
        <f>VLOOKUP($B536,大盤與近月台指!$A$4:$I$499,5,FALSE)</f>
        <v>#N/A</v>
      </c>
      <c r="G536" s="49" t="e">
        <f>VLOOKUP($B536,三大法人買賣超!$A$4:$I$500,3,FALSE)</f>
        <v>#N/A</v>
      </c>
      <c r="H536" s="34" t="e">
        <f>VLOOKUP($B536,三大法人買賣超!$A$4:$I$500,5,FALSE)</f>
        <v>#N/A</v>
      </c>
      <c r="I536" s="27" t="e">
        <f>VLOOKUP($B536,三大法人買賣超!$A$4:$I$500,7,FALSE)</f>
        <v>#N/A</v>
      </c>
      <c r="J536" s="27" t="e">
        <f>VLOOKUP($B536,三大法人買賣超!$A$4:$I$500,9,FALSE)</f>
        <v>#N/A</v>
      </c>
      <c r="K536" s="37">
        <f>新台幣匯率美元指數!B537</f>
        <v>0</v>
      </c>
      <c r="L536" s="38">
        <f>新台幣匯率美元指數!C537</f>
        <v>0</v>
      </c>
      <c r="M536" s="39">
        <f>新台幣匯率美元指數!D537</f>
        <v>0</v>
      </c>
      <c r="N536" s="27" t="e">
        <f>VLOOKUP($B536,外資期貨未平倉口數!$A$4:$M$499,4,FALSE)</f>
        <v>#N/A</v>
      </c>
      <c r="O536" s="27" t="e">
        <f>VLOOKUP($B536,外資期貨未平倉口數!$A$4:$M$499,9,FALSE)</f>
        <v>#N/A</v>
      </c>
      <c r="P536" s="27" t="e">
        <f>VLOOKUP($B536,外資期貨未平倉口數!$A$4:$M$499,10,FALSE)</f>
        <v>#N/A</v>
      </c>
      <c r="Q536" s="27" t="e">
        <f>VLOOKUP($B536,外資期貨未平倉口數!$A$4:$M$499,11,FALSE)</f>
        <v>#N/A</v>
      </c>
      <c r="R536" s="64" t="e">
        <f>VLOOKUP($B536,選擇權未平倉餘額!$A$4:$I$500,6,FALSE)</f>
        <v>#N/A</v>
      </c>
      <c r="S536" s="64" t="e">
        <f>VLOOKUP($B536,選擇權未平倉餘額!$A$4:$I$500,7,FALSE)</f>
        <v>#N/A</v>
      </c>
      <c r="T536" s="64" t="e">
        <f>VLOOKUP($B536,選擇權未平倉餘額!$A$4:$I$500,8,FALSE)</f>
        <v>#N/A</v>
      </c>
      <c r="U536" s="64" t="e">
        <f>VLOOKUP($B536,選擇權未平倉餘額!$A$4:$I$500,9,FALSE)</f>
        <v>#N/A</v>
      </c>
      <c r="V536" s="39" t="e">
        <f>VLOOKUP($B536,臺指選擇權P_C_Ratios!$A$4:$C$500,3,FALSE)</f>
        <v>#N/A</v>
      </c>
      <c r="W536" s="41" t="e">
        <f>VLOOKUP($B536,散戶多空比!$A$6:$L$500,12,FALSE)</f>
        <v>#N/A</v>
      </c>
      <c r="X536" s="40" t="e">
        <f>VLOOKUP($B536,期貨大額交易人未沖銷部位!$A$4:$O$499,4,FALSE)</f>
        <v>#N/A</v>
      </c>
      <c r="Y536" s="40" t="e">
        <f>VLOOKUP($B536,期貨大額交易人未沖銷部位!$A$4:$O$499,7,FALSE)</f>
        <v>#N/A</v>
      </c>
      <c r="Z536" s="40" t="e">
        <f>VLOOKUP($B536,期貨大額交易人未沖銷部位!$A$4:$O$499,10,FALSE)</f>
        <v>#N/A</v>
      </c>
      <c r="AA536" s="40" t="e">
        <f>VLOOKUP($B536,期貨大額交易人未沖銷部位!$A$4:$O$499,13,FALSE)</f>
        <v>#N/A</v>
      </c>
      <c r="AB536" s="40" t="e">
        <f>VLOOKUP($B536,期貨大額交易人未沖銷部位!$A$4:$O$499,14,FALSE)</f>
        <v>#N/A</v>
      </c>
      <c r="AC536" s="40" t="e">
        <f>VLOOKUP($B536,期貨大額交易人未沖銷部位!$A$4:$O$499,15,FALSE)</f>
        <v>#N/A</v>
      </c>
      <c r="AD536" s="33" t="e">
        <f>VLOOKUP($B536,三大美股走勢!$A$4:$J$495,4,FALSE)</f>
        <v>#N/A</v>
      </c>
      <c r="AE536" s="33" t="e">
        <f>VLOOKUP($B536,三大美股走勢!$A$4:$J$495,7,FALSE)</f>
        <v>#N/A</v>
      </c>
      <c r="AF536" s="33" t="e">
        <f>VLOOKUP($B536,三大美股走勢!$A$4:$J$495,10,FALSE)</f>
        <v>#N/A</v>
      </c>
    </row>
    <row r="537" spans="2:32">
      <c r="B537" s="32">
        <v>43316</v>
      </c>
      <c r="C537" s="33" t="e">
        <f>VLOOKUP($B537,大盤與近月台指!$A$4:$I$499,2,FALSE)</f>
        <v>#N/A</v>
      </c>
      <c r="D537" s="34" t="e">
        <f>VLOOKUP($B537,大盤與近月台指!$A$4:$I$499,3,FALSE)</f>
        <v>#N/A</v>
      </c>
      <c r="E537" s="35" t="e">
        <f>VLOOKUP($B537,大盤與近月台指!$A$4:$I$499,4,FALSE)</f>
        <v>#N/A</v>
      </c>
      <c r="F537" s="33" t="e">
        <f>VLOOKUP($B537,大盤與近月台指!$A$4:$I$499,5,FALSE)</f>
        <v>#N/A</v>
      </c>
      <c r="G537" s="49" t="e">
        <f>VLOOKUP($B537,三大法人買賣超!$A$4:$I$500,3,FALSE)</f>
        <v>#N/A</v>
      </c>
      <c r="H537" s="34" t="e">
        <f>VLOOKUP($B537,三大法人買賣超!$A$4:$I$500,5,FALSE)</f>
        <v>#N/A</v>
      </c>
      <c r="I537" s="27" t="e">
        <f>VLOOKUP($B537,三大法人買賣超!$A$4:$I$500,7,FALSE)</f>
        <v>#N/A</v>
      </c>
      <c r="J537" s="27" t="e">
        <f>VLOOKUP($B537,三大法人買賣超!$A$4:$I$500,9,FALSE)</f>
        <v>#N/A</v>
      </c>
      <c r="K537" s="37">
        <f>新台幣匯率美元指數!B538</f>
        <v>0</v>
      </c>
      <c r="L537" s="38">
        <f>新台幣匯率美元指數!C538</f>
        <v>0</v>
      </c>
      <c r="M537" s="39">
        <f>新台幣匯率美元指數!D538</f>
        <v>0</v>
      </c>
      <c r="N537" s="27" t="e">
        <f>VLOOKUP($B537,外資期貨未平倉口數!$A$4:$M$499,4,FALSE)</f>
        <v>#N/A</v>
      </c>
      <c r="O537" s="27" t="e">
        <f>VLOOKUP($B537,外資期貨未平倉口數!$A$4:$M$499,9,FALSE)</f>
        <v>#N/A</v>
      </c>
      <c r="P537" s="27" t="e">
        <f>VLOOKUP($B537,外資期貨未平倉口數!$A$4:$M$499,10,FALSE)</f>
        <v>#N/A</v>
      </c>
      <c r="Q537" s="27" t="e">
        <f>VLOOKUP($B537,外資期貨未平倉口數!$A$4:$M$499,11,FALSE)</f>
        <v>#N/A</v>
      </c>
      <c r="R537" s="64" t="e">
        <f>VLOOKUP($B537,選擇權未平倉餘額!$A$4:$I$500,6,FALSE)</f>
        <v>#N/A</v>
      </c>
      <c r="S537" s="64" t="e">
        <f>VLOOKUP($B537,選擇權未平倉餘額!$A$4:$I$500,7,FALSE)</f>
        <v>#N/A</v>
      </c>
      <c r="T537" s="64" t="e">
        <f>VLOOKUP($B537,選擇權未平倉餘額!$A$4:$I$500,8,FALSE)</f>
        <v>#N/A</v>
      </c>
      <c r="U537" s="64" t="e">
        <f>VLOOKUP($B537,選擇權未平倉餘額!$A$4:$I$500,9,FALSE)</f>
        <v>#N/A</v>
      </c>
      <c r="V537" s="39" t="e">
        <f>VLOOKUP($B537,臺指選擇權P_C_Ratios!$A$4:$C$500,3,FALSE)</f>
        <v>#N/A</v>
      </c>
      <c r="W537" s="41" t="e">
        <f>VLOOKUP($B537,散戶多空比!$A$6:$L$500,12,FALSE)</f>
        <v>#N/A</v>
      </c>
      <c r="X537" s="40" t="e">
        <f>VLOOKUP($B537,期貨大額交易人未沖銷部位!$A$4:$O$499,4,FALSE)</f>
        <v>#N/A</v>
      </c>
      <c r="Y537" s="40" t="e">
        <f>VLOOKUP($B537,期貨大額交易人未沖銷部位!$A$4:$O$499,7,FALSE)</f>
        <v>#N/A</v>
      </c>
      <c r="Z537" s="40" t="e">
        <f>VLOOKUP($B537,期貨大額交易人未沖銷部位!$A$4:$O$499,10,FALSE)</f>
        <v>#N/A</v>
      </c>
      <c r="AA537" s="40" t="e">
        <f>VLOOKUP($B537,期貨大額交易人未沖銷部位!$A$4:$O$499,13,FALSE)</f>
        <v>#N/A</v>
      </c>
      <c r="AB537" s="40" t="e">
        <f>VLOOKUP($B537,期貨大額交易人未沖銷部位!$A$4:$O$499,14,FALSE)</f>
        <v>#N/A</v>
      </c>
      <c r="AC537" s="40" t="e">
        <f>VLOOKUP($B537,期貨大額交易人未沖銷部位!$A$4:$O$499,15,FALSE)</f>
        <v>#N/A</v>
      </c>
      <c r="AD537" s="33" t="e">
        <f>VLOOKUP($B537,三大美股走勢!$A$4:$J$495,4,FALSE)</f>
        <v>#N/A</v>
      </c>
      <c r="AE537" s="33" t="e">
        <f>VLOOKUP($B537,三大美股走勢!$A$4:$J$495,7,FALSE)</f>
        <v>#N/A</v>
      </c>
      <c r="AF537" s="33" t="e">
        <f>VLOOKUP($B537,三大美股走勢!$A$4:$J$495,10,FALSE)</f>
        <v>#N/A</v>
      </c>
    </row>
    <row r="538" spans="2:32">
      <c r="B538" s="32">
        <v>43317</v>
      </c>
      <c r="C538" s="33" t="e">
        <f>VLOOKUP($B538,大盤與近月台指!$A$4:$I$499,2,FALSE)</f>
        <v>#N/A</v>
      </c>
      <c r="D538" s="34" t="e">
        <f>VLOOKUP($B538,大盤與近月台指!$A$4:$I$499,3,FALSE)</f>
        <v>#N/A</v>
      </c>
      <c r="E538" s="35" t="e">
        <f>VLOOKUP($B538,大盤與近月台指!$A$4:$I$499,4,FALSE)</f>
        <v>#N/A</v>
      </c>
      <c r="F538" s="33" t="e">
        <f>VLOOKUP($B538,大盤與近月台指!$A$4:$I$499,5,FALSE)</f>
        <v>#N/A</v>
      </c>
      <c r="G538" s="49" t="e">
        <f>VLOOKUP($B538,三大法人買賣超!$A$4:$I$500,3,FALSE)</f>
        <v>#N/A</v>
      </c>
      <c r="H538" s="34" t="e">
        <f>VLOOKUP($B538,三大法人買賣超!$A$4:$I$500,5,FALSE)</f>
        <v>#N/A</v>
      </c>
      <c r="I538" s="27" t="e">
        <f>VLOOKUP($B538,三大法人買賣超!$A$4:$I$500,7,FALSE)</f>
        <v>#N/A</v>
      </c>
      <c r="J538" s="27" t="e">
        <f>VLOOKUP($B538,三大法人買賣超!$A$4:$I$500,9,FALSE)</f>
        <v>#N/A</v>
      </c>
      <c r="K538" s="37">
        <f>新台幣匯率美元指數!B539</f>
        <v>0</v>
      </c>
      <c r="L538" s="38">
        <f>新台幣匯率美元指數!C539</f>
        <v>0</v>
      </c>
      <c r="M538" s="39">
        <f>新台幣匯率美元指數!D539</f>
        <v>0</v>
      </c>
      <c r="N538" s="27" t="e">
        <f>VLOOKUP($B538,外資期貨未平倉口數!$A$4:$M$499,4,FALSE)</f>
        <v>#N/A</v>
      </c>
      <c r="O538" s="27" t="e">
        <f>VLOOKUP($B538,外資期貨未平倉口數!$A$4:$M$499,9,FALSE)</f>
        <v>#N/A</v>
      </c>
      <c r="P538" s="27" t="e">
        <f>VLOOKUP($B538,外資期貨未平倉口數!$A$4:$M$499,10,FALSE)</f>
        <v>#N/A</v>
      </c>
      <c r="Q538" s="27" t="e">
        <f>VLOOKUP($B538,外資期貨未平倉口數!$A$4:$M$499,11,FALSE)</f>
        <v>#N/A</v>
      </c>
      <c r="R538" s="64" t="e">
        <f>VLOOKUP($B538,選擇權未平倉餘額!$A$4:$I$500,6,FALSE)</f>
        <v>#N/A</v>
      </c>
      <c r="S538" s="64" t="e">
        <f>VLOOKUP($B538,選擇權未平倉餘額!$A$4:$I$500,7,FALSE)</f>
        <v>#N/A</v>
      </c>
      <c r="T538" s="64" t="e">
        <f>VLOOKUP($B538,選擇權未平倉餘額!$A$4:$I$500,8,FALSE)</f>
        <v>#N/A</v>
      </c>
      <c r="U538" s="64" t="e">
        <f>VLOOKUP($B538,選擇權未平倉餘額!$A$4:$I$500,9,FALSE)</f>
        <v>#N/A</v>
      </c>
      <c r="V538" s="39" t="e">
        <f>VLOOKUP($B538,臺指選擇權P_C_Ratios!$A$4:$C$500,3,FALSE)</f>
        <v>#N/A</v>
      </c>
      <c r="W538" s="41" t="e">
        <f>VLOOKUP($B538,散戶多空比!$A$6:$L$500,12,FALSE)</f>
        <v>#N/A</v>
      </c>
      <c r="X538" s="40" t="e">
        <f>VLOOKUP($B538,期貨大額交易人未沖銷部位!$A$4:$O$499,4,FALSE)</f>
        <v>#N/A</v>
      </c>
      <c r="Y538" s="40" t="e">
        <f>VLOOKUP($B538,期貨大額交易人未沖銷部位!$A$4:$O$499,7,FALSE)</f>
        <v>#N/A</v>
      </c>
      <c r="Z538" s="40" t="e">
        <f>VLOOKUP($B538,期貨大額交易人未沖銷部位!$A$4:$O$499,10,FALSE)</f>
        <v>#N/A</v>
      </c>
      <c r="AA538" s="40" t="e">
        <f>VLOOKUP($B538,期貨大額交易人未沖銷部位!$A$4:$O$499,13,FALSE)</f>
        <v>#N/A</v>
      </c>
      <c r="AB538" s="40" t="e">
        <f>VLOOKUP($B538,期貨大額交易人未沖銷部位!$A$4:$O$499,14,FALSE)</f>
        <v>#N/A</v>
      </c>
      <c r="AC538" s="40" t="e">
        <f>VLOOKUP($B538,期貨大額交易人未沖銷部位!$A$4:$O$499,15,FALSE)</f>
        <v>#N/A</v>
      </c>
      <c r="AD538" s="33" t="e">
        <f>VLOOKUP($B538,三大美股走勢!$A$4:$J$495,4,FALSE)</f>
        <v>#N/A</v>
      </c>
      <c r="AE538" s="33" t="e">
        <f>VLOOKUP($B538,三大美股走勢!$A$4:$J$495,7,FALSE)</f>
        <v>#N/A</v>
      </c>
      <c r="AF538" s="33" t="e">
        <f>VLOOKUP($B538,三大美股走勢!$A$4:$J$495,10,FALSE)</f>
        <v>#N/A</v>
      </c>
    </row>
    <row r="539" spans="2:32">
      <c r="B539" s="32">
        <v>43318</v>
      </c>
      <c r="C539" s="33" t="e">
        <f>VLOOKUP($B539,大盤與近月台指!$A$4:$I$499,2,FALSE)</f>
        <v>#N/A</v>
      </c>
      <c r="D539" s="34" t="e">
        <f>VLOOKUP($B539,大盤與近月台指!$A$4:$I$499,3,FALSE)</f>
        <v>#N/A</v>
      </c>
      <c r="E539" s="35" t="e">
        <f>VLOOKUP($B539,大盤與近月台指!$A$4:$I$499,4,FALSE)</f>
        <v>#N/A</v>
      </c>
      <c r="F539" s="33" t="e">
        <f>VLOOKUP($B539,大盤與近月台指!$A$4:$I$499,5,FALSE)</f>
        <v>#N/A</v>
      </c>
      <c r="G539" s="49" t="e">
        <f>VLOOKUP($B539,三大法人買賣超!$A$4:$I$500,3,FALSE)</f>
        <v>#N/A</v>
      </c>
      <c r="H539" s="34" t="e">
        <f>VLOOKUP($B539,三大法人買賣超!$A$4:$I$500,5,FALSE)</f>
        <v>#N/A</v>
      </c>
      <c r="I539" s="27" t="e">
        <f>VLOOKUP($B539,三大法人買賣超!$A$4:$I$500,7,FALSE)</f>
        <v>#N/A</v>
      </c>
      <c r="J539" s="27" t="e">
        <f>VLOOKUP($B539,三大法人買賣超!$A$4:$I$500,9,FALSE)</f>
        <v>#N/A</v>
      </c>
      <c r="K539" s="37">
        <f>新台幣匯率美元指數!B540</f>
        <v>0</v>
      </c>
      <c r="L539" s="38">
        <f>新台幣匯率美元指數!C540</f>
        <v>0</v>
      </c>
      <c r="M539" s="39">
        <f>新台幣匯率美元指數!D540</f>
        <v>0</v>
      </c>
      <c r="N539" s="27" t="e">
        <f>VLOOKUP($B539,外資期貨未平倉口數!$A$4:$M$499,4,FALSE)</f>
        <v>#N/A</v>
      </c>
      <c r="O539" s="27" t="e">
        <f>VLOOKUP($B539,外資期貨未平倉口數!$A$4:$M$499,9,FALSE)</f>
        <v>#N/A</v>
      </c>
      <c r="P539" s="27" t="e">
        <f>VLOOKUP($B539,外資期貨未平倉口數!$A$4:$M$499,10,FALSE)</f>
        <v>#N/A</v>
      </c>
      <c r="Q539" s="27" t="e">
        <f>VLOOKUP($B539,外資期貨未平倉口數!$A$4:$M$499,11,FALSE)</f>
        <v>#N/A</v>
      </c>
      <c r="R539" s="64" t="e">
        <f>VLOOKUP($B539,選擇權未平倉餘額!$A$4:$I$500,6,FALSE)</f>
        <v>#N/A</v>
      </c>
      <c r="S539" s="64" t="e">
        <f>VLOOKUP($B539,選擇權未平倉餘額!$A$4:$I$500,7,FALSE)</f>
        <v>#N/A</v>
      </c>
      <c r="T539" s="64" t="e">
        <f>VLOOKUP($B539,選擇權未平倉餘額!$A$4:$I$500,8,FALSE)</f>
        <v>#N/A</v>
      </c>
      <c r="U539" s="64" t="e">
        <f>VLOOKUP($B539,選擇權未平倉餘額!$A$4:$I$500,9,FALSE)</f>
        <v>#N/A</v>
      </c>
      <c r="V539" s="39" t="e">
        <f>VLOOKUP($B539,臺指選擇權P_C_Ratios!$A$4:$C$500,3,FALSE)</f>
        <v>#N/A</v>
      </c>
      <c r="W539" s="41" t="e">
        <f>VLOOKUP($B539,散戶多空比!$A$6:$L$500,12,FALSE)</f>
        <v>#N/A</v>
      </c>
      <c r="X539" s="40" t="e">
        <f>VLOOKUP($B539,期貨大額交易人未沖銷部位!$A$4:$O$499,4,FALSE)</f>
        <v>#N/A</v>
      </c>
      <c r="Y539" s="40" t="e">
        <f>VLOOKUP($B539,期貨大額交易人未沖銷部位!$A$4:$O$499,7,FALSE)</f>
        <v>#N/A</v>
      </c>
      <c r="Z539" s="40" t="e">
        <f>VLOOKUP($B539,期貨大額交易人未沖銷部位!$A$4:$O$499,10,FALSE)</f>
        <v>#N/A</v>
      </c>
      <c r="AA539" s="40" t="e">
        <f>VLOOKUP($B539,期貨大額交易人未沖銷部位!$A$4:$O$499,13,FALSE)</f>
        <v>#N/A</v>
      </c>
      <c r="AB539" s="40" t="e">
        <f>VLOOKUP($B539,期貨大額交易人未沖銷部位!$A$4:$O$499,14,FALSE)</f>
        <v>#N/A</v>
      </c>
      <c r="AC539" s="40" t="e">
        <f>VLOOKUP($B539,期貨大額交易人未沖銷部位!$A$4:$O$499,15,FALSE)</f>
        <v>#N/A</v>
      </c>
      <c r="AD539" s="33" t="e">
        <f>VLOOKUP($B539,三大美股走勢!$A$4:$J$495,4,FALSE)</f>
        <v>#N/A</v>
      </c>
      <c r="AE539" s="33" t="e">
        <f>VLOOKUP($B539,三大美股走勢!$A$4:$J$495,7,FALSE)</f>
        <v>#N/A</v>
      </c>
      <c r="AF539" s="33" t="e">
        <f>VLOOKUP($B539,三大美股走勢!$A$4:$J$495,10,FALSE)</f>
        <v>#N/A</v>
      </c>
    </row>
    <row r="540" spans="2:32">
      <c r="B540" s="32">
        <v>43319</v>
      </c>
      <c r="C540" s="33" t="e">
        <f>VLOOKUP($B540,大盤與近月台指!$A$4:$I$499,2,FALSE)</f>
        <v>#N/A</v>
      </c>
      <c r="D540" s="34" t="e">
        <f>VLOOKUP($B540,大盤與近月台指!$A$4:$I$499,3,FALSE)</f>
        <v>#N/A</v>
      </c>
      <c r="E540" s="35" t="e">
        <f>VLOOKUP($B540,大盤與近月台指!$A$4:$I$499,4,FALSE)</f>
        <v>#N/A</v>
      </c>
      <c r="F540" s="33" t="e">
        <f>VLOOKUP($B540,大盤與近月台指!$A$4:$I$499,5,FALSE)</f>
        <v>#N/A</v>
      </c>
      <c r="G540" s="49" t="e">
        <f>VLOOKUP($B540,三大法人買賣超!$A$4:$I$500,3,FALSE)</f>
        <v>#N/A</v>
      </c>
      <c r="H540" s="34" t="e">
        <f>VLOOKUP($B540,三大法人買賣超!$A$4:$I$500,5,FALSE)</f>
        <v>#N/A</v>
      </c>
      <c r="I540" s="27" t="e">
        <f>VLOOKUP($B540,三大法人買賣超!$A$4:$I$500,7,FALSE)</f>
        <v>#N/A</v>
      </c>
      <c r="J540" s="27" t="e">
        <f>VLOOKUP($B540,三大法人買賣超!$A$4:$I$500,9,FALSE)</f>
        <v>#N/A</v>
      </c>
      <c r="K540" s="37">
        <f>新台幣匯率美元指數!B541</f>
        <v>0</v>
      </c>
      <c r="L540" s="38">
        <f>新台幣匯率美元指數!C541</f>
        <v>0</v>
      </c>
      <c r="M540" s="39">
        <f>新台幣匯率美元指數!D541</f>
        <v>0</v>
      </c>
      <c r="N540" s="27" t="e">
        <f>VLOOKUP($B540,外資期貨未平倉口數!$A$4:$M$499,4,FALSE)</f>
        <v>#N/A</v>
      </c>
      <c r="O540" s="27" t="e">
        <f>VLOOKUP($B540,外資期貨未平倉口數!$A$4:$M$499,9,FALSE)</f>
        <v>#N/A</v>
      </c>
      <c r="P540" s="27" t="e">
        <f>VLOOKUP($B540,外資期貨未平倉口數!$A$4:$M$499,10,FALSE)</f>
        <v>#N/A</v>
      </c>
      <c r="Q540" s="27" t="e">
        <f>VLOOKUP($B540,外資期貨未平倉口數!$A$4:$M$499,11,FALSE)</f>
        <v>#N/A</v>
      </c>
      <c r="R540" s="64" t="e">
        <f>VLOOKUP($B540,選擇權未平倉餘額!$A$4:$I$500,6,FALSE)</f>
        <v>#N/A</v>
      </c>
      <c r="S540" s="64" t="e">
        <f>VLOOKUP($B540,選擇權未平倉餘額!$A$4:$I$500,7,FALSE)</f>
        <v>#N/A</v>
      </c>
      <c r="T540" s="64" t="e">
        <f>VLOOKUP($B540,選擇權未平倉餘額!$A$4:$I$500,8,FALSE)</f>
        <v>#N/A</v>
      </c>
      <c r="U540" s="64" t="e">
        <f>VLOOKUP($B540,選擇權未平倉餘額!$A$4:$I$500,9,FALSE)</f>
        <v>#N/A</v>
      </c>
      <c r="V540" s="39" t="e">
        <f>VLOOKUP($B540,臺指選擇權P_C_Ratios!$A$4:$C$500,3,FALSE)</f>
        <v>#N/A</v>
      </c>
      <c r="W540" s="41" t="e">
        <f>VLOOKUP($B540,散戶多空比!$A$6:$L$500,12,FALSE)</f>
        <v>#N/A</v>
      </c>
      <c r="X540" s="40" t="e">
        <f>VLOOKUP($B540,期貨大額交易人未沖銷部位!$A$4:$O$499,4,FALSE)</f>
        <v>#N/A</v>
      </c>
      <c r="Y540" s="40" t="e">
        <f>VLOOKUP($B540,期貨大額交易人未沖銷部位!$A$4:$O$499,7,FALSE)</f>
        <v>#N/A</v>
      </c>
      <c r="Z540" s="40" t="e">
        <f>VLOOKUP($B540,期貨大額交易人未沖銷部位!$A$4:$O$499,10,FALSE)</f>
        <v>#N/A</v>
      </c>
      <c r="AA540" s="40" t="e">
        <f>VLOOKUP($B540,期貨大額交易人未沖銷部位!$A$4:$O$499,13,FALSE)</f>
        <v>#N/A</v>
      </c>
      <c r="AB540" s="40" t="e">
        <f>VLOOKUP($B540,期貨大額交易人未沖銷部位!$A$4:$O$499,14,FALSE)</f>
        <v>#N/A</v>
      </c>
      <c r="AC540" s="40" t="e">
        <f>VLOOKUP($B540,期貨大額交易人未沖銷部位!$A$4:$O$499,15,FALSE)</f>
        <v>#N/A</v>
      </c>
      <c r="AD540" s="33" t="e">
        <f>VLOOKUP($B540,三大美股走勢!$A$4:$J$495,4,FALSE)</f>
        <v>#N/A</v>
      </c>
      <c r="AE540" s="33" t="e">
        <f>VLOOKUP($B540,三大美股走勢!$A$4:$J$495,7,FALSE)</f>
        <v>#N/A</v>
      </c>
      <c r="AF540" s="33" t="e">
        <f>VLOOKUP($B540,三大美股走勢!$A$4:$J$495,10,FALSE)</f>
        <v>#N/A</v>
      </c>
    </row>
    <row r="541" spans="2:32">
      <c r="B541" s="32">
        <v>43320</v>
      </c>
      <c r="C541" s="33" t="e">
        <f>VLOOKUP($B541,大盤與近月台指!$A$4:$I$499,2,FALSE)</f>
        <v>#N/A</v>
      </c>
      <c r="D541" s="34" t="e">
        <f>VLOOKUP($B541,大盤與近月台指!$A$4:$I$499,3,FALSE)</f>
        <v>#N/A</v>
      </c>
      <c r="E541" s="35" t="e">
        <f>VLOOKUP($B541,大盤與近月台指!$A$4:$I$499,4,FALSE)</f>
        <v>#N/A</v>
      </c>
      <c r="F541" s="33" t="e">
        <f>VLOOKUP($B541,大盤與近月台指!$A$4:$I$499,5,FALSE)</f>
        <v>#N/A</v>
      </c>
      <c r="G541" s="49" t="e">
        <f>VLOOKUP($B541,三大法人買賣超!$A$4:$I$500,3,FALSE)</f>
        <v>#N/A</v>
      </c>
      <c r="H541" s="34" t="e">
        <f>VLOOKUP($B541,三大法人買賣超!$A$4:$I$500,5,FALSE)</f>
        <v>#N/A</v>
      </c>
      <c r="I541" s="27" t="e">
        <f>VLOOKUP($B541,三大法人買賣超!$A$4:$I$500,7,FALSE)</f>
        <v>#N/A</v>
      </c>
      <c r="J541" s="27" t="e">
        <f>VLOOKUP($B541,三大法人買賣超!$A$4:$I$500,9,FALSE)</f>
        <v>#N/A</v>
      </c>
      <c r="K541" s="37">
        <f>新台幣匯率美元指數!B542</f>
        <v>0</v>
      </c>
      <c r="L541" s="38">
        <f>新台幣匯率美元指數!C542</f>
        <v>0</v>
      </c>
      <c r="M541" s="39">
        <f>新台幣匯率美元指數!D542</f>
        <v>0</v>
      </c>
      <c r="N541" s="27" t="e">
        <f>VLOOKUP($B541,外資期貨未平倉口數!$A$4:$M$499,4,FALSE)</f>
        <v>#N/A</v>
      </c>
      <c r="O541" s="27" t="e">
        <f>VLOOKUP($B541,外資期貨未平倉口數!$A$4:$M$499,9,FALSE)</f>
        <v>#N/A</v>
      </c>
      <c r="P541" s="27" t="e">
        <f>VLOOKUP($B541,外資期貨未平倉口數!$A$4:$M$499,10,FALSE)</f>
        <v>#N/A</v>
      </c>
      <c r="Q541" s="27" t="e">
        <f>VLOOKUP($B541,外資期貨未平倉口數!$A$4:$M$499,11,FALSE)</f>
        <v>#N/A</v>
      </c>
      <c r="R541" s="64" t="e">
        <f>VLOOKUP($B541,選擇權未平倉餘額!$A$4:$I$500,6,FALSE)</f>
        <v>#N/A</v>
      </c>
      <c r="S541" s="64" t="e">
        <f>VLOOKUP($B541,選擇權未平倉餘額!$A$4:$I$500,7,FALSE)</f>
        <v>#N/A</v>
      </c>
      <c r="T541" s="64" t="e">
        <f>VLOOKUP($B541,選擇權未平倉餘額!$A$4:$I$500,8,FALSE)</f>
        <v>#N/A</v>
      </c>
      <c r="U541" s="64" t="e">
        <f>VLOOKUP($B541,選擇權未平倉餘額!$A$4:$I$500,9,FALSE)</f>
        <v>#N/A</v>
      </c>
      <c r="V541" s="39" t="e">
        <f>VLOOKUP($B541,臺指選擇權P_C_Ratios!$A$4:$C$500,3,FALSE)</f>
        <v>#N/A</v>
      </c>
      <c r="W541" s="41" t="e">
        <f>VLOOKUP($B541,散戶多空比!$A$6:$L$500,12,FALSE)</f>
        <v>#N/A</v>
      </c>
      <c r="X541" s="40" t="e">
        <f>VLOOKUP($B541,期貨大額交易人未沖銷部位!$A$4:$O$499,4,FALSE)</f>
        <v>#N/A</v>
      </c>
      <c r="Y541" s="40" t="e">
        <f>VLOOKUP($B541,期貨大額交易人未沖銷部位!$A$4:$O$499,7,FALSE)</f>
        <v>#N/A</v>
      </c>
      <c r="Z541" s="40" t="e">
        <f>VLOOKUP($B541,期貨大額交易人未沖銷部位!$A$4:$O$499,10,FALSE)</f>
        <v>#N/A</v>
      </c>
      <c r="AA541" s="40" t="e">
        <f>VLOOKUP($B541,期貨大額交易人未沖銷部位!$A$4:$O$499,13,FALSE)</f>
        <v>#N/A</v>
      </c>
      <c r="AB541" s="40" t="e">
        <f>VLOOKUP($B541,期貨大額交易人未沖銷部位!$A$4:$O$499,14,FALSE)</f>
        <v>#N/A</v>
      </c>
      <c r="AC541" s="40" t="e">
        <f>VLOOKUP($B541,期貨大額交易人未沖銷部位!$A$4:$O$499,15,FALSE)</f>
        <v>#N/A</v>
      </c>
      <c r="AD541" s="33" t="e">
        <f>VLOOKUP($B541,三大美股走勢!$A$4:$J$495,4,FALSE)</f>
        <v>#N/A</v>
      </c>
      <c r="AE541" s="33" t="e">
        <f>VLOOKUP($B541,三大美股走勢!$A$4:$J$495,7,FALSE)</f>
        <v>#N/A</v>
      </c>
      <c r="AF541" s="33" t="e">
        <f>VLOOKUP($B541,三大美股走勢!$A$4:$J$495,10,FALSE)</f>
        <v>#N/A</v>
      </c>
    </row>
    <row r="542" spans="2:32">
      <c r="B542" s="32">
        <v>43321</v>
      </c>
      <c r="C542" s="33" t="e">
        <f>VLOOKUP($B542,大盤與近月台指!$A$4:$I$499,2,FALSE)</f>
        <v>#N/A</v>
      </c>
      <c r="D542" s="34" t="e">
        <f>VLOOKUP($B542,大盤與近月台指!$A$4:$I$499,3,FALSE)</f>
        <v>#N/A</v>
      </c>
      <c r="E542" s="35" t="e">
        <f>VLOOKUP($B542,大盤與近月台指!$A$4:$I$499,4,FALSE)</f>
        <v>#N/A</v>
      </c>
      <c r="F542" s="33" t="e">
        <f>VLOOKUP($B542,大盤與近月台指!$A$4:$I$499,5,FALSE)</f>
        <v>#N/A</v>
      </c>
      <c r="G542" s="49" t="e">
        <f>VLOOKUP($B542,三大法人買賣超!$A$4:$I$500,3,FALSE)</f>
        <v>#N/A</v>
      </c>
      <c r="H542" s="34" t="e">
        <f>VLOOKUP($B542,三大法人買賣超!$A$4:$I$500,5,FALSE)</f>
        <v>#N/A</v>
      </c>
      <c r="I542" s="27" t="e">
        <f>VLOOKUP($B542,三大法人買賣超!$A$4:$I$500,7,FALSE)</f>
        <v>#N/A</v>
      </c>
      <c r="J542" s="27" t="e">
        <f>VLOOKUP($B542,三大法人買賣超!$A$4:$I$500,9,FALSE)</f>
        <v>#N/A</v>
      </c>
      <c r="K542" s="37">
        <f>新台幣匯率美元指數!B543</f>
        <v>0</v>
      </c>
      <c r="L542" s="38">
        <f>新台幣匯率美元指數!C543</f>
        <v>0</v>
      </c>
      <c r="M542" s="39">
        <f>新台幣匯率美元指數!D543</f>
        <v>0</v>
      </c>
      <c r="N542" s="27" t="e">
        <f>VLOOKUP($B542,外資期貨未平倉口數!$A$4:$M$499,4,FALSE)</f>
        <v>#N/A</v>
      </c>
      <c r="O542" s="27" t="e">
        <f>VLOOKUP($B542,外資期貨未平倉口數!$A$4:$M$499,9,FALSE)</f>
        <v>#N/A</v>
      </c>
      <c r="P542" s="27" t="e">
        <f>VLOOKUP($B542,外資期貨未平倉口數!$A$4:$M$499,10,FALSE)</f>
        <v>#N/A</v>
      </c>
      <c r="Q542" s="27" t="e">
        <f>VLOOKUP($B542,外資期貨未平倉口數!$A$4:$M$499,11,FALSE)</f>
        <v>#N/A</v>
      </c>
      <c r="R542" s="64" t="e">
        <f>VLOOKUP($B542,選擇權未平倉餘額!$A$4:$I$500,6,FALSE)</f>
        <v>#N/A</v>
      </c>
      <c r="S542" s="64" t="e">
        <f>VLOOKUP($B542,選擇權未平倉餘額!$A$4:$I$500,7,FALSE)</f>
        <v>#N/A</v>
      </c>
      <c r="T542" s="64" t="e">
        <f>VLOOKUP($B542,選擇權未平倉餘額!$A$4:$I$500,8,FALSE)</f>
        <v>#N/A</v>
      </c>
      <c r="U542" s="64" t="e">
        <f>VLOOKUP($B542,選擇權未平倉餘額!$A$4:$I$500,9,FALSE)</f>
        <v>#N/A</v>
      </c>
      <c r="V542" s="39" t="e">
        <f>VLOOKUP($B542,臺指選擇權P_C_Ratios!$A$4:$C$500,3,FALSE)</f>
        <v>#N/A</v>
      </c>
      <c r="W542" s="41" t="e">
        <f>VLOOKUP($B542,散戶多空比!$A$6:$L$500,12,FALSE)</f>
        <v>#N/A</v>
      </c>
      <c r="X542" s="40" t="e">
        <f>VLOOKUP($B542,期貨大額交易人未沖銷部位!$A$4:$O$499,4,FALSE)</f>
        <v>#N/A</v>
      </c>
      <c r="Y542" s="40" t="e">
        <f>VLOOKUP($B542,期貨大額交易人未沖銷部位!$A$4:$O$499,7,FALSE)</f>
        <v>#N/A</v>
      </c>
      <c r="Z542" s="40" t="e">
        <f>VLOOKUP($B542,期貨大額交易人未沖銷部位!$A$4:$O$499,10,FALSE)</f>
        <v>#N/A</v>
      </c>
      <c r="AA542" s="40" t="e">
        <f>VLOOKUP($B542,期貨大額交易人未沖銷部位!$A$4:$O$499,13,FALSE)</f>
        <v>#N/A</v>
      </c>
      <c r="AB542" s="40" t="e">
        <f>VLOOKUP($B542,期貨大額交易人未沖銷部位!$A$4:$O$499,14,FALSE)</f>
        <v>#N/A</v>
      </c>
      <c r="AC542" s="40" t="e">
        <f>VLOOKUP($B542,期貨大額交易人未沖銷部位!$A$4:$O$499,15,FALSE)</f>
        <v>#N/A</v>
      </c>
      <c r="AD542" s="33" t="e">
        <f>VLOOKUP($B542,三大美股走勢!$A$4:$J$495,4,FALSE)</f>
        <v>#N/A</v>
      </c>
      <c r="AE542" s="33" t="e">
        <f>VLOOKUP($B542,三大美股走勢!$A$4:$J$495,7,FALSE)</f>
        <v>#N/A</v>
      </c>
      <c r="AF542" s="33" t="e">
        <f>VLOOKUP($B542,三大美股走勢!$A$4:$J$495,10,FALSE)</f>
        <v>#N/A</v>
      </c>
    </row>
    <row r="543" spans="2:32">
      <c r="B543" s="32">
        <v>43322</v>
      </c>
      <c r="C543" s="33" t="e">
        <f>VLOOKUP($B543,大盤與近月台指!$A$4:$I$499,2,FALSE)</f>
        <v>#N/A</v>
      </c>
      <c r="D543" s="34" t="e">
        <f>VLOOKUP($B543,大盤與近月台指!$A$4:$I$499,3,FALSE)</f>
        <v>#N/A</v>
      </c>
      <c r="E543" s="35" t="e">
        <f>VLOOKUP($B543,大盤與近月台指!$A$4:$I$499,4,FALSE)</f>
        <v>#N/A</v>
      </c>
      <c r="F543" s="33" t="e">
        <f>VLOOKUP($B543,大盤與近月台指!$A$4:$I$499,5,FALSE)</f>
        <v>#N/A</v>
      </c>
      <c r="G543" s="49" t="e">
        <f>VLOOKUP($B543,三大法人買賣超!$A$4:$I$500,3,FALSE)</f>
        <v>#N/A</v>
      </c>
      <c r="H543" s="34" t="e">
        <f>VLOOKUP($B543,三大法人買賣超!$A$4:$I$500,5,FALSE)</f>
        <v>#N/A</v>
      </c>
      <c r="I543" s="27" t="e">
        <f>VLOOKUP($B543,三大法人買賣超!$A$4:$I$500,7,FALSE)</f>
        <v>#N/A</v>
      </c>
      <c r="J543" s="27" t="e">
        <f>VLOOKUP($B543,三大法人買賣超!$A$4:$I$500,9,FALSE)</f>
        <v>#N/A</v>
      </c>
      <c r="K543" s="37">
        <f>新台幣匯率美元指數!B544</f>
        <v>0</v>
      </c>
      <c r="L543" s="38">
        <f>新台幣匯率美元指數!C544</f>
        <v>0</v>
      </c>
      <c r="M543" s="39">
        <f>新台幣匯率美元指數!D544</f>
        <v>0</v>
      </c>
      <c r="N543" s="27" t="e">
        <f>VLOOKUP($B543,外資期貨未平倉口數!$A$4:$M$499,4,FALSE)</f>
        <v>#N/A</v>
      </c>
      <c r="O543" s="27" t="e">
        <f>VLOOKUP($B543,外資期貨未平倉口數!$A$4:$M$499,9,FALSE)</f>
        <v>#N/A</v>
      </c>
      <c r="P543" s="27" t="e">
        <f>VLOOKUP($B543,外資期貨未平倉口數!$A$4:$M$499,10,FALSE)</f>
        <v>#N/A</v>
      </c>
      <c r="Q543" s="27" t="e">
        <f>VLOOKUP($B543,外資期貨未平倉口數!$A$4:$M$499,11,FALSE)</f>
        <v>#N/A</v>
      </c>
      <c r="R543" s="64" t="e">
        <f>VLOOKUP($B543,選擇權未平倉餘額!$A$4:$I$500,6,FALSE)</f>
        <v>#N/A</v>
      </c>
      <c r="S543" s="64" t="e">
        <f>VLOOKUP($B543,選擇權未平倉餘額!$A$4:$I$500,7,FALSE)</f>
        <v>#N/A</v>
      </c>
      <c r="T543" s="64" t="e">
        <f>VLOOKUP($B543,選擇權未平倉餘額!$A$4:$I$500,8,FALSE)</f>
        <v>#N/A</v>
      </c>
      <c r="U543" s="64" t="e">
        <f>VLOOKUP($B543,選擇權未平倉餘額!$A$4:$I$500,9,FALSE)</f>
        <v>#N/A</v>
      </c>
      <c r="V543" s="39" t="e">
        <f>VLOOKUP($B543,臺指選擇權P_C_Ratios!$A$4:$C$500,3,FALSE)</f>
        <v>#N/A</v>
      </c>
      <c r="W543" s="41" t="e">
        <f>VLOOKUP($B543,散戶多空比!$A$6:$L$500,12,FALSE)</f>
        <v>#N/A</v>
      </c>
      <c r="X543" s="40" t="e">
        <f>VLOOKUP($B543,期貨大額交易人未沖銷部位!$A$4:$O$499,4,FALSE)</f>
        <v>#N/A</v>
      </c>
      <c r="Y543" s="40" t="e">
        <f>VLOOKUP($B543,期貨大額交易人未沖銷部位!$A$4:$O$499,7,FALSE)</f>
        <v>#N/A</v>
      </c>
      <c r="Z543" s="40" t="e">
        <f>VLOOKUP($B543,期貨大額交易人未沖銷部位!$A$4:$O$499,10,FALSE)</f>
        <v>#N/A</v>
      </c>
      <c r="AA543" s="40" t="e">
        <f>VLOOKUP($B543,期貨大額交易人未沖銷部位!$A$4:$O$499,13,FALSE)</f>
        <v>#N/A</v>
      </c>
      <c r="AB543" s="40" t="e">
        <f>VLOOKUP($B543,期貨大額交易人未沖銷部位!$A$4:$O$499,14,FALSE)</f>
        <v>#N/A</v>
      </c>
      <c r="AC543" s="40" t="e">
        <f>VLOOKUP($B543,期貨大額交易人未沖銷部位!$A$4:$O$499,15,FALSE)</f>
        <v>#N/A</v>
      </c>
      <c r="AD543" s="33" t="e">
        <f>VLOOKUP($B543,三大美股走勢!$A$4:$J$495,4,FALSE)</f>
        <v>#N/A</v>
      </c>
      <c r="AE543" s="33" t="e">
        <f>VLOOKUP($B543,三大美股走勢!$A$4:$J$495,7,FALSE)</f>
        <v>#N/A</v>
      </c>
      <c r="AF543" s="33" t="e">
        <f>VLOOKUP($B543,三大美股走勢!$A$4:$J$495,10,FALSE)</f>
        <v>#N/A</v>
      </c>
    </row>
    <row r="544" spans="2:32">
      <c r="B544" s="32">
        <v>43323</v>
      </c>
      <c r="C544" s="33" t="e">
        <f>VLOOKUP($B544,大盤與近月台指!$A$4:$I$499,2,FALSE)</f>
        <v>#N/A</v>
      </c>
      <c r="D544" s="34" t="e">
        <f>VLOOKUP($B544,大盤與近月台指!$A$4:$I$499,3,FALSE)</f>
        <v>#N/A</v>
      </c>
      <c r="E544" s="35" t="e">
        <f>VLOOKUP($B544,大盤與近月台指!$A$4:$I$499,4,FALSE)</f>
        <v>#N/A</v>
      </c>
      <c r="F544" s="33" t="e">
        <f>VLOOKUP($B544,大盤與近月台指!$A$4:$I$499,5,FALSE)</f>
        <v>#N/A</v>
      </c>
      <c r="G544" s="49" t="e">
        <f>VLOOKUP($B544,三大法人買賣超!$A$4:$I$500,3,FALSE)</f>
        <v>#N/A</v>
      </c>
      <c r="H544" s="34" t="e">
        <f>VLOOKUP($B544,三大法人買賣超!$A$4:$I$500,5,FALSE)</f>
        <v>#N/A</v>
      </c>
      <c r="I544" s="27" t="e">
        <f>VLOOKUP($B544,三大法人買賣超!$A$4:$I$500,7,FALSE)</f>
        <v>#N/A</v>
      </c>
      <c r="J544" s="27" t="e">
        <f>VLOOKUP($B544,三大法人買賣超!$A$4:$I$500,9,FALSE)</f>
        <v>#N/A</v>
      </c>
      <c r="K544" s="37">
        <f>新台幣匯率美元指數!B545</f>
        <v>0</v>
      </c>
      <c r="L544" s="38">
        <f>新台幣匯率美元指數!C545</f>
        <v>0</v>
      </c>
      <c r="M544" s="39">
        <f>新台幣匯率美元指數!D545</f>
        <v>0</v>
      </c>
      <c r="N544" s="27" t="e">
        <f>VLOOKUP($B544,外資期貨未平倉口數!$A$4:$M$499,4,FALSE)</f>
        <v>#N/A</v>
      </c>
      <c r="O544" s="27" t="e">
        <f>VLOOKUP($B544,外資期貨未平倉口數!$A$4:$M$499,9,FALSE)</f>
        <v>#N/A</v>
      </c>
      <c r="P544" s="27" t="e">
        <f>VLOOKUP($B544,外資期貨未平倉口數!$A$4:$M$499,10,FALSE)</f>
        <v>#N/A</v>
      </c>
      <c r="Q544" s="27" t="e">
        <f>VLOOKUP($B544,外資期貨未平倉口數!$A$4:$M$499,11,FALSE)</f>
        <v>#N/A</v>
      </c>
      <c r="R544" s="64" t="e">
        <f>VLOOKUP($B544,選擇權未平倉餘額!$A$4:$I$500,6,FALSE)</f>
        <v>#N/A</v>
      </c>
      <c r="S544" s="64" t="e">
        <f>VLOOKUP($B544,選擇權未平倉餘額!$A$4:$I$500,7,FALSE)</f>
        <v>#N/A</v>
      </c>
      <c r="T544" s="64" t="e">
        <f>VLOOKUP($B544,選擇權未平倉餘額!$A$4:$I$500,8,FALSE)</f>
        <v>#N/A</v>
      </c>
      <c r="U544" s="64" t="e">
        <f>VLOOKUP($B544,選擇權未平倉餘額!$A$4:$I$500,9,FALSE)</f>
        <v>#N/A</v>
      </c>
      <c r="V544" s="39" t="e">
        <f>VLOOKUP($B544,臺指選擇權P_C_Ratios!$A$4:$C$500,3,FALSE)</f>
        <v>#N/A</v>
      </c>
      <c r="W544" s="41" t="e">
        <f>VLOOKUP($B544,散戶多空比!$A$6:$L$500,12,FALSE)</f>
        <v>#N/A</v>
      </c>
      <c r="X544" s="40" t="e">
        <f>VLOOKUP($B544,期貨大額交易人未沖銷部位!$A$4:$O$499,4,FALSE)</f>
        <v>#N/A</v>
      </c>
      <c r="Y544" s="40" t="e">
        <f>VLOOKUP($B544,期貨大額交易人未沖銷部位!$A$4:$O$499,7,FALSE)</f>
        <v>#N/A</v>
      </c>
      <c r="Z544" s="40" t="e">
        <f>VLOOKUP($B544,期貨大額交易人未沖銷部位!$A$4:$O$499,10,FALSE)</f>
        <v>#N/A</v>
      </c>
      <c r="AA544" s="40" t="e">
        <f>VLOOKUP($B544,期貨大額交易人未沖銷部位!$A$4:$O$499,13,FALSE)</f>
        <v>#N/A</v>
      </c>
      <c r="AB544" s="40" t="e">
        <f>VLOOKUP($B544,期貨大額交易人未沖銷部位!$A$4:$O$499,14,FALSE)</f>
        <v>#N/A</v>
      </c>
      <c r="AC544" s="40" t="e">
        <f>VLOOKUP($B544,期貨大額交易人未沖銷部位!$A$4:$O$499,15,FALSE)</f>
        <v>#N/A</v>
      </c>
      <c r="AD544" s="33" t="e">
        <f>VLOOKUP($B544,三大美股走勢!$A$4:$J$495,4,FALSE)</f>
        <v>#N/A</v>
      </c>
      <c r="AE544" s="33" t="e">
        <f>VLOOKUP($B544,三大美股走勢!$A$4:$J$495,7,FALSE)</f>
        <v>#N/A</v>
      </c>
      <c r="AF544" s="33" t="e">
        <f>VLOOKUP($B544,三大美股走勢!$A$4:$J$495,10,FALSE)</f>
        <v>#N/A</v>
      </c>
    </row>
    <row r="545" spans="2:32">
      <c r="B545" s="32">
        <v>43324</v>
      </c>
      <c r="C545" s="33" t="e">
        <f>VLOOKUP($B545,大盤與近月台指!$A$4:$I$499,2,FALSE)</f>
        <v>#N/A</v>
      </c>
      <c r="D545" s="34" t="e">
        <f>VLOOKUP($B545,大盤與近月台指!$A$4:$I$499,3,FALSE)</f>
        <v>#N/A</v>
      </c>
      <c r="E545" s="35" t="e">
        <f>VLOOKUP($B545,大盤與近月台指!$A$4:$I$499,4,FALSE)</f>
        <v>#N/A</v>
      </c>
      <c r="F545" s="33" t="e">
        <f>VLOOKUP($B545,大盤與近月台指!$A$4:$I$499,5,FALSE)</f>
        <v>#N/A</v>
      </c>
      <c r="G545" s="49" t="e">
        <f>VLOOKUP($B545,三大法人買賣超!$A$4:$I$500,3,FALSE)</f>
        <v>#N/A</v>
      </c>
      <c r="H545" s="34" t="e">
        <f>VLOOKUP($B545,三大法人買賣超!$A$4:$I$500,5,FALSE)</f>
        <v>#N/A</v>
      </c>
      <c r="I545" s="27" t="e">
        <f>VLOOKUP($B545,三大法人買賣超!$A$4:$I$500,7,FALSE)</f>
        <v>#N/A</v>
      </c>
      <c r="J545" s="27" t="e">
        <f>VLOOKUP($B545,三大法人買賣超!$A$4:$I$500,9,FALSE)</f>
        <v>#N/A</v>
      </c>
      <c r="K545" s="37">
        <f>新台幣匯率美元指數!B546</f>
        <v>0</v>
      </c>
      <c r="L545" s="38">
        <f>新台幣匯率美元指數!C546</f>
        <v>0</v>
      </c>
      <c r="M545" s="39">
        <f>新台幣匯率美元指數!D546</f>
        <v>0</v>
      </c>
      <c r="N545" s="27" t="e">
        <f>VLOOKUP($B545,外資期貨未平倉口數!$A$4:$M$499,4,FALSE)</f>
        <v>#N/A</v>
      </c>
      <c r="O545" s="27" t="e">
        <f>VLOOKUP($B545,外資期貨未平倉口數!$A$4:$M$499,9,FALSE)</f>
        <v>#N/A</v>
      </c>
      <c r="P545" s="27" t="e">
        <f>VLOOKUP($B545,外資期貨未平倉口數!$A$4:$M$499,10,FALSE)</f>
        <v>#N/A</v>
      </c>
      <c r="Q545" s="27" t="e">
        <f>VLOOKUP($B545,外資期貨未平倉口數!$A$4:$M$499,11,FALSE)</f>
        <v>#N/A</v>
      </c>
      <c r="R545" s="64" t="e">
        <f>VLOOKUP($B545,選擇權未平倉餘額!$A$4:$I$500,6,FALSE)</f>
        <v>#N/A</v>
      </c>
      <c r="S545" s="64" t="e">
        <f>VLOOKUP($B545,選擇權未平倉餘額!$A$4:$I$500,7,FALSE)</f>
        <v>#N/A</v>
      </c>
      <c r="T545" s="64" t="e">
        <f>VLOOKUP($B545,選擇權未平倉餘額!$A$4:$I$500,8,FALSE)</f>
        <v>#N/A</v>
      </c>
      <c r="U545" s="64" t="e">
        <f>VLOOKUP($B545,選擇權未平倉餘額!$A$4:$I$500,9,FALSE)</f>
        <v>#N/A</v>
      </c>
      <c r="V545" s="39" t="e">
        <f>VLOOKUP($B545,臺指選擇權P_C_Ratios!$A$4:$C$500,3,FALSE)</f>
        <v>#N/A</v>
      </c>
      <c r="W545" s="41" t="e">
        <f>VLOOKUP($B545,散戶多空比!$A$6:$L$500,12,FALSE)</f>
        <v>#N/A</v>
      </c>
      <c r="X545" s="40" t="e">
        <f>VLOOKUP($B545,期貨大額交易人未沖銷部位!$A$4:$O$499,4,FALSE)</f>
        <v>#N/A</v>
      </c>
      <c r="Y545" s="40" t="e">
        <f>VLOOKUP($B545,期貨大額交易人未沖銷部位!$A$4:$O$499,7,FALSE)</f>
        <v>#N/A</v>
      </c>
      <c r="Z545" s="40" t="e">
        <f>VLOOKUP($B545,期貨大額交易人未沖銷部位!$A$4:$O$499,10,FALSE)</f>
        <v>#N/A</v>
      </c>
      <c r="AA545" s="40" t="e">
        <f>VLOOKUP($B545,期貨大額交易人未沖銷部位!$A$4:$O$499,13,FALSE)</f>
        <v>#N/A</v>
      </c>
      <c r="AB545" s="40" t="e">
        <f>VLOOKUP($B545,期貨大額交易人未沖銷部位!$A$4:$O$499,14,FALSE)</f>
        <v>#N/A</v>
      </c>
      <c r="AC545" s="40" t="e">
        <f>VLOOKUP($B545,期貨大額交易人未沖銷部位!$A$4:$O$499,15,FALSE)</f>
        <v>#N/A</v>
      </c>
      <c r="AD545" s="33" t="e">
        <f>VLOOKUP($B545,三大美股走勢!$A$4:$J$495,4,FALSE)</f>
        <v>#N/A</v>
      </c>
      <c r="AE545" s="33" t="e">
        <f>VLOOKUP($B545,三大美股走勢!$A$4:$J$495,7,FALSE)</f>
        <v>#N/A</v>
      </c>
      <c r="AF545" s="33" t="e">
        <f>VLOOKUP($B545,三大美股走勢!$A$4:$J$495,10,FALSE)</f>
        <v>#N/A</v>
      </c>
    </row>
    <row r="546" spans="2:32">
      <c r="B546" s="32">
        <v>43325</v>
      </c>
      <c r="C546" s="33" t="e">
        <f>VLOOKUP($B546,大盤與近月台指!$A$4:$I$499,2,FALSE)</f>
        <v>#N/A</v>
      </c>
      <c r="D546" s="34" t="e">
        <f>VLOOKUP($B546,大盤與近月台指!$A$4:$I$499,3,FALSE)</f>
        <v>#N/A</v>
      </c>
      <c r="E546" s="35" t="e">
        <f>VLOOKUP($B546,大盤與近月台指!$A$4:$I$499,4,FALSE)</f>
        <v>#N/A</v>
      </c>
      <c r="F546" s="33" t="e">
        <f>VLOOKUP($B546,大盤與近月台指!$A$4:$I$499,5,FALSE)</f>
        <v>#N/A</v>
      </c>
      <c r="G546" s="49" t="e">
        <f>VLOOKUP($B546,三大法人買賣超!$A$4:$I$500,3,FALSE)</f>
        <v>#N/A</v>
      </c>
      <c r="H546" s="34" t="e">
        <f>VLOOKUP($B546,三大法人買賣超!$A$4:$I$500,5,FALSE)</f>
        <v>#N/A</v>
      </c>
      <c r="I546" s="27" t="e">
        <f>VLOOKUP($B546,三大法人買賣超!$A$4:$I$500,7,FALSE)</f>
        <v>#N/A</v>
      </c>
      <c r="J546" s="27" t="e">
        <f>VLOOKUP($B546,三大法人買賣超!$A$4:$I$500,9,FALSE)</f>
        <v>#N/A</v>
      </c>
      <c r="K546" s="37">
        <f>新台幣匯率美元指數!B547</f>
        <v>0</v>
      </c>
      <c r="L546" s="38">
        <f>新台幣匯率美元指數!C547</f>
        <v>0</v>
      </c>
      <c r="M546" s="39">
        <f>新台幣匯率美元指數!D547</f>
        <v>0</v>
      </c>
      <c r="N546" s="27" t="e">
        <f>VLOOKUP($B546,外資期貨未平倉口數!$A$4:$M$499,4,FALSE)</f>
        <v>#N/A</v>
      </c>
      <c r="O546" s="27" t="e">
        <f>VLOOKUP($B546,外資期貨未平倉口數!$A$4:$M$499,9,FALSE)</f>
        <v>#N/A</v>
      </c>
      <c r="P546" s="27" t="e">
        <f>VLOOKUP($B546,外資期貨未平倉口數!$A$4:$M$499,10,FALSE)</f>
        <v>#N/A</v>
      </c>
      <c r="Q546" s="27" t="e">
        <f>VLOOKUP($B546,外資期貨未平倉口數!$A$4:$M$499,11,FALSE)</f>
        <v>#N/A</v>
      </c>
      <c r="R546" s="64" t="e">
        <f>VLOOKUP($B546,選擇權未平倉餘額!$A$4:$I$500,6,FALSE)</f>
        <v>#N/A</v>
      </c>
      <c r="S546" s="64" t="e">
        <f>VLOOKUP($B546,選擇權未平倉餘額!$A$4:$I$500,7,FALSE)</f>
        <v>#N/A</v>
      </c>
      <c r="T546" s="64" t="e">
        <f>VLOOKUP($B546,選擇權未平倉餘額!$A$4:$I$500,8,FALSE)</f>
        <v>#N/A</v>
      </c>
      <c r="U546" s="64" t="e">
        <f>VLOOKUP($B546,選擇權未平倉餘額!$A$4:$I$500,9,FALSE)</f>
        <v>#N/A</v>
      </c>
      <c r="V546" s="39" t="e">
        <f>VLOOKUP($B546,臺指選擇權P_C_Ratios!$A$4:$C$500,3,FALSE)</f>
        <v>#N/A</v>
      </c>
      <c r="W546" s="41" t="e">
        <f>VLOOKUP($B546,散戶多空比!$A$6:$L$500,12,FALSE)</f>
        <v>#N/A</v>
      </c>
      <c r="X546" s="40" t="e">
        <f>VLOOKUP($B546,期貨大額交易人未沖銷部位!$A$4:$O$499,4,FALSE)</f>
        <v>#N/A</v>
      </c>
      <c r="Y546" s="40" t="e">
        <f>VLOOKUP($B546,期貨大額交易人未沖銷部位!$A$4:$O$499,7,FALSE)</f>
        <v>#N/A</v>
      </c>
      <c r="Z546" s="40" t="e">
        <f>VLOOKUP($B546,期貨大額交易人未沖銷部位!$A$4:$O$499,10,FALSE)</f>
        <v>#N/A</v>
      </c>
      <c r="AA546" s="40" t="e">
        <f>VLOOKUP($B546,期貨大額交易人未沖銷部位!$A$4:$O$499,13,FALSE)</f>
        <v>#N/A</v>
      </c>
      <c r="AB546" s="40" t="e">
        <f>VLOOKUP($B546,期貨大額交易人未沖銷部位!$A$4:$O$499,14,FALSE)</f>
        <v>#N/A</v>
      </c>
      <c r="AC546" s="40" t="e">
        <f>VLOOKUP($B546,期貨大額交易人未沖銷部位!$A$4:$O$499,15,FALSE)</f>
        <v>#N/A</v>
      </c>
      <c r="AD546" s="33" t="e">
        <f>VLOOKUP($B546,三大美股走勢!$A$4:$J$495,4,FALSE)</f>
        <v>#N/A</v>
      </c>
      <c r="AE546" s="33" t="e">
        <f>VLOOKUP($B546,三大美股走勢!$A$4:$J$495,7,FALSE)</f>
        <v>#N/A</v>
      </c>
      <c r="AF546" s="33" t="e">
        <f>VLOOKUP($B546,三大美股走勢!$A$4:$J$495,10,FALSE)</f>
        <v>#N/A</v>
      </c>
    </row>
    <row r="547" spans="2:32">
      <c r="B547" s="32">
        <v>43326</v>
      </c>
      <c r="C547" s="33" t="e">
        <f>VLOOKUP($B547,大盤與近月台指!$A$4:$I$499,2,FALSE)</f>
        <v>#N/A</v>
      </c>
      <c r="D547" s="34" t="e">
        <f>VLOOKUP($B547,大盤與近月台指!$A$4:$I$499,3,FALSE)</f>
        <v>#N/A</v>
      </c>
      <c r="E547" s="35" t="e">
        <f>VLOOKUP($B547,大盤與近月台指!$A$4:$I$499,4,FALSE)</f>
        <v>#N/A</v>
      </c>
      <c r="F547" s="33" t="e">
        <f>VLOOKUP($B547,大盤與近月台指!$A$4:$I$499,5,FALSE)</f>
        <v>#N/A</v>
      </c>
      <c r="G547" s="49" t="e">
        <f>VLOOKUP($B547,三大法人買賣超!$A$4:$I$500,3,FALSE)</f>
        <v>#N/A</v>
      </c>
      <c r="H547" s="34" t="e">
        <f>VLOOKUP($B547,三大法人買賣超!$A$4:$I$500,5,FALSE)</f>
        <v>#N/A</v>
      </c>
      <c r="I547" s="27" t="e">
        <f>VLOOKUP($B547,三大法人買賣超!$A$4:$I$500,7,FALSE)</f>
        <v>#N/A</v>
      </c>
      <c r="J547" s="27" t="e">
        <f>VLOOKUP($B547,三大法人買賣超!$A$4:$I$500,9,FALSE)</f>
        <v>#N/A</v>
      </c>
      <c r="K547" s="37">
        <f>新台幣匯率美元指數!B548</f>
        <v>0</v>
      </c>
      <c r="L547" s="38">
        <f>新台幣匯率美元指數!C548</f>
        <v>0</v>
      </c>
      <c r="M547" s="39">
        <f>新台幣匯率美元指數!D548</f>
        <v>0</v>
      </c>
      <c r="N547" s="27" t="e">
        <f>VLOOKUP($B547,外資期貨未平倉口數!$A$4:$M$499,4,FALSE)</f>
        <v>#N/A</v>
      </c>
      <c r="O547" s="27" t="e">
        <f>VLOOKUP($B547,外資期貨未平倉口數!$A$4:$M$499,9,FALSE)</f>
        <v>#N/A</v>
      </c>
      <c r="P547" s="27" t="e">
        <f>VLOOKUP($B547,外資期貨未平倉口數!$A$4:$M$499,10,FALSE)</f>
        <v>#N/A</v>
      </c>
      <c r="Q547" s="27" t="e">
        <f>VLOOKUP($B547,外資期貨未平倉口數!$A$4:$M$499,11,FALSE)</f>
        <v>#N/A</v>
      </c>
      <c r="R547" s="64" t="e">
        <f>VLOOKUP($B547,選擇權未平倉餘額!$A$4:$I$500,6,FALSE)</f>
        <v>#N/A</v>
      </c>
      <c r="S547" s="64" t="e">
        <f>VLOOKUP($B547,選擇權未平倉餘額!$A$4:$I$500,7,FALSE)</f>
        <v>#N/A</v>
      </c>
      <c r="T547" s="64" t="e">
        <f>VLOOKUP($B547,選擇權未平倉餘額!$A$4:$I$500,8,FALSE)</f>
        <v>#N/A</v>
      </c>
      <c r="U547" s="64" t="e">
        <f>VLOOKUP($B547,選擇權未平倉餘額!$A$4:$I$500,9,FALSE)</f>
        <v>#N/A</v>
      </c>
      <c r="V547" s="39" t="e">
        <f>VLOOKUP($B547,臺指選擇權P_C_Ratios!$A$4:$C$500,3,FALSE)</f>
        <v>#N/A</v>
      </c>
      <c r="W547" s="41" t="e">
        <f>VLOOKUP($B547,散戶多空比!$A$6:$L$500,12,FALSE)</f>
        <v>#N/A</v>
      </c>
      <c r="X547" s="40" t="e">
        <f>VLOOKUP($B547,期貨大額交易人未沖銷部位!$A$4:$O$499,4,FALSE)</f>
        <v>#N/A</v>
      </c>
      <c r="Y547" s="40" t="e">
        <f>VLOOKUP($B547,期貨大額交易人未沖銷部位!$A$4:$O$499,7,FALSE)</f>
        <v>#N/A</v>
      </c>
      <c r="Z547" s="40" t="e">
        <f>VLOOKUP($B547,期貨大額交易人未沖銷部位!$A$4:$O$499,10,FALSE)</f>
        <v>#N/A</v>
      </c>
      <c r="AA547" s="40" t="e">
        <f>VLOOKUP($B547,期貨大額交易人未沖銷部位!$A$4:$O$499,13,FALSE)</f>
        <v>#N/A</v>
      </c>
      <c r="AB547" s="40" t="e">
        <f>VLOOKUP($B547,期貨大額交易人未沖銷部位!$A$4:$O$499,14,FALSE)</f>
        <v>#N/A</v>
      </c>
      <c r="AC547" s="40" t="e">
        <f>VLOOKUP($B547,期貨大額交易人未沖銷部位!$A$4:$O$499,15,FALSE)</f>
        <v>#N/A</v>
      </c>
      <c r="AD547" s="33" t="e">
        <f>VLOOKUP($B547,三大美股走勢!$A$4:$J$495,4,FALSE)</f>
        <v>#N/A</v>
      </c>
      <c r="AE547" s="33" t="e">
        <f>VLOOKUP($B547,三大美股走勢!$A$4:$J$495,7,FALSE)</f>
        <v>#N/A</v>
      </c>
      <c r="AF547" s="33" t="e">
        <f>VLOOKUP($B547,三大美股走勢!$A$4:$J$495,10,FALSE)</f>
        <v>#N/A</v>
      </c>
    </row>
    <row r="548" spans="2:32">
      <c r="B548" s="32">
        <v>43327</v>
      </c>
      <c r="C548" s="33" t="e">
        <f>VLOOKUP($B548,大盤與近月台指!$A$4:$I$499,2,FALSE)</f>
        <v>#N/A</v>
      </c>
      <c r="D548" s="34" t="e">
        <f>VLOOKUP($B548,大盤與近月台指!$A$4:$I$499,3,FALSE)</f>
        <v>#N/A</v>
      </c>
      <c r="E548" s="35" t="e">
        <f>VLOOKUP($B548,大盤與近月台指!$A$4:$I$499,4,FALSE)</f>
        <v>#N/A</v>
      </c>
      <c r="F548" s="33" t="e">
        <f>VLOOKUP($B548,大盤與近月台指!$A$4:$I$499,5,FALSE)</f>
        <v>#N/A</v>
      </c>
      <c r="G548" s="49" t="e">
        <f>VLOOKUP($B548,三大法人買賣超!$A$4:$I$500,3,FALSE)</f>
        <v>#N/A</v>
      </c>
      <c r="H548" s="34" t="e">
        <f>VLOOKUP($B548,三大法人買賣超!$A$4:$I$500,5,FALSE)</f>
        <v>#N/A</v>
      </c>
      <c r="I548" s="27" t="e">
        <f>VLOOKUP($B548,三大法人買賣超!$A$4:$I$500,7,FALSE)</f>
        <v>#N/A</v>
      </c>
      <c r="J548" s="27" t="e">
        <f>VLOOKUP($B548,三大法人買賣超!$A$4:$I$500,9,FALSE)</f>
        <v>#N/A</v>
      </c>
      <c r="K548" s="37">
        <f>新台幣匯率美元指數!B549</f>
        <v>0</v>
      </c>
      <c r="L548" s="38">
        <f>新台幣匯率美元指數!C549</f>
        <v>0</v>
      </c>
      <c r="M548" s="39">
        <f>新台幣匯率美元指數!D549</f>
        <v>0</v>
      </c>
      <c r="N548" s="27" t="e">
        <f>VLOOKUP($B548,外資期貨未平倉口數!$A$4:$M$499,4,FALSE)</f>
        <v>#N/A</v>
      </c>
      <c r="O548" s="27" t="e">
        <f>VLOOKUP($B548,外資期貨未平倉口數!$A$4:$M$499,9,FALSE)</f>
        <v>#N/A</v>
      </c>
      <c r="P548" s="27" t="e">
        <f>VLOOKUP($B548,外資期貨未平倉口數!$A$4:$M$499,10,FALSE)</f>
        <v>#N/A</v>
      </c>
      <c r="Q548" s="27" t="e">
        <f>VLOOKUP($B548,外資期貨未平倉口數!$A$4:$M$499,11,FALSE)</f>
        <v>#N/A</v>
      </c>
      <c r="R548" s="64" t="e">
        <f>VLOOKUP($B548,選擇權未平倉餘額!$A$4:$I$500,6,FALSE)</f>
        <v>#N/A</v>
      </c>
      <c r="S548" s="64" t="e">
        <f>VLOOKUP($B548,選擇權未平倉餘額!$A$4:$I$500,7,FALSE)</f>
        <v>#N/A</v>
      </c>
      <c r="T548" s="64" t="e">
        <f>VLOOKUP($B548,選擇權未平倉餘額!$A$4:$I$500,8,FALSE)</f>
        <v>#N/A</v>
      </c>
      <c r="U548" s="64" t="e">
        <f>VLOOKUP($B548,選擇權未平倉餘額!$A$4:$I$500,9,FALSE)</f>
        <v>#N/A</v>
      </c>
      <c r="V548" s="39" t="e">
        <f>VLOOKUP($B548,臺指選擇權P_C_Ratios!$A$4:$C$500,3,FALSE)</f>
        <v>#N/A</v>
      </c>
      <c r="W548" s="41" t="e">
        <f>VLOOKUP($B548,散戶多空比!$A$6:$L$500,12,FALSE)</f>
        <v>#N/A</v>
      </c>
      <c r="X548" s="40" t="e">
        <f>VLOOKUP($B548,期貨大額交易人未沖銷部位!$A$4:$O$499,4,FALSE)</f>
        <v>#N/A</v>
      </c>
      <c r="Y548" s="40" t="e">
        <f>VLOOKUP($B548,期貨大額交易人未沖銷部位!$A$4:$O$499,7,FALSE)</f>
        <v>#N/A</v>
      </c>
      <c r="Z548" s="40" t="e">
        <f>VLOOKUP($B548,期貨大額交易人未沖銷部位!$A$4:$O$499,10,FALSE)</f>
        <v>#N/A</v>
      </c>
      <c r="AA548" s="40" t="e">
        <f>VLOOKUP($B548,期貨大額交易人未沖銷部位!$A$4:$O$499,13,FALSE)</f>
        <v>#N/A</v>
      </c>
      <c r="AB548" s="40" t="e">
        <f>VLOOKUP($B548,期貨大額交易人未沖銷部位!$A$4:$O$499,14,FALSE)</f>
        <v>#N/A</v>
      </c>
      <c r="AC548" s="40" t="e">
        <f>VLOOKUP($B548,期貨大額交易人未沖銷部位!$A$4:$O$499,15,FALSE)</f>
        <v>#N/A</v>
      </c>
      <c r="AD548" s="33" t="e">
        <f>VLOOKUP($B548,三大美股走勢!$A$4:$J$495,4,FALSE)</f>
        <v>#N/A</v>
      </c>
      <c r="AE548" s="33" t="e">
        <f>VLOOKUP($B548,三大美股走勢!$A$4:$J$495,7,FALSE)</f>
        <v>#N/A</v>
      </c>
      <c r="AF548" s="33" t="e">
        <f>VLOOKUP($B548,三大美股走勢!$A$4:$J$495,10,FALSE)</f>
        <v>#N/A</v>
      </c>
    </row>
    <row r="549" spans="2:32">
      <c r="B549" s="32">
        <v>43328</v>
      </c>
      <c r="C549" s="33" t="e">
        <f>VLOOKUP($B549,大盤與近月台指!$A$4:$I$499,2,FALSE)</f>
        <v>#N/A</v>
      </c>
      <c r="D549" s="34" t="e">
        <f>VLOOKUP($B549,大盤與近月台指!$A$4:$I$499,3,FALSE)</f>
        <v>#N/A</v>
      </c>
      <c r="E549" s="35" t="e">
        <f>VLOOKUP($B549,大盤與近月台指!$A$4:$I$499,4,FALSE)</f>
        <v>#N/A</v>
      </c>
      <c r="F549" s="33" t="e">
        <f>VLOOKUP($B549,大盤與近月台指!$A$4:$I$499,5,FALSE)</f>
        <v>#N/A</v>
      </c>
      <c r="G549" s="49" t="e">
        <f>VLOOKUP($B549,三大法人買賣超!$A$4:$I$500,3,FALSE)</f>
        <v>#N/A</v>
      </c>
      <c r="H549" s="34" t="e">
        <f>VLOOKUP($B549,三大法人買賣超!$A$4:$I$500,5,FALSE)</f>
        <v>#N/A</v>
      </c>
      <c r="I549" s="27" t="e">
        <f>VLOOKUP($B549,三大法人買賣超!$A$4:$I$500,7,FALSE)</f>
        <v>#N/A</v>
      </c>
      <c r="J549" s="27" t="e">
        <f>VLOOKUP($B549,三大法人買賣超!$A$4:$I$500,9,FALSE)</f>
        <v>#N/A</v>
      </c>
      <c r="K549" s="37">
        <f>新台幣匯率美元指數!B550</f>
        <v>0</v>
      </c>
      <c r="L549" s="38">
        <f>新台幣匯率美元指數!C550</f>
        <v>0</v>
      </c>
      <c r="M549" s="39">
        <f>新台幣匯率美元指數!D550</f>
        <v>0</v>
      </c>
      <c r="N549" s="27" t="e">
        <f>VLOOKUP($B549,外資期貨未平倉口數!$A$4:$M$499,4,FALSE)</f>
        <v>#N/A</v>
      </c>
      <c r="O549" s="27" t="e">
        <f>VLOOKUP($B549,外資期貨未平倉口數!$A$4:$M$499,9,FALSE)</f>
        <v>#N/A</v>
      </c>
      <c r="P549" s="27" t="e">
        <f>VLOOKUP($B549,外資期貨未平倉口數!$A$4:$M$499,10,FALSE)</f>
        <v>#N/A</v>
      </c>
      <c r="Q549" s="27" t="e">
        <f>VLOOKUP($B549,外資期貨未平倉口數!$A$4:$M$499,11,FALSE)</f>
        <v>#N/A</v>
      </c>
      <c r="R549" s="64" t="e">
        <f>VLOOKUP($B549,選擇權未平倉餘額!$A$4:$I$500,6,FALSE)</f>
        <v>#N/A</v>
      </c>
      <c r="S549" s="64" t="e">
        <f>VLOOKUP($B549,選擇權未平倉餘額!$A$4:$I$500,7,FALSE)</f>
        <v>#N/A</v>
      </c>
      <c r="T549" s="64" t="e">
        <f>VLOOKUP($B549,選擇權未平倉餘額!$A$4:$I$500,8,FALSE)</f>
        <v>#N/A</v>
      </c>
      <c r="U549" s="64" t="e">
        <f>VLOOKUP($B549,選擇權未平倉餘額!$A$4:$I$500,9,FALSE)</f>
        <v>#N/A</v>
      </c>
      <c r="V549" s="39" t="e">
        <f>VLOOKUP($B549,臺指選擇權P_C_Ratios!$A$4:$C$500,3,FALSE)</f>
        <v>#N/A</v>
      </c>
      <c r="W549" s="41" t="e">
        <f>VLOOKUP($B549,散戶多空比!$A$6:$L$500,12,FALSE)</f>
        <v>#N/A</v>
      </c>
      <c r="X549" s="40" t="e">
        <f>VLOOKUP($B549,期貨大額交易人未沖銷部位!$A$4:$O$499,4,FALSE)</f>
        <v>#N/A</v>
      </c>
      <c r="Y549" s="40" t="e">
        <f>VLOOKUP($B549,期貨大額交易人未沖銷部位!$A$4:$O$499,7,FALSE)</f>
        <v>#N/A</v>
      </c>
      <c r="Z549" s="40" t="e">
        <f>VLOOKUP($B549,期貨大額交易人未沖銷部位!$A$4:$O$499,10,FALSE)</f>
        <v>#N/A</v>
      </c>
      <c r="AA549" s="40" t="e">
        <f>VLOOKUP($B549,期貨大額交易人未沖銷部位!$A$4:$O$499,13,FALSE)</f>
        <v>#N/A</v>
      </c>
      <c r="AB549" s="40" t="e">
        <f>VLOOKUP($B549,期貨大額交易人未沖銷部位!$A$4:$O$499,14,FALSE)</f>
        <v>#N/A</v>
      </c>
      <c r="AC549" s="40" t="e">
        <f>VLOOKUP($B549,期貨大額交易人未沖銷部位!$A$4:$O$499,15,FALSE)</f>
        <v>#N/A</v>
      </c>
      <c r="AD549" s="33" t="e">
        <f>VLOOKUP($B549,三大美股走勢!$A$4:$J$495,4,FALSE)</f>
        <v>#N/A</v>
      </c>
      <c r="AE549" s="33" t="e">
        <f>VLOOKUP($B549,三大美股走勢!$A$4:$J$495,7,FALSE)</f>
        <v>#N/A</v>
      </c>
      <c r="AF549" s="33" t="e">
        <f>VLOOKUP($B549,三大美股走勢!$A$4:$J$495,10,FALSE)</f>
        <v>#N/A</v>
      </c>
    </row>
    <row r="550" spans="2:32">
      <c r="B550" s="32">
        <v>43329</v>
      </c>
      <c r="C550" s="33" t="e">
        <f>VLOOKUP($B550,大盤與近月台指!$A$4:$I$499,2,FALSE)</f>
        <v>#N/A</v>
      </c>
      <c r="D550" s="34" t="e">
        <f>VLOOKUP($B550,大盤與近月台指!$A$4:$I$499,3,FALSE)</f>
        <v>#N/A</v>
      </c>
      <c r="E550" s="35" t="e">
        <f>VLOOKUP($B550,大盤與近月台指!$A$4:$I$499,4,FALSE)</f>
        <v>#N/A</v>
      </c>
      <c r="F550" s="33" t="e">
        <f>VLOOKUP($B550,大盤與近月台指!$A$4:$I$499,5,FALSE)</f>
        <v>#N/A</v>
      </c>
      <c r="G550" s="49" t="e">
        <f>VLOOKUP($B550,三大法人買賣超!$A$4:$I$500,3,FALSE)</f>
        <v>#N/A</v>
      </c>
      <c r="H550" s="34" t="e">
        <f>VLOOKUP($B550,三大法人買賣超!$A$4:$I$500,5,FALSE)</f>
        <v>#N/A</v>
      </c>
      <c r="I550" s="27" t="e">
        <f>VLOOKUP($B550,三大法人買賣超!$A$4:$I$500,7,FALSE)</f>
        <v>#N/A</v>
      </c>
      <c r="J550" s="27" t="e">
        <f>VLOOKUP($B550,三大法人買賣超!$A$4:$I$500,9,FALSE)</f>
        <v>#N/A</v>
      </c>
      <c r="K550" s="37">
        <f>新台幣匯率美元指數!B551</f>
        <v>0</v>
      </c>
      <c r="L550" s="38">
        <f>新台幣匯率美元指數!C551</f>
        <v>0</v>
      </c>
      <c r="M550" s="39">
        <f>新台幣匯率美元指數!D551</f>
        <v>0</v>
      </c>
      <c r="N550" s="27" t="e">
        <f>VLOOKUP($B550,外資期貨未平倉口數!$A$4:$M$499,4,FALSE)</f>
        <v>#N/A</v>
      </c>
      <c r="O550" s="27" t="e">
        <f>VLOOKUP($B550,外資期貨未平倉口數!$A$4:$M$499,9,FALSE)</f>
        <v>#N/A</v>
      </c>
      <c r="P550" s="27" t="e">
        <f>VLOOKUP($B550,外資期貨未平倉口數!$A$4:$M$499,10,FALSE)</f>
        <v>#N/A</v>
      </c>
      <c r="Q550" s="27" t="e">
        <f>VLOOKUP($B550,外資期貨未平倉口數!$A$4:$M$499,11,FALSE)</f>
        <v>#N/A</v>
      </c>
      <c r="R550" s="64" t="e">
        <f>VLOOKUP($B550,選擇權未平倉餘額!$A$4:$I$500,6,FALSE)</f>
        <v>#N/A</v>
      </c>
      <c r="S550" s="64" t="e">
        <f>VLOOKUP($B550,選擇權未平倉餘額!$A$4:$I$500,7,FALSE)</f>
        <v>#N/A</v>
      </c>
      <c r="T550" s="64" t="e">
        <f>VLOOKUP($B550,選擇權未平倉餘額!$A$4:$I$500,8,FALSE)</f>
        <v>#N/A</v>
      </c>
      <c r="U550" s="64" t="e">
        <f>VLOOKUP($B550,選擇權未平倉餘額!$A$4:$I$500,9,FALSE)</f>
        <v>#N/A</v>
      </c>
      <c r="V550" s="39" t="e">
        <f>VLOOKUP($B550,臺指選擇權P_C_Ratios!$A$4:$C$500,3,FALSE)</f>
        <v>#N/A</v>
      </c>
      <c r="W550" s="41" t="e">
        <f>VLOOKUP($B550,散戶多空比!$A$6:$L$500,12,FALSE)</f>
        <v>#N/A</v>
      </c>
      <c r="X550" s="40" t="e">
        <f>VLOOKUP($B550,期貨大額交易人未沖銷部位!$A$4:$O$499,4,FALSE)</f>
        <v>#N/A</v>
      </c>
      <c r="Y550" s="40" t="e">
        <f>VLOOKUP($B550,期貨大額交易人未沖銷部位!$A$4:$O$499,7,FALSE)</f>
        <v>#N/A</v>
      </c>
      <c r="Z550" s="40" t="e">
        <f>VLOOKUP($B550,期貨大額交易人未沖銷部位!$A$4:$O$499,10,FALSE)</f>
        <v>#N/A</v>
      </c>
      <c r="AA550" s="40" t="e">
        <f>VLOOKUP($B550,期貨大額交易人未沖銷部位!$A$4:$O$499,13,FALSE)</f>
        <v>#N/A</v>
      </c>
      <c r="AB550" s="40" t="e">
        <f>VLOOKUP($B550,期貨大額交易人未沖銷部位!$A$4:$O$499,14,FALSE)</f>
        <v>#N/A</v>
      </c>
      <c r="AC550" s="40" t="e">
        <f>VLOOKUP($B550,期貨大額交易人未沖銷部位!$A$4:$O$499,15,FALSE)</f>
        <v>#N/A</v>
      </c>
      <c r="AD550" s="33" t="e">
        <f>VLOOKUP($B550,三大美股走勢!$A$4:$J$495,4,FALSE)</f>
        <v>#N/A</v>
      </c>
      <c r="AE550" s="33" t="e">
        <f>VLOOKUP($B550,三大美股走勢!$A$4:$J$495,7,FALSE)</f>
        <v>#N/A</v>
      </c>
      <c r="AF550" s="33" t="e">
        <f>VLOOKUP($B550,三大美股走勢!$A$4:$J$495,10,FALSE)</f>
        <v>#N/A</v>
      </c>
    </row>
    <row r="551" spans="2:32">
      <c r="B551" s="32">
        <v>43330</v>
      </c>
      <c r="C551" s="33" t="e">
        <f>VLOOKUP($B551,大盤與近月台指!$A$4:$I$499,2,FALSE)</f>
        <v>#N/A</v>
      </c>
      <c r="D551" s="34" t="e">
        <f>VLOOKUP($B551,大盤與近月台指!$A$4:$I$499,3,FALSE)</f>
        <v>#N/A</v>
      </c>
      <c r="E551" s="35" t="e">
        <f>VLOOKUP($B551,大盤與近月台指!$A$4:$I$499,4,FALSE)</f>
        <v>#N/A</v>
      </c>
      <c r="F551" s="33" t="e">
        <f>VLOOKUP($B551,大盤與近月台指!$A$4:$I$499,5,FALSE)</f>
        <v>#N/A</v>
      </c>
      <c r="G551" s="49" t="e">
        <f>VLOOKUP($B551,三大法人買賣超!$A$4:$I$500,3,FALSE)</f>
        <v>#N/A</v>
      </c>
      <c r="H551" s="34" t="e">
        <f>VLOOKUP($B551,三大法人買賣超!$A$4:$I$500,5,FALSE)</f>
        <v>#N/A</v>
      </c>
      <c r="I551" s="27" t="e">
        <f>VLOOKUP($B551,三大法人買賣超!$A$4:$I$500,7,FALSE)</f>
        <v>#N/A</v>
      </c>
      <c r="J551" s="27" t="e">
        <f>VLOOKUP($B551,三大法人買賣超!$A$4:$I$500,9,FALSE)</f>
        <v>#N/A</v>
      </c>
      <c r="K551" s="37">
        <f>新台幣匯率美元指數!B552</f>
        <v>0</v>
      </c>
      <c r="L551" s="38">
        <f>新台幣匯率美元指數!C552</f>
        <v>0</v>
      </c>
      <c r="M551" s="39">
        <f>新台幣匯率美元指數!D552</f>
        <v>0</v>
      </c>
      <c r="N551" s="27" t="e">
        <f>VLOOKUP($B551,外資期貨未平倉口數!$A$4:$M$499,4,FALSE)</f>
        <v>#N/A</v>
      </c>
      <c r="O551" s="27" t="e">
        <f>VLOOKUP($B551,外資期貨未平倉口數!$A$4:$M$499,9,FALSE)</f>
        <v>#N/A</v>
      </c>
      <c r="P551" s="27" t="e">
        <f>VLOOKUP($B551,外資期貨未平倉口數!$A$4:$M$499,10,FALSE)</f>
        <v>#N/A</v>
      </c>
      <c r="Q551" s="27" t="e">
        <f>VLOOKUP($B551,外資期貨未平倉口數!$A$4:$M$499,11,FALSE)</f>
        <v>#N/A</v>
      </c>
      <c r="R551" s="64" t="e">
        <f>VLOOKUP($B551,選擇權未平倉餘額!$A$4:$I$500,6,FALSE)</f>
        <v>#N/A</v>
      </c>
      <c r="S551" s="64" t="e">
        <f>VLOOKUP($B551,選擇權未平倉餘額!$A$4:$I$500,7,FALSE)</f>
        <v>#N/A</v>
      </c>
      <c r="T551" s="64" t="e">
        <f>VLOOKUP($B551,選擇權未平倉餘額!$A$4:$I$500,8,FALSE)</f>
        <v>#N/A</v>
      </c>
      <c r="U551" s="64" t="e">
        <f>VLOOKUP($B551,選擇權未平倉餘額!$A$4:$I$500,9,FALSE)</f>
        <v>#N/A</v>
      </c>
      <c r="V551" s="39" t="e">
        <f>VLOOKUP($B551,臺指選擇權P_C_Ratios!$A$4:$C$500,3,FALSE)</f>
        <v>#N/A</v>
      </c>
      <c r="W551" s="41" t="e">
        <f>VLOOKUP($B551,散戶多空比!$A$6:$L$500,12,FALSE)</f>
        <v>#N/A</v>
      </c>
      <c r="X551" s="40" t="e">
        <f>VLOOKUP($B551,期貨大額交易人未沖銷部位!$A$4:$O$499,4,FALSE)</f>
        <v>#N/A</v>
      </c>
      <c r="Y551" s="40" t="e">
        <f>VLOOKUP($B551,期貨大額交易人未沖銷部位!$A$4:$O$499,7,FALSE)</f>
        <v>#N/A</v>
      </c>
      <c r="Z551" s="40" t="e">
        <f>VLOOKUP($B551,期貨大額交易人未沖銷部位!$A$4:$O$499,10,FALSE)</f>
        <v>#N/A</v>
      </c>
      <c r="AA551" s="40" t="e">
        <f>VLOOKUP($B551,期貨大額交易人未沖銷部位!$A$4:$O$499,13,FALSE)</f>
        <v>#N/A</v>
      </c>
      <c r="AB551" s="40" t="e">
        <f>VLOOKUP($B551,期貨大額交易人未沖銷部位!$A$4:$O$499,14,FALSE)</f>
        <v>#N/A</v>
      </c>
      <c r="AC551" s="40" t="e">
        <f>VLOOKUP($B551,期貨大額交易人未沖銷部位!$A$4:$O$499,15,FALSE)</f>
        <v>#N/A</v>
      </c>
      <c r="AD551" s="33" t="e">
        <f>VLOOKUP($B551,三大美股走勢!$A$4:$J$495,4,FALSE)</f>
        <v>#N/A</v>
      </c>
      <c r="AE551" s="33" t="e">
        <f>VLOOKUP($B551,三大美股走勢!$A$4:$J$495,7,FALSE)</f>
        <v>#N/A</v>
      </c>
      <c r="AF551" s="33" t="e">
        <f>VLOOKUP($B551,三大美股走勢!$A$4:$J$495,10,FALSE)</f>
        <v>#N/A</v>
      </c>
    </row>
    <row r="552" spans="2:32">
      <c r="B552" s="32">
        <v>43331</v>
      </c>
      <c r="C552" s="33" t="e">
        <f>VLOOKUP($B552,大盤與近月台指!$A$4:$I$499,2,FALSE)</f>
        <v>#N/A</v>
      </c>
      <c r="D552" s="34" t="e">
        <f>VLOOKUP($B552,大盤與近月台指!$A$4:$I$499,3,FALSE)</f>
        <v>#N/A</v>
      </c>
      <c r="E552" s="35" t="e">
        <f>VLOOKUP($B552,大盤與近月台指!$A$4:$I$499,4,FALSE)</f>
        <v>#N/A</v>
      </c>
      <c r="F552" s="33" t="e">
        <f>VLOOKUP($B552,大盤與近月台指!$A$4:$I$499,5,FALSE)</f>
        <v>#N/A</v>
      </c>
      <c r="G552" s="49" t="e">
        <f>VLOOKUP($B552,三大法人買賣超!$A$4:$I$500,3,FALSE)</f>
        <v>#N/A</v>
      </c>
      <c r="H552" s="34" t="e">
        <f>VLOOKUP($B552,三大法人買賣超!$A$4:$I$500,5,FALSE)</f>
        <v>#N/A</v>
      </c>
      <c r="I552" s="27" t="e">
        <f>VLOOKUP($B552,三大法人買賣超!$A$4:$I$500,7,FALSE)</f>
        <v>#N/A</v>
      </c>
      <c r="J552" s="27" t="e">
        <f>VLOOKUP($B552,三大法人買賣超!$A$4:$I$500,9,FALSE)</f>
        <v>#N/A</v>
      </c>
      <c r="K552" s="37">
        <f>新台幣匯率美元指數!B553</f>
        <v>0</v>
      </c>
      <c r="L552" s="38">
        <f>新台幣匯率美元指數!C553</f>
        <v>0</v>
      </c>
      <c r="M552" s="39">
        <f>新台幣匯率美元指數!D553</f>
        <v>0</v>
      </c>
      <c r="N552" s="27" t="e">
        <f>VLOOKUP($B552,外資期貨未平倉口數!$A$4:$M$499,4,FALSE)</f>
        <v>#N/A</v>
      </c>
      <c r="O552" s="27" t="e">
        <f>VLOOKUP($B552,外資期貨未平倉口數!$A$4:$M$499,9,FALSE)</f>
        <v>#N/A</v>
      </c>
      <c r="P552" s="27" t="e">
        <f>VLOOKUP($B552,外資期貨未平倉口數!$A$4:$M$499,10,FALSE)</f>
        <v>#N/A</v>
      </c>
      <c r="Q552" s="27" t="e">
        <f>VLOOKUP($B552,外資期貨未平倉口數!$A$4:$M$499,11,FALSE)</f>
        <v>#N/A</v>
      </c>
      <c r="R552" s="64" t="e">
        <f>VLOOKUP($B552,選擇權未平倉餘額!$A$4:$I$500,6,FALSE)</f>
        <v>#N/A</v>
      </c>
      <c r="S552" s="64" t="e">
        <f>VLOOKUP($B552,選擇權未平倉餘額!$A$4:$I$500,7,FALSE)</f>
        <v>#N/A</v>
      </c>
      <c r="T552" s="64" t="e">
        <f>VLOOKUP($B552,選擇權未平倉餘額!$A$4:$I$500,8,FALSE)</f>
        <v>#N/A</v>
      </c>
      <c r="U552" s="64" t="e">
        <f>VLOOKUP($B552,選擇權未平倉餘額!$A$4:$I$500,9,FALSE)</f>
        <v>#N/A</v>
      </c>
      <c r="V552" s="39" t="e">
        <f>VLOOKUP($B552,臺指選擇權P_C_Ratios!$A$4:$C$500,3,FALSE)</f>
        <v>#N/A</v>
      </c>
      <c r="W552" s="41" t="e">
        <f>VLOOKUP($B552,散戶多空比!$A$6:$L$500,12,FALSE)</f>
        <v>#N/A</v>
      </c>
      <c r="X552" s="40" t="e">
        <f>VLOOKUP($B552,期貨大額交易人未沖銷部位!$A$4:$O$499,4,FALSE)</f>
        <v>#N/A</v>
      </c>
      <c r="Y552" s="40" t="e">
        <f>VLOOKUP($B552,期貨大額交易人未沖銷部位!$A$4:$O$499,7,FALSE)</f>
        <v>#N/A</v>
      </c>
      <c r="Z552" s="40" t="e">
        <f>VLOOKUP($B552,期貨大額交易人未沖銷部位!$A$4:$O$499,10,FALSE)</f>
        <v>#N/A</v>
      </c>
      <c r="AA552" s="40" t="e">
        <f>VLOOKUP($B552,期貨大額交易人未沖銷部位!$A$4:$O$499,13,FALSE)</f>
        <v>#N/A</v>
      </c>
      <c r="AB552" s="40" t="e">
        <f>VLOOKUP($B552,期貨大額交易人未沖銷部位!$A$4:$O$499,14,FALSE)</f>
        <v>#N/A</v>
      </c>
      <c r="AC552" s="40" t="e">
        <f>VLOOKUP($B552,期貨大額交易人未沖銷部位!$A$4:$O$499,15,FALSE)</f>
        <v>#N/A</v>
      </c>
      <c r="AD552" s="33" t="e">
        <f>VLOOKUP($B552,三大美股走勢!$A$4:$J$495,4,FALSE)</f>
        <v>#N/A</v>
      </c>
      <c r="AE552" s="33" t="e">
        <f>VLOOKUP($B552,三大美股走勢!$A$4:$J$495,7,FALSE)</f>
        <v>#N/A</v>
      </c>
      <c r="AF552" s="33" t="e">
        <f>VLOOKUP($B552,三大美股走勢!$A$4:$J$495,10,FALSE)</f>
        <v>#N/A</v>
      </c>
    </row>
    <row r="553" spans="2:32">
      <c r="B553" s="32">
        <v>43332</v>
      </c>
      <c r="C553" s="33" t="e">
        <f>VLOOKUP($B553,大盤與近月台指!$A$4:$I$499,2,FALSE)</f>
        <v>#N/A</v>
      </c>
      <c r="D553" s="34" t="e">
        <f>VLOOKUP($B553,大盤與近月台指!$A$4:$I$499,3,FALSE)</f>
        <v>#N/A</v>
      </c>
      <c r="E553" s="35" t="e">
        <f>VLOOKUP($B553,大盤與近月台指!$A$4:$I$499,4,FALSE)</f>
        <v>#N/A</v>
      </c>
      <c r="F553" s="33" t="e">
        <f>VLOOKUP($B553,大盤與近月台指!$A$4:$I$499,5,FALSE)</f>
        <v>#N/A</v>
      </c>
      <c r="G553" s="49" t="e">
        <f>VLOOKUP($B553,三大法人買賣超!$A$4:$I$500,3,FALSE)</f>
        <v>#N/A</v>
      </c>
      <c r="H553" s="34" t="e">
        <f>VLOOKUP($B553,三大法人買賣超!$A$4:$I$500,5,FALSE)</f>
        <v>#N/A</v>
      </c>
      <c r="I553" s="27" t="e">
        <f>VLOOKUP($B553,三大法人買賣超!$A$4:$I$500,7,FALSE)</f>
        <v>#N/A</v>
      </c>
      <c r="J553" s="27" t="e">
        <f>VLOOKUP($B553,三大法人買賣超!$A$4:$I$500,9,FALSE)</f>
        <v>#N/A</v>
      </c>
      <c r="K553" s="37">
        <f>新台幣匯率美元指數!B554</f>
        <v>0</v>
      </c>
      <c r="L553" s="38">
        <f>新台幣匯率美元指數!C554</f>
        <v>0</v>
      </c>
      <c r="M553" s="39">
        <f>新台幣匯率美元指數!D554</f>
        <v>0</v>
      </c>
      <c r="N553" s="27" t="e">
        <f>VLOOKUP($B553,外資期貨未平倉口數!$A$4:$M$499,4,FALSE)</f>
        <v>#N/A</v>
      </c>
      <c r="O553" s="27" t="e">
        <f>VLOOKUP($B553,外資期貨未平倉口數!$A$4:$M$499,9,FALSE)</f>
        <v>#N/A</v>
      </c>
      <c r="P553" s="27" t="e">
        <f>VLOOKUP($B553,外資期貨未平倉口數!$A$4:$M$499,10,FALSE)</f>
        <v>#N/A</v>
      </c>
      <c r="Q553" s="27" t="e">
        <f>VLOOKUP($B553,外資期貨未平倉口數!$A$4:$M$499,11,FALSE)</f>
        <v>#N/A</v>
      </c>
      <c r="R553" s="64" t="e">
        <f>VLOOKUP($B553,選擇權未平倉餘額!$A$4:$I$500,6,FALSE)</f>
        <v>#N/A</v>
      </c>
      <c r="S553" s="64" t="e">
        <f>VLOOKUP($B553,選擇權未平倉餘額!$A$4:$I$500,7,FALSE)</f>
        <v>#N/A</v>
      </c>
      <c r="T553" s="64" t="e">
        <f>VLOOKUP($B553,選擇權未平倉餘額!$A$4:$I$500,8,FALSE)</f>
        <v>#N/A</v>
      </c>
      <c r="U553" s="64" t="e">
        <f>VLOOKUP($B553,選擇權未平倉餘額!$A$4:$I$500,9,FALSE)</f>
        <v>#N/A</v>
      </c>
      <c r="V553" s="39" t="e">
        <f>VLOOKUP($B553,臺指選擇權P_C_Ratios!$A$4:$C$500,3,FALSE)</f>
        <v>#N/A</v>
      </c>
      <c r="W553" s="41" t="e">
        <f>VLOOKUP($B553,散戶多空比!$A$6:$L$500,12,FALSE)</f>
        <v>#N/A</v>
      </c>
      <c r="X553" s="40" t="e">
        <f>VLOOKUP($B553,期貨大額交易人未沖銷部位!$A$4:$O$499,4,FALSE)</f>
        <v>#N/A</v>
      </c>
      <c r="Y553" s="40" t="e">
        <f>VLOOKUP($B553,期貨大額交易人未沖銷部位!$A$4:$O$499,7,FALSE)</f>
        <v>#N/A</v>
      </c>
      <c r="Z553" s="40" t="e">
        <f>VLOOKUP($B553,期貨大額交易人未沖銷部位!$A$4:$O$499,10,FALSE)</f>
        <v>#N/A</v>
      </c>
      <c r="AA553" s="40" t="e">
        <f>VLOOKUP($B553,期貨大額交易人未沖銷部位!$A$4:$O$499,13,FALSE)</f>
        <v>#N/A</v>
      </c>
      <c r="AB553" s="40" t="e">
        <f>VLOOKUP($B553,期貨大額交易人未沖銷部位!$A$4:$O$499,14,FALSE)</f>
        <v>#N/A</v>
      </c>
      <c r="AC553" s="40" t="e">
        <f>VLOOKUP($B553,期貨大額交易人未沖銷部位!$A$4:$O$499,15,FALSE)</f>
        <v>#N/A</v>
      </c>
      <c r="AD553" s="33" t="e">
        <f>VLOOKUP($B553,三大美股走勢!$A$4:$J$495,4,FALSE)</f>
        <v>#N/A</v>
      </c>
      <c r="AE553" s="33" t="e">
        <f>VLOOKUP($B553,三大美股走勢!$A$4:$J$495,7,FALSE)</f>
        <v>#N/A</v>
      </c>
      <c r="AF553" s="33" t="e">
        <f>VLOOKUP($B553,三大美股走勢!$A$4:$J$495,10,FALSE)</f>
        <v>#N/A</v>
      </c>
    </row>
    <row r="554" spans="2:32">
      <c r="B554" s="32">
        <v>43333</v>
      </c>
      <c r="C554" s="33" t="e">
        <f>VLOOKUP($B554,大盤與近月台指!$A$4:$I$499,2,FALSE)</f>
        <v>#N/A</v>
      </c>
      <c r="D554" s="34" t="e">
        <f>VLOOKUP($B554,大盤與近月台指!$A$4:$I$499,3,FALSE)</f>
        <v>#N/A</v>
      </c>
      <c r="E554" s="35" t="e">
        <f>VLOOKUP($B554,大盤與近月台指!$A$4:$I$499,4,FALSE)</f>
        <v>#N/A</v>
      </c>
      <c r="F554" s="33" t="e">
        <f>VLOOKUP($B554,大盤與近月台指!$A$4:$I$499,5,FALSE)</f>
        <v>#N/A</v>
      </c>
      <c r="G554" s="49" t="e">
        <f>VLOOKUP($B554,三大法人買賣超!$A$4:$I$500,3,FALSE)</f>
        <v>#N/A</v>
      </c>
      <c r="H554" s="34" t="e">
        <f>VLOOKUP($B554,三大法人買賣超!$A$4:$I$500,5,FALSE)</f>
        <v>#N/A</v>
      </c>
      <c r="I554" s="27" t="e">
        <f>VLOOKUP($B554,三大法人買賣超!$A$4:$I$500,7,FALSE)</f>
        <v>#N/A</v>
      </c>
      <c r="J554" s="27" t="e">
        <f>VLOOKUP($B554,三大法人買賣超!$A$4:$I$500,9,FALSE)</f>
        <v>#N/A</v>
      </c>
      <c r="K554" s="37">
        <f>新台幣匯率美元指數!B555</f>
        <v>0</v>
      </c>
      <c r="L554" s="38">
        <f>新台幣匯率美元指數!C555</f>
        <v>0</v>
      </c>
      <c r="M554" s="39">
        <f>新台幣匯率美元指數!D555</f>
        <v>0</v>
      </c>
      <c r="N554" s="27" t="e">
        <f>VLOOKUP($B554,外資期貨未平倉口數!$A$4:$M$499,4,FALSE)</f>
        <v>#N/A</v>
      </c>
      <c r="O554" s="27" t="e">
        <f>VLOOKUP($B554,外資期貨未平倉口數!$A$4:$M$499,9,FALSE)</f>
        <v>#N/A</v>
      </c>
      <c r="P554" s="27" t="e">
        <f>VLOOKUP($B554,外資期貨未平倉口數!$A$4:$M$499,10,FALSE)</f>
        <v>#N/A</v>
      </c>
      <c r="Q554" s="27" t="e">
        <f>VLOOKUP($B554,外資期貨未平倉口數!$A$4:$M$499,11,FALSE)</f>
        <v>#N/A</v>
      </c>
      <c r="R554" s="64" t="e">
        <f>VLOOKUP($B554,選擇權未平倉餘額!$A$4:$I$500,6,FALSE)</f>
        <v>#N/A</v>
      </c>
      <c r="S554" s="64" t="e">
        <f>VLOOKUP($B554,選擇權未平倉餘額!$A$4:$I$500,7,FALSE)</f>
        <v>#N/A</v>
      </c>
      <c r="T554" s="64" t="e">
        <f>VLOOKUP($B554,選擇權未平倉餘額!$A$4:$I$500,8,FALSE)</f>
        <v>#N/A</v>
      </c>
      <c r="U554" s="64" t="e">
        <f>VLOOKUP($B554,選擇權未平倉餘額!$A$4:$I$500,9,FALSE)</f>
        <v>#N/A</v>
      </c>
      <c r="V554" s="39" t="e">
        <f>VLOOKUP($B554,臺指選擇權P_C_Ratios!$A$4:$C$500,3,FALSE)</f>
        <v>#N/A</v>
      </c>
      <c r="W554" s="41" t="e">
        <f>VLOOKUP($B554,散戶多空比!$A$6:$L$500,12,FALSE)</f>
        <v>#N/A</v>
      </c>
      <c r="X554" s="40" t="e">
        <f>VLOOKUP($B554,期貨大額交易人未沖銷部位!$A$4:$O$499,4,FALSE)</f>
        <v>#N/A</v>
      </c>
      <c r="Y554" s="40" t="e">
        <f>VLOOKUP($B554,期貨大額交易人未沖銷部位!$A$4:$O$499,7,FALSE)</f>
        <v>#N/A</v>
      </c>
      <c r="Z554" s="40" t="e">
        <f>VLOOKUP($B554,期貨大額交易人未沖銷部位!$A$4:$O$499,10,FALSE)</f>
        <v>#N/A</v>
      </c>
      <c r="AA554" s="40" t="e">
        <f>VLOOKUP($B554,期貨大額交易人未沖銷部位!$A$4:$O$499,13,FALSE)</f>
        <v>#N/A</v>
      </c>
      <c r="AB554" s="40" t="e">
        <f>VLOOKUP($B554,期貨大額交易人未沖銷部位!$A$4:$O$499,14,FALSE)</f>
        <v>#N/A</v>
      </c>
      <c r="AC554" s="40" t="e">
        <f>VLOOKUP($B554,期貨大額交易人未沖銷部位!$A$4:$O$499,15,FALSE)</f>
        <v>#N/A</v>
      </c>
      <c r="AD554" s="33" t="e">
        <f>VLOOKUP($B554,三大美股走勢!$A$4:$J$495,4,FALSE)</f>
        <v>#N/A</v>
      </c>
      <c r="AE554" s="33" t="e">
        <f>VLOOKUP($B554,三大美股走勢!$A$4:$J$495,7,FALSE)</f>
        <v>#N/A</v>
      </c>
      <c r="AF554" s="33" t="e">
        <f>VLOOKUP($B554,三大美股走勢!$A$4:$J$495,10,FALSE)</f>
        <v>#N/A</v>
      </c>
    </row>
    <row r="555" spans="2:32">
      <c r="B555" s="32">
        <v>43334</v>
      </c>
      <c r="C555" s="33" t="e">
        <f>VLOOKUP($B555,大盤與近月台指!$A$4:$I$499,2,FALSE)</f>
        <v>#N/A</v>
      </c>
      <c r="D555" s="34" t="e">
        <f>VLOOKUP($B555,大盤與近月台指!$A$4:$I$499,3,FALSE)</f>
        <v>#N/A</v>
      </c>
      <c r="E555" s="35" t="e">
        <f>VLOOKUP($B555,大盤與近月台指!$A$4:$I$499,4,FALSE)</f>
        <v>#N/A</v>
      </c>
      <c r="F555" s="33" t="e">
        <f>VLOOKUP($B555,大盤與近月台指!$A$4:$I$499,5,FALSE)</f>
        <v>#N/A</v>
      </c>
      <c r="G555" s="49" t="e">
        <f>VLOOKUP($B555,三大法人買賣超!$A$4:$I$500,3,FALSE)</f>
        <v>#N/A</v>
      </c>
      <c r="H555" s="34" t="e">
        <f>VLOOKUP($B555,三大法人買賣超!$A$4:$I$500,5,FALSE)</f>
        <v>#N/A</v>
      </c>
      <c r="I555" s="27" t="e">
        <f>VLOOKUP($B555,三大法人買賣超!$A$4:$I$500,7,FALSE)</f>
        <v>#N/A</v>
      </c>
      <c r="J555" s="27" t="e">
        <f>VLOOKUP($B555,三大法人買賣超!$A$4:$I$500,9,FALSE)</f>
        <v>#N/A</v>
      </c>
      <c r="K555" s="37">
        <f>新台幣匯率美元指數!B556</f>
        <v>0</v>
      </c>
      <c r="L555" s="38">
        <f>新台幣匯率美元指數!C556</f>
        <v>0</v>
      </c>
      <c r="M555" s="39">
        <f>新台幣匯率美元指數!D556</f>
        <v>0</v>
      </c>
      <c r="N555" s="27" t="e">
        <f>VLOOKUP($B555,外資期貨未平倉口數!$A$4:$M$499,4,FALSE)</f>
        <v>#N/A</v>
      </c>
      <c r="O555" s="27" t="e">
        <f>VLOOKUP($B555,外資期貨未平倉口數!$A$4:$M$499,9,FALSE)</f>
        <v>#N/A</v>
      </c>
      <c r="P555" s="27" t="e">
        <f>VLOOKUP($B555,外資期貨未平倉口數!$A$4:$M$499,10,FALSE)</f>
        <v>#N/A</v>
      </c>
      <c r="Q555" s="27" t="e">
        <f>VLOOKUP($B555,外資期貨未平倉口數!$A$4:$M$499,11,FALSE)</f>
        <v>#N/A</v>
      </c>
      <c r="R555" s="64" t="e">
        <f>VLOOKUP($B555,選擇權未平倉餘額!$A$4:$I$500,6,FALSE)</f>
        <v>#N/A</v>
      </c>
      <c r="S555" s="64" t="e">
        <f>VLOOKUP($B555,選擇權未平倉餘額!$A$4:$I$500,7,FALSE)</f>
        <v>#N/A</v>
      </c>
      <c r="T555" s="64" t="e">
        <f>VLOOKUP($B555,選擇權未平倉餘額!$A$4:$I$500,8,FALSE)</f>
        <v>#N/A</v>
      </c>
      <c r="U555" s="64" t="e">
        <f>VLOOKUP($B555,選擇權未平倉餘額!$A$4:$I$500,9,FALSE)</f>
        <v>#N/A</v>
      </c>
      <c r="V555" s="39" t="e">
        <f>VLOOKUP($B555,臺指選擇權P_C_Ratios!$A$4:$C$500,3,FALSE)</f>
        <v>#N/A</v>
      </c>
      <c r="W555" s="41" t="e">
        <f>VLOOKUP($B555,散戶多空比!$A$6:$L$500,12,FALSE)</f>
        <v>#N/A</v>
      </c>
      <c r="X555" s="40" t="e">
        <f>VLOOKUP($B555,期貨大額交易人未沖銷部位!$A$4:$O$499,4,FALSE)</f>
        <v>#N/A</v>
      </c>
      <c r="Y555" s="40" t="e">
        <f>VLOOKUP($B555,期貨大額交易人未沖銷部位!$A$4:$O$499,7,FALSE)</f>
        <v>#N/A</v>
      </c>
      <c r="Z555" s="40" t="e">
        <f>VLOOKUP($B555,期貨大額交易人未沖銷部位!$A$4:$O$499,10,FALSE)</f>
        <v>#N/A</v>
      </c>
      <c r="AA555" s="40" t="e">
        <f>VLOOKUP($B555,期貨大額交易人未沖銷部位!$A$4:$O$499,13,FALSE)</f>
        <v>#N/A</v>
      </c>
      <c r="AB555" s="40" t="e">
        <f>VLOOKUP($B555,期貨大額交易人未沖銷部位!$A$4:$O$499,14,FALSE)</f>
        <v>#N/A</v>
      </c>
      <c r="AC555" s="40" t="e">
        <f>VLOOKUP($B555,期貨大額交易人未沖銷部位!$A$4:$O$499,15,FALSE)</f>
        <v>#N/A</v>
      </c>
      <c r="AD555" s="33" t="e">
        <f>VLOOKUP($B555,三大美股走勢!$A$4:$J$495,4,FALSE)</f>
        <v>#N/A</v>
      </c>
      <c r="AE555" s="33" t="e">
        <f>VLOOKUP($B555,三大美股走勢!$A$4:$J$495,7,FALSE)</f>
        <v>#N/A</v>
      </c>
      <c r="AF555" s="33" t="e">
        <f>VLOOKUP($B555,三大美股走勢!$A$4:$J$495,10,FALSE)</f>
        <v>#N/A</v>
      </c>
    </row>
    <row r="556" spans="2:32">
      <c r="B556" s="32">
        <v>43335</v>
      </c>
      <c r="C556" s="33" t="e">
        <f>VLOOKUP($B556,大盤與近月台指!$A$4:$I$499,2,FALSE)</f>
        <v>#N/A</v>
      </c>
      <c r="D556" s="34" t="e">
        <f>VLOOKUP($B556,大盤與近月台指!$A$4:$I$499,3,FALSE)</f>
        <v>#N/A</v>
      </c>
      <c r="E556" s="35" t="e">
        <f>VLOOKUP($B556,大盤與近月台指!$A$4:$I$499,4,FALSE)</f>
        <v>#N/A</v>
      </c>
      <c r="F556" s="33" t="e">
        <f>VLOOKUP($B556,大盤與近月台指!$A$4:$I$499,5,FALSE)</f>
        <v>#N/A</v>
      </c>
      <c r="G556" s="49" t="e">
        <f>VLOOKUP($B556,三大法人買賣超!$A$4:$I$500,3,FALSE)</f>
        <v>#N/A</v>
      </c>
      <c r="H556" s="34" t="e">
        <f>VLOOKUP($B556,三大法人買賣超!$A$4:$I$500,5,FALSE)</f>
        <v>#N/A</v>
      </c>
      <c r="I556" s="27" t="e">
        <f>VLOOKUP($B556,三大法人買賣超!$A$4:$I$500,7,FALSE)</f>
        <v>#N/A</v>
      </c>
      <c r="J556" s="27" t="e">
        <f>VLOOKUP($B556,三大法人買賣超!$A$4:$I$500,9,FALSE)</f>
        <v>#N/A</v>
      </c>
      <c r="K556" s="37">
        <f>新台幣匯率美元指數!B557</f>
        <v>0</v>
      </c>
      <c r="L556" s="38">
        <f>新台幣匯率美元指數!C557</f>
        <v>0</v>
      </c>
      <c r="M556" s="39">
        <f>新台幣匯率美元指數!D557</f>
        <v>0</v>
      </c>
      <c r="N556" s="27" t="e">
        <f>VLOOKUP($B556,外資期貨未平倉口數!$A$4:$M$499,4,FALSE)</f>
        <v>#N/A</v>
      </c>
      <c r="O556" s="27" t="e">
        <f>VLOOKUP($B556,外資期貨未平倉口數!$A$4:$M$499,9,FALSE)</f>
        <v>#N/A</v>
      </c>
      <c r="P556" s="27" t="e">
        <f>VLOOKUP($B556,外資期貨未平倉口數!$A$4:$M$499,10,FALSE)</f>
        <v>#N/A</v>
      </c>
      <c r="Q556" s="27" t="e">
        <f>VLOOKUP($B556,外資期貨未平倉口數!$A$4:$M$499,11,FALSE)</f>
        <v>#N/A</v>
      </c>
      <c r="R556" s="64" t="e">
        <f>VLOOKUP($B556,選擇權未平倉餘額!$A$4:$I$500,6,FALSE)</f>
        <v>#N/A</v>
      </c>
      <c r="S556" s="64" t="e">
        <f>VLOOKUP($B556,選擇權未平倉餘額!$A$4:$I$500,7,FALSE)</f>
        <v>#N/A</v>
      </c>
      <c r="T556" s="64" t="e">
        <f>VLOOKUP($B556,選擇權未平倉餘額!$A$4:$I$500,8,FALSE)</f>
        <v>#N/A</v>
      </c>
      <c r="U556" s="64" t="e">
        <f>VLOOKUP($B556,選擇權未平倉餘額!$A$4:$I$500,9,FALSE)</f>
        <v>#N/A</v>
      </c>
      <c r="V556" s="39" t="e">
        <f>VLOOKUP($B556,臺指選擇權P_C_Ratios!$A$4:$C$500,3,FALSE)</f>
        <v>#N/A</v>
      </c>
      <c r="W556" s="41" t="e">
        <f>VLOOKUP($B556,散戶多空比!$A$6:$L$500,12,FALSE)</f>
        <v>#N/A</v>
      </c>
      <c r="X556" s="40" t="e">
        <f>VLOOKUP($B556,期貨大額交易人未沖銷部位!$A$4:$O$499,4,FALSE)</f>
        <v>#N/A</v>
      </c>
      <c r="Y556" s="40" t="e">
        <f>VLOOKUP($B556,期貨大額交易人未沖銷部位!$A$4:$O$499,7,FALSE)</f>
        <v>#N/A</v>
      </c>
      <c r="Z556" s="40" t="e">
        <f>VLOOKUP($B556,期貨大額交易人未沖銷部位!$A$4:$O$499,10,FALSE)</f>
        <v>#N/A</v>
      </c>
      <c r="AA556" s="40" t="e">
        <f>VLOOKUP($B556,期貨大額交易人未沖銷部位!$A$4:$O$499,13,FALSE)</f>
        <v>#N/A</v>
      </c>
      <c r="AB556" s="40" t="e">
        <f>VLOOKUP($B556,期貨大額交易人未沖銷部位!$A$4:$O$499,14,FALSE)</f>
        <v>#N/A</v>
      </c>
      <c r="AC556" s="40" t="e">
        <f>VLOOKUP($B556,期貨大額交易人未沖銷部位!$A$4:$O$499,15,FALSE)</f>
        <v>#N/A</v>
      </c>
      <c r="AD556" s="33" t="e">
        <f>VLOOKUP($B556,三大美股走勢!$A$4:$J$495,4,FALSE)</f>
        <v>#N/A</v>
      </c>
      <c r="AE556" s="33" t="e">
        <f>VLOOKUP($B556,三大美股走勢!$A$4:$J$495,7,FALSE)</f>
        <v>#N/A</v>
      </c>
      <c r="AF556" s="33" t="e">
        <f>VLOOKUP($B556,三大美股走勢!$A$4:$J$495,10,FALSE)</f>
        <v>#N/A</v>
      </c>
    </row>
    <row r="557" spans="2:32">
      <c r="B557" s="32">
        <v>43336</v>
      </c>
      <c r="C557" s="33" t="e">
        <f>VLOOKUP($B557,大盤與近月台指!$A$4:$I$499,2,FALSE)</f>
        <v>#N/A</v>
      </c>
      <c r="D557" s="34" t="e">
        <f>VLOOKUP($B557,大盤與近月台指!$A$4:$I$499,3,FALSE)</f>
        <v>#N/A</v>
      </c>
      <c r="E557" s="35" t="e">
        <f>VLOOKUP($B557,大盤與近月台指!$A$4:$I$499,4,FALSE)</f>
        <v>#N/A</v>
      </c>
      <c r="F557" s="33" t="e">
        <f>VLOOKUP($B557,大盤與近月台指!$A$4:$I$499,5,FALSE)</f>
        <v>#N/A</v>
      </c>
      <c r="G557" s="49" t="e">
        <f>VLOOKUP($B557,三大法人買賣超!$A$4:$I$500,3,FALSE)</f>
        <v>#N/A</v>
      </c>
      <c r="H557" s="34" t="e">
        <f>VLOOKUP($B557,三大法人買賣超!$A$4:$I$500,5,FALSE)</f>
        <v>#N/A</v>
      </c>
      <c r="I557" s="27" t="e">
        <f>VLOOKUP($B557,三大法人買賣超!$A$4:$I$500,7,FALSE)</f>
        <v>#N/A</v>
      </c>
      <c r="J557" s="27" t="e">
        <f>VLOOKUP($B557,三大法人買賣超!$A$4:$I$500,9,FALSE)</f>
        <v>#N/A</v>
      </c>
      <c r="K557" s="37">
        <f>新台幣匯率美元指數!B558</f>
        <v>0</v>
      </c>
      <c r="L557" s="38">
        <f>新台幣匯率美元指數!C558</f>
        <v>0</v>
      </c>
      <c r="M557" s="39">
        <f>新台幣匯率美元指數!D558</f>
        <v>0</v>
      </c>
      <c r="N557" s="27" t="e">
        <f>VLOOKUP($B557,外資期貨未平倉口數!$A$4:$M$499,4,FALSE)</f>
        <v>#N/A</v>
      </c>
      <c r="O557" s="27" t="e">
        <f>VLOOKUP($B557,外資期貨未平倉口數!$A$4:$M$499,9,FALSE)</f>
        <v>#N/A</v>
      </c>
      <c r="P557" s="27" t="e">
        <f>VLOOKUP($B557,外資期貨未平倉口數!$A$4:$M$499,10,FALSE)</f>
        <v>#N/A</v>
      </c>
      <c r="Q557" s="27" t="e">
        <f>VLOOKUP($B557,外資期貨未平倉口數!$A$4:$M$499,11,FALSE)</f>
        <v>#N/A</v>
      </c>
      <c r="R557" s="64" t="e">
        <f>VLOOKUP($B557,選擇權未平倉餘額!$A$4:$I$500,6,FALSE)</f>
        <v>#N/A</v>
      </c>
      <c r="S557" s="64" t="e">
        <f>VLOOKUP($B557,選擇權未平倉餘額!$A$4:$I$500,7,FALSE)</f>
        <v>#N/A</v>
      </c>
      <c r="T557" s="64" t="e">
        <f>VLOOKUP($B557,選擇權未平倉餘額!$A$4:$I$500,8,FALSE)</f>
        <v>#N/A</v>
      </c>
      <c r="U557" s="64" t="e">
        <f>VLOOKUP($B557,選擇權未平倉餘額!$A$4:$I$500,9,FALSE)</f>
        <v>#N/A</v>
      </c>
      <c r="V557" s="39" t="e">
        <f>VLOOKUP($B557,臺指選擇權P_C_Ratios!$A$4:$C$500,3,FALSE)</f>
        <v>#N/A</v>
      </c>
      <c r="W557" s="41" t="e">
        <f>VLOOKUP($B557,散戶多空比!$A$6:$L$500,12,FALSE)</f>
        <v>#N/A</v>
      </c>
      <c r="X557" s="40" t="e">
        <f>VLOOKUP($B557,期貨大額交易人未沖銷部位!$A$4:$O$499,4,FALSE)</f>
        <v>#N/A</v>
      </c>
      <c r="Y557" s="40" t="e">
        <f>VLOOKUP($B557,期貨大額交易人未沖銷部位!$A$4:$O$499,7,FALSE)</f>
        <v>#N/A</v>
      </c>
      <c r="Z557" s="40" t="e">
        <f>VLOOKUP($B557,期貨大額交易人未沖銷部位!$A$4:$O$499,10,FALSE)</f>
        <v>#N/A</v>
      </c>
      <c r="AA557" s="40" t="e">
        <f>VLOOKUP($B557,期貨大額交易人未沖銷部位!$A$4:$O$499,13,FALSE)</f>
        <v>#N/A</v>
      </c>
      <c r="AB557" s="40" t="e">
        <f>VLOOKUP($B557,期貨大額交易人未沖銷部位!$A$4:$O$499,14,FALSE)</f>
        <v>#N/A</v>
      </c>
      <c r="AC557" s="40" t="e">
        <f>VLOOKUP($B557,期貨大額交易人未沖銷部位!$A$4:$O$499,15,FALSE)</f>
        <v>#N/A</v>
      </c>
      <c r="AD557" s="33" t="e">
        <f>VLOOKUP($B557,三大美股走勢!$A$4:$J$495,4,FALSE)</f>
        <v>#N/A</v>
      </c>
      <c r="AE557" s="33" t="e">
        <f>VLOOKUP($B557,三大美股走勢!$A$4:$J$495,7,FALSE)</f>
        <v>#N/A</v>
      </c>
      <c r="AF557" s="33" t="e">
        <f>VLOOKUP($B557,三大美股走勢!$A$4:$J$495,10,FALSE)</f>
        <v>#N/A</v>
      </c>
    </row>
    <row r="558" spans="2:32">
      <c r="B558" s="32">
        <v>43337</v>
      </c>
      <c r="C558" s="33" t="e">
        <f>VLOOKUP($B558,大盤與近月台指!$A$4:$I$499,2,FALSE)</f>
        <v>#N/A</v>
      </c>
      <c r="D558" s="34" t="e">
        <f>VLOOKUP($B558,大盤與近月台指!$A$4:$I$499,3,FALSE)</f>
        <v>#N/A</v>
      </c>
      <c r="E558" s="35" t="e">
        <f>VLOOKUP($B558,大盤與近月台指!$A$4:$I$499,4,FALSE)</f>
        <v>#N/A</v>
      </c>
      <c r="F558" s="33" t="e">
        <f>VLOOKUP($B558,大盤與近月台指!$A$4:$I$499,5,FALSE)</f>
        <v>#N/A</v>
      </c>
      <c r="G558" s="49" t="e">
        <f>VLOOKUP($B558,三大法人買賣超!$A$4:$I$500,3,FALSE)</f>
        <v>#N/A</v>
      </c>
      <c r="H558" s="34" t="e">
        <f>VLOOKUP($B558,三大法人買賣超!$A$4:$I$500,5,FALSE)</f>
        <v>#N/A</v>
      </c>
      <c r="I558" s="27" t="e">
        <f>VLOOKUP($B558,三大法人買賣超!$A$4:$I$500,7,FALSE)</f>
        <v>#N/A</v>
      </c>
      <c r="J558" s="27" t="e">
        <f>VLOOKUP($B558,三大法人買賣超!$A$4:$I$500,9,FALSE)</f>
        <v>#N/A</v>
      </c>
      <c r="K558" s="37">
        <f>新台幣匯率美元指數!B559</f>
        <v>0</v>
      </c>
      <c r="L558" s="38">
        <f>新台幣匯率美元指數!C559</f>
        <v>0</v>
      </c>
      <c r="M558" s="39">
        <f>新台幣匯率美元指數!D559</f>
        <v>0</v>
      </c>
      <c r="N558" s="27" t="e">
        <f>VLOOKUP($B558,外資期貨未平倉口數!$A$4:$M$499,4,FALSE)</f>
        <v>#N/A</v>
      </c>
      <c r="O558" s="27" t="e">
        <f>VLOOKUP($B558,外資期貨未平倉口數!$A$4:$M$499,9,FALSE)</f>
        <v>#N/A</v>
      </c>
      <c r="P558" s="27" t="e">
        <f>VLOOKUP($B558,外資期貨未平倉口數!$A$4:$M$499,10,FALSE)</f>
        <v>#N/A</v>
      </c>
      <c r="Q558" s="27" t="e">
        <f>VLOOKUP($B558,外資期貨未平倉口數!$A$4:$M$499,11,FALSE)</f>
        <v>#N/A</v>
      </c>
      <c r="R558" s="64" t="e">
        <f>VLOOKUP($B558,選擇權未平倉餘額!$A$4:$I$500,6,FALSE)</f>
        <v>#N/A</v>
      </c>
      <c r="S558" s="64" t="e">
        <f>VLOOKUP($B558,選擇權未平倉餘額!$A$4:$I$500,7,FALSE)</f>
        <v>#N/A</v>
      </c>
      <c r="T558" s="64" t="e">
        <f>VLOOKUP($B558,選擇權未平倉餘額!$A$4:$I$500,8,FALSE)</f>
        <v>#N/A</v>
      </c>
      <c r="U558" s="64" t="e">
        <f>VLOOKUP($B558,選擇權未平倉餘額!$A$4:$I$500,9,FALSE)</f>
        <v>#N/A</v>
      </c>
      <c r="V558" s="39" t="e">
        <f>VLOOKUP($B558,臺指選擇權P_C_Ratios!$A$4:$C$500,3,FALSE)</f>
        <v>#N/A</v>
      </c>
      <c r="W558" s="41" t="e">
        <f>VLOOKUP($B558,散戶多空比!$A$6:$L$500,12,FALSE)</f>
        <v>#N/A</v>
      </c>
      <c r="X558" s="40" t="e">
        <f>VLOOKUP($B558,期貨大額交易人未沖銷部位!$A$4:$O$499,4,FALSE)</f>
        <v>#N/A</v>
      </c>
      <c r="Y558" s="40" t="e">
        <f>VLOOKUP($B558,期貨大額交易人未沖銷部位!$A$4:$O$499,7,FALSE)</f>
        <v>#N/A</v>
      </c>
      <c r="Z558" s="40" t="e">
        <f>VLOOKUP($B558,期貨大額交易人未沖銷部位!$A$4:$O$499,10,FALSE)</f>
        <v>#N/A</v>
      </c>
      <c r="AA558" s="40" t="e">
        <f>VLOOKUP($B558,期貨大額交易人未沖銷部位!$A$4:$O$499,13,FALSE)</f>
        <v>#N/A</v>
      </c>
      <c r="AB558" s="40" t="e">
        <f>VLOOKUP($B558,期貨大額交易人未沖銷部位!$A$4:$O$499,14,FALSE)</f>
        <v>#N/A</v>
      </c>
      <c r="AC558" s="40" t="e">
        <f>VLOOKUP($B558,期貨大額交易人未沖銷部位!$A$4:$O$499,15,FALSE)</f>
        <v>#N/A</v>
      </c>
      <c r="AD558" s="33" t="e">
        <f>VLOOKUP($B558,三大美股走勢!$A$4:$J$495,4,FALSE)</f>
        <v>#N/A</v>
      </c>
      <c r="AE558" s="33" t="e">
        <f>VLOOKUP($B558,三大美股走勢!$A$4:$J$495,7,FALSE)</f>
        <v>#N/A</v>
      </c>
      <c r="AF558" s="33" t="e">
        <f>VLOOKUP($B558,三大美股走勢!$A$4:$J$495,10,FALSE)</f>
        <v>#N/A</v>
      </c>
    </row>
    <row r="559" spans="2:32">
      <c r="B559" s="32">
        <v>43338</v>
      </c>
      <c r="C559" s="33" t="e">
        <f>VLOOKUP($B559,大盤與近月台指!$A$4:$I$499,2,FALSE)</f>
        <v>#N/A</v>
      </c>
      <c r="D559" s="34" t="e">
        <f>VLOOKUP($B559,大盤與近月台指!$A$4:$I$499,3,FALSE)</f>
        <v>#N/A</v>
      </c>
      <c r="E559" s="35" t="e">
        <f>VLOOKUP($B559,大盤與近月台指!$A$4:$I$499,4,FALSE)</f>
        <v>#N/A</v>
      </c>
      <c r="F559" s="33" t="e">
        <f>VLOOKUP($B559,大盤與近月台指!$A$4:$I$499,5,FALSE)</f>
        <v>#N/A</v>
      </c>
      <c r="G559" s="49" t="e">
        <f>VLOOKUP($B559,三大法人買賣超!$A$4:$I$500,3,FALSE)</f>
        <v>#N/A</v>
      </c>
      <c r="H559" s="34" t="e">
        <f>VLOOKUP($B559,三大法人買賣超!$A$4:$I$500,5,FALSE)</f>
        <v>#N/A</v>
      </c>
      <c r="I559" s="27" t="e">
        <f>VLOOKUP($B559,三大法人買賣超!$A$4:$I$500,7,FALSE)</f>
        <v>#N/A</v>
      </c>
      <c r="J559" s="27" t="e">
        <f>VLOOKUP($B559,三大法人買賣超!$A$4:$I$500,9,FALSE)</f>
        <v>#N/A</v>
      </c>
      <c r="K559" s="37">
        <f>新台幣匯率美元指數!B560</f>
        <v>0</v>
      </c>
      <c r="L559" s="38">
        <f>新台幣匯率美元指數!C560</f>
        <v>0</v>
      </c>
      <c r="M559" s="39">
        <f>新台幣匯率美元指數!D560</f>
        <v>0</v>
      </c>
      <c r="N559" s="27" t="e">
        <f>VLOOKUP($B559,外資期貨未平倉口數!$A$4:$M$499,4,FALSE)</f>
        <v>#N/A</v>
      </c>
      <c r="O559" s="27" t="e">
        <f>VLOOKUP($B559,外資期貨未平倉口數!$A$4:$M$499,9,FALSE)</f>
        <v>#N/A</v>
      </c>
      <c r="P559" s="27" t="e">
        <f>VLOOKUP($B559,外資期貨未平倉口數!$A$4:$M$499,10,FALSE)</f>
        <v>#N/A</v>
      </c>
      <c r="Q559" s="27" t="e">
        <f>VLOOKUP($B559,外資期貨未平倉口數!$A$4:$M$499,11,FALSE)</f>
        <v>#N/A</v>
      </c>
      <c r="R559" s="64" t="e">
        <f>VLOOKUP($B559,選擇權未平倉餘額!$A$4:$I$500,6,FALSE)</f>
        <v>#N/A</v>
      </c>
      <c r="S559" s="64" t="e">
        <f>VLOOKUP($B559,選擇權未平倉餘額!$A$4:$I$500,7,FALSE)</f>
        <v>#N/A</v>
      </c>
      <c r="T559" s="64" t="e">
        <f>VLOOKUP($B559,選擇權未平倉餘額!$A$4:$I$500,8,FALSE)</f>
        <v>#N/A</v>
      </c>
      <c r="U559" s="64" t="e">
        <f>VLOOKUP($B559,選擇權未平倉餘額!$A$4:$I$500,9,FALSE)</f>
        <v>#N/A</v>
      </c>
      <c r="V559" s="39" t="e">
        <f>VLOOKUP($B559,臺指選擇權P_C_Ratios!$A$4:$C$500,3,FALSE)</f>
        <v>#N/A</v>
      </c>
      <c r="W559" s="41" t="e">
        <f>VLOOKUP($B559,散戶多空比!$A$6:$L$500,12,FALSE)</f>
        <v>#N/A</v>
      </c>
      <c r="X559" s="40" t="e">
        <f>VLOOKUP($B559,期貨大額交易人未沖銷部位!$A$4:$O$499,4,FALSE)</f>
        <v>#N/A</v>
      </c>
      <c r="Y559" s="40" t="e">
        <f>VLOOKUP($B559,期貨大額交易人未沖銷部位!$A$4:$O$499,7,FALSE)</f>
        <v>#N/A</v>
      </c>
      <c r="Z559" s="40" t="e">
        <f>VLOOKUP($B559,期貨大額交易人未沖銷部位!$A$4:$O$499,10,FALSE)</f>
        <v>#N/A</v>
      </c>
      <c r="AA559" s="40" t="e">
        <f>VLOOKUP($B559,期貨大額交易人未沖銷部位!$A$4:$O$499,13,FALSE)</f>
        <v>#N/A</v>
      </c>
      <c r="AB559" s="40" t="e">
        <f>VLOOKUP($B559,期貨大額交易人未沖銷部位!$A$4:$O$499,14,FALSE)</f>
        <v>#N/A</v>
      </c>
      <c r="AC559" s="40" t="e">
        <f>VLOOKUP($B559,期貨大額交易人未沖銷部位!$A$4:$O$499,15,FALSE)</f>
        <v>#N/A</v>
      </c>
      <c r="AD559" s="33" t="e">
        <f>VLOOKUP($B559,三大美股走勢!$A$4:$J$495,4,FALSE)</f>
        <v>#N/A</v>
      </c>
      <c r="AE559" s="33" t="e">
        <f>VLOOKUP($B559,三大美股走勢!$A$4:$J$495,7,FALSE)</f>
        <v>#N/A</v>
      </c>
      <c r="AF559" s="33" t="e">
        <f>VLOOKUP($B559,三大美股走勢!$A$4:$J$495,10,FALSE)</f>
        <v>#N/A</v>
      </c>
    </row>
    <row r="560" spans="2:32">
      <c r="B560" s="32">
        <v>43339</v>
      </c>
      <c r="C560" s="33" t="e">
        <f>VLOOKUP($B560,大盤與近月台指!$A$4:$I$499,2,FALSE)</f>
        <v>#N/A</v>
      </c>
      <c r="D560" s="34" t="e">
        <f>VLOOKUP($B560,大盤與近月台指!$A$4:$I$499,3,FALSE)</f>
        <v>#N/A</v>
      </c>
      <c r="E560" s="35" t="e">
        <f>VLOOKUP($B560,大盤與近月台指!$A$4:$I$499,4,FALSE)</f>
        <v>#N/A</v>
      </c>
      <c r="F560" s="33" t="e">
        <f>VLOOKUP($B560,大盤與近月台指!$A$4:$I$499,5,FALSE)</f>
        <v>#N/A</v>
      </c>
      <c r="G560" s="49" t="e">
        <f>VLOOKUP($B560,三大法人買賣超!$A$4:$I$500,3,FALSE)</f>
        <v>#N/A</v>
      </c>
      <c r="H560" s="34" t="e">
        <f>VLOOKUP($B560,三大法人買賣超!$A$4:$I$500,5,FALSE)</f>
        <v>#N/A</v>
      </c>
      <c r="I560" s="27" t="e">
        <f>VLOOKUP($B560,三大法人買賣超!$A$4:$I$500,7,FALSE)</f>
        <v>#N/A</v>
      </c>
      <c r="J560" s="27" t="e">
        <f>VLOOKUP($B560,三大法人買賣超!$A$4:$I$500,9,FALSE)</f>
        <v>#N/A</v>
      </c>
      <c r="K560" s="37">
        <f>新台幣匯率美元指數!B561</f>
        <v>0</v>
      </c>
      <c r="L560" s="38">
        <f>新台幣匯率美元指數!C561</f>
        <v>0</v>
      </c>
      <c r="M560" s="39">
        <f>新台幣匯率美元指數!D561</f>
        <v>0</v>
      </c>
      <c r="N560" s="27" t="e">
        <f>VLOOKUP($B560,外資期貨未平倉口數!$A$4:$M$499,4,FALSE)</f>
        <v>#N/A</v>
      </c>
      <c r="O560" s="27" t="e">
        <f>VLOOKUP($B560,外資期貨未平倉口數!$A$4:$M$499,9,FALSE)</f>
        <v>#N/A</v>
      </c>
      <c r="P560" s="27" t="e">
        <f>VLOOKUP($B560,外資期貨未平倉口數!$A$4:$M$499,10,FALSE)</f>
        <v>#N/A</v>
      </c>
      <c r="Q560" s="27" t="e">
        <f>VLOOKUP($B560,外資期貨未平倉口數!$A$4:$M$499,11,FALSE)</f>
        <v>#N/A</v>
      </c>
      <c r="R560" s="64" t="e">
        <f>VLOOKUP($B560,選擇權未平倉餘額!$A$4:$I$500,6,FALSE)</f>
        <v>#N/A</v>
      </c>
      <c r="S560" s="64" t="e">
        <f>VLOOKUP($B560,選擇權未平倉餘額!$A$4:$I$500,7,FALSE)</f>
        <v>#N/A</v>
      </c>
      <c r="T560" s="64" t="e">
        <f>VLOOKUP($B560,選擇權未平倉餘額!$A$4:$I$500,8,FALSE)</f>
        <v>#N/A</v>
      </c>
      <c r="U560" s="64" t="e">
        <f>VLOOKUP($B560,選擇權未平倉餘額!$A$4:$I$500,9,FALSE)</f>
        <v>#N/A</v>
      </c>
      <c r="V560" s="39" t="e">
        <f>VLOOKUP($B560,臺指選擇權P_C_Ratios!$A$4:$C$500,3,FALSE)</f>
        <v>#N/A</v>
      </c>
      <c r="W560" s="41" t="e">
        <f>VLOOKUP($B560,散戶多空比!$A$6:$L$500,12,FALSE)</f>
        <v>#N/A</v>
      </c>
      <c r="X560" s="40" t="e">
        <f>VLOOKUP($B560,期貨大額交易人未沖銷部位!$A$4:$O$499,4,FALSE)</f>
        <v>#N/A</v>
      </c>
      <c r="Y560" s="40" t="e">
        <f>VLOOKUP($B560,期貨大額交易人未沖銷部位!$A$4:$O$499,7,FALSE)</f>
        <v>#N/A</v>
      </c>
      <c r="Z560" s="40" t="e">
        <f>VLOOKUP($B560,期貨大額交易人未沖銷部位!$A$4:$O$499,10,FALSE)</f>
        <v>#N/A</v>
      </c>
      <c r="AA560" s="40" t="e">
        <f>VLOOKUP($B560,期貨大額交易人未沖銷部位!$A$4:$O$499,13,FALSE)</f>
        <v>#N/A</v>
      </c>
      <c r="AB560" s="40" t="e">
        <f>VLOOKUP($B560,期貨大額交易人未沖銷部位!$A$4:$O$499,14,FALSE)</f>
        <v>#N/A</v>
      </c>
      <c r="AC560" s="40" t="e">
        <f>VLOOKUP($B560,期貨大額交易人未沖銷部位!$A$4:$O$499,15,FALSE)</f>
        <v>#N/A</v>
      </c>
      <c r="AD560" s="33" t="e">
        <f>VLOOKUP($B560,三大美股走勢!$A$4:$J$495,4,FALSE)</f>
        <v>#N/A</v>
      </c>
      <c r="AE560" s="33" t="e">
        <f>VLOOKUP($B560,三大美股走勢!$A$4:$J$495,7,FALSE)</f>
        <v>#N/A</v>
      </c>
      <c r="AF560" s="33" t="e">
        <f>VLOOKUP($B560,三大美股走勢!$A$4:$J$495,10,FALSE)</f>
        <v>#N/A</v>
      </c>
    </row>
    <row r="561" spans="2:32">
      <c r="B561" s="32">
        <v>43340</v>
      </c>
      <c r="C561" s="33" t="e">
        <f>VLOOKUP($B561,大盤與近月台指!$A$4:$I$499,2,FALSE)</f>
        <v>#N/A</v>
      </c>
      <c r="D561" s="34" t="e">
        <f>VLOOKUP($B561,大盤與近月台指!$A$4:$I$499,3,FALSE)</f>
        <v>#N/A</v>
      </c>
      <c r="E561" s="35" t="e">
        <f>VLOOKUP($B561,大盤與近月台指!$A$4:$I$499,4,FALSE)</f>
        <v>#N/A</v>
      </c>
      <c r="F561" s="33" t="e">
        <f>VLOOKUP($B561,大盤與近月台指!$A$4:$I$499,5,FALSE)</f>
        <v>#N/A</v>
      </c>
      <c r="G561" s="49" t="e">
        <f>VLOOKUP($B561,三大法人買賣超!$A$4:$I$500,3,FALSE)</f>
        <v>#N/A</v>
      </c>
      <c r="H561" s="34" t="e">
        <f>VLOOKUP($B561,三大法人買賣超!$A$4:$I$500,5,FALSE)</f>
        <v>#N/A</v>
      </c>
      <c r="I561" s="27" t="e">
        <f>VLOOKUP($B561,三大法人買賣超!$A$4:$I$500,7,FALSE)</f>
        <v>#N/A</v>
      </c>
      <c r="J561" s="27" t="e">
        <f>VLOOKUP($B561,三大法人買賣超!$A$4:$I$500,9,FALSE)</f>
        <v>#N/A</v>
      </c>
      <c r="K561" s="37">
        <f>新台幣匯率美元指數!B562</f>
        <v>0</v>
      </c>
      <c r="L561" s="38">
        <f>新台幣匯率美元指數!C562</f>
        <v>0</v>
      </c>
      <c r="M561" s="39">
        <f>新台幣匯率美元指數!D562</f>
        <v>0</v>
      </c>
      <c r="N561" s="27" t="e">
        <f>VLOOKUP($B561,外資期貨未平倉口數!$A$4:$M$499,4,FALSE)</f>
        <v>#N/A</v>
      </c>
      <c r="O561" s="27" t="e">
        <f>VLOOKUP($B561,外資期貨未平倉口數!$A$4:$M$499,9,FALSE)</f>
        <v>#N/A</v>
      </c>
      <c r="P561" s="27" t="e">
        <f>VLOOKUP($B561,外資期貨未平倉口數!$A$4:$M$499,10,FALSE)</f>
        <v>#N/A</v>
      </c>
      <c r="Q561" s="27" t="e">
        <f>VLOOKUP($B561,外資期貨未平倉口數!$A$4:$M$499,11,FALSE)</f>
        <v>#N/A</v>
      </c>
      <c r="R561" s="64" t="e">
        <f>VLOOKUP($B561,選擇權未平倉餘額!$A$4:$I$500,6,FALSE)</f>
        <v>#N/A</v>
      </c>
      <c r="S561" s="64" t="e">
        <f>VLOOKUP($B561,選擇權未平倉餘額!$A$4:$I$500,7,FALSE)</f>
        <v>#N/A</v>
      </c>
      <c r="T561" s="64" t="e">
        <f>VLOOKUP($B561,選擇權未平倉餘額!$A$4:$I$500,8,FALSE)</f>
        <v>#N/A</v>
      </c>
      <c r="U561" s="64" t="e">
        <f>VLOOKUP($B561,選擇權未平倉餘額!$A$4:$I$500,9,FALSE)</f>
        <v>#N/A</v>
      </c>
      <c r="V561" s="39" t="e">
        <f>VLOOKUP($B561,臺指選擇權P_C_Ratios!$A$4:$C$500,3,FALSE)</f>
        <v>#N/A</v>
      </c>
      <c r="W561" s="41" t="e">
        <f>VLOOKUP($B561,散戶多空比!$A$6:$L$500,12,FALSE)</f>
        <v>#N/A</v>
      </c>
      <c r="X561" s="40" t="e">
        <f>VLOOKUP($B561,期貨大額交易人未沖銷部位!$A$4:$O$499,4,FALSE)</f>
        <v>#N/A</v>
      </c>
      <c r="Y561" s="40" t="e">
        <f>VLOOKUP($B561,期貨大額交易人未沖銷部位!$A$4:$O$499,7,FALSE)</f>
        <v>#N/A</v>
      </c>
      <c r="Z561" s="40" t="e">
        <f>VLOOKUP($B561,期貨大額交易人未沖銷部位!$A$4:$O$499,10,FALSE)</f>
        <v>#N/A</v>
      </c>
      <c r="AA561" s="40" t="e">
        <f>VLOOKUP($B561,期貨大額交易人未沖銷部位!$A$4:$O$499,13,FALSE)</f>
        <v>#N/A</v>
      </c>
      <c r="AB561" s="40" t="e">
        <f>VLOOKUP($B561,期貨大額交易人未沖銷部位!$A$4:$O$499,14,FALSE)</f>
        <v>#N/A</v>
      </c>
      <c r="AC561" s="40" t="e">
        <f>VLOOKUP($B561,期貨大額交易人未沖銷部位!$A$4:$O$499,15,FALSE)</f>
        <v>#N/A</v>
      </c>
      <c r="AD561" s="33" t="e">
        <f>VLOOKUP($B561,三大美股走勢!$A$4:$J$495,4,FALSE)</f>
        <v>#N/A</v>
      </c>
      <c r="AE561" s="33" t="e">
        <f>VLOOKUP($B561,三大美股走勢!$A$4:$J$495,7,FALSE)</f>
        <v>#N/A</v>
      </c>
      <c r="AF561" s="33" t="e">
        <f>VLOOKUP($B561,三大美股走勢!$A$4:$J$495,10,FALSE)</f>
        <v>#N/A</v>
      </c>
    </row>
    <row r="562" spans="2:32">
      <c r="B562" s="32">
        <v>43341</v>
      </c>
      <c r="C562" s="33" t="e">
        <f>VLOOKUP($B562,大盤與近月台指!$A$4:$I$499,2,FALSE)</f>
        <v>#N/A</v>
      </c>
      <c r="D562" s="34" t="e">
        <f>VLOOKUP($B562,大盤與近月台指!$A$4:$I$499,3,FALSE)</f>
        <v>#N/A</v>
      </c>
      <c r="E562" s="35" t="e">
        <f>VLOOKUP($B562,大盤與近月台指!$A$4:$I$499,4,FALSE)</f>
        <v>#N/A</v>
      </c>
      <c r="F562" s="33" t="e">
        <f>VLOOKUP($B562,大盤與近月台指!$A$4:$I$499,5,FALSE)</f>
        <v>#N/A</v>
      </c>
      <c r="G562" s="49" t="e">
        <f>VLOOKUP($B562,三大法人買賣超!$A$4:$I$500,3,FALSE)</f>
        <v>#N/A</v>
      </c>
      <c r="H562" s="34" t="e">
        <f>VLOOKUP($B562,三大法人買賣超!$A$4:$I$500,5,FALSE)</f>
        <v>#N/A</v>
      </c>
      <c r="I562" s="27" t="e">
        <f>VLOOKUP($B562,三大法人買賣超!$A$4:$I$500,7,FALSE)</f>
        <v>#N/A</v>
      </c>
      <c r="J562" s="27" t="e">
        <f>VLOOKUP($B562,三大法人買賣超!$A$4:$I$500,9,FALSE)</f>
        <v>#N/A</v>
      </c>
      <c r="K562" s="37">
        <f>新台幣匯率美元指數!B563</f>
        <v>0</v>
      </c>
      <c r="L562" s="38">
        <f>新台幣匯率美元指數!C563</f>
        <v>0</v>
      </c>
      <c r="M562" s="39">
        <f>新台幣匯率美元指數!D563</f>
        <v>0</v>
      </c>
      <c r="N562" s="27" t="e">
        <f>VLOOKUP($B562,外資期貨未平倉口數!$A$4:$M$499,4,FALSE)</f>
        <v>#N/A</v>
      </c>
      <c r="O562" s="27" t="e">
        <f>VLOOKUP($B562,外資期貨未平倉口數!$A$4:$M$499,9,FALSE)</f>
        <v>#N/A</v>
      </c>
      <c r="P562" s="27" t="e">
        <f>VLOOKUP($B562,外資期貨未平倉口數!$A$4:$M$499,10,FALSE)</f>
        <v>#N/A</v>
      </c>
      <c r="Q562" s="27" t="e">
        <f>VLOOKUP($B562,外資期貨未平倉口數!$A$4:$M$499,11,FALSE)</f>
        <v>#N/A</v>
      </c>
      <c r="R562" s="64" t="e">
        <f>VLOOKUP($B562,選擇權未平倉餘額!$A$4:$I$500,6,FALSE)</f>
        <v>#N/A</v>
      </c>
      <c r="S562" s="64" t="e">
        <f>VLOOKUP($B562,選擇權未平倉餘額!$A$4:$I$500,7,FALSE)</f>
        <v>#N/A</v>
      </c>
      <c r="T562" s="64" t="e">
        <f>VLOOKUP($B562,選擇權未平倉餘額!$A$4:$I$500,8,FALSE)</f>
        <v>#N/A</v>
      </c>
      <c r="U562" s="64" t="e">
        <f>VLOOKUP($B562,選擇權未平倉餘額!$A$4:$I$500,9,FALSE)</f>
        <v>#N/A</v>
      </c>
      <c r="V562" s="39" t="e">
        <f>VLOOKUP($B562,臺指選擇權P_C_Ratios!$A$4:$C$500,3,FALSE)</f>
        <v>#N/A</v>
      </c>
      <c r="W562" s="41" t="e">
        <f>VLOOKUP($B562,散戶多空比!$A$6:$L$500,12,FALSE)</f>
        <v>#N/A</v>
      </c>
      <c r="X562" s="40" t="e">
        <f>VLOOKUP($B562,期貨大額交易人未沖銷部位!$A$4:$O$499,4,FALSE)</f>
        <v>#N/A</v>
      </c>
      <c r="Y562" s="40" t="e">
        <f>VLOOKUP($B562,期貨大額交易人未沖銷部位!$A$4:$O$499,7,FALSE)</f>
        <v>#N/A</v>
      </c>
      <c r="Z562" s="40" t="e">
        <f>VLOOKUP($B562,期貨大額交易人未沖銷部位!$A$4:$O$499,10,FALSE)</f>
        <v>#N/A</v>
      </c>
      <c r="AA562" s="40" t="e">
        <f>VLOOKUP($B562,期貨大額交易人未沖銷部位!$A$4:$O$499,13,FALSE)</f>
        <v>#N/A</v>
      </c>
      <c r="AB562" s="40" t="e">
        <f>VLOOKUP($B562,期貨大額交易人未沖銷部位!$A$4:$O$499,14,FALSE)</f>
        <v>#N/A</v>
      </c>
      <c r="AC562" s="40" t="e">
        <f>VLOOKUP($B562,期貨大額交易人未沖銷部位!$A$4:$O$499,15,FALSE)</f>
        <v>#N/A</v>
      </c>
      <c r="AD562" s="33" t="e">
        <f>VLOOKUP($B562,三大美股走勢!$A$4:$J$495,4,FALSE)</f>
        <v>#N/A</v>
      </c>
      <c r="AE562" s="33" t="e">
        <f>VLOOKUP($B562,三大美股走勢!$A$4:$J$495,7,FALSE)</f>
        <v>#N/A</v>
      </c>
      <c r="AF562" s="33" t="e">
        <f>VLOOKUP($B562,三大美股走勢!$A$4:$J$495,10,FALSE)</f>
        <v>#N/A</v>
      </c>
    </row>
    <row r="563" spans="2:32">
      <c r="B563" s="32">
        <v>43342</v>
      </c>
      <c r="C563" s="33" t="e">
        <f>VLOOKUP($B563,大盤與近月台指!$A$4:$I$499,2,FALSE)</f>
        <v>#N/A</v>
      </c>
      <c r="D563" s="34" t="e">
        <f>VLOOKUP($B563,大盤與近月台指!$A$4:$I$499,3,FALSE)</f>
        <v>#N/A</v>
      </c>
      <c r="E563" s="35" t="e">
        <f>VLOOKUP($B563,大盤與近月台指!$A$4:$I$499,4,FALSE)</f>
        <v>#N/A</v>
      </c>
      <c r="F563" s="33" t="e">
        <f>VLOOKUP($B563,大盤與近月台指!$A$4:$I$499,5,FALSE)</f>
        <v>#N/A</v>
      </c>
      <c r="G563" s="49" t="e">
        <f>VLOOKUP($B563,三大法人買賣超!$A$4:$I$500,3,FALSE)</f>
        <v>#N/A</v>
      </c>
      <c r="H563" s="34" t="e">
        <f>VLOOKUP($B563,三大法人買賣超!$A$4:$I$500,5,FALSE)</f>
        <v>#N/A</v>
      </c>
      <c r="I563" s="27" t="e">
        <f>VLOOKUP($B563,三大法人買賣超!$A$4:$I$500,7,FALSE)</f>
        <v>#N/A</v>
      </c>
      <c r="J563" s="27" t="e">
        <f>VLOOKUP($B563,三大法人買賣超!$A$4:$I$500,9,FALSE)</f>
        <v>#N/A</v>
      </c>
      <c r="K563" s="37">
        <f>新台幣匯率美元指數!B564</f>
        <v>0</v>
      </c>
      <c r="L563" s="38">
        <f>新台幣匯率美元指數!C564</f>
        <v>0</v>
      </c>
      <c r="M563" s="39">
        <f>新台幣匯率美元指數!D564</f>
        <v>0</v>
      </c>
      <c r="N563" s="27" t="e">
        <f>VLOOKUP($B563,外資期貨未平倉口數!$A$4:$M$499,4,FALSE)</f>
        <v>#N/A</v>
      </c>
      <c r="O563" s="27" t="e">
        <f>VLOOKUP($B563,外資期貨未平倉口數!$A$4:$M$499,9,FALSE)</f>
        <v>#N/A</v>
      </c>
      <c r="P563" s="27" t="e">
        <f>VLOOKUP($B563,外資期貨未平倉口數!$A$4:$M$499,10,FALSE)</f>
        <v>#N/A</v>
      </c>
      <c r="Q563" s="27" t="e">
        <f>VLOOKUP($B563,外資期貨未平倉口數!$A$4:$M$499,11,FALSE)</f>
        <v>#N/A</v>
      </c>
      <c r="R563" s="64" t="e">
        <f>VLOOKUP($B563,選擇權未平倉餘額!$A$4:$I$500,6,FALSE)</f>
        <v>#N/A</v>
      </c>
      <c r="S563" s="64" t="e">
        <f>VLOOKUP($B563,選擇權未平倉餘額!$A$4:$I$500,7,FALSE)</f>
        <v>#N/A</v>
      </c>
      <c r="T563" s="64" t="e">
        <f>VLOOKUP($B563,選擇權未平倉餘額!$A$4:$I$500,8,FALSE)</f>
        <v>#N/A</v>
      </c>
      <c r="U563" s="64" t="e">
        <f>VLOOKUP($B563,選擇權未平倉餘額!$A$4:$I$500,9,FALSE)</f>
        <v>#N/A</v>
      </c>
      <c r="V563" s="39" t="e">
        <f>VLOOKUP($B563,臺指選擇權P_C_Ratios!$A$4:$C$500,3,FALSE)</f>
        <v>#N/A</v>
      </c>
      <c r="W563" s="41" t="e">
        <f>VLOOKUP($B563,散戶多空比!$A$6:$L$500,12,FALSE)</f>
        <v>#N/A</v>
      </c>
      <c r="X563" s="40" t="e">
        <f>VLOOKUP($B563,期貨大額交易人未沖銷部位!$A$4:$O$499,4,FALSE)</f>
        <v>#N/A</v>
      </c>
      <c r="Y563" s="40" t="e">
        <f>VLOOKUP($B563,期貨大額交易人未沖銷部位!$A$4:$O$499,7,FALSE)</f>
        <v>#N/A</v>
      </c>
      <c r="Z563" s="40" t="e">
        <f>VLOOKUP($B563,期貨大額交易人未沖銷部位!$A$4:$O$499,10,FALSE)</f>
        <v>#N/A</v>
      </c>
      <c r="AA563" s="40" t="e">
        <f>VLOOKUP($B563,期貨大額交易人未沖銷部位!$A$4:$O$499,13,FALSE)</f>
        <v>#N/A</v>
      </c>
      <c r="AB563" s="40" t="e">
        <f>VLOOKUP($B563,期貨大額交易人未沖銷部位!$A$4:$O$499,14,FALSE)</f>
        <v>#N/A</v>
      </c>
      <c r="AC563" s="40" t="e">
        <f>VLOOKUP($B563,期貨大額交易人未沖銷部位!$A$4:$O$499,15,FALSE)</f>
        <v>#N/A</v>
      </c>
      <c r="AD563" s="33" t="e">
        <f>VLOOKUP($B563,三大美股走勢!$A$4:$J$495,4,FALSE)</f>
        <v>#N/A</v>
      </c>
      <c r="AE563" s="33" t="e">
        <f>VLOOKUP($B563,三大美股走勢!$A$4:$J$495,7,FALSE)</f>
        <v>#N/A</v>
      </c>
      <c r="AF563" s="33" t="e">
        <f>VLOOKUP($B563,三大美股走勢!$A$4:$J$495,10,FALSE)</f>
        <v>#N/A</v>
      </c>
    </row>
    <row r="564" spans="2:32">
      <c r="B564" s="32">
        <v>43343</v>
      </c>
      <c r="C564" s="33" t="e">
        <f>VLOOKUP($B564,大盤與近月台指!$A$4:$I$499,2,FALSE)</f>
        <v>#N/A</v>
      </c>
      <c r="D564" s="34" t="e">
        <f>VLOOKUP($B564,大盤與近月台指!$A$4:$I$499,3,FALSE)</f>
        <v>#N/A</v>
      </c>
      <c r="E564" s="35" t="e">
        <f>VLOOKUP($B564,大盤與近月台指!$A$4:$I$499,4,FALSE)</f>
        <v>#N/A</v>
      </c>
      <c r="F564" s="33" t="e">
        <f>VLOOKUP($B564,大盤與近月台指!$A$4:$I$499,5,FALSE)</f>
        <v>#N/A</v>
      </c>
      <c r="G564" s="49" t="e">
        <f>VLOOKUP($B564,三大法人買賣超!$A$4:$I$500,3,FALSE)</f>
        <v>#N/A</v>
      </c>
      <c r="H564" s="34" t="e">
        <f>VLOOKUP($B564,三大法人買賣超!$A$4:$I$500,5,FALSE)</f>
        <v>#N/A</v>
      </c>
      <c r="I564" s="27" t="e">
        <f>VLOOKUP($B564,三大法人買賣超!$A$4:$I$500,7,FALSE)</f>
        <v>#N/A</v>
      </c>
      <c r="J564" s="27" t="e">
        <f>VLOOKUP($B564,三大法人買賣超!$A$4:$I$500,9,FALSE)</f>
        <v>#N/A</v>
      </c>
      <c r="K564" s="37">
        <f>新台幣匯率美元指數!B565</f>
        <v>0</v>
      </c>
      <c r="L564" s="38">
        <f>新台幣匯率美元指數!C565</f>
        <v>0</v>
      </c>
      <c r="M564" s="39">
        <f>新台幣匯率美元指數!D565</f>
        <v>0</v>
      </c>
      <c r="N564" s="27" t="e">
        <f>VLOOKUP($B564,外資期貨未平倉口數!$A$4:$M$499,4,FALSE)</f>
        <v>#N/A</v>
      </c>
      <c r="O564" s="27" t="e">
        <f>VLOOKUP($B564,外資期貨未平倉口數!$A$4:$M$499,9,FALSE)</f>
        <v>#N/A</v>
      </c>
      <c r="P564" s="27" t="e">
        <f>VLOOKUP($B564,外資期貨未平倉口數!$A$4:$M$499,10,FALSE)</f>
        <v>#N/A</v>
      </c>
      <c r="Q564" s="27" t="e">
        <f>VLOOKUP($B564,外資期貨未平倉口數!$A$4:$M$499,11,FALSE)</f>
        <v>#N/A</v>
      </c>
      <c r="R564" s="64" t="e">
        <f>VLOOKUP($B564,選擇權未平倉餘額!$A$4:$I$500,6,FALSE)</f>
        <v>#N/A</v>
      </c>
      <c r="S564" s="64" t="e">
        <f>VLOOKUP($B564,選擇權未平倉餘額!$A$4:$I$500,7,FALSE)</f>
        <v>#N/A</v>
      </c>
      <c r="T564" s="64" t="e">
        <f>VLOOKUP($B564,選擇權未平倉餘額!$A$4:$I$500,8,FALSE)</f>
        <v>#N/A</v>
      </c>
      <c r="U564" s="64" t="e">
        <f>VLOOKUP($B564,選擇權未平倉餘額!$A$4:$I$500,9,FALSE)</f>
        <v>#N/A</v>
      </c>
      <c r="V564" s="39" t="e">
        <f>VLOOKUP($B564,臺指選擇權P_C_Ratios!$A$4:$C$500,3,FALSE)</f>
        <v>#N/A</v>
      </c>
      <c r="W564" s="41" t="e">
        <f>VLOOKUP($B564,散戶多空比!$A$6:$L$500,12,FALSE)</f>
        <v>#N/A</v>
      </c>
      <c r="X564" s="40" t="e">
        <f>VLOOKUP($B564,期貨大額交易人未沖銷部位!$A$4:$O$499,4,FALSE)</f>
        <v>#N/A</v>
      </c>
      <c r="Y564" s="40" t="e">
        <f>VLOOKUP($B564,期貨大額交易人未沖銷部位!$A$4:$O$499,7,FALSE)</f>
        <v>#N/A</v>
      </c>
      <c r="Z564" s="40" t="e">
        <f>VLOOKUP($B564,期貨大額交易人未沖銷部位!$A$4:$O$499,10,FALSE)</f>
        <v>#N/A</v>
      </c>
      <c r="AA564" s="40" t="e">
        <f>VLOOKUP($B564,期貨大額交易人未沖銷部位!$A$4:$O$499,13,FALSE)</f>
        <v>#N/A</v>
      </c>
      <c r="AB564" s="40" t="e">
        <f>VLOOKUP($B564,期貨大額交易人未沖銷部位!$A$4:$O$499,14,FALSE)</f>
        <v>#N/A</v>
      </c>
      <c r="AC564" s="40" t="e">
        <f>VLOOKUP($B564,期貨大額交易人未沖銷部位!$A$4:$O$499,15,FALSE)</f>
        <v>#N/A</v>
      </c>
      <c r="AD564" s="33" t="e">
        <f>VLOOKUP($B564,三大美股走勢!$A$4:$J$495,4,FALSE)</f>
        <v>#N/A</v>
      </c>
      <c r="AE564" s="33" t="e">
        <f>VLOOKUP($B564,三大美股走勢!$A$4:$J$495,7,FALSE)</f>
        <v>#N/A</v>
      </c>
      <c r="AF564" s="33" t="e">
        <f>VLOOKUP($B564,三大美股走勢!$A$4:$J$495,10,FALSE)</f>
        <v>#N/A</v>
      </c>
    </row>
    <row r="565" spans="2:32">
      <c r="B565" s="32">
        <v>43344</v>
      </c>
      <c r="C565" s="33" t="e">
        <f>VLOOKUP($B565,大盤與近月台指!$A$4:$I$499,2,FALSE)</f>
        <v>#N/A</v>
      </c>
      <c r="D565" s="34" t="e">
        <f>VLOOKUP($B565,大盤與近月台指!$A$4:$I$499,3,FALSE)</f>
        <v>#N/A</v>
      </c>
      <c r="E565" s="35" t="e">
        <f>VLOOKUP($B565,大盤與近月台指!$A$4:$I$499,4,FALSE)</f>
        <v>#N/A</v>
      </c>
      <c r="F565" s="33" t="e">
        <f>VLOOKUP($B565,大盤與近月台指!$A$4:$I$499,5,FALSE)</f>
        <v>#N/A</v>
      </c>
      <c r="G565" s="49" t="e">
        <f>VLOOKUP($B565,三大法人買賣超!$A$4:$I$500,3,FALSE)</f>
        <v>#N/A</v>
      </c>
      <c r="H565" s="34" t="e">
        <f>VLOOKUP($B565,三大法人買賣超!$A$4:$I$500,5,FALSE)</f>
        <v>#N/A</v>
      </c>
      <c r="I565" s="27" t="e">
        <f>VLOOKUP($B565,三大法人買賣超!$A$4:$I$500,7,FALSE)</f>
        <v>#N/A</v>
      </c>
      <c r="J565" s="27" t="e">
        <f>VLOOKUP($B565,三大法人買賣超!$A$4:$I$500,9,FALSE)</f>
        <v>#N/A</v>
      </c>
      <c r="K565" s="37">
        <f>新台幣匯率美元指數!B566</f>
        <v>0</v>
      </c>
      <c r="L565" s="38">
        <f>新台幣匯率美元指數!C566</f>
        <v>0</v>
      </c>
      <c r="M565" s="39">
        <f>新台幣匯率美元指數!D566</f>
        <v>0</v>
      </c>
      <c r="N565" s="27" t="e">
        <f>VLOOKUP($B565,外資期貨未平倉口數!$A$4:$M$499,4,FALSE)</f>
        <v>#N/A</v>
      </c>
      <c r="O565" s="27" t="e">
        <f>VLOOKUP($B565,外資期貨未平倉口數!$A$4:$M$499,9,FALSE)</f>
        <v>#N/A</v>
      </c>
      <c r="P565" s="27" t="e">
        <f>VLOOKUP($B565,外資期貨未平倉口數!$A$4:$M$499,10,FALSE)</f>
        <v>#N/A</v>
      </c>
      <c r="Q565" s="27" t="e">
        <f>VLOOKUP($B565,外資期貨未平倉口數!$A$4:$M$499,11,FALSE)</f>
        <v>#N/A</v>
      </c>
      <c r="R565" s="64" t="e">
        <f>VLOOKUP($B565,選擇權未平倉餘額!$A$4:$I$500,6,FALSE)</f>
        <v>#N/A</v>
      </c>
      <c r="S565" s="64" t="e">
        <f>VLOOKUP($B565,選擇權未平倉餘額!$A$4:$I$500,7,FALSE)</f>
        <v>#N/A</v>
      </c>
      <c r="T565" s="64" t="e">
        <f>VLOOKUP($B565,選擇權未平倉餘額!$A$4:$I$500,8,FALSE)</f>
        <v>#N/A</v>
      </c>
      <c r="U565" s="64" t="e">
        <f>VLOOKUP($B565,選擇權未平倉餘額!$A$4:$I$500,9,FALSE)</f>
        <v>#N/A</v>
      </c>
      <c r="V565" s="39" t="e">
        <f>VLOOKUP($B565,臺指選擇權P_C_Ratios!$A$4:$C$500,3,FALSE)</f>
        <v>#N/A</v>
      </c>
      <c r="W565" s="41" t="e">
        <f>VLOOKUP($B565,散戶多空比!$A$6:$L$500,12,FALSE)</f>
        <v>#N/A</v>
      </c>
      <c r="X565" s="40" t="e">
        <f>VLOOKUP($B565,期貨大額交易人未沖銷部位!$A$4:$O$499,4,FALSE)</f>
        <v>#N/A</v>
      </c>
      <c r="Y565" s="40" t="e">
        <f>VLOOKUP($B565,期貨大額交易人未沖銷部位!$A$4:$O$499,7,FALSE)</f>
        <v>#N/A</v>
      </c>
      <c r="Z565" s="40" t="e">
        <f>VLOOKUP($B565,期貨大額交易人未沖銷部位!$A$4:$O$499,10,FALSE)</f>
        <v>#N/A</v>
      </c>
      <c r="AA565" s="40" t="e">
        <f>VLOOKUP($B565,期貨大額交易人未沖銷部位!$A$4:$O$499,13,FALSE)</f>
        <v>#N/A</v>
      </c>
      <c r="AB565" s="40" t="e">
        <f>VLOOKUP($B565,期貨大額交易人未沖銷部位!$A$4:$O$499,14,FALSE)</f>
        <v>#N/A</v>
      </c>
      <c r="AC565" s="40" t="e">
        <f>VLOOKUP($B565,期貨大額交易人未沖銷部位!$A$4:$O$499,15,FALSE)</f>
        <v>#N/A</v>
      </c>
      <c r="AD565" s="33" t="e">
        <f>VLOOKUP($B565,三大美股走勢!$A$4:$J$495,4,FALSE)</f>
        <v>#N/A</v>
      </c>
      <c r="AE565" s="33" t="e">
        <f>VLOOKUP($B565,三大美股走勢!$A$4:$J$495,7,FALSE)</f>
        <v>#N/A</v>
      </c>
      <c r="AF565" s="33" t="e">
        <f>VLOOKUP($B565,三大美股走勢!$A$4:$J$495,10,FALSE)</f>
        <v>#N/A</v>
      </c>
    </row>
    <row r="566" spans="2:32">
      <c r="B566" s="32">
        <v>43345</v>
      </c>
      <c r="C566" s="33" t="e">
        <f>VLOOKUP($B566,大盤與近月台指!$A$4:$I$499,2,FALSE)</f>
        <v>#N/A</v>
      </c>
      <c r="D566" s="34" t="e">
        <f>VLOOKUP($B566,大盤與近月台指!$A$4:$I$499,3,FALSE)</f>
        <v>#N/A</v>
      </c>
      <c r="E566" s="35" t="e">
        <f>VLOOKUP($B566,大盤與近月台指!$A$4:$I$499,4,FALSE)</f>
        <v>#N/A</v>
      </c>
      <c r="F566" s="33" t="e">
        <f>VLOOKUP($B566,大盤與近月台指!$A$4:$I$499,5,FALSE)</f>
        <v>#N/A</v>
      </c>
      <c r="G566" s="49" t="e">
        <f>VLOOKUP($B566,三大法人買賣超!$A$4:$I$500,3,FALSE)</f>
        <v>#N/A</v>
      </c>
      <c r="H566" s="34" t="e">
        <f>VLOOKUP($B566,三大法人買賣超!$A$4:$I$500,5,FALSE)</f>
        <v>#N/A</v>
      </c>
      <c r="I566" s="27" t="e">
        <f>VLOOKUP($B566,三大法人買賣超!$A$4:$I$500,7,FALSE)</f>
        <v>#N/A</v>
      </c>
      <c r="J566" s="27" t="e">
        <f>VLOOKUP($B566,三大法人買賣超!$A$4:$I$500,9,FALSE)</f>
        <v>#N/A</v>
      </c>
      <c r="K566" s="37">
        <f>新台幣匯率美元指數!B567</f>
        <v>0</v>
      </c>
      <c r="L566" s="38">
        <f>新台幣匯率美元指數!C567</f>
        <v>0</v>
      </c>
      <c r="M566" s="39">
        <f>新台幣匯率美元指數!D567</f>
        <v>0</v>
      </c>
      <c r="N566" s="27" t="e">
        <f>VLOOKUP($B566,外資期貨未平倉口數!$A$4:$M$499,4,FALSE)</f>
        <v>#N/A</v>
      </c>
      <c r="O566" s="27" t="e">
        <f>VLOOKUP($B566,外資期貨未平倉口數!$A$4:$M$499,9,FALSE)</f>
        <v>#N/A</v>
      </c>
      <c r="P566" s="27" t="e">
        <f>VLOOKUP($B566,外資期貨未平倉口數!$A$4:$M$499,10,FALSE)</f>
        <v>#N/A</v>
      </c>
      <c r="Q566" s="27" t="e">
        <f>VLOOKUP($B566,外資期貨未平倉口數!$A$4:$M$499,11,FALSE)</f>
        <v>#N/A</v>
      </c>
      <c r="R566" s="64" t="e">
        <f>VLOOKUP($B566,選擇權未平倉餘額!$A$4:$I$500,6,FALSE)</f>
        <v>#N/A</v>
      </c>
      <c r="S566" s="64" t="e">
        <f>VLOOKUP($B566,選擇權未平倉餘額!$A$4:$I$500,7,FALSE)</f>
        <v>#N/A</v>
      </c>
      <c r="T566" s="64" t="e">
        <f>VLOOKUP($B566,選擇權未平倉餘額!$A$4:$I$500,8,FALSE)</f>
        <v>#N/A</v>
      </c>
      <c r="U566" s="64" t="e">
        <f>VLOOKUP($B566,選擇權未平倉餘額!$A$4:$I$500,9,FALSE)</f>
        <v>#N/A</v>
      </c>
      <c r="V566" s="39" t="e">
        <f>VLOOKUP($B566,臺指選擇權P_C_Ratios!$A$4:$C$500,3,FALSE)</f>
        <v>#N/A</v>
      </c>
      <c r="W566" s="41" t="e">
        <f>VLOOKUP($B566,散戶多空比!$A$6:$L$500,12,FALSE)</f>
        <v>#N/A</v>
      </c>
      <c r="X566" s="40" t="e">
        <f>VLOOKUP($B566,期貨大額交易人未沖銷部位!$A$4:$O$499,4,FALSE)</f>
        <v>#N/A</v>
      </c>
      <c r="Y566" s="40" t="e">
        <f>VLOOKUP($B566,期貨大額交易人未沖銷部位!$A$4:$O$499,7,FALSE)</f>
        <v>#N/A</v>
      </c>
      <c r="Z566" s="40" t="e">
        <f>VLOOKUP($B566,期貨大額交易人未沖銷部位!$A$4:$O$499,10,FALSE)</f>
        <v>#N/A</v>
      </c>
      <c r="AA566" s="40" t="e">
        <f>VLOOKUP($B566,期貨大額交易人未沖銷部位!$A$4:$O$499,13,FALSE)</f>
        <v>#N/A</v>
      </c>
      <c r="AB566" s="40" t="e">
        <f>VLOOKUP($B566,期貨大額交易人未沖銷部位!$A$4:$O$499,14,FALSE)</f>
        <v>#N/A</v>
      </c>
      <c r="AC566" s="40" t="e">
        <f>VLOOKUP($B566,期貨大額交易人未沖銷部位!$A$4:$O$499,15,FALSE)</f>
        <v>#N/A</v>
      </c>
      <c r="AD566" s="33" t="e">
        <f>VLOOKUP($B566,三大美股走勢!$A$4:$J$495,4,FALSE)</f>
        <v>#N/A</v>
      </c>
      <c r="AE566" s="33" t="e">
        <f>VLOOKUP($B566,三大美股走勢!$A$4:$J$495,7,FALSE)</f>
        <v>#N/A</v>
      </c>
      <c r="AF566" s="33" t="e">
        <f>VLOOKUP($B566,三大美股走勢!$A$4:$J$495,10,FALSE)</f>
        <v>#N/A</v>
      </c>
    </row>
    <row r="567" spans="2:32">
      <c r="B567" s="32">
        <v>43346</v>
      </c>
      <c r="C567" s="33" t="e">
        <f>VLOOKUP($B567,大盤與近月台指!$A$4:$I$499,2,FALSE)</f>
        <v>#N/A</v>
      </c>
      <c r="D567" s="34" t="e">
        <f>VLOOKUP($B567,大盤與近月台指!$A$4:$I$499,3,FALSE)</f>
        <v>#N/A</v>
      </c>
      <c r="E567" s="35" t="e">
        <f>VLOOKUP($B567,大盤與近月台指!$A$4:$I$499,4,FALSE)</f>
        <v>#N/A</v>
      </c>
      <c r="F567" s="33" t="e">
        <f>VLOOKUP($B567,大盤與近月台指!$A$4:$I$499,5,FALSE)</f>
        <v>#N/A</v>
      </c>
      <c r="G567" s="49" t="e">
        <f>VLOOKUP($B567,三大法人買賣超!$A$4:$I$500,3,FALSE)</f>
        <v>#N/A</v>
      </c>
      <c r="H567" s="34" t="e">
        <f>VLOOKUP($B567,三大法人買賣超!$A$4:$I$500,5,FALSE)</f>
        <v>#N/A</v>
      </c>
      <c r="I567" s="27" t="e">
        <f>VLOOKUP($B567,三大法人買賣超!$A$4:$I$500,7,FALSE)</f>
        <v>#N/A</v>
      </c>
      <c r="J567" s="27" t="e">
        <f>VLOOKUP($B567,三大法人買賣超!$A$4:$I$500,9,FALSE)</f>
        <v>#N/A</v>
      </c>
      <c r="K567" s="37">
        <f>新台幣匯率美元指數!B568</f>
        <v>0</v>
      </c>
      <c r="L567" s="38">
        <f>新台幣匯率美元指數!C568</f>
        <v>0</v>
      </c>
      <c r="M567" s="39">
        <f>新台幣匯率美元指數!D568</f>
        <v>0</v>
      </c>
      <c r="N567" s="27" t="e">
        <f>VLOOKUP($B567,外資期貨未平倉口數!$A$4:$M$499,4,FALSE)</f>
        <v>#N/A</v>
      </c>
      <c r="O567" s="27" t="e">
        <f>VLOOKUP($B567,外資期貨未平倉口數!$A$4:$M$499,9,FALSE)</f>
        <v>#N/A</v>
      </c>
      <c r="P567" s="27" t="e">
        <f>VLOOKUP($B567,外資期貨未平倉口數!$A$4:$M$499,10,FALSE)</f>
        <v>#N/A</v>
      </c>
      <c r="Q567" s="27" t="e">
        <f>VLOOKUP($B567,外資期貨未平倉口數!$A$4:$M$499,11,FALSE)</f>
        <v>#N/A</v>
      </c>
      <c r="R567" s="64" t="e">
        <f>VLOOKUP($B567,選擇權未平倉餘額!$A$4:$I$500,6,FALSE)</f>
        <v>#N/A</v>
      </c>
      <c r="S567" s="64" t="e">
        <f>VLOOKUP($B567,選擇權未平倉餘額!$A$4:$I$500,7,FALSE)</f>
        <v>#N/A</v>
      </c>
      <c r="T567" s="64" t="e">
        <f>VLOOKUP($B567,選擇權未平倉餘額!$A$4:$I$500,8,FALSE)</f>
        <v>#N/A</v>
      </c>
      <c r="U567" s="64" t="e">
        <f>VLOOKUP($B567,選擇權未平倉餘額!$A$4:$I$500,9,FALSE)</f>
        <v>#N/A</v>
      </c>
      <c r="V567" s="39" t="e">
        <f>VLOOKUP($B567,臺指選擇權P_C_Ratios!$A$4:$C$500,3,FALSE)</f>
        <v>#N/A</v>
      </c>
      <c r="W567" s="41" t="e">
        <f>VLOOKUP($B567,散戶多空比!$A$6:$L$500,12,FALSE)</f>
        <v>#N/A</v>
      </c>
      <c r="X567" s="40" t="e">
        <f>VLOOKUP($B567,期貨大額交易人未沖銷部位!$A$4:$O$499,4,FALSE)</f>
        <v>#N/A</v>
      </c>
      <c r="Y567" s="40" t="e">
        <f>VLOOKUP($B567,期貨大額交易人未沖銷部位!$A$4:$O$499,7,FALSE)</f>
        <v>#N/A</v>
      </c>
      <c r="Z567" s="40" t="e">
        <f>VLOOKUP($B567,期貨大額交易人未沖銷部位!$A$4:$O$499,10,FALSE)</f>
        <v>#N/A</v>
      </c>
      <c r="AA567" s="40" t="e">
        <f>VLOOKUP($B567,期貨大額交易人未沖銷部位!$A$4:$O$499,13,FALSE)</f>
        <v>#N/A</v>
      </c>
      <c r="AB567" s="40" t="e">
        <f>VLOOKUP($B567,期貨大額交易人未沖銷部位!$A$4:$O$499,14,FALSE)</f>
        <v>#N/A</v>
      </c>
      <c r="AC567" s="40" t="e">
        <f>VLOOKUP($B567,期貨大額交易人未沖銷部位!$A$4:$O$499,15,FALSE)</f>
        <v>#N/A</v>
      </c>
      <c r="AD567" s="33" t="e">
        <f>VLOOKUP($B567,三大美股走勢!$A$4:$J$495,4,FALSE)</f>
        <v>#N/A</v>
      </c>
      <c r="AE567" s="33" t="e">
        <f>VLOOKUP($B567,三大美股走勢!$A$4:$J$495,7,FALSE)</f>
        <v>#N/A</v>
      </c>
      <c r="AF567" s="33" t="e">
        <f>VLOOKUP($B567,三大美股走勢!$A$4:$J$495,10,FALSE)</f>
        <v>#N/A</v>
      </c>
    </row>
    <row r="568" spans="2:32">
      <c r="B568" s="32">
        <v>43347</v>
      </c>
      <c r="C568" s="33" t="e">
        <f>VLOOKUP($B568,大盤與近月台指!$A$4:$I$499,2,FALSE)</f>
        <v>#N/A</v>
      </c>
      <c r="D568" s="34" t="e">
        <f>VLOOKUP($B568,大盤與近月台指!$A$4:$I$499,3,FALSE)</f>
        <v>#N/A</v>
      </c>
      <c r="E568" s="35" t="e">
        <f>VLOOKUP($B568,大盤與近月台指!$A$4:$I$499,4,FALSE)</f>
        <v>#N/A</v>
      </c>
      <c r="F568" s="33" t="e">
        <f>VLOOKUP($B568,大盤與近月台指!$A$4:$I$499,5,FALSE)</f>
        <v>#N/A</v>
      </c>
      <c r="G568" s="49" t="e">
        <f>VLOOKUP($B568,三大法人買賣超!$A$4:$I$500,3,FALSE)</f>
        <v>#N/A</v>
      </c>
      <c r="H568" s="34" t="e">
        <f>VLOOKUP($B568,三大法人買賣超!$A$4:$I$500,5,FALSE)</f>
        <v>#N/A</v>
      </c>
      <c r="I568" s="27" t="e">
        <f>VLOOKUP($B568,三大法人買賣超!$A$4:$I$500,7,FALSE)</f>
        <v>#N/A</v>
      </c>
      <c r="J568" s="27" t="e">
        <f>VLOOKUP($B568,三大法人買賣超!$A$4:$I$500,9,FALSE)</f>
        <v>#N/A</v>
      </c>
      <c r="K568" s="37">
        <f>新台幣匯率美元指數!B569</f>
        <v>0</v>
      </c>
      <c r="L568" s="38">
        <f>新台幣匯率美元指數!C569</f>
        <v>0</v>
      </c>
      <c r="M568" s="39">
        <f>新台幣匯率美元指數!D569</f>
        <v>0</v>
      </c>
      <c r="N568" s="27" t="e">
        <f>VLOOKUP($B568,外資期貨未平倉口數!$A$4:$M$499,4,FALSE)</f>
        <v>#N/A</v>
      </c>
      <c r="O568" s="27" t="e">
        <f>VLOOKUP($B568,外資期貨未平倉口數!$A$4:$M$499,9,FALSE)</f>
        <v>#N/A</v>
      </c>
      <c r="P568" s="27" t="e">
        <f>VLOOKUP($B568,外資期貨未平倉口數!$A$4:$M$499,10,FALSE)</f>
        <v>#N/A</v>
      </c>
      <c r="Q568" s="27" t="e">
        <f>VLOOKUP($B568,外資期貨未平倉口數!$A$4:$M$499,11,FALSE)</f>
        <v>#N/A</v>
      </c>
      <c r="R568" s="64" t="e">
        <f>VLOOKUP($B568,選擇權未平倉餘額!$A$4:$I$500,6,FALSE)</f>
        <v>#N/A</v>
      </c>
      <c r="S568" s="64" t="e">
        <f>VLOOKUP($B568,選擇權未平倉餘額!$A$4:$I$500,7,FALSE)</f>
        <v>#N/A</v>
      </c>
      <c r="T568" s="64" t="e">
        <f>VLOOKUP($B568,選擇權未平倉餘額!$A$4:$I$500,8,FALSE)</f>
        <v>#N/A</v>
      </c>
      <c r="U568" s="64" t="e">
        <f>VLOOKUP($B568,選擇權未平倉餘額!$A$4:$I$500,9,FALSE)</f>
        <v>#N/A</v>
      </c>
      <c r="V568" s="39" t="e">
        <f>VLOOKUP($B568,臺指選擇權P_C_Ratios!$A$4:$C$500,3,FALSE)</f>
        <v>#N/A</v>
      </c>
      <c r="W568" s="41" t="e">
        <f>VLOOKUP($B568,散戶多空比!$A$6:$L$500,12,FALSE)</f>
        <v>#N/A</v>
      </c>
      <c r="X568" s="40" t="e">
        <f>VLOOKUP($B568,期貨大額交易人未沖銷部位!$A$4:$O$499,4,FALSE)</f>
        <v>#N/A</v>
      </c>
      <c r="Y568" s="40" t="e">
        <f>VLOOKUP($B568,期貨大額交易人未沖銷部位!$A$4:$O$499,7,FALSE)</f>
        <v>#N/A</v>
      </c>
      <c r="Z568" s="40" t="e">
        <f>VLOOKUP($B568,期貨大額交易人未沖銷部位!$A$4:$O$499,10,FALSE)</f>
        <v>#N/A</v>
      </c>
      <c r="AA568" s="40" t="e">
        <f>VLOOKUP($B568,期貨大額交易人未沖銷部位!$A$4:$O$499,13,FALSE)</f>
        <v>#N/A</v>
      </c>
      <c r="AB568" s="40" t="e">
        <f>VLOOKUP($B568,期貨大額交易人未沖銷部位!$A$4:$O$499,14,FALSE)</f>
        <v>#N/A</v>
      </c>
      <c r="AC568" s="40" t="e">
        <f>VLOOKUP($B568,期貨大額交易人未沖銷部位!$A$4:$O$499,15,FALSE)</f>
        <v>#N/A</v>
      </c>
      <c r="AD568" s="33" t="e">
        <f>VLOOKUP($B568,三大美股走勢!$A$4:$J$495,4,FALSE)</f>
        <v>#N/A</v>
      </c>
      <c r="AE568" s="33" t="e">
        <f>VLOOKUP($B568,三大美股走勢!$A$4:$J$495,7,FALSE)</f>
        <v>#N/A</v>
      </c>
      <c r="AF568" s="33" t="e">
        <f>VLOOKUP($B568,三大美股走勢!$A$4:$J$495,10,FALSE)</f>
        <v>#N/A</v>
      </c>
    </row>
    <row r="569" spans="2:32">
      <c r="B569" s="32">
        <v>43348</v>
      </c>
      <c r="C569" s="33" t="e">
        <f>VLOOKUP($B569,大盤與近月台指!$A$4:$I$499,2,FALSE)</f>
        <v>#N/A</v>
      </c>
      <c r="D569" s="34" t="e">
        <f>VLOOKUP($B569,大盤與近月台指!$A$4:$I$499,3,FALSE)</f>
        <v>#N/A</v>
      </c>
      <c r="E569" s="35" t="e">
        <f>VLOOKUP($B569,大盤與近月台指!$A$4:$I$499,4,FALSE)</f>
        <v>#N/A</v>
      </c>
      <c r="F569" s="33" t="e">
        <f>VLOOKUP($B569,大盤與近月台指!$A$4:$I$499,5,FALSE)</f>
        <v>#N/A</v>
      </c>
      <c r="G569" s="49" t="e">
        <f>VLOOKUP($B569,三大法人買賣超!$A$4:$I$500,3,FALSE)</f>
        <v>#N/A</v>
      </c>
      <c r="H569" s="34" t="e">
        <f>VLOOKUP($B569,三大法人買賣超!$A$4:$I$500,5,FALSE)</f>
        <v>#N/A</v>
      </c>
      <c r="I569" s="27" t="e">
        <f>VLOOKUP($B569,三大法人買賣超!$A$4:$I$500,7,FALSE)</f>
        <v>#N/A</v>
      </c>
      <c r="J569" s="27" t="e">
        <f>VLOOKUP($B569,三大法人買賣超!$A$4:$I$500,9,FALSE)</f>
        <v>#N/A</v>
      </c>
      <c r="K569" s="37">
        <f>新台幣匯率美元指數!B570</f>
        <v>0</v>
      </c>
      <c r="L569" s="38">
        <f>新台幣匯率美元指數!C570</f>
        <v>0</v>
      </c>
      <c r="M569" s="39">
        <f>新台幣匯率美元指數!D570</f>
        <v>0</v>
      </c>
      <c r="N569" s="27" t="e">
        <f>VLOOKUP($B569,外資期貨未平倉口數!$A$4:$M$499,4,FALSE)</f>
        <v>#N/A</v>
      </c>
      <c r="O569" s="27" t="e">
        <f>VLOOKUP($B569,外資期貨未平倉口數!$A$4:$M$499,9,FALSE)</f>
        <v>#N/A</v>
      </c>
      <c r="P569" s="27" t="e">
        <f>VLOOKUP($B569,外資期貨未平倉口數!$A$4:$M$499,10,FALSE)</f>
        <v>#N/A</v>
      </c>
      <c r="Q569" s="27" t="e">
        <f>VLOOKUP($B569,外資期貨未平倉口數!$A$4:$M$499,11,FALSE)</f>
        <v>#N/A</v>
      </c>
      <c r="R569" s="64" t="e">
        <f>VLOOKUP($B569,選擇權未平倉餘額!$A$4:$I$500,6,FALSE)</f>
        <v>#N/A</v>
      </c>
      <c r="S569" s="64" t="e">
        <f>VLOOKUP($B569,選擇權未平倉餘額!$A$4:$I$500,7,FALSE)</f>
        <v>#N/A</v>
      </c>
      <c r="T569" s="64" t="e">
        <f>VLOOKUP($B569,選擇權未平倉餘額!$A$4:$I$500,8,FALSE)</f>
        <v>#N/A</v>
      </c>
      <c r="U569" s="64" t="e">
        <f>VLOOKUP($B569,選擇權未平倉餘額!$A$4:$I$500,9,FALSE)</f>
        <v>#N/A</v>
      </c>
      <c r="V569" s="39" t="e">
        <f>VLOOKUP($B569,臺指選擇權P_C_Ratios!$A$4:$C$500,3,FALSE)</f>
        <v>#N/A</v>
      </c>
      <c r="W569" s="41" t="e">
        <f>VLOOKUP($B569,散戶多空比!$A$6:$L$500,12,FALSE)</f>
        <v>#N/A</v>
      </c>
      <c r="X569" s="40" t="e">
        <f>VLOOKUP($B569,期貨大額交易人未沖銷部位!$A$4:$O$499,4,FALSE)</f>
        <v>#N/A</v>
      </c>
      <c r="Y569" s="40" t="e">
        <f>VLOOKUP($B569,期貨大額交易人未沖銷部位!$A$4:$O$499,7,FALSE)</f>
        <v>#N/A</v>
      </c>
      <c r="Z569" s="40" t="e">
        <f>VLOOKUP($B569,期貨大額交易人未沖銷部位!$A$4:$O$499,10,FALSE)</f>
        <v>#N/A</v>
      </c>
      <c r="AA569" s="40" t="e">
        <f>VLOOKUP($B569,期貨大額交易人未沖銷部位!$A$4:$O$499,13,FALSE)</f>
        <v>#N/A</v>
      </c>
      <c r="AB569" s="40" t="e">
        <f>VLOOKUP($B569,期貨大額交易人未沖銷部位!$A$4:$O$499,14,FALSE)</f>
        <v>#N/A</v>
      </c>
      <c r="AC569" s="40" t="e">
        <f>VLOOKUP($B569,期貨大額交易人未沖銷部位!$A$4:$O$499,15,FALSE)</f>
        <v>#N/A</v>
      </c>
      <c r="AD569" s="33" t="e">
        <f>VLOOKUP($B569,三大美股走勢!$A$4:$J$495,4,FALSE)</f>
        <v>#N/A</v>
      </c>
      <c r="AE569" s="33" t="e">
        <f>VLOOKUP($B569,三大美股走勢!$A$4:$J$495,7,FALSE)</f>
        <v>#N/A</v>
      </c>
      <c r="AF569" s="33" t="e">
        <f>VLOOKUP($B569,三大美股走勢!$A$4:$J$495,10,FALSE)</f>
        <v>#N/A</v>
      </c>
    </row>
    <row r="570" spans="2:32">
      <c r="B570" s="32">
        <v>43349</v>
      </c>
      <c r="C570" s="33" t="e">
        <f>VLOOKUP($B570,大盤與近月台指!$A$4:$I$499,2,FALSE)</f>
        <v>#N/A</v>
      </c>
      <c r="D570" s="34" t="e">
        <f>VLOOKUP($B570,大盤與近月台指!$A$4:$I$499,3,FALSE)</f>
        <v>#N/A</v>
      </c>
      <c r="E570" s="35" t="e">
        <f>VLOOKUP($B570,大盤與近月台指!$A$4:$I$499,4,FALSE)</f>
        <v>#N/A</v>
      </c>
      <c r="F570" s="33" t="e">
        <f>VLOOKUP($B570,大盤與近月台指!$A$4:$I$499,5,FALSE)</f>
        <v>#N/A</v>
      </c>
      <c r="G570" s="49" t="e">
        <f>VLOOKUP($B570,三大法人買賣超!$A$4:$I$500,3,FALSE)</f>
        <v>#N/A</v>
      </c>
      <c r="H570" s="34" t="e">
        <f>VLOOKUP($B570,三大法人買賣超!$A$4:$I$500,5,FALSE)</f>
        <v>#N/A</v>
      </c>
      <c r="I570" s="27" t="e">
        <f>VLOOKUP($B570,三大法人買賣超!$A$4:$I$500,7,FALSE)</f>
        <v>#N/A</v>
      </c>
      <c r="J570" s="27" t="e">
        <f>VLOOKUP($B570,三大法人買賣超!$A$4:$I$500,9,FALSE)</f>
        <v>#N/A</v>
      </c>
      <c r="K570" s="37">
        <f>新台幣匯率美元指數!B571</f>
        <v>0</v>
      </c>
      <c r="L570" s="38">
        <f>新台幣匯率美元指數!C571</f>
        <v>0</v>
      </c>
      <c r="M570" s="39">
        <f>新台幣匯率美元指數!D571</f>
        <v>0</v>
      </c>
      <c r="N570" s="27" t="e">
        <f>VLOOKUP($B570,外資期貨未平倉口數!$A$4:$M$499,4,FALSE)</f>
        <v>#N/A</v>
      </c>
      <c r="O570" s="27" t="e">
        <f>VLOOKUP($B570,外資期貨未平倉口數!$A$4:$M$499,9,FALSE)</f>
        <v>#N/A</v>
      </c>
      <c r="P570" s="27" t="e">
        <f>VLOOKUP($B570,外資期貨未平倉口數!$A$4:$M$499,10,FALSE)</f>
        <v>#N/A</v>
      </c>
      <c r="Q570" s="27" t="e">
        <f>VLOOKUP($B570,外資期貨未平倉口數!$A$4:$M$499,11,FALSE)</f>
        <v>#N/A</v>
      </c>
      <c r="R570" s="64" t="e">
        <f>VLOOKUP($B570,選擇權未平倉餘額!$A$4:$I$500,6,FALSE)</f>
        <v>#N/A</v>
      </c>
      <c r="S570" s="64" t="e">
        <f>VLOOKUP($B570,選擇權未平倉餘額!$A$4:$I$500,7,FALSE)</f>
        <v>#N/A</v>
      </c>
      <c r="T570" s="64" t="e">
        <f>VLOOKUP($B570,選擇權未平倉餘額!$A$4:$I$500,8,FALSE)</f>
        <v>#N/A</v>
      </c>
      <c r="U570" s="64" t="e">
        <f>VLOOKUP($B570,選擇權未平倉餘額!$A$4:$I$500,9,FALSE)</f>
        <v>#N/A</v>
      </c>
      <c r="V570" s="39" t="e">
        <f>VLOOKUP($B570,臺指選擇權P_C_Ratios!$A$4:$C$500,3,FALSE)</f>
        <v>#N/A</v>
      </c>
      <c r="W570" s="41" t="e">
        <f>VLOOKUP($B570,散戶多空比!$A$6:$L$500,12,FALSE)</f>
        <v>#N/A</v>
      </c>
      <c r="X570" s="40" t="e">
        <f>VLOOKUP($B570,期貨大額交易人未沖銷部位!$A$4:$O$499,4,FALSE)</f>
        <v>#N/A</v>
      </c>
      <c r="Y570" s="40" t="e">
        <f>VLOOKUP($B570,期貨大額交易人未沖銷部位!$A$4:$O$499,7,FALSE)</f>
        <v>#N/A</v>
      </c>
      <c r="Z570" s="40" t="e">
        <f>VLOOKUP($B570,期貨大額交易人未沖銷部位!$A$4:$O$499,10,FALSE)</f>
        <v>#N/A</v>
      </c>
      <c r="AA570" s="40" t="e">
        <f>VLOOKUP($B570,期貨大額交易人未沖銷部位!$A$4:$O$499,13,FALSE)</f>
        <v>#N/A</v>
      </c>
      <c r="AB570" s="40" t="e">
        <f>VLOOKUP($B570,期貨大額交易人未沖銷部位!$A$4:$O$499,14,FALSE)</f>
        <v>#N/A</v>
      </c>
      <c r="AC570" s="40" t="e">
        <f>VLOOKUP($B570,期貨大額交易人未沖銷部位!$A$4:$O$499,15,FALSE)</f>
        <v>#N/A</v>
      </c>
      <c r="AD570" s="33" t="e">
        <f>VLOOKUP($B570,三大美股走勢!$A$4:$J$495,4,FALSE)</f>
        <v>#N/A</v>
      </c>
      <c r="AE570" s="33" t="e">
        <f>VLOOKUP($B570,三大美股走勢!$A$4:$J$495,7,FALSE)</f>
        <v>#N/A</v>
      </c>
      <c r="AF570" s="33" t="e">
        <f>VLOOKUP($B570,三大美股走勢!$A$4:$J$495,10,FALSE)</f>
        <v>#N/A</v>
      </c>
    </row>
    <row r="571" spans="2:32">
      <c r="B571" s="32">
        <v>43350</v>
      </c>
      <c r="C571" s="33" t="e">
        <f>VLOOKUP($B571,大盤與近月台指!$A$4:$I$499,2,FALSE)</f>
        <v>#N/A</v>
      </c>
      <c r="D571" s="34" t="e">
        <f>VLOOKUP($B571,大盤與近月台指!$A$4:$I$499,3,FALSE)</f>
        <v>#N/A</v>
      </c>
      <c r="E571" s="35" t="e">
        <f>VLOOKUP($B571,大盤與近月台指!$A$4:$I$499,4,FALSE)</f>
        <v>#N/A</v>
      </c>
      <c r="F571" s="33" t="e">
        <f>VLOOKUP($B571,大盤與近月台指!$A$4:$I$499,5,FALSE)</f>
        <v>#N/A</v>
      </c>
      <c r="G571" s="49" t="e">
        <f>VLOOKUP($B571,三大法人買賣超!$A$4:$I$500,3,FALSE)</f>
        <v>#N/A</v>
      </c>
      <c r="H571" s="34" t="e">
        <f>VLOOKUP($B571,三大法人買賣超!$A$4:$I$500,5,FALSE)</f>
        <v>#N/A</v>
      </c>
      <c r="I571" s="27" t="e">
        <f>VLOOKUP($B571,三大法人買賣超!$A$4:$I$500,7,FALSE)</f>
        <v>#N/A</v>
      </c>
      <c r="J571" s="27" t="e">
        <f>VLOOKUP($B571,三大法人買賣超!$A$4:$I$500,9,FALSE)</f>
        <v>#N/A</v>
      </c>
      <c r="K571" s="37">
        <f>新台幣匯率美元指數!B572</f>
        <v>0</v>
      </c>
      <c r="L571" s="38">
        <f>新台幣匯率美元指數!C572</f>
        <v>0</v>
      </c>
      <c r="M571" s="39">
        <f>新台幣匯率美元指數!D572</f>
        <v>0</v>
      </c>
      <c r="N571" s="27" t="e">
        <f>VLOOKUP($B571,外資期貨未平倉口數!$A$4:$M$499,4,FALSE)</f>
        <v>#N/A</v>
      </c>
      <c r="O571" s="27" t="e">
        <f>VLOOKUP($B571,外資期貨未平倉口數!$A$4:$M$499,9,FALSE)</f>
        <v>#N/A</v>
      </c>
      <c r="P571" s="27" t="e">
        <f>VLOOKUP($B571,外資期貨未平倉口數!$A$4:$M$499,10,FALSE)</f>
        <v>#N/A</v>
      </c>
      <c r="Q571" s="27" t="e">
        <f>VLOOKUP($B571,外資期貨未平倉口數!$A$4:$M$499,11,FALSE)</f>
        <v>#N/A</v>
      </c>
      <c r="R571" s="64" t="e">
        <f>VLOOKUP($B571,選擇權未平倉餘額!$A$4:$I$500,6,FALSE)</f>
        <v>#N/A</v>
      </c>
      <c r="S571" s="64" t="e">
        <f>VLOOKUP($B571,選擇權未平倉餘額!$A$4:$I$500,7,FALSE)</f>
        <v>#N/A</v>
      </c>
      <c r="T571" s="64" t="e">
        <f>VLOOKUP($B571,選擇權未平倉餘額!$A$4:$I$500,8,FALSE)</f>
        <v>#N/A</v>
      </c>
      <c r="U571" s="64" t="e">
        <f>VLOOKUP($B571,選擇權未平倉餘額!$A$4:$I$500,9,FALSE)</f>
        <v>#N/A</v>
      </c>
      <c r="V571" s="39" t="e">
        <f>VLOOKUP($B571,臺指選擇權P_C_Ratios!$A$4:$C$500,3,FALSE)</f>
        <v>#N/A</v>
      </c>
      <c r="W571" s="41" t="e">
        <f>VLOOKUP($B571,散戶多空比!$A$6:$L$500,12,FALSE)</f>
        <v>#N/A</v>
      </c>
      <c r="X571" s="40" t="e">
        <f>VLOOKUP($B571,期貨大額交易人未沖銷部位!$A$4:$O$499,4,FALSE)</f>
        <v>#N/A</v>
      </c>
      <c r="Y571" s="40" t="e">
        <f>VLOOKUP($B571,期貨大額交易人未沖銷部位!$A$4:$O$499,7,FALSE)</f>
        <v>#N/A</v>
      </c>
      <c r="Z571" s="40" t="e">
        <f>VLOOKUP($B571,期貨大額交易人未沖銷部位!$A$4:$O$499,10,FALSE)</f>
        <v>#N/A</v>
      </c>
      <c r="AA571" s="40" t="e">
        <f>VLOOKUP($B571,期貨大額交易人未沖銷部位!$A$4:$O$499,13,FALSE)</f>
        <v>#N/A</v>
      </c>
      <c r="AB571" s="40" t="e">
        <f>VLOOKUP($B571,期貨大額交易人未沖銷部位!$A$4:$O$499,14,FALSE)</f>
        <v>#N/A</v>
      </c>
      <c r="AC571" s="40" t="e">
        <f>VLOOKUP($B571,期貨大額交易人未沖銷部位!$A$4:$O$499,15,FALSE)</f>
        <v>#N/A</v>
      </c>
      <c r="AD571" s="33" t="e">
        <f>VLOOKUP($B571,三大美股走勢!$A$4:$J$495,4,FALSE)</f>
        <v>#N/A</v>
      </c>
      <c r="AE571" s="33" t="e">
        <f>VLOOKUP($B571,三大美股走勢!$A$4:$J$495,7,FALSE)</f>
        <v>#N/A</v>
      </c>
      <c r="AF571" s="33" t="e">
        <f>VLOOKUP($B571,三大美股走勢!$A$4:$J$495,10,FALSE)</f>
        <v>#N/A</v>
      </c>
    </row>
    <row r="572" spans="2:32">
      <c r="B572" s="32">
        <v>43351</v>
      </c>
      <c r="C572" s="33" t="e">
        <f>VLOOKUP($B572,大盤與近月台指!$A$4:$I$499,2,FALSE)</f>
        <v>#N/A</v>
      </c>
      <c r="D572" s="34" t="e">
        <f>VLOOKUP($B572,大盤與近月台指!$A$4:$I$499,3,FALSE)</f>
        <v>#N/A</v>
      </c>
      <c r="E572" s="35" t="e">
        <f>VLOOKUP($B572,大盤與近月台指!$A$4:$I$499,4,FALSE)</f>
        <v>#N/A</v>
      </c>
      <c r="F572" s="33" t="e">
        <f>VLOOKUP($B572,大盤與近月台指!$A$4:$I$499,5,FALSE)</f>
        <v>#N/A</v>
      </c>
      <c r="G572" s="49" t="e">
        <f>VLOOKUP($B572,三大法人買賣超!$A$4:$I$500,3,FALSE)</f>
        <v>#N/A</v>
      </c>
      <c r="H572" s="34" t="e">
        <f>VLOOKUP($B572,三大法人買賣超!$A$4:$I$500,5,FALSE)</f>
        <v>#N/A</v>
      </c>
      <c r="I572" s="27" t="e">
        <f>VLOOKUP($B572,三大法人買賣超!$A$4:$I$500,7,FALSE)</f>
        <v>#N/A</v>
      </c>
      <c r="J572" s="27" t="e">
        <f>VLOOKUP($B572,三大法人買賣超!$A$4:$I$500,9,FALSE)</f>
        <v>#N/A</v>
      </c>
      <c r="K572" s="37">
        <f>新台幣匯率美元指數!B573</f>
        <v>0</v>
      </c>
      <c r="L572" s="38">
        <f>新台幣匯率美元指數!C573</f>
        <v>0</v>
      </c>
      <c r="M572" s="39">
        <f>新台幣匯率美元指數!D573</f>
        <v>0</v>
      </c>
      <c r="N572" s="27" t="e">
        <f>VLOOKUP($B572,外資期貨未平倉口數!$A$4:$M$499,4,FALSE)</f>
        <v>#N/A</v>
      </c>
      <c r="O572" s="27" t="e">
        <f>VLOOKUP($B572,外資期貨未平倉口數!$A$4:$M$499,9,FALSE)</f>
        <v>#N/A</v>
      </c>
      <c r="P572" s="27" t="e">
        <f>VLOOKUP($B572,外資期貨未平倉口數!$A$4:$M$499,10,FALSE)</f>
        <v>#N/A</v>
      </c>
      <c r="Q572" s="27" t="e">
        <f>VLOOKUP($B572,外資期貨未平倉口數!$A$4:$M$499,11,FALSE)</f>
        <v>#N/A</v>
      </c>
      <c r="R572" s="64" t="e">
        <f>VLOOKUP($B572,選擇權未平倉餘額!$A$4:$I$500,6,FALSE)</f>
        <v>#N/A</v>
      </c>
      <c r="S572" s="64" t="e">
        <f>VLOOKUP($B572,選擇權未平倉餘額!$A$4:$I$500,7,FALSE)</f>
        <v>#N/A</v>
      </c>
      <c r="T572" s="64" t="e">
        <f>VLOOKUP($B572,選擇權未平倉餘額!$A$4:$I$500,8,FALSE)</f>
        <v>#N/A</v>
      </c>
      <c r="U572" s="64" t="e">
        <f>VLOOKUP($B572,選擇權未平倉餘額!$A$4:$I$500,9,FALSE)</f>
        <v>#N/A</v>
      </c>
      <c r="V572" s="39" t="e">
        <f>VLOOKUP($B572,臺指選擇權P_C_Ratios!$A$4:$C$500,3,FALSE)</f>
        <v>#N/A</v>
      </c>
      <c r="W572" s="41" t="e">
        <f>VLOOKUP($B572,散戶多空比!$A$6:$L$500,12,FALSE)</f>
        <v>#N/A</v>
      </c>
      <c r="X572" s="40" t="e">
        <f>VLOOKUP($B572,期貨大額交易人未沖銷部位!$A$4:$O$499,4,FALSE)</f>
        <v>#N/A</v>
      </c>
      <c r="Y572" s="40" t="e">
        <f>VLOOKUP($B572,期貨大額交易人未沖銷部位!$A$4:$O$499,7,FALSE)</f>
        <v>#N/A</v>
      </c>
      <c r="Z572" s="40" t="e">
        <f>VLOOKUP($B572,期貨大額交易人未沖銷部位!$A$4:$O$499,10,FALSE)</f>
        <v>#N/A</v>
      </c>
      <c r="AA572" s="40" t="e">
        <f>VLOOKUP($B572,期貨大額交易人未沖銷部位!$A$4:$O$499,13,FALSE)</f>
        <v>#N/A</v>
      </c>
      <c r="AB572" s="40" t="e">
        <f>VLOOKUP($B572,期貨大額交易人未沖銷部位!$A$4:$O$499,14,FALSE)</f>
        <v>#N/A</v>
      </c>
      <c r="AC572" s="40" t="e">
        <f>VLOOKUP($B572,期貨大額交易人未沖銷部位!$A$4:$O$499,15,FALSE)</f>
        <v>#N/A</v>
      </c>
      <c r="AD572" s="33" t="e">
        <f>VLOOKUP($B572,三大美股走勢!$A$4:$J$495,4,FALSE)</f>
        <v>#N/A</v>
      </c>
      <c r="AE572" s="33" t="e">
        <f>VLOOKUP($B572,三大美股走勢!$A$4:$J$495,7,FALSE)</f>
        <v>#N/A</v>
      </c>
      <c r="AF572" s="33" t="e">
        <f>VLOOKUP($B572,三大美股走勢!$A$4:$J$495,10,FALSE)</f>
        <v>#N/A</v>
      </c>
    </row>
    <row r="573" spans="2:32">
      <c r="B573" s="32">
        <v>43352</v>
      </c>
      <c r="C573" s="33" t="e">
        <f>VLOOKUP($B573,大盤與近月台指!$A$4:$I$499,2,FALSE)</f>
        <v>#N/A</v>
      </c>
      <c r="D573" s="34" t="e">
        <f>VLOOKUP($B573,大盤與近月台指!$A$4:$I$499,3,FALSE)</f>
        <v>#N/A</v>
      </c>
      <c r="E573" s="35" t="e">
        <f>VLOOKUP($B573,大盤與近月台指!$A$4:$I$499,4,FALSE)</f>
        <v>#N/A</v>
      </c>
      <c r="F573" s="33" t="e">
        <f>VLOOKUP($B573,大盤與近月台指!$A$4:$I$499,5,FALSE)</f>
        <v>#N/A</v>
      </c>
      <c r="G573" s="49" t="e">
        <f>VLOOKUP($B573,三大法人買賣超!$A$4:$I$500,3,FALSE)</f>
        <v>#N/A</v>
      </c>
      <c r="H573" s="34" t="e">
        <f>VLOOKUP($B573,三大法人買賣超!$A$4:$I$500,5,FALSE)</f>
        <v>#N/A</v>
      </c>
      <c r="I573" s="27" t="e">
        <f>VLOOKUP($B573,三大法人買賣超!$A$4:$I$500,7,FALSE)</f>
        <v>#N/A</v>
      </c>
      <c r="J573" s="27" t="e">
        <f>VLOOKUP($B573,三大法人買賣超!$A$4:$I$500,9,FALSE)</f>
        <v>#N/A</v>
      </c>
      <c r="K573" s="37">
        <f>新台幣匯率美元指數!B574</f>
        <v>0</v>
      </c>
      <c r="L573" s="38">
        <f>新台幣匯率美元指數!C574</f>
        <v>0</v>
      </c>
      <c r="M573" s="39">
        <f>新台幣匯率美元指數!D574</f>
        <v>0</v>
      </c>
      <c r="N573" s="27" t="e">
        <f>VLOOKUP($B573,外資期貨未平倉口數!$A$4:$M$499,4,FALSE)</f>
        <v>#N/A</v>
      </c>
      <c r="O573" s="27" t="e">
        <f>VLOOKUP($B573,外資期貨未平倉口數!$A$4:$M$499,9,FALSE)</f>
        <v>#N/A</v>
      </c>
      <c r="P573" s="27" t="e">
        <f>VLOOKUP($B573,外資期貨未平倉口數!$A$4:$M$499,10,FALSE)</f>
        <v>#N/A</v>
      </c>
      <c r="Q573" s="27" t="e">
        <f>VLOOKUP($B573,外資期貨未平倉口數!$A$4:$M$499,11,FALSE)</f>
        <v>#N/A</v>
      </c>
      <c r="R573" s="64" t="e">
        <f>VLOOKUP($B573,選擇權未平倉餘額!$A$4:$I$500,6,FALSE)</f>
        <v>#N/A</v>
      </c>
      <c r="S573" s="64" t="e">
        <f>VLOOKUP($B573,選擇權未平倉餘額!$A$4:$I$500,7,FALSE)</f>
        <v>#N/A</v>
      </c>
      <c r="T573" s="64" t="e">
        <f>VLOOKUP($B573,選擇權未平倉餘額!$A$4:$I$500,8,FALSE)</f>
        <v>#N/A</v>
      </c>
      <c r="U573" s="64" t="e">
        <f>VLOOKUP($B573,選擇權未平倉餘額!$A$4:$I$500,9,FALSE)</f>
        <v>#N/A</v>
      </c>
      <c r="V573" s="39" t="e">
        <f>VLOOKUP($B573,臺指選擇權P_C_Ratios!$A$4:$C$500,3,FALSE)</f>
        <v>#N/A</v>
      </c>
      <c r="W573" s="41" t="e">
        <f>VLOOKUP($B573,散戶多空比!$A$6:$L$500,12,FALSE)</f>
        <v>#N/A</v>
      </c>
      <c r="X573" s="40" t="e">
        <f>VLOOKUP($B573,期貨大額交易人未沖銷部位!$A$4:$O$499,4,FALSE)</f>
        <v>#N/A</v>
      </c>
      <c r="Y573" s="40" t="e">
        <f>VLOOKUP($B573,期貨大額交易人未沖銷部位!$A$4:$O$499,7,FALSE)</f>
        <v>#N/A</v>
      </c>
      <c r="Z573" s="40" t="e">
        <f>VLOOKUP($B573,期貨大額交易人未沖銷部位!$A$4:$O$499,10,FALSE)</f>
        <v>#N/A</v>
      </c>
      <c r="AA573" s="40" t="e">
        <f>VLOOKUP($B573,期貨大額交易人未沖銷部位!$A$4:$O$499,13,FALSE)</f>
        <v>#N/A</v>
      </c>
      <c r="AB573" s="40" t="e">
        <f>VLOOKUP($B573,期貨大額交易人未沖銷部位!$A$4:$O$499,14,FALSE)</f>
        <v>#N/A</v>
      </c>
      <c r="AC573" s="40" t="e">
        <f>VLOOKUP($B573,期貨大額交易人未沖銷部位!$A$4:$O$499,15,FALSE)</f>
        <v>#N/A</v>
      </c>
      <c r="AD573" s="33" t="e">
        <f>VLOOKUP($B573,三大美股走勢!$A$4:$J$495,4,FALSE)</f>
        <v>#N/A</v>
      </c>
      <c r="AE573" s="33" t="e">
        <f>VLOOKUP($B573,三大美股走勢!$A$4:$J$495,7,FALSE)</f>
        <v>#N/A</v>
      </c>
      <c r="AF573" s="33" t="e">
        <f>VLOOKUP($B573,三大美股走勢!$A$4:$J$495,10,FALSE)</f>
        <v>#N/A</v>
      </c>
    </row>
    <row r="574" spans="2:32">
      <c r="B574" s="32">
        <v>43353</v>
      </c>
      <c r="C574" s="33" t="e">
        <f>VLOOKUP($B574,大盤與近月台指!$A$4:$I$499,2,FALSE)</f>
        <v>#N/A</v>
      </c>
      <c r="D574" s="34" t="e">
        <f>VLOOKUP($B574,大盤與近月台指!$A$4:$I$499,3,FALSE)</f>
        <v>#N/A</v>
      </c>
      <c r="E574" s="35" t="e">
        <f>VLOOKUP($B574,大盤與近月台指!$A$4:$I$499,4,FALSE)</f>
        <v>#N/A</v>
      </c>
      <c r="F574" s="33" t="e">
        <f>VLOOKUP($B574,大盤與近月台指!$A$4:$I$499,5,FALSE)</f>
        <v>#N/A</v>
      </c>
      <c r="G574" s="49" t="e">
        <f>VLOOKUP($B574,三大法人買賣超!$A$4:$I$500,3,FALSE)</f>
        <v>#N/A</v>
      </c>
      <c r="H574" s="34" t="e">
        <f>VLOOKUP($B574,三大法人買賣超!$A$4:$I$500,5,FALSE)</f>
        <v>#N/A</v>
      </c>
      <c r="I574" s="27" t="e">
        <f>VLOOKUP($B574,三大法人買賣超!$A$4:$I$500,7,FALSE)</f>
        <v>#N/A</v>
      </c>
      <c r="J574" s="27" t="e">
        <f>VLOOKUP($B574,三大法人買賣超!$A$4:$I$500,9,FALSE)</f>
        <v>#N/A</v>
      </c>
      <c r="K574" s="37">
        <f>新台幣匯率美元指數!B575</f>
        <v>0</v>
      </c>
      <c r="L574" s="38">
        <f>新台幣匯率美元指數!C575</f>
        <v>0</v>
      </c>
      <c r="M574" s="39">
        <f>新台幣匯率美元指數!D575</f>
        <v>0</v>
      </c>
      <c r="N574" s="27" t="e">
        <f>VLOOKUP($B574,外資期貨未平倉口數!$A$4:$M$499,4,FALSE)</f>
        <v>#N/A</v>
      </c>
      <c r="O574" s="27" t="e">
        <f>VLOOKUP($B574,外資期貨未平倉口數!$A$4:$M$499,9,FALSE)</f>
        <v>#N/A</v>
      </c>
      <c r="P574" s="27" t="e">
        <f>VLOOKUP($B574,外資期貨未平倉口數!$A$4:$M$499,10,FALSE)</f>
        <v>#N/A</v>
      </c>
      <c r="Q574" s="27" t="e">
        <f>VLOOKUP($B574,外資期貨未平倉口數!$A$4:$M$499,11,FALSE)</f>
        <v>#N/A</v>
      </c>
      <c r="R574" s="64" t="e">
        <f>VLOOKUP($B574,選擇權未平倉餘額!$A$4:$I$500,6,FALSE)</f>
        <v>#N/A</v>
      </c>
      <c r="S574" s="64" t="e">
        <f>VLOOKUP($B574,選擇權未平倉餘額!$A$4:$I$500,7,FALSE)</f>
        <v>#N/A</v>
      </c>
      <c r="T574" s="64" t="e">
        <f>VLOOKUP($B574,選擇權未平倉餘額!$A$4:$I$500,8,FALSE)</f>
        <v>#N/A</v>
      </c>
      <c r="U574" s="64" t="e">
        <f>VLOOKUP($B574,選擇權未平倉餘額!$A$4:$I$500,9,FALSE)</f>
        <v>#N/A</v>
      </c>
      <c r="V574" s="39" t="e">
        <f>VLOOKUP($B574,臺指選擇權P_C_Ratios!$A$4:$C$500,3,FALSE)</f>
        <v>#N/A</v>
      </c>
      <c r="W574" s="41" t="e">
        <f>VLOOKUP($B574,散戶多空比!$A$6:$L$500,12,FALSE)</f>
        <v>#N/A</v>
      </c>
      <c r="X574" s="40" t="e">
        <f>VLOOKUP($B574,期貨大額交易人未沖銷部位!$A$4:$O$499,4,FALSE)</f>
        <v>#N/A</v>
      </c>
      <c r="Y574" s="40" t="e">
        <f>VLOOKUP($B574,期貨大額交易人未沖銷部位!$A$4:$O$499,7,FALSE)</f>
        <v>#N/A</v>
      </c>
      <c r="Z574" s="40" t="e">
        <f>VLOOKUP($B574,期貨大額交易人未沖銷部位!$A$4:$O$499,10,FALSE)</f>
        <v>#N/A</v>
      </c>
      <c r="AA574" s="40" t="e">
        <f>VLOOKUP($B574,期貨大額交易人未沖銷部位!$A$4:$O$499,13,FALSE)</f>
        <v>#N/A</v>
      </c>
      <c r="AB574" s="40" t="e">
        <f>VLOOKUP($B574,期貨大額交易人未沖銷部位!$A$4:$O$499,14,FALSE)</f>
        <v>#N/A</v>
      </c>
      <c r="AC574" s="40" t="e">
        <f>VLOOKUP($B574,期貨大額交易人未沖銷部位!$A$4:$O$499,15,FALSE)</f>
        <v>#N/A</v>
      </c>
      <c r="AD574" s="33" t="e">
        <f>VLOOKUP($B574,三大美股走勢!$A$4:$J$495,4,FALSE)</f>
        <v>#N/A</v>
      </c>
      <c r="AE574" s="33" t="e">
        <f>VLOOKUP($B574,三大美股走勢!$A$4:$J$495,7,FALSE)</f>
        <v>#N/A</v>
      </c>
      <c r="AF574" s="33" t="e">
        <f>VLOOKUP($B574,三大美股走勢!$A$4:$J$495,10,FALSE)</f>
        <v>#N/A</v>
      </c>
    </row>
    <row r="575" spans="2:32">
      <c r="B575" s="32">
        <v>43354</v>
      </c>
      <c r="C575" s="33" t="e">
        <f>VLOOKUP($B575,大盤與近月台指!$A$4:$I$499,2,FALSE)</f>
        <v>#N/A</v>
      </c>
      <c r="D575" s="34" t="e">
        <f>VLOOKUP($B575,大盤與近月台指!$A$4:$I$499,3,FALSE)</f>
        <v>#N/A</v>
      </c>
      <c r="E575" s="35" t="e">
        <f>VLOOKUP($B575,大盤與近月台指!$A$4:$I$499,4,FALSE)</f>
        <v>#N/A</v>
      </c>
      <c r="F575" s="33" t="e">
        <f>VLOOKUP($B575,大盤與近月台指!$A$4:$I$499,5,FALSE)</f>
        <v>#N/A</v>
      </c>
      <c r="G575" s="49" t="e">
        <f>VLOOKUP($B575,三大法人買賣超!$A$4:$I$500,3,FALSE)</f>
        <v>#N/A</v>
      </c>
      <c r="H575" s="34" t="e">
        <f>VLOOKUP($B575,三大法人買賣超!$A$4:$I$500,5,FALSE)</f>
        <v>#N/A</v>
      </c>
      <c r="I575" s="27" t="e">
        <f>VLOOKUP($B575,三大法人買賣超!$A$4:$I$500,7,FALSE)</f>
        <v>#N/A</v>
      </c>
      <c r="J575" s="27" t="e">
        <f>VLOOKUP($B575,三大法人買賣超!$A$4:$I$500,9,FALSE)</f>
        <v>#N/A</v>
      </c>
      <c r="K575" s="37">
        <f>新台幣匯率美元指數!B576</f>
        <v>0</v>
      </c>
      <c r="L575" s="38">
        <f>新台幣匯率美元指數!C576</f>
        <v>0</v>
      </c>
      <c r="M575" s="39">
        <f>新台幣匯率美元指數!D576</f>
        <v>0</v>
      </c>
      <c r="N575" s="27" t="e">
        <f>VLOOKUP($B575,外資期貨未平倉口數!$A$4:$M$499,4,FALSE)</f>
        <v>#N/A</v>
      </c>
      <c r="O575" s="27" t="e">
        <f>VLOOKUP($B575,外資期貨未平倉口數!$A$4:$M$499,9,FALSE)</f>
        <v>#N/A</v>
      </c>
      <c r="P575" s="27" t="e">
        <f>VLOOKUP($B575,外資期貨未平倉口數!$A$4:$M$499,10,FALSE)</f>
        <v>#N/A</v>
      </c>
      <c r="Q575" s="27" t="e">
        <f>VLOOKUP($B575,外資期貨未平倉口數!$A$4:$M$499,11,FALSE)</f>
        <v>#N/A</v>
      </c>
      <c r="R575" s="64" t="e">
        <f>VLOOKUP($B575,選擇權未平倉餘額!$A$4:$I$500,6,FALSE)</f>
        <v>#N/A</v>
      </c>
      <c r="S575" s="64" t="e">
        <f>VLOOKUP($B575,選擇權未平倉餘額!$A$4:$I$500,7,FALSE)</f>
        <v>#N/A</v>
      </c>
      <c r="T575" s="64" t="e">
        <f>VLOOKUP($B575,選擇權未平倉餘額!$A$4:$I$500,8,FALSE)</f>
        <v>#N/A</v>
      </c>
      <c r="U575" s="64" t="e">
        <f>VLOOKUP($B575,選擇權未平倉餘額!$A$4:$I$500,9,FALSE)</f>
        <v>#N/A</v>
      </c>
      <c r="V575" s="39" t="e">
        <f>VLOOKUP($B575,臺指選擇權P_C_Ratios!$A$4:$C$500,3,FALSE)</f>
        <v>#N/A</v>
      </c>
      <c r="W575" s="41" t="e">
        <f>VLOOKUP($B575,散戶多空比!$A$6:$L$500,12,FALSE)</f>
        <v>#N/A</v>
      </c>
      <c r="X575" s="40" t="e">
        <f>VLOOKUP($B575,期貨大額交易人未沖銷部位!$A$4:$O$499,4,FALSE)</f>
        <v>#N/A</v>
      </c>
      <c r="Y575" s="40" t="e">
        <f>VLOOKUP($B575,期貨大額交易人未沖銷部位!$A$4:$O$499,7,FALSE)</f>
        <v>#N/A</v>
      </c>
      <c r="Z575" s="40" t="e">
        <f>VLOOKUP($B575,期貨大額交易人未沖銷部位!$A$4:$O$499,10,FALSE)</f>
        <v>#N/A</v>
      </c>
      <c r="AA575" s="40" t="e">
        <f>VLOOKUP($B575,期貨大額交易人未沖銷部位!$A$4:$O$499,13,FALSE)</f>
        <v>#N/A</v>
      </c>
      <c r="AB575" s="40" t="e">
        <f>VLOOKUP($B575,期貨大額交易人未沖銷部位!$A$4:$O$499,14,FALSE)</f>
        <v>#N/A</v>
      </c>
      <c r="AC575" s="40" t="e">
        <f>VLOOKUP($B575,期貨大額交易人未沖銷部位!$A$4:$O$499,15,FALSE)</f>
        <v>#N/A</v>
      </c>
      <c r="AD575" s="33" t="e">
        <f>VLOOKUP($B575,三大美股走勢!$A$4:$J$495,4,FALSE)</f>
        <v>#N/A</v>
      </c>
      <c r="AE575" s="33" t="e">
        <f>VLOOKUP($B575,三大美股走勢!$A$4:$J$495,7,FALSE)</f>
        <v>#N/A</v>
      </c>
      <c r="AF575" s="33" t="e">
        <f>VLOOKUP($B575,三大美股走勢!$A$4:$J$495,10,FALSE)</f>
        <v>#N/A</v>
      </c>
    </row>
    <row r="576" spans="2:32">
      <c r="B576" s="32">
        <v>43355</v>
      </c>
      <c r="C576" s="33" t="e">
        <f>VLOOKUP($B576,大盤與近月台指!$A$4:$I$499,2,FALSE)</f>
        <v>#N/A</v>
      </c>
      <c r="D576" s="34" t="e">
        <f>VLOOKUP($B576,大盤與近月台指!$A$4:$I$499,3,FALSE)</f>
        <v>#N/A</v>
      </c>
      <c r="E576" s="35" t="e">
        <f>VLOOKUP($B576,大盤與近月台指!$A$4:$I$499,4,FALSE)</f>
        <v>#N/A</v>
      </c>
      <c r="F576" s="33" t="e">
        <f>VLOOKUP($B576,大盤與近月台指!$A$4:$I$499,5,FALSE)</f>
        <v>#N/A</v>
      </c>
      <c r="G576" s="49" t="e">
        <f>VLOOKUP($B576,三大法人買賣超!$A$4:$I$500,3,FALSE)</f>
        <v>#N/A</v>
      </c>
      <c r="H576" s="34" t="e">
        <f>VLOOKUP($B576,三大法人買賣超!$A$4:$I$500,5,FALSE)</f>
        <v>#N/A</v>
      </c>
      <c r="I576" s="27" t="e">
        <f>VLOOKUP($B576,三大法人買賣超!$A$4:$I$500,7,FALSE)</f>
        <v>#N/A</v>
      </c>
      <c r="J576" s="27" t="e">
        <f>VLOOKUP($B576,三大法人買賣超!$A$4:$I$500,9,FALSE)</f>
        <v>#N/A</v>
      </c>
      <c r="K576" s="37">
        <f>新台幣匯率美元指數!B577</f>
        <v>0</v>
      </c>
      <c r="L576" s="38">
        <f>新台幣匯率美元指數!C577</f>
        <v>0</v>
      </c>
      <c r="M576" s="39">
        <f>新台幣匯率美元指數!D577</f>
        <v>0</v>
      </c>
      <c r="N576" s="27" t="e">
        <f>VLOOKUP($B576,外資期貨未平倉口數!$A$4:$M$499,4,FALSE)</f>
        <v>#N/A</v>
      </c>
      <c r="O576" s="27" t="e">
        <f>VLOOKUP($B576,外資期貨未平倉口數!$A$4:$M$499,9,FALSE)</f>
        <v>#N/A</v>
      </c>
      <c r="P576" s="27" t="e">
        <f>VLOOKUP($B576,外資期貨未平倉口數!$A$4:$M$499,10,FALSE)</f>
        <v>#N/A</v>
      </c>
      <c r="Q576" s="27" t="e">
        <f>VLOOKUP($B576,外資期貨未平倉口數!$A$4:$M$499,11,FALSE)</f>
        <v>#N/A</v>
      </c>
      <c r="R576" s="64" t="e">
        <f>VLOOKUP($B576,選擇權未平倉餘額!$A$4:$I$500,6,FALSE)</f>
        <v>#N/A</v>
      </c>
      <c r="S576" s="64" t="e">
        <f>VLOOKUP($B576,選擇權未平倉餘額!$A$4:$I$500,7,FALSE)</f>
        <v>#N/A</v>
      </c>
      <c r="T576" s="64" t="e">
        <f>VLOOKUP($B576,選擇權未平倉餘額!$A$4:$I$500,8,FALSE)</f>
        <v>#N/A</v>
      </c>
      <c r="U576" s="64" t="e">
        <f>VLOOKUP($B576,選擇權未平倉餘額!$A$4:$I$500,9,FALSE)</f>
        <v>#N/A</v>
      </c>
      <c r="V576" s="39" t="e">
        <f>VLOOKUP($B576,臺指選擇權P_C_Ratios!$A$4:$C$500,3,FALSE)</f>
        <v>#N/A</v>
      </c>
      <c r="W576" s="41" t="e">
        <f>VLOOKUP($B576,散戶多空比!$A$6:$L$500,12,FALSE)</f>
        <v>#N/A</v>
      </c>
      <c r="X576" s="40" t="e">
        <f>VLOOKUP($B576,期貨大額交易人未沖銷部位!$A$4:$O$499,4,FALSE)</f>
        <v>#N/A</v>
      </c>
      <c r="Y576" s="40" t="e">
        <f>VLOOKUP($B576,期貨大額交易人未沖銷部位!$A$4:$O$499,7,FALSE)</f>
        <v>#N/A</v>
      </c>
      <c r="Z576" s="40" t="e">
        <f>VLOOKUP($B576,期貨大額交易人未沖銷部位!$A$4:$O$499,10,FALSE)</f>
        <v>#N/A</v>
      </c>
      <c r="AA576" s="40" t="e">
        <f>VLOOKUP($B576,期貨大額交易人未沖銷部位!$A$4:$O$499,13,FALSE)</f>
        <v>#N/A</v>
      </c>
      <c r="AB576" s="40" t="e">
        <f>VLOOKUP($B576,期貨大額交易人未沖銷部位!$A$4:$O$499,14,FALSE)</f>
        <v>#N/A</v>
      </c>
      <c r="AC576" s="40" t="e">
        <f>VLOOKUP($B576,期貨大額交易人未沖銷部位!$A$4:$O$499,15,FALSE)</f>
        <v>#N/A</v>
      </c>
      <c r="AD576" s="33" t="e">
        <f>VLOOKUP($B576,三大美股走勢!$A$4:$J$495,4,FALSE)</f>
        <v>#N/A</v>
      </c>
      <c r="AE576" s="33" t="e">
        <f>VLOOKUP($B576,三大美股走勢!$A$4:$J$495,7,FALSE)</f>
        <v>#N/A</v>
      </c>
      <c r="AF576" s="33" t="e">
        <f>VLOOKUP($B576,三大美股走勢!$A$4:$J$495,10,FALSE)</f>
        <v>#N/A</v>
      </c>
    </row>
    <row r="577" spans="2:32">
      <c r="B577" s="32">
        <v>43356</v>
      </c>
      <c r="C577" s="33" t="e">
        <f>VLOOKUP($B577,大盤與近月台指!$A$4:$I$499,2,FALSE)</f>
        <v>#N/A</v>
      </c>
      <c r="D577" s="34" t="e">
        <f>VLOOKUP($B577,大盤與近月台指!$A$4:$I$499,3,FALSE)</f>
        <v>#N/A</v>
      </c>
      <c r="E577" s="35" t="e">
        <f>VLOOKUP($B577,大盤與近月台指!$A$4:$I$499,4,FALSE)</f>
        <v>#N/A</v>
      </c>
      <c r="F577" s="33" t="e">
        <f>VLOOKUP($B577,大盤與近月台指!$A$4:$I$499,5,FALSE)</f>
        <v>#N/A</v>
      </c>
      <c r="G577" s="49" t="e">
        <f>VLOOKUP($B577,三大法人買賣超!$A$4:$I$500,3,FALSE)</f>
        <v>#N/A</v>
      </c>
      <c r="H577" s="34" t="e">
        <f>VLOOKUP($B577,三大法人買賣超!$A$4:$I$500,5,FALSE)</f>
        <v>#N/A</v>
      </c>
      <c r="I577" s="27" t="e">
        <f>VLOOKUP($B577,三大法人買賣超!$A$4:$I$500,7,FALSE)</f>
        <v>#N/A</v>
      </c>
      <c r="J577" s="27" t="e">
        <f>VLOOKUP($B577,三大法人買賣超!$A$4:$I$500,9,FALSE)</f>
        <v>#N/A</v>
      </c>
      <c r="K577" s="37">
        <f>新台幣匯率美元指數!B578</f>
        <v>0</v>
      </c>
      <c r="L577" s="38">
        <f>新台幣匯率美元指數!C578</f>
        <v>0</v>
      </c>
      <c r="M577" s="39">
        <f>新台幣匯率美元指數!D578</f>
        <v>0</v>
      </c>
      <c r="N577" s="27" t="e">
        <f>VLOOKUP($B577,外資期貨未平倉口數!$A$4:$M$499,4,FALSE)</f>
        <v>#N/A</v>
      </c>
      <c r="O577" s="27" t="e">
        <f>VLOOKUP($B577,外資期貨未平倉口數!$A$4:$M$499,9,FALSE)</f>
        <v>#N/A</v>
      </c>
      <c r="P577" s="27" t="e">
        <f>VLOOKUP($B577,外資期貨未平倉口數!$A$4:$M$499,10,FALSE)</f>
        <v>#N/A</v>
      </c>
      <c r="Q577" s="27" t="e">
        <f>VLOOKUP($B577,外資期貨未平倉口數!$A$4:$M$499,11,FALSE)</f>
        <v>#N/A</v>
      </c>
      <c r="R577" s="64" t="e">
        <f>VLOOKUP($B577,選擇權未平倉餘額!$A$4:$I$500,6,FALSE)</f>
        <v>#N/A</v>
      </c>
      <c r="S577" s="64" t="e">
        <f>VLOOKUP($B577,選擇權未平倉餘額!$A$4:$I$500,7,FALSE)</f>
        <v>#N/A</v>
      </c>
      <c r="T577" s="64" t="e">
        <f>VLOOKUP($B577,選擇權未平倉餘額!$A$4:$I$500,8,FALSE)</f>
        <v>#N/A</v>
      </c>
      <c r="U577" s="64" t="e">
        <f>VLOOKUP($B577,選擇權未平倉餘額!$A$4:$I$500,9,FALSE)</f>
        <v>#N/A</v>
      </c>
      <c r="V577" s="39" t="e">
        <f>VLOOKUP($B577,臺指選擇權P_C_Ratios!$A$4:$C$500,3,FALSE)</f>
        <v>#N/A</v>
      </c>
      <c r="W577" s="41" t="e">
        <f>VLOOKUP($B577,散戶多空比!$A$6:$L$500,12,FALSE)</f>
        <v>#N/A</v>
      </c>
      <c r="X577" s="40" t="e">
        <f>VLOOKUP($B577,期貨大額交易人未沖銷部位!$A$4:$O$499,4,FALSE)</f>
        <v>#N/A</v>
      </c>
      <c r="Y577" s="40" t="e">
        <f>VLOOKUP($B577,期貨大額交易人未沖銷部位!$A$4:$O$499,7,FALSE)</f>
        <v>#N/A</v>
      </c>
      <c r="Z577" s="40" t="e">
        <f>VLOOKUP($B577,期貨大額交易人未沖銷部位!$A$4:$O$499,10,FALSE)</f>
        <v>#N/A</v>
      </c>
      <c r="AA577" s="40" t="e">
        <f>VLOOKUP($B577,期貨大額交易人未沖銷部位!$A$4:$O$499,13,FALSE)</f>
        <v>#N/A</v>
      </c>
      <c r="AB577" s="40" t="e">
        <f>VLOOKUP($B577,期貨大額交易人未沖銷部位!$A$4:$O$499,14,FALSE)</f>
        <v>#N/A</v>
      </c>
      <c r="AC577" s="40" t="e">
        <f>VLOOKUP($B577,期貨大額交易人未沖銷部位!$A$4:$O$499,15,FALSE)</f>
        <v>#N/A</v>
      </c>
      <c r="AD577" s="33" t="e">
        <f>VLOOKUP($B577,三大美股走勢!$A$4:$J$495,4,FALSE)</f>
        <v>#N/A</v>
      </c>
      <c r="AE577" s="33" t="e">
        <f>VLOOKUP($B577,三大美股走勢!$A$4:$J$495,7,FALSE)</f>
        <v>#N/A</v>
      </c>
      <c r="AF577" s="33" t="e">
        <f>VLOOKUP($B577,三大美股走勢!$A$4:$J$495,10,FALSE)</f>
        <v>#N/A</v>
      </c>
    </row>
    <row r="578" spans="2:32">
      <c r="B578" s="32">
        <v>43357</v>
      </c>
      <c r="C578" s="33" t="e">
        <f>VLOOKUP($B578,大盤與近月台指!$A$4:$I$499,2,FALSE)</f>
        <v>#N/A</v>
      </c>
      <c r="D578" s="34" t="e">
        <f>VLOOKUP($B578,大盤與近月台指!$A$4:$I$499,3,FALSE)</f>
        <v>#N/A</v>
      </c>
      <c r="E578" s="35" t="e">
        <f>VLOOKUP($B578,大盤與近月台指!$A$4:$I$499,4,FALSE)</f>
        <v>#N/A</v>
      </c>
      <c r="F578" s="33" t="e">
        <f>VLOOKUP($B578,大盤與近月台指!$A$4:$I$499,5,FALSE)</f>
        <v>#N/A</v>
      </c>
      <c r="G578" s="49" t="e">
        <f>VLOOKUP($B578,三大法人買賣超!$A$4:$I$500,3,FALSE)</f>
        <v>#N/A</v>
      </c>
      <c r="H578" s="34" t="e">
        <f>VLOOKUP($B578,三大法人買賣超!$A$4:$I$500,5,FALSE)</f>
        <v>#N/A</v>
      </c>
      <c r="I578" s="27" t="e">
        <f>VLOOKUP($B578,三大法人買賣超!$A$4:$I$500,7,FALSE)</f>
        <v>#N/A</v>
      </c>
      <c r="J578" s="27" t="e">
        <f>VLOOKUP($B578,三大法人買賣超!$A$4:$I$500,9,FALSE)</f>
        <v>#N/A</v>
      </c>
      <c r="K578" s="37">
        <f>新台幣匯率美元指數!B579</f>
        <v>0</v>
      </c>
      <c r="L578" s="38">
        <f>新台幣匯率美元指數!C579</f>
        <v>0</v>
      </c>
      <c r="M578" s="39">
        <f>新台幣匯率美元指數!D579</f>
        <v>0</v>
      </c>
      <c r="N578" s="27" t="e">
        <f>VLOOKUP($B578,外資期貨未平倉口數!$A$4:$M$499,4,FALSE)</f>
        <v>#N/A</v>
      </c>
      <c r="O578" s="27" t="e">
        <f>VLOOKUP($B578,外資期貨未平倉口數!$A$4:$M$499,9,FALSE)</f>
        <v>#N/A</v>
      </c>
      <c r="P578" s="27" t="e">
        <f>VLOOKUP($B578,外資期貨未平倉口數!$A$4:$M$499,10,FALSE)</f>
        <v>#N/A</v>
      </c>
      <c r="Q578" s="27" t="e">
        <f>VLOOKUP($B578,外資期貨未平倉口數!$A$4:$M$499,11,FALSE)</f>
        <v>#N/A</v>
      </c>
      <c r="R578" s="64" t="e">
        <f>VLOOKUP($B578,選擇權未平倉餘額!$A$4:$I$500,6,FALSE)</f>
        <v>#N/A</v>
      </c>
      <c r="S578" s="64" t="e">
        <f>VLOOKUP($B578,選擇權未平倉餘額!$A$4:$I$500,7,FALSE)</f>
        <v>#N/A</v>
      </c>
      <c r="T578" s="64" t="e">
        <f>VLOOKUP($B578,選擇權未平倉餘額!$A$4:$I$500,8,FALSE)</f>
        <v>#N/A</v>
      </c>
      <c r="U578" s="64" t="e">
        <f>VLOOKUP($B578,選擇權未平倉餘額!$A$4:$I$500,9,FALSE)</f>
        <v>#N/A</v>
      </c>
      <c r="V578" s="39" t="e">
        <f>VLOOKUP($B578,臺指選擇權P_C_Ratios!$A$4:$C$500,3,FALSE)</f>
        <v>#N/A</v>
      </c>
      <c r="W578" s="41" t="e">
        <f>VLOOKUP($B578,散戶多空比!$A$6:$L$500,12,FALSE)</f>
        <v>#N/A</v>
      </c>
      <c r="X578" s="40" t="e">
        <f>VLOOKUP($B578,期貨大額交易人未沖銷部位!$A$4:$O$499,4,FALSE)</f>
        <v>#N/A</v>
      </c>
      <c r="Y578" s="40" t="e">
        <f>VLOOKUP($B578,期貨大額交易人未沖銷部位!$A$4:$O$499,7,FALSE)</f>
        <v>#N/A</v>
      </c>
      <c r="Z578" s="40" t="e">
        <f>VLOOKUP($B578,期貨大額交易人未沖銷部位!$A$4:$O$499,10,FALSE)</f>
        <v>#N/A</v>
      </c>
      <c r="AA578" s="40" t="e">
        <f>VLOOKUP($B578,期貨大額交易人未沖銷部位!$A$4:$O$499,13,FALSE)</f>
        <v>#N/A</v>
      </c>
      <c r="AB578" s="40" t="e">
        <f>VLOOKUP($B578,期貨大額交易人未沖銷部位!$A$4:$O$499,14,FALSE)</f>
        <v>#N/A</v>
      </c>
      <c r="AC578" s="40" t="e">
        <f>VLOOKUP($B578,期貨大額交易人未沖銷部位!$A$4:$O$499,15,FALSE)</f>
        <v>#N/A</v>
      </c>
      <c r="AD578" s="33" t="e">
        <f>VLOOKUP($B578,三大美股走勢!$A$4:$J$495,4,FALSE)</f>
        <v>#N/A</v>
      </c>
      <c r="AE578" s="33" t="e">
        <f>VLOOKUP($B578,三大美股走勢!$A$4:$J$495,7,FALSE)</f>
        <v>#N/A</v>
      </c>
      <c r="AF578" s="33" t="e">
        <f>VLOOKUP($B578,三大美股走勢!$A$4:$J$495,10,FALSE)</f>
        <v>#N/A</v>
      </c>
    </row>
    <row r="579" spans="2:32">
      <c r="B579" s="32">
        <v>43358</v>
      </c>
      <c r="C579" s="33" t="e">
        <f>VLOOKUP($B579,大盤與近月台指!$A$4:$I$499,2,FALSE)</f>
        <v>#N/A</v>
      </c>
      <c r="D579" s="34" t="e">
        <f>VLOOKUP($B579,大盤與近月台指!$A$4:$I$499,3,FALSE)</f>
        <v>#N/A</v>
      </c>
      <c r="E579" s="35" t="e">
        <f>VLOOKUP($B579,大盤與近月台指!$A$4:$I$499,4,FALSE)</f>
        <v>#N/A</v>
      </c>
      <c r="F579" s="33" t="e">
        <f>VLOOKUP($B579,大盤與近月台指!$A$4:$I$499,5,FALSE)</f>
        <v>#N/A</v>
      </c>
      <c r="G579" s="49" t="e">
        <f>VLOOKUP($B579,三大法人買賣超!$A$4:$I$500,3,FALSE)</f>
        <v>#N/A</v>
      </c>
      <c r="H579" s="34" t="e">
        <f>VLOOKUP($B579,三大法人買賣超!$A$4:$I$500,5,FALSE)</f>
        <v>#N/A</v>
      </c>
      <c r="I579" s="27" t="e">
        <f>VLOOKUP($B579,三大法人買賣超!$A$4:$I$500,7,FALSE)</f>
        <v>#N/A</v>
      </c>
      <c r="J579" s="27" t="e">
        <f>VLOOKUP($B579,三大法人買賣超!$A$4:$I$500,9,FALSE)</f>
        <v>#N/A</v>
      </c>
      <c r="K579" s="37">
        <f>新台幣匯率美元指數!B580</f>
        <v>0</v>
      </c>
      <c r="L579" s="38">
        <f>新台幣匯率美元指數!C580</f>
        <v>0</v>
      </c>
      <c r="M579" s="39">
        <f>新台幣匯率美元指數!D580</f>
        <v>0</v>
      </c>
      <c r="N579" s="27" t="e">
        <f>VLOOKUP($B579,外資期貨未平倉口數!$A$4:$M$499,4,FALSE)</f>
        <v>#N/A</v>
      </c>
      <c r="O579" s="27" t="e">
        <f>VLOOKUP($B579,外資期貨未平倉口數!$A$4:$M$499,9,FALSE)</f>
        <v>#N/A</v>
      </c>
      <c r="P579" s="27" t="e">
        <f>VLOOKUP($B579,外資期貨未平倉口數!$A$4:$M$499,10,FALSE)</f>
        <v>#N/A</v>
      </c>
      <c r="Q579" s="27" t="e">
        <f>VLOOKUP($B579,外資期貨未平倉口數!$A$4:$M$499,11,FALSE)</f>
        <v>#N/A</v>
      </c>
      <c r="R579" s="64" t="e">
        <f>VLOOKUP($B579,選擇權未平倉餘額!$A$4:$I$500,6,FALSE)</f>
        <v>#N/A</v>
      </c>
      <c r="S579" s="64" t="e">
        <f>VLOOKUP($B579,選擇權未平倉餘額!$A$4:$I$500,7,FALSE)</f>
        <v>#N/A</v>
      </c>
      <c r="T579" s="64" t="e">
        <f>VLOOKUP($B579,選擇權未平倉餘額!$A$4:$I$500,8,FALSE)</f>
        <v>#N/A</v>
      </c>
      <c r="U579" s="64" t="e">
        <f>VLOOKUP($B579,選擇權未平倉餘額!$A$4:$I$500,9,FALSE)</f>
        <v>#N/A</v>
      </c>
      <c r="V579" s="39" t="e">
        <f>VLOOKUP($B579,臺指選擇權P_C_Ratios!$A$4:$C$500,3,FALSE)</f>
        <v>#N/A</v>
      </c>
      <c r="W579" s="41" t="e">
        <f>VLOOKUP($B579,散戶多空比!$A$6:$L$500,12,FALSE)</f>
        <v>#N/A</v>
      </c>
      <c r="X579" s="40" t="e">
        <f>VLOOKUP($B579,期貨大額交易人未沖銷部位!$A$4:$O$499,4,FALSE)</f>
        <v>#N/A</v>
      </c>
      <c r="Y579" s="40" t="e">
        <f>VLOOKUP($B579,期貨大額交易人未沖銷部位!$A$4:$O$499,7,FALSE)</f>
        <v>#N/A</v>
      </c>
      <c r="Z579" s="40" t="e">
        <f>VLOOKUP($B579,期貨大額交易人未沖銷部位!$A$4:$O$499,10,FALSE)</f>
        <v>#N/A</v>
      </c>
      <c r="AA579" s="40" t="e">
        <f>VLOOKUP($B579,期貨大額交易人未沖銷部位!$A$4:$O$499,13,FALSE)</f>
        <v>#N/A</v>
      </c>
      <c r="AB579" s="40" t="e">
        <f>VLOOKUP($B579,期貨大額交易人未沖銷部位!$A$4:$O$499,14,FALSE)</f>
        <v>#N/A</v>
      </c>
      <c r="AC579" s="40" t="e">
        <f>VLOOKUP($B579,期貨大額交易人未沖銷部位!$A$4:$O$499,15,FALSE)</f>
        <v>#N/A</v>
      </c>
      <c r="AD579" s="33" t="e">
        <f>VLOOKUP($B579,三大美股走勢!$A$4:$J$495,4,FALSE)</f>
        <v>#N/A</v>
      </c>
      <c r="AE579" s="33" t="e">
        <f>VLOOKUP($B579,三大美股走勢!$A$4:$J$495,7,FALSE)</f>
        <v>#N/A</v>
      </c>
      <c r="AF579" s="33" t="e">
        <f>VLOOKUP($B579,三大美股走勢!$A$4:$J$495,10,FALSE)</f>
        <v>#N/A</v>
      </c>
    </row>
    <row r="580" spans="2:32">
      <c r="B580" s="32">
        <v>43359</v>
      </c>
      <c r="C580" s="33" t="e">
        <f>VLOOKUP($B580,大盤與近月台指!$A$4:$I$499,2,FALSE)</f>
        <v>#N/A</v>
      </c>
      <c r="D580" s="34" t="e">
        <f>VLOOKUP($B580,大盤與近月台指!$A$4:$I$499,3,FALSE)</f>
        <v>#N/A</v>
      </c>
      <c r="E580" s="35" t="e">
        <f>VLOOKUP($B580,大盤與近月台指!$A$4:$I$499,4,FALSE)</f>
        <v>#N/A</v>
      </c>
      <c r="F580" s="33" t="e">
        <f>VLOOKUP($B580,大盤與近月台指!$A$4:$I$499,5,FALSE)</f>
        <v>#N/A</v>
      </c>
      <c r="G580" s="49" t="e">
        <f>VLOOKUP($B580,三大法人買賣超!$A$4:$I$500,3,FALSE)</f>
        <v>#N/A</v>
      </c>
      <c r="H580" s="34" t="e">
        <f>VLOOKUP($B580,三大法人買賣超!$A$4:$I$500,5,FALSE)</f>
        <v>#N/A</v>
      </c>
      <c r="I580" s="27" t="e">
        <f>VLOOKUP($B580,三大法人買賣超!$A$4:$I$500,7,FALSE)</f>
        <v>#N/A</v>
      </c>
      <c r="J580" s="27" t="e">
        <f>VLOOKUP($B580,三大法人買賣超!$A$4:$I$500,9,FALSE)</f>
        <v>#N/A</v>
      </c>
      <c r="K580" s="37">
        <f>新台幣匯率美元指數!B581</f>
        <v>0</v>
      </c>
      <c r="L580" s="38">
        <f>新台幣匯率美元指數!C581</f>
        <v>0</v>
      </c>
      <c r="M580" s="39">
        <f>新台幣匯率美元指數!D581</f>
        <v>0</v>
      </c>
      <c r="N580" s="27" t="e">
        <f>VLOOKUP($B580,外資期貨未平倉口數!$A$4:$M$499,4,FALSE)</f>
        <v>#N/A</v>
      </c>
      <c r="O580" s="27" t="e">
        <f>VLOOKUP($B580,外資期貨未平倉口數!$A$4:$M$499,9,FALSE)</f>
        <v>#N/A</v>
      </c>
      <c r="P580" s="27" t="e">
        <f>VLOOKUP($B580,外資期貨未平倉口數!$A$4:$M$499,10,FALSE)</f>
        <v>#N/A</v>
      </c>
      <c r="Q580" s="27" t="e">
        <f>VLOOKUP($B580,外資期貨未平倉口數!$A$4:$M$499,11,FALSE)</f>
        <v>#N/A</v>
      </c>
      <c r="R580" s="64" t="e">
        <f>VLOOKUP($B580,選擇權未平倉餘額!$A$4:$I$500,6,FALSE)</f>
        <v>#N/A</v>
      </c>
      <c r="S580" s="64" t="e">
        <f>VLOOKUP($B580,選擇權未平倉餘額!$A$4:$I$500,7,FALSE)</f>
        <v>#N/A</v>
      </c>
      <c r="T580" s="64" t="e">
        <f>VLOOKUP($B580,選擇權未平倉餘額!$A$4:$I$500,8,FALSE)</f>
        <v>#N/A</v>
      </c>
      <c r="U580" s="64" t="e">
        <f>VLOOKUP($B580,選擇權未平倉餘額!$A$4:$I$500,9,FALSE)</f>
        <v>#N/A</v>
      </c>
      <c r="V580" s="39" t="e">
        <f>VLOOKUP($B580,臺指選擇權P_C_Ratios!$A$4:$C$500,3,FALSE)</f>
        <v>#N/A</v>
      </c>
      <c r="W580" s="41" t="e">
        <f>VLOOKUP($B580,散戶多空比!$A$6:$L$500,12,FALSE)</f>
        <v>#N/A</v>
      </c>
      <c r="X580" s="40" t="e">
        <f>VLOOKUP($B580,期貨大額交易人未沖銷部位!$A$4:$O$499,4,FALSE)</f>
        <v>#N/A</v>
      </c>
      <c r="Y580" s="40" t="e">
        <f>VLOOKUP($B580,期貨大額交易人未沖銷部位!$A$4:$O$499,7,FALSE)</f>
        <v>#N/A</v>
      </c>
      <c r="Z580" s="40" t="e">
        <f>VLOOKUP($B580,期貨大額交易人未沖銷部位!$A$4:$O$499,10,FALSE)</f>
        <v>#N/A</v>
      </c>
      <c r="AA580" s="40" t="e">
        <f>VLOOKUP($B580,期貨大額交易人未沖銷部位!$A$4:$O$499,13,FALSE)</f>
        <v>#N/A</v>
      </c>
      <c r="AB580" s="40" t="e">
        <f>VLOOKUP($B580,期貨大額交易人未沖銷部位!$A$4:$O$499,14,FALSE)</f>
        <v>#N/A</v>
      </c>
      <c r="AC580" s="40" t="e">
        <f>VLOOKUP($B580,期貨大額交易人未沖銷部位!$A$4:$O$499,15,FALSE)</f>
        <v>#N/A</v>
      </c>
      <c r="AD580" s="33" t="e">
        <f>VLOOKUP($B580,三大美股走勢!$A$4:$J$495,4,FALSE)</f>
        <v>#N/A</v>
      </c>
      <c r="AE580" s="33" t="e">
        <f>VLOOKUP($B580,三大美股走勢!$A$4:$J$495,7,FALSE)</f>
        <v>#N/A</v>
      </c>
      <c r="AF580" s="33" t="e">
        <f>VLOOKUP($B580,三大美股走勢!$A$4:$J$495,10,FALSE)</f>
        <v>#N/A</v>
      </c>
    </row>
    <row r="581" spans="2:32">
      <c r="B581" s="32">
        <v>43360</v>
      </c>
      <c r="C581" s="33" t="e">
        <f>VLOOKUP($B581,大盤與近月台指!$A$4:$I$499,2,FALSE)</f>
        <v>#N/A</v>
      </c>
      <c r="D581" s="34" t="e">
        <f>VLOOKUP($B581,大盤與近月台指!$A$4:$I$499,3,FALSE)</f>
        <v>#N/A</v>
      </c>
      <c r="E581" s="35" t="e">
        <f>VLOOKUP($B581,大盤與近月台指!$A$4:$I$499,4,FALSE)</f>
        <v>#N/A</v>
      </c>
      <c r="F581" s="33" t="e">
        <f>VLOOKUP($B581,大盤與近月台指!$A$4:$I$499,5,FALSE)</f>
        <v>#N/A</v>
      </c>
      <c r="G581" s="49" t="e">
        <f>VLOOKUP($B581,三大法人買賣超!$A$4:$I$500,3,FALSE)</f>
        <v>#N/A</v>
      </c>
      <c r="H581" s="34" t="e">
        <f>VLOOKUP($B581,三大法人買賣超!$A$4:$I$500,5,FALSE)</f>
        <v>#N/A</v>
      </c>
      <c r="I581" s="27" t="e">
        <f>VLOOKUP($B581,三大法人買賣超!$A$4:$I$500,7,FALSE)</f>
        <v>#N/A</v>
      </c>
      <c r="J581" s="27" t="e">
        <f>VLOOKUP($B581,三大法人買賣超!$A$4:$I$500,9,FALSE)</f>
        <v>#N/A</v>
      </c>
      <c r="K581" s="37">
        <f>新台幣匯率美元指數!B582</f>
        <v>0</v>
      </c>
      <c r="L581" s="38">
        <f>新台幣匯率美元指數!C582</f>
        <v>0</v>
      </c>
      <c r="M581" s="39">
        <f>新台幣匯率美元指數!D582</f>
        <v>0</v>
      </c>
      <c r="N581" s="27" t="e">
        <f>VLOOKUP($B581,外資期貨未平倉口數!$A$4:$M$499,4,FALSE)</f>
        <v>#N/A</v>
      </c>
      <c r="O581" s="27" t="e">
        <f>VLOOKUP($B581,外資期貨未平倉口數!$A$4:$M$499,9,FALSE)</f>
        <v>#N/A</v>
      </c>
      <c r="P581" s="27" t="e">
        <f>VLOOKUP($B581,外資期貨未平倉口數!$A$4:$M$499,10,FALSE)</f>
        <v>#N/A</v>
      </c>
      <c r="Q581" s="27" t="e">
        <f>VLOOKUP($B581,外資期貨未平倉口數!$A$4:$M$499,11,FALSE)</f>
        <v>#N/A</v>
      </c>
      <c r="R581" s="64" t="e">
        <f>VLOOKUP($B581,選擇權未平倉餘額!$A$4:$I$500,6,FALSE)</f>
        <v>#N/A</v>
      </c>
      <c r="S581" s="64" t="e">
        <f>VLOOKUP($B581,選擇權未平倉餘額!$A$4:$I$500,7,FALSE)</f>
        <v>#N/A</v>
      </c>
      <c r="T581" s="64" t="e">
        <f>VLOOKUP($B581,選擇權未平倉餘額!$A$4:$I$500,8,FALSE)</f>
        <v>#N/A</v>
      </c>
      <c r="U581" s="64" t="e">
        <f>VLOOKUP($B581,選擇權未平倉餘額!$A$4:$I$500,9,FALSE)</f>
        <v>#N/A</v>
      </c>
      <c r="V581" s="39" t="e">
        <f>VLOOKUP($B581,臺指選擇權P_C_Ratios!$A$4:$C$500,3,FALSE)</f>
        <v>#N/A</v>
      </c>
      <c r="W581" s="41" t="e">
        <f>VLOOKUP($B581,散戶多空比!$A$6:$L$500,12,FALSE)</f>
        <v>#N/A</v>
      </c>
      <c r="X581" s="40" t="e">
        <f>VLOOKUP($B581,期貨大額交易人未沖銷部位!$A$4:$O$499,4,FALSE)</f>
        <v>#N/A</v>
      </c>
      <c r="Y581" s="40" t="e">
        <f>VLOOKUP($B581,期貨大額交易人未沖銷部位!$A$4:$O$499,7,FALSE)</f>
        <v>#N/A</v>
      </c>
      <c r="Z581" s="40" t="e">
        <f>VLOOKUP($B581,期貨大額交易人未沖銷部位!$A$4:$O$499,10,FALSE)</f>
        <v>#N/A</v>
      </c>
      <c r="AA581" s="40" t="e">
        <f>VLOOKUP($B581,期貨大額交易人未沖銷部位!$A$4:$O$499,13,FALSE)</f>
        <v>#N/A</v>
      </c>
      <c r="AB581" s="40" t="e">
        <f>VLOOKUP($B581,期貨大額交易人未沖銷部位!$A$4:$O$499,14,FALSE)</f>
        <v>#N/A</v>
      </c>
      <c r="AC581" s="40" t="e">
        <f>VLOOKUP($B581,期貨大額交易人未沖銷部位!$A$4:$O$499,15,FALSE)</f>
        <v>#N/A</v>
      </c>
      <c r="AD581" s="33" t="e">
        <f>VLOOKUP($B581,三大美股走勢!$A$4:$J$495,4,FALSE)</f>
        <v>#N/A</v>
      </c>
      <c r="AE581" s="33" t="e">
        <f>VLOOKUP($B581,三大美股走勢!$A$4:$J$495,7,FALSE)</f>
        <v>#N/A</v>
      </c>
      <c r="AF581" s="33" t="e">
        <f>VLOOKUP($B581,三大美股走勢!$A$4:$J$495,10,FALSE)</f>
        <v>#N/A</v>
      </c>
    </row>
    <row r="582" spans="2:32">
      <c r="B582" s="32">
        <v>43361</v>
      </c>
      <c r="C582" s="33" t="e">
        <f>VLOOKUP($B582,大盤與近月台指!$A$4:$I$499,2,FALSE)</f>
        <v>#N/A</v>
      </c>
      <c r="D582" s="34" t="e">
        <f>VLOOKUP($B582,大盤與近月台指!$A$4:$I$499,3,FALSE)</f>
        <v>#N/A</v>
      </c>
      <c r="E582" s="35" t="e">
        <f>VLOOKUP($B582,大盤與近月台指!$A$4:$I$499,4,FALSE)</f>
        <v>#N/A</v>
      </c>
      <c r="F582" s="33" t="e">
        <f>VLOOKUP($B582,大盤與近月台指!$A$4:$I$499,5,FALSE)</f>
        <v>#N/A</v>
      </c>
      <c r="G582" s="49" t="e">
        <f>VLOOKUP($B582,三大法人買賣超!$A$4:$I$500,3,FALSE)</f>
        <v>#N/A</v>
      </c>
      <c r="H582" s="34" t="e">
        <f>VLOOKUP($B582,三大法人買賣超!$A$4:$I$500,5,FALSE)</f>
        <v>#N/A</v>
      </c>
      <c r="I582" s="27" t="e">
        <f>VLOOKUP($B582,三大法人買賣超!$A$4:$I$500,7,FALSE)</f>
        <v>#N/A</v>
      </c>
      <c r="J582" s="27" t="e">
        <f>VLOOKUP($B582,三大法人買賣超!$A$4:$I$500,9,FALSE)</f>
        <v>#N/A</v>
      </c>
      <c r="K582" s="37">
        <f>新台幣匯率美元指數!B583</f>
        <v>0</v>
      </c>
      <c r="L582" s="38">
        <f>新台幣匯率美元指數!C583</f>
        <v>0</v>
      </c>
      <c r="M582" s="39">
        <f>新台幣匯率美元指數!D583</f>
        <v>0</v>
      </c>
      <c r="N582" s="27" t="e">
        <f>VLOOKUP($B582,外資期貨未平倉口數!$A$4:$M$499,4,FALSE)</f>
        <v>#N/A</v>
      </c>
      <c r="O582" s="27" t="e">
        <f>VLOOKUP($B582,外資期貨未平倉口數!$A$4:$M$499,9,FALSE)</f>
        <v>#N/A</v>
      </c>
      <c r="P582" s="27" t="e">
        <f>VLOOKUP($B582,外資期貨未平倉口數!$A$4:$M$499,10,FALSE)</f>
        <v>#N/A</v>
      </c>
      <c r="Q582" s="27" t="e">
        <f>VLOOKUP($B582,外資期貨未平倉口數!$A$4:$M$499,11,FALSE)</f>
        <v>#N/A</v>
      </c>
      <c r="R582" s="64" t="e">
        <f>VLOOKUP($B582,選擇權未平倉餘額!$A$4:$I$500,6,FALSE)</f>
        <v>#N/A</v>
      </c>
      <c r="S582" s="64" t="e">
        <f>VLOOKUP($B582,選擇權未平倉餘額!$A$4:$I$500,7,FALSE)</f>
        <v>#N/A</v>
      </c>
      <c r="T582" s="64" t="e">
        <f>VLOOKUP($B582,選擇權未平倉餘額!$A$4:$I$500,8,FALSE)</f>
        <v>#N/A</v>
      </c>
      <c r="U582" s="64" t="e">
        <f>VLOOKUP($B582,選擇權未平倉餘額!$A$4:$I$500,9,FALSE)</f>
        <v>#N/A</v>
      </c>
      <c r="V582" s="39" t="e">
        <f>VLOOKUP($B582,臺指選擇權P_C_Ratios!$A$4:$C$500,3,FALSE)</f>
        <v>#N/A</v>
      </c>
      <c r="W582" s="41" t="e">
        <f>VLOOKUP($B582,散戶多空比!$A$6:$L$500,12,FALSE)</f>
        <v>#N/A</v>
      </c>
      <c r="X582" s="40" t="e">
        <f>VLOOKUP($B582,期貨大額交易人未沖銷部位!$A$4:$O$499,4,FALSE)</f>
        <v>#N/A</v>
      </c>
      <c r="Y582" s="40" t="e">
        <f>VLOOKUP($B582,期貨大額交易人未沖銷部位!$A$4:$O$499,7,FALSE)</f>
        <v>#N/A</v>
      </c>
      <c r="Z582" s="40" t="e">
        <f>VLOOKUP($B582,期貨大額交易人未沖銷部位!$A$4:$O$499,10,FALSE)</f>
        <v>#N/A</v>
      </c>
      <c r="AA582" s="40" t="e">
        <f>VLOOKUP($B582,期貨大額交易人未沖銷部位!$A$4:$O$499,13,FALSE)</f>
        <v>#N/A</v>
      </c>
      <c r="AB582" s="40" t="e">
        <f>VLOOKUP($B582,期貨大額交易人未沖銷部位!$A$4:$O$499,14,FALSE)</f>
        <v>#N/A</v>
      </c>
      <c r="AC582" s="40" t="e">
        <f>VLOOKUP($B582,期貨大額交易人未沖銷部位!$A$4:$O$499,15,FALSE)</f>
        <v>#N/A</v>
      </c>
      <c r="AD582" s="33" t="e">
        <f>VLOOKUP($B582,三大美股走勢!$A$4:$J$495,4,FALSE)</f>
        <v>#N/A</v>
      </c>
      <c r="AE582" s="33" t="e">
        <f>VLOOKUP($B582,三大美股走勢!$A$4:$J$495,7,FALSE)</f>
        <v>#N/A</v>
      </c>
      <c r="AF582" s="33" t="e">
        <f>VLOOKUP($B582,三大美股走勢!$A$4:$J$495,10,FALSE)</f>
        <v>#N/A</v>
      </c>
    </row>
    <row r="583" spans="2:32">
      <c r="B583" s="32">
        <v>43362</v>
      </c>
      <c r="C583" s="33" t="e">
        <f>VLOOKUP($B583,大盤與近月台指!$A$4:$I$499,2,FALSE)</f>
        <v>#N/A</v>
      </c>
      <c r="D583" s="34" t="e">
        <f>VLOOKUP($B583,大盤與近月台指!$A$4:$I$499,3,FALSE)</f>
        <v>#N/A</v>
      </c>
      <c r="E583" s="35" t="e">
        <f>VLOOKUP($B583,大盤與近月台指!$A$4:$I$499,4,FALSE)</f>
        <v>#N/A</v>
      </c>
      <c r="F583" s="33" t="e">
        <f>VLOOKUP($B583,大盤與近月台指!$A$4:$I$499,5,FALSE)</f>
        <v>#N/A</v>
      </c>
      <c r="G583" s="49" t="e">
        <f>VLOOKUP($B583,三大法人買賣超!$A$4:$I$500,3,FALSE)</f>
        <v>#N/A</v>
      </c>
      <c r="H583" s="34" t="e">
        <f>VLOOKUP($B583,三大法人買賣超!$A$4:$I$500,5,FALSE)</f>
        <v>#N/A</v>
      </c>
      <c r="I583" s="27" t="e">
        <f>VLOOKUP($B583,三大法人買賣超!$A$4:$I$500,7,FALSE)</f>
        <v>#N/A</v>
      </c>
      <c r="J583" s="27" t="e">
        <f>VLOOKUP($B583,三大法人買賣超!$A$4:$I$500,9,FALSE)</f>
        <v>#N/A</v>
      </c>
      <c r="K583" s="37">
        <f>新台幣匯率美元指數!B584</f>
        <v>0</v>
      </c>
      <c r="L583" s="38">
        <f>新台幣匯率美元指數!C584</f>
        <v>0</v>
      </c>
      <c r="M583" s="39">
        <f>新台幣匯率美元指數!D584</f>
        <v>0</v>
      </c>
      <c r="N583" s="27" t="e">
        <f>VLOOKUP($B583,外資期貨未平倉口數!$A$4:$M$499,4,FALSE)</f>
        <v>#N/A</v>
      </c>
      <c r="O583" s="27" t="e">
        <f>VLOOKUP($B583,外資期貨未平倉口數!$A$4:$M$499,9,FALSE)</f>
        <v>#N/A</v>
      </c>
      <c r="P583" s="27" t="e">
        <f>VLOOKUP($B583,外資期貨未平倉口數!$A$4:$M$499,10,FALSE)</f>
        <v>#N/A</v>
      </c>
      <c r="Q583" s="27" t="e">
        <f>VLOOKUP($B583,外資期貨未平倉口數!$A$4:$M$499,11,FALSE)</f>
        <v>#N/A</v>
      </c>
      <c r="R583" s="64" t="e">
        <f>VLOOKUP($B583,選擇權未平倉餘額!$A$4:$I$500,6,FALSE)</f>
        <v>#N/A</v>
      </c>
      <c r="S583" s="64" t="e">
        <f>VLOOKUP($B583,選擇權未平倉餘額!$A$4:$I$500,7,FALSE)</f>
        <v>#N/A</v>
      </c>
      <c r="T583" s="64" t="e">
        <f>VLOOKUP($B583,選擇權未平倉餘額!$A$4:$I$500,8,FALSE)</f>
        <v>#N/A</v>
      </c>
      <c r="U583" s="64" t="e">
        <f>VLOOKUP($B583,選擇權未平倉餘額!$A$4:$I$500,9,FALSE)</f>
        <v>#N/A</v>
      </c>
      <c r="V583" s="39" t="e">
        <f>VLOOKUP($B583,臺指選擇權P_C_Ratios!$A$4:$C$500,3,FALSE)</f>
        <v>#N/A</v>
      </c>
      <c r="W583" s="41" t="e">
        <f>VLOOKUP($B583,散戶多空比!$A$6:$L$500,12,FALSE)</f>
        <v>#N/A</v>
      </c>
      <c r="X583" s="40" t="e">
        <f>VLOOKUP($B583,期貨大額交易人未沖銷部位!$A$4:$O$499,4,FALSE)</f>
        <v>#N/A</v>
      </c>
      <c r="Y583" s="40" t="e">
        <f>VLOOKUP($B583,期貨大額交易人未沖銷部位!$A$4:$O$499,7,FALSE)</f>
        <v>#N/A</v>
      </c>
      <c r="Z583" s="40" t="e">
        <f>VLOOKUP($B583,期貨大額交易人未沖銷部位!$A$4:$O$499,10,FALSE)</f>
        <v>#N/A</v>
      </c>
      <c r="AA583" s="40" t="e">
        <f>VLOOKUP($B583,期貨大額交易人未沖銷部位!$A$4:$O$499,13,FALSE)</f>
        <v>#N/A</v>
      </c>
      <c r="AB583" s="40" t="e">
        <f>VLOOKUP($B583,期貨大額交易人未沖銷部位!$A$4:$O$499,14,FALSE)</f>
        <v>#N/A</v>
      </c>
      <c r="AC583" s="40" t="e">
        <f>VLOOKUP($B583,期貨大額交易人未沖銷部位!$A$4:$O$499,15,FALSE)</f>
        <v>#N/A</v>
      </c>
      <c r="AD583" s="33" t="e">
        <f>VLOOKUP($B583,三大美股走勢!$A$4:$J$495,4,FALSE)</f>
        <v>#N/A</v>
      </c>
      <c r="AE583" s="33" t="e">
        <f>VLOOKUP($B583,三大美股走勢!$A$4:$J$495,7,FALSE)</f>
        <v>#N/A</v>
      </c>
      <c r="AF583" s="33" t="e">
        <f>VLOOKUP($B583,三大美股走勢!$A$4:$J$495,10,FALSE)</f>
        <v>#N/A</v>
      </c>
    </row>
    <row r="584" spans="2:32">
      <c r="B584" s="32">
        <v>43363</v>
      </c>
      <c r="C584" s="33" t="e">
        <f>VLOOKUP($B584,大盤與近月台指!$A$4:$I$499,2,FALSE)</f>
        <v>#N/A</v>
      </c>
      <c r="D584" s="34" t="e">
        <f>VLOOKUP($B584,大盤與近月台指!$A$4:$I$499,3,FALSE)</f>
        <v>#N/A</v>
      </c>
      <c r="E584" s="35" t="e">
        <f>VLOOKUP($B584,大盤與近月台指!$A$4:$I$499,4,FALSE)</f>
        <v>#N/A</v>
      </c>
      <c r="F584" s="33" t="e">
        <f>VLOOKUP($B584,大盤與近月台指!$A$4:$I$499,5,FALSE)</f>
        <v>#N/A</v>
      </c>
      <c r="G584" s="49" t="e">
        <f>VLOOKUP($B584,三大法人買賣超!$A$4:$I$500,3,FALSE)</f>
        <v>#N/A</v>
      </c>
      <c r="H584" s="34" t="e">
        <f>VLOOKUP($B584,三大法人買賣超!$A$4:$I$500,5,FALSE)</f>
        <v>#N/A</v>
      </c>
      <c r="I584" s="27" t="e">
        <f>VLOOKUP($B584,三大法人買賣超!$A$4:$I$500,7,FALSE)</f>
        <v>#N/A</v>
      </c>
      <c r="J584" s="27" t="e">
        <f>VLOOKUP($B584,三大法人買賣超!$A$4:$I$500,9,FALSE)</f>
        <v>#N/A</v>
      </c>
      <c r="K584" s="37">
        <f>新台幣匯率美元指數!B585</f>
        <v>0</v>
      </c>
      <c r="L584" s="38">
        <f>新台幣匯率美元指數!C585</f>
        <v>0</v>
      </c>
      <c r="M584" s="39">
        <f>新台幣匯率美元指數!D585</f>
        <v>0</v>
      </c>
      <c r="N584" s="27" t="e">
        <f>VLOOKUP($B584,外資期貨未平倉口數!$A$4:$M$499,4,FALSE)</f>
        <v>#N/A</v>
      </c>
      <c r="O584" s="27" t="e">
        <f>VLOOKUP($B584,外資期貨未平倉口數!$A$4:$M$499,9,FALSE)</f>
        <v>#N/A</v>
      </c>
      <c r="P584" s="27" t="e">
        <f>VLOOKUP($B584,外資期貨未平倉口數!$A$4:$M$499,10,FALSE)</f>
        <v>#N/A</v>
      </c>
      <c r="Q584" s="27" t="e">
        <f>VLOOKUP($B584,外資期貨未平倉口數!$A$4:$M$499,11,FALSE)</f>
        <v>#N/A</v>
      </c>
      <c r="R584" s="64" t="e">
        <f>VLOOKUP($B584,選擇權未平倉餘額!$A$4:$I$500,6,FALSE)</f>
        <v>#N/A</v>
      </c>
      <c r="S584" s="64" t="e">
        <f>VLOOKUP($B584,選擇權未平倉餘額!$A$4:$I$500,7,FALSE)</f>
        <v>#N/A</v>
      </c>
      <c r="T584" s="64" t="e">
        <f>VLOOKUP($B584,選擇權未平倉餘額!$A$4:$I$500,8,FALSE)</f>
        <v>#N/A</v>
      </c>
      <c r="U584" s="64" t="e">
        <f>VLOOKUP($B584,選擇權未平倉餘額!$A$4:$I$500,9,FALSE)</f>
        <v>#N/A</v>
      </c>
      <c r="V584" s="39" t="e">
        <f>VLOOKUP($B584,臺指選擇權P_C_Ratios!$A$4:$C$500,3,FALSE)</f>
        <v>#N/A</v>
      </c>
      <c r="W584" s="41" t="e">
        <f>VLOOKUP($B584,散戶多空比!$A$6:$L$500,12,FALSE)</f>
        <v>#N/A</v>
      </c>
      <c r="X584" s="40" t="e">
        <f>VLOOKUP($B584,期貨大額交易人未沖銷部位!$A$4:$O$499,4,FALSE)</f>
        <v>#N/A</v>
      </c>
      <c r="Y584" s="40" t="e">
        <f>VLOOKUP($B584,期貨大額交易人未沖銷部位!$A$4:$O$499,7,FALSE)</f>
        <v>#N/A</v>
      </c>
      <c r="Z584" s="40" t="e">
        <f>VLOOKUP($B584,期貨大額交易人未沖銷部位!$A$4:$O$499,10,FALSE)</f>
        <v>#N/A</v>
      </c>
      <c r="AA584" s="40" t="e">
        <f>VLOOKUP($B584,期貨大額交易人未沖銷部位!$A$4:$O$499,13,FALSE)</f>
        <v>#N/A</v>
      </c>
      <c r="AB584" s="40" t="e">
        <f>VLOOKUP($B584,期貨大額交易人未沖銷部位!$A$4:$O$499,14,FALSE)</f>
        <v>#N/A</v>
      </c>
      <c r="AC584" s="40" t="e">
        <f>VLOOKUP($B584,期貨大額交易人未沖銷部位!$A$4:$O$499,15,FALSE)</f>
        <v>#N/A</v>
      </c>
      <c r="AD584" s="33" t="e">
        <f>VLOOKUP($B584,三大美股走勢!$A$4:$J$495,4,FALSE)</f>
        <v>#N/A</v>
      </c>
      <c r="AE584" s="33" t="e">
        <f>VLOOKUP($B584,三大美股走勢!$A$4:$J$495,7,FALSE)</f>
        <v>#N/A</v>
      </c>
      <c r="AF584" s="33" t="e">
        <f>VLOOKUP($B584,三大美股走勢!$A$4:$J$495,10,FALSE)</f>
        <v>#N/A</v>
      </c>
    </row>
    <row r="585" spans="2:32">
      <c r="B585" s="32">
        <v>43364</v>
      </c>
      <c r="C585" s="33" t="e">
        <f>VLOOKUP($B585,大盤與近月台指!$A$4:$I$499,2,FALSE)</f>
        <v>#N/A</v>
      </c>
      <c r="D585" s="34" t="e">
        <f>VLOOKUP($B585,大盤與近月台指!$A$4:$I$499,3,FALSE)</f>
        <v>#N/A</v>
      </c>
      <c r="E585" s="35" t="e">
        <f>VLOOKUP($B585,大盤與近月台指!$A$4:$I$499,4,FALSE)</f>
        <v>#N/A</v>
      </c>
      <c r="F585" s="33" t="e">
        <f>VLOOKUP($B585,大盤與近月台指!$A$4:$I$499,5,FALSE)</f>
        <v>#N/A</v>
      </c>
      <c r="G585" s="49" t="e">
        <f>VLOOKUP($B585,三大法人買賣超!$A$4:$I$500,3,FALSE)</f>
        <v>#N/A</v>
      </c>
      <c r="H585" s="34" t="e">
        <f>VLOOKUP($B585,三大法人買賣超!$A$4:$I$500,5,FALSE)</f>
        <v>#N/A</v>
      </c>
      <c r="I585" s="27" t="e">
        <f>VLOOKUP($B585,三大法人買賣超!$A$4:$I$500,7,FALSE)</f>
        <v>#N/A</v>
      </c>
      <c r="J585" s="27" t="e">
        <f>VLOOKUP($B585,三大法人買賣超!$A$4:$I$500,9,FALSE)</f>
        <v>#N/A</v>
      </c>
      <c r="K585" s="37">
        <f>新台幣匯率美元指數!B586</f>
        <v>0</v>
      </c>
      <c r="L585" s="38">
        <f>新台幣匯率美元指數!C586</f>
        <v>0</v>
      </c>
      <c r="M585" s="39">
        <f>新台幣匯率美元指數!D586</f>
        <v>0</v>
      </c>
      <c r="N585" s="27" t="e">
        <f>VLOOKUP($B585,外資期貨未平倉口數!$A$4:$M$499,4,FALSE)</f>
        <v>#N/A</v>
      </c>
      <c r="O585" s="27" t="e">
        <f>VLOOKUP($B585,外資期貨未平倉口數!$A$4:$M$499,9,FALSE)</f>
        <v>#N/A</v>
      </c>
      <c r="P585" s="27" t="e">
        <f>VLOOKUP($B585,外資期貨未平倉口數!$A$4:$M$499,10,FALSE)</f>
        <v>#N/A</v>
      </c>
      <c r="Q585" s="27" t="e">
        <f>VLOOKUP($B585,外資期貨未平倉口數!$A$4:$M$499,11,FALSE)</f>
        <v>#N/A</v>
      </c>
      <c r="R585" s="64" t="e">
        <f>VLOOKUP($B585,選擇權未平倉餘額!$A$4:$I$500,6,FALSE)</f>
        <v>#N/A</v>
      </c>
      <c r="S585" s="64" t="e">
        <f>VLOOKUP($B585,選擇權未平倉餘額!$A$4:$I$500,7,FALSE)</f>
        <v>#N/A</v>
      </c>
      <c r="T585" s="64" t="e">
        <f>VLOOKUP($B585,選擇權未平倉餘額!$A$4:$I$500,8,FALSE)</f>
        <v>#N/A</v>
      </c>
      <c r="U585" s="64" t="e">
        <f>VLOOKUP($B585,選擇權未平倉餘額!$A$4:$I$500,9,FALSE)</f>
        <v>#N/A</v>
      </c>
      <c r="V585" s="39" t="e">
        <f>VLOOKUP($B585,臺指選擇權P_C_Ratios!$A$4:$C$500,3,FALSE)</f>
        <v>#N/A</v>
      </c>
      <c r="W585" s="41" t="e">
        <f>VLOOKUP($B585,散戶多空比!$A$6:$L$500,12,FALSE)</f>
        <v>#N/A</v>
      </c>
      <c r="X585" s="40" t="e">
        <f>VLOOKUP($B585,期貨大額交易人未沖銷部位!$A$4:$O$499,4,FALSE)</f>
        <v>#N/A</v>
      </c>
      <c r="Y585" s="40" t="e">
        <f>VLOOKUP($B585,期貨大額交易人未沖銷部位!$A$4:$O$499,7,FALSE)</f>
        <v>#N/A</v>
      </c>
      <c r="Z585" s="40" t="e">
        <f>VLOOKUP($B585,期貨大額交易人未沖銷部位!$A$4:$O$499,10,FALSE)</f>
        <v>#N/A</v>
      </c>
      <c r="AA585" s="40" t="e">
        <f>VLOOKUP($B585,期貨大額交易人未沖銷部位!$A$4:$O$499,13,FALSE)</f>
        <v>#N/A</v>
      </c>
      <c r="AB585" s="40" t="e">
        <f>VLOOKUP($B585,期貨大額交易人未沖銷部位!$A$4:$O$499,14,FALSE)</f>
        <v>#N/A</v>
      </c>
      <c r="AC585" s="40" t="e">
        <f>VLOOKUP($B585,期貨大額交易人未沖銷部位!$A$4:$O$499,15,FALSE)</f>
        <v>#N/A</v>
      </c>
      <c r="AD585" s="33" t="e">
        <f>VLOOKUP($B585,三大美股走勢!$A$4:$J$495,4,FALSE)</f>
        <v>#N/A</v>
      </c>
      <c r="AE585" s="33" t="e">
        <f>VLOOKUP($B585,三大美股走勢!$A$4:$J$495,7,FALSE)</f>
        <v>#N/A</v>
      </c>
      <c r="AF585" s="33" t="e">
        <f>VLOOKUP($B585,三大美股走勢!$A$4:$J$495,10,FALSE)</f>
        <v>#N/A</v>
      </c>
    </row>
    <row r="586" spans="2:32">
      <c r="B586" s="32">
        <v>43365</v>
      </c>
      <c r="C586" s="33" t="e">
        <f>VLOOKUP($B586,大盤與近月台指!$A$4:$I$499,2,FALSE)</f>
        <v>#N/A</v>
      </c>
      <c r="D586" s="34" t="e">
        <f>VLOOKUP($B586,大盤與近月台指!$A$4:$I$499,3,FALSE)</f>
        <v>#N/A</v>
      </c>
      <c r="E586" s="35" t="e">
        <f>VLOOKUP($B586,大盤與近月台指!$A$4:$I$499,4,FALSE)</f>
        <v>#N/A</v>
      </c>
      <c r="F586" s="33" t="e">
        <f>VLOOKUP($B586,大盤與近月台指!$A$4:$I$499,5,FALSE)</f>
        <v>#N/A</v>
      </c>
      <c r="G586" s="49" t="e">
        <f>VLOOKUP($B586,三大法人買賣超!$A$4:$I$500,3,FALSE)</f>
        <v>#N/A</v>
      </c>
      <c r="H586" s="34" t="e">
        <f>VLOOKUP($B586,三大法人買賣超!$A$4:$I$500,5,FALSE)</f>
        <v>#N/A</v>
      </c>
      <c r="I586" s="27" t="e">
        <f>VLOOKUP($B586,三大法人買賣超!$A$4:$I$500,7,FALSE)</f>
        <v>#N/A</v>
      </c>
      <c r="J586" s="27" t="e">
        <f>VLOOKUP($B586,三大法人買賣超!$A$4:$I$500,9,FALSE)</f>
        <v>#N/A</v>
      </c>
      <c r="K586" s="37">
        <f>新台幣匯率美元指數!B587</f>
        <v>0</v>
      </c>
      <c r="L586" s="38">
        <f>新台幣匯率美元指數!C587</f>
        <v>0</v>
      </c>
      <c r="M586" s="39">
        <f>新台幣匯率美元指數!D587</f>
        <v>0</v>
      </c>
      <c r="N586" s="27" t="e">
        <f>VLOOKUP($B586,外資期貨未平倉口數!$A$4:$M$499,4,FALSE)</f>
        <v>#N/A</v>
      </c>
      <c r="O586" s="27" t="e">
        <f>VLOOKUP($B586,外資期貨未平倉口數!$A$4:$M$499,9,FALSE)</f>
        <v>#N/A</v>
      </c>
      <c r="P586" s="27" t="e">
        <f>VLOOKUP($B586,外資期貨未平倉口數!$A$4:$M$499,10,FALSE)</f>
        <v>#N/A</v>
      </c>
      <c r="Q586" s="27" t="e">
        <f>VLOOKUP($B586,外資期貨未平倉口數!$A$4:$M$499,11,FALSE)</f>
        <v>#N/A</v>
      </c>
      <c r="R586" s="64" t="e">
        <f>VLOOKUP($B586,選擇權未平倉餘額!$A$4:$I$500,6,FALSE)</f>
        <v>#N/A</v>
      </c>
      <c r="S586" s="64" t="e">
        <f>VLOOKUP($B586,選擇權未平倉餘額!$A$4:$I$500,7,FALSE)</f>
        <v>#N/A</v>
      </c>
      <c r="T586" s="64" t="e">
        <f>VLOOKUP($B586,選擇權未平倉餘額!$A$4:$I$500,8,FALSE)</f>
        <v>#N/A</v>
      </c>
      <c r="U586" s="64" t="e">
        <f>VLOOKUP($B586,選擇權未平倉餘額!$A$4:$I$500,9,FALSE)</f>
        <v>#N/A</v>
      </c>
      <c r="V586" s="39" t="e">
        <f>VLOOKUP($B586,臺指選擇權P_C_Ratios!$A$4:$C$500,3,FALSE)</f>
        <v>#N/A</v>
      </c>
      <c r="W586" s="41" t="e">
        <f>VLOOKUP($B586,散戶多空比!$A$6:$L$500,12,FALSE)</f>
        <v>#N/A</v>
      </c>
      <c r="X586" s="40" t="e">
        <f>VLOOKUP($B586,期貨大額交易人未沖銷部位!$A$4:$O$499,4,FALSE)</f>
        <v>#N/A</v>
      </c>
      <c r="Y586" s="40" t="e">
        <f>VLOOKUP($B586,期貨大額交易人未沖銷部位!$A$4:$O$499,7,FALSE)</f>
        <v>#N/A</v>
      </c>
      <c r="Z586" s="40" t="e">
        <f>VLOOKUP($B586,期貨大額交易人未沖銷部位!$A$4:$O$499,10,FALSE)</f>
        <v>#N/A</v>
      </c>
      <c r="AA586" s="40" t="e">
        <f>VLOOKUP($B586,期貨大額交易人未沖銷部位!$A$4:$O$499,13,FALSE)</f>
        <v>#N/A</v>
      </c>
      <c r="AB586" s="40" t="e">
        <f>VLOOKUP($B586,期貨大額交易人未沖銷部位!$A$4:$O$499,14,FALSE)</f>
        <v>#N/A</v>
      </c>
      <c r="AC586" s="40" t="e">
        <f>VLOOKUP($B586,期貨大額交易人未沖銷部位!$A$4:$O$499,15,FALSE)</f>
        <v>#N/A</v>
      </c>
      <c r="AD586" s="33" t="e">
        <f>VLOOKUP($B586,三大美股走勢!$A$4:$J$495,4,FALSE)</f>
        <v>#N/A</v>
      </c>
      <c r="AE586" s="33" t="e">
        <f>VLOOKUP($B586,三大美股走勢!$A$4:$J$495,7,FALSE)</f>
        <v>#N/A</v>
      </c>
      <c r="AF586" s="33" t="e">
        <f>VLOOKUP($B586,三大美股走勢!$A$4:$J$495,10,FALSE)</f>
        <v>#N/A</v>
      </c>
    </row>
    <row r="587" spans="2:32">
      <c r="B587" s="32">
        <v>43366</v>
      </c>
      <c r="C587" s="33" t="e">
        <f>VLOOKUP($B587,大盤與近月台指!$A$4:$I$499,2,FALSE)</f>
        <v>#N/A</v>
      </c>
      <c r="D587" s="34" t="e">
        <f>VLOOKUP($B587,大盤與近月台指!$A$4:$I$499,3,FALSE)</f>
        <v>#N/A</v>
      </c>
      <c r="E587" s="35" t="e">
        <f>VLOOKUP($B587,大盤與近月台指!$A$4:$I$499,4,FALSE)</f>
        <v>#N/A</v>
      </c>
      <c r="F587" s="33" t="e">
        <f>VLOOKUP($B587,大盤與近月台指!$A$4:$I$499,5,FALSE)</f>
        <v>#N/A</v>
      </c>
      <c r="G587" s="49" t="e">
        <f>VLOOKUP($B587,三大法人買賣超!$A$4:$I$500,3,FALSE)</f>
        <v>#N/A</v>
      </c>
      <c r="H587" s="34" t="e">
        <f>VLOOKUP($B587,三大法人買賣超!$A$4:$I$500,5,FALSE)</f>
        <v>#N/A</v>
      </c>
      <c r="I587" s="27" t="e">
        <f>VLOOKUP($B587,三大法人買賣超!$A$4:$I$500,7,FALSE)</f>
        <v>#N/A</v>
      </c>
      <c r="J587" s="27" t="e">
        <f>VLOOKUP($B587,三大法人買賣超!$A$4:$I$500,9,FALSE)</f>
        <v>#N/A</v>
      </c>
      <c r="K587" s="37">
        <f>新台幣匯率美元指數!B588</f>
        <v>0</v>
      </c>
      <c r="L587" s="38">
        <f>新台幣匯率美元指數!C588</f>
        <v>0</v>
      </c>
      <c r="M587" s="39">
        <f>新台幣匯率美元指數!D588</f>
        <v>0</v>
      </c>
      <c r="N587" s="27" t="e">
        <f>VLOOKUP($B587,外資期貨未平倉口數!$A$4:$M$499,4,FALSE)</f>
        <v>#N/A</v>
      </c>
      <c r="O587" s="27" t="e">
        <f>VLOOKUP($B587,外資期貨未平倉口數!$A$4:$M$499,9,FALSE)</f>
        <v>#N/A</v>
      </c>
      <c r="P587" s="27" t="e">
        <f>VLOOKUP($B587,外資期貨未平倉口數!$A$4:$M$499,10,FALSE)</f>
        <v>#N/A</v>
      </c>
      <c r="Q587" s="27" t="e">
        <f>VLOOKUP($B587,外資期貨未平倉口數!$A$4:$M$499,11,FALSE)</f>
        <v>#N/A</v>
      </c>
      <c r="R587" s="64" t="e">
        <f>VLOOKUP($B587,選擇權未平倉餘額!$A$4:$I$500,6,FALSE)</f>
        <v>#N/A</v>
      </c>
      <c r="S587" s="64" t="e">
        <f>VLOOKUP($B587,選擇權未平倉餘額!$A$4:$I$500,7,FALSE)</f>
        <v>#N/A</v>
      </c>
      <c r="T587" s="64" t="e">
        <f>VLOOKUP($B587,選擇權未平倉餘額!$A$4:$I$500,8,FALSE)</f>
        <v>#N/A</v>
      </c>
      <c r="U587" s="64" t="e">
        <f>VLOOKUP($B587,選擇權未平倉餘額!$A$4:$I$500,9,FALSE)</f>
        <v>#N/A</v>
      </c>
      <c r="V587" s="39" t="e">
        <f>VLOOKUP($B587,臺指選擇權P_C_Ratios!$A$4:$C$500,3,FALSE)</f>
        <v>#N/A</v>
      </c>
      <c r="W587" s="41" t="e">
        <f>VLOOKUP($B587,散戶多空比!$A$6:$L$500,12,FALSE)</f>
        <v>#N/A</v>
      </c>
      <c r="X587" s="40" t="e">
        <f>VLOOKUP($B587,期貨大額交易人未沖銷部位!$A$4:$O$499,4,FALSE)</f>
        <v>#N/A</v>
      </c>
      <c r="Y587" s="40" t="e">
        <f>VLOOKUP($B587,期貨大額交易人未沖銷部位!$A$4:$O$499,7,FALSE)</f>
        <v>#N/A</v>
      </c>
      <c r="Z587" s="40" t="e">
        <f>VLOOKUP($B587,期貨大額交易人未沖銷部位!$A$4:$O$499,10,FALSE)</f>
        <v>#N/A</v>
      </c>
      <c r="AA587" s="40" t="e">
        <f>VLOOKUP($B587,期貨大額交易人未沖銷部位!$A$4:$O$499,13,FALSE)</f>
        <v>#N/A</v>
      </c>
      <c r="AB587" s="40" t="e">
        <f>VLOOKUP($B587,期貨大額交易人未沖銷部位!$A$4:$O$499,14,FALSE)</f>
        <v>#N/A</v>
      </c>
      <c r="AC587" s="40" t="e">
        <f>VLOOKUP($B587,期貨大額交易人未沖銷部位!$A$4:$O$499,15,FALSE)</f>
        <v>#N/A</v>
      </c>
      <c r="AD587" s="33" t="e">
        <f>VLOOKUP($B587,三大美股走勢!$A$4:$J$495,4,FALSE)</f>
        <v>#N/A</v>
      </c>
      <c r="AE587" s="33" t="e">
        <f>VLOOKUP($B587,三大美股走勢!$A$4:$J$495,7,FALSE)</f>
        <v>#N/A</v>
      </c>
      <c r="AF587" s="33" t="e">
        <f>VLOOKUP($B587,三大美股走勢!$A$4:$J$495,10,FALSE)</f>
        <v>#N/A</v>
      </c>
    </row>
    <row r="588" spans="2:32">
      <c r="B588" s="32">
        <v>43367</v>
      </c>
      <c r="C588" s="33" t="e">
        <f>VLOOKUP($B588,大盤與近月台指!$A$4:$I$499,2,FALSE)</f>
        <v>#N/A</v>
      </c>
      <c r="D588" s="34" t="e">
        <f>VLOOKUP($B588,大盤與近月台指!$A$4:$I$499,3,FALSE)</f>
        <v>#N/A</v>
      </c>
      <c r="E588" s="35" t="e">
        <f>VLOOKUP($B588,大盤與近月台指!$A$4:$I$499,4,FALSE)</f>
        <v>#N/A</v>
      </c>
      <c r="F588" s="33" t="e">
        <f>VLOOKUP($B588,大盤與近月台指!$A$4:$I$499,5,FALSE)</f>
        <v>#N/A</v>
      </c>
      <c r="G588" s="49" t="e">
        <f>VLOOKUP($B588,三大法人買賣超!$A$4:$I$500,3,FALSE)</f>
        <v>#N/A</v>
      </c>
      <c r="H588" s="34" t="e">
        <f>VLOOKUP($B588,三大法人買賣超!$A$4:$I$500,5,FALSE)</f>
        <v>#N/A</v>
      </c>
      <c r="I588" s="27" t="e">
        <f>VLOOKUP($B588,三大法人買賣超!$A$4:$I$500,7,FALSE)</f>
        <v>#N/A</v>
      </c>
      <c r="J588" s="27" t="e">
        <f>VLOOKUP($B588,三大法人買賣超!$A$4:$I$500,9,FALSE)</f>
        <v>#N/A</v>
      </c>
      <c r="K588" s="37">
        <f>新台幣匯率美元指數!B589</f>
        <v>0</v>
      </c>
      <c r="L588" s="38">
        <f>新台幣匯率美元指數!C589</f>
        <v>0</v>
      </c>
      <c r="M588" s="39">
        <f>新台幣匯率美元指數!D589</f>
        <v>0</v>
      </c>
      <c r="N588" s="27" t="e">
        <f>VLOOKUP($B588,外資期貨未平倉口數!$A$4:$M$499,4,FALSE)</f>
        <v>#N/A</v>
      </c>
      <c r="O588" s="27" t="e">
        <f>VLOOKUP($B588,外資期貨未平倉口數!$A$4:$M$499,9,FALSE)</f>
        <v>#N/A</v>
      </c>
      <c r="P588" s="27" t="e">
        <f>VLOOKUP($B588,外資期貨未平倉口數!$A$4:$M$499,10,FALSE)</f>
        <v>#N/A</v>
      </c>
      <c r="Q588" s="27" t="e">
        <f>VLOOKUP($B588,外資期貨未平倉口數!$A$4:$M$499,11,FALSE)</f>
        <v>#N/A</v>
      </c>
      <c r="R588" s="64" t="e">
        <f>VLOOKUP($B588,選擇權未平倉餘額!$A$4:$I$500,6,FALSE)</f>
        <v>#N/A</v>
      </c>
      <c r="S588" s="64" t="e">
        <f>VLOOKUP($B588,選擇權未平倉餘額!$A$4:$I$500,7,FALSE)</f>
        <v>#N/A</v>
      </c>
      <c r="T588" s="64" t="e">
        <f>VLOOKUP($B588,選擇權未平倉餘額!$A$4:$I$500,8,FALSE)</f>
        <v>#N/A</v>
      </c>
      <c r="U588" s="64" t="e">
        <f>VLOOKUP($B588,選擇權未平倉餘額!$A$4:$I$500,9,FALSE)</f>
        <v>#N/A</v>
      </c>
      <c r="V588" s="39" t="e">
        <f>VLOOKUP($B588,臺指選擇權P_C_Ratios!$A$4:$C$500,3,FALSE)</f>
        <v>#N/A</v>
      </c>
      <c r="W588" s="41" t="e">
        <f>VLOOKUP($B588,散戶多空比!$A$6:$L$500,12,FALSE)</f>
        <v>#N/A</v>
      </c>
      <c r="X588" s="40" t="e">
        <f>VLOOKUP($B588,期貨大額交易人未沖銷部位!$A$4:$O$499,4,FALSE)</f>
        <v>#N/A</v>
      </c>
      <c r="Y588" s="40" t="e">
        <f>VLOOKUP($B588,期貨大額交易人未沖銷部位!$A$4:$O$499,7,FALSE)</f>
        <v>#N/A</v>
      </c>
      <c r="Z588" s="40" t="e">
        <f>VLOOKUP($B588,期貨大額交易人未沖銷部位!$A$4:$O$499,10,FALSE)</f>
        <v>#N/A</v>
      </c>
      <c r="AA588" s="40" t="e">
        <f>VLOOKUP($B588,期貨大額交易人未沖銷部位!$A$4:$O$499,13,FALSE)</f>
        <v>#N/A</v>
      </c>
      <c r="AB588" s="40" t="e">
        <f>VLOOKUP($B588,期貨大額交易人未沖銷部位!$A$4:$O$499,14,FALSE)</f>
        <v>#N/A</v>
      </c>
      <c r="AC588" s="40" t="e">
        <f>VLOOKUP($B588,期貨大額交易人未沖銷部位!$A$4:$O$499,15,FALSE)</f>
        <v>#N/A</v>
      </c>
      <c r="AD588" s="33" t="e">
        <f>VLOOKUP($B588,三大美股走勢!$A$4:$J$495,4,FALSE)</f>
        <v>#N/A</v>
      </c>
      <c r="AE588" s="33" t="e">
        <f>VLOOKUP($B588,三大美股走勢!$A$4:$J$495,7,FALSE)</f>
        <v>#N/A</v>
      </c>
      <c r="AF588" s="33" t="e">
        <f>VLOOKUP($B588,三大美股走勢!$A$4:$J$495,10,FALSE)</f>
        <v>#N/A</v>
      </c>
    </row>
    <row r="589" spans="2:32">
      <c r="B589" s="32">
        <v>43368</v>
      </c>
      <c r="C589" s="33" t="e">
        <f>VLOOKUP($B589,大盤與近月台指!$A$4:$I$499,2,FALSE)</f>
        <v>#N/A</v>
      </c>
      <c r="D589" s="34" t="e">
        <f>VLOOKUP($B589,大盤與近月台指!$A$4:$I$499,3,FALSE)</f>
        <v>#N/A</v>
      </c>
      <c r="E589" s="35" t="e">
        <f>VLOOKUP($B589,大盤與近月台指!$A$4:$I$499,4,FALSE)</f>
        <v>#N/A</v>
      </c>
      <c r="F589" s="33" t="e">
        <f>VLOOKUP($B589,大盤與近月台指!$A$4:$I$499,5,FALSE)</f>
        <v>#N/A</v>
      </c>
      <c r="G589" s="49" t="e">
        <f>VLOOKUP($B589,三大法人買賣超!$A$4:$I$500,3,FALSE)</f>
        <v>#N/A</v>
      </c>
      <c r="H589" s="34" t="e">
        <f>VLOOKUP($B589,三大法人買賣超!$A$4:$I$500,5,FALSE)</f>
        <v>#N/A</v>
      </c>
      <c r="I589" s="27" t="e">
        <f>VLOOKUP($B589,三大法人買賣超!$A$4:$I$500,7,FALSE)</f>
        <v>#N/A</v>
      </c>
      <c r="J589" s="27" t="e">
        <f>VLOOKUP($B589,三大法人買賣超!$A$4:$I$500,9,FALSE)</f>
        <v>#N/A</v>
      </c>
      <c r="K589" s="37">
        <f>新台幣匯率美元指數!B590</f>
        <v>0</v>
      </c>
      <c r="L589" s="38">
        <f>新台幣匯率美元指數!C590</f>
        <v>0</v>
      </c>
      <c r="M589" s="39">
        <f>新台幣匯率美元指數!D590</f>
        <v>0</v>
      </c>
      <c r="N589" s="27" t="e">
        <f>VLOOKUP($B589,外資期貨未平倉口數!$A$4:$M$499,4,FALSE)</f>
        <v>#N/A</v>
      </c>
      <c r="O589" s="27" t="e">
        <f>VLOOKUP($B589,外資期貨未平倉口數!$A$4:$M$499,9,FALSE)</f>
        <v>#N/A</v>
      </c>
      <c r="P589" s="27" t="e">
        <f>VLOOKUP($B589,外資期貨未平倉口數!$A$4:$M$499,10,FALSE)</f>
        <v>#N/A</v>
      </c>
      <c r="Q589" s="27" t="e">
        <f>VLOOKUP($B589,外資期貨未平倉口數!$A$4:$M$499,11,FALSE)</f>
        <v>#N/A</v>
      </c>
      <c r="R589" s="64" t="e">
        <f>VLOOKUP($B589,選擇權未平倉餘額!$A$4:$I$500,6,FALSE)</f>
        <v>#N/A</v>
      </c>
      <c r="S589" s="64" t="e">
        <f>VLOOKUP($B589,選擇權未平倉餘額!$A$4:$I$500,7,FALSE)</f>
        <v>#N/A</v>
      </c>
      <c r="T589" s="64" t="e">
        <f>VLOOKUP($B589,選擇權未平倉餘額!$A$4:$I$500,8,FALSE)</f>
        <v>#N/A</v>
      </c>
      <c r="U589" s="64" t="e">
        <f>VLOOKUP($B589,選擇權未平倉餘額!$A$4:$I$500,9,FALSE)</f>
        <v>#N/A</v>
      </c>
      <c r="V589" s="39" t="e">
        <f>VLOOKUP($B589,臺指選擇權P_C_Ratios!$A$4:$C$500,3,FALSE)</f>
        <v>#N/A</v>
      </c>
      <c r="W589" s="41" t="e">
        <f>VLOOKUP($B589,散戶多空比!$A$6:$L$500,12,FALSE)</f>
        <v>#N/A</v>
      </c>
      <c r="X589" s="40" t="e">
        <f>VLOOKUP($B589,期貨大額交易人未沖銷部位!$A$4:$O$499,4,FALSE)</f>
        <v>#N/A</v>
      </c>
      <c r="Y589" s="40" t="e">
        <f>VLOOKUP($B589,期貨大額交易人未沖銷部位!$A$4:$O$499,7,FALSE)</f>
        <v>#N/A</v>
      </c>
      <c r="Z589" s="40" t="e">
        <f>VLOOKUP($B589,期貨大額交易人未沖銷部位!$A$4:$O$499,10,FALSE)</f>
        <v>#N/A</v>
      </c>
      <c r="AA589" s="40" t="e">
        <f>VLOOKUP($B589,期貨大額交易人未沖銷部位!$A$4:$O$499,13,FALSE)</f>
        <v>#N/A</v>
      </c>
      <c r="AB589" s="40" t="e">
        <f>VLOOKUP($B589,期貨大額交易人未沖銷部位!$A$4:$O$499,14,FALSE)</f>
        <v>#N/A</v>
      </c>
      <c r="AC589" s="40" t="e">
        <f>VLOOKUP($B589,期貨大額交易人未沖銷部位!$A$4:$O$499,15,FALSE)</f>
        <v>#N/A</v>
      </c>
      <c r="AD589" s="33" t="e">
        <f>VLOOKUP($B589,三大美股走勢!$A$4:$J$495,4,FALSE)</f>
        <v>#N/A</v>
      </c>
      <c r="AE589" s="33" t="e">
        <f>VLOOKUP($B589,三大美股走勢!$A$4:$J$495,7,FALSE)</f>
        <v>#N/A</v>
      </c>
      <c r="AF589" s="33" t="e">
        <f>VLOOKUP($B589,三大美股走勢!$A$4:$J$495,10,FALSE)</f>
        <v>#N/A</v>
      </c>
    </row>
    <row r="590" spans="2:32">
      <c r="B590" s="32">
        <v>43369</v>
      </c>
      <c r="C590" s="33" t="e">
        <f>VLOOKUP($B590,大盤與近月台指!$A$4:$I$499,2,FALSE)</f>
        <v>#N/A</v>
      </c>
      <c r="D590" s="34" t="e">
        <f>VLOOKUP($B590,大盤與近月台指!$A$4:$I$499,3,FALSE)</f>
        <v>#N/A</v>
      </c>
      <c r="E590" s="35" t="e">
        <f>VLOOKUP($B590,大盤與近月台指!$A$4:$I$499,4,FALSE)</f>
        <v>#N/A</v>
      </c>
      <c r="F590" s="33" t="e">
        <f>VLOOKUP($B590,大盤與近月台指!$A$4:$I$499,5,FALSE)</f>
        <v>#N/A</v>
      </c>
      <c r="G590" s="49" t="e">
        <f>VLOOKUP($B590,三大法人買賣超!$A$4:$I$500,3,FALSE)</f>
        <v>#N/A</v>
      </c>
      <c r="H590" s="34" t="e">
        <f>VLOOKUP($B590,三大法人買賣超!$A$4:$I$500,5,FALSE)</f>
        <v>#N/A</v>
      </c>
      <c r="I590" s="27" t="e">
        <f>VLOOKUP($B590,三大法人買賣超!$A$4:$I$500,7,FALSE)</f>
        <v>#N/A</v>
      </c>
      <c r="J590" s="27" t="e">
        <f>VLOOKUP($B590,三大法人買賣超!$A$4:$I$500,9,FALSE)</f>
        <v>#N/A</v>
      </c>
      <c r="K590" s="37">
        <f>新台幣匯率美元指數!B591</f>
        <v>0</v>
      </c>
      <c r="L590" s="38">
        <f>新台幣匯率美元指數!C591</f>
        <v>0</v>
      </c>
      <c r="M590" s="39">
        <f>新台幣匯率美元指數!D591</f>
        <v>0</v>
      </c>
      <c r="N590" s="27" t="e">
        <f>VLOOKUP($B590,外資期貨未平倉口數!$A$4:$M$499,4,FALSE)</f>
        <v>#N/A</v>
      </c>
      <c r="O590" s="27" t="e">
        <f>VLOOKUP($B590,外資期貨未平倉口數!$A$4:$M$499,9,FALSE)</f>
        <v>#N/A</v>
      </c>
      <c r="P590" s="27" t="e">
        <f>VLOOKUP($B590,外資期貨未平倉口數!$A$4:$M$499,10,FALSE)</f>
        <v>#N/A</v>
      </c>
      <c r="Q590" s="27" t="e">
        <f>VLOOKUP($B590,外資期貨未平倉口數!$A$4:$M$499,11,FALSE)</f>
        <v>#N/A</v>
      </c>
      <c r="R590" s="64" t="e">
        <f>VLOOKUP($B590,選擇權未平倉餘額!$A$4:$I$500,6,FALSE)</f>
        <v>#N/A</v>
      </c>
      <c r="S590" s="64" t="e">
        <f>VLOOKUP($B590,選擇權未平倉餘額!$A$4:$I$500,7,FALSE)</f>
        <v>#N/A</v>
      </c>
      <c r="T590" s="64" t="e">
        <f>VLOOKUP($B590,選擇權未平倉餘額!$A$4:$I$500,8,FALSE)</f>
        <v>#N/A</v>
      </c>
      <c r="U590" s="64" t="e">
        <f>VLOOKUP($B590,選擇權未平倉餘額!$A$4:$I$500,9,FALSE)</f>
        <v>#N/A</v>
      </c>
      <c r="V590" s="39" t="e">
        <f>VLOOKUP($B590,臺指選擇權P_C_Ratios!$A$4:$C$500,3,FALSE)</f>
        <v>#N/A</v>
      </c>
      <c r="W590" s="41" t="e">
        <f>VLOOKUP($B590,散戶多空比!$A$6:$L$500,12,FALSE)</f>
        <v>#N/A</v>
      </c>
      <c r="X590" s="40" t="e">
        <f>VLOOKUP($B590,期貨大額交易人未沖銷部位!$A$4:$O$499,4,FALSE)</f>
        <v>#N/A</v>
      </c>
      <c r="Y590" s="40" t="e">
        <f>VLOOKUP($B590,期貨大額交易人未沖銷部位!$A$4:$O$499,7,FALSE)</f>
        <v>#N/A</v>
      </c>
      <c r="Z590" s="40" t="e">
        <f>VLOOKUP($B590,期貨大額交易人未沖銷部位!$A$4:$O$499,10,FALSE)</f>
        <v>#N/A</v>
      </c>
      <c r="AA590" s="40" t="e">
        <f>VLOOKUP($B590,期貨大額交易人未沖銷部位!$A$4:$O$499,13,FALSE)</f>
        <v>#N/A</v>
      </c>
      <c r="AB590" s="40" t="e">
        <f>VLOOKUP($B590,期貨大額交易人未沖銷部位!$A$4:$O$499,14,FALSE)</f>
        <v>#N/A</v>
      </c>
      <c r="AC590" s="40" t="e">
        <f>VLOOKUP($B590,期貨大額交易人未沖銷部位!$A$4:$O$499,15,FALSE)</f>
        <v>#N/A</v>
      </c>
      <c r="AD590" s="33" t="e">
        <f>VLOOKUP($B590,三大美股走勢!$A$4:$J$495,4,FALSE)</f>
        <v>#N/A</v>
      </c>
      <c r="AE590" s="33" t="e">
        <f>VLOOKUP($B590,三大美股走勢!$A$4:$J$495,7,FALSE)</f>
        <v>#N/A</v>
      </c>
      <c r="AF590" s="33" t="e">
        <f>VLOOKUP($B590,三大美股走勢!$A$4:$J$495,10,FALSE)</f>
        <v>#N/A</v>
      </c>
    </row>
    <row r="591" spans="2:32">
      <c r="B591" s="32">
        <v>43370</v>
      </c>
      <c r="C591" s="33" t="e">
        <f>VLOOKUP($B591,大盤與近月台指!$A$4:$I$499,2,FALSE)</f>
        <v>#N/A</v>
      </c>
      <c r="D591" s="34" t="e">
        <f>VLOOKUP($B591,大盤與近月台指!$A$4:$I$499,3,FALSE)</f>
        <v>#N/A</v>
      </c>
      <c r="E591" s="35" t="e">
        <f>VLOOKUP($B591,大盤與近月台指!$A$4:$I$499,4,FALSE)</f>
        <v>#N/A</v>
      </c>
      <c r="F591" s="33" t="e">
        <f>VLOOKUP($B591,大盤與近月台指!$A$4:$I$499,5,FALSE)</f>
        <v>#N/A</v>
      </c>
      <c r="G591" s="49" t="e">
        <f>VLOOKUP($B591,三大法人買賣超!$A$4:$I$500,3,FALSE)</f>
        <v>#N/A</v>
      </c>
      <c r="H591" s="34" t="e">
        <f>VLOOKUP($B591,三大法人買賣超!$A$4:$I$500,5,FALSE)</f>
        <v>#N/A</v>
      </c>
      <c r="I591" s="27" t="e">
        <f>VLOOKUP($B591,三大法人買賣超!$A$4:$I$500,7,FALSE)</f>
        <v>#N/A</v>
      </c>
      <c r="J591" s="27" t="e">
        <f>VLOOKUP($B591,三大法人買賣超!$A$4:$I$500,9,FALSE)</f>
        <v>#N/A</v>
      </c>
      <c r="K591" s="37">
        <f>新台幣匯率美元指數!B592</f>
        <v>0</v>
      </c>
      <c r="L591" s="38">
        <f>新台幣匯率美元指數!C592</f>
        <v>0</v>
      </c>
      <c r="M591" s="39">
        <f>新台幣匯率美元指數!D592</f>
        <v>0</v>
      </c>
      <c r="N591" s="27" t="e">
        <f>VLOOKUP($B591,外資期貨未平倉口數!$A$4:$M$499,4,FALSE)</f>
        <v>#N/A</v>
      </c>
      <c r="O591" s="27" t="e">
        <f>VLOOKUP($B591,外資期貨未平倉口數!$A$4:$M$499,9,FALSE)</f>
        <v>#N/A</v>
      </c>
      <c r="P591" s="27" t="e">
        <f>VLOOKUP($B591,外資期貨未平倉口數!$A$4:$M$499,10,FALSE)</f>
        <v>#N/A</v>
      </c>
      <c r="Q591" s="27" t="e">
        <f>VLOOKUP($B591,外資期貨未平倉口數!$A$4:$M$499,11,FALSE)</f>
        <v>#N/A</v>
      </c>
      <c r="R591" s="64" t="e">
        <f>VLOOKUP($B591,選擇權未平倉餘額!$A$4:$I$500,6,FALSE)</f>
        <v>#N/A</v>
      </c>
      <c r="S591" s="64" t="e">
        <f>VLOOKUP($B591,選擇權未平倉餘額!$A$4:$I$500,7,FALSE)</f>
        <v>#N/A</v>
      </c>
      <c r="T591" s="64" t="e">
        <f>VLOOKUP($B591,選擇權未平倉餘額!$A$4:$I$500,8,FALSE)</f>
        <v>#N/A</v>
      </c>
      <c r="U591" s="64" t="e">
        <f>VLOOKUP($B591,選擇權未平倉餘額!$A$4:$I$500,9,FALSE)</f>
        <v>#N/A</v>
      </c>
      <c r="V591" s="39" t="e">
        <f>VLOOKUP($B591,臺指選擇權P_C_Ratios!$A$4:$C$500,3,FALSE)</f>
        <v>#N/A</v>
      </c>
      <c r="W591" s="41" t="e">
        <f>VLOOKUP($B591,散戶多空比!$A$6:$L$500,12,FALSE)</f>
        <v>#N/A</v>
      </c>
      <c r="X591" s="40" t="e">
        <f>VLOOKUP($B591,期貨大額交易人未沖銷部位!$A$4:$O$499,4,FALSE)</f>
        <v>#N/A</v>
      </c>
      <c r="Y591" s="40" t="e">
        <f>VLOOKUP($B591,期貨大額交易人未沖銷部位!$A$4:$O$499,7,FALSE)</f>
        <v>#N/A</v>
      </c>
      <c r="Z591" s="40" t="e">
        <f>VLOOKUP($B591,期貨大額交易人未沖銷部位!$A$4:$O$499,10,FALSE)</f>
        <v>#N/A</v>
      </c>
      <c r="AA591" s="40" t="e">
        <f>VLOOKUP($B591,期貨大額交易人未沖銷部位!$A$4:$O$499,13,FALSE)</f>
        <v>#N/A</v>
      </c>
      <c r="AB591" s="40" t="e">
        <f>VLOOKUP($B591,期貨大額交易人未沖銷部位!$A$4:$O$499,14,FALSE)</f>
        <v>#N/A</v>
      </c>
      <c r="AC591" s="40" t="e">
        <f>VLOOKUP($B591,期貨大額交易人未沖銷部位!$A$4:$O$499,15,FALSE)</f>
        <v>#N/A</v>
      </c>
      <c r="AD591" s="33" t="e">
        <f>VLOOKUP($B591,三大美股走勢!$A$4:$J$495,4,FALSE)</f>
        <v>#N/A</v>
      </c>
      <c r="AE591" s="33" t="e">
        <f>VLOOKUP($B591,三大美股走勢!$A$4:$J$495,7,FALSE)</f>
        <v>#N/A</v>
      </c>
      <c r="AF591" s="33" t="e">
        <f>VLOOKUP($B591,三大美股走勢!$A$4:$J$495,10,FALSE)</f>
        <v>#N/A</v>
      </c>
    </row>
    <row r="592" spans="2:32">
      <c r="B592" s="32">
        <v>43371</v>
      </c>
      <c r="C592" s="33" t="e">
        <f>VLOOKUP($B592,大盤與近月台指!$A$4:$I$499,2,FALSE)</f>
        <v>#N/A</v>
      </c>
      <c r="D592" s="34" t="e">
        <f>VLOOKUP($B592,大盤與近月台指!$A$4:$I$499,3,FALSE)</f>
        <v>#N/A</v>
      </c>
      <c r="E592" s="35" t="e">
        <f>VLOOKUP($B592,大盤與近月台指!$A$4:$I$499,4,FALSE)</f>
        <v>#N/A</v>
      </c>
      <c r="F592" s="33" t="e">
        <f>VLOOKUP($B592,大盤與近月台指!$A$4:$I$499,5,FALSE)</f>
        <v>#N/A</v>
      </c>
      <c r="G592" s="49" t="e">
        <f>VLOOKUP($B592,三大法人買賣超!$A$4:$I$500,3,FALSE)</f>
        <v>#N/A</v>
      </c>
      <c r="H592" s="34" t="e">
        <f>VLOOKUP($B592,三大法人買賣超!$A$4:$I$500,5,FALSE)</f>
        <v>#N/A</v>
      </c>
      <c r="I592" s="27" t="e">
        <f>VLOOKUP($B592,三大法人買賣超!$A$4:$I$500,7,FALSE)</f>
        <v>#N/A</v>
      </c>
      <c r="J592" s="27" t="e">
        <f>VLOOKUP($B592,三大法人買賣超!$A$4:$I$500,9,FALSE)</f>
        <v>#N/A</v>
      </c>
      <c r="K592" s="37">
        <f>新台幣匯率美元指數!B593</f>
        <v>0</v>
      </c>
      <c r="L592" s="38">
        <f>新台幣匯率美元指數!C593</f>
        <v>0</v>
      </c>
      <c r="M592" s="39">
        <f>新台幣匯率美元指數!D593</f>
        <v>0</v>
      </c>
      <c r="N592" s="27" t="e">
        <f>VLOOKUP($B592,外資期貨未平倉口數!$A$4:$M$499,4,FALSE)</f>
        <v>#N/A</v>
      </c>
      <c r="O592" s="27" t="e">
        <f>VLOOKUP($B592,外資期貨未平倉口數!$A$4:$M$499,9,FALSE)</f>
        <v>#N/A</v>
      </c>
      <c r="P592" s="27" t="e">
        <f>VLOOKUP($B592,外資期貨未平倉口數!$A$4:$M$499,10,FALSE)</f>
        <v>#N/A</v>
      </c>
      <c r="Q592" s="27" t="e">
        <f>VLOOKUP($B592,外資期貨未平倉口數!$A$4:$M$499,11,FALSE)</f>
        <v>#N/A</v>
      </c>
      <c r="R592" s="64" t="e">
        <f>VLOOKUP($B592,選擇權未平倉餘額!$A$4:$I$500,6,FALSE)</f>
        <v>#N/A</v>
      </c>
      <c r="S592" s="64" t="e">
        <f>VLOOKUP($B592,選擇權未平倉餘額!$A$4:$I$500,7,FALSE)</f>
        <v>#N/A</v>
      </c>
      <c r="T592" s="64" t="e">
        <f>VLOOKUP($B592,選擇權未平倉餘額!$A$4:$I$500,8,FALSE)</f>
        <v>#N/A</v>
      </c>
      <c r="U592" s="64" t="e">
        <f>VLOOKUP($B592,選擇權未平倉餘額!$A$4:$I$500,9,FALSE)</f>
        <v>#N/A</v>
      </c>
      <c r="V592" s="39" t="e">
        <f>VLOOKUP($B592,臺指選擇權P_C_Ratios!$A$4:$C$500,3,FALSE)</f>
        <v>#N/A</v>
      </c>
      <c r="W592" s="41" t="e">
        <f>VLOOKUP($B592,散戶多空比!$A$6:$L$500,12,FALSE)</f>
        <v>#N/A</v>
      </c>
      <c r="X592" s="40" t="e">
        <f>VLOOKUP($B592,期貨大額交易人未沖銷部位!$A$4:$O$499,4,FALSE)</f>
        <v>#N/A</v>
      </c>
      <c r="Y592" s="40" t="e">
        <f>VLOOKUP($B592,期貨大額交易人未沖銷部位!$A$4:$O$499,7,FALSE)</f>
        <v>#N/A</v>
      </c>
      <c r="Z592" s="40" t="e">
        <f>VLOOKUP($B592,期貨大額交易人未沖銷部位!$A$4:$O$499,10,FALSE)</f>
        <v>#N/A</v>
      </c>
      <c r="AA592" s="40" t="e">
        <f>VLOOKUP($B592,期貨大額交易人未沖銷部位!$A$4:$O$499,13,FALSE)</f>
        <v>#N/A</v>
      </c>
      <c r="AB592" s="40" t="e">
        <f>VLOOKUP($B592,期貨大額交易人未沖銷部位!$A$4:$O$499,14,FALSE)</f>
        <v>#N/A</v>
      </c>
      <c r="AC592" s="40" t="e">
        <f>VLOOKUP($B592,期貨大額交易人未沖銷部位!$A$4:$O$499,15,FALSE)</f>
        <v>#N/A</v>
      </c>
      <c r="AD592" s="33" t="e">
        <f>VLOOKUP($B592,三大美股走勢!$A$4:$J$495,4,FALSE)</f>
        <v>#N/A</v>
      </c>
      <c r="AE592" s="33" t="e">
        <f>VLOOKUP($B592,三大美股走勢!$A$4:$J$495,7,FALSE)</f>
        <v>#N/A</v>
      </c>
      <c r="AF592" s="33" t="e">
        <f>VLOOKUP($B592,三大美股走勢!$A$4:$J$495,10,FALSE)</f>
        <v>#N/A</v>
      </c>
    </row>
    <row r="593" spans="2:32">
      <c r="B593" s="32">
        <v>43372</v>
      </c>
      <c r="C593" s="33" t="e">
        <f>VLOOKUP($B593,大盤與近月台指!$A$4:$I$499,2,FALSE)</f>
        <v>#N/A</v>
      </c>
      <c r="D593" s="34" t="e">
        <f>VLOOKUP($B593,大盤與近月台指!$A$4:$I$499,3,FALSE)</f>
        <v>#N/A</v>
      </c>
      <c r="E593" s="35" t="e">
        <f>VLOOKUP($B593,大盤與近月台指!$A$4:$I$499,4,FALSE)</f>
        <v>#N/A</v>
      </c>
      <c r="F593" s="33" t="e">
        <f>VLOOKUP($B593,大盤與近月台指!$A$4:$I$499,5,FALSE)</f>
        <v>#N/A</v>
      </c>
      <c r="G593" s="49" t="e">
        <f>VLOOKUP($B593,三大法人買賣超!$A$4:$I$500,3,FALSE)</f>
        <v>#N/A</v>
      </c>
      <c r="H593" s="34" t="e">
        <f>VLOOKUP($B593,三大法人買賣超!$A$4:$I$500,5,FALSE)</f>
        <v>#N/A</v>
      </c>
      <c r="I593" s="27" t="e">
        <f>VLOOKUP($B593,三大法人買賣超!$A$4:$I$500,7,FALSE)</f>
        <v>#N/A</v>
      </c>
      <c r="J593" s="27" t="e">
        <f>VLOOKUP($B593,三大法人買賣超!$A$4:$I$500,9,FALSE)</f>
        <v>#N/A</v>
      </c>
      <c r="K593" s="37">
        <f>新台幣匯率美元指數!B594</f>
        <v>0</v>
      </c>
      <c r="L593" s="38">
        <f>新台幣匯率美元指數!C594</f>
        <v>0</v>
      </c>
      <c r="M593" s="39">
        <f>新台幣匯率美元指數!D594</f>
        <v>0</v>
      </c>
      <c r="N593" s="27" t="e">
        <f>VLOOKUP($B593,外資期貨未平倉口數!$A$4:$M$499,4,FALSE)</f>
        <v>#N/A</v>
      </c>
      <c r="O593" s="27" t="e">
        <f>VLOOKUP($B593,外資期貨未平倉口數!$A$4:$M$499,9,FALSE)</f>
        <v>#N/A</v>
      </c>
      <c r="P593" s="27" t="e">
        <f>VLOOKUP($B593,外資期貨未平倉口數!$A$4:$M$499,10,FALSE)</f>
        <v>#N/A</v>
      </c>
      <c r="Q593" s="27" t="e">
        <f>VLOOKUP($B593,外資期貨未平倉口數!$A$4:$M$499,11,FALSE)</f>
        <v>#N/A</v>
      </c>
      <c r="R593" s="64" t="e">
        <f>VLOOKUP($B593,選擇權未平倉餘額!$A$4:$I$500,6,FALSE)</f>
        <v>#N/A</v>
      </c>
      <c r="S593" s="64" t="e">
        <f>VLOOKUP($B593,選擇權未平倉餘額!$A$4:$I$500,7,FALSE)</f>
        <v>#N/A</v>
      </c>
      <c r="T593" s="64" t="e">
        <f>VLOOKUP($B593,選擇權未平倉餘額!$A$4:$I$500,8,FALSE)</f>
        <v>#N/A</v>
      </c>
      <c r="U593" s="64" t="e">
        <f>VLOOKUP($B593,選擇權未平倉餘額!$A$4:$I$500,9,FALSE)</f>
        <v>#N/A</v>
      </c>
      <c r="V593" s="39" t="e">
        <f>VLOOKUP($B593,臺指選擇權P_C_Ratios!$A$4:$C$500,3,FALSE)</f>
        <v>#N/A</v>
      </c>
      <c r="W593" s="41" t="e">
        <f>VLOOKUP($B593,散戶多空比!$A$6:$L$500,12,FALSE)</f>
        <v>#N/A</v>
      </c>
      <c r="X593" s="40" t="e">
        <f>VLOOKUP($B593,期貨大額交易人未沖銷部位!$A$4:$O$499,4,FALSE)</f>
        <v>#N/A</v>
      </c>
      <c r="Y593" s="40" t="e">
        <f>VLOOKUP($B593,期貨大額交易人未沖銷部位!$A$4:$O$499,7,FALSE)</f>
        <v>#N/A</v>
      </c>
      <c r="Z593" s="40" t="e">
        <f>VLOOKUP($B593,期貨大額交易人未沖銷部位!$A$4:$O$499,10,FALSE)</f>
        <v>#N/A</v>
      </c>
      <c r="AA593" s="40" t="e">
        <f>VLOOKUP($B593,期貨大額交易人未沖銷部位!$A$4:$O$499,13,FALSE)</f>
        <v>#N/A</v>
      </c>
      <c r="AB593" s="40" t="e">
        <f>VLOOKUP($B593,期貨大額交易人未沖銷部位!$A$4:$O$499,14,FALSE)</f>
        <v>#N/A</v>
      </c>
      <c r="AC593" s="40" t="e">
        <f>VLOOKUP($B593,期貨大額交易人未沖銷部位!$A$4:$O$499,15,FALSE)</f>
        <v>#N/A</v>
      </c>
      <c r="AD593" s="33" t="e">
        <f>VLOOKUP($B593,三大美股走勢!$A$4:$J$495,4,FALSE)</f>
        <v>#N/A</v>
      </c>
      <c r="AE593" s="33" t="e">
        <f>VLOOKUP($B593,三大美股走勢!$A$4:$J$495,7,FALSE)</f>
        <v>#N/A</v>
      </c>
      <c r="AF593" s="33" t="e">
        <f>VLOOKUP($B593,三大美股走勢!$A$4:$J$495,10,FALSE)</f>
        <v>#N/A</v>
      </c>
    </row>
    <row r="594" spans="2:32">
      <c r="B594" s="32">
        <v>43373</v>
      </c>
      <c r="C594" s="33" t="e">
        <f>VLOOKUP($B594,大盤與近月台指!$A$4:$I$499,2,FALSE)</f>
        <v>#N/A</v>
      </c>
      <c r="D594" s="34" t="e">
        <f>VLOOKUP($B594,大盤與近月台指!$A$4:$I$499,3,FALSE)</f>
        <v>#N/A</v>
      </c>
      <c r="E594" s="35" t="e">
        <f>VLOOKUP($B594,大盤與近月台指!$A$4:$I$499,4,FALSE)</f>
        <v>#N/A</v>
      </c>
      <c r="F594" s="33" t="e">
        <f>VLOOKUP($B594,大盤與近月台指!$A$4:$I$499,5,FALSE)</f>
        <v>#N/A</v>
      </c>
      <c r="G594" s="49" t="e">
        <f>VLOOKUP($B594,三大法人買賣超!$A$4:$I$500,3,FALSE)</f>
        <v>#N/A</v>
      </c>
      <c r="H594" s="34" t="e">
        <f>VLOOKUP($B594,三大法人買賣超!$A$4:$I$500,5,FALSE)</f>
        <v>#N/A</v>
      </c>
      <c r="I594" s="27" t="e">
        <f>VLOOKUP($B594,三大法人買賣超!$A$4:$I$500,7,FALSE)</f>
        <v>#N/A</v>
      </c>
      <c r="J594" s="27" t="e">
        <f>VLOOKUP($B594,三大法人買賣超!$A$4:$I$500,9,FALSE)</f>
        <v>#N/A</v>
      </c>
      <c r="K594" s="37">
        <f>新台幣匯率美元指數!B595</f>
        <v>0</v>
      </c>
      <c r="L594" s="38">
        <f>新台幣匯率美元指數!C595</f>
        <v>0</v>
      </c>
      <c r="M594" s="39">
        <f>新台幣匯率美元指數!D595</f>
        <v>0</v>
      </c>
      <c r="N594" s="27" t="e">
        <f>VLOOKUP($B594,外資期貨未平倉口數!$A$4:$M$499,4,FALSE)</f>
        <v>#N/A</v>
      </c>
      <c r="O594" s="27" t="e">
        <f>VLOOKUP($B594,外資期貨未平倉口數!$A$4:$M$499,9,FALSE)</f>
        <v>#N/A</v>
      </c>
      <c r="P594" s="27" t="e">
        <f>VLOOKUP($B594,外資期貨未平倉口數!$A$4:$M$499,10,FALSE)</f>
        <v>#N/A</v>
      </c>
      <c r="Q594" s="27" t="e">
        <f>VLOOKUP($B594,外資期貨未平倉口數!$A$4:$M$499,11,FALSE)</f>
        <v>#N/A</v>
      </c>
      <c r="R594" s="64" t="e">
        <f>VLOOKUP($B594,選擇權未平倉餘額!$A$4:$I$500,6,FALSE)</f>
        <v>#N/A</v>
      </c>
      <c r="S594" s="64" t="e">
        <f>VLOOKUP($B594,選擇權未平倉餘額!$A$4:$I$500,7,FALSE)</f>
        <v>#N/A</v>
      </c>
      <c r="T594" s="64" t="e">
        <f>VLOOKUP($B594,選擇權未平倉餘額!$A$4:$I$500,8,FALSE)</f>
        <v>#N/A</v>
      </c>
      <c r="U594" s="64" t="e">
        <f>VLOOKUP($B594,選擇權未平倉餘額!$A$4:$I$500,9,FALSE)</f>
        <v>#N/A</v>
      </c>
      <c r="V594" s="39" t="e">
        <f>VLOOKUP($B594,臺指選擇權P_C_Ratios!$A$4:$C$500,3,FALSE)</f>
        <v>#N/A</v>
      </c>
      <c r="W594" s="41" t="e">
        <f>VLOOKUP($B594,散戶多空比!$A$6:$L$500,12,FALSE)</f>
        <v>#N/A</v>
      </c>
      <c r="X594" s="40" t="e">
        <f>VLOOKUP($B594,期貨大額交易人未沖銷部位!$A$4:$O$499,4,FALSE)</f>
        <v>#N/A</v>
      </c>
      <c r="Y594" s="40" t="e">
        <f>VLOOKUP($B594,期貨大額交易人未沖銷部位!$A$4:$O$499,7,FALSE)</f>
        <v>#N/A</v>
      </c>
      <c r="Z594" s="40" t="e">
        <f>VLOOKUP($B594,期貨大額交易人未沖銷部位!$A$4:$O$499,10,FALSE)</f>
        <v>#N/A</v>
      </c>
      <c r="AA594" s="40" t="e">
        <f>VLOOKUP($B594,期貨大額交易人未沖銷部位!$A$4:$O$499,13,FALSE)</f>
        <v>#N/A</v>
      </c>
      <c r="AB594" s="40" t="e">
        <f>VLOOKUP($B594,期貨大額交易人未沖銷部位!$A$4:$O$499,14,FALSE)</f>
        <v>#N/A</v>
      </c>
      <c r="AC594" s="40" t="e">
        <f>VLOOKUP($B594,期貨大額交易人未沖銷部位!$A$4:$O$499,15,FALSE)</f>
        <v>#N/A</v>
      </c>
      <c r="AD594" s="33" t="e">
        <f>VLOOKUP($B594,三大美股走勢!$A$4:$J$495,4,FALSE)</f>
        <v>#N/A</v>
      </c>
      <c r="AE594" s="33" t="e">
        <f>VLOOKUP($B594,三大美股走勢!$A$4:$J$495,7,FALSE)</f>
        <v>#N/A</v>
      </c>
      <c r="AF594" s="33" t="e">
        <f>VLOOKUP($B594,三大美股走勢!$A$4:$J$495,10,FALSE)</f>
        <v>#N/A</v>
      </c>
    </row>
    <row r="595" spans="2:32">
      <c r="B595" s="32">
        <v>43374</v>
      </c>
      <c r="C595" s="33" t="e">
        <f>VLOOKUP($B595,大盤與近月台指!$A$4:$I$499,2,FALSE)</f>
        <v>#N/A</v>
      </c>
      <c r="D595" s="34" t="e">
        <f>VLOOKUP($B595,大盤與近月台指!$A$4:$I$499,3,FALSE)</f>
        <v>#N/A</v>
      </c>
      <c r="E595" s="35" t="e">
        <f>VLOOKUP($B595,大盤與近月台指!$A$4:$I$499,4,FALSE)</f>
        <v>#N/A</v>
      </c>
      <c r="F595" s="33" t="e">
        <f>VLOOKUP($B595,大盤與近月台指!$A$4:$I$499,5,FALSE)</f>
        <v>#N/A</v>
      </c>
      <c r="G595" s="49" t="e">
        <f>VLOOKUP($B595,三大法人買賣超!$A$4:$I$500,3,FALSE)</f>
        <v>#N/A</v>
      </c>
      <c r="H595" s="34" t="e">
        <f>VLOOKUP($B595,三大法人買賣超!$A$4:$I$500,5,FALSE)</f>
        <v>#N/A</v>
      </c>
      <c r="I595" s="27" t="e">
        <f>VLOOKUP($B595,三大法人買賣超!$A$4:$I$500,7,FALSE)</f>
        <v>#N/A</v>
      </c>
      <c r="J595" s="27" t="e">
        <f>VLOOKUP($B595,三大法人買賣超!$A$4:$I$500,9,FALSE)</f>
        <v>#N/A</v>
      </c>
      <c r="K595" s="37">
        <f>新台幣匯率美元指數!B596</f>
        <v>0</v>
      </c>
      <c r="L595" s="38">
        <f>新台幣匯率美元指數!C596</f>
        <v>0</v>
      </c>
      <c r="M595" s="39">
        <f>新台幣匯率美元指數!D596</f>
        <v>0</v>
      </c>
      <c r="N595" s="27" t="e">
        <f>VLOOKUP($B595,外資期貨未平倉口數!$A$4:$M$499,4,FALSE)</f>
        <v>#N/A</v>
      </c>
      <c r="O595" s="27" t="e">
        <f>VLOOKUP($B595,外資期貨未平倉口數!$A$4:$M$499,9,FALSE)</f>
        <v>#N/A</v>
      </c>
      <c r="P595" s="27" t="e">
        <f>VLOOKUP($B595,外資期貨未平倉口數!$A$4:$M$499,10,FALSE)</f>
        <v>#N/A</v>
      </c>
      <c r="Q595" s="27" t="e">
        <f>VLOOKUP($B595,外資期貨未平倉口數!$A$4:$M$499,11,FALSE)</f>
        <v>#N/A</v>
      </c>
      <c r="R595" s="64" t="e">
        <f>VLOOKUP($B595,選擇權未平倉餘額!$A$4:$I$500,6,FALSE)</f>
        <v>#N/A</v>
      </c>
      <c r="S595" s="64" t="e">
        <f>VLOOKUP($B595,選擇權未平倉餘額!$A$4:$I$500,7,FALSE)</f>
        <v>#N/A</v>
      </c>
      <c r="T595" s="64" t="e">
        <f>VLOOKUP($B595,選擇權未平倉餘額!$A$4:$I$500,8,FALSE)</f>
        <v>#N/A</v>
      </c>
      <c r="U595" s="64" t="e">
        <f>VLOOKUP($B595,選擇權未平倉餘額!$A$4:$I$500,9,FALSE)</f>
        <v>#N/A</v>
      </c>
      <c r="V595" s="39" t="e">
        <f>VLOOKUP($B595,臺指選擇權P_C_Ratios!$A$4:$C$500,3,FALSE)</f>
        <v>#N/A</v>
      </c>
      <c r="W595" s="41" t="e">
        <f>VLOOKUP($B595,散戶多空比!$A$6:$L$500,12,FALSE)</f>
        <v>#N/A</v>
      </c>
      <c r="X595" s="40" t="e">
        <f>VLOOKUP($B595,期貨大額交易人未沖銷部位!$A$4:$O$499,4,FALSE)</f>
        <v>#N/A</v>
      </c>
      <c r="Y595" s="40" t="e">
        <f>VLOOKUP($B595,期貨大額交易人未沖銷部位!$A$4:$O$499,7,FALSE)</f>
        <v>#N/A</v>
      </c>
      <c r="Z595" s="40" t="e">
        <f>VLOOKUP($B595,期貨大額交易人未沖銷部位!$A$4:$O$499,10,FALSE)</f>
        <v>#N/A</v>
      </c>
      <c r="AA595" s="40" t="e">
        <f>VLOOKUP($B595,期貨大額交易人未沖銷部位!$A$4:$O$499,13,FALSE)</f>
        <v>#N/A</v>
      </c>
      <c r="AB595" s="40" t="e">
        <f>VLOOKUP($B595,期貨大額交易人未沖銷部位!$A$4:$O$499,14,FALSE)</f>
        <v>#N/A</v>
      </c>
      <c r="AC595" s="40" t="e">
        <f>VLOOKUP($B595,期貨大額交易人未沖銷部位!$A$4:$O$499,15,FALSE)</f>
        <v>#N/A</v>
      </c>
      <c r="AD595" s="33" t="e">
        <f>VLOOKUP($B595,三大美股走勢!$A$4:$J$495,4,FALSE)</f>
        <v>#N/A</v>
      </c>
      <c r="AE595" s="33" t="e">
        <f>VLOOKUP($B595,三大美股走勢!$A$4:$J$495,7,FALSE)</f>
        <v>#N/A</v>
      </c>
      <c r="AF595" s="33" t="e">
        <f>VLOOKUP($B595,三大美股走勢!$A$4:$J$495,10,FALSE)</f>
        <v>#N/A</v>
      </c>
    </row>
    <row r="596" spans="2:32">
      <c r="B596" s="32">
        <v>43375</v>
      </c>
      <c r="C596" s="33" t="e">
        <f>VLOOKUP($B596,大盤與近月台指!$A$4:$I$499,2,FALSE)</f>
        <v>#N/A</v>
      </c>
      <c r="D596" s="34" t="e">
        <f>VLOOKUP($B596,大盤與近月台指!$A$4:$I$499,3,FALSE)</f>
        <v>#N/A</v>
      </c>
      <c r="E596" s="35" t="e">
        <f>VLOOKUP($B596,大盤與近月台指!$A$4:$I$499,4,FALSE)</f>
        <v>#N/A</v>
      </c>
      <c r="F596" s="33" t="e">
        <f>VLOOKUP($B596,大盤與近月台指!$A$4:$I$499,5,FALSE)</f>
        <v>#N/A</v>
      </c>
      <c r="G596" s="49" t="e">
        <f>VLOOKUP($B596,三大法人買賣超!$A$4:$I$500,3,FALSE)</f>
        <v>#N/A</v>
      </c>
      <c r="H596" s="34" t="e">
        <f>VLOOKUP($B596,三大法人買賣超!$A$4:$I$500,5,FALSE)</f>
        <v>#N/A</v>
      </c>
      <c r="I596" s="27" t="e">
        <f>VLOOKUP($B596,三大法人買賣超!$A$4:$I$500,7,FALSE)</f>
        <v>#N/A</v>
      </c>
      <c r="J596" s="27" t="e">
        <f>VLOOKUP($B596,三大法人買賣超!$A$4:$I$500,9,FALSE)</f>
        <v>#N/A</v>
      </c>
      <c r="K596" s="37">
        <f>新台幣匯率美元指數!B597</f>
        <v>0</v>
      </c>
      <c r="L596" s="38">
        <f>新台幣匯率美元指數!C597</f>
        <v>0</v>
      </c>
      <c r="M596" s="39">
        <f>新台幣匯率美元指數!D597</f>
        <v>0</v>
      </c>
      <c r="N596" s="27" t="e">
        <f>VLOOKUP($B596,外資期貨未平倉口數!$A$4:$M$499,4,FALSE)</f>
        <v>#N/A</v>
      </c>
      <c r="O596" s="27" t="e">
        <f>VLOOKUP($B596,外資期貨未平倉口數!$A$4:$M$499,9,FALSE)</f>
        <v>#N/A</v>
      </c>
      <c r="P596" s="27" t="e">
        <f>VLOOKUP($B596,外資期貨未平倉口數!$A$4:$M$499,10,FALSE)</f>
        <v>#N/A</v>
      </c>
      <c r="Q596" s="27" t="e">
        <f>VLOOKUP($B596,外資期貨未平倉口數!$A$4:$M$499,11,FALSE)</f>
        <v>#N/A</v>
      </c>
      <c r="R596" s="64" t="e">
        <f>VLOOKUP($B596,選擇權未平倉餘額!$A$4:$I$500,6,FALSE)</f>
        <v>#N/A</v>
      </c>
      <c r="S596" s="64" t="e">
        <f>VLOOKUP($B596,選擇權未平倉餘額!$A$4:$I$500,7,FALSE)</f>
        <v>#N/A</v>
      </c>
      <c r="T596" s="64" t="e">
        <f>VLOOKUP($B596,選擇權未平倉餘額!$A$4:$I$500,8,FALSE)</f>
        <v>#N/A</v>
      </c>
      <c r="U596" s="64" t="e">
        <f>VLOOKUP($B596,選擇權未平倉餘額!$A$4:$I$500,9,FALSE)</f>
        <v>#N/A</v>
      </c>
      <c r="V596" s="39" t="e">
        <f>VLOOKUP($B596,臺指選擇權P_C_Ratios!$A$4:$C$500,3,FALSE)</f>
        <v>#N/A</v>
      </c>
      <c r="W596" s="41" t="e">
        <f>VLOOKUP($B596,散戶多空比!$A$6:$L$500,12,FALSE)</f>
        <v>#N/A</v>
      </c>
      <c r="X596" s="40" t="e">
        <f>VLOOKUP($B596,期貨大額交易人未沖銷部位!$A$4:$O$499,4,FALSE)</f>
        <v>#N/A</v>
      </c>
      <c r="Y596" s="40" t="e">
        <f>VLOOKUP($B596,期貨大額交易人未沖銷部位!$A$4:$O$499,7,FALSE)</f>
        <v>#N/A</v>
      </c>
      <c r="Z596" s="40" t="e">
        <f>VLOOKUP($B596,期貨大額交易人未沖銷部位!$A$4:$O$499,10,FALSE)</f>
        <v>#N/A</v>
      </c>
      <c r="AA596" s="40" t="e">
        <f>VLOOKUP($B596,期貨大額交易人未沖銷部位!$A$4:$O$499,13,FALSE)</f>
        <v>#N/A</v>
      </c>
      <c r="AB596" s="40" t="e">
        <f>VLOOKUP($B596,期貨大額交易人未沖銷部位!$A$4:$O$499,14,FALSE)</f>
        <v>#N/A</v>
      </c>
      <c r="AC596" s="40" t="e">
        <f>VLOOKUP($B596,期貨大額交易人未沖銷部位!$A$4:$O$499,15,FALSE)</f>
        <v>#N/A</v>
      </c>
      <c r="AD596" s="33" t="e">
        <f>VLOOKUP($B596,三大美股走勢!$A$4:$J$495,4,FALSE)</f>
        <v>#N/A</v>
      </c>
      <c r="AE596" s="33" t="e">
        <f>VLOOKUP($B596,三大美股走勢!$A$4:$J$495,7,FALSE)</f>
        <v>#N/A</v>
      </c>
      <c r="AF596" s="33" t="e">
        <f>VLOOKUP($B596,三大美股走勢!$A$4:$J$495,10,FALSE)</f>
        <v>#N/A</v>
      </c>
    </row>
    <row r="597" spans="2:32">
      <c r="B597" s="32">
        <v>43376</v>
      </c>
      <c r="C597" s="33" t="e">
        <f>VLOOKUP($B597,大盤與近月台指!$A$4:$I$499,2,FALSE)</f>
        <v>#N/A</v>
      </c>
      <c r="D597" s="34" t="e">
        <f>VLOOKUP($B597,大盤與近月台指!$A$4:$I$499,3,FALSE)</f>
        <v>#N/A</v>
      </c>
      <c r="E597" s="35" t="e">
        <f>VLOOKUP($B597,大盤與近月台指!$A$4:$I$499,4,FALSE)</f>
        <v>#N/A</v>
      </c>
      <c r="F597" s="33" t="e">
        <f>VLOOKUP($B597,大盤與近月台指!$A$4:$I$499,5,FALSE)</f>
        <v>#N/A</v>
      </c>
      <c r="G597" s="49" t="e">
        <f>VLOOKUP($B597,三大法人買賣超!$A$4:$I$500,3,FALSE)</f>
        <v>#N/A</v>
      </c>
      <c r="H597" s="34" t="e">
        <f>VLOOKUP($B597,三大法人買賣超!$A$4:$I$500,5,FALSE)</f>
        <v>#N/A</v>
      </c>
      <c r="I597" s="27" t="e">
        <f>VLOOKUP($B597,三大法人買賣超!$A$4:$I$500,7,FALSE)</f>
        <v>#N/A</v>
      </c>
      <c r="J597" s="27" t="e">
        <f>VLOOKUP($B597,三大法人買賣超!$A$4:$I$500,9,FALSE)</f>
        <v>#N/A</v>
      </c>
      <c r="K597" s="37">
        <f>新台幣匯率美元指數!B598</f>
        <v>0</v>
      </c>
      <c r="L597" s="38">
        <f>新台幣匯率美元指數!C598</f>
        <v>0</v>
      </c>
      <c r="M597" s="39">
        <f>新台幣匯率美元指數!D598</f>
        <v>0</v>
      </c>
      <c r="N597" s="27" t="e">
        <f>VLOOKUP($B597,外資期貨未平倉口數!$A$4:$M$499,4,FALSE)</f>
        <v>#N/A</v>
      </c>
      <c r="O597" s="27" t="e">
        <f>VLOOKUP($B597,外資期貨未平倉口數!$A$4:$M$499,9,FALSE)</f>
        <v>#N/A</v>
      </c>
      <c r="P597" s="27" t="e">
        <f>VLOOKUP($B597,外資期貨未平倉口數!$A$4:$M$499,10,FALSE)</f>
        <v>#N/A</v>
      </c>
      <c r="Q597" s="27" t="e">
        <f>VLOOKUP($B597,外資期貨未平倉口數!$A$4:$M$499,11,FALSE)</f>
        <v>#N/A</v>
      </c>
      <c r="R597" s="64" t="e">
        <f>VLOOKUP($B597,選擇權未平倉餘額!$A$4:$I$500,6,FALSE)</f>
        <v>#N/A</v>
      </c>
      <c r="S597" s="64" t="e">
        <f>VLOOKUP($B597,選擇權未平倉餘額!$A$4:$I$500,7,FALSE)</f>
        <v>#N/A</v>
      </c>
      <c r="T597" s="64" t="e">
        <f>VLOOKUP($B597,選擇權未平倉餘額!$A$4:$I$500,8,FALSE)</f>
        <v>#N/A</v>
      </c>
      <c r="U597" s="64" t="e">
        <f>VLOOKUP($B597,選擇權未平倉餘額!$A$4:$I$500,9,FALSE)</f>
        <v>#N/A</v>
      </c>
      <c r="V597" s="39" t="e">
        <f>VLOOKUP($B597,臺指選擇權P_C_Ratios!$A$4:$C$500,3,FALSE)</f>
        <v>#N/A</v>
      </c>
      <c r="W597" s="41" t="e">
        <f>VLOOKUP($B597,散戶多空比!$A$6:$L$500,12,FALSE)</f>
        <v>#N/A</v>
      </c>
      <c r="X597" s="40" t="e">
        <f>VLOOKUP($B597,期貨大額交易人未沖銷部位!$A$4:$O$499,4,FALSE)</f>
        <v>#N/A</v>
      </c>
      <c r="Y597" s="40" t="e">
        <f>VLOOKUP($B597,期貨大額交易人未沖銷部位!$A$4:$O$499,7,FALSE)</f>
        <v>#N/A</v>
      </c>
      <c r="Z597" s="40" t="e">
        <f>VLOOKUP($B597,期貨大額交易人未沖銷部位!$A$4:$O$499,10,FALSE)</f>
        <v>#N/A</v>
      </c>
      <c r="AA597" s="40" t="e">
        <f>VLOOKUP($B597,期貨大額交易人未沖銷部位!$A$4:$O$499,13,FALSE)</f>
        <v>#N/A</v>
      </c>
      <c r="AB597" s="40" t="e">
        <f>VLOOKUP($B597,期貨大額交易人未沖銷部位!$A$4:$O$499,14,FALSE)</f>
        <v>#N/A</v>
      </c>
      <c r="AC597" s="40" t="e">
        <f>VLOOKUP($B597,期貨大額交易人未沖銷部位!$A$4:$O$499,15,FALSE)</f>
        <v>#N/A</v>
      </c>
      <c r="AD597" s="33" t="e">
        <f>VLOOKUP($B597,三大美股走勢!$A$4:$J$495,4,FALSE)</f>
        <v>#N/A</v>
      </c>
      <c r="AE597" s="33" t="e">
        <f>VLOOKUP($B597,三大美股走勢!$A$4:$J$495,7,FALSE)</f>
        <v>#N/A</v>
      </c>
      <c r="AF597" s="33" t="e">
        <f>VLOOKUP($B597,三大美股走勢!$A$4:$J$495,10,FALSE)</f>
        <v>#N/A</v>
      </c>
    </row>
    <row r="598" spans="2:32">
      <c r="B598" s="32">
        <v>43377</v>
      </c>
      <c r="C598" s="33" t="e">
        <f>VLOOKUP($B598,大盤與近月台指!$A$4:$I$499,2,FALSE)</f>
        <v>#N/A</v>
      </c>
      <c r="D598" s="34" t="e">
        <f>VLOOKUP($B598,大盤與近月台指!$A$4:$I$499,3,FALSE)</f>
        <v>#N/A</v>
      </c>
      <c r="E598" s="35" t="e">
        <f>VLOOKUP($B598,大盤與近月台指!$A$4:$I$499,4,FALSE)</f>
        <v>#N/A</v>
      </c>
      <c r="F598" s="33" t="e">
        <f>VLOOKUP($B598,大盤與近月台指!$A$4:$I$499,5,FALSE)</f>
        <v>#N/A</v>
      </c>
      <c r="G598" s="49" t="e">
        <f>VLOOKUP($B598,三大法人買賣超!$A$4:$I$500,3,FALSE)</f>
        <v>#N/A</v>
      </c>
      <c r="H598" s="34" t="e">
        <f>VLOOKUP($B598,三大法人買賣超!$A$4:$I$500,5,FALSE)</f>
        <v>#N/A</v>
      </c>
      <c r="I598" s="27" t="e">
        <f>VLOOKUP($B598,三大法人買賣超!$A$4:$I$500,7,FALSE)</f>
        <v>#N/A</v>
      </c>
      <c r="J598" s="27" t="e">
        <f>VLOOKUP($B598,三大法人買賣超!$A$4:$I$500,9,FALSE)</f>
        <v>#N/A</v>
      </c>
      <c r="K598" s="37">
        <f>新台幣匯率美元指數!B599</f>
        <v>0</v>
      </c>
      <c r="L598" s="38">
        <f>新台幣匯率美元指數!C599</f>
        <v>0</v>
      </c>
      <c r="M598" s="39">
        <f>新台幣匯率美元指數!D599</f>
        <v>0</v>
      </c>
      <c r="N598" s="27" t="e">
        <f>VLOOKUP($B598,外資期貨未平倉口數!$A$4:$M$499,4,FALSE)</f>
        <v>#N/A</v>
      </c>
      <c r="O598" s="27" t="e">
        <f>VLOOKUP($B598,外資期貨未平倉口數!$A$4:$M$499,9,FALSE)</f>
        <v>#N/A</v>
      </c>
      <c r="P598" s="27" t="e">
        <f>VLOOKUP($B598,外資期貨未平倉口數!$A$4:$M$499,10,FALSE)</f>
        <v>#N/A</v>
      </c>
      <c r="Q598" s="27" t="e">
        <f>VLOOKUP($B598,外資期貨未平倉口數!$A$4:$M$499,11,FALSE)</f>
        <v>#N/A</v>
      </c>
      <c r="R598" s="64" t="e">
        <f>VLOOKUP($B598,選擇權未平倉餘額!$A$4:$I$500,6,FALSE)</f>
        <v>#N/A</v>
      </c>
      <c r="S598" s="64" t="e">
        <f>VLOOKUP($B598,選擇權未平倉餘額!$A$4:$I$500,7,FALSE)</f>
        <v>#N/A</v>
      </c>
      <c r="T598" s="64" t="e">
        <f>VLOOKUP($B598,選擇權未平倉餘額!$A$4:$I$500,8,FALSE)</f>
        <v>#N/A</v>
      </c>
      <c r="U598" s="64" t="e">
        <f>VLOOKUP($B598,選擇權未平倉餘額!$A$4:$I$500,9,FALSE)</f>
        <v>#N/A</v>
      </c>
      <c r="V598" s="39" t="e">
        <f>VLOOKUP($B598,臺指選擇權P_C_Ratios!$A$4:$C$500,3,FALSE)</f>
        <v>#N/A</v>
      </c>
      <c r="W598" s="41" t="e">
        <f>VLOOKUP($B598,散戶多空比!$A$6:$L$500,12,FALSE)</f>
        <v>#N/A</v>
      </c>
      <c r="X598" s="40" t="e">
        <f>VLOOKUP($B598,期貨大額交易人未沖銷部位!$A$4:$O$499,4,FALSE)</f>
        <v>#N/A</v>
      </c>
      <c r="Y598" s="40" t="e">
        <f>VLOOKUP($B598,期貨大額交易人未沖銷部位!$A$4:$O$499,7,FALSE)</f>
        <v>#N/A</v>
      </c>
      <c r="Z598" s="40" t="e">
        <f>VLOOKUP($B598,期貨大額交易人未沖銷部位!$A$4:$O$499,10,FALSE)</f>
        <v>#N/A</v>
      </c>
      <c r="AA598" s="40" t="e">
        <f>VLOOKUP($B598,期貨大額交易人未沖銷部位!$A$4:$O$499,13,FALSE)</f>
        <v>#N/A</v>
      </c>
      <c r="AB598" s="40" t="e">
        <f>VLOOKUP($B598,期貨大額交易人未沖銷部位!$A$4:$O$499,14,FALSE)</f>
        <v>#N/A</v>
      </c>
      <c r="AC598" s="40" t="e">
        <f>VLOOKUP($B598,期貨大額交易人未沖銷部位!$A$4:$O$499,15,FALSE)</f>
        <v>#N/A</v>
      </c>
      <c r="AD598" s="33" t="e">
        <f>VLOOKUP($B598,三大美股走勢!$A$4:$J$495,4,FALSE)</f>
        <v>#N/A</v>
      </c>
      <c r="AE598" s="33" t="e">
        <f>VLOOKUP($B598,三大美股走勢!$A$4:$J$495,7,FALSE)</f>
        <v>#N/A</v>
      </c>
      <c r="AF598" s="33" t="e">
        <f>VLOOKUP($B598,三大美股走勢!$A$4:$J$495,10,FALSE)</f>
        <v>#N/A</v>
      </c>
    </row>
    <row r="599" spans="2:32">
      <c r="B599" s="32">
        <v>43378</v>
      </c>
      <c r="C599" s="33" t="e">
        <f>VLOOKUP($B599,大盤與近月台指!$A$4:$I$499,2,FALSE)</f>
        <v>#N/A</v>
      </c>
      <c r="D599" s="34" t="e">
        <f>VLOOKUP($B599,大盤與近月台指!$A$4:$I$499,3,FALSE)</f>
        <v>#N/A</v>
      </c>
      <c r="E599" s="35" t="e">
        <f>VLOOKUP($B599,大盤與近月台指!$A$4:$I$499,4,FALSE)</f>
        <v>#N/A</v>
      </c>
      <c r="F599" s="33" t="e">
        <f>VLOOKUP($B599,大盤與近月台指!$A$4:$I$499,5,FALSE)</f>
        <v>#N/A</v>
      </c>
      <c r="G599" s="49" t="e">
        <f>VLOOKUP($B599,三大法人買賣超!$A$4:$I$500,3,FALSE)</f>
        <v>#N/A</v>
      </c>
      <c r="H599" s="34" t="e">
        <f>VLOOKUP($B599,三大法人買賣超!$A$4:$I$500,5,FALSE)</f>
        <v>#N/A</v>
      </c>
      <c r="I599" s="27" t="e">
        <f>VLOOKUP($B599,三大法人買賣超!$A$4:$I$500,7,FALSE)</f>
        <v>#N/A</v>
      </c>
      <c r="J599" s="27" t="e">
        <f>VLOOKUP($B599,三大法人買賣超!$A$4:$I$500,9,FALSE)</f>
        <v>#N/A</v>
      </c>
      <c r="K599" s="37">
        <f>新台幣匯率美元指數!B600</f>
        <v>0</v>
      </c>
      <c r="L599" s="38">
        <f>新台幣匯率美元指數!C600</f>
        <v>0</v>
      </c>
      <c r="M599" s="39">
        <f>新台幣匯率美元指數!D600</f>
        <v>0</v>
      </c>
      <c r="N599" s="27" t="e">
        <f>VLOOKUP($B599,外資期貨未平倉口數!$A$4:$M$499,4,FALSE)</f>
        <v>#N/A</v>
      </c>
      <c r="O599" s="27" t="e">
        <f>VLOOKUP($B599,外資期貨未平倉口數!$A$4:$M$499,9,FALSE)</f>
        <v>#N/A</v>
      </c>
      <c r="P599" s="27" t="e">
        <f>VLOOKUP($B599,外資期貨未平倉口數!$A$4:$M$499,10,FALSE)</f>
        <v>#N/A</v>
      </c>
      <c r="Q599" s="27" t="e">
        <f>VLOOKUP($B599,外資期貨未平倉口數!$A$4:$M$499,11,FALSE)</f>
        <v>#N/A</v>
      </c>
      <c r="R599" s="64" t="e">
        <f>VLOOKUP($B599,選擇權未平倉餘額!$A$4:$I$500,6,FALSE)</f>
        <v>#N/A</v>
      </c>
      <c r="S599" s="64" t="e">
        <f>VLOOKUP($B599,選擇權未平倉餘額!$A$4:$I$500,7,FALSE)</f>
        <v>#N/A</v>
      </c>
      <c r="T599" s="64" t="e">
        <f>VLOOKUP($B599,選擇權未平倉餘額!$A$4:$I$500,8,FALSE)</f>
        <v>#N/A</v>
      </c>
      <c r="U599" s="64" t="e">
        <f>VLOOKUP($B599,選擇權未平倉餘額!$A$4:$I$500,9,FALSE)</f>
        <v>#N/A</v>
      </c>
      <c r="V599" s="39" t="e">
        <f>VLOOKUP($B599,臺指選擇權P_C_Ratios!$A$4:$C$500,3,FALSE)</f>
        <v>#N/A</v>
      </c>
      <c r="W599" s="41" t="e">
        <f>VLOOKUP($B599,散戶多空比!$A$6:$L$500,12,FALSE)</f>
        <v>#N/A</v>
      </c>
      <c r="X599" s="40" t="e">
        <f>VLOOKUP($B599,期貨大額交易人未沖銷部位!$A$4:$O$499,4,FALSE)</f>
        <v>#N/A</v>
      </c>
      <c r="Y599" s="40" t="e">
        <f>VLOOKUP($B599,期貨大額交易人未沖銷部位!$A$4:$O$499,7,FALSE)</f>
        <v>#N/A</v>
      </c>
      <c r="Z599" s="40" t="e">
        <f>VLOOKUP($B599,期貨大額交易人未沖銷部位!$A$4:$O$499,10,FALSE)</f>
        <v>#N/A</v>
      </c>
      <c r="AA599" s="40" t="e">
        <f>VLOOKUP($B599,期貨大額交易人未沖銷部位!$A$4:$O$499,13,FALSE)</f>
        <v>#N/A</v>
      </c>
      <c r="AB599" s="40" t="e">
        <f>VLOOKUP($B599,期貨大額交易人未沖銷部位!$A$4:$O$499,14,FALSE)</f>
        <v>#N/A</v>
      </c>
      <c r="AC599" s="40" t="e">
        <f>VLOOKUP($B599,期貨大額交易人未沖銷部位!$A$4:$O$499,15,FALSE)</f>
        <v>#N/A</v>
      </c>
      <c r="AD599" s="33" t="e">
        <f>VLOOKUP($B599,三大美股走勢!$A$4:$J$495,4,FALSE)</f>
        <v>#N/A</v>
      </c>
      <c r="AE599" s="33" t="e">
        <f>VLOOKUP($B599,三大美股走勢!$A$4:$J$495,7,FALSE)</f>
        <v>#N/A</v>
      </c>
      <c r="AF599" s="33" t="e">
        <f>VLOOKUP($B599,三大美股走勢!$A$4:$J$495,10,FALSE)</f>
        <v>#N/A</v>
      </c>
    </row>
    <row r="600" spans="2:32">
      <c r="B600" s="32">
        <v>43379</v>
      </c>
      <c r="C600" s="33" t="e">
        <f>VLOOKUP($B600,大盤與近月台指!$A$4:$I$499,2,FALSE)</f>
        <v>#N/A</v>
      </c>
      <c r="D600" s="34" t="e">
        <f>VLOOKUP($B600,大盤與近月台指!$A$4:$I$499,3,FALSE)</f>
        <v>#N/A</v>
      </c>
      <c r="E600" s="35" t="e">
        <f>VLOOKUP($B600,大盤與近月台指!$A$4:$I$499,4,FALSE)</f>
        <v>#N/A</v>
      </c>
      <c r="F600" s="33" t="e">
        <f>VLOOKUP($B600,大盤與近月台指!$A$4:$I$499,5,FALSE)</f>
        <v>#N/A</v>
      </c>
      <c r="G600" s="49" t="e">
        <f>VLOOKUP($B600,三大法人買賣超!$A$4:$I$500,3,FALSE)</f>
        <v>#N/A</v>
      </c>
      <c r="H600" s="34" t="e">
        <f>VLOOKUP($B600,三大法人買賣超!$A$4:$I$500,5,FALSE)</f>
        <v>#N/A</v>
      </c>
      <c r="I600" s="27" t="e">
        <f>VLOOKUP($B600,三大法人買賣超!$A$4:$I$500,7,FALSE)</f>
        <v>#N/A</v>
      </c>
      <c r="J600" s="27" t="e">
        <f>VLOOKUP($B600,三大法人買賣超!$A$4:$I$500,9,FALSE)</f>
        <v>#N/A</v>
      </c>
      <c r="K600" s="37">
        <f>新台幣匯率美元指數!B601</f>
        <v>0</v>
      </c>
      <c r="L600" s="38">
        <f>新台幣匯率美元指數!C601</f>
        <v>0</v>
      </c>
      <c r="M600" s="39">
        <f>新台幣匯率美元指數!D601</f>
        <v>0</v>
      </c>
      <c r="N600" s="27" t="e">
        <f>VLOOKUP($B600,外資期貨未平倉口數!$A$4:$M$499,4,FALSE)</f>
        <v>#N/A</v>
      </c>
      <c r="O600" s="27" t="e">
        <f>VLOOKUP($B600,外資期貨未平倉口數!$A$4:$M$499,9,FALSE)</f>
        <v>#N/A</v>
      </c>
      <c r="P600" s="27" t="e">
        <f>VLOOKUP($B600,外資期貨未平倉口數!$A$4:$M$499,10,FALSE)</f>
        <v>#N/A</v>
      </c>
      <c r="Q600" s="27" t="e">
        <f>VLOOKUP($B600,外資期貨未平倉口數!$A$4:$M$499,11,FALSE)</f>
        <v>#N/A</v>
      </c>
      <c r="R600" s="64" t="e">
        <f>VLOOKUP($B600,選擇權未平倉餘額!$A$4:$I$500,6,FALSE)</f>
        <v>#N/A</v>
      </c>
      <c r="S600" s="64" t="e">
        <f>VLOOKUP($B600,選擇權未平倉餘額!$A$4:$I$500,7,FALSE)</f>
        <v>#N/A</v>
      </c>
      <c r="T600" s="64" t="e">
        <f>VLOOKUP($B600,選擇權未平倉餘額!$A$4:$I$500,8,FALSE)</f>
        <v>#N/A</v>
      </c>
      <c r="U600" s="64" t="e">
        <f>VLOOKUP($B600,選擇權未平倉餘額!$A$4:$I$500,9,FALSE)</f>
        <v>#N/A</v>
      </c>
      <c r="V600" s="39" t="e">
        <f>VLOOKUP($B600,臺指選擇權P_C_Ratios!$A$4:$C$500,3,FALSE)</f>
        <v>#N/A</v>
      </c>
      <c r="W600" s="41" t="e">
        <f>VLOOKUP($B600,散戶多空比!$A$6:$L$500,12,FALSE)</f>
        <v>#N/A</v>
      </c>
      <c r="X600" s="40" t="e">
        <f>VLOOKUP($B600,期貨大額交易人未沖銷部位!$A$4:$O$499,4,FALSE)</f>
        <v>#N/A</v>
      </c>
      <c r="Y600" s="40" t="e">
        <f>VLOOKUP($B600,期貨大額交易人未沖銷部位!$A$4:$O$499,7,FALSE)</f>
        <v>#N/A</v>
      </c>
      <c r="Z600" s="40" t="e">
        <f>VLOOKUP($B600,期貨大額交易人未沖銷部位!$A$4:$O$499,10,FALSE)</f>
        <v>#N/A</v>
      </c>
      <c r="AA600" s="40" t="e">
        <f>VLOOKUP($B600,期貨大額交易人未沖銷部位!$A$4:$O$499,13,FALSE)</f>
        <v>#N/A</v>
      </c>
      <c r="AB600" s="40" t="e">
        <f>VLOOKUP($B600,期貨大額交易人未沖銷部位!$A$4:$O$499,14,FALSE)</f>
        <v>#N/A</v>
      </c>
      <c r="AC600" s="40" t="e">
        <f>VLOOKUP($B600,期貨大額交易人未沖銷部位!$A$4:$O$499,15,FALSE)</f>
        <v>#N/A</v>
      </c>
      <c r="AD600" s="33" t="e">
        <f>VLOOKUP($B600,三大美股走勢!$A$4:$J$495,4,FALSE)</f>
        <v>#N/A</v>
      </c>
      <c r="AE600" s="33" t="e">
        <f>VLOOKUP($B600,三大美股走勢!$A$4:$J$495,7,FALSE)</f>
        <v>#N/A</v>
      </c>
      <c r="AF600" s="33" t="e">
        <f>VLOOKUP($B600,三大美股走勢!$A$4:$J$495,10,FALSE)</f>
        <v>#N/A</v>
      </c>
    </row>
    <row r="601" spans="2:32">
      <c r="B601" s="32">
        <v>43380</v>
      </c>
      <c r="C601" s="33" t="e">
        <f>VLOOKUP($B601,大盤與近月台指!$A$4:$I$499,2,FALSE)</f>
        <v>#N/A</v>
      </c>
      <c r="D601" s="34" t="e">
        <f>VLOOKUP($B601,大盤與近月台指!$A$4:$I$499,3,FALSE)</f>
        <v>#N/A</v>
      </c>
      <c r="E601" s="35" t="e">
        <f>VLOOKUP($B601,大盤與近月台指!$A$4:$I$499,4,FALSE)</f>
        <v>#N/A</v>
      </c>
      <c r="F601" s="33" t="e">
        <f>VLOOKUP($B601,大盤與近月台指!$A$4:$I$499,5,FALSE)</f>
        <v>#N/A</v>
      </c>
      <c r="G601" s="49" t="e">
        <f>VLOOKUP($B601,三大法人買賣超!$A$4:$I$500,3,FALSE)</f>
        <v>#N/A</v>
      </c>
      <c r="H601" s="34" t="e">
        <f>VLOOKUP($B601,三大法人買賣超!$A$4:$I$500,5,FALSE)</f>
        <v>#N/A</v>
      </c>
      <c r="I601" s="27" t="e">
        <f>VLOOKUP($B601,三大法人買賣超!$A$4:$I$500,7,FALSE)</f>
        <v>#N/A</v>
      </c>
      <c r="J601" s="27" t="e">
        <f>VLOOKUP($B601,三大法人買賣超!$A$4:$I$500,9,FALSE)</f>
        <v>#N/A</v>
      </c>
      <c r="K601" s="37">
        <f>新台幣匯率美元指數!B602</f>
        <v>0</v>
      </c>
      <c r="L601" s="38">
        <f>新台幣匯率美元指數!C602</f>
        <v>0</v>
      </c>
      <c r="M601" s="39">
        <f>新台幣匯率美元指數!D602</f>
        <v>0</v>
      </c>
      <c r="N601" s="27" t="e">
        <f>VLOOKUP($B601,外資期貨未平倉口數!$A$4:$M$499,4,FALSE)</f>
        <v>#N/A</v>
      </c>
      <c r="O601" s="27" t="e">
        <f>VLOOKUP($B601,外資期貨未平倉口數!$A$4:$M$499,9,FALSE)</f>
        <v>#N/A</v>
      </c>
      <c r="P601" s="27" t="e">
        <f>VLOOKUP($B601,外資期貨未平倉口數!$A$4:$M$499,10,FALSE)</f>
        <v>#N/A</v>
      </c>
      <c r="Q601" s="27" t="e">
        <f>VLOOKUP($B601,外資期貨未平倉口數!$A$4:$M$499,11,FALSE)</f>
        <v>#N/A</v>
      </c>
      <c r="R601" s="64" t="e">
        <f>VLOOKUP($B601,選擇權未平倉餘額!$A$4:$I$500,6,FALSE)</f>
        <v>#N/A</v>
      </c>
      <c r="S601" s="64" t="e">
        <f>VLOOKUP($B601,選擇權未平倉餘額!$A$4:$I$500,7,FALSE)</f>
        <v>#N/A</v>
      </c>
      <c r="T601" s="64" t="e">
        <f>VLOOKUP($B601,選擇權未平倉餘額!$A$4:$I$500,8,FALSE)</f>
        <v>#N/A</v>
      </c>
      <c r="U601" s="64" t="e">
        <f>VLOOKUP($B601,選擇權未平倉餘額!$A$4:$I$500,9,FALSE)</f>
        <v>#N/A</v>
      </c>
      <c r="V601" s="39" t="e">
        <f>VLOOKUP($B601,臺指選擇權P_C_Ratios!$A$4:$C$500,3,FALSE)</f>
        <v>#N/A</v>
      </c>
      <c r="W601" s="41" t="e">
        <f>VLOOKUP($B601,散戶多空比!$A$6:$L$500,12,FALSE)</f>
        <v>#N/A</v>
      </c>
      <c r="X601" s="40" t="e">
        <f>VLOOKUP($B601,期貨大額交易人未沖銷部位!$A$4:$O$499,4,FALSE)</f>
        <v>#N/A</v>
      </c>
      <c r="Y601" s="40" t="e">
        <f>VLOOKUP($B601,期貨大額交易人未沖銷部位!$A$4:$O$499,7,FALSE)</f>
        <v>#N/A</v>
      </c>
      <c r="Z601" s="40" t="e">
        <f>VLOOKUP($B601,期貨大額交易人未沖銷部位!$A$4:$O$499,10,FALSE)</f>
        <v>#N/A</v>
      </c>
      <c r="AA601" s="40" t="e">
        <f>VLOOKUP($B601,期貨大額交易人未沖銷部位!$A$4:$O$499,13,FALSE)</f>
        <v>#N/A</v>
      </c>
      <c r="AB601" s="40" t="e">
        <f>VLOOKUP($B601,期貨大額交易人未沖銷部位!$A$4:$O$499,14,FALSE)</f>
        <v>#N/A</v>
      </c>
      <c r="AC601" s="40" t="e">
        <f>VLOOKUP($B601,期貨大額交易人未沖銷部位!$A$4:$O$499,15,FALSE)</f>
        <v>#N/A</v>
      </c>
      <c r="AD601" s="33" t="e">
        <f>VLOOKUP($B601,三大美股走勢!$A$4:$J$495,4,FALSE)</f>
        <v>#N/A</v>
      </c>
      <c r="AE601" s="33" t="e">
        <f>VLOOKUP($B601,三大美股走勢!$A$4:$J$495,7,FALSE)</f>
        <v>#N/A</v>
      </c>
      <c r="AF601" s="33" t="e">
        <f>VLOOKUP($B601,三大美股走勢!$A$4:$J$495,10,FALSE)</f>
        <v>#N/A</v>
      </c>
    </row>
    <row r="602" spans="2:32">
      <c r="B602" s="32">
        <v>43381</v>
      </c>
      <c r="C602" s="33" t="e">
        <f>VLOOKUP($B602,大盤與近月台指!$A$4:$I$499,2,FALSE)</f>
        <v>#N/A</v>
      </c>
      <c r="D602" s="34" t="e">
        <f>VLOOKUP($B602,大盤與近月台指!$A$4:$I$499,3,FALSE)</f>
        <v>#N/A</v>
      </c>
      <c r="E602" s="35" t="e">
        <f>VLOOKUP($B602,大盤與近月台指!$A$4:$I$499,4,FALSE)</f>
        <v>#N/A</v>
      </c>
      <c r="F602" s="33" t="e">
        <f>VLOOKUP($B602,大盤與近月台指!$A$4:$I$499,5,FALSE)</f>
        <v>#N/A</v>
      </c>
      <c r="G602" s="49" t="e">
        <f>VLOOKUP($B602,三大法人買賣超!$A$4:$I$500,3,FALSE)</f>
        <v>#N/A</v>
      </c>
      <c r="H602" s="34" t="e">
        <f>VLOOKUP($B602,三大法人買賣超!$A$4:$I$500,5,FALSE)</f>
        <v>#N/A</v>
      </c>
      <c r="I602" s="27" t="e">
        <f>VLOOKUP($B602,三大法人買賣超!$A$4:$I$500,7,FALSE)</f>
        <v>#N/A</v>
      </c>
      <c r="J602" s="27" t="e">
        <f>VLOOKUP($B602,三大法人買賣超!$A$4:$I$500,9,FALSE)</f>
        <v>#N/A</v>
      </c>
      <c r="K602" s="37">
        <f>新台幣匯率美元指數!B603</f>
        <v>0</v>
      </c>
      <c r="L602" s="38">
        <f>新台幣匯率美元指數!C603</f>
        <v>0</v>
      </c>
      <c r="M602" s="39">
        <f>新台幣匯率美元指數!D603</f>
        <v>0</v>
      </c>
      <c r="N602" s="27" t="e">
        <f>VLOOKUP($B602,外資期貨未平倉口數!$A$4:$M$499,4,FALSE)</f>
        <v>#N/A</v>
      </c>
      <c r="O602" s="27" t="e">
        <f>VLOOKUP($B602,外資期貨未平倉口數!$A$4:$M$499,9,FALSE)</f>
        <v>#N/A</v>
      </c>
      <c r="P602" s="27" t="e">
        <f>VLOOKUP($B602,外資期貨未平倉口數!$A$4:$M$499,10,FALSE)</f>
        <v>#N/A</v>
      </c>
      <c r="Q602" s="27" t="e">
        <f>VLOOKUP($B602,外資期貨未平倉口數!$A$4:$M$499,11,FALSE)</f>
        <v>#N/A</v>
      </c>
      <c r="R602" s="64" t="e">
        <f>VLOOKUP($B602,選擇權未平倉餘額!$A$4:$I$500,6,FALSE)</f>
        <v>#N/A</v>
      </c>
      <c r="S602" s="64" t="e">
        <f>VLOOKUP($B602,選擇權未平倉餘額!$A$4:$I$500,7,FALSE)</f>
        <v>#N/A</v>
      </c>
      <c r="T602" s="64" t="e">
        <f>VLOOKUP($B602,選擇權未平倉餘額!$A$4:$I$500,8,FALSE)</f>
        <v>#N/A</v>
      </c>
      <c r="U602" s="64" t="e">
        <f>VLOOKUP($B602,選擇權未平倉餘額!$A$4:$I$500,9,FALSE)</f>
        <v>#N/A</v>
      </c>
      <c r="V602" s="39" t="e">
        <f>VLOOKUP($B602,臺指選擇權P_C_Ratios!$A$4:$C$500,3,FALSE)</f>
        <v>#N/A</v>
      </c>
      <c r="W602" s="41" t="e">
        <f>VLOOKUP($B602,散戶多空比!$A$6:$L$500,12,FALSE)</f>
        <v>#N/A</v>
      </c>
      <c r="X602" s="40" t="e">
        <f>VLOOKUP($B602,期貨大額交易人未沖銷部位!$A$4:$O$499,4,FALSE)</f>
        <v>#N/A</v>
      </c>
      <c r="Y602" s="40" t="e">
        <f>VLOOKUP($B602,期貨大額交易人未沖銷部位!$A$4:$O$499,7,FALSE)</f>
        <v>#N/A</v>
      </c>
      <c r="Z602" s="40" t="e">
        <f>VLOOKUP($B602,期貨大額交易人未沖銷部位!$A$4:$O$499,10,FALSE)</f>
        <v>#N/A</v>
      </c>
      <c r="AA602" s="40" t="e">
        <f>VLOOKUP($B602,期貨大額交易人未沖銷部位!$A$4:$O$499,13,FALSE)</f>
        <v>#N/A</v>
      </c>
      <c r="AB602" s="40" t="e">
        <f>VLOOKUP($B602,期貨大額交易人未沖銷部位!$A$4:$O$499,14,FALSE)</f>
        <v>#N/A</v>
      </c>
      <c r="AC602" s="40" t="e">
        <f>VLOOKUP($B602,期貨大額交易人未沖銷部位!$A$4:$O$499,15,FALSE)</f>
        <v>#N/A</v>
      </c>
      <c r="AD602" s="33" t="e">
        <f>VLOOKUP($B602,三大美股走勢!$A$4:$J$495,4,FALSE)</f>
        <v>#N/A</v>
      </c>
      <c r="AE602" s="33" t="e">
        <f>VLOOKUP($B602,三大美股走勢!$A$4:$J$495,7,FALSE)</f>
        <v>#N/A</v>
      </c>
      <c r="AF602" s="33" t="e">
        <f>VLOOKUP($B602,三大美股走勢!$A$4:$J$495,10,FALSE)</f>
        <v>#N/A</v>
      </c>
    </row>
    <row r="603" spans="2:32">
      <c r="B603" s="32">
        <v>43382</v>
      </c>
      <c r="C603" s="33" t="e">
        <f>VLOOKUP($B603,大盤與近月台指!$A$4:$I$499,2,FALSE)</f>
        <v>#N/A</v>
      </c>
      <c r="D603" s="34" t="e">
        <f>VLOOKUP($B603,大盤與近月台指!$A$4:$I$499,3,FALSE)</f>
        <v>#N/A</v>
      </c>
      <c r="E603" s="35" t="e">
        <f>VLOOKUP($B603,大盤與近月台指!$A$4:$I$499,4,FALSE)</f>
        <v>#N/A</v>
      </c>
      <c r="F603" s="33" t="e">
        <f>VLOOKUP($B603,大盤與近月台指!$A$4:$I$499,5,FALSE)</f>
        <v>#N/A</v>
      </c>
      <c r="G603" s="49" t="e">
        <f>VLOOKUP($B603,三大法人買賣超!$A$4:$I$500,3,FALSE)</f>
        <v>#N/A</v>
      </c>
      <c r="H603" s="34" t="e">
        <f>VLOOKUP($B603,三大法人買賣超!$A$4:$I$500,5,FALSE)</f>
        <v>#N/A</v>
      </c>
      <c r="I603" s="27" t="e">
        <f>VLOOKUP($B603,三大法人買賣超!$A$4:$I$500,7,FALSE)</f>
        <v>#N/A</v>
      </c>
      <c r="J603" s="27" t="e">
        <f>VLOOKUP($B603,三大法人買賣超!$A$4:$I$500,9,FALSE)</f>
        <v>#N/A</v>
      </c>
      <c r="K603" s="37">
        <f>新台幣匯率美元指數!B604</f>
        <v>0</v>
      </c>
      <c r="L603" s="38">
        <f>新台幣匯率美元指數!C604</f>
        <v>0</v>
      </c>
      <c r="M603" s="39">
        <f>新台幣匯率美元指數!D604</f>
        <v>0</v>
      </c>
      <c r="N603" s="27" t="e">
        <f>VLOOKUP($B603,外資期貨未平倉口數!$A$4:$M$499,4,FALSE)</f>
        <v>#N/A</v>
      </c>
      <c r="O603" s="27" t="e">
        <f>VLOOKUP($B603,外資期貨未平倉口數!$A$4:$M$499,9,FALSE)</f>
        <v>#N/A</v>
      </c>
      <c r="P603" s="27" t="e">
        <f>VLOOKUP($B603,外資期貨未平倉口數!$A$4:$M$499,10,FALSE)</f>
        <v>#N/A</v>
      </c>
      <c r="Q603" s="27" t="e">
        <f>VLOOKUP($B603,外資期貨未平倉口數!$A$4:$M$499,11,FALSE)</f>
        <v>#N/A</v>
      </c>
      <c r="R603" s="64" t="e">
        <f>VLOOKUP($B603,選擇權未平倉餘額!$A$4:$I$500,6,FALSE)</f>
        <v>#N/A</v>
      </c>
      <c r="S603" s="64" t="e">
        <f>VLOOKUP($B603,選擇權未平倉餘額!$A$4:$I$500,7,FALSE)</f>
        <v>#N/A</v>
      </c>
      <c r="T603" s="64" t="e">
        <f>VLOOKUP($B603,選擇權未平倉餘額!$A$4:$I$500,8,FALSE)</f>
        <v>#N/A</v>
      </c>
      <c r="U603" s="64" t="e">
        <f>VLOOKUP($B603,選擇權未平倉餘額!$A$4:$I$500,9,FALSE)</f>
        <v>#N/A</v>
      </c>
      <c r="V603" s="39" t="e">
        <f>VLOOKUP($B603,臺指選擇權P_C_Ratios!$A$4:$C$500,3,FALSE)</f>
        <v>#N/A</v>
      </c>
      <c r="W603" s="41" t="e">
        <f>VLOOKUP($B603,散戶多空比!$A$6:$L$500,12,FALSE)</f>
        <v>#N/A</v>
      </c>
      <c r="X603" s="40" t="e">
        <f>VLOOKUP($B603,期貨大額交易人未沖銷部位!$A$4:$O$499,4,FALSE)</f>
        <v>#N/A</v>
      </c>
      <c r="Y603" s="40" t="e">
        <f>VLOOKUP($B603,期貨大額交易人未沖銷部位!$A$4:$O$499,7,FALSE)</f>
        <v>#N/A</v>
      </c>
      <c r="Z603" s="40" t="e">
        <f>VLOOKUP($B603,期貨大額交易人未沖銷部位!$A$4:$O$499,10,FALSE)</f>
        <v>#N/A</v>
      </c>
      <c r="AA603" s="40" t="e">
        <f>VLOOKUP($B603,期貨大額交易人未沖銷部位!$A$4:$O$499,13,FALSE)</f>
        <v>#N/A</v>
      </c>
      <c r="AB603" s="40" t="e">
        <f>VLOOKUP($B603,期貨大額交易人未沖銷部位!$A$4:$O$499,14,FALSE)</f>
        <v>#N/A</v>
      </c>
      <c r="AC603" s="40" t="e">
        <f>VLOOKUP($B603,期貨大額交易人未沖銷部位!$A$4:$O$499,15,FALSE)</f>
        <v>#N/A</v>
      </c>
      <c r="AD603" s="33" t="e">
        <f>VLOOKUP($B603,三大美股走勢!$A$4:$J$495,4,FALSE)</f>
        <v>#N/A</v>
      </c>
      <c r="AE603" s="33" t="e">
        <f>VLOOKUP($B603,三大美股走勢!$A$4:$J$495,7,FALSE)</f>
        <v>#N/A</v>
      </c>
      <c r="AF603" s="33" t="e">
        <f>VLOOKUP($B603,三大美股走勢!$A$4:$J$495,10,FALSE)</f>
        <v>#N/A</v>
      </c>
    </row>
    <row r="604" spans="2:32">
      <c r="B604" s="32">
        <v>43383</v>
      </c>
      <c r="C604" s="33" t="e">
        <f>VLOOKUP($B604,大盤與近月台指!$A$4:$I$499,2,FALSE)</f>
        <v>#N/A</v>
      </c>
      <c r="D604" s="34" t="e">
        <f>VLOOKUP($B604,大盤與近月台指!$A$4:$I$499,3,FALSE)</f>
        <v>#N/A</v>
      </c>
      <c r="E604" s="35" t="e">
        <f>VLOOKUP($B604,大盤與近月台指!$A$4:$I$499,4,FALSE)</f>
        <v>#N/A</v>
      </c>
      <c r="F604" s="33" t="e">
        <f>VLOOKUP($B604,大盤與近月台指!$A$4:$I$499,5,FALSE)</f>
        <v>#N/A</v>
      </c>
      <c r="G604" s="49" t="e">
        <f>VLOOKUP($B604,三大法人買賣超!$A$4:$I$500,3,FALSE)</f>
        <v>#N/A</v>
      </c>
      <c r="H604" s="34" t="e">
        <f>VLOOKUP($B604,三大法人買賣超!$A$4:$I$500,5,FALSE)</f>
        <v>#N/A</v>
      </c>
      <c r="I604" s="27" t="e">
        <f>VLOOKUP($B604,三大法人買賣超!$A$4:$I$500,7,FALSE)</f>
        <v>#N/A</v>
      </c>
      <c r="J604" s="27" t="e">
        <f>VLOOKUP($B604,三大法人買賣超!$A$4:$I$500,9,FALSE)</f>
        <v>#N/A</v>
      </c>
      <c r="K604" s="37">
        <f>新台幣匯率美元指數!B605</f>
        <v>0</v>
      </c>
      <c r="L604" s="38">
        <f>新台幣匯率美元指數!C605</f>
        <v>0</v>
      </c>
      <c r="M604" s="39">
        <f>新台幣匯率美元指數!D605</f>
        <v>0</v>
      </c>
      <c r="N604" s="27" t="e">
        <f>VLOOKUP($B604,外資期貨未平倉口數!$A$4:$M$499,4,FALSE)</f>
        <v>#N/A</v>
      </c>
      <c r="O604" s="27" t="e">
        <f>VLOOKUP($B604,外資期貨未平倉口數!$A$4:$M$499,9,FALSE)</f>
        <v>#N/A</v>
      </c>
      <c r="P604" s="27" t="e">
        <f>VLOOKUP($B604,外資期貨未平倉口數!$A$4:$M$499,10,FALSE)</f>
        <v>#N/A</v>
      </c>
      <c r="Q604" s="27" t="e">
        <f>VLOOKUP($B604,外資期貨未平倉口數!$A$4:$M$499,11,FALSE)</f>
        <v>#N/A</v>
      </c>
      <c r="R604" s="64" t="e">
        <f>VLOOKUP($B604,選擇權未平倉餘額!$A$4:$I$500,6,FALSE)</f>
        <v>#N/A</v>
      </c>
      <c r="S604" s="64" t="e">
        <f>VLOOKUP($B604,選擇權未平倉餘額!$A$4:$I$500,7,FALSE)</f>
        <v>#N/A</v>
      </c>
      <c r="T604" s="64" t="e">
        <f>VLOOKUP($B604,選擇權未平倉餘額!$A$4:$I$500,8,FALSE)</f>
        <v>#N/A</v>
      </c>
      <c r="U604" s="64" t="e">
        <f>VLOOKUP($B604,選擇權未平倉餘額!$A$4:$I$500,9,FALSE)</f>
        <v>#N/A</v>
      </c>
      <c r="V604" s="39" t="e">
        <f>VLOOKUP($B604,臺指選擇權P_C_Ratios!$A$4:$C$500,3,FALSE)</f>
        <v>#N/A</v>
      </c>
      <c r="W604" s="41" t="e">
        <f>VLOOKUP($B604,散戶多空比!$A$6:$L$500,12,FALSE)</f>
        <v>#N/A</v>
      </c>
      <c r="X604" s="40" t="e">
        <f>VLOOKUP($B604,期貨大額交易人未沖銷部位!$A$4:$O$499,4,FALSE)</f>
        <v>#N/A</v>
      </c>
      <c r="Y604" s="40" t="e">
        <f>VLOOKUP($B604,期貨大額交易人未沖銷部位!$A$4:$O$499,7,FALSE)</f>
        <v>#N/A</v>
      </c>
      <c r="Z604" s="40" t="e">
        <f>VLOOKUP($B604,期貨大額交易人未沖銷部位!$A$4:$O$499,10,FALSE)</f>
        <v>#N/A</v>
      </c>
      <c r="AA604" s="40" t="e">
        <f>VLOOKUP($B604,期貨大額交易人未沖銷部位!$A$4:$O$499,13,FALSE)</f>
        <v>#N/A</v>
      </c>
      <c r="AB604" s="40" t="e">
        <f>VLOOKUP($B604,期貨大額交易人未沖銷部位!$A$4:$O$499,14,FALSE)</f>
        <v>#N/A</v>
      </c>
      <c r="AC604" s="40" t="e">
        <f>VLOOKUP($B604,期貨大額交易人未沖銷部位!$A$4:$O$499,15,FALSE)</f>
        <v>#N/A</v>
      </c>
      <c r="AD604" s="33" t="e">
        <f>VLOOKUP($B604,三大美股走勢!$A$4:$J$495,4,FALSE)</f>
        <v>#N/A</v>
      </c>
      <c r="AE604" s="33" t="e">
        <f>VLOOKUP($B604,三大美股走勢!$A$4:$J$495,7,FALSE)</f>
        <v>#N/A</v>
      </c>
      <c r="AF604" s="33" t="e">
        <f>VLOOKUP($B604,三大美股走勢!$A$4:$J$495,10,FALSE)</f>
        <v>#N/A</v>
      </c>
    </row>
    <row r="605" spans="2:32">
      <c r="B605" s="32">
        <v>43384</v>
      </c>
      <c r="C605" s="33" t="e">
        <f>VLOOKUP($B605,大盤與近月台指!$A$4:$I$499,2,FALSE)</f>
        <v>#N/A</v>
      </c>
      <c r="D605" s="34" t="e">
        <f>VLOOKUP($B605,大盤與近月台指!$A$4:$I$499,3,FALSE)</f>
        <v>#N/A</v>
      </c>
      <c r="E605" s="35" t="e">
        <f>VLOOKUP($B605,大盤與近月台指!$A$4:$I$499,4,FALSE)</f>
        <v>#N/A</v>
      </c>
      <c r="F605" s="33" t="e">
        <f>VLOOKUP($B605,大盤與近月台指!$A$4:$I$499,5,FALSE)</f>
        <v>#N/A</v>
      </c>
      <c r="G605" s="49" t="e">
        <f>VLOOKUP($B605,三大法人買賣超!$A$4:$I$500,3,FALSE)</f>
        <v>#N/A</v>
      </c>
      <c r="H605" s="34" t="e">
        <f>VLOOKUP($B605,三大法人買賣超!$A$4:$I$500,5,FALSE)</f>
        <v>#N/A</v>
      </c>
      <c r="I605" s="27" t="e">
        <f>VLOOKUP($B605,三大法人買賣超!$A$4:$I$500,7,FALSE)</f>
        <v>#N/A</v>
      </c>
      <c r="J605" s="27" t="e">
        <f>VLOOKUP($B605,三大法人買賣超!$A$4:$I$500,9,FALSE)</f>
        <v>#N/A</v>
      </c>
      <c r="K605" s="37">
        <f>新台幣匯率美元指數!B606</f>
        <v>0</v>
      </c>
      <c r="L605" s="38">
        <f>新台幣匯率美元指數!C606</f>
        <v>0</v>
      </c>
      <c r="M605" s="39">
        <f>新台幣匯率美元指數!D606</f>
        <v>0</v>
      </c>
      <c r="N605" s="27" t="e">
        <f>VLOOKUP($B605,外資期貨未平倉口數!$A$4:$M$499,4,FALSE)</f>
        <v>#N/A</v>
      </c>
      <c r="O605" s="27" t="e">
        <f>VLOOKUP($B605,外資期貨未平倉口數!$A$4:$M$499,9,FALSE)</f>
        <v>#N/A</v>
      </c>
      <c r="P605" s="27" t="e">
        <f>VLOOKUP($B605,外資期貨未平倉口數!$A$4:$M$499,10,FALSE)</f>
        <v>#N/A</v>
      </c>
      <c r="Q605" s="27" t="e">
        <f>VLOOKUP($B605,外資期貨未平倉口數!$A$4:$M$499,11,FALSE)</f>
        <v>#N/A</v>
      </c>
      <c r="R605" s="64" t="e">
        <f>VLOOKUP($B605,選擇權未平倉餘額!$A$4:$I$500,6,FALSE)</f>
        <v>#N/A</v>
      </c>
      <c r="S605" s="64" t="e">
        <f>VLOOKUP($B605,選擇權未平倉餘額!$A$4:$I$500,7,FALSE)</f>
        <v>#N/A</v>
      </c>
      <c r="T605" s="64" t="e">
        <f>VLOOKUP($B605,選擇權未平倉餘額!$A$4:$I$500,8,FALSE)</f>
        <v>#N/A</v>
      </c>
      <c r="U605" s="64" t="e">
        <f>VLOOKUP($B605,選擇權未平倉餘額!$A$4:$I$500,9,FALSE)</f>
        <v>#N/A</v>
      </c>
      <c r="V605" s="39" t="e">
        <f>VLOOKUP($B605,臺指選擇權P_C_Ratios!$A$4:$C$500,3,FALSE)</f>
        <v>#N/A</v>
      </c>
      <c r="W605" s="41" t="e">
        <f>VLOOKUP($B605,散戶多空比!$A$6:$L$500,12,FALSE)</f>
        <v>#N/A</v>
      </c>
      <c r="X605" s="40" t="e">
        <f>VLOOKUP($B605,期貨大額交易人未沖銷部位!$A$4:$O$499,4,FALSE)</f>
        <v>#N/A</v>
      </c>
      <c r="Y605" s="40" t="e">
        <f>VLOOKUP($B605,期貨大額交易人未沖銷部位!$A$4:$O$499,7,FALSE)</f>
        <v>#N/A</v>
      </c>
      <c r="Z605" s="40" t="e">
        <f>VLOOKUP($B605,期貨大額交易人未沖銷部位!$A$4:$O$499,10,FALSE)</f>
        <v>#N/A</v>
      </c>
      <c r="AA605" s="40" t="e">
        <f>VLOOKUP($B605,期貨大額交易人未沖銷部位!$A$4:$O$499,13,FALSE)</f>
        <v>#N/A</v>
      </c>
      <c r="AB605" s="40" t="e">
        <f>VLOOKUP($B605,期貨大額交易人未沖銷部位!$A$4:$O$499,14,FALSE)</f>
        <v>#N/A</v>
      </c>
      <c r="AC605" s="40" t="e">
        <f>VLOOKUP($B605,期貨大額交易人未沖銷部位!$A$4:$O$499,15,FALSE)</f>
        <v>#N/A</v>
      </c>
      <c r="AD605" s="33" t="e">
        <f>VLOOKUP($B605,三大美股走勢!$A$4:$J$495,4,FALSE)</f>
        <v>#N/A</v>
      </c>
      <c r="AE605" s="33" t="e">
        <f>VLOOKUP($B605,三大美股走勢!$A$4:$J$495,7,FALSE)</f>
        <v>#N/A</v>
      </c>
      <c r="AF605" s="33" t="e">
        <f>VLOOKUP($B605,三大美股走勢!$A$4:$J$495,10,FALSE)</f>
        <v>#N/A</v>
      </c>
    </row>
    <row r="606" spans="2:32">
      <c r="B606" s="32">
        <v>43385</v>
      </c>
      <c r="C606" s="33" t="e">
        <f>VLOOKUP($B606,大盤與近月台指!$A$4:$I$499,2,FALSE)</f>
        <v>#N/A</v>
      </c>
      <c r="D606" s="34" t="e">
        <f>VLOOKUP($B606,大盤與近月台指!$A$4:$I$499,3,FALSE)</f>
        <v>#N/A</v>
      </c>
      <c r="E606" s="35" t="e">
        <f>VLOOKUP($B606,大盤與近月台指!$A$4:$I$499,4,FALSE)</f>
        <v>#N/A</v>
      </c>
      <c r="F606" s="33" t="e">
        <f>VLOOKUP($B606,大盤與近月台指!$A$4:$I$499,5,FALSE)</f>
        <v>#N/A</v>
      </c>
      <c r="G606" s="49" t="e">
        <f>VLOOKUP($B606,三大法人買賣超!$A$4:$I$500,3,FALSE)</f>
        <v>#N/A</v>
      </c>
      <c r="H606" s="34" t="e">
        <f>VLOOKUP($B606,三大法人買賣超!$A$4:$I$500,5,FALSE)</f>
        <v>#N/A</v>
      </c>
      <c r="I606" s="27" t="e">
        <f>VLOOKUP($B606,三大法人買賣超!$A$4:$I$500,7,FALSE)</f>
        <v>#N/A</v>
      </c>
      <c r="J606" s="27" t="e">
        <f>VLOOKUP($B606,三大法人買賣超!$A$4:$I$500,9,FALSE)</f>
        <v>#N/A</v>
      </c>
      <c r="K606" s="37">
        <f>新台幣匯率美元指數!B607</f>
        <v>0</v>
      </c>
      <c r="L606" s="38">
        <f>新台幣匯率美元指數!C607</f>
        <v>0</v>
      </c>
      <c r="M606" s="39">
        <f>新台幣匯率美元指數!D607</f>
        <v>0</v>
      </c>
      <c r="N606" s="27" t="e">
        <f>VLOOKUP($B606,外資期貨未平倉口數!$A$4:$M$499,4,FALSE)</f>
        <v>#N/A</v>
      </c>
      <c r="O606" s="27" t="e">
        <f>VLOOKUP($B606,外資期貨未平倉口數!$A$4:$M$499,9,FALSE)</f>
        <v>#N/A</v>
      </c>
      <c r="P606" s="27" t="e">
        <f>VLOOKUP($B606,外資期貨未平倉口數!$A$4:$M$499,10,FALSE)</f>
        <v>#N/A</v>
      </c>
      <c r="Q606" s="27" t="e">
        <f>VLOOKUP($B606,外資期貨未平倉口數!$A$4:$M$499,11,FALSE)</f>
        <v>#N/A</v>
      </c>
      <c r="R606" s="64" t="e">
        <f>VLOOKUP($B606,選擇權未平倉餘額!$A$4:$I$500,6,FALSE)</f>
        <v>#N/A</v>
      </c>
      <c r="S606" s="64" t="e">
        <f>VLOOKUP($B606,選擇權未平倉餘額!$A$4:$I$500,7,FALSE)</f>
        <v>#N/A</v>
      </c>
      <c r="T606" s="64" t="e">
        <f>VLOOKUP($B606,選擇權未平倉餘額!$A$4:$I$500,8,FALSE)</f>
        <v>#N/A</v>
      </c>
      <c r="U606" s="64" t="e">
        <f>VLOOKUP($B606,選擇權未平倉餘額!$A$4:$I$500,9,FALSE)</f>
        <v>#N/A</v>
      </c>
      <c r="V606" s="39" t="e">
        <f>VLOOKUP($B606,臺指選擇權P_C_Ratios!$A$4:$C$500,3,FALSE)</f>
        <v>#N/A</v>
      </c>
      <c r="W606" s="41" t="e">
        <f>VLOOKUP($B606,散戶多空比!$A$6:$L$500,12,FALSE)</f>
        <v>#N/A</v>
      </c>
      <c r="X606" s="40" t="e">
        <f>VLOOKUP($B606,期貨大額交易人未沖銷部位!$A$4:$O$499,4,FALSE)</f>
        <v>#N/A</v>
      </c>
      <c r="Y606" s="40" t="e">
        <f>VLOOKUP($B606,期貨大額交易人未沖銷部位!$A$4:$O$499,7,FALSE)</f>
        <v>#N/A</v>
      </c>
      <c r="Z606" s="40" t="e">
        <f>VLOOKUP($B606,期貨大額交易人未沖銷部位!$A$4:$O$499,10,FALSE)</f>
        <v>#N/A</v>
      </c>
      <c r="AA606" s="40" t="e">
        <f>VLOOKUP($B606,期貨大額交易人未沖銷部位!$A$4:$O$499,13,FALSE)</f>
        <v>#N/A</v>
      </c>
      <c r="AB606" s="40" t="e">
        <f>VLOOKUP($B606,期貨大額交易人未沖銷部位!$A$4:$O$499,14,FALSE)</f>
        <v>#N/A</v>
      </c>
      <c r="AC606" s="40" t="e">
        <f>VLOOKUP($B606,期貨大額交易人未沖銷部位!$A$4:$O$499,15,FALSE)</f>
        <v>#N/A</v>
      </c>
      <c r="AD606" s="33" t="e">
        <f>VLOOKUP($B606,三大美股走勢!$A$4:$J$495,4,FALSE)</f>
        <v>#N/A</v>
      </c>
      <c r="AE606" s="33" t="e">
        <f>VLOOKUP($B606,三大美股走勢!$A$4:$J$495,7,FALSE)</f>
        <v>#N/A</v>
      </c>
      <c r="AF606" s="33" t="e">
        <f>VLOOKUP($B606,三大美股走勢!$A$4:$J$495,10,FALSE)</f>
        <v>#N/A</v>
      </c>
    </row>
    <row r="607" spans="2:32">
      <c r="B607" s="32">
        <v>43386</v>
      </c>
      <c r="C607" s="33" t="e">
        <f>VLOOKUP($B607,大盤與近月台指!$A$4:$I$499,2,FALSE)</f>
        <v>#N/A</v>
      </c>
      <c r="D607" s="34" t="e">
        <f>VLOOKUP($B607,大盤與近月台指!$A$4:$I$499,3,FALSE)</f>
        <v>#N/A</v>
      </c>
      <c r="E607" s="35" t="e">
        <f>VLOOKUP($B607,大盤與近月台指!$A$4:$I$499,4,FALSE)</f>
        <v>#N/A</v>
      </c>
      <c r="F607" s="33" t="e">
        <f>VLOOKUP($B607,大盤與近月台指!$A$4:$I$499,5,FALSE)</f>
        <v>#N/A</v>
      </c>
      <c r="G607" s="49" t="e">
        <f>VLOOKUP($B607,三大法人買賣超!$A$4:$I$500,3,FALSE)</f>
        <v>#N/A</v>
      </c>
      <c r="H607" s="34" t="e">
        <f>VLOOKUP($B607,三大法人買賣超!$A$4:$I$500,5,FALSE)</f>
        <v>#N/A</v>
      </c>
      <c r="I607" s="27" t="e">
        <f>VLOOKUP($B607,三大法人買賣超!$A$4:$I$500,7,FALSE)</f>
        <v>#N/A</v>
      </c>
      <c r="J607" s="27" t="e">
        <f>VLOOKUP($B607,三大法人買賣超!$A$4:$I$500,9,FALSE)</f>
        <v>#N/A</v>
      </c>
      <c r="K607" s="37">
        <f>新台幣匯率美元指數!B608</f>
        <v>0</v>
      </c>
      <c r="L607" s="38">
        <f>新台幣匯率美元指數!C608</f>
        <v>0</v>
      </c>
      <c r="M607" s="39">
        <f>新台幣匯率美元指數!D608</f>
        <v>0</v>
      </c>
      <c r="N607" s="27" t="e">
        <f>VLOOKUP($B607,外資期貨未平倉口數!$A$4:$M$499,4,FALSE)</f>
        <v>#N/A</v>
      </c>
      <c r="O607" s="27" t="e">
        <f>VLOOKUP($B607,外資期貨未平倉口數!$A$4:$M$499,9,FALSE)</f>
        <v>#N/A</v>
      </c>
      <c r="P607" s="27" t="e">
        <f>VLOOKUP($B607,外資期貨未平倉口數!$A$4:$M$499,10,FALSE)</f>
        <v>#N/A</v>
      </c>
      <c r="Q607" s="27" t="e">
        <f>VLOOKUP($B607,外資期貨未平倉口數!$A$4:$M$499,11,FALSE)</f>
        <v>#N/A</v>
      </c>
      <c r="R607" s="64" t="e">
        <f>VLOOKUP($B607,選擇權未平倉餘額!$A$4:$I$500,6,FALSE)</f>
        <v>#N/A</v>
      </c>
      <c r="S607" s="64" t="e">
        <f>VLOOKUP($B607,選擇權未平倉餘額!$A$4:$I$500,7,FALSE)</f>
        <v>#N/A</v>
      </c>
      <c r="T607" s="64" t="e">
        <f>VLOOKUP($B607,選擇權未平倉餘額!$A$4:$I$500,8,FALSE)</f>
        <v>#N/A</v>
      </c>
      <c r="U607" s="64" t="e">
        <f>VLOOKUP($B607,選擇權未平倉餘額!$A$4:$I$500,9,FALSE)</f>
        <v>#N/A</v>
      </c>
      <c r="V607" s="39" t="e">
        <f>VLOOKUP($B607,臺指選擇權P_C_Ratios!$A$4:$C$500,3,FALSE)</f>
        <v>#N/A</v>
      </c>
      <c r="W607" s="41" t="e">
        <f>VLOOKUP($B607,散戶多空比!$A$6:$L$500,12,FALSE)</f>
        <v>#N/A</v>
      </c>
      <c r="X607" s="40" t="e">
        <f>VLOOKUP($B607,期貨大額交易人未沖銷部位!$A$4:$O$499,4,FALSE)</f>
        <v>#N/A</v>
      </c>
      <c r="Y607" s="40" t="e">
        <f>VLOOKUP($B607,期貨大額交易人未沖銷部位!$A$4:$O$499,7,FALSE)</f>
        <v>#N/A</v>
      </c>
      <c r="Z607" s="40" t="e">
        <f>VLOOKUP($B607,期貨大額交易人未沖銷部位!$A$4:$O$499,10,FALSE)</f>
        <v>#N/A</v>
      </c>
      <c r="AA607" s="40" t="e">
        <f>VLOOKUP($B607,期貨大額交易人未沖銷部位!$A$4:$O$499,13,FALSE)</f>
        <v>#N/A</v>
      </c>
      <c r="AB607" s="40" t="e">
        <f>VLOOKUP($B607,期貨大額交易人未沖銷部位!$A$4:$O$499,14,FALSE)</f>
        <v>#N/A</v>
      </c>
      <c r="AC607" s="40" t="e">
        <f>VLOOKUP($B607,期貨大額交易人未沖銷部位!$A$4:$O$499,15,FALSE)</f>
        <v>#N/A</v>
      </c>
      <c r="AD607" s="33" t="e">
        <f>VLOOKUP($B607,三大美股走勢!$A$4:$J$495,4,FALSE)</f>
        <v>#N/A</v>
      </c>
      <c r="AE607" s="33" t="e">
        <f>VLOOKUP($B607,三大美股走勢!$A$4:$J$495,7,FALSE)</f>
        <v>#N/A</v>
      </c>
      <c r="AF607" s="33" t="e">
        <f>VLOOKUP($B607,三大美股走勢!$A$4:$J$495,10,FALSE)</f>
        <v>#N/A</v>
      </c>
    </row>
    <row r="608" spans="2:32">
      <c r="B608" s="32">
        <v>43387</v>
      </c>
      <c r="C608" s="33" t="e">
        <f>VLOOKUP($B608,大盤與近月台指!$A$4:$I$499,2,FALSE)</f>
        <v>#N/A</v>
      </c>
      <c r="D608" s="34" t="e">
        <f>VLOOKUP($B608,大盤與近月台指!$A$4:$I$499,3,FALSE)</f>
        <v>#N/A</v>
      </c>
      <c r="E608" s="35" t="e">
        <f>VLOOKUP($B608,大盤與近月台指!$A$4:$I$499,4,FALSE)</f>
        <v>#N/A</v>
      </c>
      <c r="F608" s="33" t="e">
        <f>VLOOKUP($B608,大盤與近月台指!$A$4:$I$499,5,FALSE)</f>
        <v>#N/A</v>
      </c>
      <c r="G608" s="49" t="e">
        <f>VLOOKUP($B608,三大法人買賣超!$A$4:$I$500,3,FALSE)</f>
        <v>#N/A</v>
      </c>
      <c r="H608" s="34" t="e">
        <f>VLOOKUP($B608,三大法人買賣超!$A$4:$I$500,5,FALSE)</f>
        <v>#N/A</v>
      </c>
      <c r="I608" s="27" t="e">
        <f>VLOOKUP($B608,三大法人買賣超!$A$4:$I$500,7,FALSE)</f>
        <v>#N/A</v>
      </c>
      <c r="J608" s="27" t="e">
        <f>VLOOKUP($B608,三大法人買賣超!$A$4:$I$500,9,FALSE)</f>
        <v>#N/A</v>
      </c>
      <c r="K608" s="37">
        <f>新台幣匯率美元指數!B609</f>
        <v>0</v>
      </c>
      <c r="L608" s="38">
        <f>新台幣匯率美元指數!C609</f>
        <v>0</v>
      </c>
      <c r="M608" s="39">
        <f>新台幣匯率美元指數!D609</f>
        <v>0</v>
      </c>
      <c r="N608" s="27" t="e">
        <f>VLOOKUP($B608,外資期貨未平倉口數!$A$4:$M$499,4,FALSE)</f>
        <v>#N/A</v>
      </c>
      <c r="O608" s="27" t="e">
        <f>VLOOKUP($B608,外資期貨未平倉口數!$A$4:$M$499,9,FALSE)</f>
        <v>#N/A</v>
      </c>
      <c r="P608" s="27" t="e">
        <f>VLOOKUP($B608,外資期貨未平倉口數!$A$4:$M$499,10,FALSE)</f>
        <v>#N/A</v>
      </c>
      <c r="Q608" s="27" t="e">
        <f>VLOOKUP($B608,外資期貨未平倉口數!$A$4:$M$499,11,FALSE)</f>
        <v>#N/A</v>
      </c>
      <c r="R608" s="64" t="e">
        <f>VLOOKUP($B608,選擇權未平倉餘額!$A$4:$I$500,6,FALSE)</f>
        <v>#N/A</v>
      </c>
      <c r="S608" s="64" t="e">
        <f>VLOOKUP($B608,選擇權未平倉餘額!$A$4:$I$500,7,FALSE)</f>
        <v>#N/A</v>
      </c>
      <c r="T608" s="64" t="e">
        <f>VLOOKUP($B608,選擇權未平倉餘額!$A$4:$I$500,8,FALSE)</f>
        <v>#N/A</v>
      </c>
      <c r="U608" s="64" t="e">
        <f>VLOOKUP($B608,選擇權未平倉餘額!$A$4:$I$500,9,FALSE)</f>
        <v>#N/A</v>
      </c>
      <c r="V608" s="39" t="e">
        <f>VLOOKUP($B608,臺指選擇權P_C_Ratios!$A$4:$C$500,3,FALSE)</f>
        <v>#N/A</v>
      </c>
      <c r="W608" s="41" t="e">
        <f>VLOOKUP($B608,散戶多空比!$A$6:$L$500,12,FALSE)</f>
        <v>#N/A</v>
      </c>
      <c r="X608" s="40" t="e">
        <f>VLOOKUP($B608,期貨大額交易人未沖銷部位!$A$4:$O$499,4,FALSE)</f>
        <v>#N/A</v>
      </c>
      <c r="Y608" s="40" t="e">
        <f>VLOOKUP($B608,期貨大額交易人未沖銷部位!$A$4:$O$499,7,FALSE)</f>
        <v>#N/A</v>
      </c>
      <c r="Z608" s="40" t="e">
        <f>VLOOKUP($B608,期貨大額交易人未沖銷部位!$A$4:$O$499,10,FALSE)</f>
        <v>#N/A</v>
      </c>
      <c r="AA608" s="40" t="e">
        <f>VLOOKUP($B608,期貨大額交易人未沖銷部位!$A$4:$O$499,13,FALSE)</f>
        <v>#N/A</v>
      </c>
      <c r="AB608" s="40" t="e">
        <f>VLOOKUP($B608,期貨大額交易人未沖銷部位!$A$4:$O$499,14,FALSE)</f>
        <v>#N/A</v>
      </c>
      <c r="AC608" s="40" t="e">
        <f>VLOOKUP($B608,期貨大額交易人未沖銷部位!$A$4:$O$499,15,FALSE)</f>
        <v>#N/A</v>
      </c>
      <c r="AD608" s="33" t="e">
        <f>VLOOKUP($B608,三大美股走勢!$A$4:$J$495,4,FALSE)</f>
        <v>#N/A</v>
      </c>
      <c r="AE608" s="33" t="e">
        <f>VLOOKUP($B608,三大美股走勢!$A$4:$J$495,7,FALSE)</f>
        <v>#N/A</v>
      </c>
      <c r="AF608" s="33" t="e">
        <f>VLOOKUP($B608,三大美股走勢!$A$4:$J$495,10,FALSE)</f>
        <v>#N/A</v>
      </c>
    </row>
    <row r="609" spans="2:32">
      <c r="B609" s="32">
        <v>43388</v>
      </c>
      <c r="C609" s="33" t="e">
        <f>VLOOKUP($B609,大盤與近月台指!$A$4:$I$499,2,FALSE)</f>
        <v>#N/A</v>
      </c>
      <c r="D609" s="34" t="e">
        <f>VLOOKUP($B609,大盤與近月台指!$A$4:$I$499,3,FALSE)</f>
        <v>#N/A</v>
      </c>
      <c r="E609" s="35" t="e">
        <f>VLOOKUP($B609,大盤與近月台指!$A$4:$I$499,4,FALSE)</f>
        <v>#N/A</v>
      </c>
      <c r="F609" s="33" t="e">
        <f>VLOOKUP($B609,大盤與近月台指!$A$4:$I$499,5,FALSE)</f>
        <v>#N/A</v>
      </c>
      <c r="G609" s="49" t="e">
        <f>VLOOKUP($B609,三大法人買賣超!$A$4:$I$500,3,FALSE)</f>
        <v>#N/A</v>
      </c>
      <c r="H609" s="34" t="e">
        <f>VLOOKUP($B609,三大法人買賣超!$A$4:$I$500,5,FALSE)</f>
        <v>#N/A</v>
      </c>
      <c r="I609" s="27" t="e">
        <f>VLOOKUP($B609,三大法人買賣超!$A$4:$I$500,7,FALSE)</f>
        <v>#N/A</v>
      </c>
      <c r="J609" s="27" t="e">
        <f>VLOOKUP($B609,三大法人買賣超!$A$4:$I$500,9,FALSE)</f>
        <v>#N/A</v>
      </c>
      <c r="K609" s="37">
        <f>新台幣匯率美元指數!B610</f>
        <v>0</v>
      </c>
      <c r="L609" s="38">
        <f>新台幣匯率美元指數!C610</f>
        <v>0</v>
      </c>
      <c r="M609" s="39">
        <f>新台幣匯率美元指數!D610</f>
        <v>0</v>
      </c>
      <c r="N609" s="27" t="e">
        <f>VLOOKUP($B609,外資期貨未平倉口數!$A$4:$M$499,4,FALSE)</f>
        <v>#N/A</v>
      </c>
      <c r="O609" s="27" t="e">
        <f>VLOOKUP($B609,外資期貨未平倉口數!$A$4:$M$499,9,FALSE)</f>
        <v>#N/A</v>
      </c>
      <c r="P609" s="27" t="e">
        <f>VLOOKUP($B609,外資期貨未平倉口數!$A$4:$M$499,10,FALSE)</f>
        <v>#N/A</v>
      </c>
      <c r="Q609" s="27" t="e">
        <f>VLOOKUP($B609,外資期貨未平倉口數!$A$4:$M$499,11,FALSE)</f>
        <v>#N/A</v>
      </c>
      <c r="R609" s="64" t="e">
        <f>VLOOKUP($B609,選擇權未平倉餘額!$A$4:$I$500,6,FALSE)</f>
        <v>#N/A</v>
      </c>
      <c r="S609" s="64" t="e">
        <f>VLOOKUP($B609,選擇權未平倉餘額!$A$4:$I$500,7,FALSE)</f>
        <v>#N/A</v>
      </c>
      <c r="T609" s="64" t="e">
        <f>VLOOKUP($B609,選擇權未平倉餘額!$A$4:$I$500,8,FALSE)</f>
        <v>#N/A</v>
      </c>
      <c r="U609" s="64" t="e">
        <f>VLOOKUP($B609,選擇權未平倉餘額!$A$4:$I$500,9,FALSE)</f>
        <v>#N/A</v>
      </c>
      <c r="V609" s="39" t="e">
        <f>VLOOKUP($B609,臺指選擇權P_C_Ratios!$A$4:$C$500,3,FALSE)</f>
        <v>#N/A</v>
      </c>
      <c r="W609" s="41" t="e">
        <f>VLOOKUP($B609,散戶多空比!$A$6:$L$500,12,FALSE)</f>
        <v>#N/A</v>
      </c>
      <c r="X609" s="40" t="e">
        <f>VLOOKUP($B609,期貨大額交易人未沖銷部位!$A$4:$O$499,4,FALSE)</f>
        <v>#N/A</v>
      </c>
      <c r="Y609" s="40" t="e">
        <f>VLOOKUP($B609,期貨大額交易人未沖銷部位!$A$4:$O$499,7,FALSE)</f>
        <v>#N/A</v>
      </c>
      <c r="Z609" s="40" t="e">
        <f>VLOOKUP($B609,期貨大額交易人未沖銷部位!$A$4:$O$499,10,FALSE)</f>
        <v>#N/A</v>
      </c>
      <c r="AA609" s="40" t="e">
        <f>VLOOKUP($B609,期貨大額交易人未沖銷部位!$A$4:$O$499,13,FALSE)</f>
        <v>#N/A</v>
      </c>
      <c r="AB609" s="40" t="e">
        <f>VLOOKUP($B609,期貨大額交易人未沖銷部位!$A$4:$O$499,14,FALSE)</f>
        <v>#N/A</v>
      </c>
      <c r="AC609" s="40" t="e">
        <f>VLOOKUP($B609,期貨大額交易人未沖銷部位!$A$4:$O$499,15,FALSE)</f>
        <v>#N/A</v>
      </c>
      <c r="AD609" s="33" t="e">
        <f>VLOOKUP($B609,三大美股走勢!$A$4:$J$495,4,FALSE)</f>
        <v>#N/A</v>
      </c>
      <c r="AE609" s="33" t="e">
        <f>VLOOKUP($B609,三大美股走勢!$A$4:$J$495,7,FALSE)</f>
        <v>#N/A</v>
      </c>
      <c r="AF609" s="33" t="e">
        <f>VLOOKUP($B609,三大美股走勢!$A$4:$J$495,10,FALSE)</f>
        <v>#N/A</v>
      </c>
    </row>
    <row r="610" spans="2:32">
      <c r="B610" s="32">
        <v>43389</v>
      </c>
      <c r="C610" s="33" t="e">
        <f>VLOOKUP($B610,大盤與近月台指!$A$4:$I$499,2,FALSE)</f>
        <v>#N/A</v>
      </c>
      <c r="D610" s="34" t="e">
        <f>VLOOKUP($B610,大盤與近月台指!$A$4:$I$499,3,FALSE)</f>
        <v>#N/A</v>
      </c>
      <c r="E610" s="35" t="e">
        <f>VLOOKUP($B610,大盤與近月台指!$A$4:$I$499,4,FALSE)</f>
        <v>#N/A</v>
      </c>
      <c r="F610" s="33" t="e">
        <f>VLOOKUP($B610,大盤與近月台指!$A$4:$I$499,5,FALSE)</f>
        <v>#N/A</v>
      </c>
      <c r="G610" s="49" t="e">
        <f>VLOOKUP($B610,三大法人買賣超!$A$4:$I$500,3,FALSE)</f>
        <v>#N/A</v>
      </c>
      <c r="H610" s="34" t="e">
        <f>VLOOKUP($B610,三大法人買賣超!$A$4:$I$500,5,FALSE)</f>
        <v>#N/A</v>
      </c>
      <c r="I610" s="27" t="e">
        <f>VLOOKUP($B610,三大法人買賣超!$A$4:$I$500,7,FALSE)</f>
        <v>#N/A</v>
      </c>
      <c r="J610" s="27" t="e">
        <f>VLOOKUP($B610,三大法人買賣超!$A$4:$I$500,9,FALSE)</f>
        <v>#N/A</v>
      </c>
      <c r="K610" s="37">
        <f>新台幣匯率美元指數!B611</f>
        <v>0</v>
      </c>
      <c r="L610" s="38">
        <f>新台幣匯率美元指數!C611</f>
        <v>0</v>
      </c>
      <c r="M610" s="39">
        <f>新台幣匯率美元指數!D611</f>
        <v>0</v>
      </c>
      <c r="N610" s="27" t="e">
        <f>VLOOKUP($B610,外資期貨未平倉口數!$A$4:$M$499,4,FALSE)</f>
        <v>#N/A</v>
      </c>
      <c r="O610" s="27" t="e">
        <f>VLOOKUP($B610,外資期貨未平倉口數!$A$4:$M$499,9,FALSE)</f>
        <v>#N/A</v>
      </c>
      <c r="P610" s="27" t="e">
        <f>VLOOKUP($B610,外資期貨未平倉口數!$A$4:$M$499,10,FALSE)</f>
        <v>#N/A</v>
      </c>
      <c r="Q610" s="27" t="e">
        <f>VLOOKUP($B610,外資期貨未平倉口數!$A$4:$M$499,11,FALSE)</f>
        <v>#N/A</v>
      </c>
      <c r="R610" s="64" t="e">
        <f>VLOOKUP($B610,選擇權未平倉餘額!$A$4:$I$500,6,FALSE)</f>
        <v>#N/A</v>
      </c>
      <c r="S610" s="64" t="e">
        <f>VLOOKUP($B610,選擇權未平倉餘額!$A$4:$I$500,7,FALSE)</f>
        <v>#N/A</v>
      </c>
      <c r="T610" s="64" t="e">
        <f>VLOOKUP($B610,選擇權未平倉餘額!$A$4:$I$500,8,FALSE)</f>
        <v>#N/A</v>
      </c>
      <c r="U610" s="64" t="e">
        <f>VLOOKUP($B610,選擇權未平倉餘額!$A$4:$I$500,9,FALSE)</f>
        <v>#N/A</v>
      </c>
      <c r="V610" s="39" t="e">
        <f>VLOOKUP($B610,臺指選擇權P_C_Ratios!$A$4:$C$500,3,FALSE)</f>
        <v>#N/A</v>
      </c>
      <c r="W610" s="41" t="e">
        <f>VLOOKUP($B610,散戶多空比!$A$6:$L$500,12,FALSE)</f>
        <v>#N/A</v>
      </c>
      <c r="X610" s="40" t="e">
        <f>VLOOKUP($B610,期貨大額交易人未沖銷部位!$A$4:$O$499,4,FALSE)</f>
        <v>#N/A</v>
      </c>
      <c r="Y610" s="40" t="e">
        <f>VLOOKUP($B610,期貨大額交易人未沖銷部位!$A$4:$O$499,7,FALSE)</f>
        <v>#N/A</v>
      </c>
      <c r="Z610" s="40" t="e">
        <f>VLOOKUP($B610,期貨大額交易人未沖銷部位!$A$4:$O$499,10,FALSE)</f>
        <v>#N/A</v>
      </c>
      <c r="AA610" s="40" t="e">
        <f>VLOOKUP($B610,期貨大額交易人未沖銷部位!$A$4:$O$499,13,FALSE)</f>
        <v>#N/A</v>
      </c>
      <c r="AB610" s="40" t="e">
        <f>VLOOKUP($B610,期貨大額交易人未沖銷部位!$A$4:$O$499,14,FALSE)</f>
        <v>#N/A</v>
      </c>
      <c r="AC610" s="40" t="e">
        <f>VLOOKUP($B610,期貨大額交易人未沖銷部位!$A$4:$O$499,15,FALSE)</f>
        <v>#N/A</v>
      </c>
      <c r="AD610" s="33" t="e">
        <f>VLOOKUP($B610,三大美股走勢!$A$4:$J$495,4,FALSE)</f>
        <v>#N/A</v>
      </c>
      <c r="AE610" s="33" t="e">
        <f>VLOOKUP($B610,三大美股走勢!$A$4:$J$495,7,FALSE)</f>
        <v>#N/A</v>
      </c>
      <c r="AF610" s="33" t="e">
        <f>VLOOKUP($B610,三大美股走勢!$A$4:$J$495,10,FALSE)</f>
        <v>#N/A</v>
      </c>
    </row>
    <row r="611" spans="2:32">
      <c r="B611" s="32">
        <v>43390</v>
      </c>
      <c r="C611" s="33" t="e">
        <f>VLOOKUP($B611,大盤與近月台指!$A$4:$I$499,2,FALSE)</f>
        <v>#N/A</v>
      </c>
      <c r="D611" s="34" t="e">
        <f>VLOOKUP($B611,大盤與近月台指!$A$4:$I$499,3,FALSE)</f>
        <v>#N/A</v>
      </c>
      <c r="E611" s="35" t="e">
        <f>VLOOKUP($B611,大盤與近月台指!$A$4:$I$499,4,FALSE)</f>
        <v>#N/A</v>
      </c>
      <c r="F611" s="33" t="e">
        <f>VLOOKUP($B611,大盤與近月台指!$A$4:$I$499,5,FALSE)</f>
        <v>#N/A</v>
      </c>
      <c r="G611" s="49" t="e">
        <f>VLOOKUP($B611,三大法人買賣超!$A$4:$I$500,3,FALSE)</f>
        <v>#N/A</v>
      </c>
      <c r="H611" s="34" t="e">
        <f>VLOOKUP($B611,三大法人買賣超!$A$4:$I$500,5,FALSE)</f>
        <v>#N/A</v>
      </c>
      <c r="I611" s="27" t="e">
        <f>VLOOKUP($B611,三大法人買賣超!$A$4:$I$500,7,FALSE)</f>
        <v>#N/A</v>
      </c>
      <c r="J611" s="27" t="e">
        <f>VLOOKUP($B611,三大法人買賣超!$A$4:$I$500,9,FALSE)</f>
        <v>#N/A</v>
      </c>
      <c r="K611" s="37">
        <f>新台幣匯率美元指數!B612</f>
        <v>0</v>
      </c>
      <c r="L611" s="38">
        <f>新台幣匯率美元指數!C612</f>
        <v>0</v>
      </c>
      <c r="M611" s="39">
        <f>新台幣匯率美元指數!D612</f>
        <v>0</v>
      </c>
      <c r="N611" s="27" t="e">
        <f>VLOOKUP($B611,外資期貨未平倉口數!$A$4:$M$499,4,FALSE)</f>
        <v>#N/A</v>
      </c>
      <c r="O611" s="27" t="e">
        <f>VLOOKUP($B611,外資期貨未平倉口數!$A$4:$M$499,9,FALSE)</f>
        <v>#N/A</v>
      </c>
      <c r="P611" s="27" t="e">
        <f>VLOOKUP($B611,外資期貨未平倉口數!$A$4:$M$499,10,FALSE)</f>
        <v>#N/A</v>
      </c>
      <c r="Q611" s="27" t="e">
        <f>VLOOKUP($B611,外資期貨未平倉口數!$A$4:$M$499,11,FALSE)</f>
        <v>#N/A</v>
      </c>
      <c r="R611" s="64" t="e">
        <f>VLOOKUP($B611,選擇權未平倉餘額!$A$4:$I$500,6,FALSE)</f>
        <v>#N/A</v>
      </c>
      <c r="S611" s="64" t="e">
        <f>VLOOKUP($B611,選擇權未平倉餘額!$A$4:$I$500,7,FALSE)</f>
        <v>#N/A</v>
      </c>
      <c r="T611" s="64" t="e">
        <f>VLOOKUP($B611,選擇權未平倉餘額!$A$4:$I$500,8,FALSE)</f>
        <v>#N/A</v>
      </c>
      <c r="U611" s="64" t="e">
        <f>VLOOKUP($B611,選擇權未平倉餘額!$A$4:$I$500,9,FALSE)</f>
        <v>#N/A</v>
      </c>
      <c r="V611" s="39" t="e">
        <f>VLOOKUP($B611,臺指選擇權P_C_Ratios!$A$4:$C$500,3,FALSE)</f>
        <v>#N/A</v>
      </c>
      <c r="W611" s="41" t="e">
        <f>VLOOKUP($B611,散戶多空比!$A$6:$L$500,12,FALSE)</f>
        <v>#N/A</v>
      </c>
      <c r="X611" s="40" t="e">
        <f>VLOOKUP($B611,期貨大額交易人未沖銷部位!$A$4:$O$499,4,FALSE)</f>
        <v>#N/A</v>
      </c>
      <c r="Y611" s="40" t="e">
        <f>VLOOKUP($B611,期貨大額交易人未沖銷部位!$A$4:$O$499,7,FALSE)</f>
        <v>#N/A</v>
      </c>
      <c r="Z611" s="40" t="e">
        <f>VLOOKUP($B611,期貨大額交易人未沖銷部位!$A$4:$O$499,10,FALSE)</f>
        <v>#N/A</v>
      </c>
      <c r="AA611" s="40" t="e">
        <f>VLOOKUP($B611,期貨大額交易人未沖銷部位!$A$4:$O$499,13,FALSE)</f>
        <v>#N/A</v>
      </c>
      <c r="AB611" s="40" t="e">
        <f>VLOOKUP($B611,期貨大額交易人未沖銷部位!$A$4:$O$499,14,FALSE)</f>
        <v>#N/A</v>
      </c>
      <c r="AC611" s="40" t="e">
        <f>VLOOKUP($B611,期貨大額交易人未沖銷部位!$A$4:$O$499,15,FALSE)</f>
        <v>#N/A</v>
      </c>
      <c r="AD611" s="33" t="e">
        <f>VLOOKUP($B611,三大美股走勢!$A$4:$J$495,4,FALSE)</f>
        <v>#N/A</v>
      </c>
      <c r="AE611" s="33" t="e">
        <f>VLOOKUP($B611,三大美股走勢!$A$4:$J$495,7,FALSE)</f>
        <v>#N/A</v>
      </c>
      <c r="AF611" s="33" t="e">
        <f>VLOOKUP($B611,三大美股走勢!$A$4:$J$495,10,FALSE)</f>
        <v>#N/A</v>
      </c>
    </row>
    <row r="612" spans="2:32">
      <c r="B612" s="32">
        <v>43391</v>
      </c>
      <c r="C612" s="33" t="e">
        <f>VLOOKUP($B612,大盤與近月台指!$A$4:$I$499,2,FALSE)</f>
        <v>#N/A</v>
      </c>
      <c r="D612" s="34" t="e">
        <f>VLOOKUP($B612,大盤與近月台指!$A$4:$I$499,3,FALSE)</f>
        <v>#N/A</v>
      </c>
      <c r="E612" s="35" t="e">
        <f>VLOOKUP($B612,大盤與近月台指!$A$4:$I$499,4,FALSE)</f>
        <v>#N/A</v>
      </c>
      <c r="F612" s="33" t="e">
        <f>VLOOKUP($B612,大盤與近月台指!$A$4:$I$499,5,FALSE)</f>
        <v>#N/A</v>
      </c>
      <c r="G612" s="49" t="e">
        <f>VLOOKUP($B612,三大法人買賣超!$A$4:$I$500,3,FALSE)</f>
        <v>#N/A</v>
      </c>
      <c r="H612" s="34" t="e">
        <f>VLOOKUP($B612,三大法人買賣超!$A$4:$I$500,5,FALSE)</f>
        <v>#N/A</v>
      </c>
      <c r="I612" s="27" t="e">
        <f>VLOOKUP($B612,三大法人買賣超!$A$4:$I$500,7,FALSE)</f>
        <v>#N/A</v>
      </c>
      <c r="J612" s="27" t="e">
        <f>VLOOKUP($B612,三大法人買賣超!$A$4:$I$500,9,FALSE)</f>
        <v>#N/A</v>
      </c>
      <c r="K612" s="37">
        <f>新台幣匯率美元指數!B613</f>
        <v>0</v>
      </c>
      <c r="L612" s="38">
        <f>新台幣匯率美元指數!C613</f>
        <v>0</v>
      </c>
      <c r="M612" s="39">
        <f>新台幣匯率美元指數!D613</f>
        <v>0</v>
      </c>
      <c r="N612" s="27" t="e">
        <f>VLOOKUP($B612,外資期貨未平倉口數!$A$4:$M$499,4,FALSE)</f>
        <v>#N/A</v>
      </c>
      <c r="O612" s="27" t="e">
        <f>VLOOKUP($B612,外資期貨未平倉口數!$A$4:$M$499,9,FALSE)</f>
        <v>#N/A</v>
      </c>
      <c r="P612" s="27" t="e">
        <f>VLOOKUP($B612,外資期貨未平倉口數!$A$4:$M$499,10,FALSE)</f>
        <v>#N/A</v>
      </c>
      <c r="Q612" s="27" t="e">
        <f>VLOOKUP($B612,外資期貨未平倉口數!$A$4:$M$499,11,FALSE)</f>
        <v>#N/A</v>
      </c>
      <c r="R612" s="64" t="e">
        <f>VLOOKUP($B612,選擇權未平倉餘額!$A$4:$I$500,6,FALSE)</f>
        <v>#N/A</v>
      </c>
      <c r="S612" s="64" t="e">
        <f>VLOOKUP($B612,選擇權未平倉餘額!$A$4:$I$500,7,FALSE)</f>
        <v>#N/A</v>
      </c>
      <c r="T612" s="64" t="e">
        <f>VLOOKUP($B612,選擇權未平倉餘額!$A$4:$I$500,8,FALSE)</f>
        <v>#N/A</v>
      </c>
      <c r="U612" s="64" t="e">
        <f>VLOOKUP($B612,選擇權未平倉餘額!$A$4:$I$500,9,FALSE)</f>
        <v>#N/A</v>
      </c>
      <c r="V612" s="39" t="e">
        <f>VLOOKUP($B612,臺指選擇權P_C_Ratios!$A$4:$C$500,3,FALSE)</f>
        <v>#N/A</v>
      </c>
      <c r="W612" s="41" t="e">
        <f>VLOOKUP($B612,散戶多空比!$A$6:$L$500,12,FALSE)</f>
        <v>#N/A</v>
      </c>
      <c r="X612" s="40" t="e">
        <f>VLOOKUP($B612,期貨大額交易人未沖銷部位!$A$4:$O$499,4,FALSE)</f>
        <v>#N/A</v>
      </c>
      <c r="Y612" s="40" t="e">
        <f>VLOOKUP($B612,期貨大額交易人未沖銷部位!$A$4:$O$499,7,FALSE)</f>
        <v>#N/A</v>
      </c>
      <c r="Z612" s="40" t="e">
        <f>VLOOKUP($B612,期貨大額交易人未沖銷部位!$A$4:$O$499,10,FALSE)</f>
        <v>#N/A</v>
      </c>
      <c r="AA612" s="40" t="e">
        <f>VLOOKUP($B612,期貨大額交易人未沖銷部位!$A$4:$O$499,13,FALSE)</f>
        <v>#N/A</v>
      </c>
      <c r="AB612" s="40" t="e">
        <f>VLOOKUP($B612,期貨大額交易人未沖銷部位!$A$4:$O$499,14,FALSE)</f>
        <v>#N/A</v>
      </c>
      <c r="AC612" s="40" t="e">
        <f>VLOOKUP($B612,期貨大額交易人未沖銷部位!$A$4:$O$499,15,FALSE)</f>
        <v>#N/A</v>
      </c>
      <c r="AD612" s="33" t="e">
        <f>VLOOKUP($B612,三大美股走勢!$A$4:$J$495,4,FALSE)</f>
        <v>#N/A</v>
      </c>
      <c r="AE612" s="33" t="e">
        <f>VLOOKUP($B612,三大美股走勢!$A$4:$J$495,7,FALSE)</f>
        <v>#N/A</v>
      </c>
      <c r="AF612" s="33" t="e">
        <f>VLOOKUP($B612,三大美股走勢!$A$4:$J$495,10,FALSE)</f>
        <v>#N/A</v>
      </c>
    </row>
    <row r="613" spans="2:32">
      <c r="B613" s="32">
        <v>43392</v>
      </c>
      <c r="C613" s="33" t="e">
        <f>VLOOKUP($B613,大盤與近月台指!$A$4:$I$499,2,FALSE)</f>
        <v>#N/A</v>
      </c>
      <c r="D613" s="34" t="e">
        <f>VLOOKUP($B613,大盤與近月台指!$A$4:$I$499,3,FALSE)</f>
        <v>#N/A</v>
      </c>
      <c r="E613" s="35" t="e">
        <f>VLOOKUP($B613,大盤與近月台指!$A$4:$I$499,4,FALSE)</f>
        <v>#N/A</v>
      </c>
      <c r="F613" s="33" t="e">
        <f>VLOOKUP($B613,大盤與近月台指!$A$4:$I$499,5,FALSE)</f>
        <v>#N/A</v>
      </c>
      <c r="G613" s="49" t="e">
        <f>VLOOKUP($B613,三大法人買賣超!$A$4:$I$500,3,FALSE)</f>
        <v>#N/A</v>
      </c>
      <c r="H613" s="34" t="e">
        <f>VLOOKUP($B613,三大法人買賣超!$A$4:$I$500,5,FALSE)</f>
        <v>#N/A</v>
      </c>
      <c r="I613" s="27" t="e">
        <f>VLOOKUP($B613,三大法人買賣超!$A$4:$I$500,7,FALSE)</f>
        <v>#N/A</v>
      </c>
      <c r="J613" s="27" t="e">
        <f>VLOOKUP($B613,三大法人買賣超!$A$4:$I$500,9,FALSE)</f>
        <v>#N/A</v>
      </c>
      <c r="K613" s="37">
        <f>新台幣匯率美元指數!B614</f>
        <v>0</v>
      </c>
      <c r="L613" s="38">
        <f>新台幣匯率美元指數!C614</f>
        <v>0</v>
      </c>
      <c r="M613" s="39">
        <f>新台幣匯率美元指數!D614</f>
        <v>0</v>
      </c>
      <c r="N613" s="27" t="e">
        <f>VLOOKUP($B613,外資期貨未平倉口數!$A$4:$M$499,4,FALSE)</f>
        <v>#N/A</v>
      </c>
      <c r="O613" s="27" t="e">
        <f>VLOOKUP($B613,外資期貨未平倉口數!$A$4:$M$499,9,FALSE)</f>
        <v>#N/A</v>
      </c>
      <c r="P613" s="27" t="e">
        <f>VLOOKUP($B613,外資期貨未平倉口數!$A$4:$M$499,10,FALSE)</f>
        <v>#N/A</v>
      </c>
      <c r="Q613" s="27" t="e">
        <f>VLOOKUP($B613,外資期貨未平倉口數!$A$4:$M$499,11,FALSE)</f>
        <v>#N/A</v>
      </c>
      <c r="R613" s="64" t="e">
        <f>VLOOKUP($B613,選擇權未平倉餘額!$A$4:$I$500,6,FALSE)</f>
        <v>#N/A</v>
      </c>
      <c r="S613" s="64" t="e">
        <f>VLOOKUP($B613,選擇權未平倉餘額!$A$4:$I$500,7,FALSE)</f>
        <v>#N/A</v>
      </c>
      <c r="T613" s="64" t="e">
        <f>VLOOKUP($B613,選擇權未平倉餘額!$A$4:$I$500,8,FALSE)</f>
        <v>#N/A</v>
      </c>
      <c r="U613" s="64" t="e">
        <f>VLOOKUP($B613,選擇權未平倉餘額!$A$4:$I$500,9,FALSE)</f>
        <v>#N/A</v>
      </c>
      <c r="V613" s="39" t="e">
        <f>VLOOKUP($B613,臺指選擇權P_C_Ratios!$A$4:$C$500,3,FALSE)</f>
        <v>#N/A</v>
      </c>
      <c r="W613" s="41" t="e">
        <f>VLOOKUP($B613,散戶多空比!$A$6:$L$500,12,FALSE)</f>
        <v>#N/A</v>
      </c>
      <c r="X613" s="40" t="e">
        <f>VLOOKUP($B613,期貨大額交易人未沖銷部位!$A$4:$O$499,4,FALSE)</f>
        <v>#N/A</v>
      </c>
      <c r="Y613" s="40" t="e">
        <f>VLOOKUP($B613,期貨大額交易人未沖銷部位!$A$4:$O$499,7,FALSE)</f>
        <v>#N/A</v>
      </c>
      <c r="Z613" s="40" t="e">
        <f>VLOOKUP($B613,期貨大額交易人未沖銷部位!$A$4:$O$499,10,FALSE)</f>
        <v>#N/A</v>
      </c>
      <c r="AA613" s="40" t="e">
        <f>VLOOKUP($B613,期貨大額交易人未沖銷部位!$A$4:$O$499,13,FALSE)</f>
        <v>#N/A</v>
      </c>
      <c r="AB613" s="40" t="e">
        <f>VLOOKUP($B613,期貨大額交易人未沖銷部位!$A$4:$O$499,14,FALSE)</f>
        <v>#N/A</v>
      </c>
      <c r="AC613" s="40" t="e">
        <f>VLOOKUP($B613,期貨大額交易人未沖銷部位!$A$4:$O$499,15,FALSE)</f>
        <v>#N/A</v>
      </c>
      <c r="AD613" s="33" t="e">
        <f>VLOOKUP($B613,三大美股走勢!$A$4:$J$495,4,FALSE)</f>
        <v>#N/A</v>
      </c>
      <c r="AE613" s="33" t="e">
        <f>VLOOKUP($B613,三大美股走勢!$A$4:$J$495,7,FALSE)</f>
        <v>#N/A</v>
      </c>
      <c r="AF613" s="33" t="e">
        <f>VLOOKUP($B613,三大美股走勢!$A$4:$J$495,10,FALSE)</f>
        <v>#N/A</v>
      </c>
    </row>
    <row r="614" spans="2:32">
      <c r="B614" s="32">
        <v>43393</v>
      </c>
      <c r="C614" s="33" t="e">
        <f>VLOOKUP($B614,大盤與近月台指!$A$4:$I$499,2,FALSE)</f>
        <v>#N/A</v>
      </c>
      <c r="D614" s="34" t="e">
        <f>VLOOKUP($B614,大盤與近月台指!$A$4:$I$499,3,FALSE)</f>
        <v>#N/A</v>
      </c>
      <c r="E614" s="35" t="e">
        <f>VLOOKUP($B614,大盤與近月台指!$A$4:$I$499,4,FALSE)</f>
        <v>#N/A</v>
      </c>
      <c r="F614" s="33" t="e">
        <f>VLOOKUP($B614,大盤與近月台指!$A$4:$I$499,5,FALSE)</f>
        <v>#N/A</v>
      </c>
      <c r="G614" s="49" t="e">
        <f>VLOOKUP($B614,三大法人買賣超!$A$4:$I$500,3,FALSE)</f>
        <v>#N/A</v>
      </c>
      <c r="H614" s="34" t="e">
        <f>VLOOKUP($B614,三大法人買賣超!$A$4:$I$500,5,FALSE)</f>
        <v>#N/A</v>
      </c>
      <c r="I614" s="27" t="e">
        <f>VLOOKUP($B614,三大法人買賣超!$A$4:$I$500,7,FALSE)</f>
        <v>#N/A</v>
      </c>
      <c r="J614" s="27" t="e">
        <f>VLOOKUP($B614,三大法人買賣超!$A$4:$I$500,9,FALSE)</f>
        <v>#N/A</v>
      </c>
      <c r="K614" s="37">
        <f>新台幣匯率美元指數!B615</f>
        <v>0</v>
      </c>
      <c r="L614" s="38">
        <f>新台幣匯率美元指數!C615</f>
        <v>0</v>
      </c>
      <c r="M614" s="39">
        <f>新台幣匯率美元指數!D615</f>
        <v>0</v>
      </c>
      <c r="N614" s="27" t="e">
        <f>VLOOKUP($B614,外資期貨未平倉口數!$A$4:$M$499,4,FALSE)</f>
        <v>#N/A</v>
      </c>
      <c r="O614" s="27" t="e">
        <f>VLOOKUP($B614,外資期貨未平倉口數!$A$4:$M$499,9,FALSE)</f>
        <v>#N/A</v>
      </c>
      <c r="P614" s="27" t="e">
        <f>VLOOKUP($B614,外資期貨未平倉口數!$A$4:$M$499,10,FALSE)</f>
        <v>#N/A</v>
      </c>
      <c r="Q614" s="27" t="e">
        <f>VLOOKUP($B614,外資期貨未平倉口數!$A$4:$M$499,11,FALSE)</f>
        <v>#N/A</v>
      </c>
      <c r="R614" s="64" t="e">
        <f>VLOOKUP($B614,選擇權未平倉餘額!$A$4:$I$500,6,FALSE)</f>
        <v>#N/A</v>
      </c>
      <c r="S614" s="64" t="e">
        <f>VLOOKUP($B614,選擇權未平倉餘額!$A$4:$I$500,7,FALSE)</f>
        <v>#N/A</v>
      </c>
      <c r="T614" s="64" t="e">
        <f>VLOOKUP($B614,選擇權未平倉餘額!$A$4:$I$500,8,FALSE)</f>
        <v>#N/A</v>
      </c>
      <c r="U614" s="64" t="e">
        <f>VLOOKUP($B614,選擇權未平倉餘額!$A$4:$I$500,9,FALSE)</f>
        <v>#N/A</v>
      </c>
      <c r="V614" s="39" t="e">
        <f>VLOOKUP($B614,臺指選擇權P_C_Ratios!$A$4:$C$500,3,FALSE)</f>
        <v>#N/A</v>
      </c>
      <c r="W614" s="41" t="e">
        <f>VLOOKUP($B614,散戶多空比!$A$6:$L$500,12,FALSE)</f>
        <v>#N/A</v>
      </c>
      <c r="X614" s="40" t="e">
        <f>VLOOKUP($B614,期貨大額交易人未沖銷部位!$A$4:$O$499,4,FALSE)</f>
        <v>#N/A</v>
      </c>
      <c r="Y614" s="40" t="e">
        <f>VLOOKUP($B614,期貨大額交易人未沖銷部位!$A$4:$O$499,7,FALSE)</f>
        <v>#N/A</v>
      </c>
      <c r="Z614" s="40" t="e">
        <f>VLOOKUP($B614,期貨大額交易人未沖銷部位!$A$4:$O$499,10,FALSE)</f>
        <v>#N/A</v>
      </c>
      <c r="AA614" s="40" t="e">
        <f>VLOOKUP($B614,期貨大額交易人未沖銷部位!$A$4:$O$499,13,FALSE)</f>
        <v>#N/A</v>
      </c>
      <c r="AB614" s="40" t="e">
        <f>VLOOKUP($B614,期貨大額交易人未沖銷部位!$A$4:$O$499,14,FALSE)</f>
        <v>#N/A</v>
      </c>
      <c r="AC614" s="40" t="e">
        <f>VLOOKUP($B614,期貨大額交易人未沖銷部位!$A$4:$O$499,15,FALSE)</f>
        <v>#N/A</v>
      </c>
      <c r="AD614" s="33" t="e">
        <f>VLOOKUP($B614,三大美股走勢!$A$4:$J$495,4,FALSE)</f>
        <v>#N/A</v>
      </c>
      <c r="AE614" s="33" t="e">
        <f>VLOOKUP($B614,三大美股走勢!$A$4:$J$495,7,FALSE)</f>
        <v>#N/A</v>
      </c>
      <c r="AF614" s="33" t="e">
        <f>VLOOKUP($B614,三大美股走勢!$A$4:$J$495,10,FALSE)</f>
        <v>#N/A</v>
      </c>
    </row>
    <row r="615" spans="2:32">
      <c r="B615" s="32">
        <v>43394</v>
      </c>
      <c r="C615" s="33" t="e">
        <f>VLOOKUP($B615,大盤與近月台指!$A$4:$I$499,2,FALSE)</f>
        <v>#N/A</v>
      </c>
      <c r="D615" s="34" t="e">
        <f>VLOOKUP($B615,大盤與近月台指!$A$4:$I$499,3,FALSE)</f>
        <v>#N/A</v>
      </c>
      <c r="E615" s="35" t="e">
        <f>VLOOKUP($B615,大盤與近月台指!$A$4:$I$499,4,FALSE)</f>
        <v>#N/A</v>
      </c>
      <c r="F615" s="33" t="e">
        <f>VLOOKUP($B615,大盤與近月台指!$A$4:$I$499,5,FALSE)</f>
        <v>#N/A</v>
      </c>
      <c r="G615" s="49" t="e">
        <f>VLOOKUP($B615,三大法人買賣超!$A$4:$I$500,3,FALSE)</f>
        <v>#N/A</v>
      </c>
      <c r="H615" s="34" t="e">
        <f>VLOOKUP($B615,三大法人買賣超!$A$4:$I$500,5,FALSE)</f>
        <v>#N/A</v>
      </c>
      <c r="I615" s="27" t="e">
        <f>VLOOKUP($B615,三大法人買賣超!$A$4:$I$500,7,FALSE)</f>
        <v>#N/A</v>
      </c>
      <c r="J615" s="27" t="e">
        <f>VLOOKUP($B615,三大法人買賣超!$A$4:$I$500,9,FALSE)</f>
        <v>#N/A</v>
      </c>
      <c r="K615" s="37">
        <f>新台幣匯率美元指數!B616</f>
        <v>0</v>
      </c>
      <c r="L615" s="38">
        <f>新台幣匯率美元指數!C616</f>
        <v>0</v>
      </c>
      <c r="M615" s="39">
        <f>新台幣匯率美元指數!D616</f>
        <v>0</v>
      </c>
      <c r="N615" s="27" t="e">
        <f>VLOOKUP($B615,外資期貨未平倉口數!$A$4:$M$499,4,FALSE)</f>
        <v>#N/A</v>
      </c>
      <c r="O615" s="27" t="e">
        <f>VLOOKUP($B615,外資期貨未平倉口數!$A$4:$M$499,9,FALSE)</f>
        <v>#N/A</v>
      </c>
      <c r="P615" s="27" t="e">
        <f>VLOOKUP($B615,外資期貨未平倉口數!$A$4:$M$499,10,FALSE)</f>
        <v>#N/A</v>
      </c>
      <c r="Q615" s="27" t="e">
        <f>VLOOKUP($B615,外資期貨未平倉口數!$A$4:$M$499,11,FALSE)</f>
        <v>#N/A</v>
      </c>
      <c r="R615" s="64" t="e">
        <f>VLOOKUP($B615,選擇權未平倉餘額!$A$4:$I$500,6,FALSE)</f>
        <v>#N/A</v>
      </c>
      <c r="S615" s="64" t="e">
        <f>VLOOKUP($B615,選擇權未平倉餘額!$A$4:$I$500,7,FALSE)</f>
        <v>#N/A</v>
      </c>
      <c r="T615" s="64" t="e">
        <f>VLOOKUP($B615,選擇權未平倉餘額!$A$4:$I$500,8,FALSE)</f>
        <v>#N/A</v>
      </c>
      <c r="U615" s="64" t="e">
        <f>VLOOKUP($B615,選擇權未平倉餘額!$A$4:$I$500,9,FALSE)</f>
        <v>#N/A</v>
      </c>
      <c r="V615" s="39" t="e">
        <f>VLOOKUP($B615,臺指選擇權P_C_Ratios!$A$4:$C$500,3,FALSE)</f>
        <v>#N/A</v>
      </c>
      <c r="W615" s="41" t="e">
        <f>VLOOKUP($B615,散戶多空比!$A$6:$L$500,12,FALSE)</f>
        <v>#N/A</v>
      </c>
      <c r="X615" s="40" t="e">
        <f>VLOOKUP($B615,期貨大額交易人未沖銷部位!$A$4:$O$499,4,FALSE)</f>
        <v>#N/A</v>
      </c>
      <c r="Y615" s="40" t="e">
        <f>VLOOKUP($B615,期貨大額交易人未沖銷部位!$A$4:$O$499,7,FALSE)</f>
        <v>#N/A</v>
      </c>
      <c r="Z615" s="40" t="e">
        <f>VLOOKUP($B615,期貨大額交易人未沖銷部位!$A$4:$O$499,10,FALSE)</f>
        <v>#N/A</v>
      </c>
      <c r="AA615" s="40" t="e">
        <f>VLOOKUP($B615,期貨大額交易人未沖銷部位!$A$4:$O$499,13,FALSE)</f>
        <v>#N/A</v>
      </c>
      <c r="AB615" s="40" t="e">
        <f>VLOOKUP($B615,期貨大額交易人未沖銷部位!$A$4:$O$499,14,FALSE)</f>
        <v>#N/A</v>
      </c>
      <c r="AC615" s="40" t="e">
        <f>VLOOKUP($B615,期貨大額交易人未沖銷部位!$A$4:$O$499,15,FALSE)</f>
        <v>#N/A</v>
      </c>
      <c r="AD615" s="33" t="e">
        <f>VLOOKUP($B615,三大美股走勢!$A$4:$J$495,4,FALSE)</f>
        <v>#N/A</v>
      </c>
      <c r="AE615" s="33" t="e">
        <f>VLOOKUP($B615,三大美股走勢!$A$4:$J$495,7,FALSE)</f>
        <v>#N/A</v>
      </c>
      <c r="AF615" s="33" t="e">
        <f>VLOOKUP($B615,三大美股走勢!$A$4:$J$495,10,FALSE)</f>
        <v>#N/A</v>
      </c>
    </row>
    <row r="616" spans="2:32">
      <c r="B616" s="32">
        <v>43395</v>
      </c>
      <c r="C616" s="33" t="e">
        <f>VLOOKUP($B616,大盤與近月台指!$A$4:$I$499,2,FALSE)</f>
        <v>#N/A</v>
      </c>
      <c r="D616" s="34" t="e">
        <f>VLOOKUP($B616,大盤與近月台指!$A$4:$I$499,3,FALSE)</f>
        <v>#N/A</v>
      </c>
      <c r="E616" s="35" t="e">
        <f>VLOOKUP($B616,大盤與近月台指!$A$4:$I$499,4,FALSE)</f>
        <v>#N/A</v>
      </c>
      <c r="F616" s="33" t="e">
        <f>VLOOKUP($B616,大盤與近月台指!$A$4:$I$499,5,FALSE)</f>
        <v>#N/A</v>
      </c>
      <c r="G616" s="49" t="e">
        <f>VLOOKUP($B616,三大法人買賣超!$A$4:$I$500,3,FALSE)</f>
        <v>#N/A</v>
      </c>
      <c r="H616" s="34" t="e">
        <f>VLOOKUP($B616,三大法人買賣超!$A$4:$I$500,5,FALSE)</f>
        <v>#N/A</v>
      </c>
      <c r="I616" s="27" t="e">
        <f>VLOOKUP($B616,三大法人買賣超!$A$4:$I$500,7,FALSE)</f>
        <v>#N/A</v>
      </c>
      <c r="J616" s="27" t="e">
        <f>VLOOKUP($B616,三大法人買賣超!$A$4:$I$500,9,FALSE)</f>
        <v>#N/A</v>
      </c>
      <c r="K616" s="37">
        <f>新台幣匯率美元指數!B617</f>
        <v>0</v>
      </c>
      <c r="L616" s="38">
        <f>新台幣匯率美元指數!C617</f>
        <v>0</v>
      </c>
      <c r="M616" s="39">
        <f>新台幣匯率美元指數!D617</f>
        <v>0</v>
      </c>
      <c r="N616" s="27" t="e">
        <f>VLOOKUP($B616,外資期貨未平倉口數!$A$4:$M$499,4,FALSE)</f>
        <v>#N/A</v>
      </c>
      <c r="O616" s="27" t="e">
        <f>VLOOKUP($B616,外資期貨未平倉口數!$A$4:$M$499,9,FALSE)</f>
        <v>#N/A</v>
      </c>
      <c r="P616" s="27" t="e">
        <f>VLOOKUP($B616,外資期貨未平倉口數!$A$4:$M$499,10,FALSE)</f>
        <v>#N/A</v>
      </c>
      <c r="Q616" s="27" t="e">
        <f>VLOOKUP($B616,外資期貨未平倉口數!$A$4:$M$499,11,FALSE)</f>
        <v>#N/A</v>
      </c>
      <c r="R616" s="64" t="e">
        <f>VLOOKUP($B616,選擇權未平倉餘額!$A$4:$I$500,6,FALSE)</f>
        <v>#N/A</v>
      </c>
      <c r="S616" s="64" t="e">
        <f>VLOOKUP($B616,選擇權未平倉餘額!$A$4:$I$500,7,FALSE)</f>
        <v>#N/A</v>
      </c>
      <c r="T616" s="64" t="e">
        <f>VLOOKUP($B616,選擇權未平倉餘額!$A$4:$I$500,8,FALSE)</f>
        <v>#N/A</v>
      </c>
      <c r="U616" s="64" t="e">
        <f>VLOOKUP($B616,選擇權未平倉餘額!$A$4:$I$500,9,FALSE)</f>
        <v>#N/A</v>
      </c>
      <c r="V616" s="39" t="e">
        <f>VLOOKUP($B616,臺指選擇權P_C_Ratios!$A$4:$C$500,3,FALSE)</f>
        <v>#N/A</v>
      </c>
      <c r="W616" s="41" t="e">
        <f>VLOOKUP($B616,散戶多空比!$A$6:$L$500,12,FALSE)</f>
        <v>#N/A</v>
      </c>
      <c r="X616" s="40" t="e">
        <f>VLOOKUP($B616,期貨大額交易人未沖銷部位!$A$4:$O$499,4,FALSE)</f>
        <v>#N/A</v>
      </c>
      <c r="Y616" s="40" t="e">
        <f>VLOOKUP($B616,期貨大額交易人未沖銷部位!$A$4:$O$499,7,FALSE)</f>
        <v>#N/A</v>
      </c>
      <c r="Z616" s="40" t="e">
        <f>VLOOKUP($B616,期貨大額交易人未沖銷部位!$A$4:$O$499,10,FALSE)</f>
        <v>#N/A</v>
      </c>
      <c r="AA616" s="40" t="e">
        <f>VLOOKUP($B616,期貨大額交易人未沖銷部位!$A$4:$O$499,13,FALSE)</f>
        <v>#N/A</v>
      </c>
      <c r="AB616" s="40" t="e">
        <f>VLOOKUP($B616,期貨大額交易人未沖銷部位!$A$4:$O$499,14,FALSE)</f>
        <v>#N/A</v>
      </c>
      <c r="AC616" s="40" t="e">
        <f>VLOOKUP($B616,期貨大額交易人未沖銷部位!$A$4:$O$499,15,FALSE)</f>
        <v>#N/A</v>
      </c>
      <c r="AD616" s="33" t="e">
        <f>VLOOKUP($B616,三大美股走勢!$A$4:$J$495,4,FALSE)</f>
        <v>#N/A</v>
      </c>
      <c r="AE616" s="33" t="e">
        <f>VLOOKUP($B616,三大美股走勢!$A$4:$J$495,7,FALSE)</f>
        <v>#N/A</v>
      </c>
      <c r="AF616" s="33" t="e">
        <f>VLOOKUP($B616,三大美股走勢!$A$4:$J$495,10,FALSE)</f>
        <v>#N/A</v>
      </c>
    </row>
    <row r="617" spans="2:32">
      <c r="B617" s="32">
        <v>43396</v>
      </c>
      <c r="C617" s="33" t="e">
        <f>VLOOKUP($B617,大盤與近月台指!$A$4:$I$499,2,FALSE)</f>
        <v>#N/A</v>
      </c>
      <c r="D617" s="34" t="e">
        <f>VLOOKUP($B617,大盤與近月台指!$A$4:$I$499,3,FALSE)</f>
        <v>#N/A</v>
      </c>
      <c r="E617" s="35" t="e">
        <f>VLOOKUP($B617,大盤與近月台指!$A$4:$I$499,4,FALSE)</f>
        <v>#N/A</v>
      </c>
      <c r="F617" s="33" t="e">
        <f>VLOOKUP($B617,大盤與近月台指!$A$4:$I$499,5,FALSE)</f>
        <v>#N/A</v>
      </c>
      <c r="G617" s="49" t="e">
        <f>VLOOKUP($B617,三大法人買賣超!$A$4:$I$500,3,FALSE)</f>
        <v>#N/A</v>
      </c>
      <c r="H617" s="34" t="e">
        <f>VLOOKUP($B617,三大法人買賣超!$A$4:$I$500,5,FALSE)</f>
        <v>#N/A</v>
      </c>
      <c r="I617" s="27" t="e">
        <f>VLOOKUP($B617,三大法人買賣超!$A$4:$I$500,7,FALSE)</f>
        <v>#N/A</v>
      </c>
      <c r="J617" s="27" t="e">
        <f>VLOOKUP($B617,三大法人買賣超!$A$4:$I$500,9,FALSE)</f>
        <v>#N/A</v>
      </c>
      <c r="K617" s="37">
        <f>新台幣匯率美元指數!B618</f>
        <v>0</v>
      </c>
      <c r="L617" s="38">
        <f>新台幣匯率美元指數!C618</f>
        <v>0</v>
      </c>
      <c r="M617" s="39">
        <f>新台幣匯率美元指數!D618</f>
        <v>0</v>
      </c>
      <c r="N617" s="27" t="e">
        <f>VLOOKUP($B617,外資期貨未平倉口數!$A$4:$M$499,4,FALSE)</f>
        <v>#N/A</v>
      </c>
      <c r="O617" s="27" t="e">
        <f>VLOOKUP($B617,外資期貨未平倉口數!$A$4:$M$499,9,FALSE)</f>
        <v>#N/A</v>
      </c>
      <c r="P617" s="27" t="e">
        <f>VLOOKUP($B617,外資期貨未平倉口數!$A$4:$M$499,10,FALSE)</f>
        <v>#N/A</v>
      </c>
      <c r="Q617" s="27" t="e">
        <f>VLOOKUP($B617,外資期貨未平倉口數!$A$4:$M$499,11,FALSE)</f>
        <v>#N/A</v>
      </c>
      <c r="R617" s="64" t="e">
        <f>VLOOKUP($B617,選擇權未平倉餘額!$A$4:$I$500,6,FALSE)</f>
        <v>#N/A</v>
      </c>
      <c r="S617" s="64" t="e">
        <f>VLOOKUP($B617,選擇權未平倉餘額!$A$4:$I$500,7,FALSE)</f>
        <v>#N/A</v>
      </c>
      <c r="T617" s="64" t="e">
        <f>VLOOKUP($B617,選擇權未平倉餘額!$A$4:$I$500,8,FALSE)</f>
        <v>#N/A</v>
      </c>
      <c r="U617" s="64" t="e">
        <f>VLOOKUP($B617,選擇權未平倉餘額!$A$4:$I$500,9,FALSE)</f>
        <v>#N/A</v>
      </c>
      <c r="V617" s="39" t="e">
        <f>VLOOKUP($B617,臺指選擇權P_C_Ratios!$A$4:$C$500,3,FALSE)</f>
        <v>#N/A</v>
      </c>
      <c r="W617" s="41" t="e">
        <f>VLOOKUP($B617,散戶多空比!$A$6:$L$500,12,FALSE)</f>
        <v>#N/A</v>
      </c>
      <c r="X617" s="40" t="e">
        <f>VLOOKUP($B617,期貨大額交易人未沖銷部位!$A$4:$O$499,4,FALSE)</f>
        <v>#N/A</v>
      </c>
      <c r="Y617" s="40" t="e">
        <f>VLOOKUP($B617,期貨大額交易人未沖銷部位!$A$4:$O$499,7,FALSE)</f>
        <v>#N/A</v>
      </c>
      <c r="Z617" s="40" t="e">
        <f>VLOOKUP($B617,期貨大額交易人未沖銷部位!$A$4:$O$499,10,FALSE)</f>
        <v>#N/A</v>
      </c>
      <c r="AA617" s="40" t="e">
        <f>VLOOKUP($B617,期貨大額交易人未沖銷部位!$A$4:$O$499,13,FALSE)</f>
        <v>#N/A</v>
      </c>
      <c r="AB617" s="40" t="e">
        <f>VLOOKUP($B617,期貨大額交易人未沖銷部位!$A$4:$O$499,14,FALSE)</f>
        <v>#N/A</v>
      </c>
      <c r="AC617" s="40" t="e">
        <f>VLOOKUP($B617,期貨大額交易人未沖銷部位!$A$4:$O$499,15,FALSE)</f>
        <v>#N/A</v>
      </c>
      <c r="AD617" s="33" t="e">
        <f>VLOOKUP($B617,三大美股走勢!$A$4:$J$495,4,FALSE)</f>
        <v>#N/A</v>
      </c>
      <c r="AE617" s="33" t="e">
        <f>VLOOKUP($B617,三大美股走勢!$A$4:$J$495,7,FALSE)</f>
        <v>#N/A</v>
      </c>
      <c r="AF617" s="33" t="e">
        <f>VLOOKUP($B617,三大美股走勢!$A$4:$J$495,10,FALSE)</f>
        <v>#N/A</v>
      </c>
    </row>
    <row r="618" spans="2:32">
      <c r="B618" s="32">
        <v>43397</v>
      </c>
      <c r="C618" s="33" t="e">
        <f>VLOOKUP($B618,大盤與近月台指!$A$4:$I$499,2,FALSE)</f>
        <v>#N/A</v>
      </c>
      <c r="D618" s="34" t="e">
        <f>VLOOKUP($B618,大盤與近月台指!$A$4:$I$499,3,FALSE)</f>
        <v>#N/A</v>
      </c>
      <c r="E618" s="35" t="e">
        <f>VLOOKUP($B618,大盤與近月台指!$A$4:$I$499,4,FALSE)</f>
        <v>#N/A</v>
      </c>
      <c r="F618" s="33" t="e">
        <f>VLOOKUP($B618,大盤與近月台指!$A$4:$I$499,5,FALSE)</f>
        <v>#N/A</v>
      </c>
      <c r="G618" s="49" t="e">
        <f>VLOOKUP($B618,三大法人買賣超!$A$4:$I$500,3,FALSE)</f>
        <v>#N/A</v>
      </c>
      <c r="H618" s="34" t="e">
        <f>VLOOKUP($B618,三大法人買賣超!$A$4:$I$500,5,FALSE)</f>
        <v>#N/A</v>
      </c>
      <c r="I618" s="27" t="e">
        <f>VLOOKUP($B618,三大法人買賣超!$A$4:$I$500,7,FALSE)</f>
        <v>#N/A</v>
      </c>
      <c r="J618" s="27" t="e">
        <f>VLOOKUP($B618,三大法人買賣超!$A$4:$I$500,9,FALSE)</f>
        <v>#N/A</v>
      </c>
      <c r="K618" s="37">
        <f>新台幣匯率美元指數!B619</f>
        <v>0</v>
      </c>
      <c r="L618" s="38">
        <f>新台幣匯率美元指數!C619</f>
        <v>0</v>
      </c>
      <c r="M618" s="39">
        <f>新台幣匯率美元指數!D619</f>
        <v>0</v>
      </c>
      <c r="N618" s="27" t="e">
        <f>VLOOKUP($B618,外資期貨未平倉口數!$A$4:$M$499,4,FALSE)</f>
        <v>#N/A</v>
      </c>
      <c r="O618" s="27" t="e">
        <f>VLOOKUP($B618,外資期貨未平倉口數!$A$4:$M$499,9,FALSE)</f>
        <v>#N/A</v>
      </c>
      <c r="P618" s="27" t="e">
        <f>VLOOKUP($B618,外資期貨未平倉口數!$A$4:$M$499,10,FALSE)</f>
        <v>#N/A</v>
      </c>
      <c r="Q618" s="27" t="e">
        <f>VLOOKUP($B618,外資期貨未平倉口數!$A$4:$M$499,11,FALSE)</f>
        <v>#N/A</v>
      </c>
      <c r="R618" s="64" t="e">
        <f>VLOOKUP($B618,選擇權未平倉餘額!$A$4:$I$500,6,FALSE)</f>
        <v>#N/A</v>
      </c>
      <c r="S618" s="64" t="e">
        <f>VLOOKUP($B618,選擇權未平倉餘額!$A$4:$I$500,7,FALSE)</f>
        <v>#N/A</v>
      </c>
      <c r="T618" s="64" t="e">
        <f>VLOOKUP($B618,選擇權未平倉餘額!$A$4:$I$500,8,FALSE)</f>
        <v>#N/A</v>
      </c>
      <c r="U618" s="64" t="e">
        <f>VLOOKUP($B618,選擇權未平倉餘額!$A$4:$I$500,9,FALSE)</f>
        <v>#N/A</v>
      </c>
      <c r="V618" s="39" t="e">
        <f>VLOOKUP($B618,臺指選擇權P_C_Ratios!$A$4:$C$500,3,FALSE)</f>
        <v>#N/A</v>
      </c>
      <c r="W618" s="41" t="e">
        <f>VLOOKUP($B618,散戶多空比!$A$6:$L$500,12,FALSE)</f>
        <v>#N/A</v>
      </c>
      <c r="X618" s="40" t="e">
        <f>VLOOKUP($B618,期貨大額交易人未沖銷部位!$A$4:$O$499,4,FALSE)</f>
        <v>#N/A</v>
      </c>
      <c r="Y618" s="40" t="e">
        <f>VLOOKUP($B618,期貨大額交易人未沖銷部位!$A$4:$O$499,7,FALSE)</f>
        <v>#N/A</v>
      </c>
      <c r="Z618" s="40" t="e">
        <f>VLOOKUP($B618,期貨大額交易人未沖銷部位!$A$4:$O$499,10,FALSE)</f>
        <v>#N/A</v>
      </c>
      <c r="AA618" s="40" t="e">
        <f>VLOOKUP($B618,期貨大額交易人未沖銷部位!$A$4:$O$499,13,FALSE)</f>
        <v>#N/A</v>
      </c>
      <c r="AB618" s="40" t="e">
        <f>VLOOKUP($B618,期貨大額交易人未沖銷部位!$A$4:$O$499,14,FALSE)</f>
        <v>#N/A</v>
      </c>
      <c r="AC618" s="40" t="e">
        <f>VLOOKUP($B618,期貨大額交易人未沖銷部位!$A$4:$O$499,15,FALSE)</f>
        <v>#N/A</v>
      </c>
      <c r="AD618" s="33" t="e">
        <f>VLOOKUP($B618,三大美股走勢!$A$4:$J$495,4,FALSE)</f>
        <v>#N/A</v>
      </c>
      <c r="AE618" s="33" t="e">
        <f>VLOOKUP($B618,三大美股走勢!$A$4:$J$495,7,FALSE)</f>
        <v>#N/A</v>
      </c>
      <c r="AF618" s="33" t="e">
        <f>VLOOKUP($B618,三大美股走勢!$A$4:$J$495,10,FALSE)</f>
        <v>#N/A</v>
      </c>
    </row>
    <row r="619" spans="2:32">
      <c r="B619" s="32">
        <v>43398</v>
      </c>
      <c r="C619" s="33" t="e">
        <f>VLOOKUP($B619,大盤與近月台指!$A$4:$I$499,2,FALSE)</f>
        <v>#N/A</v>
      </c>
      <c r="D619" s="34" t="e">
        <f>VLOOKUP($B619,大盤與近月台指!$A$4:$I$499,3,FALSE)</f>
        <v>#N/A</v>
      </c>
      <c r="E619" s="35" t="e">
        <f>VLOOKUP($B619,大盤與近月台指!$A$4:$I$499,4,FALSE)</f>
        <v>#N/A</v>
      </c>
      <c r="F619" s="33" t="e">
        <f>VLOOKUP($B619,大盤與近月台指!$A$4:$I$499,5,FALSE)</f>
        <v>#N/A</v>
      </c>
      <c r="G619" s="49" t="e">
        <f>VLOOKUP($B619,三大法人買賣超!$A$4:$I$500,3,FALSE)</f>
        <v>#N/A</v>
      </c>
      <c r="H619" s="34" t="e">
        <f>VLOOKUP($B619,三大法人買賣超!$A$4:$I$500,5,FALSE)</f>
        <v>#N/A</v>
      </c>
      <c r="I619" s="27" t="e">
        <f>VLOOKUP($B619,三大法人買賣超!$A$4:$I$500,7,FALSE)</f>
        <v>#N/A</v>
      </c>
      <c r="J619" s="27" t="e">
        <f>VLOOKUP($B619,三大法人買賣超!$A$4:$I$500,9,FALSE)</f>
        <v>#N/A</v>
      </c>
      <c r="K619" s="37">
        <f>新台幣匯率美元指數!B620</f>
        <v>0</v>
      </c>
      <c r="L619" s="38">
        <f>新台幣匯率美元指數!C620</f>
        <v>0</v>
      </c>
      <c r="M619" s="39">
        <f>新台幣匯率美元指數!D620</f>
        <v>0</v>
      </c>
      <c r="N619" s="27" t="e">
        <f>VLOOKUP($B619,外資期貨未平倉口數!$A$4:$M$499,4,FALSE)</f>
        <v>#N/A</v>
      </c>
      <c r="O619" s="27" t="e">
        <f>VLOOKUP($B619,外資期貨未平倉口數!$A$4:$M$499,9,FALSE)</f>
        <v>#N/A</v>
      </c>
      <c r="P619" s="27" t="e">
        <f>VLOOKUP($B619,外資期貨未平倉口數!$A$4:$M$499,10,FALSE)</f>
        <v>#N/A</v>
      </c>
      <c r="Q619" s="27" t="e">
        <f>VLOOKUP($B619,外資期貨未平倉口數!$A$4:$M$499,11,FALSE)</f>
        <v>#N/A</v>
      </c>
      <c r="R619" s="64" t="e">
        <f>VLOOKUP($B619,選擇權未平倉餘額!$A$4:$I$500,6,FALSE)</f>
        <v>#N/A</v>
      </c>
      <c r="S619" s="64" t="e">
        <f>VLOOKUP($B619,選擇權未平倉餘額!$A$4:$I$500,7,FALSE)</f>
        <v>#N/A</v>
      </c>
      <c r="T619" s="64" t="e">
        <f>VLOOKUP($B619,選擇權未平倉餘額!$A$4:$I$500,8,FALSE)</f>
        <v>#N/A</v>
      </c>
      <c r="U619" s="64" t="e">
        <f>VLOOKUP($B619,選擇權未平倉餘額!$A$4:$I$500,9,FALSE)</f>
        <v>#N/A</v>
      </c>
      <c r="V619" s="39" t="e">
        <f>VLOOKUP($B619,臺指選擇權P_C_Ratios!$A$4:$C$500,3,FALSE)</f>
        <v>#N/A</v>
      </c>
      <c r="W619" s="41" t="e">
        <f>VLOOKUP($B619,散戶多空比!$A$6:$L$500,12,FALSE)</f>
        <v>#N/A</v>
      </c>
      <c r="X619" s="40" t="e">
        <f>VLOOKUP($B619,期貨大額交易人未沖銷部位!$A$4:$O$499,4,FALSE)</f>
        <v>#N/A</v>
      </c>
      <c r="Y619" s="40" t="e">
        <f>VLOOKUP($B619,期貨大額交易人未沖銷部位!$A$4:$O$499,7,FALSE)</f>
        <v>#N/A</v>
      </c>
      <c r="Z619" s="40" t="e">
        <f>VLOOKUP($B619,期貨大額交易人未沖銷部位!$A$4:$O$499,10,FALSE)</f>
        <v>#N/A</v>
      </c>
      <c r="AA619" s="40" t="e">
        <f>VLOOKUP($B619,期貨大額交易人未沖銷部位!$A$4:$O$499,13,FALSE)</f>
        <v>#N/A</v>
      </c>
      <c r="AB619" s="40" t="e">
        <f>VLOOKUP($B619,期貨大額交易人未沖銷部位!$A$4:$O$499,14,FALSE)</f>
        <v>#N/A</v>
      </c>
      <c r="AC619" s="40" t="e">
        <f>VLOOKUP($B619,期貨大額交易人未沖銷部位!$A$4:$O$499,15,FALSE)</f>
        <v>#N/A</v>
      </c>
      <c r="AD619" s="33" t="e">
        <f>VLOOKUP($B619,三大美股走勢!$A$4:$J$495,4,FALSE)</f>
        <v>#N/A</v>
      </c>
      <c r="AE619" s="33" t="e">
        <f>VLOOKUP($B619,三大美股走勢!$A$4:$J$495,7,FALSE)</f>
        <v>#N/A</v>
      </c>
      <c r="AF619" s="33" t="e">
        <f>VLOOKUP($B619,三大美股走勢!$A$4:$J$495,10,FALSE)</f>
        <v>#N/A</v>
      </c>
    </row>
    <row r="620" spans="2:32">
      <c r="B620" s="32">
        <v>43399</v>
      </c>
      <c r="C620" s="33" t="e">
        <f>VLOOKUP($B620,大盤與近月台指!$A$4:$I$499,2,FALSE)</f>
        <v>#N/A</v>
      </c>
      <c r="D620" s="34" t="e">
        <f>VLOOKUP($B620,大盤與近月台指!$A$4:$I$499,3,FALSE)</f>
        <v>#N/A</v>
      </c>
      <c r="E620" s="35" t="e">
        <f>VLOOKUP($B620,大盤與近月台指!$A$4:$I$499,4,FALSE)</f>
        <v>#N/A</v>
      </c>
      <c r="F620" s="33" t="e">
        <f>VLOOKUP($B620,大盤與近月台指!$A$4:$I$499,5,FALSE)</f>
        <v>#N/A</v>
      </c>
      <c r="G620" s="49" t="e">
        <f>VLOOKUP($B620,三大法人買賣超!$A$4:$I$500,3,FALSE)</f>
        <v>#N/A</v>
      </c>
      <c r="H620" s="34" t="e">
        <f>VLOOKUP($B620,三大法人買賣超!$A$4:$I$500,5,FALSE)</f>
        <v>#N/A</v>
      </c>
      <c r="I620" s="27" t="e">
        <f>VLOOKUP($B620,三大法人買賣超!$A$4:$I$500,7,FALSE)</f>
        <v>#N/A</v>
      </c>
      <c r="J620" s="27" t="e">
        <f>VLOOKUP($B620,三大法人買賣超!$A$4:$I$500,9,FALSE)</f>
        <v>#N/A</v>
      </c>
      <c r="K620" s="37">
        <f>新台幣匯率美元指數!B621</f>
        <v>0</v>
      </c>
      <c r="L620" s="38">
        <f>新台幣匯率美元指數!C621</f>
        <v>0</v>
      </c>
      <c r="M620" s="39">
        <f>新台幣匯率美元指數!D621</f>
        <v>0</v>
      </c>
      <c r="N620" s="27" t="e">
        <f>VLOOKUP($B620,外資期貨未平倉口數!$A$4:$M$499,4,FALSE)</f>
        <v>#N/A</v>
      </c>
      <c r="O620" s="27" t="e">
        <f>VLOOKUP($B620,外資期貨未平倉口數!$A$4:$M$499,9,FALSE)</f>
        <v>#N/A</v>
      </c>
      <c r="P620" s="27" t="e">
        <f>VLOOKUP($B620,外資期貨未平倉口數!$A$4:$M$499,10,FALSE)</f>
        <v>#N/A</v>
      </c>
      <c r="Q620" s="27" t="e">
        <f>VLOOKUP($B620,外資期貨未平倉口數!$A$4:$M$499,11,FALSE)</f>
        <v>#N/A</v>
      </c>
      <c r="R620" s="64" t="e">
        <f>VLOOKUP($B620,選擇權未平倉餘額!$A$4:$I$500,6,FALSE)</f>
        <v>#N/A</v>
      </c>
      <c r="S620" s="64" t="e">
        <f>VLOOKUP($B620,選擇權未平倉餘額!$A$4:$I$500,7,FALSE)</f>
        <v>#N/A</v>
      </c>
      <c r="T620" s="64" t="e">
        <f>VLOOKUP($B620,選擇權未平倉餘額!$A$4:$I$500,8,FALSE)</f>
        <v>#N/A</v>
      </c>
      <c r="U620" s="64" t="e">
        <f>VLOOKUP($B620,選擇權未平倉餘額!$A$4:$I$500,9,FALSE)</f>
        <v>#N/A</v>
      </c>
      <c r="V620" s="39" t="e">
        <f>VLOOKUP($B620,臺指選擇權P_C_Ratios!$A$4:$C$500,3,FALSE)</f>
        <v>#N/A</v>
      </c>
      <c r="W620" s="41" t="e">
        <f>VLOOKUP($B620,散戶多空比!$A$6:$L$500,12,FALSE)</f>
        <v>#N/A</v>
      </c>
      <c r="X620" s="40" t="e">
        <f>VLOOKUP($B620,期貨大額交易人未沖銷部位!$A$4:$O$499,4,FALSE)</f>
        <v>#N/A</v>
      </c>
      <c r="Y620" s="40" t="e">
        <f>VLOOKUP($B620,期貨大額交易人未沖銷部位!$A$4:$O$499,7,FALSE)</f>
        <v>#N/A</v>
      </c>
      <c r="Z620" s="40" t="e">
        <f>VLOOKUP($B620,期貨大額交易人未沖銷部位!$A$4:$O$499,10,FALSE)</f>
        <v>#N/A</v>
      </c>
      <c r="AA620" s="40" t="e">
        <f>VLOOKUP($B620,期貨大額交易人未沖銷部位!$A$4:$O$499,13,FALSE)</f>
        <v>#N/A</v>
      </c>
      <c r="AB620" s="40" t="e">
        <f>VLOOKUP($B620,期貨大額交易人未沖銷部位!$A$4:$O$499,14,FALSE)</f>
        <v>#N/A</v>
      </c>
      <c r="AC620" s="40" t="e">
        <f>VLOOKUP($B620,期貨大額交易人未沖銷部位!$A$4:$O$499,15,FALSE)</f>
        <v>#N/A</v>
      </c>
      <c r="AD620" s="33" t="e">
        <f>VLOOKUP($B620,三大美股走勢!$A$4:$J$495,4,FALSE)</f>
        <v>#N/A</v>
      </c>
      <c r="AE620" s="33" t="e">
        <f>VLOOKUP($B620,三大美股走勢!$A$4:$J$495,7,FALSE)</f>
        <v>#N/A</v>
      </c>
      <c r="AF620" s="33" t="e">
        <f>VLOOKUP($B620,三大美股走勢!$A$4:$J$495,10,FALSE)</f>
        <v>#N/A</v>
      </c>
    </row>
    <row r="621" spans="2:32">
      <c r="B621" s="32">
        <v>43400</v>
      </c>
      <c r="C621" s="33" t="e">
        <f>VLOOKUP($B621,大盤與近月台指!$A$4:$I$499,2,FALSE)</f>
        <v>#N/A</v>
      </c>
      <c r="D621" s="34" t="e">
        <f>VLOOKUP($B621,大盤與近月台指!$A$4:$I$499,3,FALSE)</f>
        <v>#N/A</v>
      </c>
      <c r="E621" s="35" t="e">
        <f>VLOOKUP($B621,大盤與近月台指!$A$4:$I$499,4,FALSE)</f>
        <v>#N/A</v>
      </c>
      <c r="F621" s="33" t="e">
        <f>VLOOKUP($B621,大盤與近月台指!$A$4:$I$499,5,FALSE)</f>
        <v>#N/A</v>
      </c>
      <c r="G621" s="49" t="e">
        <f>VLOOKUP($B621,三大法人買賣超!$A$4:$I$500,3,FALSE)</f>
        <v>#N/A</v>
      </c>
      <c r="H621" s="34" t="e">
        <f>VLOOKUP($B621,三大法人買賣超!$A$4:$I$500,5,FALSE)</f>
        <v>#N/A</v>
      </c>
      <c r="I621" s="27" t="e">
        <f>VLOOKUP($B621,三大法人買賣超!$A$4:$I$500,7,FALSE)</f>
        <v>#N/A</v>
      </c>
      <c r="J621" s="27" t="e">
        <f>VLOOKUP($B621,三大法人買賣超!$A$4:$I$500,9,FALSE)</f>
        <v>#N/A</v>
      </c>
      <c r="K621" s="37">
        <f>新台幣匯率美元指數!B622</f>
        <v>0</v>
      </c>
      <c r="L621" s="38">
        <f>新台幣匯率美元指數!C622</f>
        <v>0</v>
      </c>
      <c r="M621" s="39">
        <f>新台幣匯率美元指數!D622</f>
        <v>0</v>
      </c>
      <c r="N621" s="27" t="e">
        <f>VLOOKUP($B621,外資期貨未平倉口數!$A$4:$M$499,4,FALSE)</f>
        <v>#N/A</v>
      </c>
      <c r="O621" s="27" t="e">
        <f>VLOOKUP($B621,外資期貨未平倉口數!$A$4:$M$499,9,FALSE)</f>
        <v>#N/A</v>
      </c>
      <c r="P621" s="27" t="e">
        <f>VLOOKUP($B621,外資期貨未平倉口數!$A$4:$M$499,10,FALSE)</f>
        <v>#N/A</v>
      </c>
      <c r="Q621" s="27" t="e">
        <f>VLOOKUP($B621,外資期貨未平倉口數!$A$4:$M$499,11,FALSE)</f>
        <v>#N/A</v>
      </c>
      <c r="R621" s="64" t="e">
        <f>VLOOKUP($B621,選擇權未平倉餘額!$A$4:$I$500,6,FALSE)</f>
        <v>#N/A</v>
      </c>
      <c r="S621" s="64" t="e">
        <f>VLOOKUP($B621,選擇權未平倉餘額!$A$4:$I$500,7,FALSE)</f>
        <v>#N/A</v>
      </c>
      <c r="T621" s="64" t="e">
        <f>VLOOKUP($B621,選擇權未平倉餘額!$A$4:$I$500,8,FALSE)</f>
        <v>#N/A</v>
      </c>
      <c r="U621" s="64" t="e">
        <f>VLOOKUP($B621,選擇權未平倉餘額!$A$4:$I$500,9,FALSE)</f>
        <v>#N/A</v>
      </c>
      <c r="V621" s="39" t="e">
        <f>VLOOKUP($B621,臺指選擇權P_C_Ratios!$A$4:$C$500,3,FALSE)</f>
        <v>#N/A</v>
      </c>
      <c r="W621" s="41" t="e">
        <f>VLOOKUP($B621,散戶多空比!$A$6:$L$500,12,FALSE)</f>
        <v>#N/A</v>
      </c>
      <c r="X621" s="40" t="e">
        <f>VLOOKUP($B621,期貨大額交易人未沖銷部位!$A$4:$O$499,4,FALSE)</f>
        <v>#N/A</v>
      </c>
      <c r="Y621" s="40" t="e">
        <f>VLOOKUP($B621,期貨大額交易人未沖銷部位!$A$4:$O$499,7,FALSE)</f>
        <v>#N/A</v>
      </c>
      <c r="Z621" s="40" t="e">
        <f>VLOOKUP($B621,期貨大額交易人未沖銷部位!$A$4:$O$499,10,FALSE)</f>
        <v>#N/A</v>
      </c>
      <c r="AA621" s="40" t="e">
        <f>VLOOKUP($B621,期貨大額交易人未沖銷部位!$A$4:$O$499,13,FALSE)</f>
        <v>#N/A</v>
      </c>
      <c r="AB621" s="40" t="e">
        <f>VLOOKUP($B621,期貨大額交易人未沖銷部位!$A$4:$O$499,14,FALSE)</f>
        <v>#N/A</v>
      </c>
      <c r="AC621" s="40" t="e">
        <f>VLOOKUP($B621,期貨大額交易人未沖銷部位!$A$4:$O$499,15,FALSE)</f>
        <v>#N/A</v>
      </c>
      <c r="AD621" s="33" t="e">
        <f>VLOOKUP($B621,三大美股走勢!$A$4:$J$495,4,FALSE)</f>
        <v>#N/A</v>
      </c>
      <c r="AE621" s="33" t="e">
        <f>VLOOKUP($B621,三大美股走勢!$A$4:$J$495,7,FALSE)</f>
        <v>#N/A</v>
      </c>
      <c r="AF621" s="33" t="e">
        <f>VLOOKUP($B621,三大美股走勢!$A$4:$J$495,10,FALSE)</f>
        <v>#N/A</v>
      </c>
    </row>
    <row r="622" spans="2:32">
      <c r="B622" s="32">
        <v>43401</v>
      </c>
      <c r="C622" s="33" t="e">
        <f>VLOOKUP($B622,大盤與近月台指!$A$4:$I$499,2,FALSE)</f>
        <v>#N/A</v>
      </c>
      <c r="D622" s="34" t="e">
        <f>VLOOKUP($B622,大盤與近月台指!$A$4:$I$499,3,FALSE)</f>
        <v>#N/A</v>
      </c>
      <c r="E622" s="35" t="e">
        <f>VLOOKUP($B622,大盤與近月台指!$A$4:$I$499,4,FALSE)</f>
        <v>#N/A</v>
      </c>
      <c r="F622" s="33" t="e">
        <f>VLOOKUP($B622,大盤與近月台指!$A$4:$I$499,5,FALSE)</f>
        <v>#N/A</v>
      </c>
      <c r="G622" s="49" t="e">
        <f>VLOOKUP($B622,三大法人買賣超!$A$4:$I$500,3,FALSE)</f>
        <v>#N/A</v>
      </c>
      <c r="H622" s="34" t="e">
        <f>VLOOKUP($B622,三大法人買賣超!$A$4:$I$500,5,FALSE)</f>
        <v>#N/A</v>
      </c>
      <c r="I622" s="27" t="e">
        <f>VLOOKUP($B622,三大法人買賣超!$A$4:$I$500,7,FALSE)</f>
        <v>#N/A</v>
      </c>
      <c r="J622" s="27" t="e">
        <f>VLOOKUP($B622,三大法人買賣超!$A$4:$I$500,9,FALSE)</f>
        <v>#N/A</v>
      </c>
      <c r="K622" s="37">
        <f>新台幣匯率美元指數!B623</f>
        <v>0</v>
      </c>
      <c r="L622" s="38">
        <f>新台幣匯率美元指數!C623</f>
        <v>0</v>
      </c>
      <c r="M622" s="39">
        <f>新台幣匯率美元指數!D623</f>
        <v>0</v>
      </c>
      <c r="N622" s="27" t="e">
        <f>VLOOKUP($B622,外資期貨未平倉口數!$A$4:$M$499,4,FALSE)</f>
        <v>#N/A</v>
      </c>
      <c r="O622" s="27" t="e">
        <f>VLOOKUP($B622,外資期貨未平倉口數!$A$4:$M$499,9,FALSE)</f>
        <v>#N/A</v>
      </c>
      <c r="P622" s="27" t="e">
        <f>VLOOKUP($B622,外資期貨未平倉口數!$A$4:$M$499,10,FALSE)</f>
        <v>#N/A</v>
      </c>
      <c r="Q622" s="27" t="e">
        <f>VLOOKUP($B622,外資期貨未平倉口數!$A$4:$M$499,11,FALSE)</f>
        <v>#N/A</v>
      </c>
      <c r="R622" s="64" t="e">
        <f>VLOOKUP($B622,選擇權未平倉餘額!$A$4:$I$500,6,FALSE)</f>
        <v>#N/A</v>
      </c>
      <c r="S622" s="64" t="e">
        <f>VLOOKUP($B622,選擇權未平倉餘額!$A$4:$I$500,7,FALSE)</f>
        <v>#N/A</v>
      </c>
      <c r="T622" s="64" t="e">
        <f>VLOOKUP($B622,選擇權未平倉餘額!$A$4:$I$500,8,FALSE)</f>
        <v>#N/A</v>
      </c>
      <c r="U622" s="64" t="e">
        <f>VLOOKUP($B622,選擇權未平倉餘額!$A$4:$I$500,9,FALSE)</f>
        <v>#N/A</v>
      </c>
      <c r="V622" s="39" t="e">
        <f>VLOOKUP($B622,臺指選擇權P_C_Ratios!$A$4:$C$500,3,FALSE)</f>
        <v>#N/A</v>
      </c>
      <c r="W622" s="41" t="e">
        <f>VLOOKUP($B622,散戶多空比!$A$6:$L$500,12,FALSE)</f>
        <v>#N/A</v>
      </c>
      <c r="X622" s="40" t="e">
        <f>VLOOKUP($B622,期貨大額交易人未沖銷部位!$A$4:$O$499,4,FALSE)</f>
        <v>#N/A</v>
      </c>
      <c r="Y622" s="40" t="e">
        <f>VLOOKUP($B622,期貨大額交易人未沖銷部位!$A$4:$O$499,7,FALSE)</f>
        <v>#N/A</v>
      </c>
      <c r="Z622" s="40" t="e">
        <f>VLOOKUP($B622,期貨大額交易人未沖銷部位!$A$4:$O$499,10,FALSE)</f>
        <v>#N/A</v>
      </c>
      <c r="AA622" s="40" t="e">
        <f>VLOOKUP($B622,期貨大額交易人未沖銷部位!$A$4:$O$499,13,FALSE)</f>
        <v>#N/A</v>
      </c>
      <c r="AB622" s="40" t="e">
        <f>VLOOKUP($B622,期貨大額交易人未沖銷部位!$A$4:$O$499,14,FALSE)</f>
        <v>#N/A</v>
      </c>
      <c r="AC622" s="40" t="e">
        <f>VLOOKUP($B622,期貨大額交易人未沖銷部位!$A$4:$O$499,15,FALSE)</f>
        <v>#N/A</v>
      </c>
      <c r="AD622" s="33" t="e">
        <f>VLOOKUP($B622,三大美股走勢!$A$4:$J$495,4,FALSE)</f>
        <v>#N/A</v>
      </c>
      <c r="AE622" s="33" t="e">
        <f>VLOOKUP($B622,三大美股走勢!$A$4:$J$495,7,FALSE)</f>
        <v>#N/A</v>
      </c>
      <c r="AF622" s="33" t="e">
        <f>VLOOKUP($B622,三大美股走勢!$A$4:$J$495,10,FALSE)</f>
        <v>#N/A</v>
      </c>
    </row>
    <row r="623" spans="2:32">
      <c r="B623" s="32">
        <v>43402</v>
      </c>
      <c r="C623" s="33" t="e">
        <f>VLOOKUP($B623,大盤與近月台指!$A$4:$I$499,2,FALSE)</f>
        <v>#N/A</v>
      </c>
      <c r="D623" s="34" t="e">
        <f>VLOOKUP($B623,大盤與近月台指!$A$4:$I$499,3,FALSE)</f>
        <v>#N/A</v>
      </c>
      <c r="E623" s="35" t="e">
        <f>VLOOKUP($B623,大盤與近月台指!$A$4:$I$499,4,FALSE)</f>
        <v>#N/A</v>
      </c>
      <c r="F623" s="33" t="e">
        <f>VLOOKUP($B623,大盤與近月台指!$A$4:$I$499,5,FALSE)</f>
        <v>#N/A</v>
      </c>
      <c r="G623" s="49" t="e">
        <f>VLOOKUP($B623,三大法人買賣超!$A$4:$I$500,3,FALSE)</f>
        <v>#N/A</v>
      </c>
      <c r="H623" s="34" t="e">
        <f>VLOOKUP($B623,三大法人買賣超!$A$4:$I$500,5,FALSE)</f>
        <v>#N/A</v>
      </c>
      <c r="I623" s="27" t="e">
        <f>VLOOKUP($B623,三大法人買賣超!$A$4:$I$500,7,FALSE)</f>
        <v>#N/A</v>
      </c>
      <c r="J623" s="27" t="e">
        <f>VLOOKUP($B623,三大法人買賣超!$A$4:$I$500,9,FALSE)</f>
        <v>#N/A</v>
      </c>
      <c r="K623" s="37">
        <f>新台幣匯率美元指數!B624</f>
        <v>0</v>
      </c>
      <c r="L623" s="38">
        <f>新台幣匯率美元指數!C624</f>
        <v>0</v>
      </c>
      <c r="M623" s="39">
        <f>新台幣匯率美元指數!D624</f>
        <v>0</v>
      </c>
      <c r="N623" s="27" t="e">
        <f>VLOOKUP($B623,外資期貨未平倉口數!$A$4:$M$499,4,FALSE)</f>
        <v>#N/A</v>
      </c>
      <c r="O623" s="27" t="e">
        <f>VLOOKUP($B623,外資期貨未平倉口數!$A$4:$M$499,9,FALSE)</f>
        <v>#N/A</v>
      </c>
      <c r="P623" s="27" t="e">
        <f>VLOOKUP($B623,外資期貨未平倉口數!$A$4:$M$499,10,FALSE)</f>
        <v>#N/A</v>
      </c>
      <c r="Q623" s="27" t="e">
        <f>VLOOKUP($B623,外資期貨未平倉口數!$A$4:$M$499,11,FALSE)</f>
        <v>#N/A</v>
      </c>
      <c r="R623" s="64" t="e">
        <f>VLOOKUP($B623,選擇權未平倉餘額!$A$4:$I$500,6,FALSE)</f>
        <v>#N/A</v>
      </c>
      <c r="S623" s="64" t="e">
        <f>VLOOKUP($B623,選擇權未平倉餘額!$A$4:$I$500,7,FALSE)</f>
        <v>#N/A</v>
      </c>
      <c r="T623" s="64" t="e">
        <f>VLOOKUP($B623,選擇權未平倉餘額!$A$4:$I$500,8,FALSE)</f>
        <v>#N/A</v>
      </c>
      <c r="U623" s="64" t="e">
        <f>VLOOKUP($B623,選擇權未平倉餘額!$A$4:$I$500,9,FALSE)</f>
        <v>#N/A</v>
      </c>
      <c r="V623" s="39" t="e">
        <f>VLOOKUP($B623,臺指選擇權P_C_Ratios!$A$4:$C$500,3,FALSE)</f>
        <v>#N/A</v>
      </c>
      <c r="W623" s="41" t="e">
        <f>VLOOKUP($B623,散戶多空比!$A$6:$L$500,12,FALSE)</f>
        <v>#N/A</v>
      </c>
      <c r="X623" s="40" t="e">
        <f>VLOOKUP($B623,期貨大額交易人未沖銷部位!$A$4:$O$499,4,FALSE)</f>
        <v>#N/A</v>
      </c>
      <c r="Y623" s="40" t="e">
        <f>VLOOKUP($B623,期貨大額交易人未沖銷部位!$A$4:$O$499,7,FALSE)</f>
        <v>#N/A</v>
      </c>
      <c r="Z623" s="40" t="e">
        <f>VLOOKUP($B623,期貨大額交易人未沖銷部位!$A$4:$O$499,10,FALSE)</f>
        <v>#N/A</v>
      </c>
      <c r="AA623" s="40" t="e">
        <f>VLOOKUP($B623,期貨大額交易人未沖銷部位!$A$4:$O$499,13,FALSE)</f>
        <v>#N/A</v>
      </c>
      <c r="AB623" s="40" t="e">
        <f>VLOOKUP($B623,期貨大額交易人未沖銷部位!$A$4:$O$499,14,FALSE)</f>
        <v>#N/A</v>
      </c>
      <c r="AC623" s="40" t="e">
        <f>VLOOKUP($B623,期貨大額交易人未沖銷部位!$A$4:$O$499,15,FALSE)</f>
        <v>#N/A</v>
      </c>
      <c r="AD623" s="33" t="e">
        <f>VLOOKUP($B623,三大美股走勢!$A$4:$J$495,4,FALSE)</f>
        <v>#N/A</v>
      </c>
      <c r="AE623" s="33" t="e">
        <f>VLOOKUP($B623,三大美股走勢!$A$4:$J$495,7,FALSE)</f>
        <v>#N/A</v>
      </c>
      <c r="AF623" s="33" t="e">
        <f>VLOOKUP($B623,三大美股走勢!$A$4:$J$495,10,FALSE)</f>
        <v>#N/A</v>
      </c>
    </row>
    <row r="624" spans="2:32">
      <c r="B624" s="32">
        <v>43403</v>
      </c>
      <c r="C624" s="33" t="e">
        <f>VLOOKUP($B624,大盤與近月台指!$A$4:$I$499,2,FALSE)</f>
        <v>#N/A</v>
      </c>
      <c r="D624" s="34" t="e">
        <f>VLOOKUP($B624,大盤與近月台指!$A$4:$I$499,3,FALSE)</f>
        <v>#N/A</v>
      </c>
      <c r="E624" s="35" t="e">
        <f>VLOOKUP($B624,大盤與近月台指!$A$4:$I$499,4,FALSE)</f>
        <v>#N/A</v>
      </c>
      <c r="F624" s="33" t="e">
        <f>VLOOKUP($B624,大盤與近月台指!$A$4:$I$499,5,FALSE)</f>
        <v>#N/A</v>
      </c>
      <c r="G624" s="49" t="e">
        <f>VLOOKUP($B624,三大法人買賣超!$A$4:$I$500,3,FALSE)</f>
        <v>#N/A</v>
      </c>
      <c r="H624" s="34" t="e">
        <f>VLOOKUP($B624,三大法人買賣超!$A$4:$I$500,5,FALSE)</f>
        <v>#N/A</v>
      </c>
      <c r="I624" s="27" t="e">
        <f>VLOOKUP($B624,三大法人買賣超!$A$4:$I$500,7,FALSE)</f>
        <v>#N/A</v>
      </c>
      <c r="J624" s="27" t="e">
        <f>VLOOKUP($B624,三大法人買賣超!$A$4:$I$500,9,FALSE)</f>
        <v>#N/A</v>
      </c>
      <c r="K624" s="37">
        <f>新台幣匯率美元指數!B625</f>
        <v>0</v>
      </c>
      <c r="L624" s="38">
        <f>新台幣匯率美元指數!C625</f>
        <v>0</v>
      </c>
      <c r="M624" s="39">
        <f>新台幣匯率美元指數!D625</f>
        <v>0</v>
      </c>
      <c r="N624" s="27" t="e">
        <f>VLOOKUP($B624,外資期貨未平倉口數!$A$4:$M$499,4,FALSE)</f>
        <v>#N/A</v>
      </c>
      <c r="O624" s="27" t="e">
        <f>VLOOKUP($B624,外資期貨未平倉口數!$A$4:$M$499,9,FALSE)</f>
        <v>#N/A</v>
      </c>
      <c r="P624" s="27" t="e">
        <f>VLOOKUP($B624,外資期貨未平倉口數!$A$4:$M$499,10,FALSE)</f>
        <v>#N/A</v>
      </c>
      <c r="Q624" s="27" t="e">
        <f>VLOOKUP($B624,外資期貨未平倉口數!$A$4:$M$499,11,FALSE)</f>
        <v>#N/A</v>
      </c>
      <c r="R624" s="64" t="e">
        <f>VLOOKUP($B624,選擇權未平倉餘額!$A$4:$I$500,6,FALSE)</f>
        <v>#N/A</v>
      </c>
      <c r="S624" s="64" t="e">
        <f>VLOOKUP($B624,選擇權未平倉餘額!$A$4:$I$500,7,FALSE)</f>
        <v>#N/A</v>
      </c>
      <c r="T624" s="64" t="e">
        <f>VLOOKUP($B624,選擇權未平倉餘額!$A$4:$I$500,8,FALSE)</f>
        <v>#N/A</v>
      </c>
      <c r="U624" s="64" t="e">
        <f>VLOOKUP($B624,選擇權未平倉餘額!$A$4:$I$500,9,FALSE)</f>
        <v>#N/A</v>
      </c>
      <c r="V624" s="39" t="e">
        <f>VLOOKUP($B624,臺指選擇權P_C_Ratios!$A$4:$C$500,3,FALSE)</f>
        <v>#N/A</v>
      </c>
      <c r="W624" s="41" t="e">
        <f>VLOOKUP($B624,散戶多空比!$A$6:$L$500,12,FALSE)</f>
        <v>#N/A</v>
      </c>
      <c r="X624" s="40" t="e">
        <f>VLOOKUP($B624,期貨大額交易人未沖銷部位!$A$4:$O$499,4,FALSE)</f>
        <v>#N/A</v>
      </c>
      <c r="Y624" s="40" t="e">
        <f>VLOOKUP($B624,期貨大額交易人未沖銷部位!$A$4:$O$499,7,FALSE)</f>
        <v>#N/A</v>
      </c>
      <c r="Z624" s="40" t="e">
        <f>VLOOKUP($B624,期貨大額交易人未沖銷部位!$A$4:$O$499,10,FALSE)</f>
        <v>#N/A</v>
      </c>
      <c r="AA624" s="40" t="e">
        <f>VLOOKUP($B624,期貨大額交易人未沖銷部位!$A$4:$O$499,13,FALSE)</f>
        <v>#N/A</v>
      </c>
      <c r="AB624" s="40" t="e">
        <f>VLOOKUP($B624,期貨大額交易人未沖銷部位!$A$4:$O$499,14,FALSE)</f>
        <v>#N/A</v>
      </c>
      <c r="AC624" s="40" t="e">
        <f>VLOOKUP($B624,期貨大額交易人未沖銷部位!$A$4:$O$499,15,FALSE)</f>
        <v>#N/A</v>
      </c>
      <c r="AD624" s="33" t="e">
        <f>VLOOKUP($B624,三大美股走勢!$A$4:$J$495,4,FALSE)</f>
        <v>#N/A</v>
      </c>
      <c r="AE624" s="33" t="e">
        <f>VLOOKUP($B624,三大美股走勢!$A$4:$J$495,7,FALSE)</f>
        <v>#N/A</v>
      </c>
      <c r="AF624" s="33" t="e">
        <f>VLOOKUP($B624,三大美股走勢!$A$4:$J$495,10,FALSE)</f>
        <v>#N/A</v>
      </c>
    </row>
    <row r="625" spans="2:32">
      <c r="B625" s="32">
        <v>43404</v>
      </c>
      <c r="C625" s="33" t="e">
        <f>VLOOKUP($B625,大盤與近月台指!$A$4:$I$499,2,FALSE)</f>
        <v>#N/A</v>
      </c>
      <c r="D625" s="34" t="e">
        <f>VLOOKUP($B625,大盤與近月台指!$A$4:$I$499,3,FALSE)</f>
        <v>#N/A</v>
      </c>
      <c r="E625" s="35" t="e">
        <f>VLOOKUP($B625,大盤與近月台指!$A$4:$I$499,4,FALSE)</f>
        <v>#N/A</v>
      </c>
      <c r="F625" s="33" t="e">
        <f>VLOOKUP($B625,大盤與近月台指!$A$4:$I$499,5,FALSE)</f>
        <v>#N/A</v>
      </c>
      <c r="G625" s="49" t="e">
        <f>VLOOKUP($B625,三大法人買賣超!$A$4:$I$500,3,FALSE)</f>
        <v>#N/A</v>
      </c>
      <c r="H625" s="34" t="e">
        <f>VLOOKUP($B625,三大法人買賣超!$A$4:$I$500,5,FALSE)</f>
        <v>#N/A</v>
      </c>
      <c r="I625" s="27" t="e">
        <f>VLOOKUP($B625,三大法人買賣超!$A$4:$I$500,7,FALSE)</f>
        <v>#N/A</v>
      </c>
      <c r="J625" s="27" t="e">
        <f>VLOOKUP($B625,三大法人買賣超!$A$4:$I$500,9,FALSE)</f>
        <v>#N/A</v>
      </c>
      <c r="K625" s="37">
        <f>新台幣匯率美元指數!B626</f>
        <v>0</v>
      </c>
      <c r="L625" s="38">
        <f>新台幣匯率美元指數!C626</f>
        <v>0</v>
      </c>
      <c r="M625" s="39">
        <f>新台幣匯率美元指數!D626</f>
        <v>0</v>
      </c>
      <c r="N625" s="27" t="e">
        <f>VLOOKUP($B625,外資期貨未平倉口數!$A$4:$M$499,4,FALSE)</f>
        <v>#N/A</v>
      </c>
      <c r="O625" s="27" t="e">
        <f>VLOOKUP($B625,外資期貨未平倉口數!$A$4:$M$499,9,FALSE)</f>
        <v>#N/A</v>
      </c>
      <c r="P625" s="27" t="e">
        <f>VLOOKUP($B625,外資期貨未平倉口數!$A$4:$M$499,10,FALSE)</f>
        <v>#N/A</v>
      </c>
      <c r="Q625" s="27" t="e">
        <f>VLOOKUP($B625,外資期貨未平倉口數!$A$4:$M$499,11,FALSE)</f>
        <v>#N/A</v>
      </c>
      <c r="R625" s="64" t="e">
        <f>VLOOKUP($B625,選擇權未平倉餘額!$A$4:$I$500,6,FALSE)</f>
        <v>#N/A</v>
      </c>
      <c r="S625" s="64" t="e">
        <f>VLOOKUP($B625,選擇權未平倉餘額!$A$4:$I$500,7,FALSE)</f>
        <v>#N/A</v>
      </c>
      <c r="T625" s="64" t="e">
        <f>VLOOKUP($B625,選擇權未平倉餘額!$A$4:$I$500,8,FALSE)</f>
        <v>#N/A</v>
      </c>
      <c r="U625" s="64" t="e">
        <f>VLOOKUP($B625,選擇權未平倉餘額!$A$4:$I$500,9,FALSE)</f>
        <v>#N/A</v>
      </c>
      <c r="V625" s="39" t="e">
        <f>VLOOKUP($B625,臺指選擇權P_C_Ratios!$A$4:$C$500,3,FALSE)</f>
        <v>#N/A</v>
      </c>
      <c r="W625" s="41" t="e">
        <f>VLOOKUP($B625,散戶多空比!$A$6:$L$500,12,FALSE)</f>
        <v>#N/A</v>
      </c>
      <c r="X625" s="40" t="e">
        <f>VLOOKUP($B625,期貨大額交易人未沖銷部位!$A$4:$O$499,4,FALSE)</f>
        <v>#N/A</v>
      </c>
      <c r="Y625" s="40" t="e">
        <f>VLOOKUP($B625,期貨大額交易人未沖銷部位!$A$4:$O$499,7,FALSE)</f>
        <v>#N/A</v>
      </c>
      <c r="Z625" s="40" t="e">
        <f>VLOOKUP($B625,期貨大額交易人未沖銷部位!$A$4:$O$499,10,FALSE)</f>
        <v>#N/A</v>
      </c>
      <c r="AA625" s="40" t="e">
        <f>VLOOKUP($B625,期貨大額交易人未沖銷部位!$A$4:$O$499,13,FALSE)</f>
        <v>#N/A</v>
      </c>
      <c r="AB625" s="40" t="e">
        <f>VLOOKUP($B625,期貨大額交易人未沖銷部位!$A$4:$O$499,14,FALSE)</f>
        <v>#N/A</v>
      </c>
      <c r="AC625" s="40" t="e">
        <f>VLOOKUP($B625,期貨大額交易人未沖銷部位!$A$4:$O$499,15,FALSE)</f>
        <v>#N/A</v>
      </c>
      <c r="AD625" s="33" t="e">
        <f>VLOOKUP($B625,三大美股走勢!$A$4:$J$495,4,FALSE)</f>
        <v>#N/A</v>
      </c>
      <c r="AE625" s="33" t="e">
        <f>VLOOKUP($B625,三大美股走勢!$A$4:$J$495,7,FALSE)</f>
        <v>#N/A</v>
      </c>
      <c r="AF625" s="33" t="e">
        <f>VLOOKUP($B625,三大美股走勢!$A$4:$J$495,10,FALSE)</f>
        <v>#N/A</v>
      </c>
    </row>
    <row r="626" spans="2:32">
      <c r="B626" s="32">
        <v>43405</v>
      </c>
      <c r="C626" s="33" t="e">
        <f>VLOOKUP($B626,大盤與近月台指!$A$4:$I$499,2,FALSE)</f>
        <v>#N/A</v>
      </c>
      <c r="D626" s="34" t="e">
        <f>VLOOKUP($B626,大盤與近月台指!$A$4:$I$499,3,FALSE)</f>
        <v>#N/A</v>
      </c>
      <c r="E626" s="35" t="e">
        <f>VLOOKUP($B626,大盤與近月台指!$A$4:$I$499,4,FALSE)</f>
        <v>#N/A</v>
      </c>
      <c r="F626" s="33" t="e">
        <f>VLOOKUP($B626,大盤與近月台指!$A$4:$I$499,5,FALSE)</f>
        <v>#N/A</v>
      </c>
      <c r="G626" s="49" t="e">
        <f>VLOOKUP($B626,三大法人買賣超!$A$4:$I$500,3,FALSE)</f>
        <v>#N/A</v>
      </c>
      <c r="H626" s="34" t="e">
        <f>VLOOKUP($B626,三大法人買賣超!$A$4:$I$500,5,FALSE)</f>
        <v>#N/A</v>
      </c>
      <c r="I626" s="27" t="e">
        <f>VLOOKUP($B626,三大法人買賣超!$A$4:$I$500,7,FALSE)</f>
        <v>#N/A</v>
      </c>
      <c r="J626" s="27" t="e">
        <f>VLOOKUP($B626,三大法人買賣超!$A$4:$I$500,9,FALSE)</f>
        <v>#N/A</v>
      </c>
      <c r="K626" s="37">
        <f>新台幣匯率美元指數!B627</f>
        <v>0</v>
      </c>
      <c r="L626" s="38">
        <f>新台幣匯率美元指數!C627</f>
        <v>0</v>
      </c>
      <c r="M626" s="39">
        <f>新台幣匯率美元指數!D627</f>
        <v>0</v>
      </c>
      <c r="N626" s="27" t="e">
        <f>VLOOKUP($B626,外資期貨未平倉口數!$A$4:$M$499,4,FALSE)</f>
        <v>#N/A</v>
      </c>
      <c r="O626" s="27" t="e">
        <f>VLOOKUP($B626,外資期貨未平倉口數!$A$4:$M$499,9,FALSE)</f>
        <v>#N/A</v>
      </c>
      <c r="P626" s="27" t="e">
        <f>VLOOKUP($B626,外資期貨未平倉口數!$A$4:$M$499,10,FALSE)</f>
        <v>#N/A</v>
      </c>
      <c r="Q626" s="27" t="e">
        <f>VLOOKUP($B626,外資期貨未平倉口數!$A$4:$M$499,11,FALSE)</f>
        <v>#N/A</v>
      </c>
      <c r="R626" s="64" t="e">
        <f>VLOOKUP($B626,選擇權未平倉餘額!$A$4:$I$500,6,FALSE)</f>
        <v>#N/A</v>
      </c>
      <c r="S626" s="64" t="e">
        <f>VLOOKUP($B626,選擇權未平倉餘額!$A$4:$I$500,7,FALSE)</f>
        <v>#N/A</v>
      </c>
      <c r="T626" s="64" t="e">
        <f>VLOOKUP($B626,選擇權未平倉餘額!$A$4:$I$500,8,FALSE)</f>
        <v>#N/A</v>
      </c>
      <c r="U626" s="64" t="e">
        <f>VLOOKUP($B626,選擇權未平倉餘額!$A$4:$I$500,9,FALSE)</f>
        <v>#N/A</v>
      </c>
      <c r="V626" s="39" t="e">
        <f>VLOOKUP($B626,臺指選擇權P_C_Ratios!$A$4:$C$500,3,FALSE)</f>
        <v>#N/A</v>
      </c>
      <c r="W626" s="41" t="e">
        <f>VLOOKUP($B626,散戶多空比!$A$6:$L$500,12,FALSE)</f>
        <v>#N/A</v>
      </c>
      <c r="X626" s="40" t="e">
        <f>VLOOKUP($B626,期貨大額交易人未沖銷部位!$A$4:$O$499,4,FALSE)</f>
        <v>#N/A</v>
      </c>
      <c r="Y626" s="40" t="e">
        <f>VLOOKUP($B626,期貨大額交易人未沖銷部位!$A$4:$O$499,7,FALSE)</f>
        <v>#N/A</v>
      </c>
      <c r="Z626" s="40" t="e">
        <f>VLOOKUP($B626,期貨大額交易人未沖銷部位!$A$4:$O$499,10,FALSE)</f>
        <v>#N/A</v>
      </c>
      <c r="AA626" s="40" t="e">
        <f>VLOOKUP($B626,期貨大額交易人未沖銷部位!$A$4:$O$499,13,FALSE)</f>
        <v>#N/A</v>
      </c>
      <c r="AB626" s="40" t="e">
        <f>VLOOKUP($B626,期貨大額交易人未沖銷部位!$A$4:$O$499,14,FALSE)</f>
        <v>#N/A</v>
      </c>
      <c r="AC626" s="40" t="e">
        <f>VLOOKUP($B626,期貨大額交易人未沖銷部位!$A$4:$O$499,15,FALSE)</f>
        <v>#N/A</v>
      </c>
      <c r="AD626" s="33" t="e">
        <f>VLOOKUP($B626,三大美股走勢!$A$4:$J$495,4,FALSE)</f>
        <v>#N/A</v>
      </c>
      <c r="AE626" s="33" t="e">
        <f>VLOOKUP($B626,三大美股走勢!$A$4:$J$495,7,FALSE)</f>
        <v>#N/A</v>
      </c>
      <c r="AF626" s="33" t="e">
        <f>VLOOKUP($B626,三大美股走勢!$A$4:$J$495,10,FALSE)</f>
        <v>#N/A</v>
      </c>
    </row>
    <row r="627" spans="2:32">
      <c r="B627" s="32">
        <v>43406</v>
      </c>
      <c r="C627" s="33" t="e">
        <f>VLOOKUP($B627,大盤與近月台指!$A$4:$I$499,2,FALSE)</f>
        <v>#N/A</v>
      </c>
      <c r="D627" s="34" t="e">
        <f>VLOOKUP($B627,大盤與近月台指!$A$4:$I$499,3,FALSE)</f>
        <v>#N/A</v>
      </c>
      <c r="E627" s="35" t="e">
        <f>VLOOKUP($B627,大盤與近月台指!$A$4:$I$499,4,FALSE)</f>
        <v>#N/A</v>
      </c>
      <c r="F627" s="33" t="e">
        <f>VLOOKUP($B627,大盤與近月台指!$A$4:$I$499,5,FALSE)</f>
        <v>#N/A</v>
      </c>
      <c r="G627" s="49" t="e">
        <f>VLOOKUP($B627,三大法人買賣超!$A$4:$I$500,3,FALSE)</f>
        <v>#N/A</v>
      </c>
      <c r="H627" s="34" t="e">
        <f>VLOOKUP($B627,三大法人買賣超!$A$4:$I$500,5,FALSE)</f>
        <v>#N/A</v>
      </c>
      <c r="I627" s="27" t="e">
        <f>VLOOKUP($B627,三大法人買賣超!$A$4:$I$500,7,FALSE)</f>
        <v>#N/A</v>
      </c>
      <c r="J627" s="27" t="e">
        <f>VLOOKUP($B627,三大法人買賣超!$A$4:$I$500,9,FALSE)</f>
        <v>#N/A</v>
      </c>
      <c r="K627" s="37">
        <f>新台幣匯率美元指數!B628</f>
        <v>0</v>
      </c>
      <c r="L627" s="38">
        <f>新台幣匯率美元指數!C628</f>
        <v>0</v>
      </c>
      <c r="M627" s="39">
        <f>新台幣匯率美元指數!D628</f>
        <v>0</v>
      </c>
      <c r="N627" s="27" t="e">
        <f>VLOOKUP($B627,外資期貨未平倉口數!$A$4:$M$499,4,FALSE)</f>
        <v>#N/A</v>
      </c>
      <c r="O627" s="27" t="e">
        <f>VLOOKUP($B627,外資期貨未平倉口數!$A$4:$M$499,9,FALSE)</f>
        <v>#N/A</v>
      </c>
      <c r="P627" s="27" t="e">
        <f>VLOOKUP($B627,外資期貨未平倉口數!$A$4:$M$499,10,FALSE)</f>
        <v>#N/A</v>
      </c>
      <c r="Q627" s="27" t="e">
        <f>VLOOKUP($B627,外資期貨未平倉口數!$A$4:$M$499,11,FALSE)</f>
        <v>#N/A</v>
      </c>
      <c r="R627" s="64" t="e">
        <f>VLOOKUP($B627,選擇權未平倉餘額!$A$4:$I$500,6,FALSE)</f>
        <v>#N/A</v>
      </c>
      <c r="S627" s="64" t="e">
        <f>VLOOKUP($B627,選擇權未平倉餘額!$A$4:$I$500,7,FALSE)</f>
        <v>#N/A</v>
      </c>
      <c r="T627" s="64" t="e">
        <f>VLOOKUP($B627,選擇權未平倉餘額!$A$4:$I$500,8,FALSE)</f>
        <v>#N/A</v>
      </c>
      <c r="U627" s="64" t="e">
        <f>VLOOKUP($B627,選擇權未平倉餘額!$A$4:$I$500,9,FALSE)</f>
        <v>#N/A</v>
      </c>
      <c r="V627" s="39" t="e">
        <f>VLOOKUP($B627,臺指選擇權P_C_Ratios!$A$4:$C$500,3,FALSE)</f>
        <v>#N/A</v>
      </c>
      <c r="W627" s="41" t="e">
        <f>VLOOKUP($B627,散戶多空比!$A$6:$L$500,12,FALSE)</f>
        <v>#N/A</v>
      </c>
      <c r="X627" s="40" t="e">
        <f>VLOOKUP($B627,期貨大額交易人未沖銷部位!$A$4:$O$499,4,FALSE)</f>
        <v>#N/A</v>
      </c>
      <c r="Y627" s="40" t="e">
        <f>VLOOKUP($B627,期貨大額交易人未沖銷部位!$A$4:$O$499,7,FALSE)</f>
        <v>#N/A</v>
      </c>
      <c r="Z627" s="40" t="e">
        <f>VLOOKUP($B627,期貨大額交易人未沖銷部位!$A$4:$O$499,10,FALSE)</f>
        <v>#N/A</v>
      </c>
      <c r="AA627" s="40" t="e">
        <f>VLOOKUP($B627,期貨大額交易人未沖銷部位!$A$4:$O$499,13,FALSE)</f>
        <v>#N/A</v>
      </c>
      <c r="AB627" s="40" t="e">
        <f>VLOOKUP($B627,期貨大額交易人未沖銷部位!$A$4:$O$499,14,FALSE)</f>
        <v>#N/A</v>
      </c>
      <c r="AC627" s="40" t="e">
        <f>VLOOKUP($B627,期貨大額交易人未沖銷部位!$A$4:$O$499,15,FALSE)</f>
        <v>#N/A</v>
      </c>
      <c r="AD627" s="33" t="e">
        <f>VLOOKUP($B627,三大美股走勢!$A$4:$J$495,4,FALSE)</f>
        <v>#N/A</v>
      </c>
      <c r="AE627" s="33" t="e">
        <f>VLOOKUP($B627,三大美股走勢!$A$4:$J$495,7,FALSE)</f>
        <v>#N/A</v>
      </c>
      <c r="AF627" s="33" t="e">
        <f>VLOOKUP($B627,三大美股走勢!$A$4:$J$495,10,FALSE)</f>
        <v>#N/A</v>
      </c>
    </row>
    <row r="628" spans="2:32">
      <c r="B628" s="32">
        <v>43407</v>
      </c>
      <c r="C628" s="33" t="e">
        <f>VLOOKUP($B628,大盤與近月台指!$A$4:$I$499,2,FALSE)</f>
        <v>#N/A</v>
      </c>
      <c r="D628" s="34" t="e">
        <f>VLOOKUP($B628,大盤與近月台指!$A$4:$I$499,3,FALSE)</f>
        <v>#N/A</v>
      </c>
      <c r="E628" s="35" t="e">
        <f>VLOOKUP($B628,大盤與近月台指!$A$4:$I$499,4,FALSE)</f>
        <v>#N/A</v>
      </c>
      <c r="F628" s="33" t="e">
        <f>VLOOKUP($B628,大盤與近月台指!$A$4:$I$499,5,FALSE)</f>
        <v>#N/A</v>
      </c>
      <c r="G628" s="49" t="e">
        <f>VLOOKUP($B628,三大法人買賣超!$A$4:$I$500,3,FALSE)</f>
        <v>#N/A</v>
      </c>
      <c r="H628" s="34" t="e">
        <f>VLOOKUP($B628,三大法人買賣超!$A$4:$I$500,5,FALSE)</f>
        <v>#N/A</v>
      </c>
      <c r="I628" s="27" t="e">
        <f>VLOOKUP($B628,三大法人買賣超!$A$4:$I$500,7,FALSE)</f>
        <v>#N/A</v>
      </c>
      <c r="J628" s="27" t="e">
        <f>VLOOKUP($B628,三大法人買賣超!$A$4:$I$500,9,FALSE)</f>
        <v>#N/A</v>
      </c>
      <c r="K628" s="37">
        <f>新台幣匯率美元指數!B629</f>
        <v>0</v>
      </c>
      <c r="L628" s="38">
        <f>新台幣匯率美元指數!C629</f>
        <v>0</v>
      </c>
      <c r="M628" s="39">
        <f>新台幣匯率美元指數!D629</f>
        <v>0</v>
      </c>
      <c r="N628" s="27" t="e">
        <f>VLOOKUP($B628,外資期貨未平倉口數!$A$4:$M$499,4,FALSE)</f>
        <v>#N/A</v>
      </c>
      <c r="O628" s="27" t="e">
        <f>VLOOKUP($B628,外資期貨未平倉口數!$A$4:$M$499,9,FALSE)</f>
        <v>#N/A</v>
      </c>
      <c r="P628" s="27" t="e">
        <f>VLOOKUP($B628,外資期貨未平倉口數!$A$4:$M$499,10,FALSE)</f>
        <v>#N/A</v>
      </c>
      <c r="Q628" s="27" t="e">
        <f>VLOOKUP($B628,外資期貨未平倉口數!$A$4:$M$499,11,FALSE)</f>
        <v>#N/A</v>
      </c>
      <c r="R628" s="64" t="e">
        <f>VLOOKUP($B628,選擇權未平倉餘額!$A$4:$I$500,6,FALSE)</f>
        <v>#N/A</v>
      </c>
      <c r="S628" s="64" t="e">
        <f>VLOOKUP($B628,選擇權未平倉餘額!$A$4:$I$500,7,FALSE)</f>
        <v>#N/A</v>
      </c>
      <c r="T628" s="64" t="e">
        <f>VLOOKUP($B628,選擇權未平倉餘額!$A$4:$I$500,8,FALSE)</f>
        <v>#N/A</v>
      </c>
      <c r="U628" s="64" t="e">
        <f>VLOOKUP($B628,選擇權未平倉餘額!$A$4:$I$500,9,FALSE)</f>
        <v>#N/A</v>
      </c>
      <c r="V628" s="39" t="e">
        <f>VLOOKUP($B628,臺指選擇權P_C_Ratios!$A$4:$C$500,3,FALSE)</f>
        <v>#N/A</v>
      </c>
      <c r="W628" s="41" t="e">
        <f>VLOOKUP($B628,散戶多空比!$A$6:$L$500,12,FALSE)</f>
        <v>#N/A</v>
      </c>
      <c r="X628" s="40" t="e">
        <f>VLOOKUP($B628,期貨大額交易人未沖銷部位!$A$4:$O$499,4,FALSE)</f>
        <v>#N/A</v>
      </c>
      <c r="Y628" s="40" t="e">
        <f>VLOOKUP($B628,期貨大額交易人未沖銷部位!$A$4:$O$499,7,FALSE)</f>
        <v>#N/A</v>
      </c>
      <c r="Z628" s="40" t="e">
        <f>VLOOKUP($B628,期貨大額交易人未沖銷部位!$A$4:$O$499,10,FALSE)</f>
        <v>#N/A</v>
      </c>
      <c r="AA628" s="40" t="e">
        <f>VLOOKUP($B628,期貨大額交易人未沖銷部位!$A$4:$O$499,13,FALSE)</f>
        <v>#N/A</v>
      </c>
      <c r="AB628" s="40" t="e">
        <f>VLOOKUP($B628,期貨大額交易人未沖銷部位!$A$4:$O$499,14,FALSE)</f>
        <v>#N/A</v>
      </c>
      <c r="AC628" s="40" t="e">
        <f>VLOOKUP($B628,期貨大額交易人未沖銷部位!$A$4:$O$499,15,FALSE)</f>
        <v>#N/A</v>
      </c>
      <c r="AD628" s="33" t="e">
        <f>VLOOKUP($B628,三大美股走勢!$A$4:$J$495,4,FALSE)</f>
        <v>#N/A</v>
      </c>
      <c r="AE628" s="33" t="e">
        <f>VLOOKUP($B628,三大美股走勢!$A$4:$J$495,7,FALSE)</f>
        <v>#N/A</v>
      </c>
      <c r="AF628" s="33" t="e">
        <f>VLOOKUP($B628,三大美股走勢!$A$4:$J$495,10,FALSE)</f>
        <v>#N/A</v>
      </c>
    </row>
    <row r="629" spans="2:32">
      <c r="B629" s="32">
        <v>43408</v>
      </c>
      <c r="C629" s="33" t="e">
        <f>VLOOKUP($B629,大盤與近月台指!$A$4:$I$499,2,FALSE)</f>
        <v>#N/A</v>
      </c>
      <c r="D629" s="34" t="e">
        <f>VLOOKUP($B629,大盤與近月台指!$A$4:$I$499,3,FALSE)</f>
        <v>#N/A</v>
      </c>
      <c r="E629" s="35" t="e">
        <f>VLOOKUP($B629,大盤與近月台指!$A$4:$I$499,4,FALSE)</f>
        <v>#N/A</v>
      </c>
      <c r="F629" s="33" t="e">
        <f>VLOOKUP($B629,大盤與近月台指!$A$4:$I$499,5,FALSE)</f>
        <v>#N/A</v>
      </c>
      <c r="G629" s="49" t="e">
        <f>VLOOKUP($B629,三大法人買賣超!$A$4:$I$500,3,FALSE)</f>
        <v>#N/A</v>
      </c>
      <c r="H629" s="34" t="e">
        <f>VLOOKUP($B629,三大法人買賣超!$A$4:$I$500,5,FALSE)</f>
        <v>#N/A</v>
      </c>
      <c r="I629" s="27" t="e">
        <f>VLOOKUP($B629,三大法人買賣超!$A$4:$I$500,7,FALSE)</f>
        <v>#N/A</v>
      </c>
      <c r="J629" s="27" t="e">
        <f>VLOOKUP($B629,三大法人買賣超!$A$4:$I$500,9,FALSE)</f>
        <v>#N/A</v>
      </c>
      <c r="K629" s="37">
        <f>新台幣匯率美元指數!B630</f>
        <v>0</v>
      </c>
      <c r="L629" s="38">
        <f>新台幣匯率美元指數!C630</f>
        <v>0</v>
      </c>
      <c r="M629" s="39">
        <f>新台幣匯率美元指數!D630</f>
        <v>0</v>
      </c>
      <c r="N629" s="27" t="e">
        <f>VLOOKUP($B629,外資期貨未平倉口數!$A$4:$M$499,4,FALSE)</f>
        <v>#N/A</v>
      </c>
      <c r="O629" s="27" t="e">
        <f>VLOOKUP($B629,外資期貨未平倉口數!$A$4:$M$499,9,FALSE)</f>
        <v>#N/A</v>
      </c>
      <c r="P629" s="27" t="e">
        <f>VLOOKUP($B629,外資期貨未平倉口數!$A$4:$M$499,10,FALSE)</f>
        <v>#N/A</v>
      </c>
      <c r="Q629" s="27" t="e">
        <f>VLOOKUP($B629,外資期貨未平倉口數!$A$4:$M$499,11,FALSE)</f>
        <v>#N/A</v>
      </c>
      <c r="R629" s="64" t="e">
        <f>VLOOKUP($B629,選擇權未平倉餘額!$A$4:$I$500,6,FALSE)</f>
        <v>#N/A</v>
      </c>
      <c r="S629" s="64" t="e">
        <f>VLOOKUP($B629,選擇權未平倉餘額!$A$4:$I$500,7,FALSE)</f>
        <v>#N/A</v>
      </c>
      <c r="T629" s="64" t="e">
        <f>VLOOKUP($B629,選擇權未平倉餘額!$A$4:$I$500,8,FALSE)</f>
        <v>#N/A</v>
      </c>
      <c r="U629" s="64" t="e">
        <f>VLOOKUP($B629,選擇權未平倉餘額!$A$4:$I$500,9,FALSE)</f>
        <v>#N/A</v>
      </c>
      <c r="V629" s="39" t="e">
        <f>VLOOKUP($B629,臺指選擇權P_C_Ratios!$A$4:$C$500,3,FALSE)</f>
        <v>#N/A</v>
      </c>
      <c r="W629" s="41" t="e">
        <f>VLOOKUP($B629,散戶多空比!$A$6:$L$500,12,FALSE)</f>
        <v>#N/A</v>
      </c>
      <c r="X629" s="40" t="e">
        <f>VLOOKUP($B629,期貨大額交易人未沖銷部位!$A$4:$O$499,4,FALSE)</f>
        <v>#N/A</v>
      </c>
      <c r="Y629" s="40" t="e">
        <f>VLOOKUP($B629,期貨大額交易人未沖銷部位!$A$4:$O$499,7,FALSE)</f>
        <v>#N/A</v>
      </c>
      <c r="Z629" s="40" t="e">
        <f>VLOOKUP($B629,期貨大額交易人未沖銷部位!$A$4:$O$499,10,FALSE)</f>
        <v>#N/A</v>
      </c>
      <c r="AA629" s="40" t="e">
        <f>VLOOKUP($B629,期貨大額交易人未沖銷部位!$A$4:$O$499,13,FALSE)</f>
        <v>#N/A</v>
      </c>
      <c r="AB629" s="40" t="e">
        <f>VLOOKUP($B629,期貨大額交易人未沖銷部位!$A$4:$O$499,14,FALSE)</f>
        <v>#N/A</v>
      </c>
      <c r="AC629" s="40" t="e">
        <f>VLOOKUP($B629,期貨大額交易人未沖銷部位!$A$4:$O$499,15,FALSE)</f>
        <v>#N/A</v>
      </c>
      <c r="AD629" s="33" t="e">
        <f>VLOOKUP($B629,三大美股走勢!$A$4:$J$495,4,FALSE)</f>
        <v>#N/A</v>
      </c>
      <c r="AE629" s="33" t="e">
        <f>VLOOKUP($B629,三大美股走勢!$A$4:$J$495,7,FALSE)</f>
        <v>#N/A</v>
      </c>
      <c r="AF629" s="33" t="e">
        <f>VLOOKUP($B629,三大美股走勢!$A$4:$J$495,10,FALSE)</f>
        <v>#N/A</v>
      </c>
    </row>
    <row r="630" spans="2:32">
      <c r="B630" s="32">
        <v>43409</v>
      </c>
      <c r="C630" s="33" t="e">
        <f>VLOOKUP($B630,大盤與近月台指!$A$4:$I$499,2,FALSE)</f>
        <v>#N/A</v>
      </c>
      <c r="D630" s="34" t="e">
        <f>VLOOKUP($B630,大盤與近月台指!$A$4:$I$499,3,FALSE)</f>
        <v>#N/A</v>
      </c>
      <c r="E630" s="35" t="e">
        <f>VLOOKUP($B630,大盤與近月台指!$A$4:$I$499,4,FALSE)</f>
        <v>#N/A</v>
      </c>
      <c r="F630" s="33" t="e">
        <f>VLOOKUP($B630,大盤與近月台指!$A$4:$I$499,5,FALSE)</f>
        <v>#N/A</v>
      </c>
      <c r="G630" s="49" t="e">
        <f>VLOOKUP($B630,三大法人買賣超!$A$4:$I$500,3,FALSE)</f>
        <v>#N/A</v>
      </c>
      <c r="H630" s="34" t="e">
        <f>VLOOKUP($B630,三大法人買賣超!$A$4:$I$500,5,FALSE)</f>
        <v>#N/A</v>
      </c>
      <c r="I630" s="27" t="e">
        <f>VLOOKUP($B630,三大法人買賣超!$A$4:$I$500,7,FALSE)</f>
        <v>#N/A</v>
      </c>
      <c r="J630" s="27" t="e">
        <f>VLOOKUP($B630,三大法人買賣超!$A$4:$I$500,9,FALSE)</f>
        <v>#N/A</v>
      </c>
      <c r="K630" s="37">
        <f>新台幣匯率美元指數!B631</f>
        <v>0</v>
      </c>
      <c r="L630" s="38">
        <f>新台幣匯率美元指數!C631</f>
        <v>0</v>
      </c>
      <c r="M630" s="39">
        <f>新台幣匯率美元指數!D631</f>
        <v>0</v>
      </c>
      <c r="N630" s="27" t="e">
        <f>VLOOKUP($B630,外資期貨未平倉口數!$A$4:$M$499,4,FALSE)</f>
        <v>#N/A</v>
      </c>
      <c r="O630" s="27" t="e">
        <f>VLOOKUP($B630,外資期貨未平倉口數!$A$4:$M$499,9,FALSE)</f>
        <v>#N/A</v>
      </c>
      <c r="P630" s="27" t="e">
        <f>VLOOKUP($B630,外資期貨未平倉口數!$A$4:$M$499,10,FALSE)</f>
        <v>#N/A</v>
      </c>
      <c r="Q630" s="27" t="e">
        <f>VLOOKUP($B630,外資期貨未平倉口數!$A$4:$M$499,11,FALSE)</f>
        <v>#N/A</v>
      </c>
      <c r="R630" s="64" t="e">
        <f>VLOOKUP($B630,選擇權未平倉餘額!$A$4:$I$500,6,FALSE)</f>
        <v>#N/A</v>
      </c>
      <c r="S630" s="64" t="e">
        <f>VLOOKUP($B630,選擇權未平倉餘額!$A$4:$I$500,7,FALSE)</f>
        <v>#N/A</v>
      </c>
      <c r="T630" s="64" t="e">
        <f>VLOOKUP($B630,選擇權未平倉餘額!$A$4:$I$500,8,FALSE)</f>
        <v>#N/A</v>
      </c>
      <c r="U630" s="64" t="e">
        <f>VLOOKUP($B630,選擇權未平倉餘額!$A$4:$I$500,9,FALSE)</f>
        <v>#N/A</v>
      </c>
      <c r="V630" s="39" t="e">
        <f>VLOOKUP($B630,臺指選擇權P_C_Ratios!$A$4:$C$500,3,FALSE)</f>
        <v>#N/A</v>
      </c>
      <c r="W630" s="41" t="e">
        <f>VLOOKUP($B630,散戶多空比!$A$6:$L$500,12,FALSE)</f>
        <v>#N/A</v>
      </c>
      <c r="X630" s="40" t="e">
        <f>VLOOKUP($B630,期貨大額交易人未沖銷部位!$A$4:$O$499,4,FALSE)</f>
        <v>#N/A</v>
      </c>
      <c r="Y630" s="40" t="e">
        <f>VLOOKUP($B630,期貨大額交易人未沖銷部位!$A$4:$O$499,7,FALSE)</f>
        <v>#N/A</v>
      </c>
      <c r="Z630" s="40" t="e">
        <f>VLOOKUP($B630,期貨大額交易人未沖銷部位!$A$4:$O$499,10,FALSE)</f>
        <v>#N/A</v>
      </c>
      <c r="AA630" s="40" t="e">
        <f>VLOOKUP($B630,期貨大額交易人未沖銷部位!$A$4:$O$499,13,FALSE)</f>
        <v>#N/A</v>
      </c>
      <c r="AB630" s="40" t="e">
        <f>VLOOKUP($B630,期貨大額交易人未沖銷部位!$A$4:$O$499,14,FALSE)</f>
        <v>#N/A</v>
      </c>
      <c r="AC630" s="40" t="e">
        <f>VLOOKUP($B630,期貨大額交易人未沖銷部位!$A$4:$O$499,15,FALSE)</f>
        <v>#N/A</v>
      </c>
      <c r="AD630" s="33" t="e">
        <f>VLOOKUP($B630,三大美股走勢!$A$4:$J$495,4,FALSE)</f>
        <v>#N/A</v>
      </c>
      <c r="AE630" s="33" t="e">
        <f>VLOOKUP($B630,三大美股走勢!$A$4:$J$495,7,FALSE)</f>
        <v>#N/A</v>
      </c>
      <c r="AF630" s="33" t="e">
        <f>VLOOKUP($B630,三大美股走勢!$A$4:$J$495,10,FALSE)</f>
        <v>#N/A</v>
      </c>
    </row>
    <row r="631" spans="2:32">
      <c r="B631" s="32">
        <v>43410</v>
      </c>
      <c r="C631" s="33" t="e">
        <f>VLOOKUP($B631,大盤與近月台指!$A$4:$I$499,2,FALSE)</f>
        <v>#N/A</v>
      </c>
      <c r="D631" s="34" t="e">
        <f>VLOOKUP($B631,大盤與近月台指!$A$4:$I$499,3,FALSE)</f>
        <v>#N/A</v>
      </c>
      <c r="E631" s="35" t="e">
        <f>VLOOKUP($B631,大盤與近月台指!$A$4:$I$499,4,FALSE)</f>
        <v>#N/A</v>
      </c>
      <c r="F631" s="33" t="e">
        <f>VLOOKUP($B631,大盤與近月台指!$A$4:$I$499,5,FALSE)</f>
        <v>#N/A</v>
      </c>
      <c r="G631" s="49" t="e">
        <f>VLOOKUP($B631,三大法人買賣超!$A$4:$I$500,3,FALSE)</f>
        <v>#N/A</v>
      </c>
      <c r="H631" s="34" t="e">
        <f>VLOOKUP($B631,三大法人買賣超!$A$4:$I$500,5,FALSE)</f>
        <v>#N/A</v>
      </c>
      <c r="I631" s="27" t="e">
        <f>VLOOKUP($B631,三大法人買賣超!$A$4:$I$500,7,FALSE)</f>
        <v>#N/A</v>
      </c>
      <c r="J631" s="27" t="e">
        <f>VLOOKUP($B631,三大法人買賣超!$A$4:$I$500,9,FALSE)</f>
        <v>#N/A</v>
      </c>
      <c r="K631" s="37">
        <f>新台幣匯率美元指數!B632</f>
        <v>0</v>
      </c>
      <c r="L631" s="38">
        <f>新台幣匯率美元指數!C632</f>
        <v>0</v>
      </c>
      <c r="M631" s="39">
        <f>新台幣匯率美元指數!D632</f>
        <v>0</v>
      </c>
      <c r="N631" s="27" t="e">
        <f>VLOOKUP($B631,外資期貨未平倉口數!$A$4:$M$499,4,FALSE)</f>
        <v>#N/A</v>
      </c>
      <c r="O631" s="27" t="e">
        <f>VLOOKUP($B631,外資期貨未平倉口數!$A$4:$M$499,9,FALSE)</f>
        <v>#N/A</v>
      </c>
      <c r="P631" s="27" t="e">
        <f>VLOOKUP($B631,外資期貨未平倉口數!$A$4:$M$499,10,FALSE)</f>
        <v>#N/A</v>
      </c>
      <c r="Q631" s="27" t="e">
        <f>VLOOKUP($B631,外資期貨未平倉口數!$A$4:$M$499,11,FALSE)</f>
        <v>#N/A</v>
      </c>
      <c r="R631" s="64" t="e">
        <f>VLOOKUP($B631,選擇權未平倉餘額!$A$4:$I$500,6,FALSE)</f>
        <v>#N/A</v>
      </c>
      <c r="S631" s="64" t="e">
        <f>VLOOKUP($B631,選擇權未平倉餘額!$A$4:$I$500,7,FALSE)</f>
        <v>#N/A</v>
      </c>
      <c r="T631" s="64" t="e">
        <f>VLOOKUP($B631,選擇權未平倉餘額!$A$4:$I$500,8,FALSE)</f>
        <v>#N/A</v>
      </c>
      <c r="U631" s="64" t="e">
        <f>VLOOKUP($B631,選擇權未平倉餘額!$A$4:$I$500,9,FALSE)</f>
        <v>#N/A</v>
      </c>
      <c r="V631" s="39" t="e">
        <f>VLOOKUP($B631,臺指選擇權P_C_Ratios!$A$4:$C$500,3,FALSE)</f>
        <v>#N/A</v>
      </c>
      <c r="W631" s="41" t="e">
        <f>VLOOKUP($B631,散戶多空比!$A$6:$L$500,12,FALSE)</f>
        <v>#N/A</v>
      </c>
      <c r="X631" s="40" t="e">
        <f>VLOOKUP($B631,期貨大額交易人未沖銷部位!$A$4:$O$499,4,FALSE)</f>
        <v>#N/A</v>
      </c>
      <c r="Y631" s="40" t="e">
        <f>VLOOKUP($B631,期貨大額交易人未沖銷部位!$A$4:$O$499,7,FALSE)</f>
        <v>#N/A</v>
      </c>
      <c r="Z631" s="40" t="e">
        <f>VLOOKUP($B631,期貨大額交易人未沖銷部位!$A$4:$O$499,10,FALSE)</f>
        <v>#N/A</v>
      </c>
      <c r="AA631" s="40" t="e">
        <f>VLOOKUP($B631,期貨大額交易人未沖銷部位!$A$4:$O$499,13,FALSE)</f>
        <v>#N/A</v>
      </c>
      <c r="AB631" s="40" t="e">
        <f>VLOOKUP($B631,期貨大額交易人未沖銷部位!$A$4:$O$499,14,FALSE)</f>
        <v>#N/A</v>
      </c>
      <c r="AC631" s="40" t="e">
        <f>VLOOKUP($B631,期貨大額交易人未沖銷部位!$A$4:$O$499,15,FALSE)</f>
        <v>#N/A</v>
      </c>
      <c r="AD631" s="33" t="e">
        <f>VLOOKUP($B631,三大美股走勢!$A$4:$J$495,4,FALSE)</f>
        <v>#N/A</v>
      </c>
      <c r="AE631" s="33" t="e">
        <f>VLOOKUP($B631,三大美股走勢!$A$4:$J$495,7,FALSE)</f>
        <v>#N/A</v>
      </c>
      <c r="AF631" s="33" t="e">
        <f>VLOOKUP($B631,三大美股走勢!$A$4:$J$495,10,FALSE)</f>
        <v>#N/A</v>
      </c>
    </row>
    <row r="632" spans="2:32">
      <c r="B632" s="32">
        <v>43411</v>
      </c>
      <c r="C632" s="33" t="e">
        <f>VLOOKUP($B632,大盤與近月台指!$A$4:$I$499,2,FALSE)</f>
        <v>#N/A</v>
      </c>
      <c r="D632" s="34" t="e">
        <f>VLOOKUP($B632,大盤與近月台指!$A$4:$I$499,3,FALSE)</f>
        <v>#N/A</v>
      </c>
      <c r="E632" s="35" t="e">
        <f>VLOOKUP($B632,大盤與近月台指!$A$4:$I$499,4,FALSE)</f>
        <v>#N/A</v>
      </c>
      <c r="F632" s="33" t="e">
        <f>VLOOKUP($B632,大盤與近月台指!$A$4:$I$499,5,FALSE)</f>
        <v>#N/A</v>
      </c>
      <c r="G632" s="49" t="e">
        <f>VLOOKUP($B632,三大法人買賣超!$A$4:$I$500,3,FALSE)</f>
        <v>#N/A</v>
      </c>
      <c r="H632" s="34" t="e">
        <f>VLOOKUP($B632,三大法人買賣超!$A$4:$I$500,5,FALSE)</f>
        <v>#N/A</v>
      </c>
      <c r="I632" s="27" t="e">
        <f>VLOOKUP($B632,三大法人買賣超!$A$4:$I$500,7,FALSE)</f>
        <v>#N/A</v>
      </c>
      <c r="J632" s="27" t="e">
        <f>VLOOKUP($B632,三大法人買賣超!$A$4:$I$500,9,FALSE)</f>
        <v>#N/A</v>
      </c>
      <c r="K632" s="37">
        <f>新台幣匯率美元指數!B633</f>
        <v>0</v>
      </c>
      <c r="L632" s="38">
        <f>新台幣匯率美元指數!C633</f>
        <v>0</v>
      </c>
      <c r="M632" s="39">
        <f>新台幣匯率美元指數!D633</f>
        <v>0</v>
      </c>
      <c r="N632" s="27" t="e">
        <f>VLOOKUP($B632,外資期貨未平倉口數!$A$4:$M$499,4,FALSE)</f>
        <v>#N/A</v>
      </c>
      <c r="O632" s="27" t="e">
        <f>VLOOKUP($B632,外資期貨未平倉口數!$A$4:$M$499,9,FALSE)</f>
        <v>#N/A</v>
      </c>
      <c r="P632" s="27" t="e">
        <f>VLOOKUP($B632,外資期貨未平倉口數!$A$4:$M$499,10,FALSE)</f>
        <v>#N/A</v>
      </c>
      <c r="Q632" s="27" t="e">
        <f>VLOOKUP($B632,外資期貨未平倉口數!$A$4:$M$499,11,FALSE)</f>
        <v>#N/A</v>
      </c>
      <c r="R632" s="64" t="e">
        <f>VLOOKUP($B632,選擇權未平倉餘額!$A$4:$I$500,6,FALSE)</f>
        <v>#N/A</v>
      </c>
      <c r="S632" s="64" t="e">
        <f>VLOOKUP($B632,選擇權未平倉餘額!$A$4:$I$500,7,FALSE)</f>
        <v>#N/A</v>
      </c>
      <c r="T632" s="64" t="e">
        <f>VLOOKUP($B632,選擇權未平倉餘額!$A$4:$I$500,8,FALSE)</f>
        <v>#N/A</v>
      </c>
      <c r="U632" s="64" t="e">
        <f>VLOOKUP($B632,選擇權未平倉餘額!$A$4:$I$500,9,FALSE)</f>
        <v>#N/A</v>
      </c>
      <c r="V632" s="39" t="e">
        <f>VLOOKUP($B632,臺指選擇權P_C_Ratios!$A$4:$C$500,3,FALSE)</f>
        <v>#N/A</v>
      </c>
      <c r="W632" s="41" t="e">
        <f>VLOOKUP($B632,散戶多空比!$A$6:$L$500,12,FALSE)</f>
        <v>#N/A</v>
      </c>
      <c r="X632" s="40" t="e">
        <f>VLOOKUP($B632,期貨大額交易人未沖銷部位!$A$4:$O$499,4,FALSE)</f>
        <v>#N/A</v>
      </c>
      <c r="Y632" s="40" t="e">
        <f>VLOOKUP($B632,期貨大額交易人未沖銷部位!$A$4:$O$499,7,FALSE)</f>
        <v>#N/A</v>
      </c>
      <c r="Z632" s="40" t="e">
        <f>VLOOKUP($B632,期貨大額交易人未沖銷部位!$A$4:$O$499,10,FALSE)</f>
        <v>#N/A</v>
      </c>
      <c r="AA632" s="40" t="e">
        <f>VLOOKUP($B632,期貨大額交易人未沖銷部位!$A$4:$O$499,13,FALSE)</f>
        <v>#N/A</v>
      </c>
      <c r="AB632" s="40" t="e">
        <f>VLOOKUP($B632,期貨大額交易人未沖銷部位!$A$4:$O$499,14,FALSE)</f>
        <v>#N/A</v>
      </c>
      <c r="AC632" s="40" t="e">
        <f>VLOOKUP($B632,期貨大額交易人未沖銷部位!$A$4:$O$499,15,FALSE)</f>
        <v>#N/A</v>
      </c>
      <c r="AD632" s="33" t="e">
        <f>VLOOKUP($B632,三大美股走勢!$A$4:$J$495,4,FALSE)</f>
        <v>#N/A</v>
      </c>
      <c r="AE632" s="33" t="e">
        <f>VLOOKUP($B632,三大美股走勢!$A$4:$J$495,7,FALSE)</f>
        <v>#N/A</v>
      </c>
      <c r="AF632" s="33" t="e">
        <f>VLOOKUP($B632,三大美股走勢!$A$4:$J$495,10,FALSE)</f>
        <v>#N/A</v>
      </c>
    </row>
    <row r="633" spans="2:32">
      <c r="B633" s="32">
        <v>43412</v>
      </c>
      <c r="C633" s="33" t="e">
        <f>VLOOKUP($B633,大盤與近月台指!$A$4:$I$499,2,FALSE)</f>
        <v>#N/A</v>
      </c>
      <c r="D633" s="34" t="e">
        <f>VLOOKUP($B633,大盤與近月台指!$A$4:$I$499,3,FALSE)</f>
        <v>#N/A</v>
      </c>
      <c r="E633" s="35" t="e">
        <f>VLOOKUP($B633,大盤與近月台指!$A$4:$I$499,4,FALSE)</f>
        <v>#N/A</v>
      </c>
      <c r="F633" s="33" t="e">
        <f>VLOOKUP($B633,大盤與近月台指!$A$4:$I$499,5,FALSE)</f>
        <v>#N/A</v>
      </c>
      <c r="G633" s="49" t="e">
        <f>VLOOKUP($B633,三大法人買賣超!$A$4:$I$500,3,FALSE)</f>
        <v>#N/A</v>
      </c>
      <c r="H633" s="34" t="e">
        <f>VLOOKUP($B633,三大法人買賣超!$A$4:$I$500,5,FALSE)</f>
        <v>#N/A</v>
      </c>
      <c r="I633" s="27" t="e">
        <f>VLOOKUP($B633,三大法人買賣超!$A$4:$I$500,7,FALSE)</f>
        <v>#N/A</v>
      </c>
      <c r="J633" s="27" t="e">
        <f>VLOOKUP($B633,三大法人買賣超!$A$4:$I$500,9,FALSE)</f>
        <v>#N/A</v>
      </c>
      <c r="K633" s="37">
        <f>新台幣匯率美元指數!B634</f>
        <v>0</v>
      </c>
      <c r="L633" s="38">
        <f>新台幣匯率美元指數!C634</f>
        <v>0</v>
      </c>
      <c r="M633" s="39">
        <f>新台幣匯率美元指數!D634</f>
        <v>0</v>
      </c>
      <c r="N633" s="27" t="e">
        <f>VLOOKUP($B633,外資期貨未平倉口數!$A$4:$M$499,4,FALSE)</f>
        <v>#N/A</v>
      </c>
      <c r="O633" s="27" t="e">
        <f>VLOOKUP($B633,外資期貨未平倉口數!$A$4:$M$499,9,FALSE)</f>
        <v>#N/A</v>
      </c>
      <c r="P633" s="27" t="e">
        <f>VLOOKUP($B633,外資期貨未平倉口數!$A$4:$M$499,10,FALSE)</f>
        <v>#N/A</v>
      </c>
      <c r="Q633" s="27" t="e">
        <f>VLOOKUP($B633,外資期貨未平倉口數!$A$4:$M$499,11,FALSE)</f>
        <v>#N/A</v>
      </c>
      <c r="R633" s="64" t="e">
        <f>VLOOKUP($B633,選擇權未平倉餘額!$A$4:$I$500,6,FALSE)</f>
        <v>#N/A</v>
      </c>
      <c r="S633" s="64" t="e">
        <f>VLOOKUP($B633,選擇權未平倉餘額!$A$4:$I$500,7,FALSE)</f>
        <v>#N/A</v>
      </c>
      <c r="T633" s="64" t="e">
        <f>VLOOKUP($B633,選擇權未平倉餘額!$A$4:$I$500,8,FALSE)</f>
        <v>#N/A</v>
      </c>
      <c r="U633" s="64" t="e">
        <f>VLOOKUP($B633,選擇權未平倉餘額!$A$4:$I$500,9,FALSE)</f>
        <v>#N/A</v>
      </c>
      <c r="V633" s="39" t="e">
        <f>VLOOKUP($B633,臺指選擇權P_C_Ratios!$A$4:$C$500,3,FALSE)</f>
        <v>#N/A</v>
      </c>
      <c r="W633" s="41" t="e">
        <f>VLOOKUP($B633,散戶多空比!$A$6:$L$500,12,FALSE)</f>
        <v>#N/A</v>
      </c>
      <c r="X633" s="40" t="e">
        <f>VLOOKUP($B633,期貨大額交易人未沖銷部位!$A$4:$O$499,4,FALSE)</f>
        <v>#N/A</v>
      </c>
      <c r="Y633" s="40" t="e">
        <f>VLOOKUP($B633,期貨大額交易人未沖銷部位!$A$4:$O$499,7,FALSE)</f>
        <v>#N/A</v>
      </c>
      <c r="Z633" s="40" t="e">
        <f>VLOOKUP($B633,期貨大額交易人未沖銷部位!$A$4:$O$499,10,FALSE)</f>
        <v>#N/A</v>
      </c>
      <c r="AA633" s="40" t="e">
        <f>VLOOKUP($B633,期貨大額交易人未沖銷部位!$A$4:$O$499,13,FALSE)</f>
        <v>#N/A</v>
      </c>
      <c r="AB633" s="40" t="e">
        <f>VLOOKUP($B633,期貨大額交易人未沖銷部位!$A$4:$O$499,14,FALSE)</f>
        <v>#N/A</v>
      </c>
      <c r="AC633" s="40" t="e">
        <f>VLOOKUP($B633,期貨大額交易人未沖銷部位!$A$4:$O$499,15,FALSE)</f>
        <v>#N/A</v>
      </c>
      <c r="AD633" s="33" t="e">
        <f>VLOOKUP($B633,三大美股走勢!$A$4:$J$495,4,FALSE)</f>
        <v>#N/A</v>
      </c>
      <c r="AE633" s="33" t="e">
        <f>VLOOKUP($B633,三大美股走勢!$A$4:$J$495,7,FALSE)</f>
        <v>#N/A</v>
      </c>
      <c r="AF633" s="33" t="e">
        <f>VLOOKUP($B633,三大美股走勢!$A$4:$J$495,10,FALSE)</f>
        <v>#N/A</v>
      </c>
    </row>
    <row r="634" spans="2:32">
      <c r="B634" s="32">
        <v>43413</v>
      </c>
      <c r="C634" s="33" t="e">
        <f>VLOOKUP($B634,大盤與近月台指!$A$4:$I$499,2,FALSE)</f>
        <v>#N/A</v>
      </c>
      <c r="D634" s="34" t="e">
        <f>VLOOKUP($B634,大盤與近月台指!$A$4:$I$499,3,FALSE)</f>
        <v>#N/A</v>
      </c>
      <c r="E634" s="35" t="e">
        <f>VLOOKUP($B634,大盤與近月台指!$A$4:$I$499,4,FALSE)</f>
        <v>#N/A</v>
      </c>
      <c r="F634" s="33" t="e">
        <f>VLOOKUP($B634,大盤與近月台指!$A$4:$I$499,5,FALSE)</f>
        <v>#N/A</v>
      </c>
      <c r="G634" s="49" t="e">
        <f>VLOOKUP($B634,三大法人買賣超!$A$4:$I$500,3,FALSE)</f>
        <v>#N/A</v>
      </c>
      <c r="H634" s="34" t="e">
        <f>VLOOKUP($B634,三大法人買賣超!$A$4:$I$500,5,FALSE)</f>
        <v>#N/A</v>
      </c>
      <c r="I634" s="27" t="e">
        <f>VLOOKUP($B634,三大法人買賣超!$A$4:$I$500,7,FALSE)</f>
        <v>#N/A</v>
      </c>
      <c r="J634" s="27" t="e">
        <f>VLOOKUP($B634,三大法人買賣超!$A$4:$I$500,9,FALSE)</f>
        <v>#N/A</v>
      </c>
      <c r="K634" s="37">
        <f>新台幣匯率美元指數!B635</f>
        <v>0</v>
      </c>
      <c r="L634" s="38">
        <f>新台幣匯率美元指數!C635</f>
        <v>0</v>
      </c>
      <c r="M634" s="39">
        <f>新台幣匯率美元指數!D635</f>
        <v>0</v>
      </c>
      <c r="N634" s="27" t="e">
        <f>VLOOKUP($B634,外資期貨未平倉口數!$A$4:$M$499,4,FALSE)</f>
        <v>#N/A</v>
      </c>
      <c r="O634" s="27" t="e">
        <f>VLOOKUP($B634,外資期貨未平倉口數!$A$4:$M$499,9,FALSE)</f>
        <v>#N/A</v>
      </c>
      <c r="P634" s="27" t="e">
        <f>VLOOKUP($B634,外資期貨未平倉口數!$A$4:$M$499,10,FALSE)</f>
        <v>#N/A</v>
      </c>
      <c r="Q634" s="27" t="e">
        <f>VLOOKUP($B634,外資期貨未平倉口數!$A$4:$M$499,11,FALSE)</f>
        <v>#N/A</v>
      </c>
      <c r="R634" s="64" t="e">
        <f>VLOOKUP($B634,選擇權未平倉餘額!$A$4:$I$500,6,FALSE)</f>
        <v>#N/A</v>
      </c>
      <c r="S634" s="64" t="e">
        <f>VLOOKUP($B634,選擇權未平倉餘額!$A$4:$I$500,7,FALSE)</f>
        <v>#N/A</v>
      </c>
      <c r="T634" s="64" t="e">
        <f>VLOOKUP($B634,選擇權未平倉餘額!$A$4:$I$500,8,FALSE)</f>
        <v>#N/A</v>
      </c>
      <c r="U634" s="64" t="e">
        <f>VLOOKUP($B634,選擇權未平倉餘額!$A$4:$I$500,9,FALSE)</f>
        <v>#N/A</v>
      </c>
      <c r="V634" s="39" t="e">
        <f>VLOOKUP($B634,臺指選擇權P_C_Ratios!$A$4:$C$500,3,FALSE)</f>
        <v>#N/A</v>
      </c>
      <c r="W634" s="41" t="e">
        <f>VLOOKUP($B634,散戶多空比!$A$6:$L$500,12,FALSE)</f>
        <v>#N/A</v>
      </c>
      <c r="X634" s="40" t="e">
        <f>VLOOKUP($B634,期貨大額交易人未沖銷部位!$A$4:$O$499,4,FALSE)</f>
        <v>#N/A</v>
      </c>
      <c r="Y634" s="40" t="e">
        <f>VLOOKUP($B634,期貨大額交易人未沖銷部位!$A$4:$O$499,7,FALSE)</f>
        <v>#N/A</v>
      </c>
      <c r="Z634" s="40" t="e">
        <f>VLOOKUP($B634,期貨大額交易人未沖銷部位!$A$4:$O$499,10,FALSE)</f>
        <v>#N/A</v>
      </c>
      <c r="AA634" s="40" t="e">
        <f>VLOOKUP($B634,期貨大額交易人未沖銷部位!$A$4:$O$499,13,FALSE)</f>
        <v>#N/A</v>
      </c>
      <c r="AB634" s="40" t="e">
        <f>VLOOKUP($B634,期貨大額交易人未沖銷部位!$A$4:$O$499,14,FALSE)</f>
        <v>#N/A</v>
      </c>
      <c r="AC634" s="40" t="e">
        <f>VLOOKUP($B634,期貨大額交易人未沖銷部位!$A$4:$O$499,15,FALSE)</f>
        <v>#N/A</v>
      </c>
      <c r="AD634" s="33" t="e">
        <f>VLOOKUP($B634,三大美股走勢!$A$4:$J$495,4,FALSE)</f>
        <v>#N/A</v>
      </c>
      <c r="AE634" s="33" t="e">
        <f>VLOOKUP($B634,三大美股走勢!$A$4:$J$495,7,FALSE)</f>
        <v>#N/A</v>
      </c>
      <c r="AF634" s="33" t="e">
        <f>VLOOKUP($B634,三大美股走勢!$A$4:$J$495,10,FALSE)</f>
        <v>#N/A</v>
      </c>
    </row>
    <row r="635" spans="2:32">
      <c r="B635" s="32">
        <v>43414</v>
      </c>
      <c r="C635" s="33" t="e">
        <f>VLOOKUP($B635,大盤與近月台指!$A$4:$I$499,2,FALSE)</f>
        <v>#N/A</v>
      </c>
      <c r="D635" s="34" t="e">
        <f>VLOOKUP($B635,大盤與近月台指!$A$4:$I$499,3,FALSE)</f>
        <v>#N/A</v>
      </c>
      <c r="E635" s="35" t="e">
        <f>VLOOKUP($B635,大盤與近月台指!$A$4:$I$499,4,FALSE)</f>
        <v>#N/A</v>
      </c>
      <c r="F635" s="33" t="e">
        <f>VLOOKUP($B635,大盤與近月台指!$A$4:$I$499,5,FALSE)</f>
        <v>#N/A</v>
      </c>
      <c r="G635" s="49" t="e">
        <f>VLOOKUP($B635,三大法人買賣超!$A$4:$I$500,3,FALSE)</f>
        <v>#N/A</v>
      </c>
      <c r="H635" s="34" t="e">
        <f>VLOOKUP($B635,三大法人買賣超!$A$4:$I$500,5,FALSE)</f>
        <v>#N/A</v>
      </c>
      <c r="I635" s="27" t="e">
        <f>VLOOKUP($B635,三大法人買賣超!$A$4:$I$500,7,FALSE)</f>
        <v>#N/A</v>
      </c>
      <c r="J635" s="27" t="e">
        <f>VLOOKUP($B635,三大法人買賣超!$A$4:$I$500,9,FALSE)</f>
        <v>#N/A</v>
      </c>
      <c r="K635" s="37">
        <f>新台幣匯率美元指數!B636</f>
        <v>0</v>
      </c>
      <c r="L635" s="38">
        <f>新台幣匯率美元指數!C636</f>
        <v>0</v>
      </c>
      <c r="M635" s="39">
        <f>新台幣匯率美元指數!D636</f>
        <v>0</v>
      </c>
      <c r="N635" s="27" t="e">
        <f>VLOOKUP($B635,外資期貨未平倉口數!$A$4:$M$499,4,FALSE)</f>
        <v>#N/A</v>
      </c>
      <c r="O635" s="27" t="e">
        <f>VLOOKUP($B635,外資期貨未平倉口數!$A$4:$M$499,9,FALSE)</f>
        <v>#N/A</v>
      </c>
      <c r="P635" s="27" t="e">
        <f>VLOOKUP($B635,外資期貨未平倉口數!$A$4:$M$499,10,FALSE)</f>
        <v>#N/A</v>
      </c>
      <c r="Q635" s="27" t="e">
        <f>VLOOKUP($B635,外資期貨未平倉口數!$A$4:$M$499,11,FALSE)</f>
        <v>#N/A</v>
      </c>
      <c r="R635" s="64" t="e">
        <f>VLOOKUP($B635,選擇權未平倉餘額!$A$4:$I$500,6,FALSE)</f>
        <v>#N/A</v>
      </c>
      <c r="S635" s="64" t="e">
        <f>VLOOKUP($B635,選擇權未平倉餘額!$A$4:$I$500,7,FALSE)</f>
        <v>#N/A</v>
      </c>
      <c r="T635" s="64" t="e">
        <f>VLOOKUP($B635,選擇權未平倉餘額!$A$4:$I$500,8,FALSE)</f>
        <v>#N/A</v>
      </c>
      <c r="U635" s="64" t="e">
        <f>VLOOKUP($B635,選擇權未平倉餘額!$A$4:$I$500,9,FALSE)</f>
        <v>#N/A</v>
      </c>
      <c r="V635" s="39" t="e">
        <f>VLOOKUP($B635,臺指選擇權P_C_Ratios!$A$4:$C$500,3,FALSE)</f>
        <v>#N/A</v>
      </c>
      <c r="W635" s="41" t="e">
        <f>VLOOKUP($B635,散戶多空比!$A$6:$L$500,12,FALSE)</f>
        <v>#N/A</v>
      </c>
      <c r="X635" s="40" t="e">
        <f>VLOOKUP($B635,期貨大額交易人未沖銷部位!$A$4:$O$499,4,FALSE)</f>
        <v>#N/A</v>
      </c>
      <c r="Y635" s="40" t="e">
        <f>VLOOKUP($B635,期貨大額交易人未沖銷部位!$A$4:$O$499,7,FALSE)</f>
        <v>#N/A</v>
      </c>
      <c r="Z635" s="40" t="e">
        <f>VLOOKUP($B635,期貨大額交易人未沖銷部位!$A$4:$O$499,10,FALSE)</f>
        <v>#N/A</v>
      </c>
      <c r="AA635" s="40" t="e">
        <f>VLOOKUP($B635,期貨大額交易人未沖銷部位!$A$4:$O$499,13,FALSE)</f>
        <v>#N/A</v>
      </c>
      <c r="AB635" s="40" t="e">
        <f>VLOOKUP($B635,期貨大額交易人未沖銷部位!$A$4:$O$499,14,FALSE)</f>
        <v>#N/A</v>
      </c>
      <c r="AC635" s="40" t="e">
        <f>VLOOKUP($B635,期貨大額交易人未沖銷部位!$A$4:$O$499,15,FALSE)</f>
        <v>#N/A</v>
      </c>
      <c r="AD635" s="33" t="e">
        <f>VLOOKUP($B635,三大美股走勢!$A$4:$J$495,4,FALSE)</f>
        <v>#N/A</v>
      </c>
      <c r="AE635" s="33" t="e">
        <f>VLOOKUP($B635,三大美股走勢!$A$4:$J$495,7,FALSE)</f>
        <v>#N/A</v>
      </c>
      <c r="AF635" s="33" t="e">
        <f>VLOOKUP($B635,三大美股走勢!$A$4:$J$495,10,FALSE)</f>
        <v>#N/A</v>
      </c>
    </row>
    <row r="636" spans="2:32">
      <c r="B636" s="32">
        <v>43415</v>
      </c>
      <c r="C636" s="33" t="e">
        <f>VLOOKUP($B636,大盤與近月台指!$A$4:$I$499,2,FALSE)</f>
        <v>#N/A</v>
      </c>
      <c r="D636" s="34" t="e">
        <f>VLOOKUP($B636,大盤與近月台指!$A$4:$I$499,3,FALSE)</f>
        <v>#N/A</v>
      </c>
      <c r="E636" s="35" t="e">
        <f>VLOOKUP($B636,大盤與近月台指!$A$4:$I$499,4,FALSE)</f>
        <v>#N/A</v>
      </c>
      <c r="F636" s="33" t="e">
        <f>VLOOKUP($B636,大盤與近月台指!$A$4:$I$499,5,FALSE)</f>
        <v>#N/A</v>
      </c>
      <c r="G636" s="49" t="e">
        <f>VLOOKUP($B636,三大法人買賣超!$A$4:$I$500,3,FALSE)</f>
        <v>#N/A</v>
      </c>
      <c r="H636" s="34" t="e">
        <f>VLOOKUP($B636,三大法人買賣超!$A$4:$I$500,5,FALSE)</f>
        <v>#N/A</v>
      </c>
      <c r="I636" s="27" t="e">
        <f>VLOOKUP($B636,三大法人買賣超!$A$4:$I$500,7,FALSE)</f>
        <v>#N/A</v>
      </c>
      <c r="J636" s="27" t="e">
        <f>VLOOKUP($B636,三大法人買賣超!$A$4:$I$500,9,FALSE)</f>
        <v>#N/A</v>
      </c>
      <c r="K636" s="37">
        <f>新台幣匯率美元指數!B637</f>
        <v>0</v>
      </c>
      <c r="L636" s="38">
        <f>新台幣匯率美元指數!C637</f>
        <v>0</v>
      </c>
      <c r="M636" s="39">
        <f>新台幣匯率美元指數!D637</f>
        <v>0</v>
      </c>
      <c r="N636" s="27" t="e">
        <f>VLOOKUP($B636,外資期貨未平倉口數!$A$4:$M$499,4,FALSE)</f>
        <v>#N/A</v>
      </c>
      <c r="O636" s="27" t="e">
        <f>VLOOKUP($B636,外資期貨未平倉口數!$A$4:$M$499,9,FALSE)</f>
        <v>#N/A</v>
      </c>
      <c r="P636" s="27" t="e">
        <f>VLOOKUP($B636,外資期貨未平倉口數!$A$4:$M$499,10,FALSE)</f>
        <v>#N/A</v>
      </c>
      <c r="Q636" s="27" t="e">
        <f>VLOOKUP($B636,外資期貨未平倉口數!$A$4:$M$499,11,FALSE)</f>
        <v>#N/A</v>
      </c>
      <c r="R636" s="64" t="e">
        <f>VLOOKUP($B636,選擇權未平倉餘額!$A$4:$I$500,6,FALSE)</f>
        <v>#N/A</v>
      </c>
      <c r="S636" s="64" t="e">
        <f>VLOOKUP($B636,選擇權未平倉餘額!$A$4:$I$500,7,FALSE)</f>
        <v>#N/A</v>
      </c>
      <c r="T636" s="64" t="e">
        <f>VLOOKUP($B636,選擇權未平倉餘額!$A$4:$I$500,8,FALSE)</f>
        <v>#N/A</v>
      </c>
      <c r="U636" s="64" t="e">
        <f>VLOOKUP($B636,選擇權未平倉餘額!$A$4:$I$500,9,FALSE)</f>
        <v>#N/A</v>
      </c>
      <c r="V636" s="39" t="e">
        <f>VLOOKUP($B636,臺指選擇權P_C_Ratios!$A$4:$C$500,3,FALSE)</f>
        <v>#N/A</v>
      </c>
      <c r="W636" s="41" t="e">
        <f>VLOOKUP($B636,散戶多空比!$A$6:$L$500,12,FALSE)</f>
        <v>#N/A</v>
      </c>
      <c r="X636" s="40" t="e">
        <f>VLOOKUP($B636,期貨大額交易人未沖銷部位!$A$4:$O$499,4,FALSE)</f>
        <v>#N/A</v>
      </c>
      <c r="Y636" s="40" t="e">
        <f>VLOOKUP($B636,期貨大額交易人未沖銷部位!$A$4:$O$499,7,FALSE)</f>
        <v>#N/A</v>
      </c>
      <c r="Z636" s="40" t="e">
        <f>VLOOKUP($B636,期貨大額交易人未沖銷部位!$A$4:$O$499,10,FALSE)</f>
        <v>#N/A</v>
      </c>
      <c r="AA636" s="40" t="e">
        <f>VLOOKUP($B636,期貨大額交易人未沖銷部位!$A$4:$O$499,13,FALSE)</f>
        <v>#N/A</v>
      </c>
      <c r="AB636" s="40" t="e">
        <f>VLOOKUP($B636,期貨大額交易人未沖銷部位!$A$4:$O$499,14,FALSE)</f>
        <v>#N/A</v>
      </c>
      <c r="AC636" s="40" t="e">
        <f>VLOOKUP($B636,期貨大額交易人未沖銷部位!$A$4:$O$499,15,FALSE)</f>
        <v>#N/A</v>
      </c>
      <c r="AD636" s="33" t="e">
        <f>VLOOKUP($B636,三大美股走勢!$A$4:$J$495,4,FALSE)</f>
        <v>#N/A</v>
      </c>
      <c r="AE636" s="33" t="e">
        <f>VLOOKUP($B636,三大美股走勢!$A$4:$J$495,7,FALSE)</f>
        <v>#N/A</v>
      </c>
      <c r="AF636" s="33" t="e">
        <f>VLOOKUP($B636,三大美股走勢!$A$4:$J$495,10,FALSE)</f>
        <v>#N/A</v>
      </c>
    </row>
    <row r="637" spans="2:32">
      <c r="B637" s="32">
        <v>43416</v>
      </c>
      <c r="C637" s="33" t="e">
        <f>VLOOKUP($B637,大盤與近月台指!$A$4:$I$499,2,FALSE)</f>
        <v>#N/A</v>
      </c>
      <c r="D637" s="34" t="e">
        <f>VLOOKUP($B637,大盤與近月台指!$A$4:$I$499,3,FALSE)</f>
        <v>#N/A</v>
      </c>
      <c r="E637" s="35" t="e">
        <f>VLOOKUP($B637,大盤與近月台指!$A$4:$I$499,4,FALSE)</f>
        <v>#N/A</v>
      </c>
      <c r="F637" s="33" t="e">
        <f>VLOOKUP($B637,大盤與近月台指!$A$4:$I$499,5,FALSE)</f>
        <v>#N/A</v>
      </c>
      <c r="G637" s="49" t="e">
        <f>VLOOKUP($B637,三大法人買賣超!$A$4:$I$500,3,FALSE)</f>
        <v>#N/A</v>
      </c>
      <c r="H637" s="34" t="e">
        <f>VLOOKUP($B637,三大法人買賣超!$A$4:$I$500,5,FALSE)</f>
        <v>#N/A</v>
      </c>
      <c r="I637" s="27" t="e">
        <f>VLOOKUP($B637,三大法人買賣超!$A$4:$I$500,7,FALSE)</f>
        <v>#N/A</v>
      </c>
      <c r="J637" s="27" t="e">
        <f>VLOOKUP($B637,三大法人買賣超!$A$4:$I$500,9,FALSE)</f>
        <v>#N/A</v>
      </c>
      <c r="K637" s="37">
        <f>新台幣匯率美元指數!B638</f>
        <v>0</v>
      </c>
      <c r="L637" s="38">
        <f>新台幣匯率美元指數!C638</f>
        <v>0</v>
      </c>
      <c r="M637" s="39">
        <f>新台幣匯率美元指數!D638</f>
        <v>0</v>
      </c>
      <c r="N637" s="27" t="e">
        <f>VLOOKUP($B637,外資期貨未平倉口數!$A$4:$M$499,4,FALSE)</f>
        <v>#N/A</v>
      </c>
      <c r="O637" s="27" t="e">
        <f>VLOOKUP($B637,外資期貨未平倉口數!$A$4:$M$499,9,FALSE)</f>
        <v>#N/A</v>
      </c>
      <c r="P637" s="27" t="e">
        <f>VLOOKUP($B637,外資期貨未平倉口數!$A$4:$M$499,10,FALSE)</f>
        <v>#N/A</v>
      </c>
      <c r="Q637" s="27" t="e">
        <f>VLOOKUP($B637,外資期貨未平倉口數!$A$4:$M$499,11,FALSE)</f>
        <v>#N/A</v>
      </c>
      <c r="R637" s="64" t="e">
        <f>VLOOKUP($B637,選擇權未平倉餘額!$A$4:$I$500,6,FALSE)</f>
        <v>#N/A</v>
      </c>
      <c r="S637" s="64" t="e">
        <f>VLOOKUP($B637,選擇權未平倉餘額!$A$4:$I$500,7,FALSE)</f>
        <v>#N/A</v>
      </c>
      <c r="T637" s="64" t="e">
        <f>VLOOKUP($B637,選擇權未平倉餘額!$A$4:$I$500,8,FALSE)</f>
        <v>#N/A</v>
      </c>
      <c r="U637" s="64" t="e">
        <f>VLOOKUP($B637,選擇權未平倉餘額!$A$4:$I$500,9,FALSE)</f>
        <v>#N/A</v>
      </c>
      <c r="V637" s="39" t="e">
        <f>VLOOKUP($B637,臺指選擇權P_C_Ratios!$A$4:$C$500,3,FALSE)</f>
        <v>#N/A</v>
      </c>
      <c r="W637" s="41" t="e">
        <f>VLOOKUP($B637,散戶多空比!$A$6:$L$500,12,FALSE)</f>
        <v>#N/A</v>
      </c>
      <c r="X637" s="40" t="e">
        <f>VLOOKUP($B637,期貨大額交易人未沖銷部位!$A$4:$O$499,4,FALSE)</f>
        <v>#N/A</v>
      </c>
      <c r="Y637" s="40" t="e">
        <f>VLOOKUP($B637,期貨大額交易人未沖銷部位!$A$4:$O$499,7,FALSE)</f>
        <v>#N/A</v>
      </c>
      <c r="Z637" s="40" t="e">
        <f>VLOOKUP($B637,期貨大額交易人未沖銷部位!$A$4:$O$499,10,FALSE)</f>
        <v>#N/A</v>
      </c>
      <c r="AA637" s="40" t="e">
        <f>VLOOKUP($B637,期貨大額交易人未沖銷部位!$A$4:$O$499,13,FALSE)</f>
        <v>#N/A</v>
      </c>
      <c r="AB637" s="40" t="e">
        <f>VLOOKUP($B637,期貨大額交易人未沖銷部位!$A$4:$O$499,14,FALSE)</f>
        <v>#N/A</v>
      </c>
      <c r="AC637" s="40" t="e">
        <f>VLOOKUP($B637,期貨大額交易人未沖銷部位!$A$4:$O$499,15,FALSE)</f>
        <v>#N/A</v>
      </c>
      <c r="AD637" s="33" t="e">
        <f>VLOOKUP($B637,三大美股走勢!$A$4:$J$495,4,FALSE)</f>
        <v>#N/A</v>
      </c>
      <c r="AE637" s="33" t="e">
        <f>VLOOKUP($B637,三大美股走勢!$A$4:$J$495,7,FALSE)</f>
        <v>#N/A</v>
      </c>
      <c r="AF637" s="33" t="e">
        <f>VLOOKUP($B637,三大美股走勢!$A$4:$J$495,10,FALSE)</f>
        <v>#N/A</v>
      </c>
    </row>
    <row r="638" spans="2:32">
      <c r="B638" s="32">
        <v>43417</v>
      </c>
      <c r="C638" s="33" t="e">
        <f>VLOOKUP($B638,大盤與近月台指!$A$4:$I$499,2,FALSE)</f>
        <v>#N/A</v>
      </c>
      <c r="D638" s="34" t="e">
        <f>VLOOKUP($B638,大盤與近月台指!$A$4:$I$499,3,FALSE)</f>
        <v>#N/A</v>
      </c>
      <c r="E638" s="35" t="e">
        <f>VLOOKUP($B638,大盤與近月台指!$A$4:$I$499,4,FALSE)</f>
        <v>#N/A</v>
      </c>
      <c r="F638" s="33" t="e">
        <f>VLOOKUP($B638,大盤與近月台指!$A$4:$I$499,5,FALSE)</f>
        <v>#N/A</v>
      </c>
      <c r="G638" s="49" t="e">
        <f>VLOOKUP($B638,三大法人買賣超!$A$4:$I$500,3,FALSE)</f>
        <v>#N/A</v>
      </c>
      <c r="H638" s="34" t="e">
        <f>VLOOKUP($B638,三大法人買賣超!$A$4:$I$500,5,FALSE)</f>
        <v>#N/A</v>
      </c>
      <c r="I638" s="27" t="e">
        <f>VLOOKUP($B638,三大法人買賣超!$A$4:$I$500,7,FALSE)</f>
        <v>#N/A</v>
      </c>
      <c r="J638" s="27" t="e">
        <f>VLOOKUP($B638,三大法人買賣超!$A$4:$I$500,9,FALSE)</f>
        <v>#N/A</v>
      </c>
      <c r="K638" s="37">
        <f>新台幣匯率美元指數!B639</f>
        <v>0</v>
      </c>
      <c r="L638" s="38">
        <f>新台幣匯率美元指數!C639</f>
        <v>0</v>
      </c>
      <c r="M638" s="39">
        <f>新台幣匯率美元指數!D639</f>
        <v>0</v>
      </c>
      <c r="N638" s="27" t="e">
        <f>VLOOKUP($B638,外資期貨未平倉口數!$A$4:$M$499,4,FALSE)</f>
        <v>#N/A</v>
      </c>
      <c r="O638" s="27" t="e">
        <f>VLOOKUP($B638,外資期貨未平倉口數!$A$4:$M$499,9,FALSE)</f>
        <v>#N/A</v>
      </c>
      <c r="P638" s="27" t="e">
        <f>VLOOKUP($B638,外資期貨未平倉口數!$A$4:$M$499,10,FALSE)</f>
        <v>#N/A</v>
      </c>
      <c r="Q638" s="27" t="e">
        <f>VLOOKUP($B638,外資期貨未平倉口數!$A$4:$M$499,11,FALSE)</f>
        <v>#N/A</v>
      </c>
      <c r="R638" s="64" t="e">
        <f>VLOOKUP($B638,選擇權未平倉餘額!$A$4:$I$500,6,FALSE)</f>
        <v>#N/A</v>
      </c>
      <c r="S638" s="64" t="e">
        <f>VLOOKUP($B638,選擇權未平倉餘額!$A$4:$I$500,7,FALSE)</f>
        <v>#N/A</v>
      </c>
      <c r="T638" s="64" t="e">
        <f>VLOOKUP($B638,選擇權未平倉餘額!$A$4:$I$500,8,FALSE)</f>
        <v>#N/A</v>
      </c>
      <c r="U638" s="64" t="e">
        <f>VLOOKUP($B638,選擇權未平倉餘額!$A$4:$I$500,9,FALSE)</f>
        <v>#N/A</v>
      </c>
      <c r="V638" s="39" t="e">
        <f>VLOOKUP($B638,臺指選擇權P_C_Ratios!$A$4:$C$500,3,FALSE)</f>
        <v>#N/A</v>
      </c>
      <c r="W638" s="41" t="e">
        <f>VLOOKUP($B638,散戶多空比!$A$6:$L$500,12,FALSE)</f>
        <v>#N/A</v>
      </c>
      <c r="X638" s="40" t="e">
        <f>VLOOKUP($B638,期貨大額交易人未沖銷部位!$A$4:$O$499,4,FALSE)</f>
        <v>#N/A</v>
      </c>
      <c r="Y638" s="40" t="e">
        <f>VLOOKUP($B638,期貨大額交易人未沖銷部位!$A$4:$O$499,7,FALSE)</f>
        <v>#N/A</v>
      </c>
      <c r="Z638" s="40" t="e">
        <f>VLOOKUP($B638,期貨大額交易人未沖銷部位!$A$4:$O$499,10,FALSE)</f>
        <v>#N/A</v>
      </c>
      <c r="AA638" s="40" t="e">
        <f>VLOOKUP($B638,期貨大額交易人未沖銷部位!$A$4:$O$499,13,FALSE)</f>
        <v>#N/A</v>
      </c>
      <c r="AB638" s="40" t="e">
        <f>VLOOKUP($B638,期貨大額交易人未沖銷部位!$A$4:$O$499,14,FALSE)</f>
        <v>#N/A</v>
      </c>
      <c r="AC638" s="40" t="e">
        <f>VLOOKUP($B638,期貨大額交易人未沖銷部位!$A$4:$O$499,15,FALSE)</f>
        <v>#N/A</v>
      </c>
      <c r="AD638" s="33" t="e">
        <f>VLOOKUP($B638,三大美股走勢!$A$4:$J$495,4,FALSE)</f>
        <v>#N/A</v>
      </c>
      <c r="AE638" s="33" t="e">
        <f>VLOOKUP($B638,三大美股走勢!$A$4:$J$495,7,FALSE)</f>
        <v>#N/A</v>
      </c>
      <c r="AF638" s="33" t="e">
        <f>VLOOKUP($B638,三大美股走勢!$A$4:$J$495,10,FALSE)</f>
        <v>#N/A</v>
      </c>
    </row>
    <row r="639" spans="2:32">
      <c r="B639" s="32">
        <v>43418</v>
      </c>
      <c r="C639" s="33" t="e">
        <f>VLOOKUP($B639,大盤與近月台指!$A$4:$I$499,2,FALSE)</f>
        <v>#N/A</v>
      </c>
      <c r="D639" s="34" t="e">
        <f>VLOOKUP($B639,大盤與近月台指!$A$4:$I$499,3,FALSE)</f>
        <v>#N/A</v>
      </c>
      <c r="E639" s="35" t="e">
        <f>VLOOKUP($B639,大盤與近月台指!$A$4:$I$499,4,FALSE)</f>
        <v>#N/A</v>
      </c>
      <c r="F639" s="33" t="e">
        <f>VLOOKUP($B639,大盤與近月台指!$A$4:$I$499,5,FALSE)</f>
        <v>#N/A</v>
      </c>
      <c r="G639" s="49" t="e">
        <f>VLOOKUP($B639,三大法人買賣超!$A$4:$I$500,3,FALSE)</f>
        <v>#N/A</v>
      </c>
      <c r="H639" s="34" t="e">
        <f>VLOOKUP($B639,三大法人買賣超!$A$4:$I$500,5,FALSE)</f>
        <v>#N/A</v>
      </c>
      <c r="I639" s="27" t="e">
        <f>VLOOKUP($B639,三大法人買賣超!$A$4:$I$500,7,FALSE)</f>
        <v>#N/A</v>
      </c>
      <c r="J639" s="27" t="e">
        <f>VLOOKUP($B639,三大法人買賣超!$A$4:$I$500,9,FALSE)</f>
        <v>#N/A</v>
      </c>
      <c r="K639" s="37">
        <f>新台幣匯率美元指數!B640</f>
        <v>0</v>
      </c>
      <c r="L639" s="38">
        <f>新台幣匯率美元指數!C640</f>
        <v>0</v>
      </c>
      <c r="M639" s="39">
        <f>新台幣匯率美元指數!D640</f>
        <v>0</v>
      </c>
      <c r="N639" s="27" t="e">
        <f>VLOOKUP($B639,外資期貨未平倉口數!$A$4:$M$499,4,FALSE)</f>
        <v>#N/A</v>
      </c>
      <c r="O639" s="27" t="e">
        <f>VLOOKUP($B639,外資期貨未平倉口數!$A$4:$M$499,9,FALSE)</f>
        <v>#N/A</v>
      </c>
      <c r="P639" s="27" t="e">
        <f>VLOOKUP($B639,外資期貨未平倉口數!$A$4:$M$499,10,FALSE)</f>
        <v>#N/A</v>
      </c>
      <c r="Q639" s="27" t="e">
        <f>VLOOKUP($B639,外資期貨未平倉口數!$A$4:$M$499,11,FALSE)</f>
        <v>#N/A</v>
      </c>
      <c r="R639" s="64" t="e">
        <f>VLOOKUP($B639,選擇權未平倉餘額!$A$4:$I$500,6,FALSE)</f>
        <v>#N/A</v>
      </c>
      <c r="S639" s="64" t="e">
        <f>VLOOKUP($B639,選擇權未平倉餘額!$A$4:$I$500,7,FALSE)</f>
        <v>#N/A</v>
      </c>
      <c r="T639" s="64" t="e">
        <f>VLOOKUP($B639,選擇權未平倉餘額!$A$4:$I$500,8,FALSE)</f>
        <v>#N/A</v>
      </c>
      <c r="U639" s="64" t="e">
        <f>VLOOKUP($B639,選擇權未平倉餘額!$A$4:$I$500,9,FALSE)</f>
        <v>#N/A</v>
      </c>
      <c r="V639" s="39" t="e">
        <f>VLOOKUP($B639,臺指選擇權P_C_Ratios!$A$4:$C$500,3,FALSE)</f>
        <v>#N/A</v>
      </c>
      <c r="W639" s="41" t="e">
        <f>VLOOKUP($B639,散戶多空比!$A$6:$L$500,12,FALSE)</f>
        <v>#N/A</v>
      </c>
      <c r="X639" s="40" t="e">
        <f>VLOOKUP($B639,期貨大額交易人未沖銷部位!$A$4:$O$499,4,FALSE)</f>
        <v>#N/A</v>
      </c>
      <c r="Y639" s="40" t="e">
        <f>VLOOKUP($B639,期貨大額交易人未沖銷部位!$A$4:$O$499,7,FALSE)</f>
        <v>#N/A</v>
      </c>
      <c r="Z639" s="40" t="e">
        <f>VLOOKUP($B639,期貨大額交易人未沖銷部位!$A$4:$O$499,10,FALSE)</f>
        <v>#N/A</v>
      </c>
      <c r="AA639" s="40" t="e">
        <f>VLOOKUP($B639,期貨大額交易人未沖銷部位!$A$4:$O$499,13,FALSE)</f>
        <v>#N/A</v>
      </c>
      <c r="AB639" s="40" t="e">
        <f>VLOOKUP($B639,期貨大額交易人未沖銷部位!$A$4:$O$499,14,FALSE)</f>
        <v>#N/A</v>
      </c>
      <c r="AC639" s="40" t="e">
        <f>VLOOKUP($B639,期貨大額交易人未沖銷部位!$A$4:$O$499,15,FALSE)</f>
        <v>#N/A</v>
      </c>
      <c r="AD639" s="33" t="e">
        <f>VLOOKUP($B639,三大美股走勢!$A$4:$J$495,4,FALSE)</f>
        <v>#N/A</v>
      </c>
      <c r="AE639" s="33" t="e">
        <f>VLOOKUP($B639,三大美股走勢!$A$4:$J$495,7,FALSE)</f>
        <v>#N/A</v>
      </c>
      <c r="AF639" s="33" t="e">
        <f>VLOOKUP($B639,三大美股走勢!$A$4:$J$495,10,FALSE)</f>
        <v>#N/A</v>
      </c>
    </row>
    <row r="640" spans="2:32">
      <c r="B640" s="32">
        <v>43419</v>
      </c>
      <c r="C640" s="33" t="e">
        <f>VLOOKUP($B640,大盤與近月台指!$A$4:$I$499,2,FALSE)</f>
        <v>#N/A</v>
      </c>
      <c r="D640" s="34" t="e">
        <f>VLOOKUP($B640,大盤與近月台指!$A$4:$I$499,3,FALSE)</f>
        <v>#N/A</v>
      </c>
      <c r="E640" s="35" t="e">
        <f>VLOOKUP($B640,大盤與近月台指!$A$4:$I$499,4,FALSE)</f>
        <v>#N/A</v>
      </c>
      <c r="F640" s="33" t="e">
        <f>VLOOKUP($B640,大盤與近月台指!$A$4:$I$499,5,FALSE)</f>
        <v>#N/A</v>
      </c>
      <c r="G640" s="49" t="e">
        <f>VLOOKUP($B640,三大法人買賣超!$A$4:$I$500,3,FALSE)</f>
        <v>#N/A</v>
      </c>
      <c r="H640" s="34" t="e">
        <f>VLOOKUP($B640,三大法人買賣超!$A$4:$I$500,5,FALSE)</f>
        <v>#N/A</v>
      </c>
      <c r="I640" s="27" t="e">
        <f>VLOOKUP($B640,三大法人買賣超!$A$4:$I$500,7,FALSE)</f>
        <v>#N/A</v>
      </c>
      <c r="J640" s="27" t="e">
        <f>VLOOKUP($B640,三大法人買賣超!$A$4:$I$500,9,FALSE)</f>
        <v>#N/A</v>
      </c>
      <c r="K640" s="37">
        <f>新台幣匯率美元指數!B641</f>
        <v>0</v>
      </c>
      <c r="L640" s="38">
        <f>新台幣匯率美元指數!C641</f>
        <v>0</v>
      </c>
      <c r="M640" s="39">
        <f>新台幣匯率美元指數!D641</f>
        <v>0</v>
      </c>
      <c r="N640" s="27" t="e">
        <f>VLOOKUP($B640,外資期貨未平倉口數!$A$4:$M$499,4,FALSE)</f>
        <v>#N/A</v>
      </c>
      <c r="O640" s="27" t="e">
        <f>VLOOKUP($B640,外資期貨未平倉口數!$A$4:$M$499,9,FALSE)</f>
        <v>#N/A</v>
      </c>
      <c r="P640" s="27" t="e">
        <f>VLOOKUP($B640,外資期貨未平倉口數!$A$4:$M$499,10,FALSE)</f>
        <v>#N/A</v>
      </c>
      <c r="Q640" s="27" t="e">
        <f>VLOOKUP($B640,外資期貨未平倉口數!$A$4:$M$499,11,FALSE)</f>
        <v>#N/A</v>
      </c>
      <c r="R640" s="64" t="e">
        <f>VLOOKUP($B640,選擇權未平倉餘額!$A$4:$I$500,6,FALSE)</f>
        <v>#N/A</v>
      </c>
      <c r="S640" s="64" t="e">
        <f>VLOOKUP($B640,選擇權未平倉餘額!$A$4:$I$500,7,FALSE)</f>
        <v>#N/A</v>
      </c>
      <c r="T640" s="64" t="e">
        <f>VLOOKUP($B640,選擇權未平倉餘額!$A$4:$I$500,8,FALSE)</f>
        <v>#N/A</v>
      </c>
      <c r="U640" s="64" t="e">
        <f>VLOOKUP($B640,選擇權未平倉餘額!$A$4:$I$500,9,FALSE)</f>
        <v>#N/A</v>
      </c>
      <c r="V640" s="39" t="e">
        <f>VLOOKUP($B640,臺指選擇權P_C_Ratios!$A$4:$C$500,3,FALSE)</f>
        <v>#N/A</v>
      </c>
      <c r="W640" s="41" t="e">
        <f>VLOOKUP($B640,散戶多空比!$A$6:$L$500,12,FALSE)</f>
        <v>#N/A</v>
      </c>
      <c r="X640" s="40" t="e">
        <f>VLOOKUP($B640,期貨大額交易人未沖銷部位!$A$4:$O$499,4,FALSE)</f>
        <v>#N/A</v>
      </c>
      <c r="Y640" s="40" t="e">
        <f>VLOOKUP($B640,期貨大額交易人未沖銷部位!$A$4:$O$499,7,FALSE)</f>
        <v>#N/A</v>
      </c>
      <c r="Z640" s="40" t="e">
        <f>VLOOKUP($B640,期貨大額交易人未沖銷部位!$A$4:$O$499,10,FALSE)</f>
        <v>#N/A</v>
      </c>
      <c r="AA640" s="40" t="e">
        <f>VLOOKUP($B640,期貨大額交易人未沖銷部位!$A$4:$O$499,13,FALSE)</f>
        <v>#N/A</v>
      </c>
      <c r="AB640" s="40" t="e">
        <f>VLOOKUP($B640,期貨大額交易人未沖銷部位!$A$4:$O$499,14,FALSE)</f>
        <v>#N/A</v>
      </c>
      <c r="AC640" s="40" t="e">
        <f>VLOOKUP($B640,期貨大額交易人未沖銷部位!$A$4:$O$499,15,FALSE)</f>
        <v>#N/A</v>
      </c>
      <c r="AD640" s="33" t="e">
        <f>VLOOKUP($B640,三大美股走勢!$A$4:$J$495,4,FALSE)</f>
        <v>#N/A</v>
      </c>
      <c r="AE640" s="33" t="e">
        <f>VLOOKUP($B640,三大美股走勢!$A$4:$J$495,7,FALSE)</f>
        <v>#N/A</v>
      </c>
      <c r="AF640" s="33" t="e">
        <f>VLOOKUP($B640,三大美股走勢!$A$4:$J$495,10,FALSE)</f>
        <v>#N/A</v>
      </c>
    </row>
    <row r="641" spans="2:32">
      <c r="B641" s="32">
        <v>43420</v>
      </c>
      <c r="C641" s="33" t="e">
        <f>VLOOKUP($B641,大盤與近月台指!$A$4:$I$499,2,FALSE)</f>
        <v>#N/A</v>
      </c>
      <c r="D641" s="34" t="e">
        <f>VLOOKUP($B641,大盤與近月台指!$A$4:$I$499,3,FALSE)</f>
        <v>#N/A</v>
      </c>
      <c r="E641" s="35" t="e">
        <f>VLOOKUP($B641,大盤與近月台指!$A$4:$I$499,4,FALSE)</f>
        <v>#N/A</v>
      </c>
      <c r="F641" s="33" t="e">
        <f>VLOOKUP($B641,大盤與近月台指!$A$4:$I$499,5,FALSE)</f>
        <v>#N/A</v>
      </c>
      <c r="G641" s="49" t="e">
        <f>VLOOKUP($B641,三大法人買賣超!$A$4:$I$500,3,FALSE)</f>
        <v>#N/A</v>
      </c>
      <c r="H641" s="34" t="e">
        <f>VLOOKUP($B641,三大法人買賣超!$A$4:$I$500,5,FALSE)</f>
        <v>#N/A</v>
      </c>
      <c r="I641" s="27" t="e">
        <f>VLOOKUP($B641,三大法人買賣超!$A$4:$I$500,7,FALSE)</f>
        <v>#N/A</v>
      </c>
      <c r="J641" s="27" t="e">
        <f>VLOOKUP($B641,三大法人買賣超!$A$4:$I$500,9,FALSE)</f>
        <v>#N/A</v>
      </c>
      <c r="K641" s="37">
        <f>新台幣匯率美元指數!B642</f>
        <v>0</v>
      </c>
      <c r="L641" s="38">
        <f>新台幣匯率美元指數!C642</f>
        <v>0</v>
      </c>
      <c r="M641" s="39">
        <f>新台幣匯率美元指數!D642</f>
        <v>0</v>
      </c>
      <c r="N641" s="27" t="e">
        <f>VLOOKUP($B641,外資期貨未平倉口數!$A$4:$M$499,4,FALSE)</f>
        <v>#N/A</v>
      </c>
      <c r="O641" s="27" t="e">
        <f>VLOOKUP($B641,外資期貨未平倉口數!$A$4:$M$499,9,FALSE)</f>
        <v>#N/A</v>
      </c>
      <c r="P641" s="27" t="e">
        <f>VLOOKUP($B641,外資期貨未平倉口數!$A$4:$M$499,10,FALSE)</f>
        <v>#N/A</v>
      </c>
      <c r="Q641" s="27" t="e">
        <f>VLOOKUP($B641,外資期貨未平倉口數!$A$4:$M$499,11,FALSE)</f>
        <v>#N/A</v>
      </c>
      <c r="R641" s="64" t="e">
        <f>VLOOKUP($B641,選擇權未平倉餘額!$A$4:$I$500,6,FALSE)</f>
        <v>#N/A</v>
      </c>
      <c r="S641" s="64" t="e">
        <f>VLOOKUP($B641,選擇權未平倉餘額!$A$4:$I$500,7,FALSE)</f>
        <v>#N/A</v>
      </c>
      <c r="T641" s="64" t="e">
        <f>VLOOKUP($B641,選擇權未平倉餘額!$A$4:$I$500,8,FALSE)</f>
        <v>#N/A</v>
      </c>
      <c r="U641" s="64" t="e">
        <f>VLOOKUP($B641,選擇權未平倉餘額!$A$4:$I$500,9,FALSE)</f>
        <v>#N/A</v>
      </c>
      <c r="V641" s="39" t="e">
        <f>VLOOKUP($B641,臺指選擇權P_C_Ratios!$A$4:$C$500,3,FALSE)</f>
        <v>#N/A</v>
      </c>
      <c r="W641" s="41" t="e">
        <f>VLOOKUP($B641,散戶多空比!$A$6:$L$500,12,FALSE)</f>
        <v>#N/A</v>
      </c>
      <c r="X641" s="40" t="e">
        <f>VLOOKUP($B641,期貨大額交易人未沖銷部位!$A$4:$O$499,4,FALSE)</f>
        <v>#N/A</v>
      </c>
      <c r="Y641" s="40" t="e">
        <f>VLOOKUP($B641,期貨大額交易人未沖銷部位!$A$4:$O$499,7,FALSE)</f>
        <v>#N/A</v>
      </c>
      <c r="Z641" s="40" t="e">
        <f>VLOOKUP($B641,期貨大額交易人未沖銷部位!$A$4:$O$499,10,FALSE)</f>
        <v>#N/A</v>
      </c>
      <c r="AA641" s="40" t="e">
        <f>VLOOKUP($B641,期貨大額交易人未沖銷部位!$A$4:$O$499,13,FALSE)</f>
        <v>#N/A</v>
      </c>
      <c r="AB641" s="40" t="e">
        <f>VLOOKUP($B641,期貨大額交易人未沖銷部位!$A$4:$O$499,14,FALSE)</f>
        <v>#N/A</v>
      </c>
      <c r="AC641" s="40" t="e">
        <f>VLOOKUP($B641,期貨大額交易人未沖銷部位!$A$4:$O$499,15,FALSE)</f>
        <v>#N/A</v>
      </c>
      <c r="AD641" s="33" t="e">
        <f>VLOOKUP($B641,三大美股走勢!$A$4:$J$495,4,FALSE)</f>
        <v>#N/A</v>
      </c>
      <c r="AE641" s="33" t="e">
        <f>VLOOKUP($B641,三大美股走勢!$A$4:$J$495,7,FALSE)</f>
        <v>#N/A</v>
      </c>
      <c r="AF641" s="33" t="e">
        <f>VLOOKUP($B641,三大美股走勢!$A$4:$J$495,10,FALSE)</f>
        <v>#N/A</v>
      </c>
    </row>
    <row r="642" spans="2:32">
      <c r="B642" s="32">
        <v>43421</v>
      </c>
      <c r="C642" s="33" t="e">
        <f>VLOOKUP($B642,大盤與近月台指!$A$4:$I$499,2,FALSE)</f>
        <v>#N/A</v>
      </c>
      <c r="D642" s="34" t="e">
        <f>VLOOKUP($B642,大盤與近月台指!$A$4:$I$499,3,FALSE)</f>
        <v>#N/A</v>
      </c>
      <c r="E642" s="35" t="e">
        <f>VLOOKUP($B642,大盤與近月台指!$A$4:$I$499,4,FALSE)</f>
        <v>#N/A</v>
      </c>
      <c r="F642" s="33" t="e">
        <f>VLOOKUP($B642,大盤與近月台指!$A$4:$I$499,5,FALSE)</f>
        <v>#N/A</v>
      </c>
      <c r="G642" s="49" t="e">
        <f>VLOOKUP($B642,三大法人買賣超!$A$4:$I$500,3,FALSE)</f>
        <v>#N/A</v>
      </c>
      <c r="H642" s="34" t="e">
        <f>VLOOKUP($B642,三大法人買賣超!$A$4:$I$500,5,FALSE)</f>
        <v>#N/A</v>
      </c>
      <c r="I642" s="27" t="e">
        <f>VLOOKUP($B642,三大法人買賣超!$A$4:$I$500,7,FALSE)</f>
        <v>#N/A</v>
      </c>
      <c r="J642" s="27" t="e">
        <f>VLOOKUP($B642,三大法人買賣超!$A$4:$I$500,9,FALSE)</f>
        <v>#N/A</v>
      </c>
      <c r="K642" s="37">
        <f>新台幣匯率美元指數!B643</f>
        <v>0</v>
      </c>
      <c r="L642" s="38">
        <f>新台幣匯率美元指數!C643</f>
        <v>0</v>
      </c>
      <c r="M642" s="39">
        <f>新台幣匯率美元指數!D643</f>
        <v>0</v>
      </c>
      <c r="N642" s="27" t="e">
        <f>VLOOKUP($B642,外資期貨未平倉口數!$A$4:$M$499,4,FALSE)</f>
        <v>#N/A</v>
      </c>
      <c r="O642" s="27" t="e">
        <f>VLOOKUP($B642,外資期貨未平倉口數!$A$4:$M$499,9,FALSE)</f>
        <v>#N/A</v>
      </c>
      <c r="P642" s="27" t="e">
        <f>VLOOKUP($B642,外資期貨未平倉口數!$A$4:$M$499,10,FALSE)</f>
        <v>#N/A</v>
      </c>
      <c r="Q642" s="27" t="e">
        <f>VLOOKUP($B642,外資期貨未平倉口數!$A$4:$M$499,11,FALSE)</f>
        <v>#N/A</v>
      </c>
      <c r="R642" s="64" t="e">
        <f>VLOOKUP($B642,選擇權未平倉餘額!$A$4:$I$500,6,FALSE)</f>
        <v>#N/A</v>
      </c>
      <c r="S642" s="64" t="e">
        <f>VLOOKUP($B642,選擇權未平倉餘額!$A$4:$I$500,7,FALSE)</f>
        <v>#N/A</v>
      </c>
      <c r="T642" s="64" t="e">
        <f>VLOOKUP($B642,選擇權未平倉餘額!$A$4:$I$500,8,FALSE)</f>
        <v>#N/A</v>
      </c>
      <c r="U642" s="64" t="e">
        <f>VLOOKUP($B642,選擇權未平倉餘額!$A$4:$I$500,9,FALSE)</f>
        <v>#N/A</v>
      </c>
      <c r="V642" s="39" t="e">
        <f>VLOOKUP($B642,臺指選擇權P_C_Ratios!$A$4:$C$500,3,FALSE)</f>
        <v>#N/A</v>
      </c>
      <c r="W642" s="41" t="e">
        <f>VLOOKUP($B642,散戶多空比!$A$6:$L$500,12,FALSE)</f>
        <v>#N/A</v>
      </c>
      <c r="X642" s="40" t="e">
        <f>VLOOKUP($B642,期貨大額交易人未沖銷部位!$A$4:$O$499,4,FALSE)</f>
        <v>#N/A</v>
      </c>
      <c r="Y642" s="40" t="e">
        <f>VLOOKUP($B642,期貨大額交易人未沖銷部位!$A$4:$O$499,7,FALSE)</f>
        <v>#N/A</v>
      </c>
      <c r="Z642" s="40" t="e">
        <f>VLOOKUP($B642,期貨大額交易人未沖銷部位!$A$4:$O$499,10,FALSE)</f>
        <v>#N/A</v>
      </c>
      <c r="AA642" s="40" t="e">
        <f>VLOOKUP($B642,期貨大額交易人未沖銷部位!$A$4:$O$499,13,FALSE)</f>
        <v>#N/A</v>
      </c>
      <c r="AB642" s="40" t="e">
        <f>VLOOKUP($B642,期貨大額交易人未沖銷部位!$A$4:$O$499,14,FALSE)</f>
        <v>#N/A</v>
      </c>
      <c r="AC642" s="40" t="e">
        <f>VLOOKUP($B642,期貨大額交易人未沖銷部位!$A$4:$O$499,15,FALSE)</f>
        <v>#N/A</v>
      </c>
      <c r="AD642" s="33" t="e">
        <f>VLOOKUP($B642,三大美股走勢!$A$4:$J$495,4,FALSE)</f>
        <v>#N/A</v>
      </c>
      <c r="AE642" s="33" t="e">
        <f>VLOOKUP($B642,三大美股走勢!$A$4:$J$495,7,FALSE)</f>
        <v>#N/A</v>
      </c>
      <c r="AF642" s="33" t="e">
        <f>VLOOKUP($B642,三大美股走勢!$A$4:$J$495,10,FALSE)</f>
        <v>#N/A</v>
      </c>
    </row>
    <row r="643" spans="2:32">
      <c r="B643" s="32">
        <v>43422</v>
      </c>
      <c r="C643" s="33" t="e">
        <f>VLOOKUP($B643,大盤與近月台指!$A$4:$I$499,2,FALSE)</f>
        <v>#N/A</v>
      </c>
      <c r="D643" s="34" t="e">
        <f>VLOOKUP($B643,大盤與近月台指!$A$4:$I$499,3,FALSE)</f>
        <v>#N/A</v>
      </c>
      <c r="E643" s="35" t="e">
        <f>VLOOKUP($B643,大盤與近月台指!$A$4:$I$499,4,FALSE)</f>
        <v>#N/A</v>
      </c>
      <c r="F643" s="33" t="e">
        <f>VLOOKUP($B643,大盤與近月台指!$A$4:$I$499,5,FALSE)</f>
        <v>#N/A</v>
      </c>
      <c r="G643" s="49" t="e">
        <f>VLOOKUP($B643,三大法人買賣超!$A$4:$I$500,3,FALSE)</f>
        <v>#N/A</v>
      </c>
      <c r="H643" s="34" t="e">
        <f>VLOOKUP($B643,三大法人買賣超!$A$4:$I$500,5,FALSE)</f>
        <v>#N/A</v>
      </c>
      <c r="I643" s="27" t="e">
        <f>VLOOKUP($B643,三大法人買賣超!$A$4:$I$500,7,FALSE)</f>
        <v>#N/A</v>
      </c>
      <c r="J643" s="27" t="e">
        <f>VLOOKUP($B643,三大法人買賣超!$A$4:$I$500,9,FALSE)</f>
        <v>#N/A</v>
      </c>
      <c r="K643" s="37">
        <f>新台幣匯率美元指數!B644</f>
        <v>0</v>
      </c>
      <c r="L643" s="38">
        <f>新台幣匯率美元指數!C644</f>
        <v>0</v>
      </c>
      <c r="M643" s="39">
        <f>新台幣匯率美元指數!D644</f>
        <v>0</v>
      </c>
      <c r="N643" s="27" t="e">
        <f>VLOOKUP($B643,外資期貨未平倉口數!$A$4:$M$499,4,FALSE)</f>
        <v>#N/A</v>
      </c>
      <c r="O643" s="27" t="e">
        <f>VLOOKUP($B643,外資期貨未平倉口數!$A$4:$M$499,9,FALSE)</f>
        <v>#N/A</v>
      </c>
      <c r="P643" s="27" t="e">
        <f>VLOOKUP($B643,外資期貨未平倉口數!$A$4:$M$499,10,FALSE)</f>
        <v>#N/A</v>
      </c>
      <c r="Q643" s="27" t="e">
        <f>VLOOKUP($B643,外資期貨未平倉口數!$A$4:$M$499,11,FALSE)</f>
        <v>#N/A</v>
      </c>
      <c r="R643" s="64" t="e">
        <f>VLOOKUP($B643,選擇權未平倉餘額!$A$4:$I$500,6,FALSE)</f>
        <v>#N/A</v>
      </c>
      <c r="S643" s="64" t="e">
        <f>VLOOKUP($B643,選擇權未平倉餘額!$A$4:$I$500,7,FALSE)</f>
        <v>#N/A</v>
      </c>
      <c r="T643" s="64" t="e">
        <f>VLOOKUP($B643,選擇權未平倉餘額!$A$4:$I$500,8,FALSE)</f>
        <v>#N/A</v>
      </c>
      <c r="U643" s="64" t="e">
        <f>VLOOKUP($B643,選擇權未平倉餘額!$A$4:$I$500,9,FALSE)</f>
        <v>#N/A</v>
      </c>
      <c r="V643" s="39" t="e">
        <f>VLOOKUP($B643,臺指選擇權P_C_Ratios!$A$4:$C$500,3,FALSE)</f>
        <v>#N/A</v>
      </c>
      <c r="W643" s="41" t="e">
        <f>VLOOKUP($B643,散戶多空比!$A$6:$L$500,12,FALSE)</f>
        <v>#N/A</v>
      </c>
      <c r="X643" s="40" t="e">
        <f>VLOOKUP($B643,期貨大額交易人未沖銷部位!$A$4:$O$499,4,FALSE)</f>
        <v>#N/A</v>
      </c>
      <c r="Y643" s="40" t="e">
        <f>VLOOKUP($B643,期貨大額交易人未沖銷部位!$A$4:$O$499,7,FALSE)</f>
        <v>#N/A</v>
      </c>
      <c r="Z643" s="40" t="e">
        <f>VLOOKUP($B643,期貨大額交易人未沖銷部位!$A$4:$O$499,10,FALSE)</f>
        <v>#N/A</v>
      </c>
      <c r="AA643" s="40" t="e">
        <f>VLOOKUP($B643,期貨大額交易人未沖銷部位!$A$4:$O$499,13,FALSE)</f>
        <v>#N/A</v>
      </c>
      <c r="AB643" s="40" t="e">
        <f>VLOOKUP($B643,期貨大額交易人未沖銷部位!$A$4:$O$499,14,FALSE)</f>
        <v>#N/A</v>
      </c>
      <c r="AC643" s="40" t="e">
        <f>VLOOKUP($B643,期貨大額交易人未沖銷部位!$A$4:$O$499,15,FALSE)</f>
        <v>#N/A</v>
      </c>
      <c r="AD643" s="33" t="e">
        <f>VLOOKUP($B643,三大美股走勢!$A$4:$J$495,4,FALSE)</f>
        <v>#N/A</v>
      </c>
      <c r="AE643" s="33" t="e">
        <f>VLOOKUP($B643,三大美股走勢!$A$4:$J$495,7,FALSE)</f>
        <v>#N/A</v>
      </c>
      <c r="AF643" s="33" t="e">
        <f>VLOOKUP($B643,三大美股走勢!$A$4:$J$495,10,FALSE)</f>
        <v>#N/A</v>
      </c>
    </row>
    <row r="644" spans="2:32">
      <c r="B644" s="32">
        <v>43423</v>
      </c>
      <c r="C644" s="33" t="e">
        <f>VLOOKUP($B644,大盤與近月台指!$A$4:$I$499,2,FALSE)</f>
        <v>#N/A</v>
      </c>
      <c r="D644" s="34" t="e">
        <f>VLOOKUP($B644,大盤與近月台指!$A$4:$I$499,3,FALSE)</f>
        <v>#N/A</v>
      </c>
      <c r="E644" s="35" t="e">
        <f>VLOOKUP($B644,大盤與近月台指!$A$4:$I$499,4,FALSE)</f>
        <v>#N/A</v>
      </c>
      <c r="F644" s="33" t="e">
        <f>VLOOKUP($B644,大盤與近月台指!$A$4:$I$499,5,FALSE)</f>
        <v>#N/A</v>
      </c>
      <c r="G644" s="49" t="e">
        <f>VLOOKUP($B644,三大法人買賣超!$A$4:$I$500,3,FALSE)</f>
        <v>#N/A</v>
      </c>
      <c r="H644" s="34" t="e">
        <f>VLOOKUP($B644,三大法人買賣超!$A$4:$I$500,5,FALSE)</f>
        <v>#N/A</v>
      </c>
      <c r="I644" s="27" t="e">
        <f>VLOOKUP($B644,三大法人買賣超!$A$4:$I$500,7,FALSE)</f>
        <v>#N/A</v>
      </c>
      <c r="J644" s="27" t="e">
        <f>VLOOKUP($B644,三大法人買賣超!$A$4:$I$500,9,FALSE)</f>
        <v>#N/A</v>
      </c>
      <c r="K644" s="37">
        <f>新台幣匯率美元指數!B645</f>
        <v>0</v>
      </c>
      <c r="L644" s="38">
        <f>新台幣匯率美元指數!C645</f>
        <v>0</v>
      </c>
      <c r="M644" s="39">
        <f>新台幣匯率美元指數!D645</f>
        <v>0</v>
      </c>
      <c r="N644" s="27" t="e">
        <f>VLOOKUP($B644,外資期貨未平倉口數!$A$4:$M$499,4,FALSE)</f>
        <v>#N/A</v>
      </c>
      <c r="O644" s="27" t="e">
        <f>VLOOKUP($B644,外資期貨未平倉口數!$A$4:$M$499,9,FALSE)</f>
        <v>#N/A</v>
      </c>
      <c r="P644" s="27" t="e">
        <f>VLOOKUP($B644,外資期貨未平倉口數!$A$4:$M$499,10,FALSE)</f>
        <v>#N/A</v>
      </c>
      <c r="Q644" s="27" t="e">
        <f>VLOOKUP($B644,外資期貨未平倉口數!$A$4:$M$499,11,FALSE)</f>
        <v>#N/A</v>
      </c>
      <c r="R644" s="64" t="e">
        <f>VLOOKUP($B644,選擇權未平倉餘額!$A$4:$I$500,6,FALSE)</f>
        <v>#N/A</v>
      </c>
      <c r="S644" s="64" t="e">
        <f>VLOOKUP($B644,選擇權未平倉餘額!$A$4:$I$500,7,FALSE)</f>
        <v>#N/A</v>
      </c>
      <c r="T644" s="64" t="e">
        <f>VLOOKUP($B644,選擇權未平倉餘額!$A$4:$I$500,8,FALSE)</f>
        <v>#N/A</v>
      </c>
      <c r="U644" s="64" t="e">
        <f>VLOOKUP($B644,選擇權未平倉餘額!$A$4:$I$500,9,FALSE)</f>
        <v>#N/A</v>
      </c>
      <c r="V644" s="39" t="e">
        <f>VLOOKUP($B644,臺指選擇權P_C_Ratios!$A$4:$C$500,3,FALSE)</f>
        <v>#N/A</v>
      </c>
      <c r="W644" s="41" t="e">
        <f>VLOOKUP($B644,散戶多空比!$A$6:$L$500,12,FALSE)</f>
        <v>#N/A</v>
      </c>
      <c r="X644" s="40" t="e">
        <f>VLOOKUP($B644,期貨大額交易人未沖銷部位!$A$4:$O$499,4,FALSE)</f>
        <v>#N/A</v>
      </c>
      <c r="Y644" s="40" t="e">
        <f>VLOOKUP($B644,期貨大額交易人未沖銷部位!$A$4:$O$499,7,FALSE)</f>
        <v>#N/A</v>
      </c>
      <c r="Z644" s="40" t="e">
        <f>VLOOKUP($B644,期貨大額交易人未沖銷部位!$A$4:$O$499,10,FALSE)</f>
        <v>#N/A</v>
      </c>
      <c r="AA644" s="40" t="e">
        <f>VLOOKUP($B644,期貨大額交易人未沖銷部位!$A$4:$O$499,13,FALSE)</f>
        <v>#N/A</v>
      </c>
      <c r="AB644" s="40" t="e">
        <f>VLOOKUP($B644,期貨大額交易人未沖銷部位!$A$4:$O$499,14,FALSE)</f>
        <v>#N/A</v>
      </c>
      <c r="AC644" s="40" t="e">
        <f>VLOOKUP($B644,期貨大額交易人未沖銷部位!$A$4:$O$499,15,FALSE)</f>
        <v>#N/A</v>
      </c>
      <c r="AD644" s="33" t="e">
        <f>VLOOKUP($B644,三大美股走勢!$A$4:$J$495,4,FALSE)</f>
        <v>#N/A</v>
      </c>
      <c r="AE644" s="33" t="e">
        <f>VLOOKUP($B644,三大美股走勢!$A$4:$J$495,7,FALSE)</f>
        <v>#N/A</v>
      </c>
      <c r="AF644" s="33" t="e">
        <f>VLOOKUP($B644,三大美股走勢!$A$4:$J$495,10,FALSE)</f>
        <v>#N/A</v>
      </c>
    </row>
    <row r="645" spans="2:32">
      <c r="B645" s="32">
        <v>43424</v>
      </c>
      <c r="C645" s="33" t="e">
        <f>VLOOKUP($B645,大盤與近月台指!$A$4:$I$499,2,FALSE)</f>
        <v>#N/A</v>
      </c>
      <c r="D645" s="34" t="e">
        <f>VLOOKUP($B645,大盤與近月台指!$A$4:$I$499,3,FALSE)</f>
        <v>#N/A</v>
      </c>
      <c r="E645" s="35" t="e">
        <f>VLOOKUP($B645,大盤與近月台指!$A$4:$I$499,4,FALSE)</f>
        <v>#N/A</v>
      </c>
      <c r="F645" s="33" t="e">
        <f>VLOOKUP($B645,大盤與近月台指!$A$4:$I$499,5,FALSE)</f>
        <v>#N/A</v>
      </c>
      <c r="G645" s="49" t="e">
        <f>VLOOKUP($B645,三大法人買賣超!$A$4:$I$500,3,FALSE)</f>
        <v>#N/A</v>
      </c>
      <c r="H645" s="34" t="e">
        <f>VLOOKUP($B645,三大法人買賣超!$A$4:$I$500,5,FALSE)</f>
        <v>#N/A</v>
      </c>
      <c r="I645" s="27" t="e">
        <f>VLOOKUP($B645,三大法人買賣超!$A$4:$I$500,7,FALSE)</f>
        <v>#N/A</v>
      </c>
      <c r="J645" s="27" t="e">
        <f>VLOOKUP($B645,三大法人買賣超!$A$4:$I$500,9,FALSE)</f>
        <v>#N/A</v>
      </c>
      <c r="K645" s="37">
        <f>新台幣匯率美元指數!B646</f>
        <v>0</v>
      </c>
      <c r="L645" s="38">
        <f>新台幣匯率美元指數!C646</f>
        <v>0</v>
      </c>
      <c r="M645" s="39">
        <f>新台幣匯率美元指數!D646</f>
        <v>0</v>
      </c>
      <c r="N645" s="27" t="e">
        <f>VLOOKUP($B645,外資期貨未平倉口數!$A$4:$M$499,4,FALSE)</f>
        <v>#N/A</v>
      </c>
      <c r="O645" s="27" t="e">
        <f>VLOOKUP($B645,外資期貨未平倉口數!$A$4:$M$499,9,FALSE)</f>
        <v>#N/A</v>
      </c>
      <c r="P645" s="27" t="e">
        <f>VLOOKUP($B645,外資期貨未平倉口數!$A$4:$M$499,10,FALSE)</f>
        <v>#N/A</v>
      </c>
      <c r="Q645" s="27" t="e">
        <f>VLOOKUP($B645,外資期貨未平倉口數!$A$4:$M$499,11,FALSE)</f>
        <v>#N/A</v>
      </c>
      <c r="R645" s="64" t="e">
        <f>VLOOKUP($B645,選擇權未平倉餘額!$A$4:$I$500,6,FALSE)</f>
        <v>#N/A</v>
      </c>
      <c r="S645" s="64" t="e">
        <f>VLOOKUP($B645,選擇權未平倉餘額!$A$4:$I$500,7,FALSE)</f>
        <v>#N/A</v>
      </c>
      <c r="T645" s="64" t="e">
        <f>VLOOKUP($B645,選擇權未平倉餘額!$A$4:$I$500,8,FALSE)</f>
        <v>#N/A</v>
      </c>
      <c r="U645" s="64" t="e">
        <f>VLOOKUP($B645,選擇權未平倉餘額!$A$4:$I$500,9,FALSE)</f>
        <v>#N/A</v>
      </c>
      <c r="V645" s="39" t="e">
        <f>VLOOKUP($B645,臺指選擇權P_C_Ratios!$A$4:$C$500,3,FALSE)</f>
        <v>#N/A</v>
      </c>
      <c r="W645" s="41" t="e">
        <f>VLOOKUP($B645,散戶多空比!$A$6:$L$500,12,FALSE)</f>
        <v>#N/A</v>
      </c>
      <c r="X645" s="40" t="e">
        <f>VLOOKUP($B645,期貨大額交易人未沖銷部位!$A$4:$O$499,4,FALSE)</f>
        <v>#N/A</v>
      </c>
      <c r="Y645" s="40" t="e">
        <f>VLOOKUP($B645,期貨大額交易人未沖銷部位!$A$4:$O$499,7,FALSE)</f>
        <v>#N/A</v>
      </c>
      <c r="Z645" s="40" t="e">
        <f>VLOOKUP($B645,期貨大額交易人未沖銷部位!$A$4:$O$499,10,FALSE)</f>
        <v>#N/A</v>
      </c>
      <c r="AA645" s="40" t="e">
        <f>VLOOKUP($B645,期貨大額交易人未沖銷部位!$A$4:$O$499,13,FALSE)</f>
        <v>#N/A</v>
      </c>
      <c r="AB645" s="40" t="e">
        <f>VLOOKUP($B645,期貨大額交易人未沖銷部位!$A$4:$O$499,14,FALSE)</f>
        <v>#N/A</v>
      </c>
      <c r="AC645" s="40" t="e">
        <f>VLOOKUP($B645,期貨大額交易人未沖銷部位!$A$4:$O$499,15,FALSE)</f>
        <v>#N/A</v>
      </c>
      <c r="AD645" s="33" t="e">
        <f>VLOOKUP($B645,三大美股走勢!$A$4:$J$495,4,FALSE)</f>
        <v>#N/A</v>
      </c>
      <c r="AE645" s="33" t="e">
        <f>VLOOKUP($B645,三大美股走勢!$A$4:$J$495,7,FALSE)</f>
        <v>#N/A</v>
      </c>
      <c r="AF645" s="33" t="e">
        <f>VLOOKUP($B645,三大美股走勢!$A$4:$J$495,10,FALSE)</f>
        <v>#N/A</v>
      </c>
    </row>
    <row r="646" spans="2:32">
      <c r="B646" s="32">
        <v>43425</v>
      </c>
      <c r="C646" s="33" t="e">
        <f>VLOOKUP($B646,大盤與近月台指!$A$4:$I$499,2,FALSE)</f>
        <v>#N/A</v>
      </c>
      <c r="D646" s="34" t="e">
        <f>VLOOKUP($B646,大盤與近月台指!$A$4:$I$499,3,FALSE)</f>
        <v>#N/A</v>
      </c>
      <c r="E646" s="35" t="e">
        <f>VLOOKUP($B646,大盤與近月台指!$A$4:$I$499,4,FALSE)</f>
        <v>#N/A</v>
      </c>
      <c r="F646" s="33" t="e">
        <f>VLOOKUP($B646,大盤與近月台指!$A$4:$I$499,5,FALSE)</f>
        <v>#N/A</v>
      </c>
      <c r="G646" s="49" t="e">
        <f>VLOOKUP($B646,三大法人買賣超!$A$4:$I$500,3,FALSE)</f>
        <v>#N/A</v>
      </c>
      <c r="H646" s="34" t="e">
        <f>VLOOKUP($B646,三大法人買賣超!$A$4:$I$500,5,FALSE)</f>
        <v>#N/A</v>
      </c>
      <c r="I646" s="27" t="e">
        <f>VLOOKUP($B646,三大法人買賣超!$A$4:$I$500,7,FALSE)</f>
        <v>#N/A</v>
      </c>
      <c r="J646" s="27" t="e">
        <f>VLOOKUP($B646,三大法人買賣超!$A$4:$I$500,9,FALSE)</f>
        <v>#N/A</v>
      </c>
      <c r="K646" s="37">
        <f>新台幣匯率美元指數!B647</f>
        <v>0</v>
      </c>
      <c r="L646" s="38">
        <f>新台幣匯率美元指數!C647</f>
        <v>0</v>
      </c>
      <c r="M646" s="39">
        <f>新台幣匯率美元指數!D647</f>
        <v>0</v>
      </c>
      <c r="N646" s="27" t="e">
        <f>VLOOKUP($B646,外資期貨未平倉口數!$A$4:$M$499,4,FALSE)</f>
        <v>#N/A</v>
      </c>
      <c r="O646" s="27" t="e">
        <f>VLOOKUP($B646,外資期貨未平倉口數!$A$4:$M$499,9,FALSE)</f>
        <v>#N/A</v>
      </c>
      <c r="P646" s="27" t="e">
        <f>VLOOKUP($B646,外資期貨未平倉口數!$A$4:$M$499,10,FALSE)</f>
        <v>#N/A</v>
      </c>
      <c r="Q646" s="27" t="e">
        <f>VLOOKUP($B646,外資期貨未平倉口數!$A$4:$M$499,11,FALSE)</f>
        <v>#N/A</v>
      </c>
      <c r="R646" s="64" t="e">
        <f>VLOOKUP($B646,選擇權未平倉餘額!$A$4:$I$500,6,FALSE)</f>
        <v>#N/A</v>
      </c>
      <c r="S646" s="64" t="e">
        <f>VLOOKUP($B646,選擇權未平倉餘額!$A$4:$I$500,7,FALSE)</f>
        <v>#N/A</v>
      </c>
      <c r="T646" s="64" t="e">
        <f>VLOOKUP($B646,選擇權未平倉餘額!$A$4:$I$500,8,FALSE)</f>
        <v>#N/A</v>
      </c>
      <c r="U646" s="64" t="e">
        <f>VLOOKUP($B646,選擇權未平倉餘額!$A$4:$I$500,9,FALSE)</f>
        <v>#N/A</v>
      </c>
      <c r="V646" s="39" t="e">
        <f>VLOOKUP($B646,臺指選擇權P_C_Ratios!$A$4:$C$500,3,FALSE)</f>
        <v>#N/A</v>
      </c>
      <c r="W646" s="41" t="e">
        <f>VLOOKUP($B646,散戶多空比!$A$6:$L$500,12,FALSE)</f>
        <v>#N/A</v>
      </c>
      <c r="X646" s="40" t="e">
        <f>VLOOKUP($B646,期貨大額交易人未沖銷部位!$A$4:$O$499,4,FALSE)</f>
        <v>#N/A</v>
      </c>
      <c r="Y646" s="40" t="e">
        <f>VLOOKUP($B646,期貨大額交易人未沖銷部位!$A$4:$O$499,7,FALSE)</f>
        <v>#N/A</v>
      </c>
      <c r="Z646" s="40" t="e">
        <f>VLOOKUP($B646,期貨大額交易人未沖銷部位!$A$4:$O$499,10,FALSE)</f>
        <v>#N/A</v>
      </c>
      <c r="AA646" s="40" t="e">
        <f>VLOOKUP($B646,期貨大額交易人未沖銷部位!$A$4:$O$499,13,FALSE)</f>
        <v>#N/A</v>
      </c>
      <c r="AB646" s="40" t="e">
        <f>VLOOKUP($B646,期貨大額交易人未沖銷部位!$A$4:$O$499,14,FALSE)</f>
        <v>#N/A</v>
      </c>
      <c r="AC646" s="40" t="e">
        <f>VLOOKUP($B646,期貨大額交易人未沖銷部位!$A$4:$O$499,15,FALSE)</f>
        <v>#N/A</v>
      </c>
      <c r="AD646" s="33" t="e">
        <f>VLOOKUP($B646,三大美股走勢!$A$4:$J$495,4,FALSE)</f>
        <v>#N/A</v>
      </c>
      <c r="AE646" s="33" t="e">
        <f>VLOOKUP($B646,三大美股走勢!$A$4:$J$495,7,FALSE)</f>
        <v>#N/A</v>
      </c>
      <c r="AF646" s="33" t="e">
        <f>VLOOKUP($B646,三大美股走勢!$A$4:$J$495,10,FALSE)</f>
        <v>#N/A</v>
      </c>
    </row>
    <row r="647" spans="2:32">
      <c r="B647" s="32">
        <v>43426</v>
      </c>
      <c r="C647" s="33" t="e">
        <f>VLOOKUP($B647,大盤與近月台指!$A$4:$I$499,2,FALSE)</f>
        <v>#N/A</v>
      </c>
      <c r="D647" s="34" t="e">
        <f>VLOOKUP($B647,大盤與近月台指!$A$4:$I$499,3,FALSE)</f>
        <v>#N/A</v>
      </c>
      <c r="E647" s="35" t="e">
        <f>VLOOKUP($B647,大盤與近月台指!$A$4:$I$499,4,FALSE)</f>
        <v>#N/A</v>
      </c>
      <c r="F647" s="33" t="e">
        <f>VLOOKUP($B647,大盤與近月台指!$A$4:$I$499,5,FALSE)</f>
        <v>#N/A</v>
      </c>
      <c r="G647" s="49" t="e">
        <f>VLOOKUP($B647,三大法人買賣超!$A$4:$I$500,3,FALSE)</f>
        <v>#N/A</v>
      </c>
      <c r="H647" s="34" t="e">
        <f>VLOOKUP($B647,三大法人買賣超!$A$4:$I$500,5,FALSE)</f>
        <v>#N/A</v>
      </c>
      <c r="I647" s="27" t="e">
        <f>VLOOKUP($B647,三大法人買賣超!$A$4:$I$500,7,FALSE)</f>
        <v>#N/A</v>
      </c>
      <c r="J647" s="27" t="e">
        <f>VLOOKUP($B647,三大法人買賣超!$A$4:$I$500,9,FALSE)</f>
        <v>#N/A</v>
      </c>
      <c r="K647" s="37">
        <f>新台幣匯率美元指數!B648</f>
        <v>0</v>
      </c>
      <c r="L647" s="38">
        <f>新台幣匯率美元指數!C648</f>
        <v>0</v>
      </c>
      <c r="M647" s="39">
        <f>新台幣匯率美元指數!D648</f>
        <v>0</v>
      </c>
      <c r="N647" s="27" t="e">
        <f>VLOOKUP($B647,外資期貨未平倉口數!$A$4:$M$499,4,FALSE)</f>
        <v>#N/A</v>
      </c>
      <c r="O647" s="27" t="e">
        <f>VLOOKUP($B647,外資期貨未平倉口數!$A$4:$M$499,9,FALSE)</f>
        <v>#N/A</v>
      </c>
      <c r="P647" s="27" t="e">
        <f>VLOOKUP($B647,外資期貨未平倉口數!$A$4:$M$499,10,FALSE)</f>
        <v>#N/A</v>
      </c>
      <c r="Q647" s="27" t="e">
        <f>VLOOKUP($B647,外資期貨未平倉口數!$A$4:$M$499,11,FALSE)</f>
        <v>#N/A</v>
      </c>
      <c r="R647" s="64" t="e">
        <f>VLOOKUP($B647,選擇權未平倉餘額!$A$4:$I$500,6,FALSE)</f>
        <v>#N/A</v>
      </c>
      <c r="S647" s="64" t="e">
        <f>VLOOKUP($B647,選擇權未平倉餘額!$A$4:$I$500,7,FALSE)</f>
        <v>#N/A</v>
      </c>
      <c r="T647" s="64" t="e">
        <f>VLOOKUP($B647,選擇權未平倉餘額!$A$4:$I$500,8,FALSE)</f>
        <v>#N/A</v>
      </c>
      <c r="U647" s="64" t="e">
        <f>VLOOKUP($B647,選擇權未平倉餘額!$A$4:$I$500,9,FALSE)</f>
        <v>#N/A</v>
      </c>
      <c r="V647" s="39" t="e">
        <f>VLOOKUP($B647,臺指選擇權P_C_Ratios!$A$4:$C$500,3,FALSE)</f>
        <v>#N/A</v>
      </c>
      <c r="W647" s="41" t="e">
        <f>VLOOKUP($B647,散戶多空比!$A$6:$L$500,12,FALSE)</f>
        <v>#N/A</v>
      </c>
      <c r="X647" s="40" t="e">
        <f>VLOOKUP($B647,期貨大額交易人未沖銷部位!$A$4:$O$499,4,FALSE)</f>
        <v>#N/A</v>
      </c>
      <c r="Y647" s="40" t="e">
        <f>VLOOKUP($B647,期貨大額交易人未沖銷部位!$A$4:$O$499,7,FALSE)</f>
        <v>#N/A</v>
      </c>
      <c r="Z647" s="40" t="e">
        <f>VLOOKUP($B647,期貨大額交易人未沖銷部位!$A$4:$O$499,10,FALSE)</f>
        <v>#N/A</v>
      </c>
      <c r="AA647" s="40" t="e">
        <f>VLOOKUP($B647,期貨大額交易人未沖銷部位!$A$4:$O$499,13,FALSE)</f>
        <v>#N/A</v>
      </c>
      <c r="AB647" s="40" t="e">
        <f>VLOOKUP($B647,期貨大額交易人未沖銷部位!$A$4:$O$499,14,FALSE)</f>
        <v>#N/A</v>
      </c>
      <c r="AC647" s="40" t="e">
        <f>VLOOKUP($B647,期貨大額交易人未沖銷部位!$A$4:$O$499,15,FALSE)</f>
        <v>#N/A</v>
      </c>
      <c r="AD647" s="33" t="e">
        <f>VLOOKUP($B647,三大美股走勢!$A$4:$J$495,4,FALSE)</f>
        <v>#N/A</v>
      </c>
      <c r="AE647" s="33" t="e">
        <f>VLOOKUP($B647,三大美股走勢!$A$4:$J$495,7,FALSE)</f>
        <v>#N/A</v>
      </c>
      <c r="AF647" s="33" t="e">
        <f>VLOOKUP($B647,三大美股走勢!$A$4:$J$495,10,FALSE)</f>
        <v>#N/A</v>
      </c>
    </row>
    <row r="648" spans="2:32">
      <c r="B648" s="32">
        <v>43427</v>
      </c>
      <c r="C648" s="33" t="e">
        <f>VLOOKUP($B648,大盤與近月台指!$A$4:$I$499,2,FALSE)</f>
        <v>#N/A</v>
      </c>
      <c r="D648" s="34" t="e">
        <f>VLOOKUP($B648,大盤與近月台指!$A$4:$I$499,3,FALSE)</f>
        <v>#N/A</v>
      </c>
      <c r="E648" s="35" t="e">
        <f>VLOOKUP($B648,大盤與近月台指!$A$4:$I$499,4,FALSE)</f>
        <v>#N/A</v>
      </c>
      <c r="F648" s="33" t="e">
        <f>VLOOKUP($B648,大盤與近月台指!$A$4:$I$499,5,FALSE)</f>
        <v>#N/A</v>
      </c>
      <c r="G648" s="49" t="e">
        <f>VLOOKUP($B648,三大法人買賣超!$A$4:$I$500,3,FALSE)</f>
        <v>#N/A</v>
      </c>
      <c r="H648" s="34" t="e">
        <f>VLOOKUP($B648,三大法人買賣超!$A$4:$I$500,5,FALSE)</f>
        <v>#N/A</v>
      </c>
      <c r="I648" s="27" t="e">
        <f>VLOOKUP($B648,三大法人買賣超!$A$4:$I$500,7,FALSE)</f>
        <v>#N/A</v>
      </c>
      <c r="J648" s="27" t="e">
        <f>VLOOKUP($B648,三大法人買賣超!$A$4:$I$500,9,FALSE)</f>
        <v>#N/A</v>
      </c>
      <c r="K648" s="37">
        <f>新台幣匯率美元指數!B649</f>
        <v>0</v>
      </c>
      <c r="L648" s="38">
        <f>新台幣匯率美元指數!C649</f>
        <v>0</v>
      </c>
      <c r="M648" s="39">
        <f>新台幣匯率美元指數!D649</f>
        <v>0</v>
      </c>
      <c r="N648" s="27" t="e">
        <f>VLOOKUP($B648,外資期貨未平倉口數!$A$4:$M$499,4,FALSE)</f>
        <v>#N/A</v>
      </c>
      <c r="O648" s="27" t="e">
        <f>VLOOKUP($B648,外資期貨未平倉口數!$A$4:$M$499,9,FALSE)</f>
        <v>#N/A</v>
      </c>
      <c r="P648" s="27" t="e">
        <f>VLOOKUP($B648,外資期貨未平倉口數!$A$4:$M$499,10,FALSE)</f>
        <v>#N/A</v>
      </c>
      <c r="Q648" s="27" t="e">
        <f>VLOOKUP($B648,外資期貨未平倉口數!$A$4:$M$499,11,FALSE)</f>
        <v>#N/A</v>
      </c>
      <c r="R648" s="64" t="e">
        <f>VLOOKUP($B648,選擇權未平倉餘額!$A$4:$I$500,6,FALSE)</f>
        <v>#N/A</v>
      </c>
      <c r="S648" s="64" t="e">
        <f>VLOOKUP($B648,選擇權未平倉餘額!$A$4:$I$500,7,FALSE)</f>
        <v>#N/A</v>
      </c>
      <c r="T648" s="64" t="e">
        <f>VLOOKUP($B648,選擇權未平倉餘額!$A$4:$I$500,8,FALSE)</f>
        <v>#N/A</v>
      </c>
      <c r="U648" s="64" t="e">
        <f>VLOOKUP($B648,選擇權未平倉餘額!$A$4:$I$500,9,FALSE)</f>
        <v>#N/A</v>
      </c>
      <c r="V648" s="39" t="e">
        <f>VLOOKUP($B648,臺指選擇權P_C_Ratios!$A$4:$C$500,3,FALSE)</f>
        <v>#N/A</v>
      </c>
      <c r="W648" s="41" t="e">
        <f>VLOOKUP($B648,散戶多空比!$A$6:$L$500,12,FALSE)</f>
        <v>#N/A</v>
      </c>
      <c r="X648" s="40" t="e">
        <f>VLOOKUP($B648,期貨大額交易人未沖銷部位!$A$4:$O$499,4,FALSE)</f>
        <v>#N/A</v>
      </c>
      <c r="Y648" s="40" t="e">
        <f>VLOOKUP($B648,期貨大額交易人未沖銷部位!$A$4:$O$499,7,FALSE)</f>
        <v>#N/A</v>
      </c>
      <c r="Z648" s="40" t="e">
        <f>VLOOKUP($B648,期貨大額交易人未沖銷部位!$A$4:$O$499,10,FALSE)</f>
        <v>#N/A</v>
      </c>
      <c r="AA648" s="40" t="e">
        <f>VLOOKUP($B648,期貨大額交易人未沖銷部位!$A$4:$O$499,13,FALSE)</f>
        <v>#N/A</v>
      </c>
      <c r="AB648" s="40" t="e">
        <f>VLOOKUP($B648,期貨大額交易人未沖銷部位!$A$4:$O$499,14,FALSE)</f>
        <v>#N/A</v>
      </c>
      <c r="AC648" s="40" t="e">
        <f>VLOOKUP($B648,期貨大額交易人未沖銷部位!$A$4:$O$499,15,FALSE)</f>
        <v>#N/A</v>
      </c>
      <c r="AD648" s="33" t="e">
        <f>VLOOKUP($B648,三大美股走勢!$A$4:$J$495,4,FALSE)</f>
        <v>#N/A</v>
      </c>
      <c r="AE648" s="33" t="e">
        <f>VLOOKUP($B648,三大美股走勢!$A$4:$J$495,7,FALSE)</f>
        <v>#N/A</v>
      </c>
      <c r="AF648" s="33" t="e">
        <f>VLOOKUP($B648,三大美股走勢!$A$4:$J$495,10,FALSE)</f>
        <v>#N/A</v>
      </c>
    </row>
    <row r="649" spans="2:32">
      <c r="B649" s="32">
        <v>43428</v>
      </c>
      <c r="C649" s="33" t="e">
        <f>VLOOKUP($B649,大盤與近月台指!$A$4:$I$499,2,FALSE)</f>
        <v>#N/A</v>
      </c>
      <c r="D649" s="34" t="e">
        <f>VLOOKUP($B649,大盤與近月台指!$A$4:$I$499,3,FALSE)</f>
        <v>#N/A</v>
      </c>
      <c r="E649" s="35" t="e">
        <f>VLOOKUP($B649,大盤與近月台指!$A$4:$I$499,4,FALSE)</f>
        <v>#N/A</v>
      </c>
      <c r="F649" s="33" t="e">
        <f>VLOOKUP($B649,大盤與近月台指!$A$4:$I$499,5,FALSE)</f>
        <v>#N/A</v>
      </c>
      <c r="G649" s="49" t="e">
        <f>VLOOKUP($B649,三大法人買賣超!$A$4:$I$500,3,FALSE)</f>
        <v>#N/A</v>
      </c>
      <c r="H649" s="34" t="e">
        <f>VLOOKUP($B649,三大法人買賣超!$A$4:$I$500,5,FALSE)</f>
        <v>#N/A</v>
      </c>
      <c r="I649" s="27" t="e">
        <f>VLOOKUP($B649,三大法人買賣超!$A$4:$I$500,7,FALSE)</f>
        <v>#N/A</v>
      </c>
      <c r="J649" s="27" t="e">
        <f>VLOOKUP($B649,三大法人買賣超!$A$4:$I$500,9,FALSE)</f>
        <v>#N/A</v>
      </c>
      <c r="K649" s="37">
        <f>新台幣匯率美元指數!B650</f>
        <v>0</v>
      </c>
      <c r="L649" s="38">
        <f>新台幣匯率美元指數!C650</f>
        <v>0</v>
      </c>
      <c r="M649" s="39">
        <f>新台幣匯率美元指數!D650</f>
        <v>0</v>
      </c>
      <c r="N649" s="27" t="e">
        <f>VLOOKUP($B649,外資期貨未平倉口數!$A$4:$M$499,4,FALSE)</f>
        <v>#N/A</v>
      </c>
      <c r="O649" s="27" t="e">
        <f>VLOOKUP($B649,外資期貨未平倉口數!$A$4:$M$499,9,FALSE)</f>
        <v>#N/A</v>
      </c>
      <c r="P649" s="27" t="e">
        <f>VLOOKUP($B649,外資期貨未平倉口數!$A$4:$M$499,10,FALSE)</f>
        <v>#N/A</v>
      </c>
      <c r="Q649" s="27" t="e">
        <f>VLOOKUP($B649,外資期貨未平倉口數!$A$4:$M$499,11,FALSE)</f>
        <v>#N/A</v>
      </c>
      <c r="R649" s="64" t="e">
        <f>VLOOKUP($B649,選擇權未平倉餘額!$A$4:$I$500,6,FALSE)</f>
        <v>#N/A</v>
      </c>
      <c r="S649" s="64" t="e">
        <f>VLOOKUP($B649,選擇權未平倉餘額!$A$4:$I$500,7,FALSE)</f>
        <v>#N/A</v>
      </c>
      <c r="T649" s="64" t="e">
        <f>VLOOKUP($B649,選擇權未平倉餘額!$A$4:$I$500,8,FALSE)</f>
        <v>#N/A</v>
      </c>
      <c r="U649" s="64" t="e">
        <f>VLOOKUP($B649,選擇權未平倉餘額!$A$4:$I$500,9,FALSE)</f>
        <v>#N/A</v>
      </c>
      <c r="V649" s="39" t="e">
        <f>VLOOKUP($B649,臺指選擇權P_C_Ratios!$A$4:$C$500,3,FALSE)</f>
        <v>#N/A</v>
      </c>
      <c r="W649" s="41" t="e">
        <f>VLOOKUP($B649,散戶多空比!$A$6:$L$500,12,FALSE)</f>
        <v>#N/A</v>
      </c>
      <c r="X649" s="40" t="e">
        <f>VLOOKUP($B649,期貨大額交易人未沖銷部位!$A$4:$O$499,4,FALSE)</f>
        <v>#N/A</v>
      </c>
      <c r="Y649" s="40" t="e">
        <f>VLOOKUP($B649,期貨大額交易人未沖銷部位!$A$4:$O$499,7,FALSE)</f>
        <v>#N/A</v>
      </c>
      <c r="Z649" s="40" t="e">
        <f>VLOOKUP($B649,期貨大額交易人未沖銷部位!$A$4:$O$499,10,FALSE)</f>
        <v>#N/A</v>
      </c>
      <c r="AA649" s="40" t="e">
        <f>VLOOKUP($B649,期貨大額交易人未沖銷部位!$A$4:$O$499,13,FALSE)</f>
        <v>#N/A</v>
      </c>
      <c r="AB649" s="40" t="e">
        <f>VLOOKUP($B649,期貨大額交易人未沖銷部位!$A$4:$O$499,14,FALSE)</f>
        <v>#N/A</v>
      </c>
      <c r="AC649" s="40" t="e">
        <f>VLOOKUP($B649,期貨大額交易人未沖銷部位!$A$4:$O$499,15,FALSE)</f>
        <v>#N/A</v>
      </c>
      <c r="AD649" s="33" t="e">
        <f>VLOOKUP($B649,三大美股走勢!$A$4:$J$495,4,FALSE)</f>
        <v>#N/A</v>
      </c>
      <c r="AE649" s="33" t="e">
        <f>VLOOKUP($B649,三大美股走勢!$A$4:$J$495,7,FALSE)</f>
        <v>#N/A</v>
      </c>
      <c r="AF649" s="33" t="e">
        <f>VLOOKUP($B649,三大美股走勢!$A$4:$J$495,10,FALSE)</f>
        <v>#N/A</v>
      </c>
    </row>
    <row r="650" spans="2:32">
      <c r="B650" s="32">
        <v>43429</v>
      </c>
      <c r="C650" s="33" t="e">
        <f>VLOOKUP($B650,大盤與近月台指!$A$4:$I$499,2,FALSE)</f>
        <v>#N/A</v>
      </c>
      <c r="D650" s="34" t="e">
        <f>VLOOKUP($B650,大盤與近月台指!$A$4:$I$499,3,FALSE)</f>
        <v>#N/A</v>
      </c>
      <c r="E650" s="35" t="e">
        <f>VLOOKUP($B650,大盤與近月台指!$A$4:$I$499,4,FALSE)</f>
        <v>#N/A</v>
      </c>
      <c r="F650" s="33" t="e">
        <f>VLOOKUP($B650,大盤與近月台指!$A$4:$I$499,5,FALSE)</f>
        <v>#N/A</v>
      </c>
      <c r="G650" s="49" t="e">
        <f>VLOOKUP($B650,三大法人買賣超!$A$4:$I$500,3,FALSE)</f>
        <v>#N/A</v>
      </c>
      <c r="H650" s="34" t="e">
        <f>VLOOKUP($B650,三大法人買賣超!$A$4:$I$500,5,FALSE)</f>
        <v>#N/A</v>
      </c>
      <c r="I650" s="27" t="e">
        <f>VLOOKUP($B650,三大法人買賣超!$A$4:$I$500,7,FALSE)</f>
        <v>#N/A</v>
      </c>
      <c r="J650" s="27" t="e">
        <f>VLOOKUP($B650,三大法人買賣超!$A$4:$I$500,9,FALSE)</f>
        <v>#N/A</v>
      </c>
      <c r="K650" s="37">
        <f>新台幣匯率美元指數!B651</f>
        <v>0</v>
      </c>
      <c r="L650" s="38">
        <f>新台幣匯率美元指數!C651</f>
        <v>0</v>
      </c>
      <c r="M650" s="39">
        <f>新台幣匯率美元指數!D651</f>
        <v>0</v>
      </c>
      <c r="N650" s="27" t="e">
        <f>VLOOKUP($B650,外資期貨未平倉口數!$A$4:$M$499,4,FALSE)</f>
        <v>#N/A</v>
      </c>
      <c r="O650" s="27" t="e">
        <f>VLOOKUP($B650,外資期貨未平倉口數!$A$4:$M$499,9,FALSE)</f>
        <v>#N/A</v>
      </c>
      <c r="P650" s="27" t="e">
        <f>VLOOKUP($B650,外資期貨未平倉口數!$A$4:$M$499,10,FALSE)</f>
        <v>#N/A</v>
      </c>
      <c r="Q650" s="27" t="e">
        <f>VLOOKUP($B650,外資期貨未平倉口數!$A$4:$M$499,11,FALSE)</f>
        <v>#N/A</v>
      </c>
      <c r="R650" s="64" t="e">
        <f>VLOOKUP($B650,選擇權未平倉餘額!$A$4:$I$500,6,FALSE)</f>
        <v>#N/A</v>
      </c>
      <c r="S650" s="64" t="e">
        <f>VLOOKUP($B650,選擇權未平倉餘額!$A$4:$I$500,7,FALSE)</f>
        <v>#N/A</v>
      </c>
      <c r="T650" s="64" t="e">
        <f>VLOOKUP($B650,選擇權未平倉餘額!$A$4:$I$500,8,FALSE)</f>
        <v>#N/A</v>
      </c>
      <c r="U650" s="64" t="e">
        <f>VLOOKUP($B650,選擇權未平倉餘額!$A$4:$I$500,9,FALSE)</f>
        <v>#N/A</v>
      </c>
      <c r="V650" s="39" t="e">
        <f>VLOOKUP($B650,臺指選擇權P_C_Ratios!$A$4:$C$500,3,FALSE)</f>
        <v>#N/A</v>
      </c>
      <c r="W650" s="41" t="e">
        <f>VLOOKUP($B650,散戶多空比!$A$6:$L$500,12,FALSE)</f>
        <v>#N/A</v>
      </c>
      <c r="X650" s="40" t="e">
        <f>VLOOKUP($B650,期貨大額交易人未沖銷部位!$A$4:$O$499,4,FALSE)</f>
        <v>#N/A</v>
      </c>
      <c r="Y650" s="40" t="e">
        <f>VLOOKUP($B650,期貨大額交易人未沖銷部位!$A$4:$O$499,7,FALSE)</f>
        <v>#N/A</v>
      </c>
      <c r="Z650" s="40" t="e">
        <f>VLOOKUP($B650,期貨大額交易人未沖銷部位!$A$4:$O$499,10,FALSE)</f>
        <v>#N/A</v>
      </c>
      <c r="AA650" s="40" t="e">
        <f>VLOOKUP($B650,期貨大額交易人未沖銷部位!$A$4:$O$499,13,FALSE)</f>
        <v>#N/A</v>
      </c>
      <c r="AB650" s="40" t="e">
        <f>VLOOKUP($B650,期貨大額交易人未沖銷部位!$A$4:$O$499,14,FALSE)</f>
        <v>#N/A</v>
      </c>
      <c r="AC650" s="40" t="e">
        <f>VLOOKUP($B650,期貨大額交易人未沖銷部位!$A$4:$O$499,15,FALSE)</f>
        <v>#N/A</v>
      </c>
      <c r="AD650" s="33" t="e">
        <f>VLOOKUP($B650,三大美股走勢!$A$4:$J$495,4,FALSE)</f>
        <v>#N/A</v>
      </c>
      <c r="AE650" s="33" t="e">
        <f>VLOOKUP($B650,三大美股走勢!$A$4:$J$495,7,FALSE)</f>
        <v>#N/A</v>
      </c>
      <c r="AF650" s="33" t="e">
        <f>VLOOKUP($B650,三大美股走勢!$A$4:$J$495,10,FALSE)</f>
        <v>#N/A</v>
      </c>
    </row>
    <row r="651" spans="2:32">
      <c r="B651" s="32">
        <v>43430</v>
      </c>
      <c r="C651" s="33" t="e">
        <f>VLOOKUP($B651,大盤與近月台指!$A$4:$I$499,2,FALSE)</f>
        <v>#N/A</v>
      </c>
      <c r="D651" s="34" t="e">
        <f>VLOOKUP($B651,大盤與近月台指!$A$4:$I$499,3,FALSE)</f>
        <v>#N/A</v>
      </c>
      <c r="E651" s="35" t="e">
        <f>VLOOKUP($B651,大盤與近月台指!$A$4:$I$499,4,FALSE)</f>
        <v>#N/A</v>
      </c>
      <c r="F651" s="33" t="e">
        <f>VLOOKUP($B651,大盤與近月台指!$A$4:$I$499,5,FALSE)</f>
        <v>#N/A</v>
      </c>
      <c r="G651" s="49" t="e">
        <f>VLOOKUP($B651,三大法人買賣超!$A$4:$I$500,3,FALSE)</f>
        <v>#N/A</v>
      </c>
      <c r="H651" s="34" t="e">
        <f>VLOOKUP($B651,三大法人買賣超!$A$4:$I$500,5,FALSE)</f>
        <v>#N/A</v>
      </c>
      <c r="I651" s="27" t="e">
        <f>VLOOKUP($B651,三大法人買賣超!$A$4:$I$500,7,FALSE)</f>
        <v>#N/A</v>
      </c>
      <c r="J651" s="27" t="e">
        <f>VLOOKUP($B651,三大法人買賣超!$A$4:$I$500,9,FALSE)</f>
        <v>#N/A</v>
      </c>
      <c r="K651" s="37">
        <f>新台幣匯率美元指數!B652</f>
        <v>0</v>
      </c>
      <c r="L651" s="38">
        <f>新台幣匯率美元指數!C652</f>
        <v>0</v>
      </c>
      <c r="M651" s="39">
        <f>新台幣匯率美元指數!D652</f>
        <v>0</v>
      </c>
      <c r="N651" s="27" t="e">
        <f>VLOOKUP($B651,外資期貨未平倉口數!$A$4:$M$499,4,FALSE)</f>
        <v>#N/A</v>
      </c>
      <c r="O651" s="27" t="e">
        <f>VLOOKUP($B651,外資期貨未平倉口數!$A$4:$M$499,9,FALSE)</f>
        <v>#N/A</v>
      </c>
      <c r="P651" s="27" t="e">
        <f>VLOOKUP($B651,外資期貨未平倉口數!$A$4:$M$499,10,FALSE)</f>
        <v>#N/A</v>
      </c>
      <c r="Q651" s="27" t="e">
        <f>VLOOKUP($B651,外資期貨未平倉口數!$A$4:$M$499,11,FALSE)</f>
        <v>#N/A</v>
      </c>
      <c r="R651" s="64" t="e">
        <f>VLOOKUP($B651,選擇權未平倉餘額!$A$4:$I$500,6,FALSE)</f>
        <v>#N/A</v>
      </c>
      <c r="S651" s="64" t="e">
        <f>VLOOKUP($B651,選擇權未平倉餘額!$A$4:$I$500,7,FALSE)</f>
        <v>#N/A</v>
      </c>
      <c r="T651" s="64" t="e">
        <f>VLOOKUP($B651,選擇權未平倉餘額!$A$4:$I$500,8,FALSE)</f>
        <v>#N/A</v>
      </c>
      <c r="U651" s="64" t="e">
        <f>VLOOKUP($B651,選擇權未平倉餘額!$A$4:$I$500,9,FALSE)</f>
        <v>#N/A</v>
      </c>
      <c r="V651" s="39" t="e">
        <f>VLOOKUP($B651,臺指選擇權P_C_Ratios!$A$4:$C$500,3,FALSE)</f>
        <v>#N/A</v>
      </c>
      <c r="W651" s="41" t="e">
        <f>VLOOKUP($B651,散戶多空比!$A$6:$L$500,12,FALSE)</f>
        <v>#N/A</v>
      </c>
      <c r="X651" s="40" t="e">
        <f>VLOOKUP($B651,期貨大額交易人未沖銷部位!$A$4:$O$499,4,FALSE)</f>
        <v>#N/A</v>
      </c>
      <c r="Y651" s="40" t="e">
        <f>VLOOKUP($B651,期貨大額交易人未沖銷部位!$A$4:$O$499,7,FALSE)</f>
        <v>#N/A</v>
      </c>
      <c r="Z651" s="40" t="e">
        <f>VLOOKUP($B651,期貨大額交易人未沖銷部位!$A$4:$O$499,10,FALSE)</f>
        <v>#N/A</v>
      </c>
      <c r="AA651" s="40" t="e">
        <f>VLOOKUP($B651,期貨大額交易人未沖銷部位!$A$4:$O$499,13,FALSE)</f>
        <v>#N/A</v>
      </c>
      <c r="AB651" s="40" t="e">
        <f>VLOOKUP($B651,期貨大額交易人未沖銷部位!$A$4:$O$499,14,FALSE)</f>
        <v>#N/A</v>
      </c>
      <c r="AC651" s="40" t="e">
        <f>VLOOKUP($B651,期貨大額交易人未沖銷部位!$A$4:$O$499,15,FALSE)</f>
        <v>#N/A</v>
      </c>
      <c r="AD651" s="33" t="e">
        <f>VLOOKUP($B651,三大美股走勢!$A$4:$J$495,4,FALSE)</f>
        <v>#N/A</v>
      </c>
      <c r="AE651" s="33" t="e">
        <f>VLOOKUP($B651,三大美股走勢!$A$4:$J$495,7,FALSE)</f>
        <v>#N/A</v>
      </c>
      <c r="AF651" s="33" t="e">
        <f>VLOOKUP($B651,三大美股走勢!$A$4:$J$495,10,FALSE)</f>
        <v>#N/A</v>
      </c>
    </row>
    <row r="652" spans="2:32">
      <c r="B652" s="32">
        <v>43431</v>
      </c>
      <c r="C652" s="33" t="e">
        <f>VLOOKUP($B652,大盤與近月台指!$A$4:$I$499,2,FALSE)</f>
        <v>#N/A</v>
      </c>
      <c r="D652" s="34" t="e">
        <f>VLOOKUP($B652,大盤與近月台指!$A$4:$I$499,3,FALSE)</f>
        <v>#N/A</v>
      </c>
      <c r="E652" s="35" t="e">
        <f>VLOOKUP($B652,大盤與近月台指!$A$4:$I$499,4,FALSE)</f>
        <v>#N/A</v>
      </c>
      <c r="F652" s="33" t="e">
        <f>VLOOKUP($B652,大盤與近月台指!$A$4:$I$499,5,FALSE)</f>
        <v>#N/A</v>
      </c>
      <c r="G652" s="49" t="e">
        <f>VLOOKUP($B652,三大法人買賣超!$A$4:$I$500,3,FALSE)</f>
        <v>#N/A</v>
      </c>
      <c r="H652" s="34" t="e">
        <f>VLOOKUP($B652,三大法人買賣超!$A$4:$I$500,5,FALSE)</f>
        <v>#N/A</v>
      </c>
      <c r="I652" s="27" t="e">
        <f>VLOOKUP($B652,三大法人買賣超!$A$4:$I$500,7,FALSE)</f>
        <v>#N/A</v>
      </c>
      <c r="J652" s="27" t="e">
        <f>VLOOKUP($B652,三大法人買賣超!$A$4:$I$500,9,FALSE)</f>
        <v>#N/A</v>
      </c>
      <c r="K652" s="37">
        <f>新台幣匯率美元指數!B653</f>
        <v>0</v>
      </c>
      <c r="L652" s="38">
        <f>新台幣匯率美元指數!C653</f>
        <v>0</v>
      </c>
      <c r="M652" s="39">
        <f>新台幣匯率美元指數!D653</f>
        <v>0</v>
      </c>
      <c r="N652" s="27" t="e">
        <f>VLOOKUP($B652,外資期貨未平倉口數!$A$4:$M$499,4,FALSE)</f>
        <v>#N/A</v>
      </c>
      <c r="O652" s="27" t="e">
        <f>VLOOKUP($B652,外資期貨未平倉口數!$A$4:$M$499,9,FALSE)</f>
        <v>#N/A</v>
      </c>
      <c r="P652" s="27" t="e">
        <f>VLOOKUP($B652,外資期貨未平倉口數!$A$4:$M$499,10,FALSE)</f>
        <v>#N/A</v>
      </c>
      <c r="Q652" s="27" t="e">
        <f>VLOOKUP($B652,外資期貨未平倉口數!$A$4:$M$499,11,FALSE)</f>
        <v>#N/A</v>
      </c>
      <c r="R652" s="64" t="e">
        <f>VLOOKUP($B652,選擇權未平倉餘額!$A$4:$I$500,6,FALSE)</f>
        <v>#N/A</v>
      </c>
      <c r="S652" s="64" t="e">
        <f>VLOOKUP($B652,選擇權未平倉餘額!$A$4:$I$500,7,FALSE)</f>
        <v>#N/A</v>
      </c>
      <c r="T652" s="64" t="e">
        <f>VLOOKUP($B652,選擇權未平倉餘額!$A$4:$I$500,8,FALSE)</f>
        <v>#N/A</v>
      </c>
      <c r="U652" s="64" t="e">
        <f>VLOOKUP($B652,選擇權未平倉餘額!$A$4:$I$500,9,FALSE)</f>
        <v>#N/A</v>
      </c>
      <c r="V652" s="39" t="e">
        <f>VLOOKUP($B652,臺指選擇權P_C_Ratios!$A$4:$C$500,3,FALSE)</f>
        <v>#N/A</v>
      </c>
      <c r="W652" s="41" t="e">
        <f>VLOOKUP($B652,散戶多空比!$A$6:$L$500,12,FALSE)</f>
        <v>#N/A</v>
      </c>
      <c r="X652" s="40" t="e">
        <f>VLOOKUP($B652,期貨大額交易人未沖銷部位!$A$4:$O$499,4,FALSE)</f>
        <v>#N/A</v>
      </c>
      <c r="Y652" s="40" t="e">
        <f>VLOOKUP($B652,期貨大額交易人未沖銷部位!$A$4:$O$499,7,FALSE)</f>
        <v>#N/A</v>
      </c>
      <c r="Z652" s="40" t="e">
        <f>VLOOKUP($B652,期貨大額交易人未沖銷部位!$A$4:$O$499,10,FALSE)</f>
        <v>#N/A</v>
      </c>
      <c r="AA652" s="40" t="e">
        <f>VLOOKUP($B652,期貨大額交易人未沖銷部位!$A$4:$O$499,13,FALSE)</f>
        <v>#N/A</v>
      </c>
      <c r="AB652" s="40" t="e">
        <f>VLOOKUP($B652,期貨大額交易人未沖銷部位!$A$4:$O$499,14,FALSE)</f>
        <v>#N/A</v>
      </c>
      <c r="AC652" s="40" t="e">
        <f>VLOOKUP($B652,期貨大額交易人未沖銷部位!$A$4:$O$499,15,FALSE)</f>
        <v>#N/A</v>
      </c>
      <c r="AD652" s="33" t="e">
        <f>VLOOKUP($B652,三大美股走勢!$A$4:$J$495,4,FALSE)</f>
        <v>#N/A</v>
      </c>
      <c r="AE652" s="33" t="e">
        <f>VLOOKUP($B652,三大美股走勢!$A$4:$J$495,7,FALSE)</f>
        <v>#N/A</v>
      </c>
      <c r="AF652" s="33" t="e">
        <f>VLOOKUP($B652,三大美股走勢!$A$4:$J$495,10,FALSE)</f>
        <v>#N/A</v>
      </c>
    </row>
    <row r="653" spans="2:32">
      <c r="B653" s="32">
        <v>43432</v>
      </c>
      <c r="C653" s="33" t="e">
        <f>VLOOKUP($B653,大盤與近月台指!$A$4:$I$499,2,FALSE)</f>
        <v>#N/A</v>
      </c>
      <c r="D653" s="34" t="e">
        <f>VLOOKUP($B653,大盤與近月台指!$A$4:$I$499,3,FALSE)</f>
        <v>#N/A</v>
      </c>
      <c r="E653" s="35" t="e">
        <f>VLOOKUP($B653,大盤與近月台指!$A$4:$I$499,4,FALSE)</f>
        <v>#N/A</v>
      </c>
      <c r="F653" s="33" t="e">
        <f>VLOOKUP($B653,大盤與近月台指!$A$4:$I$499,5,FALSE)</f>
        <v>#N/A</v>
      </c>
      <c r="G653" s="49" t="e">
        <f>VLOOKUP($B653,三大法人買賣超!$A$4:$I$500,3,FALSE)</f>
        <v>#N/A</v>
      </c>
      <c r="H653" s="34" t="e">
        <f>VLOOKUP($B653,三大法人買賣超!$A$4:$I$500,5,FALSE)</f>
        <v>#N/A</v>
      </c>
      <c r="I653" s="27" t="e">
        <f>VLOOKUP($B653,三大法人買賣超!$A$4:$I$500,7,FALSE)</f>
        <v>#N/A</v>
      </c>
      <c r="J653" s="27" t="e">
        <f>VLOOKUP($B653,三大法人買賣超!$A$4:$I$500,9,FALSE)</f>
        <v>#N/A</v>
      </c>
      <c r="K653" s="37">
        <f>新台幣匯率美元指數!B654</f>
        <v>0</v>
      </c>
      <c r="L653" s="38">
        <f>新台幣匯率美元指數!C654</f>
        <v>0</v>
      </c>
      <c r="M653" s="39">
        <f>新台幣匯率美元指數!D654</f>
        <v>0</v>
      </c>
      <c r="N653" s="27" t="e">
        <f>VLOOKUP($B653,外資期貨未平倉口數!$A$4:$M$499,4,FALSE)</f>
        <v>#N/A</v>
      </c>
      <c r="O653" s="27" t="e">
        <f>VLOOKUP($B653,外資期貨未平倉口數!$A$4:$M$499,9,FALSE)</f>
        <v>#N/A</v>
      </c>
      <c r="P653" s="27" t="e">
        <f>VLOOKUP($B653,外資期貨未平倉口數!$A$4:$M$499,10,FALSE)</f>
        <v>#N/A</v>
      </c>
      <c r="Q653" s="27" t="e">
        <f>VLOOKUP($B653,外資期貨未平倉口數!$A$4:$M$499,11,FALSE)</f>
        <v>#N/A</v>
      </c>
      <c r="R653" s="64" t="e">
        <f>VLOOKUP($B653,選擇權未平倉餘額!$A$4:$I$500,6,FALSE)</f>
        <v>#N/A</v>
      </c>
      <c r="S653" s="64" t="e">
        <f>VLOOKUP($B653,選擇權未平倉餘額!$A$4:$I$500,7,FALSE)</f>
        <v>#N/A</v>
      </c>
      <c r="T653" s="64" t="e">
        <f>VLOOKUP($B653,選擇權未平倉餘額!$A$4:$I$500,8,FALSE)</f>
        <v>#N/A</v>
      </c>
      <c r="U653" s="64" t="e">
        <f>VLOOKUP($B653,選擇權未平倉餘額!$A$4:$I$500,9,FALSE)</f>
        <v>#N/A</v>
      </c>
      <c r="V653" s="39" t="e">
        <f>VLOOKUP($B653,臺指選擇權P_C_Ratios!$A$4:$C$500,3,FALSE)</f>
        <v>#N/A</v>
      </c>
      <c r="W653" s="41" t="e">
        <f>VLOOKUP($B653,散戶多空比!$A$6:$L$500,12,FALSE)</f>
        <v>#N/A</v>
      </c>
      <c r="X653" s="40" t="e">
        <f>VLOOKUP($B653,期貨大額交易人未沖銷部位!$A$4:$O$499,4,FALSE)</f>
        <v>#N/A</v>
      </c>
      <c r="Y653" s="40" t="e">
        <f>VLOOKUP($B653,期貨大額交易人未沖銷部位!$A$4:$O$499,7,FALSE)</f>
        <v>#N/A</v>
      </c>
      <c r="Z653" s="40" t="e">
        <f>VLOOKUP($B653,期貨大額交易人未沖銷部位!$A$4:$O$499,10,FALSE)</f>
        <v>#N/A</v>
      </c>
      <c r="AA653" s="40" t="e">
        <f>VLOOKUP($B653,期貨大額交易人未沖銷部位!$A$4:$O$499,13,FALSE)</f>
        <v>#N/A</v>
      </c>
      <c r="AB653" s="40" t="e">
        <f>VLOOKUP($B653,期貨大額交易人未沖銷部位!$A$4:$O$499,14,FALSE)</f>
        <v>#N/A</v>
      </c>
      <c r="AC653" s="40" t="e">
        <f>VLOOKUP($B653,期貨大額交易人未沖銷部位!$A$4:$O$499,15,FALSE)</f>
        <v>#N/A</v>
      </c>
      <c r="AD653" s="33" t="e">
        <f>VLOOKUP($B653,三大美股走勢!$A$4:$J$495,4,FALSE)</f>
        <v>#N/A</v>
      </c>
      <c r="AE653" s="33" t="e">
        <f>VLOOKUP($B653,三大美股走勢!$A$4:$J$495,7,FALSE)</f>
        <v>#N/A</v>
      </c>
      <c r="AF653" s="33" t="e">
        <f>VLOOKUP($B653,三大美股走勢!$A$4:$J$495,10,FALSE)</f>
        <v>#N/A</v>
      </c>
    </row>
    <row r="654" spans="2:32">
      <c r="B654" s="32">
        <v>43433</v>
      </c>
      <c r="C654" s="33" t="e">
        <f>VLOOKUP($B654,大盤與近月台指!$A$4:$I$499,2,FALSE)</f>
        <v>#N/A</v>
      </c>
      <c r="D654" s="34" t="e">
        <f>VLOOKUP($B654,大盤與近月台指!$A$4:$I$499,3,FALSE)</f>
        <v>#N/A</v>
      </c>
      <c r="E654" s="35" t="e">
        <f>VLOOKUP($B654,大盤與近月台指!$A$4:$I$499,4,FALSE)</f>
        <v>#N/A</v>
      </c>
      <c r="F654" s="33" t="e">
        <f>VLOOKUP($B654,大盤與近月台指!$A$4:$I$499,5,FALSE)</f>
        <v>#N/A</v>
      </c>
      <c r="G654" s="49" t="e">
        <f>VLOOKUP($B654,三大法人買賣超!$A$4:$I$500,3,FALSE)</f>
        <v>#N/A</v>
      </c>
      <c r="H654" s="34" t="e">
        <f>VLOOKUP($B654,三大法人買賣超!$A$4:$I$500,5,FALSE)</f>
        <v>#N/A</v>
      </c>
      <c r="I654" s="27" t="e">
        <f>VLOOKUP($B654,三大法人買賣超!$A$4:$I$500,7,FALSE)</f>
        <v>#N/A</v>
      </c>
      <c r="J654" s="27" t="e">
        <f>VLOOKUP($B654,三大法人買賣超!$A$4:$I$500,9,FALSE)</f>
        <v>#N/A</v>
      </c>
      <c r="K654" s="37">
        <f>新台幣匯率美元指數!B655</f>
        <v>0</v>
      </c>
      <c r="L654" s="38">
        <f>新台幣匯率美元指數!C655</f>
        <v>0</v>
      </c>
      <c r="M654" s="39">
        <f>新台幣匯率美元指數!D655</f>
        <v>0</v>
      </c>
      <c r="N654" s="27" t="e">
        <f>VLOOKUP($B654,外資期貨未平倉口數!$A$4:$M$499,4,FALSE)</f>
        <v>#N/A</v>
      </c>
      <c r="O654" s="27" t="e">
        <f>VLOOKUP($B654,外資期貨未平倉口數!$A$4:$M$499,9,FALSE)</f>
        <v>#N/A</v>
      </c>
      <c r="P654" s="27" t="e">
        <f>VLOOKUP($B654,外資期貨未平倉口數!$A$4:$M$499,10,FALSE)</f>
        <v>#N/A</v>
      </c>
      <c r="Q654" s="27" t="e">
        <f>VLOOKUP($B654,外資期貨未平倉口數!$A$4:$M$499,11,FALSE)</f>
        <v>#N/A</v>
      </c>
      <c r="R654" s="64" t="e">
        <f>VLOOKUP($B654,選擇權未平倉餘額!$A$4:$I$500,6,FALSE)</f>
        <v>#N/A</v>
      </c>
      <c r="S654" s="64" t="e">
        <f>VLOOKUP($B654,選擇權未平倉餘額!$A$4:$I$500,7,FALSE)</f>
        <v>#N/A</v>
      </c>
      <c r="T654" s="64" t="e">
        <f>VLOOKUP($B654,選擇權未平倉餘額!$A$4:$I$500,8,FALSE)</f>
        <v>#N/A</v>
      </c>
      <c r="U654" s="64" t="e">
        <f>VLOOKUP($B654,選擇權未平倉餘額!$A$4:$I$500,9,FALSE)</f>
        <v>#N/A</v>
      </c>
      <c r="V654" s="39" t="e">
        <f>VLOOKUP($B654,臺指選擇權P_C_Ratios!$A$4:$C$500,3,FALSE)</f>
        <v>#N/A</v>
      </c>
      <c r="W654" s="41" t="e">
        <f>VLOOKUP($B654,散戶多空比!$A$6:$L$500,12,FALSE)</f>
        <v>#N/A</v>
      </c>
      <c r="X654" s="40" t="e">
        <f>VLOOKUP($B654,期貨大額交易人未沖銷部位!$A$4:$O$499,4,FALSE)</f>
        <v>#N/A</v>
      </c>
      <c r="Y654" s="40" t="e">
        <f>VLOOKUP($B654,期貨大額交易人未沖銷部位!$A$4:$O$499,7,FALSE)</f>
        <v>#N/A</v>
      </c>
      <c r="Z654" s="40" t="e">
        <f>VLOOKUP($B654,期貨大額交易人未沖銷部位!$A$4:$O$499,10,FALSE)</f>
        <v>#N/A</v>
      </c>
      <c r="AA654" s="40" t="e">
        <f>VLOOKUP($B654,期貨大額交易人未沖銷部位!$A$4:$O$499,13,FALSE)</f>
        <v>#N/A</v>
      </c>
      <c r="AB654" s="40" t="e">
        <f>VLOOKUP($B654,期貨大額交易人未沖銷部位!$A$4:$O$499,14,FALSE)</f>
        <v>#N/A</v>
      </c>
      <c r="AC654" s="40" t="e">
        <f>VLOOKUP($B654,期貨大額交易人未沖銷部位!$A$4:$O$499,15,FALSE)</f>
        <v>#N/A</v>
      </c>
      <c r="AD654" s="33" t="e">
        <f>VLOOKUP($B654,三大美股走勢!$A$4:$J$495,4,FALSE)</f>
        <v>#N/A</v>
      </c>
      <c r="AE654" s="33" t="e">
        <f>VLOOKUP($B654,三大美股走勢!$A$4:$J$495,7,FALSE)</f>
        <v>#N/A</v>
      </c>
      <c r="AF654" s="33" t="e">
        <f>VLOOKUP($B654,三大美股走勢!$A$4:$J$495,10,FALSE)</f>
        <v>#N/A</v>
      </c>
    </row>
    <row r="655" spans="2:32">
      <c r="B655" s="32">
        <v>43434</v>
      </c>
      <c r="C655" s="33" t="e">
        <f>VLOOKUP($B655,大盤與近月台指!$A$4:$I$499,2,FALSE)</f>
        <v>#N/A</v>
      </c>
      <c r="D655" s="34" t="e">
        <f>VLOOKUP($B655,大盤與近月台指!$A$4:$I$499,3,FALSE)</f>
        <v>#N/A</v>
      </c>
      <c r="E655" s="35" t="e">
        <f>VLOOKUP($B655,大盤與近月台指!$A$4:$I$499,4,FALSE)</f>
        <v>#N/A</v>
      </c>
      <c r="F655" s="33" t="e">
        <f>VLOOKUP($B655,大盤與近月台指!$A$4:$I$499,5,FALSE)</f>
        <v>#N/A</v>
      </c>
      <c r="G655" s="49" t="e">
        <f>VLOOKUP($B655,三大法人買賣超!$A$4:$I$500,3,FALSE)</f>
        <v>#N/A</v>
      </c>
      <c r="H655" s="34" t="e">
        <f>VLOOKUP($B655,三大法人買賣超!$A$4:$I$500,5,FALSE)</f>
        <v>#N/A</v>
      </c>
      <c r="I655" s="27" t="e">
        <f>VLOOKUP($B655,三大法人買賣超!$A$4:$I$500,7,FALSE)</f>
        <v>#N/A</v>
      </c>
      <c r="J655" s="27" t="e">
        <f>VLOOKUP($B655,三大法人買賣超!$A$4:$I$500,9,FALSE)</f>
        <v>#N/A</v>
      </c>
      <c r="K655" s="37">
        <f>新台幣匯率美元指數!B656</f>
        <v>0</v>
      </c>
      <c r="L655" s="38">
        <f>新台幣匯率美元指數!C656</f>
        <v>0</v>
      </c>
      <c r="M655" s="39">
        <f>新台幣匯率美元指數!D656</f>
        <v>0</v>
      </c>
      <c r="N655" s="27" t="e">
        <f>VLOOKUP($B655,外資期貨未平倉口數!$A$4:$M$499,4,FALSE)</f>
        <v>#N/A</v>
      </c>
      <c r="O655" s="27" t="e">
        <f>VLOOKUP($B655,外資期貨未平倉口數!$A$4:$M$499,9,FALSE)</f>
        <v>#N/A</v>
      </c>
      <c r="P655" s="27" t="e">
        <f>VLOOKUP($B655,外資期貨未平倉口數!$A$4:$M$499,10,FALSE)</f>
        <v>#N/A</v>
      </c>
      <c r="Q655" s="27" t="e">
        <f>VLOOKUP($B655,外資期貨未平倉口數!$A$4:$M$499,11,FALSE)</f>
        <v>#N/A</v>
      </c>
      <c r="R655" s="64" t="e">
        <f>VLOOKUP($B655,選擇權未平倉餘額!$A$4:$I$500,6,FALSE)</f>
        <v>#N/A</v>
      </c>
      <c r="S655" s="64" t="e">
        <f>VLOOKUP($B655,選擇權未平倉餘額!$A$4:$I$500,7,FALSE)</f>
        <v>#N/A</v>
      </c>
      <c r="T655" s="64" t="e">
        <f>VLOOKUP($B655,選擇權未平倉餘額!$A$4:$I$500,8,FALSE)</f>
        <v>#N/A</v>
      </c>
      <c r="U655" s="64" t="e">
        <f>VLOOKUP($B655,選擇權未平倉餘額!$A$4:$I$500,9,FALSE)</f>
        <v>#N/A</v>
      </c>
      <c r="V655" s="39" t="e">
        <f>VLOOKUP($B655,臺指選擇權P_C_Ratios!$A$4:$C$500,3,FALSE)</f>
        <v>#N/A</v>
      </c>
      <c r="W655" s="41" t="e">
        <f>VLOOKUP($B655,散戶多空比!$A$6:$L$500,12,FALSE)</f>
        <v>#N/A</v>
      </c>
      <c r="X655" s="40" t="e">
        <f>VLOOKUP($B655,期貨大額交易人未沖銷部位!$A$4:$O$499,4,FALSE)</f>
        <v>#N/A</v>
      </c>
      <c r="Y655" s="40" t="e">
        <f>VLOOKUP($B655,期貨大額交易人未沖銷部位!$A$4:$O$499,7,FALSE)</f>
        <v>#N/A</v>
      </c>
      <c r="Z655" s="40" t="e">
        <f>VLOOKUP($B655,期貨大額交易人未沖銷部位!$A$4:$O$499,10,FALSE)</f>
        <v>#N/A</v>
      </c>
      <c r="AA655" s="40" t="e">
        <f>VLOOKUP($B655,期貨大額交易人未沖銷部位!$A$4:$O$499,13,FALSE)</f>
        <v>#N/A</v>
      </c>
      <c r="AB655" s="40" t="e">
        <f>VLOOKUP($B655,期貨大額交易人未沖銷部位!$A$4:$O$499,14,FALSE)</f>
        <v>#N/A</v>
      </c>
      <c r="AC655" s="40" t="e">
        <f>VLOOKUP($B655,期貨大額交易人未沖銷部位!$A$4:$O$499,15,FALSE)</f>
        <v>#N/A</v>
      </c>
      <c r="AD655" s="33" t="e">
        <f>VLOOKUP($B655,三大美股走勢!$A$4:$J$495,4,FALSE)</f>
        <v>#N/A</v>
      </c>
      <c r="AE655" s="33" t="e">
        <f>VLOOKUP($B655,三大美股走勢!$A$4:$J$495,7,FALSE)</f>
        <v>#N/A</v>
      </c>
      <c r="AF655" s="33" t="e">
        <f>VLOOKUP($B655,三大美股走勢!$A$4:$J$495,10,FALSE)</f>
        <v>#N/A</v>
      </c>
    </row>
    <row r="656" spans="2:32">
      <c r="B656" s="32">
        <v>43435</v>
      </c>
      <c r="C656" s="33" t="e">
        <f>VLOOKUP($B656,大盤與近月台指!$A$4:$I$499,2,FALSE)</f>
        <v>#N/A</v>
      </c>
      <c r="D656" s="34" t="e">
        <f>VLOOKUP($B656,大盤與近月台指!$A$4:$I$499,3,FALSE)</f>
        <v>#N/A</v>
      </c>
      <c r="E656" s="35" t="e">
        <f>VLOOKUP($B656,大盤與近月台指!$A$4:$I$499,4,FALSE)</f>
        <v>#N/A</v>
      </c>
      <c r="F656" s="33" t="e">
        <f>VLOOKUP($B656,大盤與近月台指!$A$4:$I$499,5,FALSE)</f>
        <v>#N/A</v>
      </c>
      <c r="G656" s="49" t="e">
        <f>VLOOKUP($B656,三大法人買賣超!$A$4:$I$500,3,FALSE)</f>
        <v>#N/A</v>
      </c>
      <c r="H656" s="34" t="e">
        <f>VLOOKUP($B656,三大法人買賣超!$A$4:$I$500,5,FALSE)</f>
        <v>#N/A</v>
      </c>
      <c r="I656" s="27" t="e">
        <f>VLOOKUP($B656,三大法人買賣超!$A$4:$I$500,7,FALSE)</f>
        <v>#N/A</v>
      </c>
      <c r="J656" s="27" t="e">
        <f>VLOOKUP($B656,三大法人買賣超!$A$4:$I$500,9,FALSE)</f>
        <v>#N/A</v>
      </c>
      <c r="K656" s="37">
        <f>新台幣匯率美元指數!B657</f>
        <v>0</v>
      </c>
      <c r="L656" s="38">
        <f>新台幣匯率美元指數!C657</f>
        <v>0</v>
      </c>
      <c r="M656" s="39">
        <f>新台幣匯率美元指數!D657</f>
        <v>0</v>
      </c>
      <c r="N656" s="27" t="e">
        <f>VLOOKUP($B656,外資期貨未平倉口數!$A$4:$M$499,4,FALSE)</f>
        <v>#N/A</v>
      </c>
      <c r="O656" s="27" t="e">
        <f>VLOOKUP($B656,外資期貨未平倉口數!$A$4:$M$499,9,FALSE)</f>
        <v>#N/A</v>
      </c>
      <c r="P656" s="27" t="e">
        <f>VLOOKUP($B656,外資期貨未平倉口數!$A$4:$M$499,10,FALSE)</f>
        <v>#N/A</v>
      </c>
      <c r="Q656" s="27" t="e">
        <f>VLOOKUP($B656,外資期貨未平倉口數!$A$4:$M$499,11,FALSE)</f>
        <v>#N/A</v>
      </c>
      <c r="R656" s="64" t="e">
        <f>VLOOKUP($B656,選擇權未平倉餘額!$A$4:$I$500,6,FALSE)</f>
        <v>#N/A</v>
      </c>
      <c r="S656" s="64" t="e">
        <f>VLOOKUP($B656,選擇權未平倉餘額!$A$4:$I$500,7,FALSE)</f>
        <v>#N/A</v>
      </c>
      <c r="T656" s="64" t="e">
        <f>VLOOKUP($B656,選擇權未平倉餘額!$A$4:$I$500,8,FALSE)</f>
        <v>#N/A</v>
      </c>
      <c r="U656" s="64" t="e">
        <f>VLOOKUP($B656,選擇權未平倉餘額!$A$4:$I$500,9,FALSE)</f>
        <v>#N/A</v>
      </c>
      <c r="V656" s="39" t="e">
        <f>VLOOKUP($B656,臺指選擇權P_C_Ratios!$A$4:$C$500,3,FALSE)</f>
        <v>#N/A</v>
      </c>
      <c r="W656" s="41" t="e">
        <f>VLOOKUP($B656,散戶多空比!$A$6:$L$500,12,FALSE)</f>
        <v>#N/A</v>
      </c>
      <c r="X656" s="40" t="e">
        <f>VLOOKUP($B656,期貨大額交易人未沖銷部位!$A$4:$O$499,4,FALSE)</f>
        <v>#N/A</v>
      </c>
      <c r="Y656" s="40" t="e">
        <f>VLOOKUP($B656,期貨大額交易人未沖銷部位!$A$4:$O$499,7,FALSE)</f>
        <v>#N/A</v>
      </c>
      <c r="Z656" s="40" t="e">
        <f>VLOOKUP($B656,期貨大額交易人未沖銷部位!$A$4:$O$499,10,FALSE)</f>
        <v>#N/A</v>
      </c>
      <c r="AA656" s="40" t="e">
        <f>VLOOKUP($B656,期貨大額交易人未沖銷部位!$A$4:$O$499,13,FALSE)</f>
        <v>#N/A</v>
      </c>
      <c r="AB656" s="40" t="e">
        <f>VLOOKUP($B656,期貨大額交易人未沖銷部位!$A$4:$O$499,14,FALSE)</f>
        <v>#N/A</v>
      </c>
      <c r="AC656" s="40" t="e">
        <f>VLOOKUP($B656,期貨大額交易人未沖銷部位!$A$4:$O$499,15,FALSE)</f>
        <v>#N/A</v>
      </c>
      <c r="AD656" s="33" t="e">
        <f>VLOOKUP($B656,三大美股走勢!$A$4:$J$495,4,FALSE)</f>
        <v>#N/A</v>
      </c>
      <c r="AE656" s="33" t="e">
        <f>VLOOKUP($B656,三大美股走勢!$A$4:$J$495,7,FALSE)</f>
        <v>#N/A</v>
      </c>
      <c r="AF656" s="33" t="e">
        <f>VLOOKUP($B656,三大美股走勢!$A$4:$J$495,10,FALSE)</f>
        <v>#N/A</v>
      </c>
    </row>
    <row r="657" spans="2:32">
      <c r="B657" s="32">
        <v>43436</v>
      </c>
      <c r="C657" s="33" t="e">
        <f>VLOOKUP($B657,大盤與近月台指!$A$4:$I$499,2,FALSE)</f>
        <v>#N/A</v>
      </c>
      <c r="D657" s="34" t="e">
        <f>VLOOKUP($B657,大盤與近月台指!$A$4:$I$499,3,FALSE)</f>
        <v>#N/A</v>
      </c>
      <c r="E657" s="35" t="e">
        <f>VLOOKUP($B657,大盤與近月台指!$A$4:$I$499,4,FALSE)</f>
        <v>#N/A</v>
      </c>
      <c r="F657" s="33" t="e">
        <f>VLOOKUP($B657,大盤與近月台指!$A$4:$I$499,5,FALSE)</f>
        <v>#N/A</v>
      </c>
      <c r="G657" s="49" t="e">
        <f>VLOOKUP($B657,三大法人買賣超!$A$4:$I$500,3,FALSE)</f>
        <v>#N/A</v>
      </c>
      <c r="H657" s="34" t="e">
        <f>VLOOKUP($B657,三大法人買賣超!$A$4:$I$500,5,FALSE)</f>
        <v>#N/A</v>
      </c>
      <c r="I657" s="27" t="e">
        <f>VLOOKUP($B657,三大法人買賣超!$A$4:$I$500,7,FALSE)</f>
        <v>#N/A</v>
      </c>
      <c r="J657" s="27" t="e">
        <f>VLOOKUP($B657,三大法人買賣超!$A$4:$I$500,9,FALSE)</f>
        <v>#N/A</v>
      </c>
      <c r="K657" s="37">
        <f>新台幣匯率美元指數!B658</f>
        <v>0</v>
      </c>
      <c r="L657" s="38">
        <f>新台幣匯率美元指數!C658</f>
        <v>0</v>
      </c>
      <c r="M657" s="39">
        <f>新台幣匯率美元指數!D658</f>
        <v>0</v>
      </c>
      <c r="N657" s="27" t="e">
        <f>VLOOKUP($B657,外資期貨未平倉口數!$A$4:$M$499,4,FALSE)</f>
        <v>#N/A</v>
      </c>
      <c r="O657" s="27" t="e">
        <f>VLOOKUP($B657,外資期貨未平倉口數!$A$4:$M$499,9,FALSE)</f>
        <v>#N/A</v>
      </c>
      <c r="P657" s="27" t="e">
        <f>VLOOKUP($B657,外資期貨未平倉口數!$A$4:$M$499,10,FALSE)</f>
        <v>#N/A</v>
      </c>
      <c r="Q657" s="27" t="e">
        <f>VLOOKUP($B657,外資期貨未平倉口數!$A$4:$M$499,11,FALSE)</f>
        <v>#N/A</v>
      </c>
      <c r="R657" s="64" t="e">
        <f>VLOOKUP($B657,選擇權未平倉餘額!$A$4:$I$500,6,FALSE)</f>
        <v>#N/A</v>
      </c>
      <c r="S657" s="64" t="e">
        <f>VLOOKUP($B657,選擇權未平倉餘額!$A$4:$I$500,7,FALSE)</f>
        <v>#N/A</v>
      </c>
      <c r="T657" s="64" t="e">
        <f>VLOOKUP($B657,選擇權未平倉餘額!$A$4:$I$500,8,FALSE)</f>
        <v>#N/A</v>
      </c>
      <c r="U657" s="64" t="e">
        <f>VLOOKUP($B657,選擇權未平倉餘額!$A$4:$I$500,9,FALSE)</f>
        <v>#N/A</v>
      </c>
      <c r="V657" s="39" t="e">
        <f>VLOOKUP($B657,臺指選擇權P_C_Ratios!$A$4:$C$500,3,FALSE)</f>
        <v>#N/A</v>
      </c>
      <c r="W657" s="41" t="e">
        <f>VLOOKUP($B657,散戶多空比!$A$6:$L$500,12,FALSE)</f>
        <v>#N/A</v>
      </c>
      <c r="X657" s="40" t="e">
        <f>VLOOKUP($B657,期貨大額交易人未沖銷部位!$A$4:$O$499,4,FALSE)</f>
        <v>#N/A</v>
      </c>
      <c r="Y657" s="40" t="e">
        <f>VLOOKUP($B657,期貨大額交易人未沖銷部位!$A$4:$O$499,7,FALSE)</f>
        <v>#N/A</v>
      </c>
      <c r="Z657" s="40" t="e">
        <f>VLOOKUP($B657,期貨大額交易人未沖銷部位!$A$4:$O$499,10,FALSE)</f>
        <v>#N/A</v>
      </c>
      <c r="AA657" s="40" t="e">
        <f>VLOOKUP($B657,期貨大額交易人未沖銷部位!$A$4:$O$499,13,FALSE)</f>
        <v>#N/A</v>
      </c>
      <c r="AB657" s="40" t="e">
        <f>VLOOKUP($B657,期貨大額交易人未沖銷部位!$A$4:$O$499,14,FALSE)</f>
        <v>#N/A</v>
      </c>
      <c r="AC657" s="40" t="e">
        <f>VLOOKUP($B657,期貨大額交易人未沖銷部位!$A$4:$O$499,15,FALSE)</f>
        <v>#N/A</v>
      </c>
      <c r="AD657" s="33" t="e">
        <f>VLOOKUP($B657,三大美股走勢!$A$4:$J$495,4,FALSE)</f>
        <v>#N/A</v>
      </c>
      <c r="AE657" s="33" t="e">
        <f>VLOOKUP($B657,三大美股走勢!$A$4:$J$495,7,FALSE)</f>
        <v>#N/A</v>
      </c>
      <c r="AF657" s="33" t="e">
        <f>VLOOKUP($B657,三大美股走勢!$A$4:$J$495,10,FALSE)</f>
        <v>#N/A</v>
      </c>
    </row>
    <row r="658" spans="2:32">
      <c r="B658" s="32">
        <v>43437</v>
      </c>
      <c r="C658" s="33" t="e">
        <f>VLOOKUP($B658,大盤與近月台指!$A$4:$I$499,2,FALSE)</f>
        <v>#N/A</v>
      </c>
      <c r="D658" s="34" t="e">
        <f>VLOOKUP($B658,大盤與近月台指!$A$4:$I$499,3,FALSE)</f>
        <v>#N/A</v>
      </c>
      <c r="E658" s="35" t="e">
        <f>VLOOKUP($B658,大盤與近月台指!$A$4:$I$499,4,FALSE)</f>
        <v>#N/A</v>
      </c>
      <c r="F658" s="33" t="e">
        <f>VLOOKUP($B658,大盤與近月台指!$A$4:$I$499,5,FALSE)</f>
        <v>#N/A</v>
      </c>
      <c r="G658" s="49" t="e">
        <f>VLOOKUP($B658,三大法人買賣超!$A$4:$I$500,3,FALSE)</f>
        <v>#N/A</v>
      </c>
      <c r="H658" s="34" t="e">
        <f>VLOOKUP($B658,三大法人買賣超!$A$4:$I$500,5,FALSE)</f>
        <v>#N/A</v>
      </c>
      <c r="I658" s="27" t="e">
        <f>VLOOKUP($B658,三大法人買賣超!$A$4:$I$500,7,FALSE)</f>
        <v>#N/A</v>
      </c>
      <c r="J658" s="27" t="e">
        <f>VLOOKUP($B658,三大法人買賣超!$A$4:$I$500,9,FALSE)</f>
        <v>#N/A</v>
      </c>
      <c r="K658" s="37">
        <f>新台幣匯率美元指數!B659</f>
        <v>0</v>
      </c>
      <c r="L658" s="38">
        <f>新台幣匯率美元指數!C659</f>
        <v>0</v>
      </c>
      <c r="M658" s="39">
        <f>新台幣匯率美元指數!D659</f>
        <v>0</v>
      </c>
      <c r="N658" s="27" t="e">
        <f>VLOOKUP($B658,外資期貨未平倉口數!$A$4:$M$499,4,FALSE)</f>
        <v>#N/A</v>
      </c>
      <c r="O658" s="27" t="e">
        <f>VLOOKUP($B658,外資期貨未平倉口數!$A$4:$M$499,9,FALSE)</f>
        <v>#N/A</v>
      </c>
      <c r="P658" s="27" t="e">
        <f>VLOOKUP($B658,外資期貨未平倉口數!$A$4:$M$499,10,FALSE)</f>
        <v>#N/A</v>
      </c>
      <c r="Q658" s="27" t="e">
        <f>VLOOKUP($B658,外資期貨未平倉口數!$A$4:$M$499,11,FALSE)</f>
        <v>#N/A</v>
      </c>
      <c r="R658" s="64" t="e">
        <f>VLOOKUP($B658,選擇權未平倉餘額!$A$4:$I$500,6,FALSE)</f>
        <v>#N/A</v>
      </c>
      <c r="S658" s="64" t="e">
        <f>VLOOKUP($B658,選擇權未平倉餘額!$A$4:$I$500,7,FALSE)</f>
        <v>#N/A</v>
      </c>
      <c r="T658" s="64" t="e">
        <f>VLOOKUP($B658,選擇權未平倉餘額!$A$4:$I$500,8,FALSE)</f>
        <v>#N/A</v>
      </c>
      <c r="U658" s="64" t="e">
        <f>VLOOKUP($B658,選擇權未平倉餘額!$A$4:$I$500,9,FALSE)</f>
        <v>#N/A</v>
      </c>
      <c r="V658" s="39" t="e">
        <f>VLOOKUP($B658,臺指選擇權P_C_Ratios!$A$4:$C$500,3,FALSE)</f>
        <v>#N/A</v>
      </c>
      <c r="W658" s="41" t="e">
        <f>VLOOKUP($B658,散戶多空比!$A$6:$L$500,12,FALSE)</f>
        <v>#N/A</v>
      </c>
      <c r="X658" s="40" t="e">
        <f>VLOOKUP($B658,期貨大額交易人未沖銷部位!$A$4:$O$499,4,FALSE)</f>
        <v>#N/A</v>
      </c>
      <c r="Y658" s="40" t="e">
        <f>VLOOKUP($B658,期貨大額交易人未沖銷部位!$A$4:$O$499,7,FALSE)</f>
        <v>#N/A</v>
      </c>
      <c r="Z658" s="40" t="e">
        <f>VLOOKUP($B658,期貨大額交易人未沖銷部位!$A$4:$O$499,10,FALSE)</f>
        <v>#N/A</v>
      </c>
      <c r="AA658" s="40" t="e">
        <f>VLOOKUP($B658,期貨大額交易人未沖銷部位!$A$4:$O$499,13,FALSE)</f>
        <v>#N/A</v>
      </c>
      <c r="AB658" s="40" t="e">
        <f>VLOOKUP($B658,期貨大額交易人未沖銷部位!$A$4:$O$499,14,FALSE)</f>
        <v>#N/A</v>
      </c>
      <c r="AC658" s="40" t="e">
        <f>VLOOKUP($B658,期貨大額交易人未沖銷部位!$A$4:$O$499,15,FALSE)</f>
        <v>#N/A</v>
      </c>
      <c r="AD658" s="33" t="e">
        <f>VLOOKUP($B658,三大美股走勢!$A$4:$J$495,4,FALSE)</f>
        <v>#N/A</v>
      </c>
      <c r="AE658" s="33" t="e">
        <f>VLOOKUP($B658,三大美股走勢!$A$4:$J$495,7,FALSE)</f>
        <v>#N/A</v>
      </c>
      <c r="AF658" s="33" t="e">
        <f>VLOOKUP($B658,三大美股走勢!$A$4:$J$495,10,FALSE)</f>
        <v>#N/A</v>
      </c>
    </row>
    <row r="659" spans="2:32">
      <c r="B659" s="32">
        <v>43438</v>
      </c>
      <c r="C659" s="33" t="e">
        <f>VLOOKUP($B659,大盤與近月台指!$A$4:$I$499,2,FALSE)</f>
        <v>#N/A</v>
      </c>
      <c r="D659" s="34" t="e">
        <f>VLOOKUP($B659,大盤與近月台指!$A$4:$I$499,3,FALSE)</f>
        <v>#N/A</v>
      </c>
      <c r="E659" s="35" t="e">
        <f>VLOOKUP($B659,大盤與近月台指!$A$4:$I$499,4,FALSE)</f>
        <v>#N/A</v>
      </c>
      <c r="F659" s="33" t="e">
        <f>VLOOKUP($B659,大盤與近月台指!$A$4:$I$499,5,FALSE)</f>
        <v>#N/A</v>
      </c>
      <c r="G659" s="49" t="e">
        <f>VLOOKUP($B659,三大法人買賣超!$A$4:$I$500,3,FALSE)</f>
        <v>#N/A</v>
      </c>
      <c r="H659" s="34" t="e">
        <f>VLOOKUP($B659,三大法人買賣超!$A$4:$I$500,5,FALSE)</f>
        <v>#N/A</v>
      </c>
      <c r="I659" s="27" t="e">
        <f>VLOOKUP($B659,三大法人買賣超!$A$4:$I$500,7,FALSE)</f>
        <v>#N/A</v>
      </c>
      <c r="J659" s="27" t="e">
        <f>VLOOKUP($B659,三大法人買賣超!$A$4:$I$500,9,FALSE)</f>
        <v>#N/A</v>
      </c>
      <c r="K659" s="37">
        <f>新台幣匯率美元指數!B660</f>
        <v>0</v>
      </c>
      <c r="L659" s="38">
        <f>新台幣匯率美元指數!C660</f>
        <v>0</v>
      </c>
      <c r="M659" s="39">
        <f>新台幣匯率美元指數!D660</f>
        <v>0</v>
      </c>
      <c r="N659" s="27" t="e">
        <f>VLOOKUP($B659,外資期貨未平倉口數!$A$4:$M$499,4,FALSE)</f>
        <v>#N/A</v>
      </c>
      <c r="O659" s="27" t="e">
        <f>VLOOKUP($B659,外資期貨未平倉口數!$A$4:$M$499,9,FALSE)</f>
        <v>#N/A</v>
      </c>
      <c r="P659" s="27" t="e">
        <f>VLOOKUP($B659,外資期貨未平倉口數!$A$4:$M$499,10,FALSE)</f>
        <v>#N/A</v>
      </c>
      <c r="Q659" s="27" t="e">
        <f>VLOOKUP($B659,外資期貨未平倉口數!$A$4:$M$499,11,FALSE)</f>
        <v>#N/A</v>
      </c>
      <c r="R659" s="64" t="e">
        <f>VLOOKUP($B659,選擇權未平倉餘額!$A$4:$I$500,6,FALSE)</f>
        <v>#N/A</v>
      </c>
      <c r="S659" s="64" t="e">
        <f>VLOOKUP($B659,選擇權未平倉餘額!$A$4:$I$500,7,FALSE)</f>
        <v>#N/A</v>
      </c>
      <c r="T659" s="64" t="e">
        <f>VLOOKUP($B659,選擇權未平倉餘額!$A$4:$I$500,8,FALSE)</f>
        <v>#N/A</v>
      </c>
      <c r="U659" s="64" t="e">
        <f>VLOOKUP($B659,選擇權未平倉餘額!$A$4:$I$500,9,FALSE)</f>
        <v>#N/A</v>
      </c>
      <c r="V659" s="39" t="e">
        <f>VLOOKUP($B659,臺指選擇權P_C_Ratios!$A$4:$C$500,3,FALSE)</f>
        <v>#N/A</v>
      </c>
      <c r="W659" s="41" t="e">
        <f>VLOOKUP($B659,散戶多空比!$A$6:$L$500,12,FALSE)</f>
        <v>#N/A</v>
      </c>
      <c r="X659" s="40" t="e">
        <f>VLOOKUP($B659,期貨大額交易人未沖銷部位!$A$4:$O$499,4,FALSE)</f>
        <v>#N/A</v>
      </c>
      <c r="Y659" s="40" t="e">
        <f>VLOOKUP($B659,期貨大額交易人未沖銷部位!$A$4:$O$499,7,FALSE)</f>
        <v>#N/A</v>
      </c>
      <c r="Z659" s="40" t="e">
        <f>VLOOKUP($B659,期貨大額交易人未沖銷部位!$A$4:$O$499,10,FALSE)</f>
        <v>#N/A</v>
      </c>
      <c r="AA659" s="40" t="e">
        <f>VLOOKUP($B659,期貨大額交易人未沖銷部位!$A$4:$O$499,13,FALSE)</f>
        <v>#N/A</v>
      </c>
      <c r="AB659" s="40" t="e">
        <f>VLOOKUP($B659,期貨大額交易人未沖銷部位!$A$4:$O$499,14,FALSE)</f>
        <v>#N/A</v>
      </c>
      <c r="AC659" s="40" t="e">
        <f>VLOOKUP($B659,期貨大額交易人未沖銷部位!$A$4:$O$499,15,FALSE)</f>
        <v>#N/A</v>
      </c>
      <c r="AD659" s="33" t="e">
        <f>VLOOKUP($B659,三大美股走勢!$A$4:$J$495,4,FALSE)</f>
        <v>#N/A</v>
      </c>
      <c r="AE659" s="33" t="e">
        <f>VLOOKUP($B659,三大美股走勢!$A$4:$J$495,7,FALSE)</f>
        <v>#N/A</v>
      </c>
      <c r="AF659" s="33" t="e">
        <f>VLOOKUP($B659,三大美股走勢!$A$4:$J$495,10,FALSE)</f>
        <v>#N/A</v>
      </c>
    </row>
    <row r="660" spans="2:32">
      <c r="B660" s="32">
        <v>43439</v>
      </c>
      <c r="C660" s="33" t="e">
        <f>VLOOKUP($B660,大盤與近月台指!$A$4:$I$499,2,FALSE)</f>
        <v>#N/A</v>
      </c>
      <c r="D660" s="34" t="e">
        <f>VLOOKUP($B660,大盤與近月台指!$A$4:$I$499,3,FALSE)</f>
        <v>#N/A</v>
      </c>
      <c r="E660" s="35" t="e">
        <f>VLOOKUP($B660,大盤與近月台指!$A$4:$I$499,4,FALSE)</f>
        <v>#N/A</v>
      </c>
      <c r="F660" s="33" t="e">
        <f>VLOOKUP($B660,大盤與近月台指!$A$4:$I$499,5,FALSE)</f>
        <v>#N/A</v>
      </c>
      <c r="G660" s="49" t="e">
        <f>VLOOKUP($B660,三大法人買賣超!$A$4:$I$500,3,FALSE)</f>
        <v>#N/A</v>
      </c>
      <c r="H660" s="34" t="e">
        <f>VLOOKUP($B660,三大法人買賣超!$A$4:$I$500,5,FALSE)</f>
        <v>#N/A</v>
      </c>
      <c r="I660" s="27" t="e">
        <f>VLOOKUP($B660,三大法人買賣超!$A$4:$I$500,7,FALSE)</f>
        <v>#N/A</v>
      </c>
      <c r="J660" s="27" t="e">
        <f>VLOOKUP($B660,三大法人買賣超!$A$4:$I$500,9,FALSE)</f>
        <v>#N/A</v>
      </c>
      <c r="K660" s="37">
        <f>新台幣匯率美元指數!B661</f>
        <v>0</v>
      </c>
      <c r="L660" s="38">
        <f>新台幣匯率美元指數!C661</f>
        <v>0</v>
      </c>
      <c r="M660" s="39">
        <f>新台幣匯率美元指數!D661</f>
        <v>0</v>
      </c>
      <c r="N660" s="27" t="e">
        <f>VLOOKUP($B660,外資期貨未平倉口數!$A$4:$M$499,4,FALSE)</f>
        <v>#N/A</v>
      </c>
      <c r="O660" s="27" t="e">
        <f>VLOOKUP($B660,外資期貨未平倉口數!$A$4:$M$499,9,FALSE)</f>
        <v>#N/A</v>
      </c>
      <c r="P660" s="27" t="e">
        <f>VLOOKUP($B660,外資期貨未平倉口數!$A$4:$M$499,10,FALSE)</f>
        <v>#N/A</v>
      </c>
      <c r="Q660" s="27" t="e">
        <f>VLOOKUP($B660,外資期貨未平倉口數!$A$4:$M$499,11,FALSE)</f>
        <v>#N/A</v>
      </c>
      <c r="R660" s="64" t="e">
        <f>VLOOKUP($B660,選擇權未平倉餘額!$A$4:$I$500,6,FALSE)</f>
        <v>#N/A</v>
      </c>
      <c r="S660" s="64" t="e">
        <f>VLOOKUP($B660,選擇權未平倉餘額!$A$4:$I$500,7,FALSE)</f>
        <v>#N/A</v>
      </c>
      <c r="T660" s="64" t="e">
        <f>VLOOKUP($B660,選擇權未平倉餘額!$A$4:$I$500,8,FALSE)</f>
        <v>#N/A</v>
      </c>
      <c r="U660" s="64" t="e">
        <f>VLOOKUP($B660,選擇權未平倉餘額!$A$4:$I$500,9,FALSE)</f>
        <v>#N/A</v>
      </c>
      <c r="V660" s="39" t="e">
        <f>VLOOKUP($B660,臺指選擇權P_C_Ratios!$A$4:$C$500,3,FALSE)</f>
        <v>#N/A</v>
      </c>
      <c r="W660" s="41" t="e">
        <f>VLOOKUP($B660,散戶多空比!$A$6:$L$500,12,FALSE)</f>
        <v>#N/A</v>
      </c>
      <c r="X660" s="40" t="e">
        <f>VLOOKUP($B660,期貨大額交易人未沖銷部位!$A$4:$O$499,4,FALSE)</f>
        <v>#N/A</v>
      </c>
      <c r="Y660" s="40" t="e">
        <f>VLOOKUP($B660,期貨大額交易人未沖銷部位!$A$4:$O$499,7,FALSE)</f>
        <v>#N/A</v>
      </c>
      <c r="Z660" s="40" t="e">
        <f>VLOOKUP($B660,期貨大額交易人未沖銷部位!$A$4:$O$499,10,FALSE)</f>
        <v>#N/A</v>
      </c>
      <c r="AA660" s="40" t="e">
        <f>VLOOKUP($B660,期貨大額交易人未沖銷部位!$A$4:$O$499,13,FALSE)</f>
        <v>#N/A</v>
      </c>
      <c r="AB660" s="40" t="e">
        <f>VLOOKUP($B660,期貨大額交易人未沖銷部位!$A$4:$O$499,14,FALSE)</f>
        <v>#N/A</v>
      </c>
      <c r="AC660" s="40" t="e">
        <f>VLOOKUP($B660,期貨大額交易人未沖銷部位!$A$4:$O$499,15,FALSE)</f>
        <v>#N/A</v>
      </c>
      <c r="AD660" s="33" t="e">
        <f>VLOOKUP($B660,三大美股走勢!$A$4:$J$495,4,FALSE)</f>
        <v>#N/A</v>
      </c>
      <c r="AE660" s="33" t="e">
        <f>VLOOKUP($B660,三大美股走勢!$A$4:$J$495,7,FALSE)</f>
        <v>#N/A</v>
      </c>
      <c r="AF660" s="33" t="e">
        <f>VLOOKUP($B660,三大美股走勢!$A$4:$J$495,10,FALSE)</f>
        <v>#N/A</v>
      </c>
    </row>
    <row r="661" spans="2:32">
      <c r="B661" s="32">
        <v>43440</v>
      </c>
      <c r="C661" s="33" t="e">
        <f>VLOOKUP($B661,大盤與近月台指!$A$4:$I$499,2,FALSE)</f>
        <v>#N/A</v>
      </c>
      <c r="D661" s="34" t="e">
        <f>VLOOKUP($B661,大盤與近月台指!$A$4:$I$499,3,FALSE)</f>
        <v>#N/A</v>
      </c>
      <c r="E661" s="35" t="e">
        <f>VLOOKUP($B661,大盤與近月台指!$A$4:$I$499,4,FALSE)</f>
        <v>#N/A</v>
      </c>
      <c r="F661" s="33" t="e">
        <f>VLOOKUP($B661,大盤與近月台指!$A$4:$I$499,5,FALSE)</f>
        <v>#N/A</v>
      </c>
      <c r="G661" s="49" t="e">
        <f>VLOOKUP($B661,三大法人買賣超!$A$4:$I$500,3,FALSE)</f>
        <v>#N/A</v>
      </c>
      <c r="H661" s="34" t="e">
        <f>VLOOKUP($B661,三大法人買賣超!$A$4:$I$500,5,FALSE)</f>
        <v>#N/A</v>
      </c>
      <c r="I661" s="27" t="e">
        <f>VLOOKUP($B661,三大法人買賣超!$A$4:$I$500,7,FALSE)</f>
        <v>#N/A</v>
      </c>
      <c r="J661" s="27" t="e">
        <f>VLOOKUP($B661,三大法人買賣超!$A$4:$I$500,9,FALSE)</f>
        <v>#N/A</v>
      </c>
      <c r="K661" s="37">
        <f>新台幣匯率美元指數!B662</f>
        <v>0</v>
      </c>
      <c r="L661" s="38">
        <f>新台幣匯率美元指數!C662</f>
        <v>0</v>
      </c>
      <c r="M661" s="39">
        <f>新台幣匯率美元指數!D662</f>
        <v>0</v>
      </c>
      <c r="N661" s="27" t="e">
        <f>VLOOKUP($B661,外資期貨未平倉口數!$A$4:$M$499,4,FALSE)</f>
        <v>#N/A</v>
      </c>
      <c r="O661" s="27" t="e">
        <f>VLOOKUP($B661,外資期貨未平倉口數!$A$4:$M$499,9,FALSE)</f>
        <v>#N/A</v>
      </c>
      <c r="P661" s="27" t="e">
        <f>VLOOKUP($B661,外資期貨未平倉口數!$A$4:$M$499,10,FALSE)</f>
        <v>#N/A</v>
      </c>
      <c r="Q661" s="27" t="e">
        <f>VLOOKUP($B661,外資期貨未平倉口數!$A$4:$M$499,11,FALSE)</f>
        <v>#N/A</v>
      </c>
      <c r="R661" s="64" t="e">
        <f>VLOOKUP($B661,選擇權未平倉餘額!$A$4:$I$500,6,FALSE)</f>
        <v>#N/A</v>
      </c>
      <c r="S661" s="64" t="e">
        <f>VLOOKUP($B661,選擇權未平倉餘額!$A$4:$I$500,7,FALSE)</f>
        <v>#N/A</v>
      </c>
      <c r="T661" s="64" t="e">
        <f>VLOOKUP($B661,選擇權未平倉餘額!$A$4:$I$500,8,FALSE)</f>
        <v>#N/A</v>
      </c>
      <c r="U661" s="64" t="e">
        <f>VLOOKUP($B661,選擇權未平倉餘額!$A$4:$I$500,9,FALSE)</f>
        <v>#N/A</v>
      </c>
      <c r="V661" s="39" t="e">
        <f>VLOOKUP($B661,臺指選擇權P_C_Ratios!$A$4:$C$500,3,FALSE)</f>
        <v>#N/A</v>
      </c>
      <c r="W661" s="41" t="e">
        <f>VLOOKUP($B661,散戶多空比!$A$6:$L$500,12,FALSE)</f>
        <v>#N/A</v>
      </c>
      <c r="X661" s="40" t="e">
        <f>VLOOKUP($B661,期貨大額交易人未沖銷部位!$A$4:$O$499,4,FALSE)</f>
        <v>#N/A</v>
      </c>
      <c r="Y661" s="40" t="e">
        <f>VLOOKUP($B661,期貨大額交易人未沖銷部位!$A$4:$O$499,7,FALSE)</f>
        <v>#N/A</v>
      </c>
      <c r="Z661" s="40" t="e">
        <f>VLOOKUP($B661,期貨大額交易人未沖銷部位!$A$4:$O$499,10,FALSE)</f>
        <v>#N/A</v>
      </c>
      <c r="AA661" s="40" t="e">
        <f>VLOOKUP($B661,期貨大額交易人未沖銷部位!$A$4:$O$499,13,FALSE)</f>
        <v>#N/A</v>
      </c>
      <c r="AB661" s="40" t="e">
        <f>VLOOKUP($B661,期貨大額交易人未沖銷部位!$A$4:$O$499,14,FALSE)</f>
        <v>#N/A</v>
      </c>
      <c r="AC661" s="40" t="e">
        <f>VLOOKUP($B661,期貨大額交易人未沖銷部位!$A$4:$O$499,15,FALSE)</f>
        <v>#N/A</v>
      </c>
      <c r="AD661" s="33" t="e">
        <f>VLOOKUP($B661,三大美股走勢!$A$4:$J$495,4,FALSE)</f>
        <v>#N/A</v>
      </c>
      <c r="AE661" s="33" t="e">
        <f>VLOOKUP($B661,三大美股走勢!$A$4:$J$495,7,FALSE)</f>
        <v>#N/A</v>
      </c>
      <c r="AF661" s="33" t="e">
        <f>VLOOKUP($B661,三大美股走勢!$A$4:$J$495,10,FALSE)</f>
        <v>#N/A</v>
      </c>
    </row>
    <row r="662" spans="2:32">
      <c r="B662" s="32">
        <v>43441</v>
      </c>
      <c r="C662" s="33" t="e">
        <f>VLOOKUP($B662,大盤與近月台指!$A$4:$I$499,2,FALSE)</f>
        <v>#N/A</v>
      </c>
      <c r="D662" s="34" t="e">
        <f>VLOOKUP($B662,大盤與近月台指!$A$4:$I$499,3,FALSE)</f>
        <v>#N/A</v>
      </c>
      <c r="E662" s="35" t="e">
        <f>VLOOKUP($B662,大盤與近月台指!$A$4:$I$499,4,FALSE)</f>
        <v>#N/A</v>
      </c>
      <c r="F662" s="33" t="e">
        <f>VLOOKUP($B662,大盤與近月台指!$A$4:$I$499,5,FALSE)</f>
        <v>#N/A</v>
      </c>
      <c r="G662" s="49" t="e">
        <f>VLOOKUP($B662,三大法人買賣超!$A$4:$I$500,3,FALSE)</f>
        <v>#N/A</v>
      </c>
      <c r="H662" s="34" t="e">
        <f>VLOOKUP($B662,三大法人買賣超!$A$4:$I$500,5,FALSE)</f>
        <v>#N/A</v>
      </c>
      <c r="I662" s="27" t="e">
        <f>VLOOKUP($B662,三大法人買賣超!$A$4:$I$500,7,FALSE)</f>
        <v>#N/A</v>
      </c>
      <c r="J662" s="27" t="e">
        <f>VLOOKUP($B662,三大法人買賣超!$A$4:$I$500,9,FALSE)</f>
        <v>#N/A</v>
      </c>
      <c r="K662" s="37">
        <f>新台幣匯率美元指數!B663</f>
        <v>0</v>
      </c>
      <c r="L662" s="38">
        <f>新台幣匯率美元指數!C663</f>
        <v>0</v>
      </c>
      <c r="M662" s="39">
        <f>新台幣匯率美元指數!D663</f>
        <v>0</v>
      </c>
      <c r="N662" s="27" t="e">
        <f>VLOOKUP($B662,外資期貨未平倉口數!$A$4:$M$499,4,FALSE)</f>
        <v>#N/A</v>
      </c>
      <c r="O662" s="27" t="e">
        <f>VLOOKUP($B662,外資期貨未平倉口數!$A$4:$M$499,9,FALSE)</f>
        <v>#N/A</v>
      </c>
      <c r="P662" s="27" t="e">
        <f>VLOOKUP($B662,外資期貨未平倉口數!$A$4:$M$499,10,FALSE)</f>
        <v>#N/A</v>
      </c>
      <c r="Q662" s="27" t="e">
        <f>VLOOKUP($B662,外資期貨未平倉口數!$A$4:$M$499,11,FALSE)</f>
        <v>#N/A</v>
      </c>
      <c r="R662" s="64" t="e">
        <f>VLOOKUP($B662,選擇權未平倉餘額!$A$4:$I$500,6,FALSE)</f>
        <v>#N/A</v>
      </c>
      <c r="S662" s="64" t="e">
        <f>VLOOKUP($B662,選擇權未平倉餘額!$A$4:$I$500,7,FALSE)</f>
        <v>#N/A</v>
      </c>
      <c r="T662" s="64" t="e">
        <f>VLOOKUP($B662,選擇權未平倉餘額!$A$4:$I$500,8,FALSE)</f>
        <v>#N/A</v>
      </c>
      <c r="U662" s="64" t="e">
        <f>VLOOKUP($B662,選擇權未平倉餘額!$A$4:$I$500,9,FALSE)</f>
        <v>#N/A</v>
      </c>
      <c r="V662" s="39" t="e">
        <f>VLOOKUP($B662,臺指選擇權P_C_Ratios!$A$4:$C$500,3,FALSE)</f>
        <v>#N/A</v>
      </c>
      <c r="W662" s="41" t="e">
        <f>VLOOKUP($B662,散戶多空比!$A$6:$L$500,12,FALSE)</f>
        <v>#N/A</v>
      </c>
      <c r="X662" s="40" t="e">
        <f>VLOOKUP($B662,期貨大額交易人未沖銷部位!$A$4:$O$499,4,FALSE)</f>
        <v>#N/A</v>
      </c>
      <c r="Y662" s="40" t="e">
        <f>VLOOKUP($B662,期貨大額交易人未沖銷部位!$A$4:$O$499,7,FALSE)</f>
        <v>#N/A</v>
      </c>
      <c r="Z662" s="40" t="e">
        <f>VLOOKUP($B662,期貨大額交易人未沖銷部位!$A$4:$O$499,10,FALSE)</f>
        <v>#N/A</v>
      </c>
      <c r="AA662" s="40" t="e">
        <f>VLOOKUP($B662,期貨大額交易人未沖銷部位!$A$4:$O$499,13,FALSE)</f>
        <v>#N/A</v>
      </c>
      <c r="AB662" s="40" t="e">
        <f>VLOOKUP($B662,期貨大額交易人未沖銷部位!$A$4:$O$499,14,FALSE)</f>
        <v>#N/A</v>
      </c>
      <c r="AC662" s="40" t="e">
        <f>VLOOKUP($B662,期貨大額交易人未沖銷部位!$A$4:$O$499,15,FALSE)</f>
        <v>#N/A</v>
      </c>
      <c r="AD662" s="33" t="e">
        <f>VLOOKUP($B662,三大美股走勢!$A$4:$J$495,4,FALSE)</f>
        <v>#N/A</v>
      </c>
      <c r="AE662" s="33" t="e">
        <f>VLOOKUP($B662,三大美股走勢!$A$4:$J$495,7,FALSE)</f>
        <v>#N/A</v>
      </c>
      <c r="AF662" s="33" t="e">
        <f>VLOOKUP($B662,三大美股走勢!$A$4:$J$495,10,FALSE)</f>
        <v>#N/A</v>
      </c>
    </row>
    <row r="663" spans="2:32">
      <c r="B663" s="32">
        <v>43442</v>
      </c>
      <c r="C663" s="33" t="e">
        <f>VLOOKUP($B663,大盤與近月台指!$A$4:$I$499,2,FALSE)</f>
        <v>#N/A</v>
      </c>
      <c r="D663" s="34" t="e">
        <f>VLOOKUP($B663,大盤與近月台指!$A$4:$I$499,3,FALSE)</f>
        <v>#N/A</v>
      </c>
      <c r="E663" s="35" t="e">
        <f>VLOOKUP($B663,大盤與近月台指!$A$4:$I$499,4,FALSE)</f>
        <v>#N/A</v>
      </c>
      <c r="F663" s="33" t="e">
        <f>VLOOKUP($B663,大盤與近月台指!$A$4:$I$499,5,FALSE)</f>
        <v>#N/A</v>
      </c>
      <c r="G663" s="49" t="e">
        <f>VLOOKUP($B663,三大法人買賣超!$A$4:$I$500,3,FALSE)</f>
        <v>#N/A</v>
      </c>
      <c r="H663" s="34" t="e">
        <f>VLOOKUP($B663,三大法人買賣超!$A$4:$I$500,5,FALSE)</f>
        <v>#N/A</v>
      </c>
      <c r="I663" s="27" t="e">
        <f>VLOOKUP($B663,三大法人買賣超!$A$4:$I$500,7,FALSE)</f>
        <v>#N/A</v>
      </c>
      <c r="J663" s="27" t="e">
        <f>VLOOKUP($B663,三大法人買賣超!$A$4:$I$500,9,FALSE)</f>
        <v>#N/A</v>
      </c>
      <c r="K663" s="37">
        <f>新台幣匯率美元指數!B664</f>
        <v>0</v>
      </c>
      <c r="L663" s="38">
        <f>新台幣匯率美元指數!C664</f>
        <v>0</v>
      </c>
      <c r="M663" s="39">
        <f>新台幣匯率美元指數!D664</f>
        <v>0</v>
      </c>
      <c r="N663" s="27" t="e">
        <f>VLOOKUP($B663,外資期貨未平倉口數!$A$4:$M$499,4,FALSE)</f>
        <v>#N/A</v>
      </c>
      <c r="O663" s="27" t="e">
        <f>VLOOKUP($B663,外資期貨未平倉口數!$A$4:$M$499,9,FALSE)</f>
        <v>#N/A</v>
      </c>
      <c r="P663" s="27" t="e">
        <f>VLOOKUP($B663,外資期貨未平倉口數!$A$4:$M$499,10,FALSE)</f>
        <v>#N/A</v>
      </c>
      <c r="Q663" s="27" t="e">
        <f>VLOOKUP($B663,外資期貨未平倉口數!$A$4:$M$499,11,FALSE)</f>
        <v>#N/A</v>
      </c>
      <c r="R663" s="64" t="e">
        <f>VLOOKUP($B663,選擇權未平倉餘額!$A$4:$I$500,6,FALSE)</f>
        <v>#N/A</v>
      </c>
      <c r="S663" s="64" t="e">
        <f>VLOOKUP($B663,選擇權未平倉餘額!$A$4:$I$500,7,FALSE)</f>
        <v>#N/A</v>
      </c>
      <c r="T663" s="64" t="e">
        <f>VLOOKUP($B663,選擇權未平倉餘額!$A$4:$I$500,8,FALSE)</f>
        <v>#N/A</v>
      </c>
      <c r="U663" s="64" t="e">
        <f>VLOOKUP($B663,選擇權未平倉餘額!$A$4:$I$500,9,FALSE)</f>
        <v>#N/A</v>
      </c>
      <c r="V663" s="39" t="e">
        <f>VLOOKUP($B663,臺指選擇權P_C_Ratios!$A$4:$C$500,3,FALSE)</f>
        <v>#N/A</v>
      </c>
      <c r="W663" s="41" t="e">
        <f>VLOOKUP($B663,散戶多空比!$A$6:$L$500,12,FALSE)</f>
        <v>#N/A</v>
      </c>
      <c r="X663" s="40" t="e">
        <f>VLOOKUP($B663,期貨大額交易人未沖銷部位!$A$4:$O$499,4,FALSE)</f>
        <v>#N/A</v>
      </c>
      <c r="Y663" s="40" t="e">
        <f>VLOOKUP($B663,期貨大額交易人未沖銷部位!$A$4:$O$499,7,FALSE)</f>
        <v>#N/A</v>
      </c>
      <c r="Z663" s="40" t="e">
        <f>VLOOKUP($B663,期貨大額交易人未沖銷部位!$A$4:$O$499,10,FALSE)</f>
        <v>#N/A</v>
      </c>
      <c r="AA663" s="40" t="e">
        <f>VLOOKUP($B663,期貨大額交易人未沖銷部位!$A$4:$O$499,13,FALSE)</f>
        <v>#N/A</v>
      </c>
      <c r="AB663" s="40" t="e">
        <f>VLOOKUP($B663,期貨大額交易人未沖銷部位!$A$4:$O$499,14,FALSE)</f>
        <v>#N/A</v>
      </c>
      <c r="AC663" s="40" t="e">
        <f>VLOOKUP($B663,期貨大額交易人未沖銷部位!$A$4:$O$499,15,FALSE)</f>
        <v>#N/A</v>
      </c>
      <c r="AD663" s="33" t="e">
        <f>VLOOKUP($B663,三大美股走勢!$A$4:$J$495,4,FALSE)</f>
        <v>#N/A</v>
      </c>
      <c r="AE663" s="33" t="e">
        <f>VLOOKUP($B663,三大美股走勢!$A$4:$J$495,7,FALSE)</f>
        <v>#N/A</v>
      </c>
      <c r="AF663" s="33" t="e">
        <f>VLOOKUP($B663,三大美股走勢!$A$4:$J$495,10,FALSE)</f>
        <v>#N/A</v>
      </c>
    </row>
    <row r="664" spans="2:32">
      <c r="B664" s="32">
        <v>43443</v>
      </c>
      <c r="C664" s="33" t="e">
        <f>VLOOKUP($B664,大盤與近月台指!$A$4:$I$499,2,FALSE)</f>
        <v>#N/A</v>
      </c>
      <c r="D664" s="34" t="e">
        <f>VLOOKUP($B664,大盤與近月台指!$A$4:$I$499,3,FALSE)</f>
        <v>#N/A</v>
      </c>
      <c r="E664" s="35" t="e">
        <f>VLOOKUP($B664,大盤與近月台指!$A$4:$I$499,4,FALSE)</f>
        <v>#N/A</v>
      </c>
      <c r="F664" s="33" t="e">
        <f>VLOOKUP($B664,大盤與近月台指!$A$4:$I$499,5,FALSE)</f>
        <v>#N/A</v>
      </c>
      <c r="G664" s="49" t="e">
        <f>VLOOKUP($B664,三大法人買賣超!$A$4:$I$500,3,FALSE)</f>
        <v>#N/A</v>
      </c>
      <c r="H664" s="34" t="e">
        <f>VLOOKUP($B664,三大法人買賣超!$A$4:$I$500,5,FALSE)</f>
        <v>#N/A</v>
      </c>
      <c r="I664" s="27" t="e">
        <f>VLOOKUP($B664,三大法人買賣超!$A$4:$I$500,7,FALSE)</f>
        <v>#N/A</v>
      </c>
      <c r="J664" s="27" t="e">
        <f>VLOOKUP($B664,三大法人買賣超!$A$4:$I$500,9,FALSE)</f>
        <v>#N/A</v>
      </c>
      <c r="K664" s="37">
        <f>新台幣匯率美元指數!B665</f>
        <v>0</v>
      </c>
      <c r="L664" s="38">
        <f>新台幣匯率美元指數!C665</f>
        <v>0</v>
      </c>
      <c r="M664" s="39">
        <f>新台幣匯率美元指數!D665</f>
        <v>0</v>
      </c>
      <c r="N664" s="27" t="e">
        <f>VLOOKUP($B664,外資期貨未平倉口數!$A$4:$M$499,4,FALSE)</f>
        <v>#N/A</v>
      </c>
      <c r="O664" s="27" t="e">
        <f>VLOOKUP($B664,外資期貨未平倉口數!$A$4:$M$499,9,FALSE)</f>
        <v>#N/A</v>
      </c>
      <c r="P664" s="27" t="e">
        <f>VLOOKUP($B664,外資期貨未平倉口數!$A$4:$M$499,10,FALSE)</f>
        <v>#N/A</v>
      </c>
      <c r="Q664" s="27" t="e">
        <f>VLOOKUP($B664,外資期貨未平倉口數!$A$4:$M$499,11,FALSE)</f>
        <v>#N/A</v>
      </c>
      <c r="R664" s="64" t="e">
        <f>VLOOKUP($B664,選擇權未平倉餘額!$A$4:$I$500,6,FALSE)</f>
        <v>#N/A</v>
      </c>
      <c r="S664" s="64" t="e">
        <f>VLOOKUP($B664,選擇權未平倉餘額!$A$4:$I$500,7,FALSE)</f>
        <v>#N/A</v>
      </c>
      <c r="T664" s="64" t="e">
        <f>VLOOKUP($B664,選擇權未平倉餘額!$A$4:$I$500,8,FALSE)</f>
        <v>#N/A</v>
      </c>
      <c r="U664" s="64" t="e">
        <f>VLOOKUP($B664,選擇權未平倉餘額!$A$4:$I$500,9,FALSE)</f>
        <v>#N/A</v>
      </c>
      <c r="V664" s="39" t="e">
        <f>VLOOKUP($B664,臺指選擇權P_C_Ratios!$A$4:$C$500,3,FALSE)</f>
        <v>#N/A</v>
      </c>
      <c r="W664" s="41" t="e">
        <f>VLOOKUP($B664,散戶多空比!$A$6:$L$500,12,FALSE)</f>
        <v>#N/A</v>
      </c>
      <c r="X664" s="40" t="e">
        <f>VLOOKUP($B664,期貨大額交易人未沖銷部位!$A$4:$O$499,4,FALSE)</f>
        <v>#N/A</v>
      </c>
      <c r="Y664" s="40" t="e">
        <f>VLOOKUP($B664,期貨大額交易人未沖銷部位!$A$4:$O$499,7,FALSE)</f>
        <v>#N/A</v>
      </c>
      <c r="Z664" s="40" t="e">
        <f>VLOOKUP($B664,期貨大額交易人未沖銷部位!$A$4:$O$499,10,FALSE)</f>
        <v>#N/A</v>
      </c>
      <c r="AA664" s="40" t="e">
        <f>VLOOKUP($B664,期貨大額交易人未沖銷部位!$A$4:$O$499,13,FALSE)</f>
        <v>#N/A</v>
      </c>
      <c r="AB664" s="40" t="e">
        <f>VLOOKUP($B664,期貨大額交易人未沖銷部位!$A$4:$O$499,14,FALSE)</f>
        <v>#N/A</v>
      </c>
      <c r="AC664" s="40" t="e">
        <f>VLOOKUP($B664,期貨大額交易人未沖銷部位!$A$4:$O$499,15,FALSE)</f>
        <v>#N/A</v>
      </c>
      <c r="AD664" s="33" t="e">
        <f>VLOOKUP($B664,三大美股走勢!$A$4:$J$495,4,FALSE)</f>
        <v>#N/A</v>
      </c>
      <c r="AE664" s="33" t="e">
        <f>VLOOKUP($B664,三大美股走勢!$A$4:$J$495,7,FALSE)</f>
        <v>#N/A</v>
      </c>
      <c r="AF664" s="33" t="e">
        <f>VLOOKUP($B664,三大美股走勢!$A$4:$J$495,10,FALSE)</f>
        <v>#N/A</v>
      </c>
    </row>
    <row r="665" spans="2:32">
      <c r="B665" s="32">
        <v>43444</v>
      </c>
      <c r="C665" s="33" t="e">
        <f>VLOOKUP($B665,大盤與近月台指!$A$4:$I$499,2,FALSE)</f>
        <v>#N/A</v>
      </c>
      <c r="D665" s="34" t="e">
        <f>VLOOKUP($B665,大盤與近月台指!$A$4:$I$499,3,FALSE)</f>
        <v>#N/A</v>
      </c>
      <c r="E665" s="35" t="e">
        <f>VLOOKUP($B665,大盤與近月台指!$A$4:$I$499,4,FALSE)</f>
        <v>#N/A</v>
      </c>
      <c r="F665" s="33" t="e">
        <f>VLOOKUP($B665,大盤與近月台指!$A$4:$I$499,5,FALSE)</f>
        <v>#N/A</v>
      </c>
      <c r="G665" s="49" t="e">
        <f>VLOOKUP($B665,三大法人買賣超!$A$4:$I$500,3,FALSE)</f>
        <v>#N/A</v>
      </c>
      <c r="H665" s="34" t="e">
        <f>VLOOKUP($B665,三大法人買賣超!$A$4:$I$500,5,FALSE)</f>
        <v>#N/A</v>
      </c>
      <c r="I665" s="27" t="e">
        <f>VLOOKUP($B665,三大法人買賣超!$A$4:$I$500,7,FALSE)</f>
        <v>#N/A</v>
      </c>
      <c r="J665" s="27" t="e">
        <f>VLOOKUP($B665,三大法人買賣超!$A$4:$I$500,9,FALSE)</f>
        <v>#N/A</v>
      </c>
      <c r="K665" s="37">
        <f>新台幣匯率美元指數!B666</f>
        <v>0</v>
      </c>
      <c r="L665" s="38">
        <f>新台幣匯率美元指數!C666</f>
        <v>0</v>
      </c>
      <c r="M665" s="39">
        <f>新台幣匯率美元指數!D666</f>
        <v>0</v>
      </c>
      <c r="N665" s="27" t="e">
        <f>VLOOKUP($B665,外資期貨未平倉口數!$A$4:$M$499,4,FALSE)</f>
        <v>#N/A</v>
      </c>
      <c r="O665" s="27" t="e">
        <f>VLOOKUP($B665,外資期貨未平倉口數!$A$4:$M$499,9,FALSE)</f>
        <v>#N/A</v>
      </c>
      <c r="P665" s="27" t="e">
        <f>VLOOKUP($B665,外資期貨未平倉口數!$A$4:$M$499,10,FALSE)</f>
        <v>#N/A</v>
      </c>
      <c r="Q665" s="27" t="e">
        <f>VLOOKUP($B665,外資期貨未平倉口數!$A$4:$M$499,11,FALSE)</f>
        <v>#N/A</v>
      </c>
      <c r="R665" s="64" t="e">
        <f>VLOOKUP($B665,選擇權未平倉餘額!$A$4:$I$500,6,FALSE)</f>
        <v>#N/A</v>
      </c>
      <c r="S665" s="64" t="e">
        <f>VLOOKUP($B665,選擇權未平倉餘額!$A$4:$I$500,7,FALSE)</f>
        <v>#N/A</v>
      </c>
      <c r="T665" s="64" t="e">
        <f>VLOOKUP($B665,選擇權未平倉餘額!$A$4:$I$500,8,FALSE)</f>
        <v>#N/A</v>
      </c>
      <c r="U665" s="64" t="e">
        <f>VLOOKUP($B665,選擇權未平倉餘額!$A$4:$I$500,9,FALSE)</f>
        <v>#N/A</v>
      </c>
      <c r="V665" s="39" t="e">
        <f>VLOOKUP($B665,臺指選擇權P_C_Ratios!$A$4:$C$500,3,FALSE)</f>
        <v>#N/A</v>
      </c>
      <c r="W665" s="41" t="e">
        <f>VLOOKUP($B665,散戶多空比!$A$6:$L$500,12,FALSE)</f>
        <v>#N/A</v>
      </c>
      <c r="X665" s="40" t="e">
        <f>VLOOKUP($B665,期貨大額交易人未沖銷部位!$A$4:$O$499,4,FALSE)</f>
        <v>#N/A</v>
      </c>
      <c r="Y665" s="40" t="e">
        <f>VLOOKUP($B665,期貨大額交易人未沖銷部位!$A$4:$O$499,7,FALSE)</f>
        <v>#N/A</v>
      </c>
      <c r="Z665" s="40" t="e">
        <f>VLOOKUP($B665,期貨大額交易人未沖銷部位!$A$4:$O$499,10,FALSE)</f>
        <v>#N/A</v>
      </c>
      <c r="AA665" s="40" t="e">
        <f>VLOOKUP($B665,期貨大額交易人未沖銷部位!$A$4:$O$499,13,FALSE)</f>
        <v>#N/A</v>
      </c>
      <c r="AB665" s="40" t="e">
        <f>VLOOKUP($B665,期貨大額交易人未沖銷部位!$A$4:$O$499,14,FALSE)</f>
        <v>#N/A</v>
      </c>
      <c r="AC665" s="40" t="e">
        <f>VLOOKUP($B665,期貨大額交易人未沖銷部位!$A$4:$O$499,15,FALSE)</f>
        <v>#N/A</v>
      </c>
      <c r="AD665" s="33" t="e">
        <f>VLOOKUP($B665,三大美股走勢!$A$4:$J$495,4,FALSE)</f>
        <v>#N/A</v>
      </c>
      <c r="AE665" s="33" t="e">
        <f>VLOOKUP($B665,三大美股走勢!$A$4:$J$495,7,FALSE)</f>
        <v>#N/A</v>
      </c>
      <c r="AF665" s="33" t="e">
        <f>VLOOKUP($B665,三大美股走勢!$A$4:$J$495,10,FALSE)</f>
        <v>#N/A</v>
      </c>
    </row>
    <row r="666" spans="2:32">
      <c r="B666" s="32">
        <v>43445</v>
      </c>
      <c r="C666" s="33" t="e">
        <f>VLOOKUP($B666,大盤與近月台指!$A$4:$I$499,2,FALSE)</f>
        <v>#N/A</v>
      </c>
      <c r="D666" s="34" t="e">
        <f>VLOOKUP($B666,大盤與近月台指!$A$4:$I$499,3,FALSE)</f>
        <v>#N/A</v>
      </c>
      <c r="E666" s="35" t="e">
        <f>VLOOKUP($B666,大盤與近月台指!$A$4:$I$499,4,FALSE)</f>
        <v>#N/A</v>
      </c>
      <c r="F666" s="33" t="e">
        <f>VLOOKUP($B666,大盤與近月台指!$A$4:$I$499,5,FALSE)</f>
        <v>#N/A</v>
      </c>
      <c r="G666" s="49" t="e">
        <f>VLOOKUP($B666,三大法人買賣超!$A$4:$I$500,3,FALSE)</f>
        <v>#N/A</v>
      </c>
      <c r="H666" s="34" t="e">
        <f>VLOOKUP($B666,三大法人買賣超!$A$4:$I$500,5,FALSE)</f>
        <v>#N/A</v>
      </c>
      <c r="I666" s="27" t="e">
        <f>VLOOKUP($B666,三大法人買賣超!$A$4:$I$500,7,FALSE)</f>
        <v>#N/A</v>
      </c>
      <c r="J666" s="27" t="e">
        <f>VLOOKUP($B666,三大法人買賣超!$A$4:$I$500,9,FALSE)</f>
        <v>#N/A</v>
      </c>
      <c r="K666" s="37">
        <f>新台幣匯率美元指數!B667</f>
        <v>0</v>
      </c>
      <c r="L666" s="38">
        <f>新台幣匯率美元指數!C667</f>
        <v>0</v>
      </c>
      <c r="M666" s="39">
        <f>新台幣匯率美元指數!D667</f>
        <v>0</v>
      </c>
      <c r="N666" s="27" t="e">
        <f>VLOOKUP($B666,外資期貨未平倉口數!$A$4:$M$499,4,FALSE)</f>
        <v>#N/A</v>
      </c>
      <c r="O666" s="27" t="e">
        <f>VLOOKUP($B666,外資期貨未平倉口數!$A$4:$M$499,9,FALSE)</f>
        <v>#N/A</v>
      </c>
      <c r="P666" s="27" t="e">
        <f>VLOOKUP($B666,外資期貨未平倉口數!$A$4:$M$499,10,FALSE)</f>
        <v>#N/A</v>
      </c>
      <c r="Q666" s="27" t="e">
        <f>VLOOKUP($B666,外資期貨未平倉口數!$A$4:$M$499,11,FALSE)</f>
        <v>#N/A</v>
      </c>
      <c r="R666" s="64" t="e">
        <f>VLOOKUP($B666,選擇權未平倉餘額!$A$4:$I$500,6,FALSE)</f>
        <v>#N/A</v>
      </c>
      <c r="S666" s="64" t="e">
        <f>VLOOKUP($B666,選擇權未平倉餘額!$A$4:$I$500,7,FALSE)</f>
        <v>#N/A</v>
      </c>
      <c r="T666" s="64" t="e">
        <f>VLOOKUP($B666,選擇權未平倉餘額!$A$4:$I$500,8,FALSE)</f>
        <v>#N/A</v>
      </c>
      <c r="U666" s="64" t="e">
        <f>VLOOKUP($B666,選擇權未平倉餘額!$A$4:$I$500,9,FALSE)</f>
        <v>#N/A</v>
      </c>
      <c r="V666" s="39" t="e">
        <f>VLOOKUP($B666,臺指選擇權P_C_Ratios!$A$4:$C$500,3,FALSE)</f>
        <v>#N/A</v>
      </c>
      <c r="W666" s="41" t="e">
        <f>VLOOKUP($B666,散戶多空比!$A$6:$L$500,12,FALSE)</f>
        <v>#N/A</v>
      </c>
      <c r="X666" s="40" t="e">
        <f>VLOOKUP($B666,期貨大額交易人未沖銷部位!$A$4:$O$499,4,FALSE)</f>
        <v>#N/A</v>
      </c>
      <c r="Y666" s="40" t="e">
        <f>VLOOKUP($B666,期貨大額交易人未沖銷部位!$A$4:$O$499,7,FALSE)</f>
        <v>#N/A</v>
      </c>
      <c r="Z666" s="40" t="e">
        <f>VLOOKUP($B666,期貨大額交易人未沖銷部位!$A$4:$O$499,10,FALSE)</f>
        <v>#N/A</v>
      </c>
      <c r="AA666" s="40" t="e">
        <f>VLOOKUP($B666,期貨大額交易人未沖銷部位!$A$4:$O$499,13,FALSE)</f>
        <v>#N/A</v>
      </c>
      <c r="AB666" s="40" t="e">
        <f>VLOOKUP($B666,期貨大額交易人未沖銷部位!$A$4:$O$499,14,FALSE)</f>
        <v>#N/A</v>
      </c>
      <c r="AC666" s="40" t="e">
        <f>VLOOKUP($B666,期貨大額交易人未沖銷部位!$A$4:$O$499,15,FALSE)</f>
        <v>#N/A</v>
      </c>
      <c r="AD666" s="33" t="e">
        <f>VLOOKUP($B666,三大美股走勢!$A$4:$J$495,4,FALSE)</f>
        <v>#N/A</v>
      </c>
      <c r="AE666" s="33" t="e">
        <f>VLOOKUP($B666,三大美股走勢!$A$4:$J$495,7,FALSE)</f>
        <v>#N/A</v>
      </c>
      <c r="AF666" s="33" t="e">
        <f>VLOOKUP($B666,三大美股走勢!$A$4:$J$495,10,FALSE)</f>
        <v>#N/A</v>
      </c>
    </row>
    <row r="667" spans="2:32">
      <c r="B667" s="32">
        <v>43446</v>
      </c>
      <c r="C667" s="33" t="e">
        <f>VLOOKUP($B667,大盤與近月台指!$A$4:$I$499,2,FALSE)</f>
        <v>#N/A</v>
      </c>
      <c r="D667" s="34" t="e">
        <f>VLOOKUP($B667,大盤與近月台指!$A$4:$I$499,3,FALSE)</f>
        <v>#N/A</v>
      </c>
      <c r="E667" s="35" t="e">
        <f>VLOOKUP($B667,大盤與近月台指!$A$4:$I$499,4,FALSE)</f>
        <v>#N/A</v>
      </c>
      <c r="F667" s="33" t="e">
        <f>VLOOKUP($B667,大盤與近月台指!$A$4:$I$499,5,FALSE)</f>
        <v>#N/A</v>
      </c>
      <c r="G667" s="49" t="e">
        <f>VLOOKUP($B667,三大法人買賣超!$A$4:$I$500,3,FALSE)</f>
        <v>#N/A</v>
      </c>
      <c r="H667" s="34" t="e">
        <f>VLOOKUP($B667,三大法人買賣超!$A$4:$I$500,5,FALSE)</f>
        <v>#N/A</v>
      </c>
      <c r="I667" s="27" t="e">
        <f>VLOOKUP($B667,三大法人買賣超!$A$4:$I$500,7,FALSE)</f>
        <v>#N/A</v>
      </c>
      <c r="J667" s="27" t="e">
        <f>VLOOKUP($B667,三大法人買賣超!$A$4:$I$500,9,FALSE)</f>
        <v>#N/A</v>
      </c>
      <c r="K667" s="37">
        <f>新台幣匯率美元指數!B668</f>
        <v>0</v>
      </c>
      <c r="L667" s="38">
        <f>新台幣匯率美元指數!C668</f>
        <v>0</v>
      </c>
      <c r="M667" s="39">
        <f>新台幣匯率美元指數!D668</f>
        <v>0</v>
      </c>
      <c r="N667" s="27" t="e">
        <f>VLOOKUP($B667,外資期貨未平倉口數!$A$4:$M$499,4,FALSE)</f>
        <v>#N/A</v>
      </c>
      <c r="O667" s="27" t="e">
        <f>VLOOKUP($B667,外資期貨未平倉口數!$A$4:$M$499,9,FALSE)</f>
        <v>#N/A</v>
      </c>
      <c r="P667" s="27" t="e">
        <f>VLOOKUP($B667,外資期貨未平倉口數!$A$4:$M$499,10,FALSE)</f>
        <v>#N/A</v>
      </c>
      <c r="Q667" s="27" t="e">
        <f>VLOOKUP($B667,外資期貨未平倉口數!$A$4:$M$499,11,FALSE)</f>
        <v>#N/A</v>
      </c>
      <c r="R667" s="64" t="e">
        <f>VLOOKUP($B667,選擇權未平倉餘額!$A$4:$I$500,6,FALSE)</f>
        <v>#N/A</v>
      </c>
      <c r="S667" s="64" t="e">
        <f>VLOOKUP($B667,選擇權未平倉餘額!$A$4:$I$500,7,FALSE)</f>
        <v>#N/A</v>
      </c>
      <c r="T667" s="64" t="e">
        <f>VLOOKUP($B667,選擇權未平倉餘額!$A$4:$I$500,8,FALSE)</f>
        <v>#N/A</v>
      </c>
      <c r="U667" s="64" t="e">
        <f>VLOOKUP($B667,選擇權未平倉餘額!$A$4:$I$500,9,FALSE)</f>
        <v>#N/A</v>
      </c>
      <c r="V667" s="39" t="e">
        <f>VLOOKUP($B667,臺指選擇權P_C_Ratios!$A$4:$C$500,3,FALSE)</f>
        <v>#N/A</v>
      </c>
      <c r="W667" s="41" t="e">
        <f>VLOOKUP($B667,散戶多空比!$A$6:$L$500,12,FALSE)</f>
        <v>#N/A</v>
      </c>
      <c r="X667" s="40" t="e">
        <f>VLOOKUP($B667,期貨大額交易人未沖銷部位!$A$4:$O$499,4,FALSE)</f>
        <v>#N/A</v>
      </c>
      <c r="Y667" s="40" t="e">
        <f>VLOOKUP($B667,期貨大額交易人未沖銷部位!$A$4:$O$499,7,FALSE)</f>
        <v>#N/A</v>
      </c>
      <c r="Z667" s="40" t="e">
        <f>VLOOKUP($B667,期貨大額交易人未沖銷部位!$A$4:$O$499,10,FALSE)</f>
        <v>#N/A</v>
      </c>
      <c r="AA667" s="40" t="e">
        <f>VLOOKUP($B667,期貨大額交易人未沖銷部位!$A$4:$O$499,13,FALSE)</f>
        <v>#N/A</v>
      </c>
      <c r="AB667" s="40" t="e">
        <f>VLOOKUP($B667,期貨大額交易人未沖銷部位!$A$4:$O$499,14,FALSE)</f>
        <v>#N/A</v>
      </c>
      <c r="AC667" s="40" t="e">
        <f>VLOOKUP($B667,期貨大額交易人未沖銷部位!$A$4:$O$499,15,FALSE)</f>
        <v>#N/A</v>
      </c>
      <c r="AD667" s="33" t="e">
        <f>VLOOKUP($B667,三大美股走勢!$A$4:$J$495,4,FALSE)</f>
        <v>#N/A</v>
      </c>
      <c r="AE667" s="33" t="e">
        <f>VLOOKUP($B667,三大美股走勢!$A$4:$J$495,7,FALSE)</f>
        <v>#N/A</v>
      </c>
      <c r="AF667" s="33" t="e">
        <f>VLOOKUP($B667,三大美股走勢!$A$4:$J$495,10,FALSE)</f>
        <v>#N/A</v>
      </c>
    </row>
    <row r="668" spans="2:32">
      <c r="B668" s="32">
        <v>43447</v>
      </c>
      <c r="C668" s="33" t="e">
        <f>VLOOKUP($B668,大盤與近月台指!$A$4:$I$499,2,FALSE)</f>
        <v>#N/A</v>
      </c>
      <c r="D668" s="34" t="e">
        <f>VLOOKUP($B668,大盤與近月台指!$A$4:$I$499,3,FALSE)</f>
        <v>#N/A</v>
      </c>
      <c r="E668" s="35" t="e">
        <f>VLOOKUP($B668,大盤與近月台指!$A$4:$I$499,4,FALSE)</f>
        <v>#N/A</v>
      </c>
      <c r="F668" s="33" t="e">
        <f>VLOOKUP($B668,大盤與近月台指!$A$4:$I$499,5,FALSE)</f>
        <v>#N/A</v>
      </c>
      <c r="G668" s="49" t="e">
        <f>VLOOKUP($B668,三大法人買賣超!$A$4:$I$500,3,FALSE)</f>
        <v>#N/A</v>
      </c>
      <c r="H668" s="34" t="e">
        <f>VLOOKUP($B668,三大法人買賣超!$A$4:$I$500,5,FALSE)</f>
        <v>#N/A</v>
      </c>
      <c r="I668" s="27" t="e">
        <f>VLOOKUP($B668,三大法人買賣超!$A$4:$I$500,7,FALSE)</f>
        <v>#N/A</v>
      </c>
      <c r="J668" s="27" t="e">
        <f>VLOOKUP($B668,三大法人買賣超!$A$4:$I$500,9,FALSE)</f>
        <v>#N/A</v>
      </c>
      <c r="K668" s="37">
        <f>新台幣匯率美元指數!B669</f>
        <v>0</v>
      </c>
      <c r="L668" s="38">
        <f>新台幣匯率美元指數!C669</f>
        <v>0</v>
      </c>
      <c r="M668" s="39">
        <f>新台幣匯率美元指數!D669</f>
        <v>0</v>
      </c>
      <c r="N668" s="27" t="e">
        <f>VLOOKUP($B668,外資期貨未平倉口數!$A$4:$M$499,4,FALSE)</f>
        <v>#N/A</v>
      </c>
      <c r="O668" s="27" t="e">
        <f>VLOOKUP($B668,外資期貨未平倉口數!$A$4:$M$499,9,FALSE)</f>
        <v>#N/A</v>
      </c>
      <c r="P668" s="27" t="e">
        <f>VLOOKUP($B668,外資期貨未平倉口數!$A$4:$M$499,10,FALSE)</f>
        <v>#N/A</v>
      </c>
      <c r="Q668" s="27" t="e">
        <f>VLOOKUP($B668,外資期貨未平倉口數!$A$4:$M$499,11,FALSE)</f>
        <v>#N/A</v>
      </c>
      <c r="R668" s="64" t="e">
        <f>VLOOKUP($B668,選擇權未平倉餘額!$A$4:$I$500,6,FALSE)</f>
        <v>#N/A</v>
      </c>
      <c r="S668" s="64" t="e">
        <f>VLOOKUP($B668,選擇權未平倉餘額!$A$4:$I$500,7,FALSE)</f>
        <v>#N/A</v>
      </c>
      <c r="T668" s="64" t="e">
        <f>VLOOKUP($B668,選擇權未平倉餘額!$A$4:$I$500,8,FALSE)</f>
        <v>#N/A</v>
      </c>
      <c r="U668" s="64" t="e">
        <f>VLOOKUP($B668,選擇權未平倉餘額!$A$4:$I$500,9,FALSE)</f>
        <v>#N/A</v>
      </c>
      <c r="V668" s="39" t="e">
        <f>VLOOKUP($B668,臺指選擇權P_C_Ratios!$A$4:$C$500,3,FALSE)</f>
        <v>#N/A</v>
      </c>
      <c r="W668" s="41" t="e">
        <f>VLOOKUP($B668,散戶多空比!$A$6:$L$500,12,FALSE)</f>
        <v>#N/A</v>
      </c>
      <c r="X668" s="40" t="e">
        <f>VLOOKUP($B668,期貨大額交易人未沖銷部位!$A$4:$O$499,4,FALSE)</f>
        <v>#N/A</v>
      </c>
      <c r="Y668" s="40" t="e">
        <f>VLOOKUP($B668,期貨大額交易人未沖銷部位!$A$4:$O$499,7,FALSE)</f>
        <v>#N/A</v>
      </c>
      <c r="Z668" s="40" t="e">
        <f>VLOOKUP($B668,期貨大額交易人未沖銷部位!$A$4:$O$499,10,FALSE)</f>
        <v>#N/A</v>
      </c>
      <c r="AA668" s="40" t="e">
        <f>VLOOKUP($B668,期貨大額交易人未沖銷部位!$A$4:$O$499,13,FALSE)</f>
        <v>#N/A</v>
      </c>
      <c r="AB668" s="40" t="e">
        <f>VLOOKUP($B668,期貨大額交易人未沖銷部位!$A$4:$O$499,14,FALSE)</f>
        <v>#N/A</v>
      </c>
      <c r="AC668" s="40" t="e">
        <f>VLOOKUP($B668,期貨大額交易人未沖銷部位!$A$4:$O$499,15,FALSE)</f>
        <v>#N/A</v>
      </c>
      <c r="AD668" s="33" t="e">
        <f>VLOOKUP($B668,三大美股走勢!$A$4:$J$495,4,FALSE)</f>
        <v>#N/A</v>
      </c>
      <c r="AE668" s="33" t="e">
        <f>VLOOKUP($B668,三大美股走勢!$A$4:$J$495,7,FALSE)</f>
        <v>#N/A</v>
      </c>
      <c r="AF668" s="33" t="e">
        <f>VLOOKUP($B668,三大美股走勢!$A$4:$J$495,10,FALSE)</f>
        <v>#N/A</v>
      </c>
    </row>
    <row r="669" spans="2:32">
      <c r="B669" s="32">
        <v>43448</v>
      </c>
      <c r="C669" s="33" t="e">
        <f>VLOOKUP($B669,大盤與近月台指!$A$4:$I$499,2,FALSE)</f>
        <v>#N/A</v>
      </c>
      <c r="D669" s="34" t="e">
        <f>VLOOKUP($B669,大盤與近月台指!$A$4:$I$499,3,FALSE)</f>
        <v>#N/A</v>
      </c>
      <c r="E669" s="35" t="e">
        <f>VLOOKUP($B669,大盤與近月台指!$A$4:$I$499,4,FALSE)</f>
        <v>#N/A</v>
      </c>
      <c r="F669" s="33" t="e">
        <f>VLOOKUP($B669,大盤與近月台指!$A$4:$I$499,5,FALSE)</f>
        <v>#N/A</v>
      </c>
      <c r="G669" s="49" t="e">
        <f>VLOOKUP($B669,三大法人買賣超!$A$4:$I$500,3,FALSE)</f>
        <v>#N/A</v>
      </c>
      <c r="H669" s="34" t="e">
        <f>VLOOKUP($B669,三大法人買賣超!$A$4:$I$500,5,FALSE)</f>
        <v>#N/A</v>
      </c>
      <c r="I669" s="27" t="e">
        <f>VLOOKUP($B669,三大法人買賣超!$A$4:$I$500,7,FALSE)</f>
        <v>#N/A</v>
      </c>
      <c r="J669" s="27" t="e">
        <f>VLOOKUP($B669,三大法人買賣超!$A$4:$I$500,9,FALSE)</f>
        <v>#N/A</v>
      </c>
      <c r="K669" s="37">
        <f>新台幣匯率美元指數!B670</f>
        <v>0</v>
      </c>
      <c r="L669" s="38">
        <f>新台幣匯率美元指數!C670</f>
        <v>0</v>
      </c>
      <c r="M669" s="39">
        <f>新台幣匯率美元指數!D670</f>
        <v>0</v>
      </c>
      <c r="N669" s="27" t="e">
        <f>VLOOKUP($B669,外資期貨未平倉口數!$A$4:$M$499,4,FALSE)</f>
        <v>#N/A</v>
      </c>
      <c r="O669" s="27" t="e">
        <f>VLOOKUP($B669,外資期貨未平倉口數!$A$4:$M$499,9,FALSE)</f>
        <v>#N/A</v>
      </c>
      <c r="P669" s="27" t="e">
        <f>VLOOKUP($B669,外資期貨未平倉口數!$A$4:$M$499,10,FALSE)</f>
        <v>#N/A</v>
      </c>
      <c r="Q669" s="27" t="e">
        <f>VLOOKUP($B669,外資期貨未平倉口數!$A$4:$M$499,11,FALSE)</f>
        <v>#N/A</v>
      </c>
      <c r="R669" s="64" t="e">
        <f>VLOOKUP($B669,選擇權未平倉餘額!$A$4:$I$500,6,FALSE)</f>
        <v>#N/A</v>
      </c>
      <c r="S669" s="64" t="e">
        <f>VLOOKUP($B669,選擇權未平倉餘額!$A$4:$I$500,7,FALSE)</f>
        <v>#N/A</v>
      </c>
      <c r="T669" s="64" t="e">
        <f>VLOOKUP($B669,選擇權未平倉餘額!$A$4:$I$500,8,FALSE)</f>
        <v>#N/A</v>
      </c>
      <c r="U669" s="64" t="e">
        <f>VLOOKUP($B669,選擇權未平倉餘額!$A$4:$I$500,9,FALSE)</f>
        <v>#N/A</v>
      </c>
      <c r="V669" s="39" t="e">
        <f>VLOOKUP($B669,臺指選擇權P_C_Ratios!$A$4:$C$500,3,FALSE)</f>
        <v>#N/A</v>
      </c>
      <c r="W669" s="41" t="e">
        <f>VLOOKUP($B669,散戶多空比!$A$6:$L$500,12,FALSE)</f>
        <v>#N/A</v>
      </c>
      <c r="X669" s="40" t="e">
        <f>VLOOKUP($B669,期貨大額交易人未沖銷部位!$A$4:$O$499,4,FALSE)</f>
        <v>#N/A</v>
      </c>
      <c r="Y669" s="40" t="e">
        <f>VLOOKUP($B669,期貨大額交易人未沖銷部位!$A$4:$O$499,7,FALSE)</f>
        <v>#N/A</v>
      </c>
      <c r="Z669" s="40" t="e">
        <f>VLOOKUP($B669,期貨大額交易人未沖銷部位!$A$4:$O$499,10,FALSE)</f>
        <v>#N/A</v>
      </c>
      <c r="AA669" s="40" t="e">
        <f>VLOOKUP($B669,期貨大額交易人未沖銷部位!$A$4:$O$499,13,FALSE)</f>
        <v>#N/A</v>
      </c>
      <c r="AB669" s="40" t="e">
        <f>VLOOKUP($B669,期貨大額交易人未沖銷部位!$A$4:$O$499,14,FALSE)</f>
        <v>#N/A</v>
      </c>
      <c r="AC669" s="40" t="e">
        <f>VLOOKUP($B669,期貨大額交易人未沖銷部位!$A$4:$O$499,15,FALSE)</f>
        <v>#N/A</v>
      </c>
      <c r="AD669" s="33" t="e">
        <f>VLOOKUP($B669,三大美股走勢!$A$4:$J$495,4,FALSE)</f>
        <v>#N/A</v>
      </c>
      <c r="AE669" s="33" t="e">
        <f>VLOOKUP($B669,三大美股走勢!$A$4:$J$495,7,FALSE)</f>
        <v>#N/A</v>
      </c>
      <c r="AF669" s="33" t="e">
        <f>VLOOKUP($B669,三大美股走勢!$A$4:$J$495,10,FALSE)</f>
        <v>#N/A</v>
      </c>
    </row>
    <row r="670" spans="2:32">
      <c r="B670" s="32">
        <v>43449</v>
      </c>
      <c r="C670" s="33" t="e">
        <f>VLOOKUP($B670,大盤與近月台指!$A$4:$I$499,2,FALSE)</f>
        <v>#N/A</v>
      </c>
      <c r="D670" s="34" t="e">
        <f>VLOOKUP($B670,大盤與近月台指!$A$4:$I$499,3,FALSE)</f>
        <v>#N/A</v>
      </c>
      <c r="E670" s="35" t="e">
        <f>VLOOKUP($B670,大盤與近月台指!$A$4:$I$499,4,FALSE)</f>
        <v>#N/A</v>
      </c>
      <c r="F670" s="33" t="e">
        <f>VLOOKUP($B670,大盤與近月台指!$A$4:$I$499,5,FALSE)</f>
        <v>#N/A</v>
      </c>
      <c r="G670" s="49" t="e">
        <f>VLOOKUP($B670,三大法人買賣超!$A$4:$I$500,3,FALSE)</f>
        <v>#N/A</v>
      </c>
      <c r="H670" s="34" t="e">
        <f>VLOOKUP($B670,三大法人買賣超!$A$4:$I$500,5,FALSE)</f>
        <v>#N/A</v>
      </c>
      <c r="I670" s="27" t="e">
        <f>VLOOKUP($B670,三大法人買賣超!$A$4:$I$500,7,FALSE)</f>
        <v>#N/A</v>
      </c>
      <c r="J670" s="27" t="e">
        <f>VLOOKUP($B670,三大法人買賣超!$A$4:$I$500,9,FALSE)</f>
        <v>#N/A</v>
      </c>
      <c r="K670" s="37">
        <f>新台幣匯率美元指數!B671</f>
        <v>0</v>
      </c>
      <c r="L670" s="38">
        <f>新台幣匯率美元指數!C671</f>
        <v>0</v>
      </c>
      <c r="M670" s="39">
        <f>新台幣匯率美元指數!D671</f>
        <v>0</v>
      </c>
      <c r="N670" s="27" t="e">
        <f>VLOOKUP($B670,外資期貨未平倉口數!$A$4:$M$499,4,FALSE)</f>
        <v>#N/A</v>
      </c>
      <c r="O670" s="27" t="e">
        <f>VLOOKUP($B670,外資期貨未平倉口數!$A$4:$M$499,9,FALSE)</f>
        <v>#N/A</v>
      </c>
      <c r="P670" s="27" t="e">
        <f>VLOOKUP($B670,外資期貨未平倉口數!$A$4:$M$499,10,FALSE)</f>
        <v>#N/A</v>
      </c>
      <c r="Q670" s="27" t="e">
        <f>VLOOKUP($B670,外資期貨未平倉口數!$A$4:$M$499,11,FALSE)</f>
        <v>#N/A</v>
      </c>
      <c r="R670" s="64" t="e">
        <f>VLOOKUP($B670,選擇權未平倉餘額!$A$4:$I$500,6,FALSE)</f>
        <v>#N/A</v>
      </c>
      <c r="S670" s="64" t="e">
        <f>VLOOKUP($B670,選擇權未平倉餘額!$A$4:$I$500,7,FALSE)</f>
        <v>#N/A</v>
      </c>
      <c r="T670" s="64" t="e">
        <f>VLOOKUP($B670,選擇權未平倉餘額!$A$4:$I$500,8,FALSE)</f>
        <v>#N/A</v>
      </c>
      <c r="U670" s="64" t="e">
        <f>VLOOKUP($B670,選擇權未平倉餘額!$A$4:$I$500,9,FALSE)</f>
        <v>#N/A</v>
      </c>
      <c r="V670" s="39" t="e">
        <f>VLOOKUP($B670,臺指選擇權P_C_Ratios!$A$4:$C$500,3,FALSE)</f>
        <v>#N/A</v>
      </c>
      <c r="W670" s="41" t="e">
        <f>VLOOKUP($B670,散戶多空比!$A$6:$L$500,12,FALSE)</f>
        <v>#N/A</v>
      </c>
      <c r="X670" s="40" t="e">
        <f>VLOOKUP($B670,期貨大額交易人未沖銷部位!$A$4:$O$499,4,FALSE)</f>
        <v>#N/A</v>
      </c>
      <c r="Y670" s="40" t="e">
        <f>VLOOKUP($B670,期貨大額交易人未沖銷部位!$A$4:$O$499,7,FALSE)</f>
        <v>#N/A</v>
      </c>
      <c r="Z670" s="40" t="e">
        <f>VLOOKUP($B670,期貨大額交易人未沖銷部位!$A$4:$O$499,10,FALSE)</f>
        <v>#N/A</v>
      </c>
      <c r="AA670" s="40" t="e">
        <f>VLOOKUP($B670,期貨大額交易人未沖銷部位!$A$4:$O$499,13,FALSE)</f>
        <v>#N/A</v>
      </c>
      <c r="AB670" s="40" t="e">
        <f>VLOOKUP($B670,期貨大額交易人未沖銷部位!$A$4:$O$499,14,FALSE)</f>
        <v>#N/A</v>
      </c>
      <c r="AC670" s="40" t="e">
        <f>VLOOKUP($B670,期貨大額交易人未沖銷部位!$A$4:$O$499,15,FALSE)</f>
        <v>#N/A</v>
      </c>
      <c r="AD670" s="33" t="e">
        <f>VLOOKUP($B670,三大美股走勢!$A$4:$J$495,4,FALSE)</f>
        <v>#N/A</v>
      </c>
      <c r="AE670" s="33" t="e">
        <f>VLOOKUP($B670,三大美股走勢!$A$4:$J$495,7,FALSE)</f>
        <v>#N/A</v>
      </c>
      <c r="AF670" s="33" t="e">
        <f>VLOOKUP($B670,三大美股走勢!$A$4:$J$495,10,FALSE)</f>
        <v>#N/A</v>
      </c>
    </row>
    <row r="671" spans="2:32">
      <c r="B671" s="32">
        <v>43450</v>
      </c>
      <c r="C671" s="33" t="e">
        <f>VLOOKUP($B671,大盤與近月台指!$A$4:$I$499,2,FALSE)</f>
        <v>#N/A</v>
      </c>
      <c r="D671" s="34" t="e">
        <f>VLOOKUP($B671,大盤與近月台指!$A$4:$I$499,3,FALSE)</f>
        <v>#N/A</v>
      </c>
      <c r="E671" s="35" t="e">
        <f>VLOOKUP($B671,大盤與近月台指!$A$4:$I$499,4,FALSE)</f>
        <v>#N/A</v>
      </c>
      <c r="F671" s="33" t="e">
        <f>VLOOKUP($B671,大盤與近月台指!$A$4:$I$499,5,FALSE)</f>
        <v>#N/A</v>
      </c>
      <c r="G671" s="49" t="e">
        <f>VLOOKUP($B671,三大法人買賣超!$A$4:$I$500,3,FALSE)</f>
        <v>#N/A</v>
      </c>
      <c r="H671" s="34" t="e">
        <f>VLOOKUP($B671,三大法人買賣超!$A$4:$I$500,5,FALSE)</f>
        <v>#N/A</v>
      </c>
      <c r="I671" s="27" t="e">
        <f>VLOOKUP($B671,三大法人買賣超!$A$4:$I$500,7,FALSE)</f>
        <v>#N/A</v>
      </c>
      <c r="J671" s="27" t="e">
        <f>VLOOKUP($B671,三大法人買賣超!$A$4:$I$500,9,FALSE)</f>
        <v>#N/A</v>
      </c>
      <c r="K671" s="37">
        <f>新台幣匯率美元指數!B672</f>
        <v>0</v>
      </c>
      <c r="L671" s="38">
        <f>新台幣匯率美元指數!C672</f>
        <v>0</v>
      </c>
      <c r="M671" s="39">
        <f>新台幣匯率美元指數!D672</f>
        <v>0</v>
      </c>
      <c r="N671" s="27" t="e">
        <f>VLOOKUP($B671,外資期貨未平倉口數!$A$4:$M$499,4,FALSE)</f>
        <v>#N/A</v>
      </c>
      <c r="O671" s="27" t="e">
        <f>VLOOKUP($B671,外資期貨未平倉口數!$A$4:$M$499,9,FALSE)</f>
        <v>#N/A</v>
      </c>
      <c r="P671" s="27" t="e">
        <f>VLOOKUP($B671,外資期貨未平倉口數!$A$4:$M$499,10,FALSE)</f>
        <v>#N/A</v>
      </c>
      <c r="Q671" s="27" t="e">
        <f>VLOOKUP($B671,外資期貨未平倉口數!$A$4:$M$499,11,FALSE)</f>
        <v>#N/A</v>
      </c>
      <c r="R671" s="64" t="e">
        <f>VLOOKUP($B671,選擇權未平倉餘額!$A$4:$I$500,6,FALSE)</f>
        <v>#N/A</v>
      </c>
      <c r="S671" s="64" t="e">
        <f>VLOOKUP($B671,選擇權未平倉餘額!$A$4:$I$500,7,FALSE)</f>
        <v>#N/A</v>
      </c>
      <c r="T671" s="64" t="e">
        <f>VLOOKUP($B671,選擇權未平倉餘額!$A$4:$I$500,8,FALSE)</f>
        <v>#N/A</v>
      </c>
      <c r="U671" s="64" t="e">
        <f>VLOOKUP($B671,選擇權未平倉餘額!$A$4:$I$500,9,FALSE)</f>
        <v>#N/A</v>
      </c>
      <c r="V671" s="39" t="e">
        <f>VLOOKUP($B671,臺指選擇權P_C_Ratios!$A$4:$C$500,3,FALSE)</f>
        <v>#N/A</v>
      </c>
      <c r="W671" s="41" t="e">
        <f>VLOOKUP($B671,散戶多空比!$A$6:$L$500,12,FALSE)</f>
        <v>#N/A</v>
      </c>
      <c r="X671" s="40" t="e">
        <f>VLOOKUP($B671,期貨大額交易人未沖銷部位!$A$4:$O$499,4,FALSE)</f>
        <v>#N/A</v>
      </c>
      <c r="Y671" s="40" t="e">
        <f>VLOOKUP($B671,期貨大額交易人未沖銷部位!$A$4:$O$499,7,FALSE)</f>
        <v>#N/A</v>
      </c>
      <c r="Z671" s="40" t="e">
        <f>VLOOKUP($B671,期貨大額交易人未沖銷部位!$A$4:$O$499,10,FALSE)</f>
        <v>#N/A</v>
      </c>
      <c r="AA671" s="40" t="e">
        <f>VLOOKUP($B671,期貨大額交易人未沖銷部位!$A$4:$O$499,13,FALSE)</f>
        <v>#N/A</v>
      </c>
      <c r="AB671" s="40" t="e">
        <f>VLOOKUP($B671,期貨大額交易人未沖銷部位!$A$4:$O$499,14,FALSE)</f>
        <v>#N/A</v>
      </c>
      <c r="AC671" s="40" t="e">
        <f>VLOOKUP($B671,期貨大額交易人未沖銷部位!$A$4:$O$499,15,FALSE)</f>
        <v>#N/A</v>
      </c>
      <c r="AD671" s="33" t="e">
        <f>VLOOKUP($B671,三大美股走勢!$A$4:$J$495,4,FALSE)</f>
        <v>#N/A</v>
      </c>
      <c r="AE671" s="33" t="e">
        <f>VLOOKUP($B671,三大美股走勢!$A$4:$J$495,7,FALSE)</f>
        <v>#N/A</v>
      </c>
      <c r="AF671" s="33" t="e">
        <f>VLOOKUP($B671,三大美股走勢!$A$4:$J$495,10,FALSE)</f>
        <v>#N/A</v>
      </c>
    </row>
    <row r="672" spans="2:32">
      <c r="B672" s="32">
        <v>43451</v>
      </c>
      <c r="C672" s="33" t="e">
        <f>VLOOKUP($B672,大盤與近月台指!$A$4:$I$499,2,FALSE)</f>
        <v>#N/A</v>
      </c>
      <c r="D672" s="34" t="e">
        <f>VLOOKUP($B672,大盤與近月台指!$A$4:$I$499,3,FALSE)</f>
        <v>#N/A</v>
      </c>
      <c r="E672" s="35" t="e">
        <f>VLOOKUP($B672,大盤與近月台指!$A$4:$I$499,4,FALSE)</f>
        <v>#N/A</v>
      </c>
      <c r="F672" s="33" t="e">
        <f>VLOOKUP($B672,大盤與近月台指!$A$4:$I$499,5,FALSE)</f>
        <v>#N/A</v>
      </c>
      <c r="G672" s="49" t="e">
        <f>VLOOKUP($B672,三大法人買賣超!$A$4:$I$500,3,FALSE)</f>
        <v>#N/A</v>
      </c>
      <c r="H672" s="34" t="e">
        <f>VLOOKUP($B672,三大法人買賣超!$A$4:$I$500,5,FALSE)</f>
        <v>#N/A</v>
      </c>
      <c r="I672" s="27" t="e">
        <f>VLOOKUP($B672,三大法人買賣超!$A$4:$I$500,7,FALSE)</f>
        <v>#N/A</v>
      </c>
      <c r="J672" s="27" t="e">
        <f>VLOOKUP($B672,三大法人買賣超!$A$4:$I$500,9,FALSE)</f>
        <v>#N/A</v>
      </c>
      <c r="K672" s="37">
        <f>新台幣匯率美元指數!B673</f>
        <v>0</v>
      </c>
      <c r="L672" s="38">
        <f>新台幣匯率美元指數!C673</f>
        <v>0</v>
      </c>
      <c r="M672" s="39">
        <f>新台幣匯率美元指數!D673</f>
        <v>0</v>
      </c>
      <c r="N672" s="27" t="e">
        <f>VLOOKUP($B672,外資期貨未平倉口數!$A$4:$M$499,4,FALSE)</f>
        <v>#N/A</v>
      </c>
      <c r="O672" s="27" t="e">
        <f>VLOOKUP($B672,外資期貨未平倉口數!$A$4:$M$499,9,FALSE)</f>
        <v>#N/A</v>
      </c>
      <c r="P672" s="27" t="e">
        <f>VLOOKUP($B672,外資期貨未平倉口數!$A$4:$M$499,10,FALSE)</f>
        <v>#N/A</v>
      </c>
      <c r="Q672" s="27" t="e">
        <f>VLOOKUP($B672,外資期貨未平倉口數!$A$4:$M$499,11,FALSE)</f>
        <v>#N/A</v>
      </c>
      <c r="R672" s="64" t="e">
        <f>VLOOKUP($B672,選擇權未平倉餘額!$A$4:$I$500,6,FALSE)</f>
        <v>#N/A</v>
      </c>
      <c r="S672" s="64" t="e">
        <f>VLOOKUP($B672,選擇權未平倉餘額!$A$4:$I$500,7,FALSE)</f>
        <v>#N/A</v>
      </c>
      <c r="T672" s="64" t="e">
        <f>VLOOKUP($B672,選擇權未平倉餘額!$A$4:$I$500,8,FALSE)</f>
        <v>#N/A</v>
      </c>
      <c r="U672" s="64" t="e">
        <f>VLOOKUP($B672,選擇權未平倉餘額!$A$4:$I$500,9,FALSE)</f>
        <v>#N/A</v>
      </c>
      <c r="V672" s="39" t="e">
        <f>VLOOKUP($B672,臺指選擇權P_C_Ratios!$A$4:$C$500,3,FALSE)</f>
        <v>#N/A</v>
      </c>
      <c r="W672" s="41" t="e">
        <f>VLOOKUP($B672,散戶多空比!$A$6:$L$500,12,FALSE)</f>
        <v>#N/A</v>
      </c>
      <c r="X672" s="40" t="e">
        <f>VLOOKUP($B672,期貨大額交易人未沖銷部位!$A$4:$O$499,4,FALSE)</f>
        <v>#N/A</v>
      </c>
      <c r="Y672" s="40" t="e">
        <f>VLOOKUP($B672,期貨大額交易人未沖銷部位!$A$4:$O$499,7,FALSE)</f>
        <v>#N/A</v>
      </c>
      <c r="Z672" s="40" t="e">
        <f>VLOOKUP($B672,期貨大額交易人未沖銷部位!$A$4:$O$499,10,FALSE)</f>
        <v>#N/A</v>
      </c>
      <c r="AA672" s="40" t="e">
        <f>VLOOKUP($B672,期貨大額交易人未沖銷部位!$A$4:$O$499,13,FALSE)</f>
        <v>#N/A</v>
      </c>
      <c r="AB672" s="40" t="e">
        <f>VLOOKUP($B672,期貨大額交易人未沖銷部位!$A$4:$O$499,14,FALSE)</f>
        <v>#N/A</v>
      </c>
      <c r="AC672" s="40" t="e">
        <f>VLOOKUP($B672,期貨大額交易人未沖銷部位!$A$4:$O$499,15,FALSE)</f>
        <v>#N/A</v>
      </c>
      <c r="AD672" s="33" t="e">
        <f>VLOOKUP($B672,三大美股走勢!$A$4:$J$495,4,FALSE)</f>
        <v>#N/A</v>
      </c>
      <c r="AE672" s="33" t="e">
        <f>VLOOKUP($B672,三大美股走勢!$A$4:$J$495,7,FALSE)</f>
        <v>#N/A</v>
      </c>
      <c r="AF672" s="33" t="e">
        <f>VLOOKUP($B672,三大美股走勢!$A$4:$J$495,10,FALSE)</f>
        <v>#N/A</v>
      </c>
    </row>
    <row r="673" spans="2:32">
      <c r="B673" s="32">
        <v>43452</v>
      </c>
      <c r="C673" s="33" t="e">
        <f>VLOOKUP($B673,大盤與近月台指!$A$4:$I$499,2,FALSE)</f>
        <v>#N/A</v>
      </c>
      <c r="D673" s="34" t="e">
        <f>VLOOKUP($B673,大盤與近月台指!$A$4:$I$499,3,FALSE)</f>
        <v>#N/A</v>
      </c>
      <c r="E673" s="35" t="e">
        <f>VLOOKUP($B673,大盤與近月台指!$A$4:$I$499,4,FALSE)</f>
        <v>#N/A</v>
      </c>
      <c r="F673" s="33" t="e">
        <f>VLOOKUP($B673,大盤與近月台指!$A$4:$I$499,5,FALSE)</f>
        <v>#N/A</v>
      </c>
      <c r="G673" s="49" t="e">
        <f>VLOOKUP($B673,三大法人買賣超!$A$4:$I$500,3,FALSE)</f>
        <v>#N/A</v>
      </c>
      <c r="H673" s="34" t="e">
        <f>VLOOKUP($B673,三大法人買賣超!$A$4:$I$500,5,FALSE)</f>
        <v>#N/A</v>
      </c>
      <c r="I673" s="27" t="e">
        <f>VLOOKUP($B673,三大法人買賣超!$A$4:$I$500,7,FALSE)</f>
        <v>#N/A</v>
      </c>
      <c r="J673" s="27" t="e">
        <f>VLOOKUP($B673,三大法人買賣超!$A$4:$I$500,9,FALSE)</f>
        <v>#N/A</v>
      </c>
      <c r="K673" s="37">
        <f>新台幣匯率美元指數!B674</f>
        <v>0</v>
      </c>
      <c r="L673" s="38">
        <f>新台幣匯率美元指數!C674</f>
        <v>0</v>
      </c>
      <c r="M673" s="39">
        <f>新台幣匯率美元指數!D674</f>
        <v>0</v>
      </c>
      <c r="N673" s="27" t="e">
        <f>VLOOKUP($B673,外資期貨未平倉口數!$A$4:$M$499,4,FALSE)</f>
        <v>#N/A</v>
      </c>
      <c r="O673" s="27" t="e">
        <f>VLOOKUP($B673,外資期貨未平倉口數!$A$4:$M$499,9,FALSE)</f>
        <v>#N/A</v>
      </c>
      <c r="P673" s="27" t="e">
        <f>VLOOKUP($B673,外資期貨未平倉口數!$A$4:$M$499,10,FALSE)</f>
        <v>#N/A</v>
      </c>
      <c r="Q673" s="27" t="e">
        <f>VLOOKUP($B673,外資期貨未平倉口數!$A$4:$M$499,11,FALSE)</f>
        <v>#N/A</v>
      </c>
      <c r="R673" s="64" t="e">
        <f>VLOOKUP($B673,選擇權未平倉餘額!$A$4:$I$500,6,FALSE)</f>
        <v>#N/A</v>
      </c>
      <c r="S673" s="64" t="e">
        <f>VLOOKUP($B673,選擇權未平倉餘額!$A$4:$I$500,7,FALSE)</f>
        <v>#N/A</v>
      </c>
      <c r="T673" s="64" t="e">
        <f>VLOOKUP($B673,選擇權未平倉餘額!$A$4:$I$500,8,FALSE)</f>
        <v>#N/A</v>
      </c>
      <c r="U673" s="64" t="e">
        <f>VLOOKUP($B673,選擇權未平倉餘額!$A$4:$I$500,9,FALSE)</f>
        <v>#N/A</v>
      </c>
      <c r="V673" s="39" t="e">
        <f>VLOOKUP($B673,臺指選擇權P_C_Ratios!$A$4:$C$500,3,FALSE)</f>
        <v>#N/A</v>
      </c>
      <c r="W673" s="41" t="e">
        <f>VLOOKUP($B673,散戶多空比!$A$6:$L$500,12,FALSE)</f>
        <v>#N/A</v>
      </c>
      <c r="X673" s="40" t="e">
        <f>VLOOKUP($B673,期貨大額交易人未沖銷部位!$A$4:$O$499,4,FALSE)</f>
        <v>#N/A</v>
      </c>
      <c r="Y673" s="40" t="e">
        <f>VLOOKUP($B673,期貨大額交易人未沖銷部位!$A$4:$O$499,7,FALSE)</f>
        <v>#N/A</v>
      </c>
      <c r="Z673" s="40" t="e">
        <f>VLOOKUP($B673,期貨大額交易人未沖銷部位!$A$4:$O$499,10,FALSE)</f>
        <v>#N/A</v>
      </c>
      <c r="AA673" s="40" t="e">
        <f>VLOOKUP($B673,期貨大額交易人未沖銷部位!$A$4:$O$499,13,FALSE)</f>
        <v>#N/A</v>
      </c>
      <c r="AB673" s="40" t="e">
        <f>VLOOKUP($B673,期貨大額交易人未沖銷部位!$A$4:$O$499,14,FALSE)</f>
        <v>#N/A</v>
      </c>
      <c r="AC673" s="40" t="e">
        <f>VLOOKUP($B673,期貨大額交易人未沖銷部位!$A$4:$O$499,15,FALSE)</f>
        <v>#N/A</v>
      </c>
      <c r="AD673" s="33" t="e">
        <f>VLOOKUP($B673,三大美股走勢!$A$4:$J$495,4,FALSE)</f>
        <v>#N/A</v>
      </c>
      <c r="AE673" s="33" t="e">
        <f>VLOOKUP($B673,三大美股走勢!$A$4:$J$495,7,FALSE)</f>
        <v>#N/A</v>
      </c>
      <c r="AF673" s="33" t="e">
        <f>VLOOKUP($B673,三大美股走勢!$A$4:$J$495,10,FALSE)</f>
        <v>#N/A</v>
      </c>
    </row>
    <row r="674" spans="2:32">
      <c r="B674" s="32">
        <v>43453</v>
      </c>
      <c r="C674" s="33" t="e">
        <f>VLOOKUP($B674,大盤與近月台指!$A$4:$I$499,2,FALSE)</f>
        <v>#N/A</v>
      </c>
      <c r="D674" s="34" t="e">
        <f>VLOOKUP($B674,大盤與近月台指!$A$4:$I$499,3,FALSE)</f>
        <v>#N/A</v>
      </c>
      <c r="E674" s="35" t="e">
        <f>VLOOKUP($B674,大盤與近月台指!$A$4:$I$499,4,FALSE)</f>
        <v>#N/A</v>
      </c>
      <c r="F674" s="33" t="e">
        <f>VLOOKUP($B674,大盤與近月台指!$A$4:$I$499,5,FALSE)</f>
        <v>#N/A</v>
      </c>
      <c r="G674" s="49" t="e">
        <f>VLOOKUP($B674,三大法人買賣超!$A$4:$I$500,3,FALSE)</f>
        <v>#N/A</v>
      </c>
      <c r="H674" s="34" t="e">
        <f>VLOOKUP($B674,三大法人買賣超!$A$4:$I$500,5,FALSE)</f>
        <v>#N/A</v>
      </c>
      <c r="I674" s="27" t="e">
        <f>VLOOKUP($B674,三大法人買賣超!$A$4:$I$500,7,FALSE)</f>
        <v>#N/A</v>
      </c>
      <c r="J674" s="27" t="e">
        <f>VLOOKUP($B674,三大法人買賣超!$A$4:$I$500,9,FALSE)</f>
        <v>#N/A</v>
      </c>
      <c r="K674" s="37">
        <f>新台幣匯率美元指數!B675</f>
        <v>0</v>
      </c>
      <c r="L674" s="38">
        <f>新台幣匯率美元指數!C675</f>
        <v>0</v>
      </c>
      <c r="M674" s="39">
        <f>新台幣匯率美元指數!D675</f>
        <v>0</v>
      </c>
      <c r="N674" s="27" t="e">
        <f>VLOOKUP($B674,外資期貨未平倉口數!$A$4:$M$499,4,FALSE)</f>
        <v>#N/A</v>
      </c>
      <c r="O674" s="27" t="e">
        <f>VLOOKUP($B674,外資期貨未平倉口數!$A$4:$M$499,9,FALSE)</f>
        <v>#N/A</v>
      </c>
      <c r="P674" s="27" t="e">
        <f>VLOOKUP($B674,外資期貨未平倉口數!$A$4:$M$499,10,FALSE)</f>
        <v>#N/A</v>
      </c>
      <c r="Q674" s="27" t="e">
        <f>VLOOKUP($B674,外資期貨未平倉口數!$A$4:$M$499,11,FALSE)</f>
        <v>#N/A</v>
      </c>
      <c r="R674" s="64" t="e">
        <f>VLOOKUP($B674,選擇權未平倉餘額!$A$4:$I$500,6,FALSE)</f>
        <v>#N/A</v>
      </c>
      <c r="S674" s="64" t="e">
        <f>VLOOKUP($B674,選擇權未平倉餘額!$A$4:$I$500,7,FALSE)</f>
        <v>#N/A</v>
      </c>
      <c r="T674" s="64" t="e">
        <f>VLOOKUP($B674,選擇權未平倉餘額!$A$4:$I$500,8,FALSE)</f>
        <v>#N/A</v>
      </c>
      <c r="U674" s="64" t="e">
        <f>VLOOKUP($B674,選擇權未平倉餘額!$A$4:$I$500,9,FALSE)</f>
        <v>#N/A</v>
      </c>
      <c r="V674" s="39" t="e">
        <f>VLOOKUP($B674,臺指選擇權P_C_Ratios!$A$4:$C$500,3,FALSE)</f>
        <v>#N/A</v>
      </c>
      <c r="W674" s="41" t="e">
        <f>VLOOKUP($B674,散戶多空比!$A$6:$L$500,12,FALSE)</f>
        <v>#N/A</v>
      </c>
      <c r="X674" s="40" t="e">
        <f>VLOOKUP($B674,期貨大額交易人未沖銷部位!$A$4:$O$499,4,FALSE)</f>
        <v>#N/A</v>
      </c>
      <c r="Y674" s="40" t="e">
        <f>VLOOKUP($B674,期貨大額交易人未沖銷部位!$A$4:$O$499,7,FALSE)</f>
        <v>#N/A</v>
      </c>
      <c r="Z674" s="40" t="e">
        <f>VLOOKUP($B674,期貨大額交易人未沖銷部位!$A$4:$O$499,10,FALSE)</f>
        <v>#N/A</v>
      </c>
      <c r="AA674" s="40" t="e">
        <f>VLOOKUP($B674,期貨大額交易人未沖銷部位!$A$4:$O$499,13,FALSE)</f>
        <v>#N/A</v>
      </c>
      <c r="AB674" s="40" t="e">
        <f>VLOOKUP($B674,期貨大額交易人未沖銷部位!$A$4:$O$499,14,FALSE)</f>
        <v>#N/A</v>
      </c>
      <c r="AC674" s="40" t="e">
        <f>VLOOKUP($B674,期貨大額交易人未沖銷部位!$A$4:$O$499,15,FALSE)</f>
        <v>#N/A</v>
      </c>
      <c r="AD674" s="33" t="e">
        <f>VLOOKUP($B674,三大美股走勢!$A$4:$J$495,4,FALSE)</f>
        <v>#N/A</v>
      </c>
      <c r="AE674" s="33" t="e">
        <f>VLOOKUP($B674,三大美股走勢!$A$4:$J$495,7,FALSE)</f>
        <v>#N/A</v>
      </c>
      <c r="AF674" s="33" t="e">
        <f>VLOOKUP($B674,三大美股走勢!$A$4:$J$495,10,FALSE)</f>
        <v>#N/A</v>
      </c>
    </row>
    <row r="675" spans="2:32">
      <c r="B675" s="32">
        <v>43454</v>
      </c>
      <c r="C675" s="33" t="e">
        <f>VLOOKUP($B675,大盤與近月台指!$A$4:$I$499,2,FALSE)</f>
        <v>#N/A</v>
      </c>
      <c r="D675" s="34" t="e">
        <f>VLOOKUP($B675,大盤與近月台指!$A$4:$I$499,3,FALSE)</f>
        <v>#N/A</v>
      </c>
      <c r="E675" s="35" t="e">
        <f>VLOOKUP($B675,大盤與近月台指!$A$4:$I$499,4,FALSE)</f>
        <v>#N/A</v>
      </c>
      <c r="F675" s="33" t="e">
        <f>VLOOKUP($B675,大盤與近月台指!$A$4:$I$499,5,FALSE)</f>
        <v>#N/A</v>
      </c>
      <c r="G675" s="49" t="e">
        <f>VLOOKUP($B675,三大法人買賣超!$A$4:$I$500,3,FALSE)</f>
        <v>#N/A</v>
      </c>
      <c r="H675" s="34" t="e">
        <f>VLOOKUP($B675,三大法人買賣超!$A$4:$I$500,5,FALSE)</f>
        <v>#N/A</v>
      </c>
      <c r="I675" s="27" t="e">
        <f>VLOOKUP($B675,三大法人買賣超!$A$4:$I$500,7,FALSE)</f>
        <v>#N/A</v>
      </c>
      <c r="J675" s="27" t="e">
        <f>VLOOKUP($B675,三大法人買賣超!$A$4:$I$500,9,FALSE)</f>
        <v>#N/A</v>
      </c>
      <c r="K675" s="37">
        <f>新台幣匯率美元指數!B676</f>
        <v>0</v>
      </c>
      <c r="L675" s="38">
        <f>新台幣匯率美元指數!C676</f>
        <v>0</v>
      </c>
      <c r="M675" s="39">
        <f>新台幣匯率美元指數!D676</f>
        <v>0</v>
      </c>
      <c r="N675" s="27" t="e">
        <f>VLOOKUP($B675,外資期貨未平倉口數!$A$4:$M$499,4,FALSE)</f>
        <v>#N/A</v>
      </c>
      <c r="O675" s="27" t="e">
        <f>VLOOKUP($B675,外資期貨未平倉口數!$A$4:$M$499,9,FALSE)</f>
        <v>#N/A</v>
      </c>
      <c r="P675" s="27" t="e">
        <f>VLOOKUP($B675,外資期貨未平倉口數!$A$4:$M$499,10,FALSE)</f>
        <v>#N/A</v>
      </c>
      <c r="Q675" s="27" t="e">
        <f>VLOOKUP($B675,外資期貨未平倉口數!$A$4:$M$499,11,FALSE)</f>
        <v>#N/A</v>
      </c>
      <c r="R675" s="64" t="e">
        <f>VLOOKUP($B675,選擇權未平倉餘額!$A$4:$I$500,6,FALSE)</f>
        <v>#N/A</v>
      </c>
      <c r="S675" s="64" t="e">
        <f>VLOOKUP($B675,選擇權未平倉餘額!$A$4:$I$500,7,FALSE)</f>
        <v>#N/A</v>
      </c>
      <c r="T675" s="64" t="e">
        <f>VLOOKUP($B675,選擇權未平倉餘額!$A$4:$I$500,8,FALSE)</f>
        <v>#N/A</v>
      </c>
      <c r="U675" s="64" t="e">
        <f>VLOOKUP($B675,選擇權未平倉餘額!$A$4:$I$500,9,FALSE)</f>
        <v>#N/A</v>
      </c>
      <c r="V675" s="39" t="e">
        <f>VLOOKUP($B675,臺指選擇權P_C_Ratios!$A$4:$C$500,3,FALSE)</f>
        <v>#N/A</v>
      </c>
      <c r="W675" s="41" t="e">
        <f>VLOOKUP($B675,散戶多空比!$A$6:$L$500,12,FALSE)</f>
        <v>#N/A</v>
      </c>
      <c r="X675" s="40" t="e">
        <f>VLOOKUP($B675,期貨大額交易人未沖銷部位!$A$4:$O$499,4,FALSE)</f>
        <v>#N/A</v>
      </c>
      <c r="Y675" s="40" t="e">
        <f>VLOOKUP($B675,期貨大額交易人未沖銷部位!$A$4:$O$499,7,FALSE)</f>
        <v>#N/A</v>
      </c>
      <c r="Z675" s="40" t="e">
        <f>VLOOKUP($B675,期貨大額交易人未沖銷部位!$A$4:$O$499,10,FALSE)</f>
        <v>#N/A</v>
      </c>
      <c r="AA675" s="40" t="e">
        <f>VLOOKUP($B675,期貨大額交易人未沖銷部位!$A$4:$O$499,13,FALSE)</f>
        <v>#N/A</v>
      </c>
      <c r="AB675" s="40" t="e">
        <f>VLOOKUP($B675,期貨大額交易人未沖銷部位!$A$4:$O$499,14,FALSE)</f>
        <v>#N/A</v>
      </c>
      <c r="AC675" s="40" t="e">
        <f>VLOOKUP($B675,期貨大額交易人未沖銷部位!$A$4:$O$499,15,FALSE)</f>
        <v>#N/A</v>
      </c>
      <c r="AD675" s="33" t="e">
        <f>VLOOKUP($B675,三大美股走勢!$A$4:$J$495,4,FALSE)</f>
        <v>#N/A</v>
      </c>
      <c r="AE675" s="33" t="e">
        <f>VLOOKUP($B675,三大美股走勢!$A$4:$J$495,7,FALSE)</f>
        <v>#N/A</v>
      </c>
      <c r="AF675" s="33" t="e">
        <f>VLOOKUP($B675,三大美股走勢!$A$4:$J$495,10,FALSE)</f>
        <v>#N/A</v>
      </c>
    </row>
    <row r="676" spans="2:32">
      <c r="B676" s="32">
        <v>43455</v>
      </c>
      <c r="C676" s="33" t="e">
        <f>VLOOKUP($B676,大盤與近月台指!$A$4:$I$499,2,FALSE)</f>
        <v>#N/A</v>
      </c>
      <c r="D676" s="34" t="e">
        <f>VLOOKUP($B676,大盤與近月台指!$A$4:$I$499,3,FALSE)</f>
        <v>#N/A</v>
      </c>
      <c r="E676" s="35" t="e">
        <f>VLOOKUP($B676,大盤與近月台指!$A$4:$I$499,4,FALSE)</f>
        <v>#N/A</v>
      </c>
      <c r="F676" s="33" t="e">
        <f>VLOOKUP($B676,大盤與近月台指!$A$4:$I$499,5,FALSE)</f>
        <v>#N/A</v>
      </c>
      <c r="G676" s="49" t="e">
        <f>VLOOKUP($B676,三大法人買賣超!$A$4:$I$500,3,FALSE)</f>
        <v>#N/A</v>
      </c>
      <c r="H676" s="34" t="e">
        <f>VLOOKUP($B676,三大法人買賣超!$A$4:$I$500,5,FALSE)</f>
        <v>#N/A</v>
      </c>
      <c r="I676" s="27" t="e">
        <f>VLOOKUP($B676,三大法人買賣超!$A$4:$I$500,7,FALSE)</f>
        <v>#N/A</v>
      </c>
      <c r="J676" s="27" t="e">
        <f>VLOOKUP($B676,三大法人買賣超!$A$4:$I$500,9,FALSE)</f>
        <v>#N/A</v>
      </c>
      <c r="K676" s="37">
        <f>新台幣匯率美元指數!B677</f>
        <v>0</v>
      </c>
      <c r="L676" s="38">
        <f>新台幣匯率美元指數!C677</f>
        <v>0</v>
      </c>
      <c r="M676" s="39">
        <f>新台幣匯率美元指數!D677</f>
        <v>0</v>
      </c>
      <c r="N676" s="27" t="e">
        <f>VLOOKUP($B676,外資期貨未平倉口數!$A$4:$M$499,4,FALSE)</f>
        <v>#N/A</v>
      </c>
      <c r="O676" s="27" t="e">
        <f>VLOOKUP($B676,外資期貨未平倉口數!$A$4:$M$499,9,FALSE)</f>
        <v>#N/A</v>
      </c>
      <c r="P676" s="27" t="e">
        <f>VLOOKUP($B676,外資期貨未平倉口數!$A$4:$M$499,10,FALSE)</f>
        <v>#N/A</v>
      </c>
      <c r="Q676" s="27" t="e">
        <f>VLOOKUP($B676,外資期貨未平倉口數!$A$4:$M$499,11,FALSE)</f>
        <v>#N/A</v>
      </c>
      <c r="R676" s="64" t="e">
        <f>VLOOKUP($B676,選擇權未平倉餘額!$A$4:$I$500,6,FALSE)</f>
        <v>#N/A</v>
      </c>
      <c r="S676" s="64" t="e">
        <f>VLOOKUP($B676,選擇權未平倉餘額!$A$4:$I$500,7,FALSE)</f>
        <v>#N/A</v>
      </c>
      <c r="T676" s="64" t="e">
        <f>VLOOKUP($B676,選擇權未平倉餘額!$A$4:$I$500,8,FALSE)</f>
        <v>#N/A</v>
      </c>
      <c r="U676" s="64" t="e">
        <f>VLOOKUP($B676,選擇權未平倉餘額!$A$4:$I$500,9,FALSE)</f>
        <v>#N/A</v>
      </c>
      <c r="V676" s="39" t="e">
        <f>VLOOKUP($B676,臺指選擇權P_C_Ratios!$A$4:$C$500,3,FALSE)</f>
        <v>#N/A</v>
      </c>
      <c r="W676" s="41" t="e">
        <f>VLOOKUP($B676,散戶多空比!$A$6:$L$500,12,FALSE)</f>
        <v>#N/A</v>
      </c>
      <c r="X676" s="40" t="e">
        <f>VLOOKUP($B676,期貨大額交易人未沖銷部位!$A$4:$O$499,4,FALSE)</f>
        <v>#N/A</v>
      </c>
      <c r="Y676" s="40" t="e">
        <f>VLOOKUP($B676,期貨大額交易人未沖銷部位!$A$4:$O$499,7,FALSE)</f>
        <v>#N/A</v>
      </c>
      <c r="Z676" s="40" t="e">
        <f>VLOOKUP($B676,期貨大額交易人未沖銷部位!$A$4:$O$499,10,FALSE)</f>
        <v>#N/A</v>
      </c>
      <c r="AA676" s="40" t="e">
        <f>VLOOKUP($B676,期貨大額交易人未沖銷部位!$A$4:$O$499,13,FALSE)</f>
        <v>#N/A</v>
      </c>
      <c r="AB676" s="40" t="e">
        <f>VLOOKUP($B676,期貨大額交易人未沖銷部位!$A$4:$O$499,14,FALSE)</f>
        <v>#N/A</v>
      </c>
      <c r="AC676" s="40" t="e">
        <f>VLOOKUP($B676,期貨大額交易人未沖銷部位!$A$4:$O$499,15,FALSE)</f>
        <v>#N/A</v>
      </c>
      <c r="AD676" s="33" t="e">
        <f>VLOOKUP($B676,三大美股走勢!$A$4:$J$495,4,FALSE)</f>
        <v>#N/A</v>
      </c>
      <c r="AE676" s="33" t="e">
        <f>VLOOKUP($B676,三大美股走勢!$A$4:$J$495,7,FALSE)</f>
        <v>#N/A</v>
      </c>
      <c r="AF676" s="33" t="e">
        <f>VLOOKUP($B676,三大美股走勢!$A$4:$J$495,10,FALSE)</f>
        <v>#N/A</v>
      </c>
    </row>
    <row r="677" spans="2:32">
      <c r="B677" s="32">
        <v>43456</v>
      </c>
      <c r="C677" s="33" t="e">
        <f>VLOOKUP($B677,大盤與近月台指!$A$4:$I$499,2,FALSE)</f>
        <v>#N/A</v>
      </c>
      <c r="D677" s="34" t="e">
        <f>VLOOKUP($B677,大盤與近月台指!$A$4:$I$499,3,FALSE)</f>
        <v>#N/A</v>
      </c>
      <c r="E677" s="35" t="e">
        <f>VLOOKUP($B677,大盤與近月台指!$A$4:$I$499,4,FALSE)</f>
        <v>#N/A</v>
      </c>
      <c r="F677" s="33" t="e">
        <f>VLOOKUP($B677,大盤與近月台指!$A$4:$I$499,5,FALSE)</f>
        <v>#N/A</v>
      </c>
      <c r="G677" s="49" t="e">
        <f>VLOOKUP($B677,三大法人買賣超!$A$4:$I$500,3,FALSE)</f>
        <v>#N/A</v>
      </c>
      <c r="H677" s="34" t="e">
        <f>VLOOKUP($B677,三大法人買賣超!$A$4:$I$500,5,FALSE)</f>
        <v>#N/A</v>
      </c>
      <c r="I677" s="27" t="e">
        <f>VLOOKUP($B677,三大法人買賣超!$A$4:$I$500,7,FALSE)</f>
        <v>#N/A</v>
      </c>
      <c r="J677" s="27" t="e">
        <f>VLOOKUP($B677,三大法人買賣超!$A$4:$I$500,9,FALSE)</f>
        <v>#N/A</v>
      </c>
      <c r="K677" s="37">
        <f>新台幣匯率美元指數!B678</f>
        <v>0</v>
      </c>
      <c r="L677" s="38">
        <f>新台幣匯率美元指數!C678</f>
        <v>0</v>
      </c>
      <c r="M677" s="39">
        <f>新台幣匯率美元指數!D678</f>
        <v>0</v>
      </c>
      <c r="N677" s="27" t="e">
        <f>VLOOKUP($B677,外資期貨未平倉口數!$A$4:$M$499,4,FALSE)</f>
        <v>#N/A</v>
      </c>
      <c r="O677" s="27" t="e">
        <f>VLOOKUP($B677,外資期貨未平倉口數!$A$4:$M$499,9,FALSE)</f>
        <v>#N/A</v>
      </c>
      <c r="P677" s="27" t="e">
        <f>VLOOKUP($B677,外資期貨未平倉口數!$A$4:$M$499,10,FALSE)</f>
        <v>#N/A</v>
      </c>
      <c r="Q677" s="27" t="e">
        <f>VLOOKUP($B677,外資期貨未平倉口數!$A$4:$M$499,11,FALSE)</f>
        <v>#N/A</v>
      </c>
      <c r="R677" s="64" t="e">
        <f>VLOOKUP($B677,選擇權未平倉餘額!$A$4:$I$500,6,FALSE)</f>
        <v>#N/A</v>
      </c>
      <c r="S677" s="64" t="e">
        <f>VLOOKUP($B677,選擇權未平倉餘額!$A$4:$I$500,7,FALSE)</f>
        <v>#N/A</v>
      </c>
      <c r="T677" s="64" t="e">
        <f>VLOOKUP($B677,選擇權未平倉餘額!$A$4:$I$500,8,FALSE)</f>
        <v>#N/A</v>
      </c>
      <c r="U677" s="64" t="e">
        <f>VLOOKUP($B677,選擇權未平倉餘額!$A$4:$I$500,9,FALSE)</f>
        <v>#N/A</v>
      </c>
      <c r="V677" s="39" t="e">
        <f>VLOOKUP($B677,臺指選擇權P_C_Ratios!$A$4:$C$500,3,FALSE)</f>
        <v>#N/A</v>
      </c>
      <c r="W677" s="41" t="e">
        <f>VLOOKUP($B677,散戶多空比!$A$6:$L$500,12,FALSE)</f>
        <v>#N/A</v>
      </c>
      <c r="X677" s="40" t="e">
        <f>VLOOKUP($B677,期貨大額交易人未沖銷部位!$A$4:$O$499,4,FALSE)</f>
        <v>#N/A</v>
      </c>
      <c r="Y677" s="40" t="e">
        <f>VLOOKUP($B677,期貨大額交易人未沖銷部位!$A$4:$O$499,7,FALSE)</f>
        <v>#N/A</v>
      </c>
      <c r="Z677" s="40" t="e">
        <f>VLOOKUP($B677,期貨大額交易人未沖銷部位!$A$4:$O$499,10,FALSE)</f>
        <v>#N/A</v>
      </c>
      <c r="AA677" s="40" t="e">
        <f>VLOOKUP($B677,期貨大額交易人未沖銷部位!$A$4:$O$499,13,FALSE)</f>
        <v>#N/A</v>
      </c>
      <c r="AB677" s="40" t="e">
        <f>VLOOKUP($B677,期貨大額交易人未沖銷部位!$A$4:$O$499,14,FALSE)</f>
        <v>#N/A</v>
      </c>
      <c r="AC677" s="40" t="e">
        <f>VLOOKUP($B677,期貨大額交易人未沖銷部位!$A$4:$O$499,15,FALSE)</f>
        <v>#N/A</v>
      </c>
      <c r="AD677" s="33" t="e">
        <f>VLOOKUP($B677,三大美股走勢!$A$4:$J$495,4,FALSE)</f>
        <v>#N/A</v>
      </c>
      <c r="AE677" s="33" t="e">
        <f>VLOOKUP($B677,三大美股走勢!$A$4:$J$495,7,FALSE)</f>
        <v>#N/A</v>
      </c>
      <c r="AF677" s="33" t="e">
        <f>VLOOKUP($B677,三大美股走勢!$A$4:$J$495,10,FALSE)</f>
        <v>#N/A</v>
      </c>
    </row>
    <row r="678" spans="2:32">
      <c r="B678" s="32">
        <v>43457</v>
      </c>
      <c r="C678" s="33" t="e">
        <f>VLOOKUP($B678,大盤與近月台指!$A$4:$I$499,2,FALSE)</f>
        <v>#N/A</v>
      </c>
      <c r="D678" s="34" t="e">
        <f>VLOOKUP($B678,大盤與近月台指!$A$4:$I$499,3,FALSE)</f>
        <v>#N/A</v>
      </c>
      <c r="E678" s="35" t="e">
        <f>VLOOKUP($B678,大盤與近月台指!$A$4:$I$499,4,FALSE)</f>
        <v>#N/A</v>
      </c>
      <c r="F678" s="33" t="e">
        <f>VLOOKUP($B678,大盤與近月台指!$A$4:$I$499,5,FALSE)</f>
        <v>#N/A</v>
      </c>
      <c r="G678" s="49" t="e">
        <f>VLOOKUP($B678,三大法人買賣超!$A$4:$I$500,3,FALSE)</f>
        <v>#N/A</v>
      </c>
      <c r="H678" s="34" t="e">
        <f>VLOOKUP($B678,三大法人買賣超!$A$4:$I$500,5,FALSE)</f>
        <v>#N/A</v>
      </c>
      <c r="I678" s="27" t="e">
        <f>VLOOKUP($B678,三大法人買賣超!$A$4:$I$500,7,FALSE)</f>
        <v>#N/A</v>
      </c>
      <c r="J678" s="27" t="e">
        <f>VLOOKUP($B678,三大法人買賣超!$A$4:$I$500,9,FALSE)</f>
        <v>#N/A</v>
      </c>
      <c r="K678" s="37">
        <f>新台幣匯率美元指數!B679</f>
        <v>0</v>
      </c>
      <c r="L678" s="38">
        <f>新台幣匯率美元指數!C679</f>
        <v>0</v>
      </c>
      <c r="M678" s="39">
        <f>新台幣匯率美元指數!D679</f>
        <v>0</v>
      </c>
      <c r="N678" s="27" t="e">
        <f>VLOOKUP($B678,外資期貨未平倉口數!$A$4:$M$499,4,FALSE)</f>
        <v>#N/A</v>
      </c>
      <c r="O678" s="27" t="e">
        <f>VLOOKUP($B678,外資期貨未平倉口數!$A$4:$M$499,9,FALSE)</f>
        <v>#N/A</v>
      </c>
      <c r="P678" s="27" t="e">
        <f>VLOOKUP($B678,外資期貨未平倉口數!$A$4:$M$499,10,FALSE)</f>
        <v>#N/A</v>
      </c>
      <c r="Q678" s="27" t="e">
        <f>VLOOKUP($B678,外資期貨未平倉口數!$A$4:$M$499,11,FALSE)</f>
        <v>#N/A</v>
      </c>
      <c r="R678" s="64" t="e">
        <f>VLOOKUP($B678,選擇權未平倉餘額!$A$4:$I$500,6,FALSE)</f>
        <v>#N/A</v>
      </c>
      <c r="S678" s="64" t="e">
        <f>VLOOKUP($B678,選擇權未平倉餘額!$A$4:$I$500,7,FALSE)</f>
        <v>#N/A</v>
      </c>
      <c r="T678" s="64" t="e">
        <f>VLOOKUP($B678,選擇權未平倉餘額!$A$4:$I$500,8,FALSE)</f>
        <v>#N/A</v>
      </c>
      <c r="U678" s="64" t="e">
        <f>VLOOKUP($B678,選擇權未平倉餘額!$A$4:$I$500,9,FALSE)</f>
        <v>#N/A</v>
      </c>
      <c r="V678" s="39" t="e">
        <f>VLOOKUP($B678,臺指選擇權P_C_Ratios!$A$4:$C$500,3,FALSE)</f>
        <v>#N/A</v>
      </c>
      <c r="W678" s="41" t="e">
        <f>VLOOKUP($B678,散戶多空比!$A$6:$L$500,12,FALSE)</f>
        <v>#N/A</v>
      </c>
      <c r="X678" s="40" t="e">
        <f>VLOOKUP($B678,期貨大額交易人未沖銷部位!$A$4:$O$499,4,FALSE)</f>
        <v>#N/A</v>
      </c>
      <c r="Y678" s="40" t="e">
        <f>VLOOKUP($B678,期貨大額交易人未沖銷部位!$A$4:$O$499,7,FALSE)</f>
        <v>#N/A</v>
      </c>
      <c r="Z678" s="40" t="e">
        <f>VLOOKUP($B678,期貨大額交易人未沖銷部位!$A$4:$O$499,10,FALSE)</f>
        <v>#N/A</v>
      </c>
      <c r="AA678" s="40" t="e">
        <f>VLOOKUP($B678,期貨大額交易人未沖銷部位!$A$4:$O$499,13,FALSE)</f>
        <v>#N/A</v>
      </c>
      <c r="AB678" s="40" t="e">
        <f>VLOOKUP($B678,期貨大額交易人未沖銷部位!$A$4:$O$499,14,FALSE)</f>
        <v>#N/A</v>
      </c>
      <c r="AC678" s="40" t="e">
        <f>VLOOKUP($B678,期貨大額交易人未沖銷部位!$A$4:$O$499,15,FALSE)</f>
        <v>#N/A</v>
      </c>
      <c r="AD678" s="33" t="e">
        <f>VLOOKUP($B678,三大美股走勢!$A$4:$J$495,4,FALSE)</f>
        <v>#N/A</v>
      </c>
      <c r="AE678" s="33" t="e">
        <f>VLOOKUP($B678,三大美股走勢!$A$4:$J$495,7,FALSE)</f>
        <v>#N/A</v>
      </c>
      <c r="AF678" s="33" t="e">
        <f>VLOOKUP($B678,三大美股走勢!$A$4:$J$495,10,FALSE)</f>
        <v>#N/A</v>
      </c>
    </row>
    <row r="679" spans="2:32">
      <c r="B679" s="32">
        <v>43458</v>
      </c>
      <c r="C679" s="33" t="e">
        <f>VLOOKUP($B679,大盤與近月台指!$A$4:$I$499,2,FALSE)</f>
        <v>#N/A</v>
      </c>
      <c r="D679" s="34" t="e">
        <f>VLOOKUP($B679,大盤與近月台指!$A$4:$I$499,3,FALSE)</f>
        <v>#N/A</v>
      </c>
      <c r="E679" s="35" t="e">
        <f>VLOOKUP($B679,大盤與近月台指!$A$4:$I$499,4,FALSE)</f>
        <v>#N/A</v>
      </c>
      <c r="F679" s="33" t="e">
        <f>VLOOKUP($B679,大盤與近月台指!$A$4:$I$499,5,FALSE)</f>
        <v>#N/A</v>
      </c>
      <c r="G679" s="49" t="e">
        <f>VLOOKUP($B679,三大法人買賣超!$A$4:$I$500,3,FALSE)</f>
        <v>#N/A</v>
      </c>
      <c r="H679" s="34" t="e">
        <f>VLOOKUP($B679,三大法人買賣超!$A$4:$I$500,5,FALSE)</f>
        <v>#N/A</v>
      </c>
      <c r="I679" s="27" t="e">
        <f>VLOOKUP($B679,三大法人買賣超!$A$4:$I$500,7,FALSE)</f>
        <v>#N/A</v>
      </c>
      <c r="J679" s="27" t="e">
        <f>VLOOKUP($B679,三大法人買賣超!$A$4:$I$500,9,FALSE)</f>
        <v>#N/A</v>
      </c>
      <c r="K679" s="37">
        <f>新台幣匯率美元指數!B680</f>
        <v>0</v>
      </c>
      <c r="L679" s="38">
        <f>新台幣匯率美元指數!C680</f>
        <v>0</v>
      </c>
      <c r="M679" s="39">
        <f>新台幣匯率美元指數!D680</f>
        <v>0</v>
      </c>
      <c r="N679" s="27" t="e">
        <f>VLOOKUP($B679,外資期貨未平倉口數!$A$4:$M$499,4,FALSE)</f>
        <v>#N/A</v>
      </c>
      <c r="O679" s="27" t="e">
        <f>VLOOKUP($B679,外資期貨未平倉口數!$A$4:$M$499,9,FALSE)</f>
        <v>#N/A</v>
      </c>
      <c r="P679" s="27" t="e">
        <f>VLOOKUP($B679,外資期貨未平倉口數!$A$4:$M$499,10,FALSE)</f>
        <v>#N/A</v>
      </c>
      <c r="Q679" s="27" t="e">
        <f>VLOOKUP($B679,外資期貨未平倉口數!$A$4:$M$499,11,FALSE)</f>
        <v>#N/A</v>
      </c>
      <c r="R679" s="64" t="e">
        <f>VLOOKUP($B679,選擇權未平倉餘額!$A$4:$I$500,6,FALSE)</f>
        <v>#N/A</v>
      </c>
      <c r="S679" s="64" t="e">
        <f>VLOOKUP($B679,選擇權未平倉餘額!$A$4:$I$500,7,FALSE)</f>
        <v>#N/A</v>
      </c>
      <c r="T679" s="64" t="e">
        <f>VLOOKUP($B679,選擇權未平倉餘額!$A$4:$I$500,8,FALSE)</f>
        <v>#N/A</v>
      </c>
      <c r="U679" s="64" t="e">
        <f>VLOOKUP($B679,選擇權未平倉餘額!$A$4:$I$500,9,FALSE)</f>
        <v>#N/A</v>
      </c>
      <c r="V679" s="39" t="e">
        <f>VLOOKUP($B679,臺指選擇權P_C_Ratios!$A$4:$C$500,3,FALSE)</f>
        <v>#N/A</v>
      </c>
      <c r="W679" s="41" t="e">
        <f>VLOOKUP($B679,散戶多空比!$A$6:$L$500,12,FALSE)</f>
        <v>#N/A</v>
      </c>
      <c r="X679" s="40" t="e">
        <f>VLOOKUP($B679,期貨大額交易人未沖銷部位!$A$4:$O$499,4,FALSE)</f>
        <v>#N/A</v>
      </c>
      <c r="Y679" s="40" t="e">
        <f>VLOOKUP($B679,期貨大額交易人未沖銷部位!$A$4:$O$499,7,FALSE)</f>
        <v>#N/A</v>
      </c>
      <c r="Z679" s="40" t="e">
        <f>VLOOKUP($B679,期貨大額交易人未沖銷部位!$A$4:$O$499,10,FALSE)</f>
        <v>#N/A</v>
      </c>
      <c r="AA679" s="40" t="e">
        <f>VLOOKUP($B679,期貨大額交易人未沖銷部位!$A$4:$O$499,13,FALSE)</f>
        <v>#N/A</v>
      </c>
      <c r="AB679" s="40" t="e">
        <f>VLOOKUP($B679,期貨大額交易人未沖銷部位!$A$4:$O$499,14,FALSE)</f>
        <v>#N/A</v>
      </c>
      <c r="AC679" s="40" t="e">
        <f>VLOOKUP($B679,期貨大額交易人未沖銷部位!$A$4:$O$499,15,FALSE)</f>
        <v>#N/A</v>
      </c>
      <c r="AD679" s="33" t="e">
        <f>VLOOKUP($B679,三大美股走勢!$A$4:$J$495,4,FALSE)</f>
        <v>#N/A</v>
      </c>
      <c r="AE679" s="33" t="e">
        <f>VLOOKUP($B679,三大美股走勢!$A$4:$J$495,7,FALSE)</f>
        <v>#N/A</v>
      </c>
      <c r="AF679" s="33" t="e">
        <f>VLOOKUP($B679,三大美股走勢!$A$4:$J$495,10,FALSE)</f>
        <v>#N/A</v>
      </c>
    </row>
    <row r="680" spans="2:32">
      <c r="B680" s="32">
        <v>43459</v>
      </c>
      <c r="C680" s="33" t="e">
        <f>VLOOKUP($B680,大盤與近月台指!$A$4:$I$499,2,FALSE)</f>
        <v>#N/A</v>
      </c>
      <c r="D680" s="34" t="e">
        <f>VLOOKUP($B680,大盤與近月台指!$A$4:$I$499,3,FALSE)</f>
        <v>#N/A</v>
      </c>
      <c r="E680" s="35" t="e">
        <f>VLOOKUP($B680,大盤與近月台指!$A$4:$I$499,4,FALSE)</f>
        <v>#N/A</v>
      </c>
      <c r="F680" s="33" t="e">
        <f>VLOOKUP($B680,大盤與近月台指!$A$4:$I$499,5,FALSE)</f>
        <v>#N/A</v>
      </c>
      <c r="G680" s="49" t="e">
        <f>VLOOKUP($B680,三大法人買賣超!$A$4:$I$500,3,FALSE)</f>
        <v>#N/A</v>
      </c>
      <c r="H680" s="34" t="e">
        <f>VLOOKUP($B680,三大法人買賣超!$A$4:$I$500,5,FALSE)</f>
        <v>#N/A</v>
      </c>
      <c r="I680" s="27" t="e">
        <f>VLOOKUP($B680,三大法人買賣超!$A$4:$I$500,7,FALSE)</f>
        <v>#N/A</v>
      </c>
      <c r="J680" s="27" t="e">
        <f>VLOOKUP($B680,三大法人買賣超!$A$4:$I$500,9,FALSE)</f>
        <v>#N/A</v>
      </c>
      <c r="K680" s="37">
        <f>新台幣匯率美元指數!B681</f>
        <v>0</v>
      </c>
      <c r="L680" s="38">
        <f>新台幣匯率美元指數!C681</f>
        <v>0</v>
      </c>
      <c r="M680" s="39">
        <f>新台幣匯率美元指數!D681</f>
        <v>0</v>
      </c>
      <c r="N680" s="27" t="e">
        <f>VLOOKUP($B680,外資期貨未平倉口數!$A$4:$M$499,4,FALSE)</f>
        <v>#N/A</v>
      </c>
      <c r="O680" s="27" t="e">
        <f>VLOOKUP($B680,外資期貨未平倉口數!$A$4:$M$499,9,FALSE)</f>
        <v>#N/A</v>
      </c>
      <c r="P680" s="27" t="e">
        <f>VLOOKUP($B680,外資期貨未平倉口數!$A$4:$M$499,10,FALSE)</f>
        <v>#N/A</v>
      </c>
      <c r="Q680" s="27" t="e">
        <f>VLOOKUP($B680,外資期貨未平倉口數!$A$4:$M$499,11,FALSE)</f>
        <v>#N/A</v>
      </c>
      <c r="R680" s="64" t="e">
        <f>VLOOKUP($B680,選擇權未平倉餘額!$A$4:$I$500,6,FALSE)</f>
        <v>#N/A</v>
      </c>
      <c r="S680" s="64" t="e">
        <f>VLOOKUP($B680,選擇權未平倉餘額!$A$4:$I$500,7,FALSE)</f>
        <v>#N/A</v>
      </c>
      <c r="T680" s="64" t="e">
        <f>VLOOKUP($B680,選擇權未平倉餘額!$A$4:$I$500,8,FALSE)</f>
        <v>#N/A</v>
      </c>
      <c r="U680" s="64" t="e">
        <f>VLOOKUP($B680,選擇權未平倉餘額!$A$4:$I$500,9,FALSE)</f>
        <v>#N/A</v>
      </c>
      <c r="V680" s="39" t="e">
        <f>VLOOKUP($B680,臺指選擇權P_C_Ratios!$A$4:$C$500,3,FALSE)</f>
        <v>#N/A</v>
      </c>
      <c r="W680" s="41" t="e">
        <f>VLOOKUP($B680,散戶多空比!$A$6:$L$500,12,FALSE)</f>
        <v>#N/A</v>
      </c>
      <c r="X680" s="40" t="e">
        <f>VLOOKUP($B680,期貨大額交易人未沖銷部位!$A$4:$O$499,4,FALSE)</f>
        <v>#N/A</v>
      </c>
      <c r="Y680" s="40" t="e">
        <f>VLOOKUP($B680,期貨大額交易人未沖銷部位!$A$4:$O$499,7,FALSE)</f>
        <v>#N/A</v>
      </c>
      <c r="Z680" s="40" t="e">
        <f>VLOOKUP($B680,期貨大額交易人未沖銷部位!$A$4:$O$499,10,FALSE)</f>
        <v>#N/A</v>
      </c>
      <c r="AA680" s="40" t="e">
        <f>VLOOKUP($B680,期貨大額交易人未沖銷部位!$A$4:$O$499,13,FALSE)</f>
        <v>#N/A</v>
      </c>
      <c r="AB680" s="40" t="e">
        <f>VLOOKUP($B680,期貨大額交易人未沖銷部位!$A$4:$O$499,14,FALSE)</f>
        <v>#N/A</v>
      </c>
      <c r="AC680" s="40" t="e">
        <f>VLOOKUP($B680,期貨大額交易人未沖銷部位!$A$4:$O$499,15,FALSE)</f>
        <v>#N/A</v>
      </c>
      <c r="AD680" s="33" t="e">
        <f>VLOOKUP($B680,三大美股走勢!$A$4:$J$495,4,FALSE)</f>
        <v>#N/A</v>
      </c>
      <c r="AE680" s="33" t="e">
        <f>VLOOKUP($B680,三大美股走勢!$A$4:$J$495,7,FALSE)</f>
        <v>#N/A</v>
      </c>
      <c r="AF680" s="33" t="e">
        <f>VLOOKUP($B680,三大美股走勢!$A$4:$J$495,10,FALSE)</f>
        <v>#N/A</v>
      </c>
    </row>
    <row r="681" spans="2:32">
      <c r="B681" s="32">
        <v>43460</v>
      </c>
      <c r="C681" s="33" t="e">
        <f>VLOOKUP($B681,大盤與近月台指!$A$4:$I$499,2,FALSE)</f>
        <v>#N/A</v>
      </c>
      <c r="D681" s="34" t="e">
        <f>VLOOKUP($B681,大盤與近月台指!$A$4:$I$499,3,FALSE)</f>
        <v>#N/A</v>
      </c>
      <c r="E681" s="35" t="e">
        <f>VLOOKUP($B681,大盤與近月台指!$A$4:$I$499,4,FALSE)</f>
        <v>#N/A</v>
      </c>
      <c r="F681" s="33" t="e">
        <f>VLOOKUP($B681,大盤與近月台指!$A$4:$I$499,5,FALSE)</f>
        <v>#N/A</v>
      </c>
      <c r="G681" s="49" t="e">
        <f>VLOOKUP($B681,三大法人買賣超!$A$4:$I$500,3,FALSE)</f>
        <v>#N/A</v>
      </c>
      <c r="H681" s="34" t="e">
        <f>VLOOKUP($B681,三大法人買賣超!$A$4:$I$500,5,FALSE)</f>
        <v>#N/A</v>
      </c>
      <c r="I681" s="27" t="e">
        <f>VLOOKUP($B681,三大法人買賣超!$A$4:$I$500,7,FALSE)</f>
        <v>#N/A</v>
      </c>
      <c r="J681" s="27" t="e">
        <f>VLOOKUP($B681,三大法人買賣超!$A$4:$I$500,9,FALSE)</f>
        <v>#N/A</v>
      </c>
      <c r="K681" s="37">
        <f>新台幣匯率美元指數!B682</f>
        <v>0</v>
      </c>
      <c r="L681" s="38">
        <f>新台幣匯率美元指數!C682</f>
        <v>0</v>
      </c>
      <c r="M681" s="39">
        <f>新台幣匯率美元指數!D682</f>
        <v>0</v>
      </c>
      <c r="N681" s="27" t="e">
        <f>VLOOKUP($B681,外資期貨未平倉口數!$A$4:$M$499,4,FALSE)</f>
        <v>#N/A</v>
      </c>
      <c r="O681" s="27" t="e">
        <f>VLOOKUP($B681,外資期貨未平倉口數!$A$4:$M$499,9,FALSE)</f>
        <v>#N/A</v>
      </c>
      <c r="P681" s="27" t="e">
        <f>VLOOKUP($B681,外資期貨未平倉口數!$A$4:$M$499,10,FALSE)</f>
        <v>#N/A</v>
      </c>
      <c r="Q681" s="27" t="e">
        <f>VLOOKUP($B681,外資期貨未平倉口數!$A$4:$M$499,11,FALSE)</f>
        <v>#N/A</v>
      </c>
      <c r="R681" s="64" t="e">
        <f>VLOOKUP($B681,選擇權未平倉餘額!$A$4:$I$500,6,FALSE)</f>
        <v>#N/A</v>
      </c>
      <c r="S681" s="64" t="e">
        <f>VLOOKUP($B681,選擇權未平倉餘額!$A$4:$I$500,7,FALSE)</f>
        <v>#N/A</v>
      </c>
      <c r="T681" s="64" t="e">
        <f>VLOOKUP($B681,選擇權未平倉餘額!$A$4:$I$500,8,FALSE)</f>
        <v>#N/A</v>
      </c>
      <c r="U681" s="64" t="e">
        <f>VLOOKUP($B681,選擇權未平倉餘額!$A$4:$I$500,9,FALSE)</f>
        <v>#N/A</v>
      </c>
      <c r="V681" s="39" t="e">
        <f>VLOOKUP($B681,臺指選擇權P_C_Ratios!$A$4:$C$500,3,FALSE)</f>
        <v>#N/A</v>
      </c>
      <c r="W681" s="41" t="e">
        <f>VLOOKUP($B681,散戶多空比!$A$6:$L$500,12,FALSE)</f>
        <v>#N/A</v>
      </c>
      <c r="X681" s="40" t="e">
        <f>VLOOKUP($B681,期貨大額交易人未沖銷部位!$A$4:$O$499,4,FALSE)</f>
        <v>#N/A</v>
      </c>
      <c r="Y681" s="40" t="e">
        <f>VLOOKUP($B681,期貨大額交易人未沖銷部位!$A$4:$O$499,7,FALSE)</f>
        <v>#N/A</v>
      </c>
      <c r="Z681" s="40" t="e">
        <f>VLOOKUP($B681,期貨大額交易人未沖銷部位!$A$4:$O$499,10,FALSE)</f>
        <v>#N/A</v>
      </c>
      <c r="AA681" s="40" t="e">
        <f>VLOOKUP($B681,期貨大額交易人未沖銷部位!$A$4:$O$499,13,FALSE)</f>
        <v>#N/A</v>
      </c>
      <c r="AB681" s="40" t="e">
        <f>VLOOKUP($B681,期貨大額交易人未沖銷部位!$A$4:$O$499,14,FALSE)</f>
        <v>#N/A</v>
      </c>
      <c r="AC681" s="40" t="e">
        <f>VLOOKUP($B681,期貨大額交易人未沖銷部位!$A$4:$O$499,15,FALSE)</f>
        <v>#N/A</v>
      </c>
      <c r="AD681" s="33" t="e">
        <f>VLOOKUP($B681,三大美股走勢!$A$4:$J$495,4,FALSE)</f>
        <v>#N/A</v>
      </c>
      <c r="AE681" s="33" t="e">
        <f>VLOOKUP($B681,三大美股走勢!$A$4:$J$495,7,FALSE)</f>
        <v>#N/A</v>
      </c>
      <c r="AF681" s="33" t="e">
        <f>VLOOKUP($B681,三大美股走勢!$A$4:$J$495,10,FALSE)</f>
        <v>#N/A</v>
      </c>
    </row>
    <row r="682" spans="2:32">
      <c r="B682" s="32">
        <v>43461</v>
      </c>
      <c r="C682" s="33" t="e">
        <f>VLOOKUP($B682,大盤與近月台指!$A$4:$I$499,2,FALSE)</f>
        <v>#N/A</v>
      </c>
      <c r="D682" s="34" t="e">
        <f>VLOOKUP($B682,大盤與近月台指!$A$4:$I$499,3,FALSE)</f>
        <v>#N/A</v>
      </c>
      <c r="E682" s="35" t="e">
        <f>VLOOKUP($B682,大盤與近月台指!$A$4:$I$499,4,FALSE)</f>
        <v>#N/A</v>
      </c>
      <c r="F682" s="33" t="e">
        <f>VLOOKUP($B682,大盤與近月台指!$A$4:$I$499,5,FALSE)</f>
        <v>#N/A</v>
      </c>
      <c r="G682" s="49" t="e">
        <f>VLOOKUP($B682,三大法人買賣超!$A$4:$I$500,3,FALSE)</f>
        <v>#N/A</v>
      </c>
      <c r="H682" s="34" t="e">
        <f>VLOOKUP($B682,三大法人買賣超!$A$4:$I$500,5,FALSE)</f>
        <v>#N/A</v>
      </c>
      <c r="I682" s="27" t="e">
        <f>VLOOKUP($B682,三大法人買賣超!$A$4:$I$500,7,FALSE)</f>
        <v>#N/A</v>
      </c>
      <c r="J682" s="27" t="e">
        <f>VLOOKUP($B682,三大法人買賣超!$A$4:$I$500,9,FALSE)</f>
        <v>#N/A</v>
      </c>
      <c r="K682" s="37">
        <f>新台幣匯率美元指數!B683</f>
        <v>0</v>
      </c>
      <c r="L682" s="38">
        <f>新台幣匯率美元指數!C683</f>
        <v>0</v>
      </c>
      <c r="M682" s="39">
        <f>新台幣匯率美元指數!D683</f>
        <v>0</v>
      </c>
      <c r="N682" s="27" t="e">
        <f>VLOOKUP($B682,外資期貨未平倉口數!$A$4:$M$499,4,FALSE)</f>
        <v>#N/A</v>
      </c>
      <c r="O682" s="27" t="e">
        <f>VLOOKUP($B682,外資期貨未平倉口數!$A$4:$M$499,9,FALSE)</f>
        <v>#N/A</v>
      </c>
      <c r="P682" s="27" t="e">
        <f>VLOOKUP($B682,外資期貨未平倉口數!$A$4:$M$499,10,FALSE)</f>
        <v>#N/A</v>
      </c>
      <c r="Q682" s="27" t="e">
        <f>VLOOKUP($B682,外資期貨未平倉口數!$A$4:$M$499,11,FALSE)</f>
        <v>#N/A</v>
      </c>
      <c r="R682" s="64" t="e">
        <f>VLOOKUP($B682,選擇權未平倉餘額!$A$4:$I$500,6,FALSE)</f>
        <v>#N/A</v>
      </c>
      <c r="S682" s="64" t="e">
        <f>VLOOKUP($B682,選擇權未平倉餘額!$A$4:$I$500,7,FALSE)</f>
        <v>#N/A</v>
      </c>
      <c r="T682" s="64" t="e">
        <f>VLOOKUP($B682,選擇權未平倉餘額!$A$4:$I$500,8,FALSE)</f>
        <v>#N/A</v>
      </c>
      <c r="U682" s="64" t="e">
        <f>VLOOKUP($B682,選擇權未平倉餘額!$A$4:$I$500,9,FALSE)</f>
        <v>#N/A</v>
      </c>
      <c r="V682" s="39" t="e">
        <f>VLOOKUP($B682,臺指選擇權P_C_Ratios!$A$4:$C$500,3,FALSE)</f>
        <v>#N/A</v>
      </c>
      <c r="W682" s="41" t="e">
        <f>VLOOKUP($B682,散戶多空比!$A$6:$L$500,12,FALSE)</f>
        <v>#N/A</v>
      </c>
      <c r="X682" s="40" t="e">
        <f>VLOOKUP($B682,期貨大額交易人未沖銷部位!$A$4:$O$499,4,FALSE)</f>
        <v>#N/A</v>
      </c>
      <c r="Y682" s="40" t="e">
        <f>VLOOKUP($B682,期貨大額交易人未沖銷部位!$A$4:$O$499,7,FALSE)</f>
        <v>#N/A</v>
      </c>
      <c r="Z682" s="40" t="e">
        <f>VLOOKUP($B682,期貨大額交易人未沖銷部位!$A$4:$O$499,10,FALSE)</f>
        <v>#N/A</v>
      </c>
      <c r="AA682" s="40" t="e">
        <f>VLOOKUP($B682,期貨大額交易人未沖銷部位!$A$4:$O$499,13,FALSE)</f>
        <v>#N/A</v>
      </c>
      <c r="AB682" s="40" t="e">
        <f>VLOOKUP($B682,期貨大額交易人未沖銷部位!$A$4:$O$499,14,FALSE)</f>
        <v>#N/A</v>
      </c>
      <c r="AC682" s="40" t="e">
        <f>VLOOKUP($B682,期貨大額交易人未沖銷部位!$A$4:$O$499,15,FALSE)</f>
        <v>#N/A</v>
      </c>
      <c r="AD682" s="33" t="e">
        <f>VLOOKUP($B682,三大美股走勢!$A$4:$J$495,4,FALSE)</f>
        <v>#N/A</v>
      </c>
      <c r="AE682" s="33" t="e">
        <f>VLOOKUP($B682,三大美股走勢!$A$4:$J$495,7,FALSE)</f>
        <v>#N/A</v>
      </c>
      <c r="AF682" s="33" t="e">
        <f>VLOOKUP($B682,三大美股走勢!$A$4:$J$495,10,FALSE)</f>
        <v>#N/A</v>
      </c>
    </row>
    <row r="683" spans="2:32">
      <c r="B683" s="32">
        <v>43462</v>
      </c>
      <c r="C683" s="33" t="e">
        <f>VLOOKUP($B683,大盤與近月台指!$A$4:$I$499,2,FALSE)</f>
        <v>#N/A</v>
      </c>
      <c r="D683" s="34" t="e">
        <f>VLOOKUP($B683,大盤與近月台指!$A$4:$I$499,3,FALSE)</f>
        <v>#N/A</v>
      </c>
      <c r="E683" s="35" t="e">
        <f>VLOOKUP($B683,大盤與近月台指!$A$4:$I$499,4,FALSE)</f>
        <v>#N/A</v>
      </c>
      <c r="F683" s="33" t="e">
        <f>VLOOKUP($B683,大盤與近月台指!$A$4:$I$499,5,FALSE)</f>
        <v>#N/A</v>
      </c>
      <c r="G683" s="49" t="e">
        <f>VLOOKUP($B683,三大法人買賣超!$A$4:$I$500,3,FALSE)</f>
        <v>#N/A</v>
      </c>
      <c r="H683" s="34" t="e">
        <f>VLOOKUP($B683,三大法人買賣超!$A$4:$I$500,5,FALSE)</f>
        <v>#N/A</v>
      </c>
      <c r="I683" s="27" t="e">
        <f>VLOOKUP($B683,三大法人買賣超!$A$4:$I$500,7,FALSE)</f>
        <v>#N/A</v>
      </c>
      <c r="J683" s="27" t="e">
        <f>VLOOKUP($B683,三大法人買賣超!$A$4:$I$500,9,FALSE)</f>
        <v>#N/A</v>
      </c>
      <c r="K683" s="37">
        <f>新台幣匯率美元指數!B684</f>
        <v>0</v>
      </c>
      <c r="L683" s="38">
        <f>新台幣匯率美元指數!C684</f>
        <v>0</v>
      </c>
      <c r="M683" s="39">
        <f>新台幣匯率美元指數!D684</f>
        <v>0</v>
      </c>
      <c r="N683" s="27" t="e">
        <f>VLOOKUP($B683,外資期貨未平倉口數!$A$4:$M$499,4,FALSE)</f>
        <v>#N/A</v>
      </c>
      <c r="O683" s="27" t="e">
        <f>VLOOKUP($B683,外資期貨未平倉口數!$A$4:$M$499,9,FALSE)</f>
        <v>#N/A</v>
      </c>
      <c r="P683" s="27" t="e">
        <f>VLOOKUP($B683,外資期貨未平倉口數!$A$4:$M$499,10,FALSE)</f>
        <v>#N/A</v>
      </c>
      <c r="Q683" s="27" t="e">
        <f>VLOOKUP($B683,外資期貨未平倉口數!$A$4:$M$499,11,FALSE)</f>
        <v>#N/A</v>
      </c>
      <c r="R683" s="64" t="e">
        <f>VLOOKUP($B683,選擇權未平倉餘額!$A$4:$I$500,6,FALSE)</f>
        <v>#N/A</v>
      </c>
      <c r="S683" s="64" t="e">
        <f>VLOOKUP($B683,選擇權未平倉餘額!$A$4:$I$500,7,FALSE)</f>
        <v>#N/A</v>
      </c>
      <c r="T683" s="64" t="e">
        <f>VLOOKUP($B683,選擇權未平倉餘額!$A$4:$I$500,8,FALSE)</f>
        <v>#N/A</v>
      </c>
      <c r="U683" s="64" t="e">
        <f>VLOOKUP($B683,選擇權未平倉餘額!$A$4:$I$500,9,FALSE)</f>
        <v>#N/A</v>
      </c>
      <c r="V683" s="39" t="e">
        <f>VLOOKUP($B683,臺指選擇權P_C_Ratios!$A$4:$C$500,3,FALSE)</f>
        <v>#N/A</v>
      </c>
      <c r="W683" s="41" t="e">
        <f>VLOOKUP($B683,散戶多空比!$A$6:$L$500,12,FALSE)</f>
        <v>#N/A</v>
      </c>
      <c r="X683" s="40" t="e">
        <f>VLOOKUP($B683,期貨大額交易人未沖銷部位!$A$4:$O$499,4,FALSE)</f>
        <v>#N/A</v>
      </c>
      <c r="Y683" s="40" t="e">
        <f>VLOOKUP($B683,期貨大額交易人未沖銷部位!$A$4:$O$499,7,FALSE)</f>
        <v>#N/A</v>
      </c>
      <c r="Z683" s="40" t="e">
        <f>VLOOKUP($B683,期貨大額交易人未沖銷部位!$A$4:$O$499,10,FALSE)</f>
        <v>#N/A</v>
      </c>
      <c r="AA683" s="40" t="e">
        <f>VLOOKUP($B683,期貨大額交易人未沖銷部位!$A$4:$O$499,13,FALSE)</f>
        <v>#N/A</v>
      </c>
      <c r="AB683" s="40" t="e">
        <f>VLOOKUP($B683,期貨大額交易人未沖銷部位!$A$4:$O$499,14,FALSE)</f>
        <v>#N/A</v>
      </c>
      <c r="AC683" s="40" t="e">
        <f>VLOOKUP($B683,期貨大額交易人未沖銷部位!$A$4:$O$499,15,FALSE)</f>
        <v>#N/A</v>
      </c>
      <c r="AD683" s="33" t="e">
        <f>VLOOKUP($B683,三大美股走勢!$A$4:$J$495,4,FALSE)</f>
        <v>#N/A</v>
      </c>
      <c r="AE683" s="33" t="e">
        <f>VLOOKUP($B683,三大美股走勢!$A$4:$J$495,7,FALSE)</f>
        <v>#N/A</v>
      </c>
      <c r="AF683" s="33" t="e">
        <f>VLOOKUP($B683,三大美股走勢!$A$4:$J$495,10,FALSE)</f>
        <v>#N/A</v>
      </c>
    </row>
    <row r="684" spans="2:32">
      <c r="B684" s="32">
        <v>43463</v>
      </c>
      <c r="C684" s="33" t="e">
        <f>VLOOKUP($B684,大盤與近月台指!$A$4:$I$499,2,FALSE)</f>
        <v>#N/A</v>
      </c>
      <c r="D684" s="34" t="e">
        <f>VLOOKUP($B684,大盤與近月台指!$A$4:$I$499,3,FALSE)</f>
        <v>#N/A</v>
      </c>
      <c r="E684" s="35" t="e">
        <f>VLOOKUP($B684,大盤與近月台指!$A$4:$I$499,4,FALSE)</f>
        <v>#N/A</v>
      </c>
      <c r="F684" s="33" t="e">
        <f>VLOOKUP($B684,大盤與近月台指!$A$4:$I$499,5,FALSE)</f>
        <v>#N/A</v>
      </c>
      <c r="G684" s="49" t="e">
        <f>VLOOKUP($B684,三大法人買賣超!$A$4:$I$500,3,FALSE)</f>
        <v>#N/A</v>
      </c>
      <c r="H684" s="34" t="e">
        <f>VLOOKUP($B684,三大法人買賣超!$A$4:$I$500,5,FALSE)</f>
        <v>#N/A</v>
      </c>
      <c r="I684" s="27" t="e">
        <f>VLOOKUP($B684,三大法人買賣超!$A$4:$I$500,7,FALSE)</f>
        <v>#N/A</v>
      </c>
      <c r="J684" s="27" t="e">
        <f>VLOOKUP($B684,三大法人買賣超!$A$4:$I$500,9,FALSE)</f>
        <v>#N/A</v>
      </c>
      <c r="K684" s="37">
        <f>新台幣匯率美元指數!B685</f>
        <v>0</v>
      </c>
      <c r="L684" s="38">
        <f>新台幣匯率美元指數!C685</f>
        <v>0</v>
      </c>
      <c r="M684" s="39">
        <f>新台幣匯率美元指數!D685</f>
        <v>0</v>
      </c>
      <c r="N684" s="27" t="e">
        <f>VLOOKUP($B684,外資期貨未平倉口數!$A$4:$M$499,4,FALSE)</f>
        <v>#N/A</v>
      </c>
      <c r="O684" s="27" t="e">
        <f>VLOOKUP($B684,外資期貨未平倉口數!$A$4:$M$499,9,FALSE)</f>
        <v>#N/A</v>
      </c>
      <c r="P684" s="27" t="e">
        <f>VLOOKUP($B684,外資期貨未平倉口數!$A$4:$M$499,10,FALSE)</f>
        <v>#N/A</v>
      </c>
      <c r="Q684" s="27" t="e">
        <f>VLOOKUP($B684,外資期貨未平倉口數!$A$4:$M$499,11,FALSE)</f>
        <v>#N/A</v>
      </c>
      <c r="R684" s="64" t="e">
        <f>VLOOKUP($B684,選擇權未平倉餘額!$A$4:$I$500,6,FALSE)</f>
        <v>#N/A</v>
      </c>
      <c r="S684" s="64" t="e">
        <f>VLOOKUP($B684,選擇權未平倉餘額!$A$4:$I$500,7,FALSE)</f>
        <v>#N/A</v>
      </c>
      <c r="T684" s="64" t="e">
        <f>VLOOKUP($B684,選擇權未平倉餘額!$A$4:$I$500,8,FALSE)</f>
        <v>#N/A</v>
      </c>
      <c r="U684" s="64" t="e">
        <f>VLOOKUP($B684,選擇權未平倉餘額!$A$4:$I$500,9,FALSE)</f>
        <v>#N/A</v>
      </c>
      <c r="V684" s="39" t="e">
        <f>VLOOKUP($B684,臺指選擇權P_C_Ratios!$A$4:$C$500,3,FALSE)</f>
        <v>#N/A</v>
      </c>
      <c r="W684" s="41" t="e">
        <f>VLOOKUP($B684,散戶多空比!$A$6:$L$500,12,FALSE)</f>
        <v>#N/A</v>
      </c>
      <c r="X684" s="40" t="e">
        <f>VLOOKUP($B684,期貨大額交易人未沖銷部位!$A$4:$O$499,4,FALSE)</f>
        <v>#N/A</v>
      </c>
      <c r="Y684" s="40" t="e">
        <f>VLOOKUP($B684,期貨大額交易人未沖銷部位!$A$4:$O$499,7,FALSE)</f>
        <v>#N/A</v>
      </c>
      <c r="Z684" s="40" t="e">
        <f>VLOOKUP($B684,期貨大額交易人未沖銷部位!$A$4:$O$499,10,FALSE)</f>
        <v>#N/A</v>
      </c>
      <c r="AA684" s="40" t="e">
        <f>VLOOKUP($B684,期貨大額交易人未沖銷部位!$A$4:$O$499,13,FALSE)</f>
        <v>#N/A</v>
      </c>
      <c r="AB684" s="40" t="e">
        <f>VLOOKUP($B684,期貨大額交易人未沖銷部位!$A$4:$O$499,14,FALSE)</f>
        <v>#N/A</v>
      </c>
      <c r="AC684" s="40" t="e">
        <f>VLOOKUP($B684,期貨大額交易人未沖銷部位!$A$4:$O$499,15,FALSE)</f>
        <v>#N/A</v>
      </c>
      <c r="AD684" s="33" t="e">
        <f>VLOOKUP($B684,三大美股走勢!$A$4:$J$495,4,FALSE)</f>
        <v>#N/A</v>
      </c>
      <c r="AE684" s="33" t="e">
        <f>VLOOKUP($B684,三大美股走勢!$A$4:$J$495,7,FALSE)</f>
        <v>#N/A</v>
      </c>
      <c r="AF684" s="33" t="e">
        <f>VLOOKUP($B684,三大美股走勢!$A$4:$J$495,10,FALSE)</f>
        <v>#N/A</v>
      </c>
    </row>
    <row r="685" spans="2:32">
      <c r="B685" s="32">
        <v>43464</v>
      </c>
      <c r="C685" s="33" t="e">
        <f>VLOOKUP($B685,大盤與近月台指!$A$4:$I$499,2,FALSE)</f>
        <v>#N/A</v>
      </c>
      <c r="D685" s="34" t="e">
        <f>VLOOKUP($B685,大盤與近月台指!$A$4:$I$499,3,FALSE)</f>
        <v>#N/A</v>
      </c>
      <c r="E685" s="35" t="e">
        <f>VLOOKUP($B685,大盤與近月台指!$A$4:$I$499,4,FALSE)</f>
        <v>#N/A</v>
      </c>
      <c r="F685" s="33" t="e">
        <f>VLOOKUP($B685,大盤與近月台指!$A$4:$I$499,5,FALSE)</f>
        <v>#N/A</v>
      </c>
      <c r="G685" s="49" t="e">
        <f>VLOOKUP($B685,三大法人買賣超!$A$4:$I$500,3,FALSE)</f>
        <v>#N/A</v>
      </c>
      <c r="H685" s="34" t="e">
        <f>VLOOKUP($B685,三大法人買賣超!$A$4:$I$500,5,FALSE)</f>
        <v>#N/A</v>
      </c>
      <c r="I685" s="27" t="e">
        <f>VLOOKUP($B685,三大法人買賣超!$A$4:$I$500,7,FALSE)</f>
        <v>#N/A</v>
      </c>
      <c r="J685" s="27" t="e">
        <f>VLOOKUP($B685,三大法人買賣超!$A$4:$I$500,9,FALSE)</f>
        <v>#N/A</v>
      </c>
      <c r="K685" s="37">
        <f>新台幣匯率美元指數!B686</f>
        <v>0</v>
      </c>
      <c r="L685" s="38">
        <f>新台幣匯率美元指數!C686</f>
        <v>0</v>
      </c>
      <c r="M685" s="39">
        <f>新台幣匯率美元指數!D686</f>
        <v>0</v>
      </c>
      <c r="N685" s="27" t="e">
        <f>VLOOKUP($B685,外資期貨未平倉口數!$A$4:$M$499,4,FALSE)</f>
        <v>#N/A</v>
      </c>
      <c r="O685" s="27" t="e">
        <f>VLOOKUP($B685,外資期貨未平倉口數!$A$4:$M$499,9,FALSE)</f>
        <v>#N/A</v>
      </c>
      <c r="P685" s="27" t="e">
        <f>VLOOKUP($B685,外資期貨未平倉口數!$A$4:$M$499,10,FALSE)</f>
        <v>#N/A</v>
      </c>
      <c r="Q685" s="27" t="e">
        <f>VLOOKUP($B685,外資期貨未平倉口數!$A$4:$M$499,11,FALSE)</f>
        <v>#N/A</v>
      </c>
      <c r="R685" s="64" t="e">
        <f>VLOOKUP($B685,選擇權未平倉餘額!$A$4:$I$500,6,FALSE)</f>
        <v>#N/A</v>
      </c>
      <c r="S685" s="64" t="e">
        <f>VLOOKUP($B685,選擇權未平倉餘額!$A$4:$I$500,7,FALSE)</f>
        <v>#N/A</v>
      </c>
      <c r="T685" s="64" t="e">
        <f>VLOOKUP($B685,選擇權未平倉餘額!$A$4:$I$500,8,FALSE)</f>
        <v>#N/A</v>
      </c>
      <c r="U685" s="64" t="e">
        <f>VLOOKUP($B685,選擇權未平倉餘額!$A$4:$I$500,9,FALSE)</f>
        <v>#N/A</v>
      </c>
      <c r="V685" s="39" t="e">
        <f>VLOOKUP($B685,臺指選擇權P_C_Ratios!$A$4:$C$500,3,FALSE)</f>
        <v>#N/A</v>
      </c>
      <c r="W685" s="41" t="e">
        <f>VLOOKUP($B685,散戶多空比!$A$6:$L$500,12,FALSE)</f>
        <v>#N/A</v>
      </c>
      <c r="X685" s="40" t="e">
        <f>VLOOKUP($B685,期貨大額交易人未沖銷部位!$A$4:$O$499,4,FALSE)</f>
        <v>#N/A</v>
      </c>
      <c r="Y685" s="40" t="e">
        <f>VLOOKUP($B685,期貨大額交易人未沖銷部位!$A$4:$O$499,7,FALSE)</f>
        <v>#N/A</v>
      </c>
      <c r="Z685" s="40" t="e">
        <f>VLOOKUP($B685,期貨大額交易人未沖銷部位!$A$4:$O$499,10,FALSE)</f>
        <v>#N/A</v>
      </c>
      <c r="AA685" s="40" t="e">
        <f>VLOOKUP($B685,期貨大額交易人未沖銷部位!$A$4:$O$499,13,FALSE)</f>
        <v>#N/A</v>
      </c>
      <c r="AB685" s="40" t="e">
        <f>VLOOKUP($B685,期貨大額交易人未沖銷部位!$A$4:$O$499,14,FALSE)</f>
        <v>#N/A</v>
      </c>
      <c r="AC685" s="40" t="e">
        <f>VLOOKUP($B685,期貨大額交易人未沖銷部位!$A$4:$O$499,15,FALSE)</f>
        <v>#N/A</v>
      </c>
      <c r="AD685" s="33" t="e">
        <f>VLOOKUP($B685,三大美股走勢!$A$4:$J$495,4,FALSE)</f>
        <v>#N/A</v>
      </c>
      <c r="AE685" s="33" t="e">
        <f>VLOOKUP($B685,三大美股走勢!$A$4:$J$495,7,FALSE)</f>
        <v>#N/A</v>
      </c>
      <c r="AF685" s="33" t="e">
        <f>VLOOKUP($B685,三大美股走勢!$A$4:$J$495,10,FALSE)</f>
        <v>#N/A</v>
      </c>
    </row>
    <row r="686" spans="2:32">
      <c r="B686" s="32">
        <v>43465</v>
      </c>
      <c r="C686" s="33" t="e">
        <f>VLOOKUP($B686,大盤與近月台指!$A$4:$I$499,2,FALSE)</f>
        <v>#N/A</v>
      </c>
      <c r="D686" s="34" t="e">
        <f>VLOOKUP($B686,大盤與近月台指!$A$4:$I$499,3,FALSE)</f>
        <v>#N/A</v>
      </c>
      <c r="E686" s="35" t="e">
        <f>VLOOKUP($B686,大盤與近月台指!$A$4:$I$499,4,FALSE)</f>
        <v>#N/A</v>
      </c>
      <c r="F686" s="33" t="e">
        <f>VLOOKUP($B686,大盤與近月台指!$A$4:$I$499,5,FALSE)</f>
        <v>#N/A</v>
      </c>
      <c r="G686" s="49" t="e">
        <f>VLOOKUP($B686,三大法人買賣超!$A$4:$I$500,3,FALSE)</f>
        <v>#N/A</v>
      </c>
      <c r="H686" s="34" t="e">
        <f>VLOOKUP($B686,三大法人買賣超!$A$4:$I$500,5,FALSE)</f>
        <v>#N/A</v>
      </c>
      <c r="I686" s="27" t="e">
        <f>VLOOKUP($B686,三大法人買賣超!$A$4:$I$500,7,FALSE)</f>
        <v>#N/A</v>
      </c>
      <c r="J686" s="27" t="e">
        <f>VLOOKUP($B686,三大法人買賣超!$A$4:$I$500,9,FALSE)</f>
        <v>#N/A</v>
      </c>
      <c r="K686" s="37">
        <f>新台幣匯率美元指數!B687</f>
        <v>0</v>
      </c>
      <c r="L686" s="38">
        <f>新台幣匯率美元指數!C687</f>
        <v>0</v>
      </c>
      <c r="M686" s="39">
        <f>新台幣匯率美元指數!D687</f>
        <v>0</v>
      </c>
      <c r="N686" s="27" t="e">
        <f>VLOOKUP($B686,外資期貨未平倉口數!$A$4:$M$499,4,FALSE)</f>
        <v>#N/A</v>
      </c>
      <c r="O686" s="27" t="e">
        <f>VLOOKUP($B686,外資期貨未平倉口數!$A$4:$M$499,9,FALSE)</f>
        <v>#N/A</v>
      </c>
      <c r="P686" s="27" t="e">
        <f>VLOOKUP($B686,外資期貨未平倉口數!$A$4:$M$499,10,FALSE)</f>
        <v>#N/A</v>
      </c>
      <c r="Q686" s="27" t="e">
        <f>VLOOKUP($B686,外資期貨未平倉口數!$A$4:$M$499,11,FALSE)</f>
        <v>#N/A</v>
      </c>
      <c r="R686" s="64" t="e">
        <f>VLOOKUP($B686,選擇權未平倉餘額!$A$4:$I$500,6,FALSE)</f>
        <v>#N/A</v>
      </c>
      <c r="S686" s="64" t="e">
        <f>VLOOKUP($B686,選擇權未平倉餘額!$A$4:$I$500,7,FALSE)</f>
        <v>#N/A</v>
      </c>
      <c r="T686" s="64" t="e">
        <f>VLOOKUP($B686,選擇權未平倉餘額!$A$4:$I$500,8,FALSE)</f>
        <v>#N/A</v>
      </c>
      <c r="U686" s="64" t="e">
        <f>VLOOKUP($B686,選擇權未平倉餘額!$A$4:$I$500,9,FALSE)</f>
        <v>#N/A</v>
      </c>
      <c r="V686" s="39" t="e">
        <f>VLOOKUP($B686,臺指選擇權P_C_Ratios!$A$4:$C$500,3,FALSE)</f>
        <v>#N/A</v>
      </c>
      <c r="W686" s="41" t="e">
        <f>VLOOKUP($B686,散戶多空比!$A$6:$L$500,12,FALSE)</f>
        <v>#N/A</v>
      </c>
      <c r="X686" s="40" t="e">
        <f>VLOOKUP($B686,期貨大額交易人未沖銷部位!$A$4:$O$499,4,FALSE)</f>
        <v>#N/A</v>
      </c>
      <c r="Y686" s="40" t="e">
        <f>VLOOKUP($B686,期貨大額交易人未沖銷部位!$A$4:$O$499,7,FALSE)</f>
        <v>#N/A</v>
      </c>
      <c r="Z686" s="40" t="e">
        <f>VLOOKUP($B686,期貨大額交易人未沖銷部位!$A$4:$O$499,10,FALSE)</f>
        <v>#N/A</v>
      </c>
      <c r="AA686" s="40" t="e">
        <f>VLOOKUP($B686,期貨大額交易人未沖銷部位!$A$4:$O$499,13,FALSE)</f>
        <v>#N/A</v>
      </c>
      <c r="AB686" s="40" t="e">
        <f>VLOOKUP($B686,期貨大額交易人未沖銷部位!$A$4:$O$499,14,FALSE)</f>
        <v>#N/A</v>
      </c>
      <c r="AC686" s="40" t="e">
        <f>VLOOKUP($B686,期貨大額交易人未沖銷部位!$A$4:$O$499,15,FALSE)</f>
        <v>#N/A</v>
      </c>
      <c r="AD686" s="33" t="e">
        <f>VLOOKUP($B686,三大美股走勢!$A$4:$J$495,4,FALSE)</f>
        <v>#N/A</v>
      </c>
      <c r="AE686" s="33" t="e">
        <f>VLOOKUP($B686,三大美股走勢!$A$4:$J$495,7,FALSE)</f>
        <v>#N/A</v>
      </c>
      <c r="AF686" s="33" t="e">
        <f>VLOOKUP($B686,三大美股走勢!$A$4:$J$495,10,FALSE)</f>
        <v>#N/A</v>
      </c>
    </row>
    <row r="687" spans="2:32">
      <c r="B687" s="32">
        <v>43466</v>
      </c>
      <c r="C687" s="33" t="e">
        <f>VLOOKUP($B687,大盤與近月台指!$A$4:$I$499,2,FALSE)</f>
        <v>#N/A</v>
      </c>
      <c r="D687" s="34" t="e">
        <f>VLOOKUP($B687,大盤與近月台指!$A$4:$I$499,3,FALSE)</f>
        <v>#N/A</v>
      </c>
      <c r="E687" s="35" t="e">
        <f>VLOOKUP($B687,大盤與近月台指!$A$4:$I$499,4,FALSE)</f>
        <v>#N/A</v>
      </c>
      <c r="F687" s="33" t="e">
        <f>VLOOKUP($B687,大盤與近月台指!$A$4:$I$499,5,FALSE)</f>
        <v>#N/A</v>
      </c>
      <c r="G687" s="49" t="e">
        <f>VLOOKUP($B687,三大法人買賣超!$A$4:$I$500,3,FALSE)</f>
        <v>#N/A</v>
      </c>
      <c r="H687" s="34" t="e">
        <f>VLOOKUP($B687,三大法人買賣超!$A$4:$I$500,5,FALSE)</f>
        <v>#N/A</v>
      </c>
      <c r="I687" s="27" t="e">
        <f>VLOOKUP($B687,三大法人買賣超!$A$4:$I$500,7,FALSE)</f>
        <v>#N/A</v>
      </c>
      <c r="J687" s="27" t="e">
        <f>VLOOKUP($B687,三大法人買賣超!$A$4:$I$500,9,FALSE)</f>
        <v>#N/A</v>
      </c>
      <c r="K687" s="37">
        <f>新台幣匯率美元指數!B688</f>
        <v>0</v>
      </c>
      <c r="L687" s="38">
        <f>新台幣匯率美元指數!C688</f>
        <v>0</v>
      </c>
      <c r="M687" s="39">
        <f>新台幣匯率美元指數!D688</f>
        <v>0</v>
      </c>
      <c r="N687" s="27" t="e">
        <f>VLOOKUP($B687,外資期貨未平倉口數!$A$4:$M$499,4,FALSE)</f>
        <v>#N/A</v>
      </c>
      <c r="O687" s="27" t="e">
        <f>VLOOKUP($B687,外資期貨未平倉口數!$A$4:$M$499,9,FALSE)</f>
        <v>#N/A</v>
      </c>
      <c r="P687" s="27" t="e">
        <f>VLOOKUP($B687,外資期貨未平倉口數!$A$4:$M$499,10,FALSE)</f>
        <v>#N/A</v>
      </c>
      <c r="Q687" s="27" t="e">
        <f>VLOOKUP($B687,外資期貨未平倉口數!$A$4:$M$499,11,FALSE)</f>
        <v>#N/A</v>
      </c>
      <c r="R687" s="64" t="e">
        <f>VLOOKUP($B687,選擇權未平倉餘額!$A$4:$I$500,6,FALSE)</f>
        <v>#N/A</v>
      </c>
      <c r="S687" s="64" t="e">
        <f>VLOOKUP($B687,選擇權未平倉餘額!$A$4:$I$500,7,FALSE)</f>
        <v>#N/A</v>
      </c>
      <c r="T687" s="64" t="e">
        <f>VLOOKUP($B687,選擇權未平倉餘額!$A$4:$I$500,8,FALSE)</f>
        <v>#N/A</v>
      </c>
      <c r="U687" s="64" t="e">
        <f>VLOOKUP($B687,選擇權未平倉餘額!$A$4:$I$500,9,FALSE)</f>
        <v>#N/A</v>
      </c>
      <c r="V687" s="39" t="e">
        <f>VLOOKUP($B687,臺指選擇權P_C_Ratios!$A$4:$C$500,3,FALSE)</f>
        <v>#N/A</v>
      </c>
      <c r="W687" s="41" t="e">
        <f>VLOOKUP($B687,散戶多空比!$A$6:$L$500,12,FALSE)</f>
        <v>#N/A</v>
      </c>
      <c r="X687" s="40" t="e">
        <f>VLOOKUP($B687,期貨大額交易人未沖銷部位!$A$4:$O$499,4,FALSE)</f>
        <v>#N/A</v>
      </c>
      <c r="Y687" s="40" t="e">
        <f>VLOOKUP($B687,期貨大額交易人未沖銷部位!$A$4:$O$499,7,FALSE)</f>
        <v>#N/A</v>
      </c>
      <c r="Z687" s="40" t="e">
        <f>VLOOKUP($B687,期貨大額交易人未沖銷部位!$A$4:$O$499,10,FALSE)</f>
        <v>#N/A</v>
      </c>
      <c r="AA687" s="40" t="e">
        <f>VLOOKUP($B687,期貨大額交易人未沖銷部位!$A$4:$O$499,13,FALSE)</f>
        <v>#N/A</v>
      </c>
      <c r="AB687" s="40" t="e">
        <f>VLOOKUP($B687,期貨大額交易人未沖銷部位!$A$4:$O$499,14,FALSE)</f>
        <v>#N/A</v>
      </c>
      <c r="AC687" s="40" t="e">
        <f>VLOOKUP($B687,期貨大額交易人未沖銷部位!$A$4:$O$499,15,FALSE)</f>
        <v>#N/A</v>
      </c>
      <c r="AD687" s="33" t="e">
        <f>VLOOKUP($B687,三大美股走勢!$A$4:$J$495,4,FALSE)</f>
        <v>#N/A</v>
      </c>
      <c r="AE687" s="33" t="e">
        <f>VLOOKUP($B687,三大美股走勢!$A$4:$J$495,7,FALSE)</f>
        <v>#N/A</v>
      </c>
      <c r="AF687" s="33" t="e">
        <f>VLOOKUP($B687,三大美股走勢!$A$4:$J$495,10,FALSE)</f>
        <v>#N/A</v>
      </c>
    </row>
    <row r="688" spans="2:32">
      <c r="B688" s="32">
        <v>43467</v>
      </c>
      <c r="C688" s="33" t="e">
        <f>VLOOKUP($B688,大盤與近月台指!$A$4:$I$499,2,FALSE)</f>
        <v>#N/A</v>
      </c>
      <c r="D688" s="34" t="e">
        <f>VLOOKUP($B688,大盤與近月台指!$A$4:$I$499,3,FALSE)</f>
        <v>#N/A</v>
      </c>
      <c r="E688" s="35" t="e">
        <f>VLOOKUP($B688,大盤與近月台指!$A$4:$I$499,4,FALSE)</f>
        <v>#N/A</v>
      </c>
      <c r="F688" s="33" t="e">
        <f>VLOOKUP($B688,大盤與近月台指!$A$4:$I$499,5,FALSE)</f>
        <v>#N/A</v>
      </c>
      <c r="G688" s="49" t="e">
        <f>VLOOKUP($B688,三大法人買賣超!$A$4:$I$500,3,FALSE)</f>
        <v>#N/A</v>
      </c>
      <c r="H688" s="34" t="e">
        <f>VLOOKUP($B688,三大法人買賣超!$A$4:$I$500,5,FALSE)</f>
        <v>#N/A</v>
      </c>
      <c r="I688" s="27" t="e">
        <f>VLOOKUP($B688,三大法人買賣超!$A$4:$I$500,7,FALSE)</f>
        <v>#N/A</v>
      </c>
      <c r="J688" s="27" t="e">
        <f>VLOOKUP($B688,三大法人買賣超!$A$4:$I$500,9,FALSE)</f>
        <v>#N/A</v>
      </c>
      <c r="K688" s="37">
        <f>新台幣匯率美元指數!B689</f>
        <v>0</v>
      </c>
      <c r="L688" s="38">
        <f>新台幣匯率美元指數!C689</f>
        <v>0</v>
      </c>
      <c r="M688" s="39">
        <f>新台幣匯率美元指數!D689</f>
        <v>0</v>
      </c>
      <c r="N688" s="27" t="e">
        <f>VLOOKUP($B688,外資期貨未平倉口數!$A$4:$M$499,4,FALSE)</f>
        <v>#N/A</v>
      </c>
      <c r="O688" s="27" t="e">
        <f>VLOOKUP($B688,外資期貨未平倉口數!$A$4:$M$499,9,FALSE)</f>
        <v>#N/A</v>
      </c>
      <c r="P688" s="27" t="e">
        <f>VLOOKUP($B688,外資期貨未平倉口數!$A$4:$M$499,10,FALSE)</f>
        <v>#N/A</v>
      </c>
      <c r="Q688" s="27" t="e">
        <f>VLOOKUP($B688,外資期貨未平倉口數!$A$4:$M$499,11,FALSE)</f>
        <v>#N/A</v>
      </c>
      <c r="R688" s="64" t="e">
        <f>VLOOKUP($B688,選擇權未平倉餘額!$A$4:$I$500,6,FALSE)</f>
        <v>#N/A</v>
      </c>
      <c r="S688" s="64" t="e">
        <f>VLOOKUP($B688,選擇權未平倉餘額!$A$4:$I$500,7,FALSE)</f>
        <v>#N/A</v>
      </c>
      <c r="T688" s="64" t="e">
        <f>VLOOKUP($B688,選擇權未平倉餘額!$A$4:$I$500,8,FALSE)</f>
        <v>#N/A</v>
      </c>
      <c r="U688" s="64" t="e">
        <f>VLOOKUP($B688,選擇權未平倉餘額!$A$4:$I$500,9,FALSE)</f>
        <v>#N/A</v>
      </c>
      <c r="V688" s="39" t="e">
        <f>VLOOKUP($B688,臺指選擇權P_C_Ratios!$A$4:$C$500,3,FALSE)</f>
        <v>#N/A</v>
      </c>
      <c r="W688" s="41" t="e">
        <f>VLOOKUP($B688,散戶多空比!$A$6:$L$500,12,FALSE)</f>
        <v>#N/A</v>
      </c>
      <c r="X688" s="40" t="e">
        <f>VLOOKUP($B688,期貨大額交易人未沖銷部位!$A$4:$O$499,4,FALSE)</f>
        <v>#N/A</v>
      </c>
      <c r="Y688" s="40" t="e">
        <f>VLOOKUP($B688,期貨大額交易人未沖銷部位!$A$4:$O$499,7,FALSE)</f>
        <v>#N/A</v>
      </c>
      <c r="Z688" s="40" t="e">
        <f>VLOOKUP($B688,期貨大額交易人未沖銷部位!$A$4:$O$499,10,FALSE)</f>
        <v>#N/A</v>
      </c>
      <c r="AA688" s="40" t="e">
        <f>VLOOKUP($B688,期貨大額交易人未沖銷部位!$A$4:$O$499,13,FALSE)</f>
        <v>#N/A</v>
      </c>
      <c r="AB688" s="40" t="e">
        <f>VLOOKUP($B688,期貨大額交易人未沖銷部位!$A$4:$O$499,14,FALSE)</f>
        <v>#N/A</v>
      </c>
      <c r="AC688" s="40" t="e">
        <f>VLOOKUP($B688,期貨大額交易人未沖銷部位!$A$4:$O$499,15,FALSE)</f>
        <v>#N/A</v>
      </c>
      <c r="AD688" s="33" t="e">
        <f>VLOOKUP($B688,三大美股走勢!$A$4:$J$495,4,FALSE)</f>
        <v>#N/A</v>
      </c>
      <c r="AE688" s="33" t="e">
        <f>VLOOKUP($B688,三大美股走勢!$A$4:$J$495,7,FALSE)</f>
        <v>#N/A</v>
      </c>
      <c r="AF688" s="33" t="e">
        <f>VLOOKUP($B688,三大美股走勢!$A$4:$J$495,10,FALSE)</f>
        <v>#N/A</v>
      </c>
    </row>
    <row r="689" spans="2:32">
      <c r="B689" s="32">
        <v>43468</v>
      </c>
      <c r="C689" s="33" t="e">
        <f>VLOOKUP($B689,大盤與近月台指!$A$4:$I$499,2,FALSE)</f>
        <v>#N/A</v>
      </c>
      <c r="D689" s="34" t="e">
        <f>VLOOKUP($B689,大盤與近月台指!$A$4:$I$499,3,FALSE)</f>
        <v>#N/A</v>
      </c>
      <c r="E689" s="35" t="e">
        <f>VLOOKUP($B689,大盤與近月台指!$A$4:$I$499,4,FALSE)</f>
        <v>#N/A</v>
      </c>
      <c r="F689" s="33" t="e">
        <f>VLOOKUP($B689,大盤與近月台指!$A$4:$I$499,5,FALSE)</f>
        <v>#N/A</v>
      </c>
      <c r="G689" s="49" t="e">
        <f>VLOOKUP($B689,三大法人買賣超!$A$4:$I$500,3,FALSE)</f>
        <v>#N/A</v>
      </c>
      <c r="H689" s="34" t="e">
        <f>VLOOKUP($B689,三大法人買賣超!$A$4:$I$500,5,FALSE)</f>
        <v>#N/A</v>
      </c>
      <c r="I689" s="27" t="e">
        <f>VLOOKUP($B689,三大法人買賣超!$A$4:$I$500,7,FALSE)</f>
        <v>#N/A</v>
      </c>
      <c r="J689" s="27" t="e">
        <f>VLOOKUP($B689,三大法人買賣超!$A$4:$I$500,9,FALSE)</f>
        <v>#N/A</v>
      </c>
      <c r="K689" s="37">
        <f>新台幣匯率美元指數!B690</f>
        <v>0</v>
      </c>
      <c r="L689" s="38">
        <f>新台幣匯率美元指數!C690</f>
        <v>0</v>
      </c>
      <c r="M689" s="39">
        <f>新台幣匯率美元指數!D690</f>
        <v>0</v>
      </c>
      <c r="N689" s="27" t="e">
        <f>VLOOKUP($B689,外資期貨未平倉口數!$A$4:$M$499,4,FALSE)</f>
        <v>#N/A</v>
      </c>
      <c r="O689" s="27" t="e">
        <f>VLOOKUP($B689,外資期貨未平倉口數!$A$4:$M$499,9,FALSE)</f>
        <v>#N/A</v>
      </c>
      <c r="P689" s="27" t="e">
        <f>VLOOKUP($B689,外資期貨未平倉口數!$A$4:$M$499,10,FALSE)</f>
        <v>#N/A</v>
      </c>
      <c r="Q689" s="27" t="e">
        <f>VLOOKUP($B689,外資期貨未平倉口數!$A$4:$M$499,11,FALSE)</f>
        <v>#N/A</v>
      </c>
      <c r="R689" s="64" t="e">
        <f>VLOOKUP($B689,選擇權未平倉餘額!$A$4:$I$500,6,FALSE)</f>
        <v>#N/A</v>
      </c>
      <c r="S689" s="64" t="e">
        <f>VLOOKUP($B689,選擇權未平倉餘額!$A$4:$I$500,7,FALSE)</f>
        <v>#N/A</v>
      </c>
      <c r="T689" s="64" t="e">
        <f>VLOOKUP($B689,選擇權未平倉餘額!$A$4:$I$500,8,FALSE)</f>
        <v>#N/A</v>
      </c>
      <c r="U689" s="64" t="e">
        <f>VLOOKUP($B689,選擇權未平倉餘額!$A$4:$I$500,9,FALSE)</f>
        <v>#N/A</v>
      </c>
      <c r="V689" s="39" t="e">
        <f>VLOOKUP($B689,臺指選擇權P_C_Ratios!$A$4:$C$500,3,FALSE)</f>
        <v>#N/A</v>
      </c>
      <c r="W689" s="41" t="e">
        <f>VLOOKUP($B689,散戶多空比!$A$6:$L$500,12,FALSE)</f>
        <v>#N/A</v>
      </c>
      <c r="X689" s="40" t="e">
        <f>VLOOKUP($B689,期貨大額交易人未沖銷部位!$A$4:$O$499,4,FALSE)</f>
        <v>#N/A</v>
      </c>
      <c r="Y689" s="40" t="e">
        <f>VLOOKUP($B689,期貨大額交易人未沖銷部位!$A$4:$O$499,7,FALSE)</f>
        <v>#N/A</v>
      </c>
      <c r="Z689" s="40" t="e">
        <f>VLOOKUP($B689,期貨大額交易人未沖銷部位!$A$4:$O$499,10,FALSE)</f>
        <v>#N/A</v>
      </c>
      <c r="AA689" s="40" t="e">
        <f>VLOOKUP($B689,期貨大額交易人未沖銷部位!$A$4:$O$499,13,FALSE)</f>
        <v>#N/A</v>
      </c>
      <c r="AB689" s="40" t="e">
        <f>VLOOKUP($B689,期貨大額交易人未沖銷部位!$A$4:$O$499,14,FALSE)</f>
        <v>#N/A</v>
      </c>
      <c r="AC689" s="40" t="e">
        <f>VLOOKUP($B689,期貨大額交易人未沖銷部位!$A$4:$O$499,15,FALSE)</f>
        <v>#N/A</v>
      </c>
      <c r="AD689" s="33" t="e">
        <f>VLOOKUP($B689,三大美股走勢!$A$4:$J$495,4,FALSE)</f>
        <v>#N/A</v>
      </c>
      <c r="AE689" s="33" t="e">
        <f>VLOOKUP($B689,三大美股走勢!$A$4:$J$495,7,FALSE)</f>
        <v>#N/A</v>
      </c>
      <c r="AF689" s="33" t="e">
        <f>VLOOKUP($B689,三大美股走勢!$A$4:$J$495,10,FALSE)</f>
        <v>#N/A</v>
      </c>
    </row>
    <row r="690" spans="2:32">
      <c r="B690" s="32">
        <v>43469</v>
      </c>
      <c r="C690" s="33" t="e">
        <f>VLOOKUP($B690,大盤與近月台指!$A$4:$I$499,2,FALSE)</f>
        <v>#N/A</v>
      </c>
      <c r="D690" s="34" t="e">
        <f>VLOOKUP($B690,大盤與近月台指!$A$4:$I$499,3,FALSE)</f>
        <v>#N/A</v>
      </c>
      <c r="E690" s="35" t="e">
        <f>VLOOKUP($B690,大盤與近月台指!$A$4:$I$499,4,FALSE)</f>
        <v>#N/A</v>
      </c>
      <c r="F690" s="33" t="e">
        <f>VLOOKUP($B690,大盤與近月台指!$A$4:$I$499,5,FALSE)</f>
        <v>#N/A</v>
      </c>
      <c r="G690" s="49" t="e">
        <f>VLOOKUP($B690,三大法人買賣超!$A$4:$I$500,3,FALSE)</f>
        <v>#N/A</v>
      </c>
      <c r="H690" s="34" t="e">
        <f>VLOOKUP($B690,三大法人買賣超!$A$4:$I$500,5,FALSE)</f>
        <v>#N/A</v>
      </c>
      <c r="I690" s="27" t="e">
        <f>VLOOKUP($B690,三大法人買賣超!$A$4:$I$500,7,FALSE)</f>
        <v>#N/A</v>
      </c>
      <c r="J690" s="27" t="e">
        <f>VLOOKUP($B690,三大法人買賣超!$A$4:$I$500,9,FALSE)</f>
        <v>#N/A</v>
      </c>
      <c r="K690" s="37">
        <f>新台幣匯率美元指數!B691</f>
        <v>0</v>
      </c>
      <c r="L690" s="38">
        <f>新台幣匯率美元指數!C691</f>
        <v>0</v>
      </c>
      <c r="M690" s="39">
        <f>新台幣匯率美元指數!D691</f>
        <v>0</v>
      </c>
      <c r="N690" s="27" t="e">
        <f>VLOOKUP($B690,外資期貨未平倉口數!$A$4:$M$499,4,FALSE)</f>
        <v>#N/A</v>
      </c>
      <c r="O690" s="27" t="e">
        <f>VLOOKUP($B690,外資期貨未平倉口數!$A$4:$M$499,9,FALSE)</f>
        <v>#N/A</v>
      </c>
      <c r="P690" s="27" t="e">
        <f>VLOOKUP($B690,外資期貨未平倉口數!$A$4:$M$499,10,FALSE)</f>
        <v>#N/A</v>
      </c>
      <c r="Q690" s="27" t="e">
        <f>VLOOKUP($B690,外資期貨未平倉口數!$A$4:$M$499,11,FALSE)</f>
        <v>#N/A</v>
      </c>
      <c r="R690" s="64" t="e">
        <f>VLOOKUP($B690,選擇權未平倉餘額!$A$4:$I$500,6,FALSE)</f>
        <v>#N/A</v>
      </c>
      <c r="S690" s="64" t="e">
        <f>VLOOKUP($B690,選擇權未平倉餘額!$A$4:$I$500,7,FALSE)</f>
        <v>#N/A</v>
      </c>
      <c r="T690" s="64" t="e">
        <f>VLOOKUP($B690,選擇權未平倉餘額!$A$4:$I$500,8,FALSE)</f>
        <v>#N/A</v>
      </c>
      <c r="U690" s="64" t="e">
        <f>VLOOKUP($B690,選擇權未平倉餘額!$A$4:$I$500,9,FALSE)</f>
        <v>#N/A</v>
      </c>
      <c r="V690" s="39" t="e">
        <f>VLOOKUP($B690,臺指選擇權P_C_Ratios!$A$4:$C$500,3,FALSE)</f>
        <v>#N/A</v>
      </c>
      <c r="W690" s="41" t="e">
        <f>VLOOKUP($B690,散戶多空比!$A$6:$L$500,12,FALSE)</f>
        <v>#N/A</v>
      </c>
      <c r="X690" s="40" t="e">
        <f>VLOOKUP($B690,期貨大額交易人未沖銷部位!$A$4:$O$499,4,FALSE)</f>
        <v>#N/A</v>
      </c>
      <c r="Y690" s="40" t="e">
        <f>VLOOKUP($B690,期貨大額交易人未沖銷部位!$A$4:$O$499,7,FALSE)</f>
        <v>#N/A</v>
      </c>
      <c r="Z690" s="40" t="e">
        <f>VLOOKUP($B690,期貨大額交易人未沖銷部位!$A$4:$O$499,10,FALSE)</f>
        <v>#N/A</v>
      </c>
      <c r="AA690" s="40" t="e">
        <f>VLOOKUP($B690,期貨大額交易人未沖銷部位!$A$4:$O$499,13,FALSE)</f>
        <v>#N/A</v>
      </c>
      <c r="AB690" s="40" t="e">
        <f>VLOOKUP($B690,期貨大額交易人未沖銷部位!$A$4:$O$499,14,FALSE)</f>
        <v>#N/A</v>
      </c>
      <c r="AC690" s="40" t="e">
        <f>VLOOKUP($B690,期貨大額交易人未沖銷部位!$A$4:$O$499,15,FALSE)</f>
        <v>#N/A</v>
      </c>
      <c r="AD690" s="33" t="e">
        <f>VLOOKUP($B690,三大美股走勢!$A$4:$J$495,4,FALSE)</f>
        <v>#N/A</v>
      </c>
      <c r="AE690" s="33" t="e">
        <f>VLOOKUP($B690,三大美股走勢!$A$4:$J$495,7,FALSE)</f>
        <v>#N/A</v>
      </c>
      <c r="AF690" s="33" t="e">
        <f>VLOOKUP($B690,三大美股走勢!$A$4:$J$495,10,FALSE)</f>
        <v>#N/A</v>
      </c>
    </row>
    <row r="691" spans="2:32">
      <c r="B691" s="32">
        <v>43470</v>
      </c>
      <c r="C691" s="33" t="e">
        <f>VLOOKUP($B691,大盤與近月台指!$A$4:$I$499,2,FALSE)</f>
        <v>#N/A</v>
      </c>
      <c r="D691" s="34" t="e">
        <f>VLOOKUP($B691,大盤與近月台指!$A$4:$I$499,3,FALSE)</f>
        <v>#N/A</v>
      </c>
      <c r="E691" s="35" t="e">
        <f>VLOOKUP($B691,大盤與近月台指!$A$4:$I$499,4,FALSE)</f>
        <v>#N/A</v>
      </c>
      <c r="F691" s="33" t="e">
        <f>VLOOKUP($B691,大盤與近月台指!$A$4:$I$499,5,FALSE)</f>
        <v>#N/A</v>
      </c>
      <c r="G691" s="49" t="e">
        <f>VLOOKUP($B691,三大法人買賣超!$A$4:$I$500,3,FALSE)</f>
        <v>#N/A</v>
      </c>
      <c r="H691" s="34" t="e">
        <f>VLOOKUP($B691,三大法人買賣超!$A$4:$I$500,5,FALSE)</f>
        <v>#N/A</v>
      </c>
      <c r="I691" s="27" t="e">
        <f>VLOOKUP($B691,三大法人買賣超!$A$4:$I$500,7,FALSE)</f>
        <v>#N/A</v>
      </c>
      <c r="J691" s="27" t="e">
        <f>VLOOKUP($B691,三大法人買賣超!$A$4:$I$500,9,FALSE)</f>
        <v>#N/A</v>
      </c>
      <c r="K691" s="37">
        <f>新台幣匯率美元指數!B692</f>
        <v>0</v>
      </c>
      <c r="L691" s="38">
        <f>新台幣匯率美元指數!C692</f>
        <v>0</v>
      </c>
      <c r="M691" s="39">
        <f>新台幣匯率美元指數!D692</f>
        <v>0</v>
      </c>
      <c r="N691" s="27" t="e">
        <f>VLOOKUP($B691,外資期貨未平倉口數!$A$4:$M$499,4,FALSE)</f>
        <v>#N/A</v>
      </c>
      <c r="O691" s="27" t="e">
        <f>VLOOKUP($B691,外資期貨未平倉口數!$A$4:$M$499,9,FALSE)</f>
        <v>#N/A</v>
      </c>
      <c r="P691" s="27" t="e">
        <f>VLOOKUP($B691,外資期貨未平倉口數!$A$4:$M$499,10,FALSE)</f>
        <v>#N/A</v>
      </c>
      <c r="Q691" s="27" t="e">
        <f>VLOOKUP($B691,外資期貨未平倉口數!$A$4:$M$499,11,FALSE)</f>
        <v>#N/A</v>
      </c>
      <c r="R691" s="64" t="e">
        <f>VLOOKUP($B691,選擇權未平倉餘額!$A$4:$I$500,6,FALSE)</f>
        <v>#N/A</v>
      </c>
      <c r="S691" s="64" t="e">
        <f>VLOOKUP($B691,選擇權未平倉餘額!$A$4:$I$500,7,FALSE)</f>
        <v>#N/A</v>
      </c>
      <c r="T691" s="64" t="e">
        <f>VLOOKUP($B691,選擇權未平倉餘額!$A$4:$I$500,8,FALSE)</f>
        <v>#N/A</v>
      </c>
      <c r="U691" s="64" t="e">
        <f>VLOOKUP($B691,選擇權未平倉餘額!$A$4:$I$500,9,FALSE)</f>
        <v>#N/A</v>
      </c>
      <c r="V691" s="39" t="e">
        <f>VLOOKUP($B691,臺指選擇權P_C_Ratios!$A$4:$C$500,3,FALSE)</f>
        <v>#N/A</v>
      </c>
      <c r="W691" s="41" t="e">
        <f>VLOOKUP($B691,散戶多空比!$A$6:$L$500,12,FALSE)</f>
        <v>#N/A</v>
      </c>
      <c r="X691" s="40" t="e">
        <f>VLOOKUP($B691,期貨大額交易人未沖銷部位!$A$4:$O$499,4,FALSE)</f>
        <v>#N/A</v>
      </c>
      <c r="Y691" s="40" t="e">
        <f>VLOOKUP($B691,期貨大額交易人未沖銷部位!$A$4:$O$499,7,FALSE)</f>
        <v>#N/A</v>
      </c>
      <c r="Z691" s="40" t="e">
        <f>VLOOKUP($B691,期貨大額交易人未沖銷部位!$A$4:$O$499,10,FALSE)</f>
        <v>#N/A</v>
      </c>
      <c r="AA691" s="40" t="e">
        <f>VLOOKUP($B691,期貨大額交易人未沖銷部位!$A$4:$O$499,13,FALSE)</f>
        <v>#N/A</v>
      </c>
      <c r="AB691" s="40" t="e">
        <f>VLOOKUP($B691,期貨大額交易人未沖銷部位!$A$4:$O$499,14,FALSE)</f>
        <v>#N/A</v>
      </c>
      <c r="AC691" s="40" t="e">
        <f>VLOOKUP($B691,期貨大額交易人未沖銷部位!$A$4:$O$499,15,FALSE)</f>
        <v>#N/A</v>
      </c>
      <c r="AD691" s="33" t="e">
        <f>VLOOKUP($B691,三大美股走勢!$A$4:$J$495,4,FALSE)</f>
        <v>#N/A</v>
      </c>
      <c r="AE691" s="33" t="e">
        <f>VLOOKUP($B691,三大美股走勢!$A$4:$J$495,7,FALSE)</f>
        <v>#N/A</v>
      </c>
      <c r="AF691" s="33" t="e">
        <f>VLOOKUP($B691,三大美股走勢!$A$4:$J$495,10,FALSE)</f>
        <v>#N/A</v>
      </c>
    </row>
    <row r="692" spans="2:32">
      <c r="B692" s="32">
        <v>43471</v>
      </c>
      <c r="C692" s="33" t="e">
        <f>VLOOKUP($B692,大盤與近月台指!$A$4:$I$499,2,FALSE)</f>
        <v>#N/A</v>
      </c>
      <c r="D692" s="34" t="e">
        <f>VLOOKUP($B692,大盤與近月台指!$A$4:$I$499,3,FALSE)</f>
        <v>#N/A</v>
      </c>
      <c r="E692" s="35" t="e">
        <f>VLOOKUP($B692,大盤與近月台指!$A$4:$I$499,4,FALSE)</f>
        <v>#N/A</v>
      </c>
      <c r="F692" s="33" t="e">
        <f>VLOOKUP($B692,大盤與近月台指!$A$4:$I$499,5,FALSE)</f>
        <v>#N/A</v>
      </c>
      <c r="G692" s="49" t="e">
        <f>VLOOKUP($B692,三大法人買賣超!$A$4:$I$500,3,FALSE)</f>
        <v>#N/A</v>
      </c>
      <c r="H692" s="34" t="e">
        <f>VLOOKUP($B692,三大法人買賣超!$A$4:$I$500,5,FALSE)</f>
        <v>#N/A</v>
      </c>
      <c r="I692" s="27" t="e">
        <f>VLOOKUP($B692,三大法人買賣超!$A$4:$I$500,7,FALSE)</f>
        <v>#N/A</v>
      </c>
      <c r="J692" s="27" t="e">
        <f>VLOOKUP($B692,三大法人買賣超!$A$4:$I$500,9,FALSE)</f>
        <v>#N/A</v>
      </c>
      <c r="K692" s="37">
        <f>新台幣匯率美元指數!B693</f>
        <v>0</v>
      </c>
      <c r="L692" s="38">
        <f>新台幣匯率美元指數!C693</f>
        <v>0</v>
      </c>
      <c r="M692" s="39">
        <f>新台幣匯率美元指數!D693</f>
        <v>0</v>
      </c>
      <c r="N692" s="27" t="e">
        <f>VLOOKUP($B692,外資期貨未平倉口數!$A$4:$M$499,4,FALSE)</f>
        <v>#N/A</v>
      </c>
      <c r="O692" s="27" t="e">
        <f>VLOOKUP($B692,外資期貨未平倉口數!$A$4:$M$499,9,FALSE)</f>
        <v>#N/A</v>
      </c>
      <c r="P692" s="27" t="e">
        <f>VLOOKUP($B692,外資期貨未平倉口數!$A$4:$M$499,10,FALSE)</f>
        <v>#N/A</v>
      </c>
      <c r="Q692" s="27" t="e">
        <f>VLOOKUP($B692,外資期貨未平倉口數!$A$4:$M$499,11,FALSE)</f>
        <v>#N/A</v>
      </c>
      <c r="R692" s="64" t="e">
        <f>VLOOKUP($B692,選擇權未平倉餘額!$A$4:$I$500,6,FALSE)</f>
        <v>#N/A</v>
      </c>
      <c r="S692" s="64" t="e">
        <f>VLOOKUP($B692,選擇權未平倉餘額!$A$4:$I$500,7,FALSE)</f>
        <v>#N/A</v>
      </c>
      <c r="T692" s="64" t="e">
        <f>VLOOKUP($B692,選擇權未平倉餘額!$A$4:$I$500,8,FALSE)</f>
        <v>#N/A</v>
      </c>
      <c r="U692" s="64" t="e">
        <f>VLOOKUP($B692,選擇權未平倉餘額!$A$4:$I$500,9,FALSE)</f>
        <v>#N/A</v>
      </c>
      <c r="V692" s="39" t="e">
        <f>VLOOKUP($B692,臺指選擇權P_C_Ratios!$A$4:$C$500,3,FALSE)</f>
        <v>#N/A</v>
      </c>
      <c r="W692" s="41" t="e">
        <f>VLOOKUP($B692,散戶多空比!$A$6:$L$500,12,FALSE)</f>
        <v>#N/A</v>
      </c>
      <c r="X692" s="40" t="e">
        <f>VLOOKUP($B692,期貨大額交易人未沖銷部位!$A$4:$O$499,4,FALSE)</f>
        <v>#N/A</v>
      </c>
      <c r="Y692" s="40" t="e">
        <f>VLOOKUP($B692,期貨大額交易人未沖銷部位!$A$4:$O$499,7,FALSE)</f>
        <v>#N/A</v>
      </c>
      <c r="Z692" s="40" t="e">
        <f>VLOOKUP($B692,期貨大額交易人未沖銷部位!$A$4:$O$499,10,FALSE)</f>
        <v>#N/A</v>
      </c>
      <c r="AA692" s="40" t="e">
        <f>VLOOKUP($B692,期貨大額交易人未沖銷部位!$A$4:$O$499,13,FALSE)</f>
        <v>#N/A</v>
      </c>
      <c r="AB692" s="40" t="e">
        <f>VLOOKUP($B692,期貨大額交易人未沖銷部位!$A$4:$O$499,14,FALSE)</f>
        <v>#N/A</v>
      </c>
      <c r="AC692" s="40" t="e">
        <f>VLOOKUP($B692,期貨大額交易人未沖銷部位!$A$4:$O$499,15,FALSE)</f>
        <v>#N/A</v>
      </c>
      <c r="AD692" s="33" t="e">
        <f>VLOOKUP($B692,三大美股走勢!$A$4:$J$495,4,FALSE)</f>
        <v>#N/A</v>
      </c>
      <c r="AE692" s="33" t="e">
        <f>VLOOKUP($B692,三大美股走勢!$A$4:$J$495,7,FALSE)</f>
        <v>#N/A</v>
      </c>
      <c r="AF692" s="33" t="e">
        <f>VLOOKUP($B692,三大美股走勢!$A$4:$J$495,10,FALSE)</f>
        <v>#N/A</v>
      </c>
    </row>
    <row r="693" spans="2:32">
      <c r="B693" s="32">
        <v>43472</v>
      </c>
      <c r="C693" s="33" t="e">
        <f>VLOOKUP($B693,大盤與近月台指!$A$4:$I$499,2,FALSE)</f>
        <v>#N/A</v>
      </c>
      <c r="D693" s="34" t="e">
        <f>VLOOKUP($B693,大盤與近月台指!$A$4:$I$499,3,FALSE)</f>
        <v>#N/A</v>
      </c>
      <c r="E693" s="35" t="e">
        <f>VLOOKUP($B693,大盤與近月台指!$A$4:$I$499,4,FALSE)</f>
        <v>#N/A</v>
      </c>
      <c r="F693" s="33" t="e">
        <f>VLOOKUP($B693,大盤與近月台指!$A$4:$I$499,5,FALSE)</f>
        <v>#N/A</v>
      </c>
      <c r="G693" s="49" t="e">
        <f>VLOOKUP($B693,三大法人買賣超!$A$4:$I$500,3,FALSE)</f>
        <v>#N/A</v>
      </c>
      <c r="H693" s="34" t="e">
        <f>VLOOKUP($B693,三大法人買賣超!$A$4:$I$500,5,FALSE)</f>
        <v>#N/A</v>
      </c>
      <c r="I693" s="27" t="e">
        <f>VLOOKUP($B693,三大法人買賣超!$A$4:$I$500,7,FALSE)</f>
        <v>#N/A</v>
      </c>
      <c r="J693" s="27" t="e">
        <f>VLOOKUP($B693,三大法人買賣超!$A$4:$I$500,9,FALSE)</f>
        <v>#N/A</v>
      </c>
      <c r="K693" s="37">
        <f>新台幣匯率美元指數!B694</f>
        <v>0</v>
      </c>
      <c r="L693" s="38">
        <f>新台幣匯率美元指數!C694</f>
        <v>0</v>
      </c>
      <c r="M693" s="39">
        <f>新台幣匯率美元指數!D694</f>
        <v>0</v>
      </c>
      <c r="N693" s="27" t="e">
        <f>VLOOKUP($B693,外資期貨未平倉口數!$A$4:$M$499,4,FALSE)</f>
        <v>#N/A</v>
      </c>
      <c r="O693" s="27" t="e">
        <f>VLOOKUP($B693,外資期貨未平倉口數!$A$4:$M$499,9,FALSE)</f>
        <v>#N/A</v>
      </c>
      <c r="P693" s="27" t="e">
        <f>VLOOKUP($B693,外資期貨未平倉口數!$A$4:$M$499,10,FALSE)</f>
        <v>#N/A</v>
      </c>
      <c r="Q693" s="27" t="e">
        <f>VLOOKUP($B693,外資期貨未平倉口數!$A$4:$M$499,11,FALSE)</f>
        <v>#N/A</v>
      </c>
      <c r="R693" s="64" t="e">
        <f>VLOOKUP($B693,選擇權未平倉餘額!$A$4:$I$500,6,FALSE)</f>
        <v>#N/A</v>
      </c>
      <c r="S693" s="64" t="e">
        <f>VLOOKUP($B693,選擇權未平倉餘額!$A$4:$I$500,7,FALSE)</f>
        <v>#N/A</v>
      </c>
      <c r="T693" s="64" t="e">
        <f>VLOOKUP($B693,選擇權未平倉餘額!$A$4:$I$500,8,FALSE)</f>
        <v>#N/A</v>
      </c>
      <c r="U693" s="64" t="e">
        <f>VLOOKUP($B693,選擇權未平倉餘額!$A$4:$I$500,9,FALSE)</f>
        <v>#N/A</v>
      </c>
      <c r="V693" s="39" t="e">
        <f>VLOOKUP($B693,臺指選擇權P_C_Ratios!$A$4:$C$500,3,FALSE)</f>
        <v>#N/A</v>
      </c>
      <c r="W693" s="41" t="e">
        <f>VLOOKUP($B693,散戶多空比!$A$6:$L$500,12,FALSE)</f>
        <v>#N/A</v>
      </c>
      <c r="X693" s="40" t="e">
        <f>VLOOKUP($B693,期貨大額交易人未沖銷部位!$A$4:$O$499,4,FALSE)</f>
        <v>#N/A</v>
      </c>
      <c r="Y693" s="40" t="e">
        <f>VLOOKUP($B693,期貨大額交易人未沖銷部位!$A$4:$O$499,7,FALSE)</f>
        <v>#N/A</v>
      </c>
      <c r="Z693" s="40" t="e">
        <f>VLOOKUP($B693,期貨大額交易人未沖銷部位!$A$4:$O$499,10,FALSE)</f>
        <v>#N/A</v>
      </c>
      <c r="AA693" s="40" t="e">
        <f>VLOOKUP($B693,期貨大額交易人未沖銷部位!$A$4:$O$499,13,FALSE)</f>
        <v>#N/A</v>
      </c>
      <c r="AB693" s="40" t="e">
        <f>VLOOKUP($B693,期貨大額交易人未沖銷部位!$A$4:$O$499,14,FALSE)</f>
        <v>#N/A</v>
      </c>
      <c r="AC693" s="40" t="e">
        <f>VLOOKUP($B693,期貨大額交易人未沖銷部位!$A$4:$O$499,15,FALSE)</f>
        <v>#N/A</v>
      </c>
      <c r="AD693" s="33" t="e">
        <f>VLOOKUP($B693,三大美股走勢!$A$4:$J$495,4,FALSE)</f>
        <v>#N/A</v>
      </c>
      <c r="AE693" s="33" t="e">
        <f>VLOOKUP($B693,三大美股走勢!$A$4:$J$495,7,FALSE)</f>
        <v>#N/A</v>
      </c>
      <c r="AF693" s="33" t="e">
        <f>VLOOKUP($B693,三大美股走勢!$A$4:$J$495,10,FALSE)</f>
        <v>#N/A</v>
      </c>
    </row>
    <row r="694" spans="2:32">
      <c r="B694" s="32">
        <v>43473</v>
      </c>
      <c r="C694" s="33" t="e">
        <f>VLOOKUP($B694,大盤與近月台指!$A$4:$I$499,2,FALSE)</f>
        <v>#N/A</v>
      </c>
      <c r="D694" s="34" t="e">
        <f>VLOOKUP($B694,大盤與近月台指!$A$4:$I$499,3,FALSE)</f>
        <v>#N/A</v>
      </c>
      <c r="E694" s="35" t="e">
        <f>VLOOKUP($B694,大盤與近月台指!$A$4:$I$499,4,FALSE)</f>
        <v>#N/A</v>
      </c>
      <c r="F694" s="33" t="e">
        <f>VLOOKUP($B694,大盤與近月台指!$A$4:$I$499,5,FALSE)</f>
        <v>#N/A</v>
      </c>
      <c r="G694" s="49" t="e">
        <f>VLOOKUP($B694,三大法人買賣超!$A$4:$I$500,3,FALSE)</f>
        <v>#N/A</v>
      </c>
      <c r="H694" s="34" t="e">
        <f>VLOOKUP($B694,三大法人買賣超!$A$4:$I$500,5,FALSE)</f>
        <v>#N/A</v>
      </c>
      <c r="I694" s="27" t="e">
        <f>VLOOKUP($B694,三大法人買賣超!$A$4:$I$500,7,FALSE)</f>
        <v>#N/A</v>
      </c>
      <c r="J694" s="27" t="e">
        <f>VLOOKUP($B694,三大法人買賣超!$A$4:$I$500,9,FALSE)</f>
        <v>#N/A</v>
      </c>
      <c r="K694" s="37">
        <f>新台幣匯率美元指數!B695</f>
        <v>0</v>
      </c>
      <c r="L694" s="38">
        <f>新台幣匯率美元指數!C695</f>
        <v>0</v>
      </c>
      <c r="M694" s="39">
        <f>新台幣匯率美元指數!D695</f>
        <v>0</v>
      </c>
      <c r="N694" s="27" t="e">
        <f>VLOOKUP($B694,外資期貨未平倉口數!$A$4:$M$499,4,FALSE)</f>
        <v>#N/A</v>
      </c>
      <c r="O694" s="27" t="e">
        <f>VLOOKUP($B694,外資期貨未平倉口數!$A$4:$M$499,9,FALSE)</f>
        <v>#N/A</v>
      </c>
      <c r="P694" s="27" t="e">
        <f>VLOOKUP($B694,外資期貨未平倉口數!$A$4:$M$499,10,FALSE)</f>
        <v>#N/A</v>
      </c>
      <c r="Q694" s="27" t="e">
        <f>VLOOKUP($B694,外資期貨未平倉口數!$A$4:$M$499,11,FALSE)</f>
        <v>#N/A</v>
      </c>
      <c r="R694" s="64" t="e">
        <f>VLOOKUP($B694,選擇權未平倉餘額!$A$4:$I$500,6,FALSE)</f>
        <v>#N/A</v>
      </c>
      <c r="S694" s="64" t="e">
        <f>VLOOKUP($B694,選擇權未平倉餘額!$A$4:$I$500,7,FALSE)</f>
        <v>#N/A</v>
      </c>
      <c r="T694" s="64" t="e">
        <f>VLOOKUP($B694,選擇權未平倉餘額!$A$4:$I$500,8,FALSE)</f>
        <v>#N/A</v>
      </c>
      <c r="U694" s="64" t="e">
        <f>VLOOKUP($B694,選擇權未平倉餘額!$A$4:$I$500,9,FALSE)</f>
        <v>#N/A</v>
      </c>
      <c r="V694" s="39" t="e">
        <f>VLOOKUP($B694,臺指選擇權P_C_Ratios!$A$4:$C$500,3,FALSE)</f>
        <v>#N/A</v>
      </c>
      <c r="W694" s="41" t="e">
        <f>VLOOKUP($B694,散戶多空比!$A$6:$L$500,12,FALSE)</f>
        <v>#N/A</v>
      </c>
      <c r="X694" s="40" t="e">
        <f>VLOOKUP($B694,期貨大額交易人未沖銷部位!$A$4:$O$499,4,FALSE)</f>
        <v>#N/A</v>
      </c>
      <c r="Y694" s="40" t="e">
        <f>VLOOKUP($B694,期貨大額交易人未沖銷部位!$A$4:$O$499,7,FALSE)</f>
        <v>#N/A</v>
      </c>
      <c r="Z694" s="40" t="e">
        <f>VLOOKUP($B694,期貨大額交易人未沖銷部位!$A$4:$O$499,10,FALSE)</f>
        <v>#N/A</v>
      </c>
      <c r="AA694" s="40" t="e">
        <f>VLOOKUP($B694,期貨大額交易人未沖銷部位!$A$4:$O$499,13,FALSE)</f>
        <v>#N/A</v>
      </c>
      <c r="AB694" s="40" t="e">
        <f>VLOOKUP($B694,期貨大額交易人未沖銷部位!$A$4:$O$499,14,FALSE)</f>
        <v>#N/A</v>
      </c>
      <c r="AC694" s="40" t="e">
        <f>VLOOKUP($B694,期貨大額交易人未沖銷部位!$A$4:$O$499,15,FALSE)</f>
        <v>#N/A</v>
      </c>
      <c r="AD694" s="33" t="e">
        <f>VLOOKUP($B694,三大美股走勢!$A$4:$J$495,4,FALSE)</f>
        <v>#N/A</v>
      </c>
      <c r="AE694" s="33" t="e">
        <f>VLOOKUP($B694,三大美股走勢!$A$4:$J$495,7,FALSE)</f>
        <v>#N/A</v>
      </c>
      <c r="AF694" s="33" t="e">
        <f>VLOOKUP($B694,三大美股走勢!$A$4:$J$495,10,FALSE)</f>
        <v>#N/A</v>
      </c>
    </row>
    <row r="695" spans="2:32">
      <c r="B695" s="32">
        <v>43474</v>
      </c>
      <c r="C695" s="33" t="e">
        <f>VLOOKUP($B695,大盤與近月台指!$A$4:$I$499,2,FALSE)</f>
        <v>#N/A</v>
      </c>
      <c r="D695" s="34" t="e">
        <f>VLOOKUP($B695,大盤與近月台指!$A$4:$I$499,3,FALSE)</f>
        <v>#N/A</v>
      </c>
      <c r="E695" s="35" t="e">
        <f>VLOOKUP($B695,大盤與近月台指!$A$4:$I$499,4,FALSE)</f>
        <v>#N/A</v>
      </c>
      <c r="F695" s="33" t="e">
        <f>VLOOKUP($B695,大盤與近月台指!$A$4:$I$499,5,FALSE)</f>
        <v>#N/A</v>
      </c>
      <c r="G695" s="49" t="e">
        <f>VLOOKUP($B695,三大法人買賣超!$A$4:$I$500,3,FALSE)</f>
        <v>#N/A</v>
      </c>
      <c r="H695" s="34" t="e">
        <f>VLOOKUP($B695,三大法人買賣超!$A$4:$I$500,5,FALSE)</f>
        <v>#N/A</v>
      </c>
      <c r="I695" s="27" t="e">
        <f>VLOOKUP($B695,三大法人買賣超!$A$4:$I$500,7,FALSE)</f>
        <v>#N/A</v>
      </c>
      <c r="J695" s="27" t="e">
        <f>VLOOKUP($B695,三大法人買賣超!$A$4:$I$500,9,FALSE)</f>
        <v>#N/A</v>
      </c>
      <c r="K695" s="37">
        <f>新台幣匯率美元指數!B696</f>
        <v>0</v>
      </c>
      <c r="L695" s="38">
        <f>新台幣匯率美元指數!C696</f>
        <v>0</v>
      </c>
      <c r="M695" s="39">
        <f>新台幣匯率美元指數!D696</f>
        <v>0</v>
      </c>
      <c r="N695" s="27" t="e">
        <f>VLOOKUP($B695,外資期貨未平倉口數!$A$4:$M$499,4,FALSE)</f>
        <v>#N/A</v>
      </c>
      <c r="O695" s="27" t="e">
        <f>VLOOKUP($B695,外資期貨未平倉口數!$A$4:$M$499,9,FALSE)</f>
        <v>#N/A</v>
      </c>
      <c r="P695" s="27" t="e">
        <f>VLOOKUP($B695,外資期貨未平倉口數!$A$4:$M$499,10,FALSE)</f>
        <v>#N/A</v>
      </c>
      <c r="Q695" s="27" t="e">
        <f>VLOOKUP($B695,外資期貨未平倉口數!$A$4:$M$499,11,FALSE)</f>
        <v>#N/A</v>
      </c>
      <c r="R695" s="64" t="e">
        <f>VLOOKUP($B695,選擇權未平倉餘額!$A$4:$I$500,6,FALSE)</f>
        <v>#N/A</v>
      </c>
      <c r="S695" s="64" t="e">
        <f>VLOOKUP($B695,選擇權未平倉餘額!$A$4:$I$500,7,FALSE)</f>
        <v>#N/A</v>
      </c>
      <c r="T695" s="64" t="e">
        <f>VLOOKUP($B695,選擇權未平倉餘額!$A$4:$I$500,8,FALSE)</f>
        <v>#N/A</v>
      </c>
      <c r="U695" s="64" t="e">
        <f>VLOOKUP($B695,選擇權未平倉餘額!$A$4:$I$500,9,FALSE)</f>
        <v>#N/A</v>
      </c>
      <c r="V695" s="39" t="e">
        <f>VLOOKUP($B695,臺指選擇權P_C_Ratios!$A$4:$C$500,3,FALSE)</f>
        <v>#N/A</v>
      </c>
      <c r="W695" s="41" t="e">
        <f>VLOOKUP($B695,散戶多空比!$A$6:$L$500,12,FALSE)</f>
        <v>#N/A</v>
      </c>
      <c r="X695" s="40" t="e">
        <f>VLOOKUP($B695,期貨大額交易人未沖銷部位!$A$4:$O$499,4,FALSE)</f>
        <v>#N/A</v>
      </c>
      <c r="Y695" s="40" t="e">
        <f>VLOOKUP($B695,期貨大額交易人未沖銷部位!$A$4:$O$499,7,FALSE)</f>
        <v>#N/A</v>
      </c>
      <c r="Z695" s="40" t="e">
        <f>VLOOKUP($B695,期貨大額交易人未沖銷部位!$A$4:$O$499,10,FALSE)</f>
        <v>#N/A</v>
      </c>
      <c r="AA695" s="40" t="e">
        <f>VLOOKUP($B695,期貨大額交易人未沖銷部位!$A$4:$O$499,13,FALSE)</f>
        <v>#N/A</v>
      </c>
      <c r="AB695" s="40" t="e">
        <f>VLOOKUP($B695,期貨大額交易人未沖銷部位!$A$4:$O$499,14,FALSE)</f>
        <v>#N/A</v>
      </c>
      <c r="AC695" s="40" t="e">
        <f>VLOOKUP($B695,期貨大額交易人未沖銷部位!$A$4:$O$499,15,FALSE)</f>
        <v>#N/A</v>
      </c>
      <c r="AD695" s="33" t="e">
        <f>VLOOKUP($B695,三大美股走勢!$A$4:$J$495,4,FALSE)</f>
        <v>#N/A</v>
      </c>
      <c r="AE695" s="33" t="e">
        <f>VLOOKUP($B695,三大美股走勢!$A$4:$J$495,7,FALSE)</f>
        <v>#N/A</v>
      </c>
      <c r="AF695" s="33" t="e">
        <f>VLOOKUP($B695,三大美股走勢!$A$4:$J$495,10,FALSE)</f>
        <v>#N/A</v>
      </c>
    </row>
    <row r="696" spans="2:32">
      <c r="B696" s="32">
        <v>43475</v>
      </c>
      <c r="C696" s="33" t="e">
        <f>VLOOKUP($B696,大盤與近月台指!$A$4:$I$499,2,FALSE)</f>
        <v>#N/A</v>
      </c>
      <c r="D696" s="34" t="e">
        <f>VLOOKUP($B696,大盤與近月台指!$A$4:$I$499,3,FALSE)</f>
        <v>#N/A</v>
      </c>
      <c r="E696" s="35" t="e">
        <f>VLOOKUP($B696,大盤與近月台指!$A$4:$I$499,4,FALSE)</f>
        <v>#N/A</v>
      </c>
      <c r="F696" s="33" t="e">
        <f>VLOOKUP($B696,大盤與近月台指!$A$4:$I$499,5,FALSE)</f>
        <v>#N/A</v>
      </c>
      <c r="G696" s="49" t="e">
        <f>VLOOKUP($B696,三大法人買賣超!$A$4:$I$500,3,FALSE)</f>
        <v>#N/A</v>
      </c>
      <c r="H696" s="34" t="e">
        <f>VLOOKUP($B696,三大法人買賣超!$A$4:$I$500,5,FALSE)</f>
        <v>#N/A</v>
      </c>
      <c r="I696" s="27" t="e">
        <f>VLOOKUP($B696,三大法人買賣超!$A$4:$I$500,7,FALSE)</f>
        <v>#N/A</v>
      </c>
      <c r="J696" s="27" t="e">
        <f>VLOOKUP($B696,三大法人買賣超!$A$4:$I$500,9,FALSE)</f>
        <v>#N/A</v>
      </c>
      <c r="K696" s="37">
        <f>新台幣匯率美元指數!B697</f>
        <v>0</v>
      </c>
      <c r="L696" s="38">
        <f>新台幣匯率美元指數!C697</f>
        <v>0</v>
      </c>
      <c r="M696" s="39">
        <f>新台幣匯率美元指數!D697</f>
        <v>0</v>
      </c>
      <c r="N696" s="27" t="e">
        <f>VLOOKUP($B696,外資期貨未平倉口數!$A$4:$M$499,4,FALSE)</f>
        <v>#N/A</v>
      </c>
      <c r="O696" s="27" t="e">
        <f>VLOOKUP($B696,外資期貨未平倉口數!$A$4:$M$499,9,FALSE)</f>
        <v>#N/A</v>
      </c>
      <c r="P696" s="27" t="e">
        <f>VLOOKUP($B696,外資期貨未平倉口數!$A$4:$M$499,10,FALSE)</f>
        <v>#N/A</v>
      </c>
      <c r="Q696" s="27" t="e">
        <f>VLOOKUP($B696,外資期貨未平倉口數!$A$4:$M$499,11,FALSE)</f>
        <v>#N/A</v>
      </c>
      <c r="R696" s="64" t="e">
        <f>VLOOKUP($B696,選擇權未平倉餘額!$A$4:$I$500,6,FALSE)</f>
        <v>#N/A</v>
      </c>
      <c r="S696" s="64" t="e">
        <f>VLOOKUP($B696,選擇權未平倉餘額!$A$4:$I$500,7,FALSE)</f>
        <v>#N/A</v>
      </c>
      <c r="T696" s="64" t="e">
        <f>VLOOKUP($B696,選擇權未平倉餘額!$A$4:$I$500,8,FALSE)</f>
        <v>#N/A</v>
      </c>
      <c r="U696" s="64" t="e">
        <f>VLOOKUP($B696,選擇權未平倉餘額!$A$4:$I$500,9,FALSE)</f>
        <v>#N/A</v>
      </c>
      <c r="V696" s="39" t="e">
        <f>VLOOKUP($B696,臺指選擇權P_C_Ratios!$A$4:$C$500,3,FALSE)</f>
        <v>#N/A</v>
      </c>
      <c r="W696" s="41" t="e">
        <f>VLOOKUP($B696,散戶多空比!$A$6:$L$500,12,FALSE)</f>
        <v>#N/A</v>
      </c>
      <c r="X696" s="40" t="e">
        <f>VLOOKUP($B696,期貨大額交易人未沖銷部位!$A$4:$O$499,4,FALSE)</f>
        <v>#N/A</v>
      </c>
      <c r="Y696" s="40" t="e">
        <f>VLOOKUP($B696,期貨大額交易人未沖銷部位!$A$4:$O$499,7,FALSE)</f>
        <v>#N/A</v>
      </c>
      <c r="Z696" s="40" t="e">
        <f>VLOOKUP($B696,期貨大額交易人未沖銷部位!$A$4:$O$499,10,FALSE)</f>
        <v>#N/A</v>
      </c>
      <c r="AA696" s="40" t="e">
        <f>VLOOKUP($B696,期貨大額交易人未沖銷部位!$A$4:$O$499,13,FALSE)</f>
        <v>#N/A</v>
      </c>
      <c r="AB696" s="40" t="e">
        <f>VLOOKUP($B696,期貨大額交易人未沖銷部位!$A$4:$O$499,14,FALSE)</f>
        <v>#N/A</v>
      </c>
      <c r="AC696" s="40" t="e">
        <f>VLOOKUP($B696,期貨大額交易人未沖銷部位!$A$4:$O$499,15,FALSE)</f>
        <v>#N/A</v>
      </c>
      <c r="AD696" s="33" t="e">
        <f>VLOOKUP($B696,三大美股走勢!$A$4:$J$495,4,FALSE)</f>
        <v>#N/A</v>
      </c>
      <c r="AE696" s="33" t="e">
        <f>VLOOKUP($B696,三大美股走勢!$A$4:$J$495,7,FALSE)</f>
        <v>#N/A</v>
      </c>
      <c r="AF696" s="33" t="e">
        <f>VLOOKUP($B696,三大美股走勢!$A$4:$J$495,10,FALSE)</f>
        <v>#N/A</v>
      </c>
    </row>
    <row r="697" spans="2:32">
      <c r="B697" s="32">
        <v>43476</v>
      </c>
      <c r="C697" s="33" t="e">
        <f>VLOOKUP($B697,大盤與近月台指!$A$4:$I$499,2,FALSE)</f>
        <v>#N/A</v>
      </c>
      <c r="D697" s="34" t="e">
        <f>VLOOKUP($B697,大盤與近月台指!$A$4:$I$499,3,FALSE)</f>
        <v>#N/A</v>
      </c>
      <c r="E697" s="35" t="e">
        <f>VLOOKUP($B697,大盤與近月台指!$A$4:$I$499,4,FALSE)</f>
        <v>#N/A</v>
      </c>
      <c r="F697" s="33" t="e">
        <f>VLOOKUP($B697,大盤與近月台指!$A$4:$I$499,5,FALSE)</f>
        <v>#N/A</v>
      </c>
      <c r="G697" s="49" t="e">
        <f>VLOOKUP($B697,三大法人買賣超!$A$4:$I$500,3,FALSE)</f>
        <v>#N/A</v>
      </c>
      <c r="H697" s="34" t="e">
        <f>VLOOKUP($B697,三大法人買賣超!$A$4:$I$500,5,FALSE)</f>
        <v>#N/A</v>
      </c>
      <c r="I697" s="27" t="e">
        <f>VLOOKUP($B697,三大法人買賣超!$A$4:$I$500,7,FALSE)</f>
        <v>#N/A</v>
      </c>
      <c r="J697" s="27" t="e">
        <f>VLOOKUP($B697,三大法人買賣超!$A$4:$I$500,9,FALSE)</f>
        <v>#N/A</v>
      </c>
      <c r="K697" s="37">
        <f>新台幣匯率美元指數!B698</f>
        <v>0</v>
      </c>
      <c r="L697" s="38">
        <f>新台幣匯率美元指數!C698</f>
        <v>0</v>
      </c>
      <c r="M697" s="39">
        <f>新台幣匯率美元指數!D698</f>
        <v>0</v>
      </c>
      <c r="N697" s="27" t="e">
        <f>VLOOKUP($B697,外資期貨未平倉口數!$A$4:$M$499,4,FALSE)</f>
        <v>#N/A</v>
      </c>
      <c r="O697" s="27" t="e">
        <f>VLOOKUP($B697,外資期貨未平倉口數!$A$4:$M$499,9,FALSE)</f>
        <v>#N/A</v>
      </c>
      <c r="P697" s="27" t="e">
        <f>VLOOKUP($B697,外資期貨未平倉口數!$A$4:$M$499,10,FALSE)</f>
        <v>#N/A</v>
      </c>
      <c r="Q697" s="27" t="e">
        <f>VLOOKUP($B697,外資期貨未平倉口數!$A$4:$M$499,11,FALSE)</f>
        <v>#N/A</v>
      </c>
      <c r="R697" s="64" t="e">
        <f>VLOOKUP($B697,選擇權未平倉餘額!$A$4:$I$500,6,FALSE)</f>
        <v>#N/A</v>
      </c>
      <c r="S697" s="64" t="e">
        <f>VLOOKUP($B697,選擇權未平倉餘額!$A$4:$I$500,7,FALSE)</f>
        <v>#N/A</v>
      </c>
      <c r="T697" s="64" t="e">
        <f>VLOOKUP($B697,選擇權未平倉餘額!$A$4:$I$500,8,FALSE)</f>
        <v>#N/A</v>
      </c>
      <c r="U697" s="64" t="e">
        <f>VLOOKUP($B697,選擇權未平倉餘額!$A$4:$I$500,9,FALSE)</f>
        <v>#N/A</v>
      </c>
      <c r="V697" s="39" t="e">
        <f>VLOOKUP($B697,臺指選擇權P_C_Ratios!$A$4:$C$500,3,FALSE)</f>
        <v>#N/A</v>
      </c>
      <c r="W697" s="41" t="e">
        <f>VLOOKUP($B697,散戶多空比!$A$6:$L$500,12,FALSE)</f>
        <v>#N/A</v>
      </c>
      <c r="X697" s="40" t="e">
        <f>VLOOKUP($B697,期貨大額交易人未沖銷部位!$A$4:$O$499,4,FALSE)</f>
        <v>#N/A</v>
      </c>
      <c r="Y697" s="40" t="e">
        <f>VLOOKUP($B697,期貨大額交易人未沖銷部位!$A$4:$O$499,7,FALSE)</f>
        <v>#N/A</v>
      </c>
      <c r="Z697" s="40" t="e">
        <f>VLOOKUP($B697,期貨大額交易人未沖銷部位!$A$4:$O$499,10,FALSE)</f>
        <v>#N/A</v>
      </c>
      <c r="AA697" s="40" t="e">
        <f>VLOOKUP($B697,期貨大額交易人未沖銷部位!$A$4:$O$499,13,FALSE)</f>
        <v>#N/A</v>
      </c>
      <c r="AB697" s="40" t="e">
        <f>VLOOKUP($B697,期貨大額交易人未沖銷部位!$A$4:$O$499,14,FALSE)</f>
        <v>#N/A</v>
      </c>
      <c r="AC697" s="40" t="e">
        <f>VLOOKUP($B697,期貨大額交易人未沖銷部位!$A$4:$O$499,15,FALSE)</f>
        <v>#N/A</v>
      </c>
      <c r="AD697" s="33" t="e">
        <f>VLOOKUP($B697,三大美股走勢!$A$4:$J$495,4,FALSE)</f>
        <v>#N/A</v>
      </c>
      <c r="AE697" s="33" t="e">
        <f>VLOOKUP($B697,三大美股走勢!$A$4:$J$495,7,FALSE)</f>
        <v>#N/A</v>
      </c>
      <c r="AF697" s="33" t="e">
        <f>VLOOKUP($B697,三大美股走勢!$A$4:$J$495,10,FALSE)</f>
        <v>#N/A</v>
      </c>
    </row>
    <row r="698" spans="2:32">
      <c r="B698" s="32">
        <v>43477</v>
      </c>
      <c r="C698" s="33" t="e">
        <f>VLOOKUP($B698,大盤與近月台指!$A$4:$I$499,2,FALSE)</f>
        <v>#N/A</v>
      </c>
      <c r="D698" s="34" t="e">
        <f>VLOOKUP($B698,大盤與近月台指!$A$4:$I$499,3,FALSE)</f>
        <v>#N/A</v>
      </c>
      <c r="E698" s="35" t="e">
        <f>VLOOKUP($B698,大盤與近月台指!$A$4:$I$499,4,FALSE)</f>
        <v>#N/A</v>
      </c>
      <c r="F698" s="33" t="e">
        <f>VLOOKUP($B698,大盤與近月台指!$A$4:$I$499,5,FALSE)</f>
        <v>#N/A</v>
      </c>
      <c r="G698" s="49" t="e">
        <f>VLOOKUP($B698,三大法人買賣超!$A$4:$I$500,3,FALSE)</f>
        <v>#N/A</v>
      </c>
      <c r="H698" s="34" t="e">
        <f>VLOOKUP($B698,三大法人買賣超!$A$4:$I$500,5,FALSE)</f>
        <v>#N/A</v>
      </c>
      <c r="I698" s="27" t="e">
        <f>VLOOKUP($B698,三大法人買賣超!$A$4:$I$500,7,FALSE)</f>
        <v>#N/A</v>
      </c>
      <c r="J698" s="27" t="e">
        <f>VLOOKUP($B698,三大法人買賣超!$A$4:$I$500,9,FALSE)</f>
        <v>#N/A</v>
      </c>
      <c r="K698" s="37">
        <f>新台幣匯率美元指數!B699</f>
        <v>0</v>
      </c>
      <c r="L698" s="38">
        <f>新台幣匯率美元指數!C699</f>
        <v>0</v>
      </c>
      <c r="M698" s="39">
        <f>新台幣匯率美元指數!D699</f>
        <v>0</v>
      </c>
      <c r="N698" s="27" t="e">
        <f>VLOOKUP($B698,外資期貨未平倉口數!$A$4:$M$499,4,FALSE)</f>
        <v>#N/A</v>
      </c>
      <c r="O698" s="27" t="e">
        <f>VLOOKUP($B698,外資期貨未平倉口數!$A$4:$M$499,9,FALSE)</f>
        <v>#N/A</v>
      </c>
      <c r="P698" s="27" t="e">
        <f>VLOOKUP($B698,外資期貨未平倉口數!$A$4:$M$499,10,FALSE)</f>
        <v>#N/A</v>
      </c>
      <c r="Q698" s="27" t="e">
        <f>VLOOKUP($B698,外資期貨未平倉口數!$A$4:$M$499,11,FALSE)</f>
        <v>#N/A</v>
      </c>
      <c r="R698" s="64" t="e">
        <f>VLOOKUP($B698,選擇權未平倉餘額!$A$4:$I$500,6,FALSE)</f>
        <v>#N/A</v>
      </c>
      <c r="S698" s="64" t="e">
        <f>VLOOKUP($B698,選擇權未平倉餘額!$A$4:$I$500,7,FALSE)</f>
        <v>#N/A</v>
      </c>
      <c r="T698" s="64" t="e">
        <f>VLOOKUP($B698,選擇權未平倉餘額!$A$4:$I$500,8,FALSE)</f>
        <v>#N/A</v>
      </c>
      <c r="U698" s="64" t="e">
        <f>VLOOKUP($B698,選擇權未平倉餘額!$A$4:$I$500,9,FALSE)</f>
        <v>#N/A</v>
      </c>
      <c r="V698" s="39" t="e">
        <f>VLOOKUP($B698,臺指選擇權P_C_Ratios!$A$4:$C$500,3,FALSE)</f>
        <v>#N/A</v>
      </c>
      <c r="W698" s="41" t="e">
        <f>VLOOKUP($B698,散戶多空比!$A$6:$L$500,12,FALSE)</f>
        <v>#N/A</v>
      </c>
      <c r="X698" s="40" t="e">
        <f>VLOOKUP($B698,期貨大額交易人未沖銷部位!$A$4:$O$499,4,FALSE)</f>
        <v>#N/A</v>
      </c>
      <c r="Y698" s="40" t="e">
        <f>VLOOKUP($B698,期貨大額交易人未沖銷部位!$A$4:$O$499,7,FALSE)</f>
        <v>#N/A</v>
      </c>
      <c r="Z698" s="40" t="e">
        <f>VLOOKUP($B698,期貨大額交易人未沖銷部位!$A$4:$O$499,10,FALSE)</f>
        <v>#N/A</v>
      </c>
      <c r="AA698" s="40" t="e">
        <f>VLOOKUP($B698,期貨大額交易人未沖銷部位!$A$4:$O$499,13,FALSE)</f>
        <v>#N/A</v>
      </c>
      <c r="AB698" s="40" t="e">
        <f>VLOOKUP($B698,期貨大額交易人未沖銷部位!$A$4:$O$499,14,FALSE)</f>
        <v>#N/A</v>
      </c>
      <c r="AC698" s="40" t="e">
        <f>VLOOKUP($B698,期貨大額交易人未沖銷部位!$A$4:$O$499,15,FALSE)</f>
        <v>#N/A</v>
      </c>
      <c r="AD698" s="33" t="e">
        <f>VLOOKUP($B698,三大美股走勢!$A$4:$J$495,4,FALSE)</f>
        <v>#N/A</v>
      </c>
      <c r="AE698" s="33" t="e">
        <f>VLOOKUP($B698,三大美股走勢!$A$4:$J$495,7,FALSE)</f>
        <v>#N/A</v>
      </c>
      <c r="AF698" s="33" t="e">
        <f>VLOOKUP($B698,三大美股走勢!$A$4:$J$495,10,FALSE)</f>
        <v>#N/A</v>
      </c>
    </row>
    <row r="699" spans="2:32">
      <c r="B699" s="32">
        <v>43478</v>
      </c>
      <c r="C699" s="33" t="e">
        <f>VLOOKUP($B699,大盤與近月台指!$A$4:$I$499,2,FALSE)</f>
        <v>#N/A</v>
      </c>
      <c r="D699" s="34" t="e">
        <f>VLOOKUP($B699,大盤與近月台指!$A$4:$I$499,3,FALSE)</f>
        <v>#N/A</v>
      </c>
      <c r="E699" s="35" t="e">
        <f>VLOOKUP($B699,大盤與近月台指!$A$4:$I$499,4,FALSE)</f>
        <v>#N/A</v>
      </c>
      <c r="F699" s="33" t="e">
        <f>VLOOKUP($B699,大盤與近月台指!$A$4:$I$499,5,FALSE)</f>
        <v>#N/A</v>
      </c>
      <c r="G699" s="49" t="e">
        <f>VLOOKUP($B699,三大法人買賣超!$A$4:$I$500,3,FALSE)</f>
        <v>#N/A</v>
      </c>
      <c r="H699" s="34" t="e">
        <f>VLOOKUP($B699,三大法人買賣超!$A$4:$I$500,5,FALSE)</f>
        <v>#N/A</v>
      </c>
      <c r="I699" s="27" t="e">
        <f>VLOOKUP($B699,三大法人買賣超!$A$4:$I$500,7,FALSE)</f>
        <v>#N/A</v>
      </c>
      <c r="J699" s="27" t="e">
        <f>VLOOKUP($B699,三大法人買賣超!$A$4:$I$500,9,FALSE)</f>
        <v>#N/A</v>
      </c>
      <c r="K699" s="37">
        <f>新台幣匯率美元指數!B700</f>
        <v>0</v>
      </c>
      <c r="L699" s="38">
        <f>新台幣匯率美元指數!C700</f>
        <v>0</v>
      </c>
      <c r="M699" s="39">
        <f>新台幣匯率美元指數!D700</f>
        <v>0</v>
      </c>
      <c r="N699" s="27" t="e">
        <f>VLOOKUP($B699,外資期貨未平倉口數!$A$4:$M$499,4,FALSE)</f>
        <v>#N/A</v>
      </c>
      <c r="O699" s="27" t="e">
        <f>VLOOKUP($B699,外資期貨未平倉口數!$A$4:$M$499,9,FALSE)</f>
        <v>#N/A</v>
      </c>
      <c r="P699" s="27" t="e">
        <f>VLOOKUP($B699,外資期貨未平倉口數!$A$4:$M$499,10,FALSE)</f>
        <v>#N/A</v>
      </c>
      <c r="Q699" s="27" t="e">
        <f>VLOOKUP($B699,外資期貨未平倉口數!$A$4:$M$499,11,FALSE)</f>
        <v>#N/A</v>
      </c>
      <c r="R699" s="64" t="e">
        <f>VLOOKUP($B699,選擇權未平倉餘額!$A$4:$I$500,6,FALSE)</f>
        <v>#N/A</v>
      </c>
      <c r="S699" s="64" t="e">
        <f>VLOOKUP($B699,選擇權未平倉餘額!$A$4:$I$500,7,FALSE)</f>
        <v>#N/A</v>
      </c>
      <c r="T699" s="64" t="e">
        <f>VLOOKUP($B699,選擇權未平倉餘額!$A$4:$I$500,8,FALSE)</f>
        <v>#N/A</v>
      </c>
      <c r="U699" s="64" t="e">
        <f>VLOOKUP($B699,選擇權未平倉餘額!$A$4:$I$500,9,FALSE)</f>
        <v>#N/A</v>
      </c>
      <c r="V699" s="39" t="e">
        <f>VLOOKUP($B699,臺指選擇權P_C_Ratios!$A$4:$C$500,3,FALSE)</f>
        <v>#N/A</v>
      </c>
      <c r="W699" s="41" t="e">
        <f>VLOOKUP($B699,散戶多空比!$A$6:$L$500,12,FALSE)</f>
        <v>#N/A</v>
      </c>
      <c r="X699" s="40" t="e">
        <f>VLOOKUP($B699,期貨大額交易人未沖銷部位!$A$4:$O$499,4,FALSE)</f>
        <v>#N/A</v>
      </c>
      <c r="Y699" s="40" t="e">
        <f>VLOOKUP($B699,期貨大額交易人未沖銷部位!$A$4:$O$499,7,FALSE)</f>
        <v>#N/A</v>
      </c>
      <c r="Z699" s="40" t="e">
        <f>VLOOKUP($B699,期貨大額交易人未沖銷部位!$A$4:$O$499,10,FALSE)</f>
        <v>#N/A</v>
      </c>
      <c r="AA699" s="40" t="e">
        <f>VLOOKUP($B699,期貨大額交易人未沖銷部位!$A$4:$O$499,13,FALSE)</f>
        <v>#N/A</v>
      </c>
      <c r="AB699" s="40" t="e">
        <f>VLOOKUP($B699,期貨大額交易人未沖銷部位!$A$4:$O$499,14,FALSE)</f>
        <v>#N/A</v>
      </c>
      <c r="AC699" s="40" t="e">
        <f>VLOOKUP($B699,期貨大額交易人未沖銷部位!$A$4:$O$499,15,FALSE)</f>
        <v>#N/A</v>
      </c>
      <c r="AD699" s="33" t="e">
        <f>VLOOKUP($B699,三大美股走勢!$A$4:$J$495,4,FALSE)</f>
        <v>#N/A</v>
      </c>
      <c r="AE699" s="33" t="e">
        <f>VLOOKUP($B699,三大美股走勢!$A$4:$J$495,7,FALSE)</f>
        <v>#N/A</v>
      </c>
      <c r="AF699" s="33" t="e">
        <f>VLOOKUP($B699,三大美股走勢!$A$4:$J$495,10,FALSE)</f>
        <v>#N/A</v>
      </c>
    </row>
    <row r="700" spans="2:32">
      <c r="B700" s="32">
        <v>43479</v>
      </c>
      <c r="C700" s="33" t="e">
        <f>VLOOKUP($B700,大盤與近月台指!$A$4:$I$499,2,FALSE)</f>
        <v>#N/A</v>
      </c>
      <c r="D700" s="34" t="e">
        <f>VLOOKUP($B700,大盤與近月台指!$A$4:$I$499,3,FALSE)</f>
        <v>#N/A</v>
      </c>
      <c r="E700" s="35" t="e">
        <f>VLOOKUP($B700,大盤與近月台指!$A$4:$I$499,4,FALSE)</f>
        <v>#N/A</v>
      </c>
      <c r="F700" s="33" t="e">
        <f>VLOOKUP($B700,大盤與近月台指!$A$4:$I$499,5,FALSE)</f>
        <v>#N/A</v>
      </c>
      <c r="G700" s="49" t="e">
        <f>VLOOKUP($B700,三大法人買賣超!$A$4:$I$500,3,FALSE)</f>
        <v>#N/A</v>
      </c>
      <c r="H700" s="34" t="e">
        <f>VLOOKUP($B700,三大法人買賣超!$A$4:$I$500,5,FALSE)</f>
        <v>#N/A</v>
      </c>
      <c r="I700" s="27" t="e">
        <f>VLOOKUP($B700,三大法人買賣超!$A$4:$I$500,7,FALSE)</f>
        <v>#N/A</v>
      </c>
      <c r="J700" s="27" t="e">
        <f>VLOOKUP($B700,三大法人買賣超!$A$4:$I$500,9,FALSE)</f>
        <v>#N/A</v>
      </c>
      <c r="K700" s="37">
        <f>新台幣匯率美元指數!B701</f>
        <v>0</v>
      </c>
      <c r="L700" s="38">
        <f>新台幣匯率美元指數!C701</f>
        <v>0</v>
      </c>
      <c r="M700" s="39">
        <f>新台幣匯率美元指數!D701</f>
        <v>0</v>
      </c>
      <c r="N700" s="27" t="e">
        <f>VLOOKUP($B700,外資期貨未平倉口數!$A$4:$M$499,4,FALSE)</f>
        <v>#N/A</v>
      </c>
      <c r="O700" s="27" t="e">
        <f>VLOOKUP($B700,外資期貨未平倉口數!$A$4:$M$499,9,FALSE)</f>
        <v>#N/A</v>
      </c>
      <c r="P700" s="27" t="e">
        <f>VLOOKUP($B700,外資期貨未平倉口數!$A$4:$M$499,10,FALSE)</f>
        <v>#N/A</v>
      </c>
      <c r="Q700" s="27" t="e">
        <f>VLOOKUP($B700,外資期貨未平倉口數!$A$4:$M$499,11,FALSE)</f>
        <v>#N/A</v>
      </c>
      <c r="R700" s="64" t="e">
        <f>VLOOKUP($B700,選擇權未平倉餘額!$A$4:$I$500,6,FALSE)</f>
        <v>#N/A</v>
      </c>
      <c r="S700" s="64" t="e">
        <f>VLOOKUP($B700,選擇權未平倉餘額!$A$4:$I$500,7,FALSE)</f>
        <v>#N/A</v>
      </c>
      <c r="T700" s="64" t="e">
        <f>VLOOKUP($B700,選擇權未平倉餘額!$A$4:$I$500,8,FALSE)</f>
        <v>#N/A</v>
      </c>
      <c r="U700" s="64" t="e">
        <f>VLOOKUP($B700,選擇權未平倉餘額!$A$4:$I$500,9,FALSE)</f>
        <v>#N/A</v>
      </c>
      <c r="V700" s="39" t="e">
        <f>VLOOKUP($B700,臺指選擇權P_C_Ratios!$A$4:$C$500,3,FALSE)</f>
        <v>#N/A</v>
      </c>
      <c r="W700" s="41" t="e">
        <f>VLOOKUP($B700,散戶多空比!$A$6:$L$500,12,FALSE)</f>
        <v>#N/A</v>
      </c>
      <c r="X700" s="40" t="e">
        <f>VLOOKUP($B700,期貨大額交易人未沖銷部位!$A$4:$O$499,4,FALSE)</f>
        <v>#N/A</v>
      </c>
      <c r="Y700" s="40" t="e">
        <f>VLOOKUP($B700,期貨大額交易人未沖銷部位!$A$4:$O$499,7,FALSE)</f>
        <v>#N/A</v>
      </c>
      <c r="Z700" s="40" t="e">
        <f>VLOOKUP($B700,期貨大額交易人未沖銷部位!$A$4:$O$499,10,FALSE)</f>
        <v>#N/A</v>
      </c>
      <c r="AA700" s="40" t="e">
        <f>VLOOKUP($B700,期貨大額交易人未沖銷部位!$A$4:$O$499,13,FALSE)</f>
        <v>#N/A</v>
      </c>
      <c r="AB700" s="40" t="e">
        <f>VLOOKUP($B700,期貨大額交易人未沖銷部位!$A$4:$O$499,14,FALSE)</f>
        <v>#N/A</v>
      </c>
      <c r="AC700" s="40" t="e">
        <f>VLOOKUP($B700,期貨大額交易人未沖銷部位!$A$4:$O$499,15,FALSE)</f>
        <v>#N/A</v>
      </c>
      <c r="AD700" s="33" t="e">
        <f>VLOOKUP($B700,三大美股走勢!$A$4:$J$495,4,FALSE)</f>
        <v>#N/A</v>
      </c>
      <c r="AE700" s="33" t="e">
        <f>VLOOKUP($B700,三大美股走勢!$A$4:$J$495,7,FALSE)</f>
        <v>#N/A</v>
      </c>
      <c r="AF700" s="33" t="e">
        <f>VLOOKUP($B700,三大美股走勢!$A$4:$J$495,10,FALSE)</f>
        <v>#N/A</v>
      </c>
    </row>
    <row r="701" spans="2:32">
      <c r="B701" s="32">
        <v>43480</v>
      </c>
      <c r="C701" s="33" t="e">
        <f>VLOOKUP($B701,大盤與近月台指!$A$4:$I$499,2,FALSE)</f>
        <v>#N/A</v>
      </c>
      <c r="D701" s="34" t="e">
        <f>VLOOKUP($B701,大盤與近月台指!$A$4:$I$499,3,FALSE)</f>
        <v>#N/A</v>
      </c>
      <c r="E701" s="35" t="e">
        <f>VLOOKUP($B701,大盤與近月台指!$A$4:$I$499,4,FALSE)</f>
        <v>#N/A</v>
      </c>
      <c r="F701" s="33" t="e">
        <f>VLOOKUP($B701,大盤與近月台指!$A$4:$I$499,5,FALSE)</f>
        <v>#N/A</v>
      </c>
      <c r="G701" s="49" t="e">
        <f>VLOOKUP($B701,三大法人買賣超!$A$4:$I$500,3,FALSE)</f>
        <v>#N/A</v>
      </c>
      <c r="H701" s="34" t="e">
        <f>VLOOKUP($B701,三大法人買賣超!$A$4:$I$500,5,FALSE)</f>
        <v>#N/A</v>
      </c>
      <c r="I701" s="27" t="e">
        <f>VLOOKUP($B701,三大法人買賣超!$A$4:$I$500,7,FALSE)</f>
        <v>#N/A</v>
      </c>
      <c r="J701" s="27" t="e">
        <f>VLOOKUP($B701,三大法人買賣超!$A$4:$I$500,9,FALSE)</f>
        <v>#N/A</v>
      </c>
      <c r="K701" s="37">
        <f>新台幣匯率美元指數!B702</f>
        <v>0</v>
      </c>
      <c r="L701" s="38">
        <f>新台幣匯率美元指數!C702</f>
        <v>0</v>
      </c>
      <c r="M701" s="39">
        <f>新台幣匯率美元指數!D702</f>
        <v>0</v>
      </c>
      <c r="N701" s="27" t="e">
        <f>VLOOKUP($B701,外資期貨未平倉口數!$A$4:$M$499,4,FALSE)</f>
        <v>#N/A</v>
      </c>
      <c r="O701" s="27" t="e">
        <f>VLOOKUP($B701,外資期貨未平倉口數!$A$4:$M$499,9,FALSE)</f>
        <v>#N/A</v>
      </c>
      <c r="P701" s="27" t="e">
        <f>VLOOKUP($B701,外資期貨未平倉口數!$A$4:$M$499,10,FALSE)</f>
        <v>#N/A</v>
      </c>
      <c r="Q701" s="27" t="e">
        <f>VLOOKUP($B701,外資期貨未平倉口數!$A$4:$M$499,11,FALSE)</f>
        <v>#N/A</v>
      </c>
      <c r="R701" s="64" t="e">
        <f>VLOOKUP($B701,選擇權未平倉餘額!$A$4:$I$500,6,FALSE)</f>
        <v>#N/A</v>
      </c>
      <c r="S701" s="64" t="e">
        <f>VLOOKUP($B701,選擇權未平倉餘額!$A$4:$I$500,7,FALSE)</f>
        <v>#N/A</v>
      </c>
      <c r="T701" s="64" t="e">
        <f>VLOOKUP($B701,選擇權未平倉餘額!$A$4:$I$500,8,FALSE)</f>
        <v>#N/A</v>
      </c>
      <c r="U701" s="64" t="e">
        <f>VLOOKUP($B701,選擇權未平倉餘額!$A$4:$I$500,9,FALSE)</f>
        <v>#N/A</v>
      </c>
      <c r="V701" s="39" t="e">
        <f>VLOOKUP($B701,臺指選擇權P_C_Ratios!$A$4:$C$500,3,FALSE)</f>
        <v>#N/A</v>
      </c>
      <c r="W701" s="41" t="e">
        <f>VLOOKUP($B701,散戶多空比!$A$6:$L$500,12,FALSE)</f>
        <v>#N/A</v>
      </c>
      <c r="X701" s="40" t="e">
        <f>VLOOKUP($B701,期貨大額交易人未沖銷部位!$A$4:$O$499,4,FALSE)</f>
        <v>#N/A</v>
      </c>
      <c r="Y701" s="40" t="e">
        <f>VLOOKUP($B701,期貨大額交易人未沖銷部位!$A$4:$O$499,7,FALSE)</f>
        <v>#N/A</v>
      </c>
      <c r="Z701" s="40" t="e">
        <f>VLOOKUP($B701,期貨大額交易人未沖銷部位!$A$4:$O$499,10,FALSE)</f>
        <v>#N/A</v>
      </c>
      <c r="AA701" s="40" t="e">
        <f>VLOOKUP($B701,期貨大額交易人未沖銷部位!$A$4:$O$499,13,FALSE)</f>
        <v>#N/A</v>
      </c>
      <c r="AB701" s="40" t="e">
        <f>VLOOKUP($B701,期貨大額交易人未沖銷部位!$A$4:$O$499,14,FALSE)</f>
        <v>#N/A</v>
      </c>
      <c r="AC701" s="40" t="e">
        <f>VLOOKUP($B701,期貨大額交易人未沖銷部位!$A$4:$O$499,15,FALSE)</f>
        <v>#N/A</v>
      </c>
      <c r="AD701" s="33" t="e">
        <f>VLOOKUP($B701,三大美股走勢!$A$4:$J$495,4,FALSE)</f>
        <v>#N/A</v>
      </c>
      <c r="AE701" s="33" t="e">
        <f>VLOOKUP($B701,三大美股走勢!$A$4:$J$495,7,FALSE)</f>
        <v>#N/A</v>
      </c>
      <c r="AF701" s="33" t="e">
        <f>VLOOKUP($B701,三大美股走勢!$A$4:$J$495,10,FALSE)</f>
        <v>#N/A</v>
      </c>
    </row>
    <row r="702" spans="2:32">
      <c r="B702" s="32">
        <v>43481</v>
      </c>
      <c r="C702" s="33" t="e">
        <f>VLOOKUP($B702,大盤與近月台指!$A$4:$I$499,2,FALSE)</f>
        <v>#N/A</v>
      </c>
      <c r="D702" s="34" t="e">
        <f>VLOOKUP($B702,大盤與近月台指!$A$4:$I$499,3,FALSE)</f>
        <v>#N/A</v>
      </c>
      <c r="E702" s="35" t="e">
        <f>VLOOKUP($B702,大盤與近月台指!$A$4:$I$499,4,FALSE)</f>
        <v>#N/A</v>
      </c>
      <c r="F702" s="33" t="e">
        <f>VLOOKUP($B702,大盤與近月台指!$A$4:$I$499,5,FALSE)</f>
        <v>#N/A</v>
      </c>
      <c r="G702" s="49" t="e">
        <f>VLOOKUP($B702,三大法人買賣超!$A$4:$I$500,3,FALSE)</f>
        <v>#N/A</v>
      </c>
      <c r="H702" s="34" t="e">
        <f>VLOOKUP($B702,三大法人買賣超!$A$4:$I$500,5,FALSE)</f>
        <v>#N/A</v>
      </c>
      <c r="I702" s="27" t="e">
        <f>VLOOKUP($B702,三大法人買賣超!$A$4:$I$500,7,FALSE)</f>
        <v>#N/A</v>
      </c>
      <c r="J702" s="27" t="e">
        <f>VLOOKUP($B702,三大法人買賣超!$A$4:$I$500,9,FALSE)</f>
        <v>#N/A</v>
      </c>
      <c r="K702" s="37">
        <f>新台幣匯率美元指數!B703</f>
        <v>0</v>
      </c>
      <c r="L702" s="38">
        <f>新台幣匯率美元指數!C703</f>
        <v>0</v>
      </c>
      <c r="M702" s="39">
        <f>新台幣匯率美元指數!D703</f>
        <v>0</v>
      </c>
      <c r="N702" s="27" t="e">
        <f>VLOOKUP($B702,外資期貨未平倉口數!$A$4:$M$499,4,FALSE)</f>
        <v>#N/A</v>
      </c>
      <c r="O702" s="27" t="e">
        <f>VLOOKUP($B702,外資期貨未平倉口數!$A$4:$M$499,9,FALSE)</f>
        <v>#N/A</v>
      </c>
      <c r="P702" s="27" t="e">
        <f>VLOOKUP($B702,外資期貨未平倉口數!$A$4:$M$499,10,FALSE)</f>
        <v>#N/A</v>
      </c>
      <c r="Q702" s="27" t="e">
        <f>VLOOKUP($B702,外資期貨未平倉口數!$A$4:$M$499,11,FALSE)</f>
        <v>#N/A</v>
      </c>
      <c r="R702" s="64" t="e">
        <f>VLOOKUP($B702,選擇權未平倉餘額!$A$4:$I$500,6,FALSE)</f>
        <v>#N/A</v>
      </c>
      <c r="S702" s="64" t="e">
        <f>VLOOKUP($B702,選擇權未平倉餘額!$A$4:$I$500,7,FALSE)</f>
        <v>#N/A</v>
      </c>
      <c r="T702" s="64" t="e">
        <f>VLOOKUP($B702,選擇權未平倉餘額!$A$4:$I$500,8,FALSE)</f>
        <v>#N/A</v>
      </c>
      <c r="U702" s="64" t="e">
        <f>VLOOKUP($B702,選擇權未平倉餘額!$A$4:$I$500,9,FALSE)</f>
        <v>#N/A</v>
      </c>
      <c r="V702" s="39" t="e">
        <f>VLOOKUP($B702,臺指選擇權P_C_Ratios!$A$4:$C$500,3,FALSE)</f>
        <v>#N/A</v>
      </c>
      <c r="W702" s="41" t="e">
        <f>VLOOKUP($B702,散戶多空比!$A$6:$L$500,12,FALSE)</f>
        <v>#N/A</v>
      </c>
      <c r="X702" s="40" t="e">
        <f>VLOOKUP($B702,期貨大額交易人未沖銷部位!$A$4:$O$499,4,FALSE)</f>
        <v>#N/A</v>
      </c>
      <c r="Y702" s="40" t="e">
        <f>VLOOKUP($B702,期貨大額交易人未沖銷部位!$A$4:$O$499,7,FALSE)</f>
        <v>#N/A</v>
      </c>
      <c r="Z702" s="40" t="e">
        <f>VLOOKUP($B702,期貨大額交易人未沖銷部位!$A$4:$O$499,10,FALSE)</f>
        <v>#N/A</v>
      </c>
      <c r="AA702" s="40" t="e">
        <f>VLOOKUP($B702,期貨大額交易人未沖銷部位!$A$4:$O$499,13,FALSE)</f>
        <v>#N/A</v>
      </c>
      <c r="AB702" s="40" t="e">
        <f>VLOOKUP($B702,期貨大額交易人未沖銷部位!$A$4:$O$499,14,FALSE)</f>
        <v>#N/A</v>
      </c>
      <c r="AC702" s="40" t="e">
        <f>VLOOKUP($B702,期貨大額交易人未沖銷部位!$A$4:$O$499,15,FALSE)</f>
        <v>#N/A</v>
      </c>
      <c r="AD702" s="33" t="e">
        <f>VLOOKUP($B702,三大美股走勢!$A$4:$J$495,4,FALSE)</f>
        <v>#N/A</v>
      </c>
      <c r="AE702" s="33" t="e">
        <f>VLOOKUP($B702,三大美股走勢!$A$4:$J$495,7,FALSE)</f>
        <v>#N/A</v>
      </c>
      <c r="AF702" s="33" t="e">
        <f>VLOOKUP($B702,三大美股走勢!$A$4:$J$495,10,FALSE)</f>
        <v>#N/A</v>
      </c>
    </row>
    <row r="703" spans="2:32">
      <c r="B703" s="32">
        <v>43482</v>
      </c>
      <c r="C703" s="33" t="e">
        <f>VLOOKUP($B703,大盤與近月台指!$A$4:$I$499,2,FALSE)</f>
        <v>#N/A</v>
      </c>
      <c r="D703" s="34" t="e">
        <f>VLOOKUP($B703,大盤與近月台指!$A$4:$I$499,3,FALSE)</f>
        <v>#N/A</v>
      </c>
      <c r="E703" s="35" t="e">
        <f>VLOOKUP($B703,大盤與近月台指!$A$4:$I$499,4,FALSE)</f>
        <v>#N/A</v>
      </c>
      <c r="F703" s="33" t="e">
        <f>VLOOKUP($B703,大盤與近月台指!$A$4:$I$499,5,FALSE)</f>
        <v>#N/A</v>
      </c>
      <c r="G703" s="49" t="e">
        <f>VLOOKUP($B703,三大法人買賣超!$A$4:$I$500,3,FALSE)</f>
        <v>#N/A</v>
      </c>
      <c r="H703" s="34" t="e">
        <f>VLOOKUP($B703,三大法人買賣超!$A$4:$I$500,5,FALSE)</f>
        <v>#N/A</v>
      </c>
      <c r="I703" s="27" t="e">
        <f>VLOOKUP($B703,三大法人買賣超!$A$4:$I$500,7,FALSE)</f>
        <v>#N/A</v>
      </c>
      <c r="J703" s="27" t="e">
        <f>VLOOKUP($B703,三大法人買賣超!$A$4:$I$500,9,FALSE)</f>
        <v>#N/A</v>
      </c>
      <c r="K703" s="37">
        <f>新台幣匯率美元指數!B704</f>
        <v>0</v>
      </c>
      <c r="L703" s="38">
        <f>新台幣匯率美元指數!C704</f>
        <v>0</v>
      </c>
      <c r="M703" s="39">
        <f>新台幣匯率美元指數!D704</f>
        <v>0</v>
      </c>
      <c r="N703" s="27" t="e">
        <f>VLOOKUP($B703,外資期貨未平倉口數!$A$4:$M$499,4,FALSE)</f>
        <v>#N/A</v>
      </c>
      <c r="O703" s="27" t="e">
        <f>VLOOKUP($B703,外資期貨未平倉口數!$A$4:$M$499,9,FALSE)</f>
        <v>#N/A</v>
      </c>
      <c r="P703" s="27" t="e">
        <f>VLOOKUP($B703,外資期貨未平倉口數!$A$4:$M$499,10,FALSE)</f>
        <v>#N/A</v>
      </c>
      <c r="Q703" s="27" t="e">
        <f>VLOOKUP($B703,外資期貨未平倉口數!$A$4:$M$499,11,FALSE)</f>
        <v>#N/A</v>
      </c>
      <c r="R703" s="64" t="e">
        <f>VLOOKUP($B703,選擇權未平倉餘額!$A$4:$I$500,6,FALSE)</f>
        <v>#N/A</v>
      </c>
      <c r="S703" s="64" t="e">
        <f>VLOOKUP($B703,選擇權未平倉餘額!$A$4:$I$500,7,FALSE)</f>
        <v>#N/A</v>
      </c>
      <c r="T703" s="64" t="e">
        <f>VLOOKUP($B703,選擇權未平倉餘額!$A$4:$I$500,8,FALSE)</f>
        <v>#N/A</v>
      </c>
      <c r="U703" s="64" t="e">
        <f>VLOOKUP($B703,選擇權未平倉餘額!$A$4:$I$500,9,FALSE)</f>
        <v>#N/A</v>
      </c>
      <c r="V703" s="39" t="e">
        <f>VLOOKUP($B703,臺指選擇權P_C_Ratios!$A$4:$C$500,3,FALSE)</f>
        <v>#N/A</v>
      </c>
      <c r="W703" s="41" t="e">
        <f>VLOOKUP($B703,散戶多空比!$A$6:$L$500,12,FALSE)</f>
        <v>#N/A</v>
      </c>
      <c r="X703" s="40" t="e">
        <f>VLOOKUP($B703,期貨大額交易人未沖銷部位!$A$4:$O$499,4,FALSE)</f>
        <v>#N/A</v>
      </c>
      <c r="Y703" s="40" t="e">
        <f>VLOOKUP($B703,期貨大額交易人未沖銷部位!$A$4:$O$499,7,FALSE)</f>
        <v>#N/A</v>
      </c>
      <c r="Z703" s="40" t="e">
        <f>VLOOKUP($B703,期貨大額交易人未沖銷部位!$A$4:$O$499,10,FALSE)</f>
        <v>#N/A</v>
      </c>
      <c r="AA703" s="40" t="e">
        <f>VLOOKUP($B703,期貨大額交易人未沖銷部位!$A$4:$O$499,13,FALSE)</f>
        <v>#N/A</v>
      </c>
      <c r="AB703" s="40" t="e">
        <f>VLOOKUP($B703,期貨大額交易人未沖銷部位!$A$4:$O$499,14,FALSE)</f>
        <v>#N/A</v>
      </c>
      <c r="AC703" s="40" t="e">
        <f>VLOOKUP($B703,期貨大額交易人未沖銷部位!$A$4:$O$499,15,FALSE)</f>
        <v>#N/A</v>
      </c>
      <c r="AD703" s="33" t="e">
        <f>VLOOKUP($B703,三大美股走勢!$A$4:$J$495,4,FALSE)</f>
        <v>#N/A</v>
      </c>
      <c r="AE703" s="33" t="e">
        <f>VLOOKUP($B703,三大美股走勢!$A$4:$J$495,7,FALSE)</f>
        <v>#N/A</v>
      </c>
      <c r="AF703" s="33" t="e">
        <f>VLOOKUP($B703,三大美股走勢!$A$4:$J$495,10,FALSE)</f>
        <v>#N/A</v>
      </c>
    </row>
    <row r="704" spans="2:32">
      <c r="B704" s="32">
        <v>43483</v>
      </c>
      <c r="C704" s="33" t="e">
        <f>VLOOKUP($B704,大盤與近月台指!$A$4:$I$499,2,FALSE)</f>
        <v>#N/A</v>
      </c>
      <c r="D704" s="34" t="e">
        <f>VLOOKUP($B704,大盤與近月台指!$A$4:$I$499,3,FALSE)</f>
        <v>#N/A</v>
      </c>
      <c r="E704" s="35" t="e">
        <f>VLOOKUP($B704,大盤與近月台指!$A$4:$I$499,4,FALSE)</f>
        <v>#N/A</v>
      </c>
      <c r="F704" s="33" t="e">
        <f>VLOOKUP($B704,大盤與近月台指!$A$4:$I$499,5,FALSE)</f>
        <v>#N/A</v>
      </c>
      <c r="G704" s="49" t="e">
        <f>VLOOKUP($B704,三大法人買賣超!$A$4:$I$500,3,FALSE)</f>
        <v>#N/A</v>
      </c>
      <c r="H704" s="34" t="e">
        <f>VLOOKUP($B704,三大法人買賣超!$A$4:$I$500,5,FALSE)</f>
        <v>#N/A</v>
      </c>
      <c r="I704" s="27" t="e">
        <f>VLOOKUP($B704,三大法人買賣超!$A$4:$I$500,7,FALSE)</f>
        <v>#N/A</v>
      </c>
      <c r="J704" s="27" t="e">
        <f>VLOOKUP($B704,三大法人買賣超!$A$4:$I$500,9,FALSE)</f>
        <v>#N/A</v>
      </c>
      <c r="K704" s="37">
        <f>新台幣匯率美元指數!B705</f>
        <v>0</v>
      </c>
      <c r="L704" s="38">
        <f>新台幣匯率美元指數!C705</f>
        <v>0</v>
      </c>
      <c r="M704" s="39">
        <f>新台幣匯率美元指數!D705</f>
        <v>0</v>
      </c>
      <c r="N704" s="27" t="e">
        <f>VLOOKUP($B704,外資期貨未平倉口數!$A$4:$M$499,4,FALSE)</f>
        <v>#N/A</v>
      </c>
      <c r="O704" s="27" t="e">
        <f>VLOOKUP($B704,外資期貨未平倉口數!$A$4:$M$499,9,FALSE)</f>
        <v>#N/A</v>
      </c>
      <c r="P704" s="27" t="e">
        <f>VLOOKUP($B704,外資期貨未平倉口數!$A$4:$M$499,10,FALSE)</f>
        <v>#N/A</v>
      </c>
      <c r="Q704" s="27" t="e">
        <f>VLOOKUP($B704,外資期貨未平倉口數!$A$4:$M$499,11,FALSE)</f>
        <v>#N/A</v>
      </c>
      <c r="R704" s="64" t="e">
        <f>VLOOKUP($B704,選擇權未平倉餘額!$A$4:$I$500,6,FALSE)</f>
        <v>#N/A</v>
      </c>
      <c r="S704" s="64" t="e">
        <f>VLOOKUP($B704,選擇權未平倉餘額!$A$4:$I$500,7,FALSE)</f>
        <v>#N/A</v>
      </c>
      <c r="T704" s="64" t="e">
        <f>VLOOKUP($B704,選擇權未平倉餘額!$A$4:$I$500,8,FALSE)</f>
        <v>#N/A</v>
      </c>
      <c r="U704" s="64" t="e">
        <f>VLOOKUP($B704,選擇權未平倉餘額!$A$4:$I$500,9,FALSE)</f>
        <v>#N/A</v>
      </c>
      <c r="V704" s="39" t="e">
        <f>VLOOKUP($B704,臺指選擇權P_C_Ratios!$A$4:$C$500,3,FALSE)</f>
        <v>#N/A</v>
      </c>
      <c r="W704" s="41" t="e">
        <f>VLOOKUP($B704,散戶多空比!$A$6:$L$500,12,FALSE)</f>
        <v>#N/A</v>
      </c>
      <c r="X704" s="40" t="e">
        <f>VLOOKUP($B704,期貨大額交易人未沖銷部位!$A$4:$O$499,4,FALSE)</f>
        <v>#N/A</v>
      </c>
      <c r="Y704" s="40" t="e">
        <f>VLOOKUP($B704,期貨大額交易人未沖銷部位!$A$4:$O$499,7,FALSE)</f>
        <v>#N/A</v>
      </c>
      <c r="Z704" s="40" t="e">
        <f>VLOOKUP($B704,期貨大額交易人未沖銷部位!$A$4:$O$499,10,FALSE)</f>
        <v>#N/A</v>
      </c>
      <c r="AA704" s="40" t="e">
        <f>VLOOKUP($B704,期貨大額交易人未沖銷部位!$A$4:$O$499,13,FALSE)</f>
        <v>#N/A</v>
      </c>
      <c r="AB704" s="40" t="e">
        <f>VLOOKUP($B704,期貨大額交易人未沖銷部位!$A$4:$O$499,14,FALSE)</f>
        <v>#N/A</v>
      </c>
      <c r="AC704" s="40" t="e">
        <f>VLOOKUP($B704,期貨大額交易人未沖銷部位!$A$4:$O$499,15,FALSE)</f>
        <v>#N/A</v>
      </c>
      <c r="AD704" s="33" t="e">
        <f>VLOOKUP($B704,三大美股走勢!$A$4:$J$495,4,FALSE)</f>
        <v>#N/A</v>
      </c>
      <c r="AE704" s="33" t="e">
        <f>VLOOKUP($B704,三大美股走勢!$A$4:$J$495,7,FALSE)</f>
        <v>#N/A</v>
      </c>
      <c r="AF704" s="33" t="e">
        <f>VLOOKUP($B704,三大美股走勢!$A$4:$J$495,10,FALSE)</f>
        <v>#N/A</v>
      </c>
    </row>
    <row r="705" spans="2:32">
      <c r="B705" s="32">
        <v>43484</v>
      </c>
      <c r="C705" s="33" t="e">
        <f>VLOOKUP($B705,大盤與近月台指!$A$4:$I$499,2,FALSE)</f>
        <v>#N/A</v>
      </c>
      <c r="D705" s="34" t="e">
        <f>VLOOKUP($B705,大盤與近月台指!$A$4:$I$499,3,FALSE)</f>
        <v>#N/A</v>
      </c>
      <c r="E705" s="35" t="e">
        <f>VLOOKUP($B705,大盤與近月台指!$A$4:$I$499,4,FALSE)</f>
        <v>#N/A</v>
      </c>
      <c r="F705" s="33" t="e">
        <f>VLOOKUP($B705,大盤與近月台指!$A$4:$I$499,5,FALSE)</f>
        <v>#N/A</v>
      </c>
      <c r="G705" s="49" t="e">
        <f>VLOOKUP($B705,三大法人買賣超!$A$4:$I$500,3,FALSE)</f>
        <v>#N/A</v>
      </c>
      <c r="H705" s="34" t="e">
        <f>VLOOKUP($B705,三大法人買賣超!$A$4:$I$500,5,FALSE)</f>
        <v>#N/A</v>
      </c>
      <c r="I705" s="27" t="e">
        <f>VLOOKUP($B705,三大法人買賣超!$A$4:$I$500,7,FALSE)</f>
        <v>#N/A</v>
      </c>
      <c r="J705" s="27" t="e">
        <f>VLOOKUP($B705,三大法人買賣超!$A$4:$I$500,9,FALSE)</f>
        <v>#N/A</v>
      </c>
      <c r="K705" s="37">
        <f>新台幣匯率美元指數!B706</f>
        <v>0</v>
      </c>
      <c r="L705" s="38">
        <f>新台幣匯率美元指數!C706</f>
        <v>0</v>
      </c>
      <c r="M705" s="39">
        <f>新台幣匯率美元指數!D706</f>
        <v>0</v>
      </c>
      <c r="N705" s="27" t="e">
        <f>VLOOKUP($B705,外資期貨未平倉口數!$A$4:$M$499,4,FALSE)</f>
        <v>#N/A</v>
      </c>
      <c r="O705" s="27" t="e">
        <f>VLOOKUP($B705,外資期貨未平倉口數!$A$4:$M$499,9,FALSE)</f>
        <v>#N/A</v>
      </c>
      <c r="P705" s="27" t="e">
        <f>VLOOKUP($B705,外資期貨未平倉口數!$A$4:$M$499,10,FALSE)</f>
        <v>#N/A</v>
      </c>
      <c r="Q705" s="27" t="e">
        <f>VLOOKUP($B705,外資期貨未平倉口數!$A$4:$M$499,11,FALSE)</f>
        <v>#N/A</v>
      </c>
      <c r="R705" s="64" t="e">
        <f>VLOOKUP($B705,選擇權未平倉餘額!$A$4:$I$500,6,FALSE)</f>
        <v>#N/A</v>
      </c>
      <c r="S705" s="64" t="e">
        <f>VLOOKUP($B705,選擇權未平倉餘額!$A$4:$I$500,7,FALSE)</f>
        <v>#N/A</v>
      </c>
      <c r="T705" s="64" t="e">
        <f>VLOOKUP($B705,選擇權未平倉餘額!$A$4:$I$500,8,FALSE)</f>
        <v>#N/A</v>
      </c>
      <c r="U705" s="64" t="e">
        <f>VLOOKUP($B705,選擇權未平倉餘額!$A$4:$I$500,9,FALSE)</f>
        <v>#N/A</v>
      </c>
      <c r="V705" s="39" t="e">
        <f>VLOOKUP($B705,臺指選擇權P_C_Ratios!$A$4:$C$500,3,FALSE)</f>
        <v>#N/A</v>
      </c>
      <c r="W705" s="41" t="e">
        <f>VLOOKUP($B705,散戶多空比!$A$6:$L$500,12,FALSE)</f>
        <v>#N/A</v>
      </c>
      <c r="X705" s="40" t="e">
        <f>VLOOKUP($B705,期貨大額交易人未沖銷部位!$A$4:$O$499,4,FALSE)</f>
        <v>#N/A</v>
      </c>
      <c r="Y705" s="40" t="e">
        <f>VLOOKUP($B705,期貨大額交易人未沖銷部位!$A$4:$O$499,7,FALSE)</f>
        <v>#N/A</v>
      </c>
      <c r="Z705" s="40" t="e">
        <f>VLOOKUP($B705,期貨大額交易人未沖銷部位!$A$4:$O$499,10,FALSE)</f>
        <v>#N/A</v>
      </c>
      <c r="AA705" s="40" t="e">
        <f>VLOOKUP($B705,期貨大額交易人未沖銷部位!$A$4:$O$499,13,FALSE)</f>
        <v>#N/A</v>
      </c>
      <c r="AB705" s="40" t="e">
        <f>VLOOKUP($B705,期貨大額交易人未沖銷部位!$A$4:$O$499,14,FALSE)</f>
        <v>#N/A</v>
      </c>
      <c r="AC705" s="40" t="e">
        <f>VLOOKUP($B705,期貨大額交易人未沖銷部位!$A$4:$O$499,15,FALSE)</f>
        <v>#N/A</v>
      </c>
      <c r="AD705" s="33" t="e">
        <f>VLOOKUP($B705,三大美股走勢!$A$4:$J$495,4,FALSE)</f>
        <v>#N/A</v>
      </c>
      <c r="AE705" s="33" t="e">
        <f>VLOOKUP($B705,三大美股走勢!$A$4:$J$495,7,FALSE)</f>
        <v>#N/A</v>
      </c>
      <c r="AF705" s="33" t="e">
        <f>VLOOKUP($B705,三大美股走勢!$A$4:$J$495,10,FALSE)</f>
        <v>#N/A</v>
      </c>
    </row>
    <row r="706" spans="2:32">
      <c r="B706" s="32">
        <v>43485</v>
      </c>
      <c r="C706" s="33" t="e">
        <f>VLOOKUP($B706,大盤與近月台指!$A$4:$I$499,2,FALSE)</f>
        <v>#N/A</v>
      </c>
      <c r="D706" s="34" t="e">
        <f>VLOOKUP($B706,大盤與近月台指!$A$4:$I$499,3,FALSE)</f>
        <v>#N/A</v>
      </c>
      <c r="E706" s="35" t="e">
        <f>VLOOKUP($B706,大盤與近月台指!$A$4:$I$499,4,FALSE)</f>
        <v>#N/A</v>
      </c>
      <c r="F706" s="33" t="e">
        <f>VLOOKUP($B706,大盤與近月台指!$A$4:$I$499,5,FALSE)</f>
        <v>#N/A</v>
      </c>
      <c r="G706" s="49" t="e">
        <f>VLOOKUP($B706,三大法人買賣超!$A$4:$I$500,3,FALSE)</f>
        <v>#N/A</v>
      </c>
      <c r="H706" s="34" t="e">
        <f>VLOOKUP($B706,三大法人買賣超!$A$4:$I$500,5,FALSE)</f>
        <v>#N/A</v>
      </c>
      <c r="I706" s="27" t="e">
        <f>VLOOKUP($B706,三大法人買賣超!$A$4:$I$500,7,FALSE)</f>
        <v>#N/A</v>
      </c>
      <c r="J706" s="27" t="e">
        <f>VLOOKUP($B706,三大法人買賣超!$A$4:$I$500,9,FALSE)</f>
        <v>#N/A</v>
      </c>
      <c r="K706" s="37">
        <f>新台幣匯率美元指數!B707</f>
        <v>0</v>
      </c>
      <c r="L706" s="38">
        <f>新台幣匯率美元指數!C707</f>
        <v>0</v>
      </c>
      <c r="M706" s="39">
        <f>新台幣匯率美元指數!D707</f>
        <v>0</v>
      </c>
      <c r="N706" s="27" t="e">
        <f>VLOOKUP($B706,外資期貨未平倉口數!$A$4:$M$499,4,FALSE)</f>
        <v>#N/A</v>
      </c>
      <c r="O706" s="27" t="e">
        <f>VLOOKUP($B706,外資期貨未平倉口數!$A$4:$M$499,9,FALSE)</f>
        <v>#N/A</v>
      </c>
      <c r="P706" s="27" t="e">
        <f>VLOOKUP($B706,外資期貨未平倉口數!$A$4:$M$499,10,FALSE)</f>
        <v>#N/A</v>
      </c>
      <c r="Q706" s="27" t="e">
        <f>VLOOKUP($B706,外資期貨未平倉口數!$A$4:$M$499,11,FALSE)</f>
        <v>#N/A</v>
      </c>
      <c r="R706" s="64" t="e">
        <f>VLOOKUP($B706,選擇權未平倉餘額!$A$4:$I$500,6,FALSE)</f>
        <v>#N/A</v>
      </c>
      <c r="S706" s="64" t="e">
        <f>VLOOKUP($B706,選擇權未平倉餘額!$A$4:$I$500,7,FALSE)</f>
        <v>#N/A</v>
      </c>
      <c r="T706" s="64" t="e">
        <f>VLOOKUP($B706,選擇權未平倉餘額!$A$4:$I$500,8,FALSE)</f>
        <v>#N/A</v>
      </c>
      <c r="U706" s="64" t="e">
        <f>VLOOKUP($B706,選擇權未平倉餘額!$A$4:$I$500,9,FALSE)</f>
        <v>#N/A</v>
      </c>
      <c r="V706" s="39" t="e">
        <f>VLOOKUP($B706,臺指選擇權P_C_Ratios!$A$4:$C$500,3,FALSE)</f>
        <v>#N/A</v>
      </c>
      <c r="W706" s="41" t="e">
        <f>VLOOKUP($B706,散戶多空比!$A$6:$L$500,12,FALSE)</f>
        <v>#N/A</v>
      </c>
      <c r="X706" s="40" t="e">
        <f>VLOOKUP($B706,期貨大額交易人未沖銷部位!$A$4:$O$499,4,FALSE)</f>
        <v>#N/A</v>
      </c>
      <c r="Y706" s="40" t="e">
        <f>VLOOKUP($B706,期貨大額交易人未沖銷部位!$A$4:$O$499,7,FALSE)</f>
        <v>#N/A</v>
      </c>
      <c r="Z706" s="40" t="e">
        <f>VLOOKUP($B706,期貨大額交易人未沖銷部位!$A$4:$O$499,10,FALSE)</f>
        <v>#N/A</v>
      </c>
      <c r="AA706" s="40" t="e">
        <f>VLOOKUP($B706,期貨大額交易人未沖銷部位!$A$4:$O$499,13,FALSE)</f>
        <v>#N/A</v>
      </c>
      <c r="AB706" s="40" t="e">
        <f>VLOOKUP($B706,期貨大額交易人未沖銷部位!$A$4:$O$499,14,FALSE)</f>
        <v>#N/A</v>
      </c>
      <c r="AC706" s="40" t="e">
        <f>VLOOKUP($B706,期貨大額交易人未沖銷部位!$A$4:$O$499,15,FALSE)</f>
        <v>#N/A</v>
      </c>
      <c r="AD706" s="33" t="e">
        <f>VLOOKUP($B706,三大美股走勢!$A$4:$J$495,4,FALSE)</f>
        <v>#N/A</v>
      </c>
      <c r="AE706" s="33" t="e">
        <f>VLOOKUP($B706,三大美股走勢!$A$4:$J$495,7,FALSE)</f>
        <v>#N/A</v>
      </c>
      <c r="AF706" s="33" t="e">
        <f>VLOOKUP($B706,三大美股走勢!$A$4:$J$495,10,FALSE)</f>
        <v>#N/A</v>
      </c>
    </row>
    <row r="707" spans="2:32">
      <c r="B707" s="32">
        <v>43486</v>
      </c>
      <c r="C707" s="33" t="e">
        <f>VLOOKUP($B707,大盤與近月台指!$A$4:$I$499,2,FALSE)</f>
        <v>#N/A</v>
      </c>
      <c r="D707" s="34" t="e">
        <f>VLOOKUP($B707,大盤與近月台指!$A$4:$I$499,3,FALSE)</f>
        <v>#N/A</v>
      </c>
      <c r="E707" s="35" t="e">
        <f>VLOOKUP($B707,大盤與近月台指!$A$4:$I$499,4,FALSE)</f>
        <v>#N/A</v>
      </c>
      <c r="F707" s="33" t="e">
        <f>VLOOKUP($B707,大盤與近月台指!$A$4:$I$499,5,FALSE)</f>
        <v>#N/A</v>
      </c>
      <c r="G707" s="49" t="e">
        <f>VLOOKUP($B707,三大法人買賣超!$A$4:$I$500,3,FALSE)</f>
        <v>#N/A</v>
      </c>
      <c r="H707" s="34" t="e">
        <f>VLOOKUP($B707,三大法人買賣超!$A$4:$I$500,5,FALSE)</f>
        <v>#N/A</v>
      </c>
      <c r="I707" s="27" t="e">
        <f>VLOOKUP($B707,三大法人買賣超!$A$4:$I$500,7,FALSE)</f>
        <v>#N/A</v>
      </c>
      <c r="J707" s="27" t="e">
        <f>VLOOKUP($B707,三大法人買賣超!$A$4:$I$500,9,FALSE)</f>
        <v>#N/A</v>
      </c>
      <c r="K707" s="37">
        <f>新台幣匯率美元指數!B708</f>
        <v>0</v>
      </c>
      <c r="L707" s="38">
        <f>新台幣匯率美元指數!C708</f>
        <v>0</v>
      </c>
      <c r="M707" s="39">
        <f>新台幣匯率美元指數!D708</f>
        <v>0</v>
      </c>
      <c r="N707" s="27" t="e">
        <f>VLOOKUP($B707,外資期貨未平倉口數!$A$4:$M$499,4,FALSE)</f>
        <v>#N/A</v>
      </c>
      <c r="O707" s="27" t="e">
        <f>VLOOKUP($B707,外資期貨未平倉口數!$A$4:$M$499,9,FALSE)</f>
        <v>#N/A</v>
      </c>
      <c r="P707" s="27" t="e">
        <f>VLOOKUP($B707,外資期貨未平倉口數!$A$4:$M$499,10,FALSE)</f>
        <v>#N/A</v>
      </c>
      <c r="Q707" s="27" t="e">
        <f>VLOOKUP($B707,外資期貨未平倉口數!$A$4:$M$499,11,FALSE)</f>
        <v>#N/A</v>
      </c>
      <c r="R707" s="64" t="e">
        <f>VLOOKUP($B707,選擇權未平倉餘額!$A$4:$I$500,6,FALSE)</f>
        <v>#N/A</v>
      </c>
      <c r="S707" s="64" t="e">
        <f>VLOOKUP($B707,選擇權未平倉餘額!$A$4:$I$500,7,FALSE)</f>
        <v>#N/A</v>
      </c>
      <c r="T707" s="64" t="e">
        <f>VLOOKUP($B707,選擇權未平倉餘額!$A$4:$I$500,8,FALSE)</f>
        <v>#N/A</v>
      </c>
      <c r="U707" s="64" t="e">
        <f>VLOOKUP($B707,選擇權未平倉餘額!$A$4:$I$500,9,FALSE)</f>
        <v>#N/A</v>
      </c>
      <c r="V707" s="39" t="e">
        <f>VLOOKUP($B707,臺指選擇權P_C_Ratios!$A$4:$C$500,3,FALSE)</f>
        <v>#N/A</v>
      </c>
      <c r="W707" s="41" t="e">
        <f>VLOOKUP($B707,散戶多空比!$A$6:$L$500,12,FALSE)</f>
        <v>#N/A</v>
      </c>
      <c r="X707" s="40" t="e">
        <f>VLOOKUP($B707,期貨大額交易人未沖銷部位!$A$4:$O$499,4,FALSE)</f>
        <v>#N/A</v>
      </c>
      <c r="Y707" s="40" t="e">
        <f>VLOOKUP($B707,期貨大額交易人未沖銷部位!$A$4:$O$499,7,FALSE)</f>
        <v>#N/A</v>
      </c>
      <c r="Z707" s="40" t="e">
        <f>VLOOKUP($B707,期貨大額交易人未沖銷部位!$A$4:$O$499,10,FALSE)</f>
        <v>#N/A</v>
      </c>
      <c r="AA707" s="40" t="e">
        <f>VLOOKUP($B707,期貨大額交易人未沖銷部位!$A$4:$O$499,13,FALSE)</f>
        <v>#N/A</v>
      </c>
      <c r="AB707" s="40" t="e">
        <f>VLOOKUP($B707,期貨大額交易人未沖銷部位!$A$4:$O$499,14,FALSE)</f>
        <v>#N/A</v>
      </c>
      <c r="AC707" s="40" t="e">
        <f>VLOOKUP($B707,期貨大額交易人未沖銷部位!$A$4:$O$499,15,FALSE)</f>
        <v>#N/A</v>
      </c>
      <c r="AD707" s="33" t="e">
        <f>VLOOKUP($B707,三大美股走勢!$A$4:$J$495,4,FALSE)</f>
        <v>#N/A</v>
      </c>
      <c r="AE707" s="33" t="e">
        <f>VLOOKUP($B707,三大美股走勢!$A$4:$J$495,7,FALSE)</f>
        <v>#N/A</v>
      </c>
      <c r="AF707" s="33" t="e">
        <f>VLOOKUP($B707,三大美股走勢!$A$4:$J$495,10,FALSE)</f>
        <v>#N/A</v>
      </c>
    </row>
    <row r="708" spans="2:32">
      <c r="B708" s="32">
        <v>43487</v>
      </c>
      <c r="C708" s="33" t="e">
        <f>VLOOKUP($B708,大盤與近月台指!$A$4:$I$499,2,FALSE)</f>
        <v>#N/A</v>
      </c>
      <c r="D708" s="34" t="e">
        <f>VLOOKUP($B708,大盤與近月台指!$A$4:$I$499,3,FALSE)</f>
        <v>#N/A</v>
      </c>
      <c r="E708" s="35" t="e">
        <f>VLOOKUP($B708,大盤與近月台指!$A$4:$I$499,4,FALSE)</f>
        <v>#N/A</v>
      </c>
      <c r="F708" s="33" t="e">
        <f>VLOOKUP($B708,大盤與近月台指!$A$4:$I$499,5,FALSE)</f>
        <v>#N/A</v>
      </c>
      <c r="G708" s="49" t="e">
        <f>VLOOKUP($B708,三大法人買賣超!$A$4:$I$500,3,FALSE)</f>
        <v>#N/A</v>
      </c>
      <c r="H708" s="34" t="e">
        <f>VLOOKUP($B708,三大法人買賣超!$A$4:$I$500,5,FALSE)</f>
        <v>#N/A</v>
      </c>
      <c r="I708" s="27" t="e">
        <f>VLOOKUP($B708,三大法人買賣超!$A$4:$I$500,7,FALSE)</f>
        <v>#N/A</v>
      </c>
      <c r="J708" s="27" t="e">
        <f>VLOOKUP($B708,三大法人買賣超!$A$4:$I$500,9,FALSE)</f>
        <v>#N/A</v>
      </c>
      <c r="K708" s="37">
        <f>新台幣匯率美元指數!B709</f>
        <v>0</v>
      </c>
      <c r="L708" s="38">
        <f>新台幣匯率美元指數!C709</f>
        <v>0</v>
      </c>
      <c r="M708" s="39">
        <f>新台幣匯率美元指數!D709</f>
        <v>0</v>
      </c>
      <c r="N708" s="27" t="e">
        <f>VLOOKUP($B708,外資期貨未平倉口數!$A$4:$M$499,4,FALSE)</f>
        <v>#N/A</v>
      </c>
      <c r="O708" s="27" t="e">
        <f>VLOOKUP($B708,外資期貨未平倉口數!$A$4:$M$499,9,FALSE)</f>
        <v>#N/A</v>
      </c>
      <c r="P708" s="27" t="e">
        <f>VLOOKUP($B708,外資期貨未平倉口數!$A$4:$M$499,10,FALSE)</f>
        <v>#N/A</v>
      </c>
      <c r="Q708" s="27" t="e">
        <f>VLOOKUP($B708,外資期貨未平倉口數!$A$4:$M$499,11,FALSE)</f>
        <v>#N/A</v>
      </c>
      <c r="R708" s="64" t="e">
        <f>VLOOKUP($B708,選擇權未平倉餘額!$A$4:$I$500,6,FALSE)</f>
        <v>#N/A</v>
      </c>
      <c r="S708" s="64" t="e">
        <f>VLOOKUP($B708,選擇權未平倉餘額!$A$4:$I$500,7,FALSE)</f>
        <v>#N/A</v>
      </c>
      <c r="T708" s="64" t="e">
        <f>VLOOKUP($B708,選擇權未平倉餘額!$A$4:$I$500,8,FALSE)</f>
        <v>#N/A</v>
      </c>
      <c r="U708" s="64" t="e">
        <f>VLOOKUP($B708,選擇權未平倉餘額!$A$4:$I$500,9,FALSE)</f>
        <v>#N/A</v>
      </c>
      <c r="V708" s="39" t="e">
        <f>VLOOKUP($B708,臺指選擇權P_C_Ratios!$A$4:$C$500,3,FALSE)</f>
        <v>#N/A</v>
      </c>
      <c r="W708" s="41" t="e">
        <f>VLOOKUP($B708,散戶多空比!$A$6:$L$500,12,FALSE)</f>
        <v>#N/A</v>
      </c>
      <c r="X708" s="40" t="e">
        <f>VLOOKUP($B708,期貨大額交易人未沖銷部位!$A$4:$O$499,4,FALSE)</f>
        <v>#N/A</v>
      </c>
      <c r="Y708" s="40" t="e">
        <f>VLOOKUP($B708,期貨大額交易人未沖銷部位!$A$4:$O$499,7,FALSE)</f>
        <v>#N/A</v>
      </c>
      <c r="Z708" s="40" t="e">
        <f>VLOOKUP($B708,期貨大額交易人未沖銷部位!$A$4:$O$499,10,FALSE)</f>
        <v>#N/A</v>
      </c>
      <c r="AA708" s="40" t="e">
        <f>VLOOKUP($B708,期貨大額交易人未沖銷部位!$A$4:$O$499,13,FALSE)</f>
        <v>#N/A</v>
      </c>
      <c r="AB708" s="40" t="e">
        <f>VLOOKUP($B708,期貨大額交易人未沖銷部位!$A$4:$O$499,14,FALSE)</f>
        <v>#N/A</v>
      </c>
      <c r="AC708" s="40" t="e">
        <f>VLOOKUP($B708,期貨大額交易人未沖銷部位!$A$4:$O$499,15,FALSE)</f>
        <v>#N/A</v>
      </c>
      <c r="AD708" s="33" t="e">
        <f>VLOOKUP($B708,三大美股走勢!$A$4:$J$495,4,FALSE)</f>
        <v>#N/A</v>
      </c>
      <c r="AE708" s="33" t="e">
        <f>VLOOKUP($B708,三大美股走勢!$A$4:$J$495,7,FALSE)</f>
        <v>#N/A</v>
      </c>
      <c r="AF708" s="33" t="e">
        <f>VLOOKUP($B708,三大美股走勢!$A$4:$J$495,10,FALSE)</f>
        <v>#N/A</v>
      </c>
    </row>
    <row r="709" spans="2:32">
      <c r="B709" s="32">
        <v>43488</v>
      </c>
      <c r="C709" s="33" t="e">
        <f>VLOOKUP($B709,大盤與近月台指!$A$4:$I$499,2,FALSE)</f>
        <v>#N/A</v>
      </c>
      <c r="D709" s="34" t="e">
        <f>VLOOKUP($B709,大盤與近月台指!$A$4:$I$499,3,FALSE)</f>
        <v>#N/A</v>
      </c>
      <c r="E709" s="35" t="e">
        <f>VLOOKUP($B709,大盤與近月台指!$A$4:$I$499,4,FALSE)</f>
        <v>#N/A</v>
      </c>
      <c r="F709" s="33" t="e">
        <f>VLOOKUP($B709,大盤與近月台指!$A$4:$I$499,5,FALSE)</f>
        <v>#N/A</v>
      </c>
      <c r="G709" s="49" t="e">
        <f>VLOOKUP($B709,三大法人買賣超!$A$4:$I$500,3,FALSE)</f>
        <v>#N/A</v>
      </c>
      <c r="H709" s="34" t="e">
        <f>VLOOKUP($B709,三大法人買賣超!$A$4:$I$500,5,FALSE)</f>
        <v>#N/A</v>
      </c>
      <c r="I709" s="27" t="e">
        <f>VLOOKUP($B709,三大法人買賣超!$A$4:$I$500,7,FALSE)</f>
        <v>#N/A</v>
      </c>
      <c r="J709" s="27" t="e">
        <f>VLOOKUP($B709,三大法人買賣超!$A$4:$I$500,9,FALSE)</f>
        <v>#N/A</v>
      </c>
      <c r="K709" s="37">
        <f>新台幣匯率美元指數!B710</f>
        <v>0</v>
      </c>
      <c r="L709" s="38">
        <f>新台幣匯率美元指數!C710</f>
        <v>0</v>
      </c>
      <c r="M709" s="39">
        <f>新台幣匯率美元指數!D710</f>
        <v>0</v>
      </c>
      <c r="N709" s="27" t="e">
        <f>VLOOKUP($B709,外資期貨未平倉口數!$A$4:$M$499,4,FALSE)</f>
        <v>#N/A</v>
      </c>
      <c r="O709" s="27" t="e">
        <f>VLOOKUP($B709,外資期貨未平倉口數!$A$4:$M$499,9,FALSE)</f>
        <v>#N/A</v>
      </c>
      <c r="P709" s="27" t="e">
        <f>VLOOKUP($B709,外資期貨未平倉口數!$A$4:$M$499,10,FALSE)</f>
        <v>#N/A</v>
      </c>
      <c r="Q709" s="27" t="e">
        <f>VLOOKUP($B709,外資期貨未平倉口數!$A$4:$M$499,11,FALSE)</f>
        <v>#N/A</v>
      </c>
      <c r="R709" s="64" t="e">
        <f>VLOOKUP($B709,選擇權未平倉餘額!$A$4:$I$500,6,FALSE)</f>
        <v>#N/A</v>
      </c>
      <c r="S709" s="64" t="e">
        <f>VLOOKUP($B709,選擇權未平倉餘額!$A$4:$I$500,7,FALSE)</f>
        <v>#N/A</v>
      </c>
      <c r="T709" s="64" t="e">
        <f>VLOOKUP($B709,選擇權未平倉餘額!$A$4:$I$500,8,FALSE)</f>
        <v>#N/A</v>
      </c>
      <c r="U709" s="64" t="e">
        <f>VLOOKUP($B709,選擇權未平倉餘額!$A$4:$I$500,9,FALSE)</f>
        <v>#N/A</v>
      </c>
      <c r="V709" s="39" t="e">
        <f>VLOOKUP($B709,臺指選擇權P_C_Ratios!$A$4:$C$500,3,FALSE)</f>
        <v>#N/A</v>
      </c>
      <c r="W709" s="41" t="e">
        <f>VLOOKUP($B709,散戶多空比!$A$6:$L$500,12,FALSE)</f>
        <v>#N/A</v>
      </c>
      <c r="X709" s="40" t="e">
        <f>VLOOKUP($B709,期貨大額交易人未沖銷部位!$A$4:$O$499,4,FALSE)</f>
        <v>#N/A</v>
      </c>
      <c r="Y709" s="40" t="e">
        <f>VLOOKUP($B709,期貨大額交易人未沖銷部位!$A$4:$O$499,7,FALSE)</f>
        <v>#N/A</v>
      </c>
      <c r="Z709" s="40" t="e">
        <f>VLOOKUP($B709,期貨大額交易人未沖銷部位!$A$4:$O$499,10,FALSE)</f>
        <v>#N/A</v>
      </c>
      <c r="AA709" s="40" t="e">
        <f>VLOOKUP($B709,期貨大額交易人未沖銷部位!$A$4:$O$499,13,FALSE)</f>
        <v>#N/A</v>
      </c>
      <c r="AB709" s="40" t="e">
        <f>VLOOKUP($B709,期貨大額交易人未沖銷部位!$A$4:$O$499,14,FALSE)</f>
        <v>#N/A</v>
      </c>
      <c r="AC709" s="40" t="e">
        <f>VLOOKUP($B709,期貨大額交易人未沖銷部位!$A$4:$O$499,15,FALSE)</f>
        <v>#N/A</v>
      </c>
      <c r="AD709" s="33" t="e">
        <f>VLOOKUP($B709,三大美股走勢!$A$4:$J$495,4,FALSE)</f>
        <v>#N/A</v>
      </c>
      <c r="AE709" s="33" t="e">
        <f>VLOOKUP($B709,三大美股走勢!$A$4:$J$495,7,FALSE)</f>
        <v>#N/A</v>
      </c>
      <c r="AF709" s="33" t="e">
        <f>VLOOKUP($B709,三大美股走勢!$A$4:$J$495,10,FALSE)</f>
        <v>#N/A</v>
      </c>
    </row>
    <row r="710" spans="2:32">
      <c r="B710" s="32">
        <v>43489</v>
      </c>
      <c r="C710" s="33" t="e">
        <f>VLOOKUP($B710,大盤與近月台指!$A$4:$I$499,2,FALSE)</f>
        <v>#N/A</v>
      </c>
      <c r="D710" s="34" t="e">
        <f>VLOOKUP($B710,大盤與近月台指!$A$4:$I$499,3,FALSE)</f>
        <v>#N/A</v>
      </c>
      <c r="E710" s="35" t="e">
        <f>VLOOKUP($B710,大盤與近月台指!$A$4:$I$499,4,FALSE)</f>
        <v>#N/A</v>
      </c>
      <c r="F710" s="33" t="e">
        <f>VLOOKUP($B710,大盤與近月台指!$A$4:$I$499,5,FALSE)</f>
        <v>#N/A</v>
      </c>
      <c r="G710" s="49" t="e">
        <f>VLOOKUP($B710,三大法人買賣超!$A$4:$I$500,3,FALSE)</f>
        <v>#N/A</v>
      </c>
      <c r="H710" s="34" t="e">
        <f>VLOOKUP($B710,三大法人買賣超!$A$4:$I$500,5,FALSE)</f>
        <v>#N/A</v>
      </c>
      <c r="I710" s="27" t="e">
        <f>VLOOKUP($B710,三大法人買賣超!$A$4:$I$500,7,FALSE)</f>
        <v>#N/A</v>
      </c>
      <c r="J710" s="27" t="e">
        <f>VLOOKUP($B710,三大法人買賣超!$A$4:$I$500,9,FALSE)</f>
        <v>#N/A</v>
      </c>
      <c r="K710" s="37">
        <f>新台幣匯率美元指數!B711</f>
        <v>0</v>
      </c>
      <c r="L710" s="38">
        <f>新台幣匯率美元指數!C711</f>
        <v>0</v>
      </c>
      <c r="M710" s="39">
        <f>新台幣匯率美元指數!D711</f>
        <v>0</v>
      </c>
      <c r="N710" s="27" t="e">
        <f>VLOOKUP($B710,外資期貨未平倉口數!$A$4:$M$499,4,FALSE)</f>
        <v>#N/A</v>
      </c>
      <c r="O710" s="27" t="e">
        <f>VLOOKUP($B710,外資期貨未平倉口數!$A$4:$M$499,9,FALSE)</f>
        <v>#N/A</v>
      </c>
      <c r="P710" s="27" t="e">
        <f>VLOOKUP($B710,外資期貨未平倉口數!$A$4:$M$499,10,FALSE)</f>
        <v>#N/A</v>
      </c>
      <c r="Q710" s="27" t="e">
        <f>VLOOKUP($B710,外資期貨未平倉口數!$A$4:$M$499,11,FALSE)</f>
        <v>#N/A</v>
      </c>
      <c r="R710" s="64" t="e">
        <f>VLOOKUP($B710,選擇權未平倉餘額!$A$4:$I$500,6,FALSE)</f>
        <v>#N/A</v>
      </c>
      <c r="S710" s="64" t="e">
        <f>VLOOKUP($B710,選擇權未平倉餘額!$A$4:$I$500,7,FALSE)</f>
        <v>#N/A</v>
      </c>
      <c r="T710" s="64" t="e">
        <f>VLOOKUP($B710,選擇權未平倉餘額!$A$4:$I$500,8,FALSE)</f>
        <v>#N/A</v>
      </c>
      <c r="U710" s="64" t="e">
        <f>VLOOKUP($B710,選擇權未平倉餘額!$A$4:$I$500,9,FALSE)</f>
        <v>#N/A</v>
      </c>
      <c r="V710" s="39" t="e">
        <f>VLOOKUP($B710,臺指選擇權P_C_Ratios!$A$4:$C$500,3,FALSE)</f>
        <v>#N/A</v>
      </c>
      <c r="W710" s="41" t="e">
        <f>VLOOKUP($B710,散戶多空比!$A$6:$L$500,12,FALSE)</f>
        <v>#N/A</v>
      </c>
      <c r="X710" s="40" t="e">
        <f>VLOOKUP($B710,期貨大額交易人未沖銷部位!$A$4:$O$499,4,FALSE)</f>
        <v>#N/A</v>
      </c>
      <c r="Y710" s="40" t="e">
        <f>VLOOKUP($B710,期貨大額交易人未沖銷部位!$A$4:$O$499,7,FALSE)</f>
        <v>#N/A</v>
      </c>
      <c r="Z710" s="40" t="e">
        <f>VLOOKUP($B710,期貨大額交易人未沖銷部位!$A$4:$O$499,10,FALSE)</f>
        <v>#N/A</v>
      </c>
      <c r="AA710" s="40" t="e">
        <f>VLOOKUP($B710,期貨大額交易人未沖銷部位!$A$4:$O$499,13,FALSE)</f>
        <v>#N/A</v>
      </c>
      <c r="AB710" s="40" t="e">
        <f>VLOOKUP($B710,期貨大額交易人未沖銷部位!$A$4:$O$499,14,FALSE)</f>
        <v>#N/A</v>
      </c>
      <c r="AC710" s="40" t="e">
        <f>VLOOKUP($B710,期貨大額交易人未沖銷部位!$A$4:$O$499,15,FALSE)</f>
        <v>#N/A</v>
      </c>
      <c r="AD710" s="33" t="e">
        <f>VLOOKUP($B710,三大美股走勢!$A$4:$J$495,4,FALSE)</f>
        <v>#N/A</v>
      </c>
      <c r="AE710" s="33" t="e">
        <f>VLOOKUP($B710,三大美股走勢!$A$4:$J$495,7,FALSE)</f>
        <v>#N/A</v>
      </c>
      <c r="AF710" s="33" t="e">
        <f>VLOOKUP($B710,三大美股走勢!$A$4:$J$495,10,FALSE)</f>
        <v>#N/A</v>
      </c>
    </row>
    <row r="711" spans="2:32">
      <c r="B711" s="32">
        <v>43490</v>
      </c>
      <c r="C711" s="33" t="e">
        <f>VLOOKUP($B711,大盤與近月台指!$A$4:$I$499,2,FALSE)</f>
        <v>#N/A</v>
      </c>
      <c r="D711" s="34" t="e">
        <f>VLOOKUP($B711,大盤與近月台指!$A$4:$I$499,3,FALSE)</f>
        <v>#N/A</v>
      </c>
      <c r="E711" s="35" t="e">
        <f>VLOOKUP($B711,大盤與近月台指!$A$4:$I$499,4,FALSE)</f>
        <v>#N/A</v>
      </c>
      <c r="F711" s="33" t="e">
        <f>VLOOKUP($B711,大盤與近月台指!$A$4:$I$499,5,FALSE)</f>
        <v>#N/A</v>
      </c>
      <c r="G711" s="49" t="e">
        <f>VLOOKUP($B711,三大法人買賣超!$A$4:$I$500,3,FALSE)</f>
        <v>#N/A</v>
      </c>
      <c r="H711" s="34" t="e">
        <f>VLOOKUP($B711,三大法人買賣超!$A$4:$I$500,5,FALSE)</f>
        <v>#N/A</v>
      </c>
      <c r="I711" s="27" t="e">
        <f>VLOOKUP($B711,三大法人買賣超!$A$4:$I$500,7,FALSE)</f>
        <v>#N/A</v>
      </c>
      <c r="J711" s="27" t="e">
        <f>VLOOKUP($B711,三大法人買賣超!$A$4:$I$500,9,FALSE)</f>
        <v>#N/A</v>
      </c>
      <c r="K711" s="37">
        <f>新台幣匯率美元指數!B712</f>
        <v>0</v>
      </c>
      <c r="L711" s="38">
        <f>新台幣匯率美元指數!C712</f>
        <v>0</v>
      </c>
      <c r="M711" s="39">
        <f>新台幣匯率美元指數!D712</f>
        <v>0</v>
      </c>
      <c r="N711" s="27" t="e">
        <f>VLOOKUP($B711,外資期貨未平倉口數!$A$4:$M$499,4,FALSE)</f>
        <v>#N/A</v>
      </c>
      <c r="O711" s="27" t="e">
        <f>VLOOKUP($B711,外資期貨未平倉口數!$A$4:$M$499,9,FALSE)</f>
        <v>#N/A</v>
      </c>
      <c r="P711" s="27" t="e">
        <f>VLOOKUP($B711,外資期貨未平倉口數!$A$4:$M$499,10,FALSE)</f>
        <v>#N/A</v>
      </c>
      <c r="Q711" s="27" t="e">
        <f>VLOOKUP($B711,外資期貨未平倉口數!$A$4:$M$499,11,FALSE)</f>
        <v>#N/A</v>
      </c>
      <c r="R711" s="64" t="e">
        <f>VLOOKUP($B711,選擇權未平倉餘額!$A$4:$I$500,6,FALSE)</f>
        <v>#N/A</v>
      </c>
      <c r="S711" s="64" t="e">
        <f>VLOOKUP($B711,選擇權未平倉餘額!$A$4:$I$500,7,FALSE)</f>
        <v>#N/A</v>
      </c>
      <c r="T711" s="64" t="e">
        <f>VLOOKUP($B711,選擇權未平倉餘額!$A$4:$I$500,8,FALSE)</f>
        <v>#N/A</v>
      </c>
      <c r="U711" s="64" t="e">
        <f>VLOOKUP($B711,選擇權未平倉餘額!$A$4:$I$500,9,FALSE)</f>
        <v>#N/A</v>
      </c>
      <c r="V711" s="39" t="e">
        <f>VLOOKUP($B711,臺指選擇權P_C_Ratios!$A$4:$C$500,3,FALSE)</f>
        <v>#N/A</v>
      </c>
      <c r="W711" s="41" t="e">
        <f>VLOOKUP($B711,散戶多空比!$A$6:$L$500,12,FALSE)</f>
        <v>#N/A</v>
      </c>
      <c r="X711" s="40" t="e">
        <f>VLOOKUP($B711,期貨大額交易人未沖銷部位!$A$4:$O$499,4,FALSE)</f>
        <v>#N/A</v>
      </c>
      <c r="Y711" s="40" t="e">
        <f>VLOOKUP($B711,期貨大額交易人未沖銷部位!$A$4:$O$499,7,FALSE)</f>
        <v>#N/A</v>
      </c>
      <c r="Z711" s="40" t="e">
        <f>VLOOKUP($B711,期貨大額交易人未沖銷部位!$A$4:$O$499,10,FALSE)</f>
        <v>#N/A</v>
      </c>
      <c r="AA711" s="40" t="e">
        <f>VLOOKUP($B711,期貨大額交易人未沖銷部位!$A$4:$O$499,13,FALSE)</f>
        <v>#N/A</v>
      </c>
      <c r="AB711" s="40" t="e">
        <f>VLOOKUP($B711,期貨大額交易人未沖銷部位!$A$4:$O$499,14,FALSE)</f>
        <v>#N/A</v>
      </c>
      <c r="AC711" s="40" t="e">
        <f>VLOOKUP($B711,期貨大額交易人未沖銷部位!$A$4:$O$499,15,FALSE)</f>
        <v>#N/A</v>
      </c>
      <c r="AD711" s="33" t="e">
        <f>VLOOKUP($B711,三大美股走勢!$A$4:$J$495,4,FALSE)</f>
        <v>#N/A</v>
      </c>
      <c r="AE711" s="33" t="e">
        <f>VLOOKUP($B711,三大美股走勢!$A$4:$J$495,7,FALSE)</f>
        <v>#N/A</v>
      </c>
      <c r="AF711" s="33" t="e">
        <f>VLOOKUP($B711,三大美股走勢!$A$4:$J$495,10,FALSE)</f>
        <v>#N/A</v>
      </c>
    </row>
    <row r="712" spans="2:32">
      <c r="B712" s="32">
        <v>43491</v>
      </c>
      <c r="C712" s="33" t="e">
        <f>VLOOKUP($B712,大盤與近月台指!$A$4:$I$499,2,FALSE)</f>
        <v>#N/A</v>
      </c>
      <c r="D712" s="34" t="e">
        <f>VLOOKUP($B712,大盤與近月台指!$A$4:$I$499,3,FALSE)</f>
        <v>#N/A</v>
      </c>
      <c r="E712" s="35" t="e">
        <f>VLOOKUP($B712,大盤與近月台指!$A$4:$I$499,4,FALSE)</f>
        <v>#N/A</v>
      </c>
      <c r="F712" s="33" t="e">
        <f>VLOOKUP($B712,大盤與近月台指!$A$4:$I$499,5,FALSE)</f>
        <v>#N/A</v>
      </c>
      <c r="G712" s="49" t="e">
        <f>VLOOKUP($B712,三大法人買賣超!$A$4:$I$500,3,FALSE)</f>
        <v>#N/A</v>
      </c>
      <c r="H712" s="34" t="e">
        <f>VLOOKUP($B712,三大法人買賣超!$A$4:$I$500,5,FALSE)</f>
        <v>#N/A</v>
      </c>
      <c r="I712" s="27" t="e">
        <f>VLOOKUP($B712,三大法人買賣超!$A$4:$I$500,7,FALSE)</f>
        <v>#N/A</v>
      </c>
      <c r="J712" s="27" t="e">
        <f>VLOOKUP($B712,三大法人買賣超!$A$4:$I$500,9,FALSE)</f>
        <v>#N/A</v>
      </c>
      <c r="K712" s="37">
        <f>新台幣匯率美元指數!B713</f>
        <v>0</v>
      </c>
      <c r="L712" s="38">
        <f>新台幣匯率美元指數!C713</f>
        <v>0</v>
      </c>
      <c r="M712" s="39">
        <f>新台幣匯率美元指數!D713</f>
        <v>0</v>
      </c>
      <c r="N712" s="27" t="e">
        <f>VLOOKUP($B712,外資期貨未平倉口數!$A$4:$M$499,4,FALSE)</f>
        <v>#N/A</v>
      </c>
      <c r="O712" s="27" t="e">
        <f>VLOOKUP($B712,外資期貨未平倉口數!$A$4:$M$499,9,FALSE)</f>
        <v>#N/A</v>
      </c>
      <c r="P712" s="27" t="e">
        <f>VLOOKUP($B712,外資期貨未平倉口數!$A$4:$M$499,10,FALSE)</f>
        <v>#N/A</v>
      </c>
      <c r="Q712" s="27" t="e">
        <f>VLOOKUP($B712,外資期貨未平倉口數!$A$4:$M$499,11,FALSE)</f>
        <v>#N/A</v>
      </c>
      <c r="R712" s="64" t="e">
        <f>VLOOKUP($B712,選擇權未平倉餘額!$A$4:$I$500,6,FALSE)</f>
        <v>#N/A</v>
      </c>
      <c r="S712" s="64" t="e">
        <f>VLOOKUP($B712,選擇權未平倉餘額!$A$4:$I$500,7,FALSE)</f>
        <v>#N/A</v>
      </c>
      <c r="T712" s="64" t="e">
        <f>VLOOKUP($B712,選擇權未平倉餘額!$A$4:$I$500,8,FALSE)</f>
        <v>#N/A</v>
      </c>
      <c r="U712" s="64" t="e">
        <f>VLOOKUP($B712,選擇權未平倉餘額!$A$4:$I$500,9,FALSE)</f>
        <v>#N/A</v>
      </c>
      <c r="V712" s="39" t="e">
        <f>VLOOKUP($B712,臺指選擇權P_C_Ratios!$A$4:$C$500,3,FALSE)</f>
        <v>#N/A</v>
      </c>
      <c r="W712" s="41" t="e">
        <f>VLOOKUP($B712,散戶多空比!$A$6:$L$500,12,FALSE)</f>
        <v>#N/A</v>
      </c>
      <c r="X712" s="40" t="e">
        <f>VLOOKUP($B712,期貨大額交易人未沖銷部位!$A$4:$O$499,4,FALSE)</f>
        <v>#N/A</v>
      </c>
      <c r="Y712" s="40" t="e">
        <f>VLOOKUP($B712,期貨大額交易人未沖銷部位!$A$4:$O$499,7,FALSE)</f>
        <v>#N/A</v>
      </c>
      <c r="Z712" s="40" t="e">
        <f>VLOOKUP($B712,期貨大額交易人未沖銷部位!$A$4:$O$499,10,FALSE)</f>
        <v>#N/A</v>
      </c>
      <c r="AA712" s="40" t="e">
        <f>VLOOKUP($B712,期貨大額交易人未沖銷部位!$A$4:$O$499,13,FALSE)</f>
        <v>#N/A</v>
      </c>
      <c r="AB712" s="40" t="e">
        <f>VLOOKUP($B712,期貨大額交易人未沖銷部位!$A$4:$O$499,14,FALSE)</f>
        <v>#N/A</v>
      </c>
      <c r="AC712" s="40" t="e">
        <f>VLOOKUP($B712,期貨大額交易人未沖銷部位!$A$4:$O$499,15,FALSE)</f>
        <v>#N/A</v>
      </c>
      <c r="AD712" s="33" t="e">
        <f>VLOOKUP($B712,三大美股走勢!$A$4:$J$495,4,FALSE)</f>
        <v>#N/A</v>
      </c>
      <c r="AE712" s="33" t="e">
        <f>VLOOKUP($B712,三大美股走勢!$A$4:$J$495,7,FALSE)</f>
        <v>#N/A</v>
      </c>
      <c r="AF712" s="33" t="e">
        <f>VLOOKUP($B712,三大美股走勢!$A$4:$J$495,10,FALSE)</f>
        <v>#N/A</v>
      </c>
    </row>
    <row r="713" spans="2:32">
      <c r="B713" s="32">
        <v>43492</v>
      </c>
      <c r="C713" s="33" t="e">
        <f>VLOOKUP($B713,大盤與近月台指!$A$4:$I$499,2,FALSE)</f>
        <v>#N/A</v>
      </c>
      <c r="D713" s="34" t="e">
        <f>VLOOKUP($B713,大盤與近月台指!$A$4:$I$499,3,FALSE)</f>
        <v>#N/A</v>
      </c>
      <c r="E713" s="35" t="e">
        <f>VLOOKUP($B713,大盤與近月台指!$A$4:$I$499,4,FALSE)</f>
        <v>#N/A</v>
      </c>
      <c r="F713" s="33" t="e">
        <f>VLOOKUP($B713,大盤與近月台指!$A$4:$I$499,5,FALSE)</f>
        <v>#N/A</v>
      </c>
      <c r="G713" s="49" t="e">
        <f>VLOOKUP($B713,三大法人買賣超!$A$4:$I$500,3,FALSE)</f>
        <v>#N/A</v>
      </c>
      <c r="H713" s="34" t="e">
        <f>VLOOKUP($B713,三大法人買賣超!$A$4:$I$500,5,FALSE)</f>
        <v>#N/A</v>
      </c>
      <c r="I713" s="27" t="e">
        <f>VLOOKUP($B713,三大法人買賣超!$A$4:$I$500,7,FALSE)</f>
        <v>#N/A</v>
      </c>
      <c r="J713" s="27" t="e">
        <f>VLOOKUP($B713,三大法人買賣超!$A$4:$I$500,9,FALSE)</f>
        <v>#N/A</v>
      </c>
      <c r="K713" s="37">
        <f>新台幣匯率美元指數!B714</f>
        <v>0</v>
      </c>
      <c r="L713" s="38">
        <f>新台幣匯率美元指數!C714</f>
        <v>0</v>
      </c>
      <c r="M713" s="39">
        <f>新台幣匯率美元指數!D714</f>
        <v>0</v>
      </c>
      <c r="N713" s="27" t="e">
        <f>VLOOKUP($B713,外資期貨未平倉口數!$A$4:$M$499,4,FALSE)</f>
        <v>#N/A</v>
      </c>
      <c r="O713" s="27" t="e">
        <f>VLOOKUP($B713,外資期貨未平倉口數!$A$4:$M$499,9,FALSE)</f>
        <v>#N/A</v>
      </c>
      <c r="P713" s="27" t="e">
        <f>VLOOKUP($B713,外資期貨未平倉口數!$A$4:$M$499,10,FALSE)</f>
        <v>#N/A</v>
      </c>
      <c r="Q713" s="27" t="e">
        <f>VLOOKUP($B713,外資期貨未平倉口數!$A$4:$M$499,11,FALSE)</f>
        <v>#N/A</v>
      </c>
      <c r="R713" s="64" t="e">
        <f>VLOOKUP($B713,選擇權未平倉餘額!$A$4:$I$500,6,FALSE)</f>
        <v>#N/A</v>
      </c>
      <c r="S713" s="64" t="e">
        <f>VLOOKUP($B713,選擇權未平倉餘額!$A$4:$I$500,7,FALSE)</f>
        <v>#N/A</v>
      </c>
      <c r="T713" s="64" t="e">
        <f>VLOOKUP($B713,選擇權未平倉餘額!$A$4:$I$500,8,FALSE)</f>
        <v>#N/A</v>
      </c>
      <c r="U713" s="64" t="e">
        <f>VLOOKUP($B713,選擇權未平倉餘額!$A$4:$I$500,9,FALSE)</f>
        <v>#N/A</v>
      </c>
      <c r="V713" s="39" t="e">
        <f>VLOOKUP($B713,臺指選擇權P_C_Ratios!$A$4:$C$500,3,FALSE)</f>
        <v>#N/A</v>
      </c>
      <c r="W713" s="41" t="e">
        <f>VLOOKUP($B713,散戶多空比!$A$6:$L$500,12,FALSE)</f>
        <v>#N/A</v>
      </c>
      <c r="X713" s="40" t="e">
        <f>VLOOKUP($B713,期貨大額交易人未沖銷部位!$A$4:$O$499,4,FALSE)</f>
        <v>#N/A</v>
      </c>
      <c r="Y713" s="40" t="e">
        <f>VLOOKUP($B713,期貨大額交易人未沖銷部位!$A$4:$O$499,7,FALSE)</f>
        <v>#N/A</v>
      </c>
      <c r="Z713" s="40" t="e">
        <f>VLOOKUP($B713,期貨大額交易人未沖銷部位!$A$4:$O$499,10,FALSE)</f>
        <v>#N/A</v>
      </c>
      <c r="AA713" s="40" t="e">
        <f>VLOOKUP($B713,期貨大額交易人未沖銷部位!$A$4:$O$499,13,FALSE)</f>
        <v>#N/A</v>
      </c>
      <c r="AB713" s="40" t="e">
        <f>VLOOKUP($B713,期貨大額交易人未沖銷部位!$A$4:$O$499,14,FALSE)</f>
        <v>#N/A</v>
      </c>
      <c r="AC713" s="40" t="e">
        <f>VLOOKUP($B713,期貨大額交易人未沖銷部位!$A$4:$O$499,15,FALSE)</f>
        <v>#N/A</v>
      </c>
      <c r="AD713" s="33" t="e">
        <f>VLOOKUP($B713,三大美股走勢!$A$4:$J$495,4,FALSE)</f>
        <v>#N/A</v>
      </c>
      <c r="AE713" s="33" t="e">
        <f>VLOOKUP($B713,三大美股走勢!$A$4:$J$495,7,FALSE)</f>
        <v>#N/A</v>
      </c>
      <c r="AF713" s="33" t="e">
        <f>VLOOKUP($B713,三大美股走勢!$A$4:$J$495,10,FALSE)</f>
        <v>#N/A</v>
      </c>
    </row>
    <row r="714" spans="2:32">
      <c r="B714" s="32">
        <v>43493</v>
      </c>
      <c r="C714" s="33" t="e">
        <f>VLOOKUP($B714,大盤與近月台指!$A$4:$I$499,2,FALSE)</f>
        <v>#N/A</v>
      </c>
      <c r="D714" s="34" t="e">
        <f>VLOOKUP($B714,大盤與近月台指!$A$4:$I$499,3,FALSE)</f>
        <v>#N/A</v>
      </c>
      <c r="E714" s="35" t="e">
        <f>VLOOKUP($B714,大盤與近月台指!$A$4:$I$499,4,FALSE)</f>
        <v>#N/A</v>
      </c>
      <c r="F714" s="33" t="e">
        <f>VLOOKUP($B714,大盤與近月台指!$A$4:$I$499,5,FALSE)</f>
        <v>#N/A</v>
      </c>
      <c r="G714" s="49" t="e">
        <f>VLOOKUP($B714,三大法人買賣超!$A$4:$I$500,3,FALSE)</f>
        <v>#N/A</v>
      </c>
      <c r="H714" s="34" t="e">
        <f>VLOOKUP($B714,三大法人買賣超!$A$4:$I$500,5,FALSE)</f>
        <v>#N/A</v>
      </c>
      <c r="I714" s="27" t="e">
        <f>VLOOKUP($B714,三大法人買賣超!$A$4:$I$500,7,FALSE)</f>
        <v>#N/A</v>
      </c>
      <c r="J714" s="27" t="e">
        <f>VLOOKUP($B714,三大法人買賣超!$A$4:$I$500,9,FALSE)</f>
        <v>#N/A</v>
      </c>
      <c r="K714" s="37">
        <f>新台幣匯率美元指數!B715</f>
        <v>0</v>
      </c>
      <c r="L714" s="38">
        <f>新台幣匯率美元指數!C715</f>
        <v>0</v>
      </c>
      <c r="M714" s="39">
        <f>新台幣匯率美元指數!D715</f>
        <v>0</v>
      </c>
      <c r="N714" s="27" t="e">
        <f>VLOOKUP($B714,外資期貨未平倉口數!$A$4:$M$499,4,FALSE)</f>
        <v>#N/A</v>
      </c>
      <c r="O714" s="27" t="e">
        <f>VLOOKUP($B714,外資期貨未平倉口數!$A$4:$M$499,9,FALSE)</f>
        <v>#N/A</v>
      </c>
      <c r="P714" s="27" t="e">
        <f>VLOOKUP($B714,外資期貨未平倉口數!$A$4:$M$499,10,FALSE)</f>
        <v>#N/A</v>
      </c>
      <c r="Q714" s="27" t="e">
        <f>VLOOKUP($B714,外資期貨未平倉口數!$A$4:$M$499,11,FALSE)</f>
        <v>#N/A</v>
      </c>
      <c r="R714" s="64" t="e">
        <f>VLOOKUP($B714,選擇權未平倉餘額!$A$4:$I$500,6,FALSE)</f>
        <v>#N/A</v>
      </c>
      <c r="S714" s="64" t="e">
        <f>VLOOKUP($B714,選擇權未平倉餘額!$A$4:$I$500,7,FALSE)</f>
        <v>#N/A</v>
      </c>
      <c r="T714" s="64" t="e">
        <f>VLOOKUP($B714,選擇權未平倉餘額!$A$4:$I$500,8,FALSE)</f>
        <v>#N/A</v>
      </c>
      <c r="U714" s="64" t="e">
        <f>VLOOKUP($B714,選擇權未平倉餘額!$A$4:$I$500,9,FALSE)</f>
        <v>#N/A</v>
      </c>
      <c r="V714" s="39" t="e">
        <f>VLOOKUP($B714,臺指選擇權P_C_Ratios!$A$4:$C$500,3,FALSE)</f>
        <v>#N/A</v>
      </c>
      <c r="W714" s="41" t="e">
        <f>VLOOKUP($B714,散戶多空比!$A$6:$L$500,12,FALSE)</f>
        <v>#N/A</v>
      </c>
      <c r="X714" s="40" t="e">
        <f>VLOOKUP($B714,期貨大額交易人未沖銷部位!$A$4:$O$499,4,FALSE)</f>
        <v>#N/A</v>
      </c>
      <c r="Y714" s="40" t="e">
        <f>VLOOKUP($B714,期貨大額交易人未沖銷部位!$A$4:$O$499,7,FALSE)</f>
        <v>#N/A</v>
      </c>
      <c r="Z714" s="40" t="e">
        <f>VLOOKUP($B714,期貨大額交易人未沖銷部位!$A$4:$O$499,10,FALSE)</f>
        <v>#N/A</v>
      </c>
      <c r="AA714" s="40" t="e">
        <f>VLOOKUP($B714,期貨大額交易人未沖銷部位!$A$4:$O$499,13,FALSE)</f>
        <v>#N/A</v>
      </c>
      <c r="AB714" s="40" t="e">
        <f>VLOOKUP($B714,期貨大額交易人未沖銷部位!$A$4:$O$499,14,FALSE)</f>
        <v>#N/A</v>
      </c>
      <c r="AC714" s="40" t="e">
        <f>VLOOKUP($B714,期貨大額交易人未沖銷部位!$A$4:$O$499,15,FALSE)</f>
        <v>#N/A</v>
      </c>
      <c r="AD714" s="33" t="e">
        <f>VLOOKUP($B714,三大美股走勢!$A$4:$J$495,4,FALSE)</f>
        <v>#N/A</v>
      </c>
      <c r="AE714" s="33" t="e">
        <f>VLOOKUP($B714,三大美股走勢!$A$4:$J$495,7,FALSE)</f>
        <v>#N/A</v>
      </c>
      <c r="AF714" s="33" t="e">
        <f>VLOOKUP($B714,三大美股走勢!$A$4:$J$495,10,FALSE)</f>
        <v>#N/A</v>
      </c>
    </row>
    <row r="715" spans="2:32">
      <c r="B715" s="32">
        <v>43494</v>
      </c>
      <c r="C715" s="33" t="e">
        <f>VLOOKUP($B715,大盤與近月台指!$A$4:$I$499,2,FALSE)</f>
        <v>#N/A</v>
      </c>
      <c r="D715" s="34" t="e">
        <f>VLOOKUP($B715,大盤與近月台指!$A$4:$I$499,3,FALSE)</f>
        <v>#N/A</v>
      </c>
      <c r="E715" s="35" t="e">
        <f>VLOOKUP($B715,大盤與近月台指!$A$4:$I$499,4,FALSE)</f>
        <v>#N/A</v>
      </c>
      <c r="F715" s="33" t="e">
        <f>VLOOKUP($B715,大盤與近月台指!$A$4:$I$499,5,FALSE)</f>
        <v>#N/A</v>
      </c>
      <c r="G715" s="49" t="e">
        <f>VLOOKUP($B715,三大法人買賣超!$A$4:$I$500,3,FALSE)</f>
        <v>#N/A</v>
      </c>
      <c r="H715" s="34" t="e">
        <f>VLOOKUP($B715,三大法人買賣超!$A$4:$I$500,5,FALSE)</f>
        <v>#N/A</v>
      </c>
      <c r="I715" s="27" t="e">
        <f>VLOOKUP($B715,三大法人買賣超!$A$4:$I$500,7,FALSE)</f>
        <v>#N/A</v>
      </c>
      <c r="J715" s="27" t="e">
        <f>VLOOKUP($B715,三大法人買賣超!$A$4:$I$500,9,FALSE)</f>
        <v>#N/A</v>
      </c>
      <c r="K715" s="37">
        <f>新台幣匯率美元指數!B716</f>
        <v>0</v>
      </c>
      <c r="L715" s="38">
        <f>新台幣匯率美元指數!C716</f>
        <v>0</v>
      </c>
      <c r="M715" s="39">
        <f>新台幣匯率美元指數!D716</f>
        <v>0</v>
      </c>
      <c r="N715" s="27" t="e">
        <f>VLOOKUP($B715,外資期貨未平倉口數!$A$4:$M$499,4,FALSE)</f>
        <v>#N/A</v>
      </c>
      <c r="O715" s="27" t="e">
        <f>VLOOKUP($B715,外資期貨未平倉口數!$A$4:$M$499,9,FALSE)</f>
        <v>#N/A</v>
      </c>
      <c r="P715" s="27" t="e">
        <f>VLOOKUP($B715,外資期貨未平倉口數!$A$4:$M$499,10,FALSE)</f>
        <v>#N/A</v>
      </c>
      <c r="Q715" s="27" t="e">
        <f>VLOOKUP($B715,外資期貨未平倉口數!$A$4:$M$499,11,FALSE)</f>
        <v>#N/A</v>
      </c>
      <c r="R715" s="64" t="e">
        <f>VLOOKUP($B715,選擇權未平倉餘額!$A$4:$I$500,6,FALSE)</f>
        <v>#N/A</v>
      </c>
      <c r="S715" s="64" t="e">
        <f>VLOOKUP($B715,選擇權未平倉餘額!$A$4:$I$500,7,FALSE)</f>
        <v>#N/A</v>
      </c>
      <c r="T715" s="64" t="e">
        <f>VLOOKUP($B715,選擇權未平倉餘額!$A$4:$I$500,8,FALSE)</f>
        <v>#N/A</v>
      </c>
      <c r="U715" s="64" t="e">
        <f>VLOOKUP($B715,選擇權未平倉餘額!$A$4:$I$500,9,FALSE)</f>
        <v>#N/A</v>
      </c>
      <c r="V715" s="39" t="e">
        <f>VLOOKUP($B715,臺指選擇權P_C_Ratios!$A$4:$C$500,3,FALSE)</f>
        <v>#N/A</v>
      </c>
      <c r="W715" s="41" t="e">
        <f>VLOOKUP($B715,散戶多空比!$A$6:$L$500,12,FALSE)</f>
        <v>#N/A</v>
      </c>
      <c r="X715" s="40" t="e">
        <f>VLOOKUP($B715,期貨大額交易人未沖銷部位!$A$4:$O$499,4,FALSE)</f>
        <v>#N/A</v>
      </c>
      <c r="Y715" s="40" t="e">
        <f>VLOOKUP($B715,期貨大額交易人未沖銷部位!$A$4:$O$499,7,FALSE)</f>
        <v>#N/A</v>
      </c>
      <c r="Z715" s="40" t="e">
        <f>VLOOKUP($B715,期貨大額交易人未沖銷部位!$A$4:$O$499,10,FALSE)</f>
        <v>#N/A</v>
      </c>
      <c r="AA715" s="40" t="e">
        <f>VLOOKUP($B715,期貨大額交易人未沖銷部位!$A$4:$O$499,13,FALSE)</f>
        <v>#N/A</v>
      </c>
      <c r="AB715" s="40" t="e">
        <f>VLOOKUP($B715,期貨大額交易人未沖銷部位!$A$4:$O$499,14,FALSE)</f>
        <v>#N/A</v>
      </c>
      <c r="AC715" s="40" t="e">
        <f>VLOOKUP($B715,期貨大額交易人未沖銷部位!$A$4:$O$499,15,FALSE)</f>
        <v>#N/A</v>
      </c>
      <c r="AD715" s="33" t="e">
        <f>VLOOKUP($B715,三大美股走勢!$A$4:$J$495,4,FALSE)</f>
        <v>#N/A</v>
      </c>
      <c r="AE715" s="33" t="e">
        <f>VLOOKUP($B715,三大美股走勢!$A$4:$J$495,7,FALSE)</f>
        <v>#N/A</v>
      </c>
      <c r="AF715" s="33" t="e">
        <f>VLOOKUP($B715,三大美股走勢!$A$4:$J$495,10,FALSE)</f>
        <v>#N/A</v>
      </c>
    </row>
    <row r="716" spans="2:32">
      <c r="B716" s="32">
        <v>43495</v>
      </c>
      <c r="C716" s="33" t="e">
        <f>VLOOKUP($B716,大盤與近月台指!$A$4:$I$499,2,FALSE)</f>
        <v>#N/A</v>
      </c>
      <c r="D716" s="34" t="e">
        <f>VLOOKUP($B716,大盤與近月台指!$A$4:$I$499,3,FALSE)</f>
        <v>#N/A</v>
      </c>
      <c r="E716" s="35" t="e">
        <f>VLOOKUP($B716,大盤與近月台指!$A$4:$I$499,4,FALSE)</f>
        <v>#N/A</v>
      </c>
      <c r="F716" s="33" t="e">
        <f>VLOOKUP($B716,大盤與近月台指!$A$4:$I$499,5,FALSE)</f>
        <v>#N/A</v>
      </c>
      <c r="G716" s="49" t="e">
        <f>VLOOKUP($B716,三大法人買賣超!$A$4:$I$500,3,FALSE)</f>
        <v>#N/A</v>
      </c>
      <c r="H716" s="34" t="e">
        <f>VLOOKUP($B716,三大法人買賣超!$A$4:$I$500,5,FALSE)</f>
        <v>#N/A</v>
      </c>
      <c r="I716" s="27" t="e">
        <f>VLOOKUP($B716,三大法人買賣超!$A$4:$I$500,7,FALSE)</f>
        <v>#N/A</v>
      </c>
      <c r="J716" s="27" t="e">
        <f>VLOOKUP($B716,三大法人買賣超!$A$4:$I$500,9,FALSE)</f>
        <v>#N/A</v>
      </c>
      <c r="K716" s="37">
        <f>新台幣匯率美元指數!B717</f>
        <v>0</v>
      </c>
      <c r="L716" s="38">
        <f>新台幣匯率美元指數!C717</f>
        <v>0</v>
      </c>
      <c r="M716" s="39">
        <f>新台幣匯率美元指數!D717</f>
        <v>0</v>
      </c>
      <c r="N716" s="27" t="e">
        <f>VLOOKUP($B716,外資期貨未平倉口數!$A$4:$M$499,4,FALSE)</f>
        <v>#N/A</v>
      </c>
      <c r="O716" s="27" t="e">
        <f>VLOOKUP($B716,外資期貨未平倉口數!$A$4:$M$499,9,FALSE)</f>
        <v>#N/A</v>
      </c>
      <c r="P716" s="27" t="e">
        <f>VLOOKUP($B716,外資期貨未平倉口數!$A$4:$M$499,10,FALSE)</f>
        <v>#N/A</v>
      </c>
      <c r="Q716" s="27" t="e">
        <f>VLOOKUP($B716,外資期貨未平倉口數!$A$4:$M$499,11,FALSE)</f>
        <v>#N/A</v>
      </c>
      <c r="R716" s="64" t="e">
        <f>VLOOKUP($B716,選擇權未平倉餘額!$A$4:$I$500,6,FALSE)</f>
        <v>#N/A</v>
      </c>
      <c r="S716" s="64" t="e">
        <f>VLOOKUP($B716,選擇權未平倉餘額!$A$4:$I$500,7,FALSE)</f>
        <v>#N/A</v>
      </c>
      <c r="T716" s="64" t="e">
        <f>VLOOKUP($B716,選擇權未平倉餘額!$A$4:$I$500,8,FALSE)</f>
        <v>#N/A</v>
      </c>
      <c r="U716" s="64" t="e">
        <f>VLOOKUP($B716,選擇權未平倉餘額!$A$4:$I$500,9,FALSE)</f>
        <v>#N/A</v>
      </c>
      <c r="V716" s="39" t="e">
        <f>VLOOKUP($B716,臺指選擇權P_C_Ratios!$A$4:$C$500,3,FALSE)</f>
        <v>#N/A</v>
      </c>
      <c r="W716" s="41" t="e">
        <f>VLOOKUP($B716,散戶多空比!$A$6:$L$500,12,FALSE)</f>
        <v>#N/A</v>
      </c>
      <c r="X716" s="40" t="e">
        <f>VLOOKUP($B716,期貨大額交易人未沖銷部位!$A$4:$O$499,4,FALSE)</f>
        <v>#N/A</v>
      </c>
      <c r="Y716" s="40" t="e">
        <f>VLOOKUP($B716,期貨大額交易人未沖銷部位!$A$4:$O$499,7,FALSE)</f>
        <v>#N/A</v>
      </c>
      <c r="Z716" s="40" t="e">
        <f>VLOOKUP($B716,期貨大額交易人未沖銷部位!$A$4:$O$499,10,FALSE)</f>
        <v>#N/A</v>
      </c>
      <c r="AA716" s="40" t="e">
        <f>VLOOKUP($B716,期貨大額交易人未沖銷部位!$A$4:$O$499,13,FALSE)</f>
        <v>#N/A</v>
      </c>
      <c r="AB716" s="40" t="e">
        <f>VLOOKUP($B716,期貨大額交易人未沖銷部位!$A$4:$O$499,14,FALSE)</f>
        <v>#N/A</v>
      </c>
      <c r="AC716" s="40" t="e">
        <f>VLOOKUP($B716,期貨大額交易人未沖銷部位!$A$4:$O$499,15,FALSE)</f>
        <v>#N/A</v>
      </c>
      <c r="AD716" s="33" t="e">
        <f>VLOOKUP($B716,三大美股走勢!$A$4:$J$495,4,FALSE)</f>
        <v>#N/A</v>
      </c>
      <c r="AE716" s="33" t="e">
        <f>VLOOKUP($B716,三大美股走勢!$A$4:$J$495,7,FALSE)</f>
        <v>#N/A</v>
      </c>
      <c r="AF716" s="33" t="e">
        <f>VLOOKUP($B716,三大美股走勢!$A$4:$J$495,10,FALSE)</f>
        <v>#N/A</v>
      </c>
    </row>
    <row r="717" spans="2:32">
      <c r="B717" s="32">
        <v>43496</v>
      </c>
      <c r="C717" s="33" t="e">
        <f>VLOOKUP($B717,大盤與近月台指!$A$4:$I$499,2,FALSE)</f>
        <v>#N/A</v>
      </c>
      <c r="D717" s="34" t="e">
        <f>VLOOKUP($B717,大盤與近月台指!$A$4:$I$499,3,FALSE)</f>
        <v>#N/A</v>
      </c>
      <c r="E717" s="35" t="e">
        <f>VLOOKUP($B717,大盤與近月台指!$A$4:$I$499,4,FALSE)</f>
        <v>#N/A</v>
      </c>
      <c r="F717" s="33" t="e">
        <f>VLOOKUP($B717,大盤與近月台指!$A$4:$I$499,5,FALSE)</f>
        <v>#N/A</v>
      </c>
      <c r="G717" s="49" t="e">
        <f>VLOOKUP($B717,三大法人買賣超!$A$4:$I$500,3,FALSE)</f>
        <v>#N/A</v>
      </c>
      <c r="H717" s="34" t="e">
        <f>VLOOKUP($B717,三大法人買賣超!$A$4:$I$500,5,FALSE)</f>
        <v>#N/A</v>
      </c>
      <c r="I717" s="27" t="e">
        <f>VLOOKUP($B717,三大法人買賣超!$A$4:$I$500,7,FALSE)</f>
        <v>#N/A</v>
      </c>
      <c r="J717" s="27" t="e">
        <f>VLOOKUP($B717,三大法人買賣超!$A$4:$I$500,9,FALSE)</f>
        <v>#N/A</v>
      </c>
      <c r="K717" s="37">
        <f>新台幣匯率美元指數!B718</f>
        <v>0</v>
      </c>
      <c r="L717" s="38">
        <f>新台幣匯率美元指數!C718</f>
        <v>0</v>
      </c>
      <c r="M717" s="39">
        <f>新台幣匯率美元指數!D718</f>
        <v>0</v>
      </c>
      <c r="N717" s="27" t="e">
        <f>VLOOKUP($B717,外資期貨未平倉口數!$A$4:$M$499,4,FALSE)</f>
        <v>#N/A</v>
      </c>
      <c r="O717" s="27" t="e">
        <f>VLOOKUP($B717,外資期貨未平倉口數!$A$4:$M$499,9,FALSE)</f>
        <v>#N/A</v>
      </c>
      <c r="P717" s="27" t="e">
        <f>VLOOKUP($B717,外資期貨未平倉口數!$A$4:$M$499,10,FALSE)</f>
        <v>#N/A</v>
      </c>
      <c r="Q717" s="27" t="e">
        <f>VLOOKUP($B717,外資期貨未平倉口數!$A$4:$M$499,11,FALSE)</f>
        <v>#N/A</v>
      </c>
      <c r="R717" s="64" t="e">
        <f>VLOOKUP($B717,選擇權未平倉餘額!$A$4:$I$500,6,FALSE)</f>
        <v>#N/A</v>
      </c>
      <c r="S717" s="64" t="e">
        <f>VLOOKUP($B717,選擇權未平倉餘額!$A$4:$I$500,7,FALSE)</f>
        <v>#N/A</v>
      </c>
      <c r="T717" s="64" t="e">
        <f>VLOOKUP($B717,選擇權未平倉餘額!$A$4:$I$500,8,FALSE)</f>
        <v>#N/A</v>
      </c>
      <c r="U717" s="64" t="e">
        <f>VLOOKUP($B717,選擇權未平倉餘額!$A$4:$I$500,9,FALSE)</f>
        <v>#N/A</v>
      </c>
      <c r="V717" s="39" t="e">
        <f>VLOOKUP($B717,臺指選擇權P_C_Ratios!$A$4:$C$500,3,FALSE)</f>
        <v>#N/A</v>
      </c>
      <c r="W717" s="41" t="e">
        <f>VLOOKUP($B717,散戶多空比!$A$6:$L$500,12,FALSE)</f>
        <v>#N/A</v>
      </c>
      <c r="X717" s="40" t="e">
        <f>VLOOKUP($B717,期貨大額交易人未沖銷部位!$A$4:$O$499,4,FALSE)</f>
        <v>#N/A</v>
      </c>
      <c r="Y717" s="40" t="e">
        <f>VLOOKUP($B717,期貨大額交易人未沖銷部位!$A$4:$O$499,7,FALSE)</f>
        <v>#N/A</v>
      </c>
      <c r="Z717" s="40" t="e">
        <f>VLOOKUP($B717,期貨大額交易人未沖銷部位!$A$4:$O$499,10,FALSE)</f>
        <v>#N/A</v>
      </c>
      <c r="AA717" s="40" t="e">
        <f>VLOOKUP($B717,期貨大額交易人未沖銷部位!$A$4:$O$499,13,FALSE)</f>
        <v>#N/A</v>
      </c>
      <c r="AB717" s="40" t="e">
        <f>VLOOKUP($B717,期貨大額交易人未沖銷部位!$A$4:$O$499,14,FALSE)</f>
        <v>#N/A</v>
      </c>
      <c r="AC717" s="40" t="e">
        <f>VLOOKUP($B717,期貨大額交易人未沖銷部位!$A$4:$O$499,15,FALSE)</f>
        <v>#N/A</v>
      </c>
      <c r="AD717" s="33" t="e">
        <f>VLOOKUP($B717,三大美股走勢!$A$4:$J$495,4,FALSE)</f>
        <v>#N/A</v>
      </c>
      <c r="AE717" s="33" t="e">
        <f>VLOOKUP($B717,三大美股走勢!$A$4:$J$495,7,FALSE)</f>
        <v>#N/A</v>
      </c>
      <c r="AF717" s="33" t="e">
        <f>VLOOKUP($B717,三大美股走勢!$A$4:$J$495,10,FALSE)</f>
        <v>#N/A</v>
      </c>
    </row>
    <row r="718" spans="2:32">
      <c r="B718" s="32">
        <v>43497</v>
      </c>
      <c r="C718" s="33" t="e">
        <f>VLOOKUP($B718,大盤與近月台指!$A$4:$I$499,2,FALSE)</f>
        <v>#N/A</v>
      </c>
      <c r="D718" s="34" t="e">
        <f>VLOOKUP($B718,大盤與近月台指!$A$4:$I$499,3,FALSE)</f>
        <v>#N/A</v>
      </c>
      <c r="E718" s="35" t="e">
        <f>VLOOKUP($B718,大盤與近月台指!$A$4:$I$499,4,FALSE)</f>
        <v>#N/A</v>
      </c>
      <c r="F718" s="33" t="e">
        <f>VLOOKUP($B718,大盤與近月台指!$A$4:$I$499,5,FALSE)</f>
        <v>#N/A</v>
      </c>
      <c r="G718" s="49" t="e">
        <f>VLOOKUP($B718,三大法人買賣超!$A$4:$I$500,3,FALSE)</f>
        <v>#N/A</v>
      </c>
      <c r="H718" s="34" t="e">
        <f>VLOOKUP($B718,三大法人買賣超!$A$4:$I$500,5,FALSE)</f>
        <v>#N/A</v>
      </c>
      <c r="I718" s="27" t="e">
        <f>VLOOKUP($B718,三大法人買賣超!$A$4:$I$500,7,FALSE)</f>
        <v>#N/A</v>
      </c>
      <c r="J718" s="27" t="e">
        <f>VLOOKUP($B718,三大法人買賣超!$A$4:$I$500,9,FALSE)</f>
        <v>#N/A</v>
      </c>
      <c r="K718" s="37">
        <f>新台幣匯率美元指數!B719</f>
        <v>0</v>
      </c>
      <c r="L718" s="38">
        <f>新台幣匯率美元指數!C719</f>
        <v>0</v>
      </c>
      <c r="M718" s="39">
        <f>新台幣匯率美元指數!D719</f>
        <v>0</v>
      </c>
      <c r="N718" s="27" t="e">
        <f>VLOOKUP($B718,外資期貨未平倉口數!$A$4:$M$499,4,FALSE)</f>
        <v>#N/A</v>
      </c>
      <c r="O718" s="27" t="e">
        <f>VLOOKUP($B718,外資期貨未平倉口數!$A$4:$M$499,9,FALSE)</f>
        <v>#N/A</v>
      </c>
      <c r="P718" s="27" t="e">
        <f>VLOOKUP($B718,外資期貨未平倉口數!$A$4:$M$499,10,FALSE)</f>
        <v>#N/A</v>
      </c>
      <c r="Q718" s="27" t="e">
        <f>VLOOKUP($B718,外資期貨未平倉口數!$A$4:$M$499,11,FALSE)</f>
        <v>#N/A</v>
      </c>
      <c r="R718" s="64" t="e">
        <f>VLOOKUP($B718,選擇權未平倉餘額!$A$4:$I$500,6,FALSE)</f>
        <v>#N/A</v>
      </c>
      <c r="S718" s="64" t="e">
        <f>VLOOKUP($B718,選擇權未平倉餘額!$A$4:$I$500,7,FALSE)</f>
        <v>#N/A</v>
      </c>
      <c r="T718" s="64" t="e">
        <f>VLOOKUP($B718,選擇權未平倉餘額!$A$4:$I$500,8,FALSE)</f>
        <v>#N/A</v>
      </c>
      <c r="U718" s="64" t="e">
        <f>VLOOKUP($B718,選擇權未平倉餘額!$A$4:$I$500,9,FALSE)</f>
        <v>#N/A</v>
      </c>
      <c r="V718" s="39" t="e">
        <f>VLOOKUP($B718,臺指選擇權P_C_Ratios!$A$4:$C$500,3,FALSE)</f>
        <v>#N/A</v>
      </c>
      <c r="W718" s="41" t="e">
        <f>VLOOKUP($B718,散戶多空比!$A$6:$L$500,12,FALSE)</f>
        <v>#N/A</v>
      </c>
      <c r="X718" s="40" t="e">
        <f>VLOOKUP($B718,期貨大額交易人未沖銷部位!$A$4:$O$499,4,FALSE)</f>
        <v>#N/A</v>
      </c>
      <c r="Y718" s="40" t="e">
        <f>VLOOKUP($B718,期貨大額交易人未沖銷部位!$A$4:$O$499,7,FALSE)</f>
        <v>#N/A</v>
      </c>
      <c r="Z718" s="40" t="e">
        <f>VLOOKUP($B718,期貨大額交易人未沖銷部位!$A$4:$O$499,10,FALSE)</f>
        <v>#N/A</v>
      </c>
      <c r="AA718" s="40" t="e">
        <f>VLOOKUP($B718,期貨大額交易人未沖銷部位!$A$4:$O$499,13,FALSE)</f>
        <v>#N/A</v>
      </c>
      <c r="AB718" s="40" t="e">
        <f>VLOOKUP($B718,期貨大額交易人未沖銷部位!$A$4:$O$499,14,FALSE)</f>
        <v>#N/A</v>
      </c>
      <c r="AC718" s="40" t="e">
        <f>VLOOKUP($B718,期貨大額交易人未沖銷部位!$A$4:$O$499,15,FALSE)</f>
        <v>#N/A</v>
      </c>
      <c r="AD718" s="33" t="e">
        <f>VLOOKUP($B718,三大美股走勢!$A$4:$J$495,4,FALSE)</f>
        <v>#N/A</v>
      </c>
      <c r="AE718" s="33" t="e">
        <f>VLOOKUP($B718,三大美股走勢!$A$4:$J$495,7,FALSE)</f>
        <v>#N/A</v>
      </c>
      <c r="AF718" s="33" t="e">
        <f>VLOOKUP($B718,三大美股走勢!$A$4:$J$495,10,FALSE)</f>
        <v>#N/A</v>
      </c>
    </row>
    <row r="719" spans="2:32">
      <c r="B719" s="32">
        <v>43498</v>
      </c>
      <c r="C719" s="33" t="e">
        <f>VLOOKUP($B719,大盤與近月台指!$A$4:$I$499,2,FALSE)</f>
        <v>#N/A</v>
      </c>
      <c r="D719" s="34" t="e">
        <f>VLOOKUP($B719,大盤與近月台指!$A$4:$I$499,3,FALSE)</f>
        <v>#N/A</v>
      </c>
      <c r="E719" s="35" t="e">
        <f>VLOOKUP($B719,大盤與近月台指!$A$4:$I$499,4,FALSE)</f>
        <v>#N/A</v>
      </c>
      <c r="F719" s="33" t="e">
        <f>VLOOKUP($B719,大盤與近月台指!$A$4:$I$499,5,FALSE)</f>
        <v>#N/A</v>
      </c>
      <c r="G719" s="49" t="e">
        <f>VLOOKUP($B719,三大法人買賣超!$A$4:$I$500,3,FALSE)</f>
        <v>#N/A</v>
      </c>
      <c r="H719" s="34" t="e">
        <f>VLOOKUP($B719,三大法人買賣超!$A$4:$I$500,5,FALSE)</f>
        <v>#N/A</v>
      </c>
      <c r="I719" s="27" t="e">
        <f>VLOOKUP($B719,三大法人買賣超!$A$4:$I$500,7,FALSE)</f>
        <v>#N/A</v>
      </c>
      <c r="J719" s="27" t="e">
        <f>VLOOKUP($B719,三大法人買賣超!$A$4:$I$500,9,FALSE)</f>
        <v>#N/A</v>
      </c>
      <c r="K719" s="37">
        <f>新台幣匯率美元指數!B720</f>
        <v>0</v>
      </c>
      <c r="L719" s="38">
        <f>新台幣匯率美元指數!C720</f>
        <v>0</v>
      </c>
      <c r="M719" s="39">
        <f>新台幣匯率美元指數!D720</f>
        <v>0</v>
      </c>
      <c r="N719" s="27" t="e">
        <f>VLOOKUP($B719,外資期貨未平倉口數!$A$4:$M$499,4,FALSE)</f>
        <v>#N/A</v>
      </c>
      <c r="O719" s="27" t="e">
        <f>VLOOKUP($B719,外資期貨未平倉口數!$A$4:$M$499,9,FALSE)</f>
        <v>#N/A</v>
      </c>
      <c r="P719" s="27" t="e">
        <f>VLOOKUP($B719,外資期貨未平倉口數!$A$4:$M$499,10,FALSE)</f>
        <v>#N/A</v>
      </c>
      <c r="Q719" s="27" t="e">
        <f>VLOOKUP($B719,外資期貨未平倉口數!$A$4:$M$499,11,FALSE)</f>
        <v>#N/A</v>
      </c>
      <c r="R719" s="64" t="e">
        <f>VLOOKUP($B719,選擇權未平倉餘額!$A$4:$I$500,6,FALSE)</f>
        <v>#N/A</v>
      </c>
      <c r="S719" s="64" t="e">
        <f>VLOOKUP($B719,選擇權未平倉餘額!$A$4:$I$500,7,FALSE)</f>
        <v>#N/A</v>
      </c>
      <c r="T719" s="64" t="e">
        <f>VLOOKUP($B719,選擇權未平倉餘額!$A$4:$I$500,8,FALSE)</f>
        <v>#N/A</v>
      </c>
      <c r="U719" s="64" t="e">
        <f>VLOOKUP($B719,選擇權未平倉餘額!$A$4:$I$500,9,FALSE)</f>
        <v>#N/A</v>
      </c>
      <c r="V719" s="39" t="e">
        <f>VLOOKUP($B719,臺指選擇權P_C_Ratios!$A$4:$C$500,3,FALSE)</f>
        <v>#N/A</v>
      </c>
      <c r="W719" s="41" t="e">
        <f>VLOOKUP($B719,散戶多空比!$A$6:$L$500,12,FALSE)</f>
        <v>#N/A</v>
      </c>
      <c r="X719" s="40" t="e">
        <f>VLOOKUP($B719,期貨大額交易人未沖銷部位!$A$4:$O$499,4,FALSE)</f>
        <v>#N/A</v>
      </c>
      <c r="Y719" s="40" t="e">
        <f>VLOOKUP($B719,期貨大額交易人未沖銷部位!$A$4:$O$499,7,FALSE)</f>
        <v>#N/A</v>
      </c>
      <c r="Z719" s="40" t="e">
        <f>VLOOKUP($B719,期貨大額交易人未沖銷部位!$A$4:$O$499,10,FALSE)</f>
        <v>#N/A</v>
      </c>
      <c r="AA719" s="40" t="e">
        <f>VLOOKUP($B719,期貨大額交易人未沖銷部位!$A$4:$O$499,13,FALSE)</f>
        <v>#N/A</v>
      </c>
      <c r="AB719" s="40" t="e">
        <f>VLOOKUP($B719,期貨大額交易人未沖銷部位!$A$4:$O$499,14,FALSE)</f>
        <v>#N/A</v>
      </c>
      <c r="AC719" s="40" t="e">
        <f>VLOOKUP($B719,期貨大額交易人未沖銷部位!$A$4:$O$499,15,FALSE)</f>
        <v>#N/A</v>
      </c>
      <c r="AD719" s="33" t="e">
        <f>VLOOKUP($B719,三大美股走勢!$A$4:$J$495,4,FALSE)</f>
        <v>#N/A</v>
      </c>
      <c r="AE719" s="33" t="e">
        <f>VLOOKUP($B719,三大美股走勢!$A$4:$J$495,7,FALSE)</f>
        <v>#N/A</v>
      </c>
      <c r="AF719" s="33" t="e">
        <f>VLOOKUP($B719,三大美股走勢!$A$4:$J$495,10,FALSE)</f>
        <v>#N/A</v>
      </c>
    </row>
    <row r="720" spans="2:32">
      <c r="B720" s="32">
        <v>43499</v>
      </c>
      <c r="C720" s="33" t="e">
        <f>VLOOKUP($B720,大盤與近月台指!$A$4:$I$499,2,FALSE)</f>
        <v>#N/A</v>
      </c>
      <c r="D720" s="34" t="e">
        <f>VLOOKUP($B720,大盤與近月台指!$A$4:$I$499,3,FALSE)</f>
        <v>#N/A</v>
      </c>
      <c r="E720" s="35" t="e">
        <f>VLOOKUP($B720,大盤與近月台指!$A$4:$I$499,4,FALSE)</f>
        <v>#N/A</v>
      </c>
      <c r="F720" s="33" t="e">
        <f>VLOOKUP($B720,大盤與近月台指!$A$4:$I$499,5,FALSE)</f>
        <v>#N/A</v>
      </c>
      <c r="G720" s="49" t="e">
        <f>VLOOKUP($B720,三大法人買賣超!$A$4:$I$500,3,FALSE)</f>
        <v>#N/A</v>
      </c>
      <c r="H720" s="34" t="e">
        <f>VLOOKUP($B720,三大法人買賣超!$A$4:$I$500,5,FALSE)</f>
        <v>#N/A</v>
      </c>
      <c r="I720" s="27" t="e">
        <f>VLOOKUP($B720,三大法人買賣超!$A$4:$I$500,7,FALSE)</f>
        <v>#N/A</v>
      </c>
      <c r="J720" s="27" t="e">
        <f>VLOOKUP($B720,三大法人買賣超!$A$4:$I$500,9,FALSE)</f>
        <v>#N/A</v>
      </c>
      <c r="K720" s="37">
        <f>新台幣匯率美元指數!B721</f>
        <v>0</v>
      </c>
      <c r="L720" s="38">
        <f>新台幣匯率美元指數!C721</f>
        <v>0</v>
      </c>
      <c r="M720" s="39">
        <f>新台幣匯率美元指數!D721</f>
        <v>0</v>
      </c>
      <c r="N720" s="27" t="e">
        <f>VLOOKUP($B720,外資期貨未平倉口數!$A$4:$M$499,4,FALSE)</f>
        <v>#N/A</v>
      </c>
      <c r="O720" s="27" t="e">
        <f>VLOOKUP($B720,外資期貨未平倉口數!$A$4:$M$499,9,FALSE)</f>
        <v>#N/A</v>
      </c>
      <c r="P720" s="27" t="e">
        <f>VLOOKUP($B720,外資期貨未平倉口數!$A$4:$M$499,10,FALSE)</f>
        <v>#N/A</v>
      </c>
      <c r="Q720" s="27" t="e">
        <f>VLOOKUP($B720,外資期貨未平倉口數!$A$4:$M$499,11,FALSE)</f>
        <v>#N/A</v>
      </c>
      <c r="R720" s="64" t="e">
        <f>VLOOKUP($B720,選擇權未平倉餘額!$A$4:$I$500,6,FALSE)</f>
        <v>#N/A</v>
      </c>
      <c r="S720" s="64" t="e">
        <f>VLOOKUP($B720,選擇權未平倉餘額!$A$4:$I$500,7,FALSE)</f>
        <v>#N/A</v>
      </c>
      <c r="T720" s="64" t="e">
        <f>VLOOKUP($B720,選擇權未平倉餘額!$A$4:$I$500,8,FALSE)</f>
        <v>#N/A</v>
      </c>
      <c r="U720" s="64" t="e">
        <f>VLOOKUP($B720,選擇權未平倉餘額!$A$4:$I$500,9,FALSE)</f>
        <v>#N/A</v>
      </c>
      <c r="V720" s="39" t="e">
        <f>VLOOKUP($B720,臺指選擇權P_C_Ratios!$A$4:$C$500,3,FALSE)</f>
        <v>#N/A</v>
      </c>
      <c r="W720" s="41" t="e">
        <f>VLOOKUP($B720,散戶多空比!$A$6:$L$500,12,FALSE)</f>
        <v>#N/A</v>
      </c>
      <c r="X720" s="40" t="e">
        <f>VLOOKUP($B720,期貨大額交易人未沖銷部位!$A$4:$O$499,4,FALSE)</f>
        <v>#N/A</v>
      </c>
      <c r="Y720" s="40" t="e">
        <f>VLOOKUP($B720,期貨大額交易人未沖銷部位!$A$4:$O$499,7,FALSE)</f>
        <v>#N/A</v>
      </c>
      <c r="Z720" s="40" t="e">
        <f>VLOOKUP($B720,期貨大額交易人未沖銷部位!$A$4:$O$499,10,FALSE)</f>
        <v>#N/A</v>
      </c>
      <c r="AA720" s="40" t="e">
        <f>VLOOKUP($B720,期貨大額交易人未沖銷部位!$A$4:$O$499,13,FALSE)</f>
        <v>#N/A</v>
      </c>
      <c r="AB720" s="40" t="e">
        <f>VLOOKUP($B720,期貨大額交易人未沖銷部位!$A$4:$O$499,14,FALSE)</f>
        <v>#N/A</v>
      </c>
      <c r="AC720" s="40" t="e">
        <f>VLOOKUP($B720,期貨大額交易人未沖銷部位!$A$4:$O$499,15,FALSE)</f>
        <v>#N/A</v>
      </c>
      <c r="AD720" s="33" t="e">
        <f>VLOOKUP($B720,三大美股走勢!$A$4:$J$495,4,FALSE)</f>
        <v>#N/A</v>
      </c>
      <c r="AE720" s="33" t="e">
        <f>VLOOKUP($B720,三大美股走勢!$A$4:$J$495,7,FALSE)</f>
        <v>#N/A</v>
      </c>
      <c r="AF720" s="33" t="e">
        <f>VLOOKUP($B720,三大美股走勢!$A$4:$J$495,10,FALSE)</f>
        <v>#N/A</v>
      </c>
    </row>
    <row r="721" spans="2:32">
      <c r="B721" s="32">
        <v>43500</v>
      </c>
      <c r="C721" s="33" t="e">
        <f>VLOOKUP($B721,大盤與近月台指!$A$4:$I$499,2,FALSE)</f>
        <v>#N/A</v>
      </c>
      <c r="D721" s="34" t="e">
        <f>VLOOKUP($B721,大盤與近月台指!$A$4:$I$499,3,FALSE)</f>
        <v>#N/A</v>
      </c>
      <c r="E721" s="35" t="e">
        <f>VLOOKUP($B721,大盤與近月台指!$A$4:$I$499,4,FALSE)</f>
        <v>#N/A</v>
      </c>
      <c r="F721" s="33" t="e">
        <f>VLOOKUP($B721,大盤與近月台指!$A$4:$I$499,5,FALSE)</f>
        <v>#N/A</v>
      </c>
      <c r="G721" s="49" t="e">
        <f>VLOOKUP($B721,三大法人買賣超!$A$4:$I$500,3,FALSE)</f>
        <v>#N/A</v>
      </c>
      <c r="H721" s="34" t="e">
        <f>VLOOKUP($B721,三大法人買賣超!$A$4:$I$500,5,FALSE)</f>
        <v>#N/A</v>
      </c>
      <c r="I721" s="27" t="e">
        <f>VLOOKUP($B721,三大法人買賣超!$A$4:$I$500,7,FALSE)</f>
        <v>#N/A</v>
      </c>
      <c r="J721" s="27" t="e">
        <f>VLOOKUP($B721,三大法人買賣超!$A$4:$I$500,9,FALSE)</f>
        <v>#N/A</v>
      </c>
      <c r="K721" s="37">
        <f>新台幣匯率美元指數!B722</f>
        <v>0</v>
      </c>
      <c r="L721" s="38">
        <f>新台幣匯率美元指數!C722</f>
        <v>0</v>
      </c>
      <c r="M721" s="39">
        <f>新台幣匯率美元指數!D722</f>
        <v>0</v>
      </c>
      <c r="N721" s="27" t="e">
        <f>VLOOKUP($B721,外資期貨未平倉口數!$A$4:$M$499,4,FALSE)</f>
        <v>#N/A</v>
      </c>
      <c r="O721" s="27" t="e">
        <f>VLOOKUP($B721,外資期貨未平倉口數!$A$4:$M$499,9,FALSE)</f>
        <v>#N/A</v>
      </c>
      <c r="P721" s="27" t="e">
        <f>VLOOKUP($B721,外資期貨未平倉口數!$A$4:$M$499,10,FALSE)</f>
        <v>#N/A</v>
      </c>
      <c r="Q721" s="27" t="e">
        <f>VLOOKUP($B721,外資期貨未平倉口數!$A$4:$M$499,11,FALSE)</f>
        <v>#N/A</v>
      </c>
      <c r="R721" s="64" t="e">
        <f>VLOOKUP($B721,選擇權未平倉餘額!$A$4:$I$500,6,FALSE)</f>
        <v>#N/A</v>
      </c>
      <c r="S721" s="64" t="e">
        <f>VLOOKUP($B721,選擇權未平倉餘額!$A$4:$I$500,7,FALSE)</f>
        <v>#N/A</v>
      </c>
      <c r="T721" s="64" t="e">
        <f>VLOOKUP($B721,選擇權未平倉餘額!$A$4:$I$500,8,FALSE)</f>
        <v>#N/A</v>
      </c>
      <c r="U721" s="64" t="e">
        <f>VLOOKUP($B721,選擇權未平倉餘額!$A$4:$I$500,9,FALSE)</f>
        <v>#N/A</v>
      </c>
      <c r="V721" s="39" t="e">
        <f>VLOOKUP($B721,臺指選擇權P_C_Ratios!$A$4:$C$500,3,FALSE)</f>
        <v>#N/A</v>
      </c>
      <c r="W721" s="41" t="e">
        <f>VLOOKUP($B721,散戶多空比!$A$6:$L$500,12,FALSE)</f>
        <v>#N/A</v>
      </c>
      <c r="X721" s="40" t="e">
        <f>VLOOKUP($B721,期貨大額交易人未沖銷部位!$A$4:$O$499,4,FALSE)</f>
        <v>#N/A</v>
      </c>
      <c r="Y721" s="40" t="e">
        <f>VLOOKUP($B721,期貨大額交易人未沖銷部位!$A$4:$O$499,7,FALSE)</f>
        <v>#N/A</v>
      </c>
      <c r="Z721" s="40" t="e">
        <f>VLOOKUP($B721,期貨大額交易人未沖銷部位!$A$4:$O$499,10,FALSE)</f>
        <v>#N/A</v>
      </c>
      <c r="AA721" s="40" t="e">
        <f>VLOOKUP($B721,期貨大額交易人未沖銷部位!$A$4:$O$499,13,FALSE)</f>
        <v>#N/A</v>
      </c>
      <c r="AB721" s="40" t="e">
        <f>VLOOKUP($B721,期貨大額交易人未沖銷部位!$A$4:$O$499,14,FALSE)</f>
        <v>#N/A</v>
      </c>
      <c r="AC721" s="40" t="e">
        <f>VLOOKUP($B721,期貨大額交易人未沖銷部位!$A$4:$O$499,15,FALSE)</f>
        <v>#N/A</v>
      </c>
      <c r="AD721" s="33" t="e">
        <f>VLOOKUP($B721,三大美股走勢!$A$4:$J$495,4,FALSE)</f>
        <v>#N/A</v>
      </c>
      <c r="AE721" s="33" t="e">
        <f>VLOOKUP($B721,三大美股走勢!$A$4:$J$495,7,FALSE)</f>
        <v>#N/A</v>
      </c>
      <c r="AF721" s="33" t="e">
        <f>VLOOKUP($B721,三大美股走勢!$A$4:$J$495,10,FALSE)</f>
        <v>#N/A</v>
      </c>
    </row>
    <row r="722" spans="2:32">
      <c r="B722" s="32">
        <v>43501</v>
      </c>
      <c r="C722" s="33" t="e">
        <f>VLOOKUP($B722,大盤與近月台指!$A$4:$I$499,2,FALSE)</f>
        <v>#N/A</v>
      </c>
      <c r="D722" s="34" t="e">
        <f>VLOOKUP($B722,大盤與近月台指!$A$4:$I$499,3,FALSE)</f>
        <v>#N/A</v>
      </c>
      <c r="E722" s="35" t="e">
        <f>VLOOKUP($B722,大盤與近月台指!$A$4:$I$499,4,FALSE)</f>
        <v>#N/A</v>
      </c>
      <c r="F722" s="33" t="e">
        <f>VLOOKUP($B722,大盤與近月台指!$A$4:$I$499,5,FALSE)</f>
        <v>#N/A</v>
      </c>
      <c r="G722" s="49" t="e">
        <f>VLOOKUP($B722,三大法人買賣超!$A$4:$I$500,3,FALSE)</f>
        <v>#N/A</v>
      </c>
      <c r="H722" s="34" t="e">
        <f>VLOOKUP($B722,三大法人買賣超!$A$4:$I$500,5,FALSE)</f>
        <v>#N/A</v>
      </c>
      <c r="I722" s="27" t="e">
        <f>VLOOKUP($B722,三大法人買賣超!$A$4:$I$500,7,FALSE)</f>
        <v>#N/A</v>
      </c>
      <c r="J722" s="27" t="e">
        <f>VLOOKUP($B722,三大法人買賣超!$A$4:$I$500,9,FALSE)</f>
        <v>#N/A</v>
      </c>
      <c r="K722" s="37">
        <f>新台幣匯率美元指數!B723</f>
        <v>0</v>
      </c>
      <c r="L722" s="38">
        <f>新台幣匯率美元指數!C723</f>
        <v>0</v>
      </c>
      <c r="M722" s="39">
        <f>新台幣匯率美元指數!D723</f>
        <v>0</v>
      </c>
      <c r="N722" s="27" t="e">
        <f>VLOOKUP($B722,外資期貨未平倉口數!$A$4:$M$499,4,FALSE)</f>
        <v>#N/A</v>
      </c>
      <c r="O722" s="27" t="e">
        <f>VLOOKUP($B722,外資期貨未平倉口數!$A$4:$M$499,9,FALSE)</f>
        <v>#N/A</v>
      </c>
      <c r="P722" s="27" t="e">
        <f>VLOOKUP($B722,外資期貨未平倉口數!$A$4:$M$499,10,FALSE)</f>
        <v>#N/A</v>
      </c>
      <c r="Q722" s="27" t="e">
        <f>VLOOKUP($B722,外資期貨未平倉口數!$A$4:$M$499,11,FALSE)</f>
        <v>#N/A</v>
      </c>
      <c r="R722" s="64" t="e">
        <f>VLOOKUP($B722,選擇權未平倉餘額!$A$4:$I$500,6,FALSE)</f>
        <v>#N/A</v>
      </c>
      <c r="S722" s="64" t="e">
        <f>VLOOKUP($B722,選擇權未平倉餘額!$A$4:$I$500,7,FALSE)</f>
        <v>#N/A</v>
      </c>
      <c r="T722" s="64" t="e">
        <f>VLOOKUP($B722,選擇權未平倉餘額!$A$4:$I$500,8,FALSE)</f>
        <v>#N/A</v>
      </c>
      <c r="U722" s="64" t="e">
        <f>VLOOKUP($B722,選擇權未平倉餘額!$A$4:$I$500,9,FALSE)</f>
        <v>#N/A</v>
      </c>
      <c r="V722" s="39" t="e">
        <f>VLOOKUP($B722,臺指選擇權P_C_Ratios!$A$4:$C$500,3,FALSE)</f>
        <v>#N/A</v>
      </c>
      <c r="W722" s="41" t="e">
        <f>VLOOKUP($B722,散戶多空比!$A$6:$L$500,12,FALSE)</f>
        <v>#N/A</v>
      </c>
      <c r="X722" s="40" t="e">
        <f>VLOOKUP($B722,期貨大額交易人未沖銷部位!$A$4:$O$499,4,FALSE)</f>
        <v>#N/A</v>
      </c>
      <c r="Y722" s="40" t="e">
        <f>VLOOKUP($B722,期貨大額交易人未沖銷部位!$A$4:$O$499,7,FALSE)</f>
        <v>#N/A</v>
      </c>
      <c r="Z722" s="40" t="e">
        <f>VLOOKUP($B722,期貨大額交易人未沖銷部位!$A$4:$O$499,10,FALSE)</f>
        <v>#N/A</v>
      </c>
      <c r="AA722" s="40" t="e">
        <f>VLOOKUP($B722,期貨大額交易人未沖銷部位!$A$4:$O$499,13,FALSE)</f>
        <v>#N/A</v>
      </c>
      <c r="AB722" s="40" t="e">
        <f>VLOOKUP($B722,期貨大額交易人未沖銷部位!$A$4:$O$499,14,FALSE)</f>
        <v>#N/A</v>
      </c>
      <c r="AC722" s="40" t="e">
        <f>VLOOKUP($B722,期貨大額交易人未沖銷部位!$A$4:$O$499,15,FALSE)</f>
        <v>#N/A</v>
      </c>
      <c r="AD722" s="33" t="e">
        <f>VLOOKUP($B722,三大美股走勢!$A$4:$J$495,4,FALSE)</f>
        <v>#N/A</v>
      </c>
      <c r="AE722" s="33" t="e">
        <f>VLOOKUP($B722,三大美股走勢!$A$4:$J$495,7,FALSE)</f>
        <v>#N/A</v>
      </c>
      <c r="AF722" s="33" t="e">
        <f>VLOOKUP($B722,三大美股走勢!$A$4:$J$495,10,FALSE)</f>
        <v>#N/A</v>
      </c>
    </row>
    <row r="723" spans="2:32">
      <c r="B723" s="32">
        <v>43502</v>
      </c>
      <c r="C723" s="33" t="e">
        <f>VLOOKUP($B723,大盤與近月台指!$A$4:$I$499,2,FALSE)</f>
        <v>#N/A</v>
      </c>
      <c r="D723" s="34" t="e">
        <f>VLOOKUP($B723,大盤與近月台指!$A$4:$I$499,3,FALSE)</f>
        <v>#N/A</v>
      </c>
      <c r="E723" s="35" t="e">
        <f>VLOOKUP($B723,大盤與近月台指!$A$4:$I$499,4,FALSE)</f>
        <v>#N/A</v>
      </c>
      <c r="F723" s="33" t="e">
        <f>VLOOKUP($B723,大盤與近月台指!$A$4:$I$499,5,FALSE)</f>
        <v>#N/A</v>
      </c>
      <c r="G723" s="49" t="e">
        <f>VLOOKUP($B723,三大法人買賣超!$A$4:$I$500,3,FALSE)</f>
        <v>#N/A</v>
      </c>
      <c r="H723" s="34" t="e">
        <f>VLOOKUP($B723,三大法人買賣超!$A$4:$I$500,5,FALSE)</f>
        <v>#N/A</v>
      </c>
      <c r="I723" s="27" t="e">
        <f>VLOOKUP($B723,三大法人買賣超!$A$4:$I$500,7,FALSE)</f>
        <v>#N/A</v>
      </c>
      <c r="J723" s="27" t="e">
        <f>VLOOKUP($B723,三大法人買賣超!$A$4:$I$500,9,FALSE)</f>
        <v>#N/A</v>
      </c>
      <c r="K723" s="37">
        <f>新台幣匯率美元指數!B724</f>
        <v>0</v>
      </c>
      <c r="L723" s="38">
        <f>新台幣匯率美元指數!C724</f>
        <v>0</v>
      </c>
      <c r="M723" s="39">
        <f>新台幣匯率美元指數!D724</f>
        <v>0</v>
      </c>
      <c r="N723" s="27" t="e">
        <f>VLOOKUP($B723,外資期貨未平倉口數!$A$4:$M$499,4,FALSE)</f>
        <v>#N/A</v>
      </c>
      <c r="O723" s="27" t="e">
        <f>VLOOKUP($B723,外資期貨未平倉口數!$A$4:$M$499,9,FALSE)</f>
        <v>#N/A</v>
      </c>
      <c r="P723" s="27" t="e">
        <f>VLOOKUP($B723,外資期貨未平倉口數!$A$4:$M$499,10,FALSE)</f>
        <v>#N/A</v>
      </c>
      <c r="Q723" s="27" t="e">
        <f>VLOOKUP($B723,外資期貨未平倉口數!$A$4:$M$499,11,FALSE)</f>
        <v>#N/A</v>
      </c>
      <c r="R723" s="64" t="e">
        <f>VLOOKUP($B723,選擇權未平倉餘額!$A$4:$I$500,6,FALSE)</f>
        <v>#N/A</v>
      </c>
      <c r="S723" s="64" t="e">
        <f>VLOOKUP($B723,選擇權未平倉餘額!$A$4:$I$500,7,FALSE)</f>
        <v>#N/A</v>
      </c>
      <c r="T723" s="64" t="e">
        <f>VLOOKUP($B723,選擇權未平倉餘額!$A$4:$I$500,8,FALSE)</f>
        <v>#N/A</v>
      </c>
      <c r="U723" s="64" t="e">
        <f>VLOOKUP($B723,選擇權未平倉餘額!$A$4:$I$500,9,FALSE)</f>
        <v>#N/A</v>
      </c>
      <c r="V723" s="39" t="e">
        <f>VLOOKUP($B723,臺指選擇權P_C_Ratios!$A$4:$C$500,3,FALSE)</f>
        <v>#N/A</v>
      </c>
      <c r="W723" s="41" t="e">
        <f>VLOOKUP($B723,散戶多空比!$A$6:$L$500,12,FALSE)</f>
        <v>#N/A</v>
      </c>
      <c r="X723" s="40" t="e">
        <f>VLOOKUP($B723,期貨大額交易人未沖銷部位!$A$4:$O$499,4,FALSE)</f>
        <v>#N/A</v>
      </c>
      <c r="Y723" s="40" t="e">
        <f>VLOOKUP($B723,期貨大額交易人未沖銷部位!$A$4:$O$499,7,FALSE)</f>
        <v>#N/A</v>
      </c>
      <c r="Z723" s="40" t="e">
        <f>VLOOKUP($B723,期貨大額交易人未沖銷部位!$A$4:$O$499,10,FALSE)</f>
        <v>#N/A</v>
      </c>
      <c r="AA723" s="40" t="e">
        <f>VLOOKUP($B723,期貨大額交易人未沖銷部位!$A$4:$O$499,13,FALSE)</f>
        <v>#N/A</v>
      </c>
      <c r="AB723" s="40" t="e">
        <f>VLOOKUP($B723,期貨大額交易人未沖銷部位!$A$4:$O$499,14,FALSE)</f>
        <v>#N/A</v>
      </c>
      <c r="AC723" s="40" t="e">
        <f>VLOOKUP($B723,期貨大額交易人未沖銷部位!$A$4:$O$499,15,FALSE)</f>
        <v>#N/A</v>
      </c>
      <c r="AD723" s="33" t="e">
        <f>VLOOKUP($B723,三大美股走勢!$A$4:$J$495,4,FALSE)</f>
        <v>#N/A</v>
      </c>
      <c r="AE723" s="33" t="e">
        <f>VLOOKUP($B723,三大美股走勢!$A$4:$J$495,7,FALSE)</f>
        <v>#N/A</v>
      </c>
      <c r="AF723" s="33" t="e">
        <f>VLOOKUP($B723,三大美股走勢!$A$4:$J$495,10,FALSE)</f>
        <v>#N/A</v>
      </c>
    </row>
    <row r="724" spans="2:32">
      <c r="B724" s="32">
        <v>43503</v>
      </c>
      <c r="C724" s="33" t="e">
        <f>VLOOKUP($B724,大盤與近月台指!$A$4:$I$499,2,FALSE)</f>
        <v>#N/A</v>
      </c>
      <c r="D724" s="34" t="e">
        <f>VLOOKUP($B724,大盤與近月台指!$A$4:$I$499,3,FALSE)</f>
        <v>#N/A</v>
      </c>
      <c r="E724" s="35" t="e">
        <f>VLOOKUP($B724,大盤與近月台指!$A$4:$I$499,4,FALSE)</f>
        <v>#N/A</v>
      </c>
      <c r="F724" s="33" t="e">
        <f>VLOOKUP($B724,大盤與近月台指!$A$4:$I$499,5,FALSE)</f>
        <v>#N/A</v>
      </c>
      <c r="G724" s="49" t="e">
        <f>VLOOKUP($B724,三大法人買賣超!$A$4:$I$500,3,FALSE)</f>
        <v>#N/A</v>
      </c>
      <c r="H724" s="34" t="e">
        <f>VLOOKUP($B724,三大法人買賣超!$A$4:$I$500,5,FALSE)</f>
        <v>#N/A</v>
      </c>
      <c r="I724" s="27" t="e">
        <f>VLOOKUP($B724,三大法人買賣超!$A$4:$I$500,7,FALSE)</f>
        <v>#N/A</v>
      </c>
      <c r="J724" s="27" t="e">
        <f>VLOOKUP($B724,三大法人買賣超!$A$4:$I$500,9,FALSE)</f>
        <v>#N/A</v>
      </c>
      <c r="K724" s="37">
        <f>新台幣匯率美元指數!B725</f>
        <v>0</v>
      </c>
      <c r="L724" s="38">
        <f>新台幣匯率美元指數!C725</f>
        <v>0</v>
      </c>
      <c r="M724" s="39">
        <f>新台幣匯率美元指數!D725</f>
        <v>0</v>
      </c>
      <c r="N724" s="27" t="e">
        <f>VLOOKUP($B724,外資期貨未平倉口數!$A$4:$M$499,4,FALSE)</f>
        <v>#N/A</v>
      </c>
      <c r="O724" s="27" t="e">
        <f>VLOOKUP($B724,外資期貨未平倉口數!$A$4:$M$499,9,FALSE)</f>
        <v>#N/A</v>
      </c>
      <c r="P724" s="27" t="e">
        <f>VLOOKUP($B724,外資期貨未平倉口數!$A$4:$M$499,10,FALSE)</f>
        <v>#N/A</v>
      </c>
      <c r="Q724" s="27" t="e">
        <f>VLOOKUP($B724,外資期貨未平倉口數!$A$4:$M$499,11,FALSE)</f>
        <v>#N/A</v>
      </c>
      <c r="R724" s="64" t="e">
        <f>VLOOKUP($B724,選擇權未平倉餘額!$A$4:$I$500,6,FALSE)</f>
        <v>#N/A</v>
      </c>
      <c r="S724" s="64" t="e">
        <f>VLOOKUP($B724,選擇權未平倉餘額!$A$4:$I$500,7,FALSE)</f>
        <v>#N/A</v>
      </c>
      <c r="T724" s="64" t="e">
        <f>VLOOKUP($B724,選擇權未平倉餘額!$A$4:$I$500,8,FALSE)</f>
        <v>#N/A</v>
      </c>
      <c r="U724" s="64" t="e">
        <f>VLOOKUP($B724,選擇權未平倉餘額!$A$4:$I$500,9,FALSE)</f>
        <v>#N/A</v>
      </c>
      <c r="V724" s="39" t="e">
        <f>VLOOKUP($B724,臺指選擇權P_C_Ratios!$A$4:$C$500,3,FALSE)</f>
        <v>#N/A</v>
      </c>
      <c r="W724" s="41" t="e">
        <f>VLOOKUP($B724,散戶多空比!$A$6:$L$500,12,FALSE)</f>
        <v>#N/A</v>
      </c>
      <c r="X724" s="40" t="e">
        <f>VLOOKUP($B724,期貨大額交易人未沖銷部位!$A$4:$O$499,4,FALSE)</f>
        <v>#N/A</v>
      </c>
      <c r="Y724" s="40" t="e">
        <f>VLOOKUP($B724,期貨大額交易人未沖銷部位!$A$4:$O$499,7,FALSE)</f>
        <v>#N/A</v>
      </c>
      <c r="Z724" s="40" t="e">
        <f>VLOOKUP($B724,期貨大額交易人未沖銷部位!$A$4:$O$499,10,FALSE)</f>
        <v>#N/A</v>
      </c>
      <c r="AA724" s="40" t="e">
        <f>VLOOKUP($B724,期貨大額交易人未沖銷部位!$A$4:$O$499,13,FALSE)</f>
        <v>#N/A</v>
      </c>
      <c r="AB724" s="40" t="e">
        <f>VLOOKUP($B724,期貨大額交易人未沖銷部位!$A$4:$O$499,14,FALSE)</f>
        <v>#N/A</v>
      </c>
      <c r="AC724" s="40" t="e">
        <f>VLOOKUP($B724,期貨大額交易人未沖銷部位!$A$4:$O$499,15,FALSE)</f>
        <v>#N/A</v>
      </c>
      <c r="AD724" s="33" t="e">
        <f>VLOOKUP($B724,三大美股走勢!$A$4:$J$495,4,FALSE)</f>
        <v>#N/A</v>
      </c>
      <c r="AE724" s="33" t="e">
        <f>VLOOKUP($B724,三大美股走勢!$A$4:$J$495,7,FALSE)</f>
        <v>#N/A</v>
      </c>
      <c r="AF724" s="33" t="e">
        <f>VLOOKUP($B724,三大美股走勢!$A$4:$J$495,10,FALSE)</f>
        <v>#N/A</v>
      </c>
    </row>
    <row r="725" spans="2:32">
      <c r="B725" s="32">
        <v>43504</v>
      </c>
      <c r="C725" s="33" t="e">
        <f>VLOOKUP($B725,大盤與近月台指!$A$4:$I$499,2,FALSE)</f>
        <v>#N/A</v>
      </c>
      <c r="D725" s="34" t="e">
        <f>VLOOKUP($B725,大盤與近月台指!$A$4:$I$499,3,FALSE)</f>
        <v>#N/A</v>
      </c>
      <c r="E725" s="35" t="e">
        <f>VLOOKUP($B725,大盤與近月台指!$A$4:$I$499,4,FALSE)</f>
        <v>#N/A</v>
      </c>
      <c r="F725" s="33" t="e">
        <f>VLOOKUP($B725,大盤與近月台指!$A$4:$I$499,5,FALSE)</f>
        <v>#N/A</v>
      </c>
      <c r="G725" s="49" t="e">
        <f>VLOOKUP($B725,三大法人買賣超!$A$4:$I$500,3,FALSE)</f>
        <v>#N/A</v>
      </c>
      <c r="H725" s="34" t="e">
        <f>VLOOKUP($B725,三大法人買賣超!$A$4:$I$500,5,FALSE)</f>
        <v>#N/A</v>
      </c>
      <c r="I725" s="27" t="e">
        <f>VLOOKUP($B725,三大法人買賣超!$A$4:$I$500,7,FALSE)</f>
        <v>#N/A</v>
      </c>
      <c r="J725" s="27" t="e">
        <f>VLOOKUP($B725,三大法人買賣超!$A$4:$I$500,9,FALSE)</f>
        <v>#N/A</v>
      </c>
      <c r="K725" s="37">
        <f>新台幣匯率美元指數!B726</f>
        <v>0</v>
      </c>
      <c r="L725" s="38">
        <f>新台幣匯率美元指數!C726</f>
        <v>0</v>
      </c>
      <c r="M725" s="39">
        <f>新台幣匯率美元指數!D726</f>
        <v>0</v>
      </c>
      <c r="N725" s="27" t="e">
        <f>VLOOKUP($B725,外資期貨未平倉口數!$A$4:$M$499,4,FALSE)</f>
        <v>#N/A</v>
      </c>
      <c r="O725" s="27" t="e">
        <f>VLOOKUP($B725,外資期貨未平倉口數!$A$4:$M$499,9,FALSE)</f>
        <v>#N/A</v>
      </c>
      <c r="P725" s="27" t="e">
        <f>VLOOKUP($B725,外資期貨未平倉口數!$A$4:$M$499,10,FALSE)</f>
        <v>#N/A</v>
      </c>
      <c r="Q725" s="27" t="e">
        <f>VLOOKUP($B725,外資期貨未平倉口數!$A$4:$M$499,11,FALSE)</f>
        <v>#N/A</v>
      </c>
      <c r="R725" s="64" t="e">
        <f>VLOOKUP($B725,選擇權未平倉餘額!$A$4:$I$500,6,FALSE)</f>
        <v>#N/A</v>
      </c>
      <c r="S725" s="64" t="e">
        <f>VLOOKUP($B725,選擇權未平倉餘額!$A$4:$I$500,7,FALSE)</f>
        <v>#N/A</v>
      </c>
      <c r="T725" s="64" t="e">
        <f>VLOOKUP($B725,選擇權未平倉餘額!$A$4:$I$500,8,FALSE)</f>
        <v>#N/A</v>
      </c>
      <c r="U725" s="64" t="e">
        <f>VLOOKUP($B725,選擇權未平倉餘額!$A$4:$I$500,9,FALSE)</f>
        <v>#N/A</v>
      </c>
      <c r="V725" s="39" t="e">
        <f>VLOOKUP($B725,臺指選擇權P_C_Ratios!$A$4:$C$500,3,FALSE)</f>
        <v>#N/A</v>
      </c>
      <c r="W725" s="41" t="e">
        <f>VLOOKUP($B725,散戶多空比!$A$6:$L$500,12,FALSE)</f>
        <v>#N/A</v>
      </c>
      <c r="X725" s="40" t="e">
        <f>VLOOKUP($B725,期貨大額交易人未沖銷部位!$A$4:$O$499,4,FALSE)</f>
        <v>#N/A</v>
      </c>
      <c r="Y725" s="40" t="e">
        <f>VLOOKUP($B725,期貨大額交易人未沖銷部位!$A$4:$O$499,7,FALSE)</f>
        <v>#N/A</v>
      </c>
      <c r="Z725" s="40" t="e">
        <f>VLOOKUP($B725,期貨大額交易人未沖銷部位!$A$4:$O$499,10,FALSE)</f>
        <v>#N/A</v>
      </c>
      <c r="AA725" s="40" t="e">
        <f>VLOOKUP($B725,期貨大額交易人未沖銷部位!$A$4:$O$499,13,FALSE)</f>
        <v>#N/A</v>
      </c>
      <c r="AB725" s="40" t="e">
        <f>VLOOKUP($B725,期貨大額交易人未沖銷部位!$A$4:$O$499,14,FALSE)</f>
        <v>#N/A</v>
      </c>
      <c r="AC725" s="40" t="e">
        <f>VLOOKUP($B725,期貨大額交易人未沖銷部位!$A$4:$O$499,15,FALSE)</f>
        <v>#N/A</v>
      </c>
      <c r="AD725" s="33" t="e">
        <f>VLOOKUP($B725,三大美股走勢!$A$4:$J$495,4,FALSE)</f>
        <v>#N/A</v>
      </c>
      <c r="AE725" s="33" t="e">
        <f>VLOOKUP($B725,三大美股走勢!$A$4:$J$495,7,FALSE)</f>
        <v>#N/A</v>
      </c>
      <c r="AF725" s="33" t="e">
        <f>VLOOKUP($B725,三大美股走勢!$A$4:$J$495,10,FALSE)</f>
        <v>#N/A</v>
      </c>
    </row>
    <row r="726" spans="2:32">
      <c r="B726" s="32">
        <v>43505</v>
      </c>
      <c r="C726" s="33" t="e">
        <f>VLOOKUP($B726,大盤與近月台指!$A$4:$I$499,2,FALSE)</f>
        <v>#N/A</v>
      </c>
      <c r="D726" s="34" t="e">
        <f>VLOOKUP($B726,大盤與近月台指!$A$4:$I$499,3,FALSE)</f>
        <v>#N/A</v>
      </c>
      <c r="E726" s="35" t="e">
        <f>VLOOKUP($B726,大盤與近月台指!$A$4:$I$499,4,FALSE)</f>
        <v>#N/A</v>
      </c>
      <c r="F726" s="33" t="e">
        <f>VLOOKUP($B726,大盤與近月台指!$A$4:$I$499,5,FALSE)</f>
        <v>#N/A</v>
      </c>
      <c r="G726" s="49" t="e">
        <f>VLOOKUP($B726,三大法人買賣超!$A$4:$I$500,3,FALSE)</f>
        <v>#N/A</v>
      </c>
      <c r="H726" s="34" t="e">
        <f>VLOOKUP($B726,三大法人買賣超!$A$4:$I$500,5,FALSE)</f>
        <v>#N/A</v>
      </c>
      <c r="I726" s="27" t="e">
        <f>VLOOKUP($B726,三大法人買賣超!$A$4:$I$500,7,FALSE)</f>
        <v>#N/A</v>
      </c>
      <c r="J726" s="27" t="e">
        <f>VLOOKUP($B726,三大法人買賣超!$A$4:$I$500,9,FALSE)</f>
        <v>#N/A</v>
      </c>
      <c r="K726" s="37">
        <f>新台幣匯率美元指數!B727</f>
        <v>0</v>
      </c>
      <c r="L726" s="38">
        <f>新台幣匯率美元指數!C727</f>
        <v>0</v>
      </c>
      <c r="M726" s="39">
        <f>新台幣匯率美元指數!D727</f>
        <v>0</v>
      </c>
      <c r="N726" s="27" t="e">
        <f>VLOOKUP($B726,外資期貨未平倉口數!$A$4:$M$499,4,FALSE)</f>
        <v>#N/A</v>
      </c>
      <c r="O726" s="27" t="e">
        <f>VLOOKUP($B726,外資期貨未平倉口數!$A$4:$M$499,9,FALSE)</f>
        <v>#N/A</v>
      </c>
      <c r="P726" s="27" t="e">
        <f>VLOOKUP($B726,外資期貨未平倉口數!$A$4:$M$499,10,FALSE)</f>
        <v>#N/A</v>
      </c>
      <c r="Q726" s="27" t="e">
        <f>VLOOKUP($B726,外資期貨未平倉口數!$A$4:$M$499,11,FALSE)</f>
        <v>#N/A</v>
      </c>
      <c r="R726" s="64" t="e">
        <f>VLOOKUP($B726,選擇權未平倉餘額!$A$4:$I$500,6,FALSE)</f>
        <v>#N/A</v>
      </c>
      <c r="S726" s="64" t="e">
        <f>VLOOKUP($B726,選擇權未平倉餘額!$A$4:$I$500,7,FALSE)</f>
        <v>#N/A</v>
      </c>
      <c r="T726" s="64" t="e">
        <f>VLOOKUP($B726,選擇權未平倉餘額!$A$4:$I$500,8,FALSE)</f>
        <v>#N/A</v>
      </c>
      <c r="U726" s="64" t="e">
        <f>VLOOKUP($B726,選擇權未平倉餘額!$A$4:$I$500,9,FALSE)</f>
        <v>#N/A</v>
      </c>
      <c r="V726" s="39" t="e">
        <f>VLOOKUP($B726,臺指選擇權P_C_Ratios!$A$4:$C$500,3,FALSE)</f>
        <v>#N/A</v>
      </c>
      <c r="W726" s="41" t="e">
        <f>VLOOKUP($B726,散戶多空比!$A$6:$L$500,12,FALSE)</f>
        <v>#N/A</v>
      </c>
      <c r="X726" s="40" t="e">
        <f>VLOOKUP($B726,期貨大額交易人未沖銷部位!$A$4:$O$499,4,FALSE)</f>
        <v>#N/A</v>
      </c>
      <c r="Y726" s="40" t="e">
        <f>VLOOKUP($B726,期貨大額交易人未沖銷部位!$A$4:$O$499,7,FALSE)</f>
        <v>#N/A</v>
      </c>
      <c r="Z726" s="40" t="e">
        <f>VLOOKUP($B726,期貨大額交易人未沖銷部位!$A$4:$O$499,10,FALSE)</f>
        <v>#N/A</v>
      </c>
      <c r="AA726" s="40" t="e">
        <f>VLOOKUP($B726,期貨大額交易人未沖銷部位!$A$4:$O$499,13,FALSE)</f>
        <v>#N/A</v>
      </c>
      <c r="AB726" s="40" t="e">
        <f>VLOOKUP($B726,期貨大額交易人未沖銷部位!$A$4:$O$499,14,FALSE)</f>
        <v>#N/A</v>
      </c>
      <c r="AC726" s="40" t="e">
        <f>VLOOKUP($B726,期貨大額交易人未沖銷部位!$A$4:$O$499,15,FALSE)</f>
        <v>#N/A</v>
      </c>
      <c r="AD726" s="33" t="e">
        <f>VLOOKUP($B726,三大美股走勢!$A$4:$J$495,4,FALSE)</f>
        <v>#N/A</v>
      </c>
      <c r="AE726" s="33" t="e">
        <f>VLOOKUP($B726,三大美股走勢!$A$4:$J$495,7,FALSE)</f>
        <v>#N/A</v>
      </c>
      <c r="AF726" s="33" t="e">
        <f>VLOOKUP($B726,三大美股走勢!$A$4:$J$495,10,FALSE)</f>
        <v>#N/A</v>
      </c>
    </row>
    <row r="727" spans="2:32">
      <c r="B727" s="32">
        <v>43506</v>
      </c>
      <c r="C727" s="33" t="e">
        <f>VLOOKUP($B727,大盤與近月台指!$A$4:$I$499,2,FALSE)</f>
        <v>#N/A</v>
      </c>
      <c r="D727" s="34" t="e">
        <f>VLOOKUP($B727,大盤與近月台指!$A$4:$I$499,3,FALSE)</f>
        <v>#N/A</v>
      </c>
      <c r="E727" s="35" t="e">
        <f>VLOOKUP($B727,大盤與近月台指!$A$4:$I$499,4,FALSE)</f>
        <v>#N/A</v>
      </c>
      <c r="F727" s="33" t="e">
        <f>VLOOKUP($B727,大盤與近月台指!$A$4:$I$499,5,FALSE)</f>
        <v>#N/A</v>
      </c>
      <c r="G727" s="49" t="e">
        <f>VLOOKUP($B727,三大法人買賣超!$A$4:$I$500,3,FALSE)</f>
        <v>#N/A</v>
      </c>
      <c r="H727" s="34" t="e">
        <f>VLOOKUP($B727,三大法人買賣超!$A$4:$I$500,5,FALSE)</f>
        <v>#N/A</v>
      </c>
      <c r="I727" s="27" t="e">
        <f>VLOOKUP($B727,三大法人買賣超!$A$4:$I$500,7,FALSE)</f>
        <v>#N/A</v>
      </c>
      <c r="J727" s="27" t="e">
        <f>VLOOKUP($B727,三大法人買賣超!$A$4:$I$500,9,FALSE)</f>
        <v>#N/A</v>
      </c>
      <c r="K727" s="37">
        <f>新台幣匯率美元指數!B728</f>
        <v>0</v>
      </c>
      <c r="L727" s="38">
        <f>新台幣匯率美元指數!C728</f>
        <v>0</v>
      </c>
      <c r="M727" s="39">
        <f>新台幣匯率美元指數!D728</f>
        <v>0</v>
      </c>
      <c r="N727" s="27" t="e">
        <f>VLOOKUP($B727,外資期貨未平倉口數!$A$4:$M$499,4,FALSE)</f>
        <v>#N/A</v>
      </c>
      <c r="O727" s="27" t="e">
        <f>VLOOKUP($B727,外資期貨未平倉口數!$A$4:$M$499,9,FALSE)</f>
        <v>#N/A</v>
      </c>
      <c r="P727" s="27" t="e">
        <f>VLOOKUP($B727,外資期貨未平倉口數!$A$4:$M$499,10,FALSE)</f>
        <v>#N/A</v>
      </c>
      <c r="Q727" s="27" t="e">
        <f>VLOOKUP($B727,外資期貨未平倉口數!$A$4:$M$499,11,FALSE)</f>
        <v>#N/A</v>
      </c>
      <c r="R727" s="64" t="e">
        <f>VLOOKUP($B727,選擇權未平倉餘額!$A$4:$I$500,6,FALSE)</f>
        <v>#N/A</v>
      </c>
      <c r="S727" s="64" t="e">
        <f>VLOOKUP($B727,選擇權未平倉餘額!$A$4:$I$500,7,FALSE)</f>
        <v>#N/A</v>
      </c>
      <c r="T727" s="64" t="e">
        <f>VLOOKUP($B727,選擇權未平倉餘額!$A$4:$I$500,8,FALSE)</f>
        <v>#N/A</v>
      </c>
      <c r="U727" s="64" t="e">
        <f>VLOOKUP($B727,選擇權未平倉餘額!$A$4:$I$500,9,FALSE)</f>
        <v>#N/A</v>
      </c>
      <c r="V727" s="39" t="e">
        <f>VLOOKUP($B727,臺指選擇權P_C_Ratios!$A$4:$C$500,3,FALSE)</f>
        <v>#N/A</v>
      </c>
      <c r="W727" s="41" t="e">
        <f>VLOOKUP($B727,散戶多空比!$A$6:$L$500,12,FALSE)</f>
        <v>#N/A</v>
      </c>
      <c r="X727" s="40" t="e">
        <f>VLOOKUP($B727,期貨大額交易人未沖銷部位!$A$4:$O$499,4,FALSE)</f>
        <v>#N/A</v>
      </c>
      <c r="Y727" s="40" t="e">
        <f>VLOOKUP($B727,期貨大額交易人未沖銷部位!$A$4:$O$499,7,FALSE)</f>
        <v>#N/A</v>
      </c>
      <c r="Z727" s="40" t="e">
        <f>VLOOKUP($B727,期貨大額交易人未沖銷部位!$A$4:$O$499,10,FALSE)</f>
        <v>#N/A</v>
      </c>
      <c r="AA727" s="40" t="e">
        <f>VLOOKUP($B727,期貨大額交易人未沖銷部位!$A$4:$O$499,13,FALSE)</f>
        <v>#N/A</v>
      </c>
      <c r="AB727" s="40" t="e">
        <f>VLOOKUP($B727,期貨大額交易人未沖銷部位!$A$4:$O$499,14,FALSE)</f>
        <v>#N/A</v>
      </c>
      <c r="AC727" s="40" t="e">
        <f>VLOOKUP($B727,期貨大額交易人未沖銷部位!$A$4:$O$499,15,FALSE)</f>
        <v>#N/A</v>
      </c>
      <c r="AD727" s="33" t="e">
        <f>VLOOKUP($B727,三大美股走勢!$A$4:$J$495,4,FALSE)</f>
        <v>#N/A</v>
      </c>
      <c r="AE727" s="33" t="e">
        <f>VLOOKUP($B727,三大美股走勢!$A$4:$J$495,7,FALSE)</f>
        <v>#N/A</v>
      </c>
      <c r="AF727" s="33" t="e">
        <f>VLOOKUP($B727,三大美股走勢!$A$4:$J$495,10,FALSE)</f>
        <v>#N/A</v>
      </c>
    </row>
    <row r="728" spans="2:32">
      <c r="B728" s="32">
        <v>43507</v>
      </c>
      <c r="C728" s="33" t="e">
        <f>VLOOKUP($B728,大盤與近月台指!$A$4:$I$499,2,FALSE)</f>
        <v>#N/A</v>
      </c>
      <c r="D728" s="34" t="e">
        <f>VLOOKUP($B728,大盤與近月台指!$A$4:$I$499,3,FALSE)</f>
        <v>#N/A</v>
      </c>
      <c r="E728" s="35" t="e">
        <f>VLOOKUP($B728,大盤與近月台指!$A$4:$I$499,4,FALSE)</f>
        <v>#N/A</v>
      </c>
      <c r="F728" s="33" t="e">
        <f>VLOOKUP($B728,大盤與近月台指!$A$4:$I$499,5,FALSE)</f>
        <v>#N/A</v>
      </c>
      <c r="G728" s="49" t="e">
        <f>VLOOKUP($B728,三大法人買賣超!$A$4:$I$500,3,FALSE)</f>
        <v>#N/A</v>
      </c>
      <c r="H728" s="34" t="e">
        <f>VLOOKUP($B728,三大法人買賣超!$A$4:$I$500,5,FALSE)</f>
        <v>#N/A</v>
      </c>
      <c r="I728" s="27" t="e">
        <f>VLOOKUP($B728,三大法人買賣超!$A$4:$I$500,7,FALSE)</f>
        <v>#N/A</v>
      </c>
      <c r="J728" s="27" t="e">
        <f>VLOOKUP($B728,三大法人買賣超!$A$4:$I$500,9,FALSE)</f>
        <v>#N/A</v>
      </c>
      <c r="K728" s="37">
        <f>新台幣匯率美元指數!B729</f>
        <v>0</v>
      </c>
      <c r="L728" s="38">
        <f>新台幣匯率美元指數!C729</f>
        <v>0</v>
      </c>
      <c r="M728" s="39">
        <f>新台幣匯率美元指數!D729</f>
        <v>0</v>
      </c>
      <c r="N728" s="27" t="e">
        <f>VLOOKUP($B728,外資期貨未平倉口數!$A$4:$M$499,4,FALSE)</f>
        <v>#N/A</v>
      </c>
      <c r="O728" s="27" t="e">
        <f>VLOOKUP($B728,外資期貨未平倉口數!$A$4:$M$499,9,FALSE)</f>
        <v>#N/A</v>
      </c>
      <c r="P728" s="27" t="e">
        <f>VLOOKUP($B728,外資期貨未平倉口數!$A$4:$M$499,10,FALSE)</f>
        <v>#N/A</v>
      </c>
      <c r="Q728" s="27" t="e">
        <f>VLOOKUP($B728,外資期貨未平倉口數!$A$4:$M$499,11,FALSE)</f>
        <v>#N/A</v>
      </c>
      <c r="R728" s="64" t="e">
        <f>VLOOKUP($B728,選擇權未平倉餘額!$A$4:$I$500,6,FALSE)</f>
        <v>#N/A</v>
      </c>
      <c r="S728" s="64" t="e">
        <f>VLOOKUP($B728,選擇權未平倉餘額!$A$4:$I$500,7,FALSE)</f>
        <v>#N/A</v>
      </c>
      <c r="T728" s="64" t="e">
        <f>VLOOKUP($B728,選擇權未平倉餘額!$A$4:$I$500,8,FALSE)</f>
        <v>#N/A</v>
      </c>
      <c r="U728" s="64" t="e">
        <f>VLOOKUP($B728,選擇權未平倉餘額!$A$4:$I$500,9,FALSE)</f>
        <v>#N/A</v>
      </c>
      <c r="V728" s="39" t="e">
        <f>VLOOKUP($B728,臺指選擇權P_C_Ratios!$A$4:$C$500,3,FALSE)</f>
        <v>#N/A</v>
      </c>
      <c r="W728" s="41" t="e">
        <f>VLOOKUP($B728,散戶多空比!$A$6:$L$500,12,FALSE)</f>
        <v>#N/A</v>
      </c>
      <c r="X728" s="40" t="e">
        <f>VLOOKUP($B728,期貨大額交易人未沖銷部位!$A$4:$O$499,4,FALSE)</f>
        <v>#N/A</v>
      </c>
      <c r="Y728" s="40" t="e">
        <f>VLOOKUP($B728,期貨大額交易人未沖銷部位!$A$4:$O$499,7,FALSE)</f>
        <v>#N/A</v>
      </c>
      <c r="Z728" s="40" t="e">
        <f>VLOOKUP($B728,期貨大額交易人未沖銷部位!$A$4:$O$499,10,FALSE)</f>
        <v>#N/A</v>
      </c>
      <c r="AA728" s="40" t="e">
        <f>VLOOKUP($B728,期貨大額交易人未沖銷部位!$A$4:$O$499,13,FALSE)</f>
        <v>#N/A</v>
      </c>
      <c r="AB728" s="40" t="e">
        <f>VLOOKUP($B728,期貨大額交易人未沖銷部位!$A$4:$O$499,14,FALSE)</f>
        <v>#N/A</v>
      </c>
      <c r="AC728" s="40" t="e">
        <f>VLOOKUP($B728,期貨大額交易人未沖銷部位!$A$4:$O$499,15,FALSE)</f>
        <v>#N/A</v>
      </c>
      <c r="AD728" s="33" t="e">
        <f>VLOOKUP($B728,三大美股走勢!$A$4:$J$495,4,FALSE)</f>
        <v>#N/A</v>
      </c>
      <c r="AE728" s="33" t="e">
        <f>VLOOKUP($B728,三大美股走勢!$A$4:$J$495,7,FALSE)</f>
        <v>#N/A</v>
      </c>
      <c r="AF728" s="33" t="e">
        <f>VLOOKUP($B728,三大美股走勢!$A$4:$J$495,10,FALSE)</f>
        <v>#N/A</v>
      </c>
    </row>
    <row r="729" spans="2:32">
      <c r="B729" s="32">
        <v>43508</v>
      </c>
      <c r="C729" s="33" t="e">
        <f>VLOOKUP($B729,大盤與近月台指!$A$4:$I$499,2,FALSE)</f>
        <v>#N/A</v>
      </c>
      <c r="D729" s="34" t="e">
        <f>VLOOKUP($B729,大盤與近月台指!$A$4:$I$499,3,FALSE)</f>
        <v>#N/A</v>
      </c>
      <c r="E729" s="35" t="e">
        <f>VLOOKUP($B729,大盤與近月台指!$A$4:$I$499,4,FALSE)</f>
        <v>#N/A</v>
      </c>
      <c r="F729" s="33" t="e">
        <f>VLOOKUP($B729,大盤與近月台指!$A$4:$I$499,5,FALSE)</f>
        <v>#N/A</v>
      </c>
      <c r="G729" s="49" t="e">
        <f>VLOOKUP($B729,三大法人買賣超!$A$4:$I$500,3,FALSE)</f>
        <v>#N/A</v>
      </c>
      <c r="H729" s="34" t="e">
        <f>VLOOKUP($B729,三大法人買賣超!$A$4:$I$500,5,FALSE)</f>
        <v>#N/A</v>
      </c>
      <c r="I729" s="27" t="e">
        <f>VLOOKUP($B729,三大法人買賣超!$A$4:$I$500,7,FALSE)</f>
        <v>#N/A</v>
      </c>
      <c r="J729" s="27" t="e">
        <f>VLOOKUP($B729,三大法人買賣超!$A$4:$I$500,9,FALSE)</f>
        <v>#N/A</v>
      </c>
      <c r="K729" s="37">
        <f>新台幣匯率美元指數!B730</f>
        <v>0</v>
      </c>
      <c r="L729" s="38">
        <f>新台幣匯率美元指數!C730</f>
        <v>0</v>
      </c>
      <c r="M729" s="39">
        <f>新台幣匯率美元指數!D730</f>
        <v>0</v>
      </c>
      <c r="N729" s="27" t="e">
        <f>VLOOKUP($B729,外資期貨未平倉口數!$A$4:$M$499,4,FALSE)</f>
        <v>#N/A</v>
      </c>
      <c r="O729" s="27" t="e">
        <f>VLOOKUP($B729,外資期貨未平倉口數!$A$4:$M$499,9,FALSE)</f>
        <v>#N/A</v>
      </c>
      <c r="P729" s="27" t="e">
        <f>VLOOKUP($B729,外資期貨未平倉口數!$A$4:$M$499,10,FALSE)</f>
        <v>#N/A</v>
      </c>
      <c r="Q729" s="27" t="e">
        <f>VLOOKUP($B729,外資期貨未平倉口數!$A$4:$M$499,11,FALSE)</f>
        <v>#N/A</v>
      </c>
      <c r="R729" s="64" t="e">
        <f>VLOOKUP($B729,選擇權未平倉餘額!$A$4:$I$500,6,FALSE)</f>
        <v>#N/A</v>
      </c>
      <c r="S729" s="64" t="e">
        <f>VLOOKUP($B729,選擇權未平倉餘額!$A$4:$I$500,7,FALSE)</f>
        <v>#N/A</v>
      </c>
      <c r="T729" s="64" t="e">
        <f>VLOOKUP($B729,選擇權未平倉餘額!$A$4:$I$500,8,FALSE)</f>
        <v>#N/A</v>
      </c>
      <c r="U729" s="64" t="e">
        <f>VLOOKUP($B729,選擇權未平倉餘額!$A$4:$I$500,9,FALSE)</f>
        <v>#N/A</v>
      </c>
      <c r="V729" s="39" t="e">
        <f>VLOOKUP($B729,臺指選擇權P_C_Ratios!$A$4:$C$500,3,FALSE)</f>
        <v>#N/A</v>
      </c>
      <c r="W729" s="41" t="e">
        <f>VLOOKUP($B729,散戶多空比!$A$6:$L$500,12,FALSE)</f>
        <v>#N/A</v>
      </c>
      <c r="X729" s="40" t="e">
        <f>VLOOKUP($B729,期貨大額交易人未沖銷部位!$A$4:$O$499,4,FALSE)</f>
        <v>#N/A</v>
      </c>
      <c r="Y729" s="40" t="e">
        <f>VLOOKUP($B729,期貨大額交易人未沖銷部位!$A$4:$O$499,7,FALSE)</f>
        <v>#N/A</v>
      </c>
      <c r="Z729" s="40" t="e">
        <f>VLOOKUP($B729,期貨大額交易人未沖銷部位!$A$4:$O$499,10,FALSE)</f>
        <v>#N/A</v>
      </c>
      <c r="AA729" s="40" t="e">
        <f>VLOOKUP($B729,期貨大額交易人未沖銷部位!$A$4:$O$499,13,FALSE)</f>
        <v>#N/A</v>
      </c>
      <c r="AB729" s="40" t="e">
        <f>VLOOKUP($B729,期貨大額交易人未沖銷部位!$A$4:$O$499,14,FALSE)</f>
        <v>#N/A</v>
      </c>
      <c r="AC729" s="40" t="e">
        <f>VLOOKUP($B729,期貨大額交易人未沖銷部位!$A$4:$O$499,15,FALSE)</f>
        <v>#N/A</v>
      </c>
      <c r="AD729" s="33" t="e">
        <f>VLOOKUP($B729,三大美股走勢!$A$4:$J$495,4,FALSE)</f>
        <v>#N/A</v>
      </c>
      <c r="AE729" s="33" t="e">
        <f>VLOOKUP($B729,三大美股走勢!$A$4:$J$495,7,FALSE)</f>
        <v>#N/A</v>
      </c>
      <c r="AF729" s="33" t="e">
        <f>VLOOKUP($B729,三大美股走勢!$A$4:$J$495,10,FALSE)</f>
        <v>#N/A</v>
      </c>
    </row>
    <row r="730" spans="2:32">
      <c r="B730" s="32">
        <v>43509</v>
      </c>
      <c r="C730" s="33" t="e">
        <f>VLOOKUP($B730,大盤與近月台指!$A$4:$I$499,2,FALSE)</f>
        <v>#N/A</v>
      </c>
      <c r="D730" s="34" t="e">
        <f>VLOOKUP($B730,大盤與近月台指!$A$4:$I$499,3,FALSE)</f>
        <v>#N/A</v>
      </c>
      <c r="E730" s="35" t="e">
        <f>VLOOKUP($B730,大盤與近月台指!$A$4:$I$499,4,FALSE)</f>
        <v>#N/A</v>
      </c>
      <c r="F730" s="33" t="e">
        <f>VLOOKUP($B730,大盤與近月台指!$A$4:$I$499,5,FALSE)</f>
        <v>#N/A</v>
      </c>
      <c r="G730" s="49" t="e">
        <f>VLOOKUP($B730,三大法人買賣超!$A$4:$I$500,3,FALSE)</f>
        <v>#N/A</v>
      </c>
      <c r="H730" s="34" t="e">
        <f>VLOOKUP($B730,三大法人買賣超!$A$4:$I$500,5,FALSE)</f>
        <v>#N/A</v>
      </c>
      <c r="I730" s="27" t="e">
        <f>VLOOKUP($B730,三大法人買賣超!$A$4:$I$500,7,FALSE)</f>
        <v>#N/A</v>
      </c>
      <c r="J730" s="27" t="e">
        <f>VLOOKUP($B730,三大法人買賣超!$A$4:$I$500,9,FALSE)</f>
        <v>#N/A</v>
      </c>
      <c r="K730" s="37">
        <f>新台幣匯率美元指數!B731</f>
        <v>0</v>
      </c>
      <c r="L730" s="38">
        <f>新台幣匯率美元指數!C731</f>
        <v>0</v>
      </c>
      <c r="M730" s="39">
        <f>新台幣匯率美元指數!D731</f>
        <v>0</v>
      </c>
      <c r="N730" s="27" t="e">
        <f>VLOOKUP($B730,外資期貨未平倉口數!$A$4:$M$499,4,FALSE)</f>
        <v>#N/A</v>
      </c>
      <c r="O730" s="27" t="e">
        <f>VLOOKUP($B730,外資期貨未平倉口數!$A$4:$M$499,9,FALSE)</f>
        <v>#N/A</v>
      </c>
      <c r="P730" s="27" t="e">
        <f>VLOOKUP($B730,外資期貨未平倉口數!$A$4:$M$499,10,FALSE)</f>
        <v>#N/A</v>
      </c>
      <c r="Q730" s="27" t="e">
        <f>VLOOKUP($B730,外資期貨未平倉口數!$A$4:$M$499,11,FALSE)</f>
        <v>#N/A</v>
      </c>
      <c r="R730" s="64" t="e">
        <f>VLOOKUP($B730,選擇權未平倉餘額!$A$4:$I$500,6,FALSE)</f>
        <v>#N/A</v>
      </c>
      <c r="S730" s="64" t="e">
        <f>VLOOKUP($B730,選擇權未平倉餘額!$A$4:$I$500,7,FALSE)</f>
        <v>#N/A</v>
      </c>
      <c r="T730" s="64" t="e">
        <f>VLOOKUP($B730,選擇權未平倉餘額!$A$4:$I$500,8,FALSE)</f>
        <v>#N/A</v>
      </c>
      <c r="U730" s="64" t="e">
        <f>VLOOKUP($B730,選擇權未平倉餘額!$A$4:$I$500,9,FALSE)</f>
        <v>#N/A</v>
      </c>
      <c r="V730" s="39" t="e">
        <f>VLOOKUP($B730,臺指選擇權P_C_Ratios!$A$4:$C$500,3,FALSE)</f>
        <v>#N/A</v>
      </c>
      <c r="W730" s="41" t="e">
        <f>VLOOKUP($B730,散戶多空比!$A$6:$L$500,12,FALSE)</f>
        <v>#N/A</v>
      </c>
      <c r="X730" s="40" t="e">
        <f>VLOOKUP($B730,期貨大額交易人未沖銷部位!$A$4:$O$499,4,FALSE)</f>
        <v>#N/A</v>
      </c>
      <c r="Y730" s="40" t="e">
        <f>VLOOKUP($B730,期貨大額交易人未沖銷部位!$A$4:$O$499,7,FALSE)</f>
        <v>#N/A</v>
      </c>
      <c r="Z730" s="40" t="e">
        <f>VLOOKUP($B730,期貨大額交易人未沖銷部位!$A$4:$O$499,10,FALSE)</f>
        <v>#N/A</v>
      </c>
      <c r="AA730" s="40" t="e">
        <f>VLOOKUP($B730,期貨大額交易人未沖銷部位!$A$4:$O$499,13,FALSE)</f>
        <v>#N/A</v>
      </c>
      <c r="AB730" s="40" t="e">
        <f>VLOOKUP($B730,期貨大額交易人未沖銷部位!$A$4:$O$499,14,FALSE)</f>
        <v>#N/A</v>
      </c>
      <c r="AC730" s="40" t="e">
        <f>VLOOKUP($B730,期貨大額交易人未沖銷部位!$A$4:$O$499,15,FALSE)</f>
        <v>#N/A</v>
      </c>
      <c r="AD730" s="33" t="e">
        <f>VLOOKUP($B730,三大美股走勢!$A$4:$J$495,4,FALSE)</f>
        <v>#N/A</v>
      </c>
      <c r="AE730" s="33" t="e">
        <f>VLOOKUP($B730,三大美股走勢!$A$4:$J$495,7,FALSE)</f>
        <v>#N/A</v>
      </c>
      <c r="AF730" s="33" t="e">
        <f>VLOOKUP($B730,三大美股走勢!$A$4:$J$495,10,FALSE)</f>
        <v>#N/A</v>
      </c>
    </row>
    <row r="731" spans="2:32">
      <c r="B731" s="32">
        <v>43510</v>
      </c>
      <c r="C731" s="33" t="e">
        <f>VLOOKUP($B731,大盤與近月台指!$A$4:$I$499,2,FALSE)</f>
        <v>#N/A</v>
      </c>
      <c r="D731" s="34" t="e">
        <f>VLOOKUP($B731,大盤與近月台指!$A$4:$I$499,3,FALSE)</f>
        <v>#N/A</v>
      </c>
      <c r="E731" s="35" t="e">
        <f>VLOOKUP($B731,大盤與近月台指!$A$4:$I$499,4,FALSE)</f>
        <v>#N/A</v>
      </c>
      <c r="F731" s="33" t="e">
        <f>VLOOKUP($B731,大盤與近月台指!$A$4:$I$499,5,FALSE)</f>
        <v>#N/A</v>
      </c>
      <c r="G731" s="49" t="e">
        <f>VLOOKUP($B731,三大法人買賣超!$A$4:$I$500,3,FALSE)</f>
        <v>#N/A</v>
      </c>
      <c r="H731" s="34" t="e">
        <f>VLOOKUP($B731,三大法人買賣超!$A$4:$I$500,5,FALSE)</f>
        <v>#N/A</v>
      </c>
      <c r="I731" s="27" t="e">
        <f>VLOOKUP($B731,三大法人買賣超!$A$4:$I$500,7,FALSE)</f>
        <v>#N/A</v>
      </c>
      <c r="J731" s="27" t="e">
        <f>VLOOKUP($B731,三大法人買賣超!$A$4:$I$500,9,FALSE)</f>
        <v>#N/A</v>
      </c>
      <c r="K731" s="37">
        <f>新台幣匯率美元指數!B732</f>
        <v>0</v>
      </c>
      <c r="L731" s="38">
        <f>新台幣匯率美元指數!C732</f>
        <v>0</v>
      </c>
      <c r="M731" s="39">
        <f>新台幣匯率美元指數!D732</f>
        <v>0</v>
      </c>
      <c r="N731" s="27" t="e">
        <f>VLOOKUP($B731,外資期貨未平倉口數!$A$4:$M$499,4,FALSE)</f>
        <v>#N/A</v>
      </c>
      <c r="O731" s="27" t="e">
        <f>VLOOKUP($B731,外資期貨未平倉口數!$A$4:$M$499,9,FALSE)</f>
        <v>#N/A</v>
      </c>
      <c r="P731" s="27" t="e">
        <f>VLOOKUP($B731,外資期貨未平倉口數!$A$4:$M$499,10,FALSE)</f>
        <v>#N/A</v>
      </c>
      <c r="Q731" s="27" t="e">
        <f>VLOOKUP($B731,外資期貨未平倉口數!$A$4:$M$499,11,FALSE)</f>
        <v>#N/A</v>
      </c>
      <c r="R731" s="64" t="e">
        <f>VLOOKUP($B731,選擇權未平倉餘額!$A$4:$I$500,6,FALSE)</f>
        <v>#N/A</v>
      </c>
      <c r="S731" s="64" t="e">
        <f>VLOOKUP($B731,選擇權未平倉餘額!$A$4:$I$500,7,FALSE)</f>
        <v>#N/A</v>
      </c>
      <c r="T731" s="64" t="e">
        <f>VLOOKUP($B731,選擇權未平倉餘額!$A$4:$I$500,8,FALSE)</f>
        <v>#N/A</v>
      </c>
      <c r="U731" s="64" t="e">
        <f>VLOOKUP($B731,選擇權未平倉餘額!$A$4:$I$500,9,FALSE)</f>
        <v>#N/A</v>
      </c>
      <c r="V731" s="39" t="e">
        <f>VLOOKUP($B731,臺指選擇權P_C_Ratios!$A$4:$C$500,3,FALSE)</f>
        <v>#N/A</v>
      </c>
      <c r="W731" s="41" t="e">
        <f>VLOOKUP($B731,散戶多空比!$A$6:$L$500,12,FALSE)</f>
        <v>#N/A</v>
      </c>
      <c r="X731" s="40" t="e">
        <f>VLOOKUP($B731,期貨大額交易人未沖銷部位!$A$4:$O$499,4,FALSE)</f>
        <v>#N/A</v>
      </c>
      <c r="Y731" s="40" t="e">
        <f>VLOOKUP($B731,期貨大額交易人未沖銷部位!$A$4:$O$499,7,FALSE)</f>
        <v>#N/A</v>
      </c>
      <c r="Z731" s="40" t="e">
        <f>VLOOKUP($B731,期貨大額交易人未沖銷部位!$A$4:$O$499,10,FALSE)</f>
        <v>#N/A</v>
      </c>
      <c r="AA731" s="40" t="e">
        <f>VLOOKUP($B731,期貨大額交易人未沖銷部位!$A$4:$O$499,13,FALSE)</f>
        <v>#N/A</v>
      </c>
      <c r="AB731" s="40" t="e">
        <f>VLOOKUP($B731,期貨大額交易人未沖銷部位!$A$4:$O$499,14,FALSE)</f>
        <v>#N/A</v>
      </c>
      <c r="AC731" s="40" t="e">
        <f>VLOOKUP($B731,期貨大額交易人未沖銷部位!$A$4:$O$499,15,FALSE)</f>
        <v>#N/A</v>
      </c>
      <c r="AD731" s="33" t="e">
        <f>VLOOKUP($B731,三大美股走勢!$A$4:$J$495,4,FALSE)</f>
        <v>#N/A</v>
      </c>
      <c r="AE731" s="33" t="e">
        <f>VLOOKUP($B731,三大美股走勢!$A$4:$J$495,7,FALSE)</f>
        <v>#N/A</v>
      </c>
      <c r="AF731" s="33" t="e">
        <f>VLOOKUP($B731,三大美股走勢!$A$4:$J$495,10,FALSE)</f>
        <v>#N/A</v>
      </c>
    </row>
    <row r="732" spans="2:32">
      <c r="B732" s="32">
        <v>43511</v>
      </c>
      <c r="C732" s="33" t="e">
        <f>VLOOKUP($B732,大盤與近月台指!$A$4:$I$499,2,FALSE)</f>
        <v>#N/A</v>
      </c>
      <c r="D732" s="34" t="e">
        <f>VLOOKUP($B732,大盤與近月台指!$A$4:$I$499,3,FALSE)</f>
        <v>#N/A</v>
      </c>
      <c r="E732" s="35" t="e">
        <f>VLOOKUP($B732,大盤與近月台指!$A$4:$I$499,4,FALSE)</f>
        <v>#N/A</v>
      </c>
      <c r="F732" s="33" t="e">
        <f>VLOOKUP($B732,大盤與近月台指!$A$4:$I$499,5,FALSE)</f>
        <v>#N/A</v>
      </c>
      <c r="G732" s="49" t="e">
        <f>VLOOKUP($B732,三大法人買賣超!$A$4:$I$500,3,FALSE)</f>
        <v>#N/A</v>
      </c>
      <c r="H732" s="34" t="e">
        <f>VLOOKUP($B732,三大法人買賣超!$A$4:$I$500,5,FALSE)</f>
        <v>#N/A</v>
      </c>
      <c r="I732" s="27" t="e">
        <f>VLOOKUP($B732,三大法人買賣超!$A$4:$I$500,7,FALSE)</f>
        <v>#N/A</v>
      </c>
      <c r="J732" s="27" t="e">
        <f>VLOOKUP($B732,三大法人買賣超!$A$4:$I$500,9,FALSE)</f>
        <v>#N/A</v>
      </c>
      <c r="K732" s="37">
        <f>新台幣匯率美元指數!B733</f>
        <v>0</v>
      </c>
      <c r="L732" s="38">
        <f>新台幣匯率美元指數!C733</f>
        <v>0</v>
      </c>
      <c r="M732" s="39">
        <f>新台幣匯率美元指數!D733</f>
        <v>0</v>
      </c>
      <c r="N732" s="27" t="e">
        <f>VLOOKUP($B732,外資期貨未平倉口數!$A$4:$M$499,4,FALSE)</f>
        <v>#N/A</v>
      </c>
      <c r="O732" s="27" t="e">
        <f>VLOOKUP($B732,外資期貨未平倉口數!$A$4:$M$499,9,FALSE)</f>
        <v>#N/A</v>
      </c>
      <c r="P732" s="27" t="e">
        <f>VLOOKUP($B732,外資期貨未平倉口數!$A$4:$M$499,10,FALSE)</f>
        <v>#N/A</v>
      </c>
      <c r="Q732" s="27" t="e">
        <f>VLOOKUP($B732,外資期貨未平倉口數!$A$4:$M$499,11,FALSE)</f>
        <v>#N/A</v>
      </c>
      <c r="R732" s="64" t="e">
        <f>VLOOKUP($B732,選擇權未平倉餘額!$A$4:$I$500,6,FALSE)</f>
        <v>#N/A</v>
      </c>
      <c r="S732" s="64" t="e">
        <f>VLOOKUP($B732,選擇權未平倉餘額!$A$4:$I$500,7,FALSE)</f>
        <v>#N/A</v>
      </c>
      <c r="T732" s="64" t="e">
        <f>VLOOKUP($B732,選擇權未平倉餘額!$A$4:$I$500,8,FALSE)</f>
        <v>#N/A</v>
      </c>
      <c r="U732" s="64" t="e">
        <f>VLOOKUP($B732,選擇權未平倉餘額!$A$4:$I$500,9,FALSE)</f>
        <v>#N/A</v>
      </c>
      <c r="V732" s="39" t="e">
        <f>VLOOKUP($B732,臺指選擇權P_C_Ratios!$A$4:$C$500,3,FALSE)</f>
        <v>#N/A</v>
      </c>
      <c r="W732" s="41" t="e">
        <f>VLOOKUP($B732,散戶多空比!$A$6:$L$500,12,FALSE)</f>
        <v>#N/A</v>
      </c>
      <c r="X732" s="40" t="e">
        <f>VLOOKUP($B732,期貨大額交易人未沖銷部位!$A$4:$O$499,4,FALSE)</f>
        <v>#N/A</v>
      </c>
      <c r="Y732" s="40" t="e">
        <f>VLOOKUP($B732,期貨大額交易人未沖銷部位!$A$4:$O$499,7,FALSE)</f>
        <v>#N/A</v>
      </c>
      <c r="Z732" s="40" t="e">
        <f>VLOOKUP($B732,期貨大額交易人未沖銷部位!$A$4:$O$499,10,FALSE)</f>
        <v>#N/A</v>
      </c>
      <c r="AA732" s="40" t="e">
        <f>VLOOKUP($B732,期貨大額交易人未沖銷部位!$A$4:$O$499,13,FALSE)</f>
        <v>#N/A</v>
      </c>
      <c r="AB732" s="40" t="e">
        <f>VLOOKUP($B732,期貨大額交易人未沖銷部位!$A$4:$O$499,14,FALSE)</f>
        <v>#N/A</v>
      </c>
      <c r="AC732" s="40" t="e">
        <f>VLOOKUP($B732,期貨大額交易人未沖銷部位!$A$4:$O$499,15,FALSE)</f>
        <v>#N/A</v>
      </c>
      <c r="AD732" s="33" t="e">
        <f>VLOOKUP($B732,三大美股走勢!$A$4:$J$495,4,FALSE)</f>
        <v>#N/A</v>
      </c>
      <c r="AE732" s="33" t="e">
        <f>VLOOKUP($B732,三大美股走勢!$A$4:$J$495,7,FALSE)</f>
        <v>#N/A</v>
      </c>
      <c r="AF732" s="33" t="e">
        <f>VLOOKUP($B732,三大美股走勢!$A$4:$J$495,10,FALSE)</f>
        <v>#N/A</v>
      </c>
    </row>
    <row r="733" spans="2:32">
      <c r="B733" s="32">
        <v>43512</v>
      </c>
      <c r="C733" s="33" t="e">
        <f>VLOOKUP($B733,大盤與近月台指!$A$4:$I$499,2,FALSE)</f>
        <v>#N/A</v>
      </c>
      <c r="D733" s="34" t="e">
        <f>VLOOKUP($B733,大盤與近月台指!$A$4:$I$499,3,FALSE)</f>
        <v>#N/A</v>
      </c>
      <c r="E733" s="35" t="e">
        <f>VLOOKUP($B733,大盤與近月台指!$A$4:$I$499,4,FALSE)</f>
        <v>#N/A</v>
      </c>
      <c r="F733" s="33" t="e">
        <f>VLOOKUP($B733,大盤與近月台指!$A$4:$I$499,5,FALSE)</f>
        <v>#N/A</v>
      </c>
      <c r="G733" s="49" t="e">
        <f>VLOOKUP($B733,三大法人買賣超!$A$4:$I$500,3,FALSE)</f>
        <v>#N/A</v>
      </c>
      <c r="H733" s="34" t="e">
        <f>VLOOKUP($B733,三大法人買賣超!$A$4:$I$500,5,FALSE)</f>
        <v>#N/A</v>
      </c>
      <c r="I733" s="27" t="e">
        <f>VLOOKUP($B733,三大法人買賣超!$A$4:$I$500,7,FALSE)</f>
        <v>#N/A</v>
      </c>
      <c r="J733" s="27" t="e">
        <f>VLOOKUP($B733,三大法人買賣超!$A$4:$I$500,9,FALSE)</f>
        <v>#N/A</v>
      </c>
      <c r="K733" s="37">
        <f>新台幣匯率美元指數!B734</f>
        <v>0</v>
      </c>
      <c r="L733" s="38">
        <f>新台幣匯率美元指數!C734</f>
        <v>0</v>
      </c>
      <c r="M733" s="39">
        <f>新台幣匯率美元指數!D734</f>
        <v>0</v>
      </c>
      <c r="N733" s="27" t="e">
        <f>VLOOKUP($B733,外資期貨未平倉口數!$A$4:$M$499,4,FALSE)</f>
        <v>#N/A</v>
      </c>
      <c r="O733" s="27" t="e">
        <f>VLOOKUP($B733,外資期貨未平倉口數!$A$4:$M$499,9,FALSE)</f>
        <v>#N/A</v>
      </c>
      <c r="P733" s="27" t="e">
        <f>VLOOKUP($B733,外資期貨未平倉口數!$A$4:$M$499,10,FALSE)</f>
        <v>#N/A</v>
      </c>
      <c r="Q733" s="27" t="e">
        <f>VLOOKUP($B733,外資期貨未平倉口數!$A$4:$M$499,11,FALSE)</f>
        <v>#N/A</v>
      </c>
      <c r="R733" s="64" t="e">
        <f>VLOOKUP($B733,選擇權未平倉餘額!$A$4:$I$500,6,FALSE)</f>
        <v>#N/A</v>
      </c>
      <c r="S733" s="64" t="e">
        <f>VLOOKUP($B733,選擇權未平倉餘額!$A$4:$I$500,7,FALSE)</f>
        <v>#N/A</v>
      </c>
      <c r="T733" s="64" t="e">
        <f>VLOOKUP($B733,選擇權未平倉餘額!$A$4:$I$500,8,FALSE)</f>
        <v>#N/A</v>
      </c>
      <c r="U733" s="64" t="e">
        <f>VLOOKUP($B733,選擇權未平倉餘額!$A$4:$I$500,9,FALSE)</f>
        <v>#N/A</v>
      </c>
      <c r="V733" s="39" t="e">
        <f>VLOOKUP($B733,臺指選擇權P_C_Ratios!$A$4:$C$500,3,FALSE)</f>
        <v>#N/A</v>
      </c>
      <c r="W733" s="41" t="e">
        <f>VLOOKUP($B733,散戶多空比!$A$6:$L$500,12,FALSE)</f>
        <v>#N/A</v>
      </c>
      <c r="X733" s="40" t="e">
        <f>VLOOKUP($B733,期貨大額交易人未沖銷部位!$A$4:$O$499,4,FALSE)</f>
        <v>#N/A</v>
      </c>
      <c r="Y733" s="40" t="e">
        <f>VLOOKUP($B733,期貨大額交易人未沖銷部位!$A$4:$O$499,7,FALSE)</f>
        <v>#N/A</v>
      </c>
      <c r="Z733" s="40" t="e">
        <f>VLOOKUP($B733,期貨大額交易人未沖銷部位!$A$4:$O$499,10,FALSE)</f>
        <v>#N/A</v>
      </c>
      <c r="AA733" s="40" t="e">
        <f>VLOOKUP($B733,期貨大額交易人未沖銷部位!$A$4:$O$499,13,FALSE)</f>
        <v>#N/A</v>
      </c>
      <c r="AB733" s="40" t="e">
        <f>VLOOKUP($B733,期貨大額交易人未沖銷部位!$A$4:$O$499,14,FALSE)</f>
        <v>#N/A</v>
      </c>
      <c r="AC733" s="40" t="e">
        <f>VLOOKUP($B733,期貨大額交易人未沖銷部位!$A$4:$O$499,15,FALSE)</f>
        <v>#N/A</v>
      </c>
      <c r="AD733" s="33" t="e">
        <f>VLOOKUP($B733,三大美股走勢!$A$4:$J$495,4,FALSE)</f>
        <v>#N/A</v>
      </c>
      <c r="AE733" s="33" t="e">
        <f>VLOOKUP($B733,三大美股走勢!$A$4:$J$495,7,FALSE)</f>
        <v>#N/A</v>
      </c>
      <c r="AF733" s="33" t="e">
        <f>VLOOKUP($B733,三大美股走勢!$A$4:$J$495,10,FALSE)</f>
        <v>#N/A</v>
      </c>
    </row>
    <row r="734" spans="2:32">
      <c r="B734" s="32">
        <v>43513</v>
      </c>
      <c r="C734" s="33" t="e">
        <f>VLOOKUP($B734,大盤與近月台指!$A$4:$I$499,2,FALSE)</f>
        <v>#N/A</v>
      </c>
      <c r="D734" s="34" t="e">
        <f>VLOOKUP($B734,大盤與近月台指!$A$4:$I$499,3,FALSE)</f>
        <v>#N/A</v>
      </c>
      <c r="E734" s="35" t="e">
        <f>VLOOKUP($B734,大盤與近月台指!$A$4:$I$499,4,FALSE)</f>
        <v>#N/A</v>
      </c>
      <c r="F734" s="33" t="e">
        <f>VLOOKUP($B734,大盤與近月台指!$A$4:$I$499,5,FALSE)</f>
        <v>#N/A</v>
      </c>
      <c r="G734" s="49" t="e">
        <f>VLOOKUP($B734,三大法人買賣超!$A$4:$I$500,3,FALSE)</f>
        <v>#N/A</v>
      </c>
      <c r="H734" s="34" t="e">
        <f>VLOOKUP($B734,三大法人買賣超!$A$4:$I$500,5,FALSE)</f>
        <v>#N/A</v>
      </c>
      <c r="I734" s="27" t="e">
        <f>VLOOKUP($B734,三大法人買賣超!$A$4:$I$500,7,FALSE)</f>
        <v>#N/A</v>
      </c>
      <c r="J734" s="27" t="e">
        <f>VLOOKUP($B734,三大法人買賣超!$A$4:$I$500,9,FALSE)</f>
        <v>#N/A</v>
      </c>
      <c r="K734" s="37">
        <f>新台幣匯率美元指數!B735</f>
        <v>0</v>
      </c>
      <c r="L734" s="38">
        <f>新台幣匯率美元指數!C735</f>
        <v>0</v>
      </c>
      <c r="M734" s="39">
        <f>新台幣匯率美元指數!D735</f>
        <v>0</v>
      </c>
      <c r="N734" s="27" t="e">
        <f>VLOOKUP($B734,外資期貨未平倉口數!$A$4:$M$499,4,FALSE)</f>
        <v>#N/A</v>
      </c>
      <c r="O734" s="27" t="e">
        <f>VLOOKUP($B734,外資期貨未平倉口數!$A$4:$M$499,9,FALSE)</f>
        <v>#N/A</v>
      </c>
      <c r="P734" s="27" t="e">
        <f>VLOOKUP($B734,外資期貨未平倉口數!$A$4:$M$499,10,FALSE)</f>
        <v>#N/A</v>
      </c>
      <c r="Q734" s="27" t="e">
        <f>VLOOKUP($B734,外資期貨未平倉口數!$A$4:$M$499,11,FALSE)</f>
        <v>#N/A</v>
      </c>
      <c r="R734" s="64" t="e">
        <f>VLOOKUP($B734,選擇權未平倉餘額!$A$4:$I$500,6,FALSE)</f>
        <v>#N/A</v>
      </c>
      <c r="S734" s="64" t="e">
        <f>VLOOKUP($B734,選擇權未平倉餘額!$A$4:$I$500,7,FALSE)</f>
        <v>#N/A</v>
      </c>
      <c r="T734" s="64" t="e">
        <f>VLOOKUP($B734,選擇權未平倉餘額!$A$4:$I$500,8,FALSE)</f>
        <v>#N/A</v>
      </c>
      <c r="U734" s="64" t="e">
        <f>VLOOKUP($B734,選擇權未平倉餘額!$A$4:$I$500,9,FALSE)</f>
        <v>#N/A</v>
      </c>
      <c r="V734" s="39" t="e">
        <f>VLOOKUP($B734,臺指選擇權P_C_Ratios!$A$4:$C$500,3,FALSE)</f>
        <v>#N/A</v>
      </c>
      <c r="W734" s="41" t="e">
        <f>VLOOKUP($B734,散戶多空比!$A$6:$L$500,12,FALSE)</f>
        <v>#N/A</v>
      </c>
      <c r="X734" s="40" t="e">
        <f>VLOOKUP($B734,期貨大額交易人未沖銷部位!$A$4:$O$499,4,FALSE)</f>
        <v>#N/A</v>
      </c>
      <c r="Y734" s="40" t="e">
        <f>VLOOKUP($B734,期貨大額交易人未沖銷部位!$A$4:$O$499,7,FALSE)</f>
        <v>#N/A</v>
      </c>
      <c r="Z734" s="40" t="e">
        <f>VLOOKUP($B734,期貨大額交易人未沖銷部位!$A$4:$O$499,10,FALSE)</f>
        <v>#N/A</v>
      </c>
      <c r="AA734" s="40" t="e">
        <f>VLOOKUP($B734,期貨大額交易人未沖銷部位!$A$4:$O$499,13,FALSE)</f>
        <v>#N/A</v>
      </c>
      <c r="AB734" s="40" t="e">
        <f>VLOOKUP($B734,期貨大額交易人未沖銷部位!$A$4:$O$499,14,FALSE)</f>
        <v>#N/A</v>
      </c>
      <c r="AC734" s="40" t="e">
        <f>VLOOKUP($B734,期貨大額交易人未沖銷部位!$A$4:$O$499,15,FALSE)</f>
        <v>#N/A</v>
      </c>
      <c r="AD734" s="33" t="e">
        <f>VLOOKUP($B734,三大美股走勢!$A$4:$J$495,4,FALSE)</f>
        <v>#N/A</v>
      </c>
      <c r="AE734" s="33" t="e">
        <f>VLOOKUP($B734,三大美股走勢!$A$4:$J$495,7,FALSE)</f>
        <v>#N/A</v>
      </c>
      <c r="AF734" s="33" t="e">
        <f>VLOOKUP($B734,三大美股走勢!$A$4:$J$495,10,FALSE)</f>
        <v>#N/A</v>
      </c>
    </row>
    <row r="735" spans="2:32">
      <c r="B735" s="32">
        <v>43514</v>
      </c>
      <c r="C735" s="33" t="e">
        <f>VLOOKUP($B735,大盤與近月台指!$A$4:$I$499,2,FALSE)</f>
        <v>#N/A</v>
      </c>
      <c r="D735" s="34" t="e">
        <f>VLOOKUP($B735,大盤與近月台指!$A$4:$I$499,3,FALSE)</f>
        <v>#N/A</v>
      </c>
      <c r="E735" s="35" t="e">
        <f>VLOOKUP($B735,大盤與近月台指!$A$4:$I$499,4,FALSE)</f>
        <v>#N/A</v>
      </c>
      <c r="F735" s="33" t="e">
        <f>VLOOKUP($B735,大盤與近月台指!$A$4:$I$499,5,FALSE)</f>
        <v>#N/A</v>
      </c>
      <c r="G735" s="49" t="e">
        <f>VLOOKUP($B735,三大法人買賣超!$A$4:$I$500,3,FALSE)</f>
        <v>#N/A</v>
      </c>
      <c r="H735" s="34" t="e">
        <f>VLOOKUP($B735,三大法人買賣超!$A$4:$I$500,5,FALSE)</f>
        <v>#N/A</v>
      </c>
      <c r="I735" s="27" t="e">
        <f>VLOOKUP($B735,三大法人買賣超!$A$4:$I$500,7,FALSE)</f>
        <v>#N/A</v>
      </c>
      <c r="J735" s="27" t="e">
        <f>VLOOKUP($B735,三大法人買賣超!$A$4:$I$500,9,FALSE)</f>
        <v>#N/A</v>
      </c>
      <c r="K735" s="37">
        <f>新台幣匯率美元指數!B736</f>
        <v>0</v>
      </c>
      <c r="L735" s="38">
        <f>新台幣匯率美元指數!C736</f>
        <v>0</v>
      </c>
      <c r="M735" s="39">
        <f>新台幣匯率美元指數!D736</f>
        <v>0</v>
      </c>
      <c r="N735" s="27" t="e">
        <f>VLOOKUP($B735,外資期貨未平倉口數!$A$4:$M$499,4,FALSE)</f>
        <v>#N/A</v>
      </c>
      <c r="O735" s="27" t="e">
        <f>VLOOKUP($B735,外資期貨未平倉口數!$A$4:$M$499,9,FALSE)</f>
        <v>#N/A</v>
      </c>
      <c r="P735" s="27" t="e">
        <f>VLOOKUP($B735,外資期貨未平倉口數!$A$4:$M$499,10,FALSE)</f>
        <v>#N/A</v>
      </c>
      <c r="Q735" s="27" t="e">
        <f>VLOOKUP($B735,外資期貨未平倉口數!$A$4:$M$499,11,FALSE)</f>
        <v>#N/A</v>
      </c>
      <c r="R735" s="64" t="e">
        <f>VLOOKUP($B735,選擇權未平倉餘額!$A$4:$I$500,6,FALSE)</f>
        <v>#N/A</v>
      </c>
      <c r="S735" s="64" t="e">
        <f>VLOOKUP($B735,選擇權未平倉餘額!$A$4:$I$500,7,FALSE)</f>
        <v>#N/A</v>
      </c>
      <c r="T735" s="64" t="e">
        <f>VLOOKUP($B735,選擇權未平倉餘額!$A$4:$I$500,8,FALSE)</f>
        <v>#N/A</v>
      </c>
      <c r="U735" s="64" t="e">
        <f>VLOOKUP($B735,選擇權未平倉餘額!$A$4:$I$500,9,FALSE)</f>
        <v>#N/A</v>
      </c>
      <c r="V735" s="39" t="e">
        <f>VLOOKUP($B735,臺指選擇權P_C_Ratios!$A$4:$C$500,3,FALSE)</f>
        <v>#N/A</v>
      </c>
      <c r="W735" s="41" t="e">
        <f>VLOOKUP($B735,散戶多空比!$A$6:$L$500,12,FALSE)</f>
        <v>#N/A</v>
      </c>
      <c r="X735" s="40" t="e">
        <f>VLOOKUP($B735,期貨大額交易人未沖銷部位!$A$4:$O$499,4,FALSE)</f>
        <v>#N/A</v>
      </c>
      <c r="Y735" s="40" t="e">
        <f>VLOOKUP($B735,期貨大額交易人未沖銷部位!$A$4:$O$499,7,FALSE)</f>
        <v>#N/A</v>
      </c>
      <c r="Z735" s="40" t="e">
        <f>VLOOKUP($B735,期貨大額交易人未沖銷部位!$A$4:$O$499,10,FALSE)</f>
        <v>#N/A</v>
      </c>
      <c r="AA735" s="40" t="e">
        <f>VLOOKUP($B735,期貨大額交易人未沖銷部位!$A$4:$O$499,13,FALSE)</f>
        <v>#N/A</v>
      </c>
      <c r="AB735" s="40" t="e">
        <f>VLOOKUP($B735,期貨大額交易人未沖銷部位!$A$4:$O$499,14,FALSE)</f>
        <v>#N/A</v>
      </c>
      <c r="AC735" s="40" t="e">
        <f>VLOOKUP($B735,期貨大額交易人未沖銷部位!$A$4:$O$499,15,FALSE)</f>
        <v>#N/A</v>
      </c>
      <c r="AD735" s="33" t="e">
        <f>VLOOKUP($B735,三大美股走勢!$A$4:$J$495,4,FALSE)</f>
        <v>#N/A</v>
      </c>
      <c r="AE735" s="33" t="e">
        <f>VLOOKUP($B735,三大美股走勢!$A$4:$J$495,7,FALSE)</f>
        <v>#N/A</v>
      </c>
      <c r="AF735" s="33" t="e">
        <f>VLOOKUP($B735,三大美股走勢!$A$4:$J$495,10,FALSE)</f>
        <v>#N/A</v>
      </c>
    </row>
    <row r="736" spans="2:32">
      <c r="B736" s="32">
        <v>43515</v>
      </c>
      <c r="C736" s="33" t="e">
        <f>VLOOKUP($B736,大盤與近月台指!$A$4:$I$499,2,FALSE)</f>
        <v>#N/A</v>
      </c>
      <c r="D736" s="34" t="e">
        <f>VLOOKUP($B736,大盤與近月台指!$A$4:$I$499,3,FALSE)</f>
        <v>#N/A</v>
      </c>
      <c r="E736" s="35" t="e">
        <f>VLOOKUP($B736,大盤與近月台指!$A$4:$I$499,4,FALSE)</f>
        <v>#N/A</v>
      </c>
      <c r="F736" s="33" t="e">
        <f>VLOOKUP($B736,大盤與近月台指!$A$4:$I$499,5,FALSE)</f>
        <v>#N/A</v>
      </c>
      <c r="G736" s="49" t="e">
        <f>VLOOKUP($B736,三大法人買賣超!$A$4:$I$500,3,FALSE)</f>
        <v>#N/A</v>
      </c>
      <c r="H736" s="34" t="e">
        <f>VLOOKUP($B736,三大法人買賣超!$A$4:$I$500,5,FALSE)</f>
        <v>#N/A</v>
      </c>
      <c r="I736" s="27" t="e">
        <f>VLOOKUP($B736,三大法人買賣超!$A$4:$I$500,7,FALSE)</f>
        <v>#N/A</v>
      </c>
      <c r="J736" s="27" t="e">
        <f>VLOOKUP($B736,三大法人買賣超!$A$4:$I$500,9,FALSE)</f>
        <v>#N/A</v>
      </c>
      <c r="K736" s="37">
        <f>新台幣匯率美元指數!B737</f>
        <v>0</v>
      </c>
      <c r="L736" s="38">
        <f>新台幣匯率美元指數!C737</f>
        <v>0</v>
      </c>
      <c r="M736" s="39">
        <f>新台幣匯率美元指數!D737</f>
        <v>0</v>
      </c>
      <c r="N736" s="27" t="e">
        <f>VLOOKUP($B736,外資期貨未平倉口數!$A$4:$M$499,4,FALSE)</f>
        <v>#N/A</v>
      </c>
      <c r="O736" s="27" t="e">
        <f>VLOOKUP($B736,外資期貨未平倉口數!$A$4:$M$499,9,FALSE)</f>
        <v>#N/A</v>
      </c>
      <c r="P736" s="27" t="e">
        <f>VLOOKUP($B736,外資期貨未平倉口數!$A$4:$M$499,10,FALSE)</f>
        <v>#N/A</v>
      </c>
      <c r="Q736" s="27" t="e">
        <f>VLOOKUP($B736,外資期貨未平倉口數!$A$4:$M$499,11,FALSE)</f>
        <v>#N/A</v>
      </c>
      <c r="R736" s="64" t="e">
        <f>VLOOKUP($B736,選擇權未平倉餘額!$A$4:$I$500,6,FALSE)</f>
        <v>#N/A</v>
      </c>
      <c r="S736" s="64" t="e">
        <f>VLOOKUP($B736,選擇權未平倉餘額!$A$4:$I$500,7,FALSE)</f>
        <v>#N/A</v>
      </c>
      <c r="T736" s="64" t="e">
        <f>VLOOKUP($B736,選擇權未平倉餘額!$A$4:$I$500,8,FALSE)</f>
        <v>#N/A</v>
      </c>
      <c r="U736" s="64" t="e">
        <f>VLOOKUP($B736,選擇權未平倉餘額!$A$4:$I$500,9,FALSE)</f>
        <v>#N/A</v>
      </c>
      <c r="V736" s="39" t="e">
        <f>VLOOKUP($B736,臺指選擇權P_C_Ratios!$A$4:$C$500,3,FALSE)</f>
        <v>#N/A</v>
      </c>
      <c r="W736" s="41" t="e">
        <f>VLOOKUP($B736,散戶多空比!$A$6:$L$500,12,FALSE)</f>
        <v>#N/A</v>
      </c>
      <c r="X736" s="40" t="e">
        <f>VLOOKUP($B736,期貨大額交易人未沖銷部位!$A$4:$O$499,4,FALSE)</f>
        <v>#N/A</v>
      </c>
      <c r="Y736" s="40" t="e">
        <f>VLOOKUP($B736,期貨大額交易人未沖銷部位!$A$4:$O$499,7,FALSE)</f>
        <v>#N/A</v>
      </c>
      <c r="Z736" s="40" t="e">
        <f>VLOOKUP($B736,期貨大額交易人未沖銷部位!$A$4:$O$499,10,FALSE)</f>
        <v>#N/A</v>
      </c>
      <c r="AA736" s="40" t="e">
        <f>VLOOKUP($B736,期貨大額交易人未沖銷部位!$A$4:$O$499,13,FALSE)</f>
        <v>#N/A</v>
      </c>
      <c r="AB736" s="40" t="e">
        <f>VLOOKUP($B736,期貨大額交易人未沖銷部位!$A$4:$O$499,14,FALSE)</f>
        <v>#N/A</v>
      </c>
      <c r="AC736" s="40" t="e">
        <f>VLOOKUP($B736,期貨大額交易人未沖銷部位!$A$4:$O$499,15,FALSE)</f>
        <v>#N/A</v>
      </c>
      <c r="AD736" s="33" t="e">
        <f>VLOOKUP($B736,三大美股走勢!$A$4:$J$495,4,FALSE)</f>
        <v>#N/A</v>
      </c>
      <c r="AE736" s="33" t="e">
        <f>VLOOKUP($B736,三大美股走勢!$A$4:$J$495,7,FALSE)</f>
        <v>#N/A</v>
      </c>
      <c r="AF736" s="33" t="e">
        <f>VLOOKUP($B736,三大美股走勢!$A$4:$J$495,10,FALSE)</f>
        <v>#N/A</v>
      </c>
    </row>
    <row r="737" spans="2:32">
      <c r="B737" s="32">
        <v>43516</v>
      </c>
      <c r="C737" s="33" t="e">
        <f>VLOOKUP($B737,大盤與近月台指!$A$4:$I$499,2,FALSE)</f>
        <v>#N/A</v>
      </c>
      <c r="D737" s="34" t="e">
        <f>VLOOKUP($B737,大盤與近月台指!$A$4:$I$499,3,FALSE)</f>
        <v>#N/A</v>
      </c>
      <c r="E737" s="35" t="e">
        <f>VLOOKUP($B737,大盤與近月台指!$A$4:$I$499,4,FALSE)</f>
        <v>#N/A</v>
      </c>
      <c r="F737" s="33" t="e">
        <f>VLOOKUP($B737,大盤與近月台指!$A$4:$I$499,5,FALSE)</f>
        <v>#N/A</v>
      </c>
      <c r="G737" s="49" t="e">
        <f>VLOOKUP($B737,三大法人買賣超!$A$4:$I$500,3,FALSE)</f>
        <v>#N/A</v>
      </c>
      <c r="H737" s="34" t="e">
        <f>VLOOKUP($B737,三大法人買賣超!$A$4:$I$500,5,FALSE)</f>
        <v>#N/A</v>
      </c>
      <c r="I737" s="27" t="e">
        <f>VLOOKUP($B737,三大法人買賣超!$A$4:$I$500,7,FALSE)</f>
        <v>#N/A</v>
      </c>
      <c r="J737" s="27" t="e">
        <f>VLOOKUP($B737,三大法人買賣超!$A$4:$I$500,9,FALSE)</f>
        <v>#N/A</v>
      </c>
      <c r="K737" s="37">
        <f>新台幣匯率美元指數!B738</f>
        <v>0</v>
      </c>
      <c r="L737" s="38">
        <f>新台幣匯率美元指數!C738</f>
        <v>0</v>
      </c>
      <c r="M737" s="39">
        <f>新台幣匯率美元指數!D738</f>
        <v>0</v>
      </c>
      <c r="N737" s="27" t="e">
        <f>VLOOKUP($B737,外資期貨未平倉口數!$A$4:$M$499,4,FALSE)</f>
        <v>#N/A</v>
      </c>
      <c r="O737" s="27" t="e">
        <f>VLOOKUP($B737,外資期貨未平倉口數!$A$4:$M$499,9,FALSE)</f>
        <v>#N/A</v>
      </c>
      <c r="P737" s="27" t="e">
        <f>VLOOKUP($B737,外資期貨未平倉口數!$A$4:$M$499,10,FALSE)</f>
        <v>#N/A</v>
      </c>
      <c r="Q737" s="27" t="e">
        <f>VLOOKUP($B737,外資期貨未平倉口數!$A$4:$M$499,11,FALSE)</f>
        <v>#N/A</v>
      </c>
      <c r="R737" s="64" t="e">
        <f>VLOOKUP($B737,選擇權未平倉餘額!$A$4:$I$500,6,FALSE)</f>
        <v>#N/A</v>
      </c>
      <c r="S737" s="64" t="e">
        <f>VLOOKUP($B737,選擇權未平倉餘額!$A$4:$I$500,7,FALSE)</f>
        <v>#N/A</v>
      </c>
      <c r="T737" s="64" t="e">
        <f>VLOOKUP($B737,選擇權未平倉餘額!$A$4:$I$500,8,FALSE)</f>
        <v>#N/A</v>
      </c>
      <c r="U737" s="64" t="e">
        <f>VLOOKUP($B737,選擇權未平倉餘額!$A$4:$I$500,9,FALSE)</f>
        <v>#N/A</v>
      </c>
      <c r="V737" s="39" t="e">
        <f>VLOOKUP($B737,臺指選擇權P_C_Ratios!$A$4:$C$500,3,FALSE)</f>
        <v>#N/A</v>
      </c>
      <c r="W737" s="41" t="e">
        <f>VLOOKUP($B737,散戶多空比!$A$6:$L$500,12,FALSE)</f>
        <v>#N/A</v>
      </c>
      <c r="X737" s="40" t="e">
        <f>VLOOKUP($B737,期貨大額交易人未沖銷部位!$A$4:$O$499,4,FALSE)</f>
        <v>#N/A</v>
      </c>
      <c r="Y737" s="40" t="e">
        <f>VLOOKUP($B737,期貨大額交易人未沖銷部位!$A$4:$O$499,7,FALSE)</f>
        <v>#N/A</v>
      </c>
      <c r="Z737" s="40" t="e">
        <f>VLOOKUP($B737,期貨大額交易人未沖銷部位!$A$4:$O$499,10,FALSE)</f>
        <v>#N/A</v>
      </c>
      <c r="AA737" s="40" t="e">
        <f>VLOOKUP($B737,期貨大額交易人未沖銷部位!$A$4:$O$499,13,FALSE)</f>
        <v>#N/A</v>
      </c>
      <c r="AB737" s="40" t="e">
        <f>VLOOKUP($B737,期貨大額交易人未沖銷部位!$A$4:$O$499,14,FALSE)</f>
        <v>#N/A</v>
      </c>
      <c r="AC737" s="40" t="e">
        <f>VLOOKUP($B737,期貨大額交易人未沖銷部位!$A$4:$O$499,15,FALSE)</f>
        <v>#N/A</v>
      </c>
      <c r="AD737" s="33" t="e">
        <f>VLOOKUP($B737,三大美股走勢!$A$4:$J$495,4,FALSE)</f>
        <v>#N/A</v>
      </c>
      <c r="AE737" s="33" t="e">
        <f>VLOOKUP($B737,三大美股走勢!$A$4:$J$495,7,FALSE)</f>
        <v>#N/A</v>
      </c>
      <c r="AF737" s="33" t="e">
        <f>VLOOKUP($B737,三大美股走勢!$A$4:$J$495,10,FALSE)</f>
        <v>#N/A</v>
      </c>
    </row>
    <row r="738" spans="2:32">
      <c r="B738" s="32">
        <v>43517</v>
      </c>
      <c r="C738" s="33" t="e">
        <f>VLOOKUP($B738,大盤與近月台指!$A$4:$I$499,2,FALSE)</f>
        <v>#N/A</v>
      </c>
      <c r="D738" s="34" t="e">
        <f>VLOOKUP($B738,大盤與近月台指!$A$4:$I$499,3,FALSE)</f>
        <v>#N/A</v>
      </c>
      <c r="E738" s="35" t="e">
        <f>VLOOKUP($B738,大盤與近月台指!$A$4:$I$499,4,FALSE)</f>
        <v>#N/A</v>
      </c>
      <c r="F738" s="33" t="e">
        <f>VLOOKUP($B738,大盤與近月台指!$A$4:$I$499,5,FALSE)</f>
        <v>#N/A</v>
      </c>
      <c r="G738" s="49" t="e">
        <f>VLOOKUP($B738,三大法人買賣超!$A$4:$I$500,3,FALSE)</f>
        <v>#N/A</v>
      </c>
      <c r="H738" s="34" t="e">
        <f>VLOOKUP($B738,三大法人買賣超!$A$4:$I$500,5,FALSE)</f>
        <v>#N/A</v>
      </c>
      <c r="I738" s="27" t="e">
        <f>VLOOKUP($B738,三大法人買賣超!$A$4:$I$500,7,FALSE)</f>
        <v>#N/A</v>
      </c>
      <c r="J738" s="27" t="e">
        <f>VLOOKUP($B738,三大法人買賣超!$A$4:$I$500,9,FALSE)</f>
        <v>#N/A</v>
      </c>
      <c r="K738" s="37">
        <f>新台幣匯率美元指數!B739</f>
        <v>0</v>
      </c>
      <c r="L738" s="38">
        <f>新台幣匯率美元指數!C739</f>
        <v>0</v>
      </c>
      <c r="M738" s="39">
        <f>新台幣匯率美元指數!D739</f>
        <v>0</v>
      </c>
      <c r="N738" s="27" t="e">
        <f>VLOOKUP($B738,外資期貨未平倉口數!$A$4:$M$499,4,FALSE)</f>
        <v>#N/A</v>
      </c>
      <c r="O738" s="27" t="e">
        <f>VLOOKUP($B738,外資期貨未平倉口數!$A$4:$M$499,9,FALSE)</f>
        <v>#N/A</v>
      </c>
      <c r="P738" s="27" t="e">
        <f>VLOOKUP($B738,外資期貨未平倉口數!$A$4:$M$499,10,FALSE)</f>
        <v>#N/A</v>
      </c>
      <c r="Q738" s="27" t="e">
        <f>VLOOKUP($B738,外資期貨未平倉口數!$A$4:$M$499,11,FALSE)</f>
        <v>#N/A</v>
      </c>
      <c r="R738" s="64" t="e">
        <f>VLOOKUP($B738,選擇權未平倉餘額!$A$4:$I$500,6,FALSE)</f>
        <v>#N/A</v>
      </c>
      <c r="S738" s="64" t="e">
        <f>VLOOKUP($B738,選擇權未平倉餘額!$A$4:$I$500,7,FALSE)</f>
        <v>#N/A</v>
      </c>
      <c r="T738" s="64" t="e">
        <f>VLOOKUP($B738,選擇權未平倉餘額!$A$4:$I$500,8,FALSE)</f>
        <v>#N/A</v>
      </c>
      <c r="U738" s="64" t="e">
        <f>VLOOKUP($B738,選擇權未平倉餘額!$A$4:$I$500,9,FALSE)</f>
        <v>#N/A</v>
      </c>
      <c r="V738" s="39" t="e">
        <f>VLOOKUP($B738,臺指選擇權P_C_Ratios!$A$4:$C$500,3,FALSE)</f>
        <v>#N/A</v>
      </c>
      <c r="W738" s="41" t="e">
        <f>VLOOKUP($B738,散戶多空比!$A$6:$L$500,12,FALSE)</f>
        <v>#N/A</v>
      </c>
      <c r="X738" s="40" t="e">
        <f>VLOOKUP($B738,期貨大額交易人未沖銷部位!$A$4:$O$499,4,FALSE)</f>
        <v>#N/A</v>
      </c>
      <c r="Y738" s="40" t="e">
        <f>VLOOKUP($B738,期貨大額交易人未沖銷部位!$A$4:$O$499,7,FALSE)</f>
        <v>#N/A</v>
      </c>
      <c r="Z738" s="40" t="e">
        <f>VLOOKUP($B738,期貨大額交易人未沖銷部位!$A$4:$O$499,10,FALSE)</f>
        <v>#N/A</v>
      </c>
      <c r="AA738" s="40" t="e">
        <f>VLOOKUP($B738,期貨大額交易人未沖銷部位!$A$4:$O$499,13,FALSE)</f>
        <v>#N/A</v>
      </c>
      <c r="AB738" s="40" t="e">
        <f>VLOOKUP($B738,期貨大額交易人未沖銷部位!$A$4:$O$499,14,FALSE)</f>
        <v>#N/A</v>
      </c>
      <c r="AC738" s="40" t="e">
        <f>VLOOKUP($B738,期貨大額交易人未沖銷部位!$A$4:$O$499,15,FALSE)</f>
        <v>#N/A</v>
      </c>
      <c r="AD738" s="33" t="e">
        <f>VLOOKUP($B738,三大美股走勢!$A$4:$J$495,4,FALSE)</f>
        <v>#N/A</v>
      </c>
      <c r="AE738" s="33" t="e">
        <f>VLOOKUP($B738,三大美股走勢!$A$4:$J$495,7,FALSE)</f>
        <v>#N/A</v>
      </c>
      <c r="AF738" s="33" t="e">
        <f>VLOOKUP($B738,三大美股走勢!$A$4:$J$495,10,FALSE)</f>
        <v>#N/A</v>
      </c>
    </row>
    <row r="739" spans="2:32">
      <c r="B739" s="32">
        <v>43518</v>
      </c>
      <c r="C739" s="33" t="e">
        <f>VLOOKUP($B739,大盤與近月台指!$A$4:$I$499,2,FALSE)</f>
        <v>#N/A</v>
      </c>
      <c r="D739" s="34" t="e">
        <f>VLOOKUP($B739,大盤與近月台指!$A$4:$I$499,3,FALSE)</f>
        <v>#N/A</v>
      </c>
      <c r="E739" s="35" t="e">
        <f>VLOOKUP($B739,大盤與近月台指!$A$4:$I$499,4,FALSE)</f>
        <v>#N/A</v>
      </c>
      <c r="F739" s="33" t="e">
        <f>VLOOKUP($B739,大盤與近月台指!$A$4:$I$499,5,FALSE)</f>
        <v>#N/A</v>
      </c>
      <c r="G739" s="49" t="e">
        <f>VLOOKUP($B739,三大法人買賣超!$A$4:$I$500,3,FALSE)</f>
        <v>#N/A</v>
      </c>
      <c r="H739" s="34" t="e">
        <f>VLOOKUP($B739,三大法人買賣超!$A$4:$I$500,5,FALSE)</f>
        <v>#N/A</v>
      </c>
      <c r="I739" s="27" t="e">
        <f>VLOOKUP($B739,三大法人買賣超!$A$4:$I$500,7,FALSE)</f>
        <v>#N/A</v>
      </c>
      <c r="J739" s="27" t="e">
        <f>VLOOKUP($B739,三大法人買賣超!$A$4:$I$500,9,FALSE)</f>
        <v>#N/A</v>
      </c>
      <c r="K739" s="37">
        <f>新台幣匯率美元指數!B740</f>
        <v>0</v>
      </c>
      <c r="L739" s="38">
        <f>新台幣匯率美元指數!C740</f>
        <v>0</v>
      </c>
      <c r="M739" s="39">
        <f>新台幣匯率美元指數!D740</f>
        <v>0</v>
      </c>
      <c r="N739" s="27" t="e">
        <f>VLOOKUP($B739,外資期貨未平倉口數!$A$4:$M$499,4,FALSE)</f>
        <v>#N/A</v>
      </c>
      <c r="O739" s="27" t="e">
        <f>VLOOKUP($B739,外資期貨未平倉口數!$A$4:$M$499,9,FALSE)</f>
        <v>#N/A</v>
      </c>
      <c r="P739" s="27" t="e">
        <f>VLOOKUP($B739,外資期貨未平倉口數!$A$4:$M$499,10,FALSE)</f>
        <v>#N/A</v>
      </c>
      <c r="Q739" s="27" t="e">
        <f>VLOOKUP($B739,外資期貨未平倉口數!$A$4:$M$499,11,FALSE)</f>
        <v>#N/A</v>
      </c>
      <c r="R739" s="64" t="e">
        <f>VLOOKUP($B739,選擇權未平倉餘額!$A$4:$I$500,6,FALSE)</f>
        <v>#N/A</v>
      </c>
      <c r="S739" s="64" t="e">
        <f>VLOOKUP($B739,選擇權未平倉餘額!$A$4:$I$500,7,FALSE)</f>
        <v>#N/A</v>
      </c>
      <c r="T739" s="64" t="e">
        <f>VLOOKUP($B739,選擇權未平倉餘額!$A$4:$I$500,8,FALSE)</f>
        <v>#N/A</v>
      </c>
      <c r="U739" s="64" t="e">
        <f>VLOOKUP($B739,選擇權未平倉餘額!$A$4:$I$500,9,FALSE)</f>
        <v>#N/A</v>
      </c>
      <c r="V739" s="39" t="e">
        <f>VLOOKUP($B739,臺指選擇權P_C_Ratios!$A$4:$C$500,3,FALSE)</f>
        <v>#N/A</v>
      </c>
      <c r="W739" s="41" t="e">
        <f>VLOOKUP($B739,散戶多空比!$A$6:$L$500,12,FALSE)</f>
        <v>#N/A</v>
      </c>
      <c r="X739" s="40" t="e">
        <f>VLOOKUP($B739,期貨大額交易人未沖銷部位!$A$4:$O$499,4,FALSE)</f>
        <v>#N/A</v>
      </c>
      <c r="Y739" s="40" t="e">
        <f>VLOOKUP($B739,期貨大額交易人未沖銷部位!$A$4:$O$499,7,FALSE)</f>
        <v>#N/A</v>
      </c>
      <c r="Z739" s="40" t="e">
        <f>VLOOKUP($B739,期貨大額交易人未沖銷部位!$A$4:$O$499,10,FALSE)</f>
        <v>#N/A</v>
      </c>
      <c r="AA739" s="40" t="e">
        <f>VLOOKUP($B739,期貨大額交易人未沖銷部位!$A$4:$O$499,13,FALSE)</f>
        <v>#N/A</v>
      </c>
      <c r="AB739" s="40" t="e">
        <f>VLOOKUP($B739,期貨大額交易人未沖銷部位!$A$4:$O$499,14,FALSE)</f>
        <v>#N/A</v>
      </c>
      <c r="AC739" s="40" t="e">
        <f>VLOOKUP($B739,期貨大額交易人未沖銷部位!$A$4:$O$499,15,FALSE)</f>
        <v>#N/A</v>
      </c>
      <c r="AD739" s="33" t="e">
        <f>VLOOKUP($B739,三大美股走勢!$A$4:$J$495,4,FALSE)</f>
        <v>#N/A</v>
      </c>
      <c r="AE739" s="33" t="e">
        <f>VLOOKUP($B739,三大美股走勢!$A$4:$J$495,7,FALSE)</f>
        <v>#N/A</v>
      </c>
      <c r="AF739" s="33" t="e">
        <f>VLOOKUP($B739,三大美股走勢!$A$4:$J$495,10,FALSE)</f>
        <v>#N/A</v>
      </c>
    </row>
    <row r="740" spans="2:32">
      <c r="B740" s="32">
        <v>43519</v>
      </c>
      <c r="C740" s="33" t="e">
        <f>VLOOKUP($B740,大盤與近月台指!$A$4:$I$499,2,FALSE)</f>
        <v>#N/A</v>
      </c>
      <c r="D740" s="34" t="e">
        <f>VLOOKUP($B740,大盤與近月台指!$A$4:$I$499,3,FALSE)</f>
        <v>#N/A</v>
      </c>
      <c r="E740" s="35" t="e">
        <f>VLOOKUP($B740,大盤與近月台指!$A$4:$I$499,4,FALSE)</f>
        <v>#N/A</v>
      </c>
      <c r="F740" s="33" t="e">
        <f>VLOOKUP($B740,大盤與近月台指!$A$4:$I$499,5,FALSE)</f>
        <v>#N/A</v>
      </c>
      <c r="G740" s="49" t="e">
        <f>VLOOKUP($B740,三大法人買賣超!$A$4:$I$500,3,FALSE)</f>
        <v>#N/A</v>
      </c>
      <c r="H740" s="34" t="e">
        <f>VLOOKUP($B740,三大法人買賣超!$A$4:$I$500,5,FALSE)</f>
        <v>#N/A</v>
      </c>
      <c r="I740" s="27" t="e">
        <f>VLOOKUP($B740,三大法人買賣超!$A$4:$I$500,7,FALSE)</f>
        <v>#N/A</v>
      </c>
      <c r="J740" s="27" t="e">
        <f>VLOOKUP($B740,三大法人買賣超!$A$4:$I$500,9,FALSE)</f>
        <v>#N/A</v>
      </c>
      <c r="K740" s="37">
        <f>新台幣匯率美元指數!B741</f>
        <v>0</v>
      </c>
      <c r="L740" s="38">
        <f>新台幣匯率美元指數!C741</f>
        <v>0</v>
      </c>
      <c r="M740" s="39">
        <f>新台幣匯率美元指數!D741</f>
        <v>0</v>
      </c>
      <c r="N740" s="27" t="e">
        <f>VLOOKUP($B740,外資期貨未平倉口數!$A$4:$M$499,4,FALSE)</f>
        <v>#N/A</v>
      </c>
      <c r="O740" s="27" t="e">
        <f>VLOOKUP($B740,外資期貨未平倉口數!$A$4:$M$499,9,FALSE)</f>
        <v>#N/A</v>
      </c>
      <c r="P740" s="27" t="e">
        <f>VLOOKUP($B740,外資期貨未平倉口數!$A$4:$M$499,10,FALSE)</f>
        <v>#N/A</v>
      </c>
      <c r="Q740" s="27" t="e">
        <f>VLOOKUP($B740,外資期貨未平倉口數!$A$4:$M$499,11,FALSE)</f>
        <v>#N/A</v>
      </c>
      <c r="R740" s="64" t="e">
        <f>VLOOKUP($B740,選擇權未平倉餘額!$A$4:$I$500,6,FALSE)</f>
        <v>#N/A</v>
      </c>
      <c r="S740" s="64" t="e">
        <f>VLOOKUP($B740,選擇權未平倉餘額!$A$4:$I$500,7,FALSE)</f>
        <v>#N/A</v>
      </c>
      <c r="T740" s="64" t="e">
        <f>VLOOKUP($B740,選擇權未平倉餘額!$A$4:$I$500,8,FALSE)</f>
        <v>#N/A</v>
      </c>
      <c r="U740" s="64" t="e">
        <f>VLOOKUP($B740,選擇權未平倉餘額!$A$4:$I$500,9,FALSE)</f>
        <v>#N/A</v>
      </c>
      <c r="V740" s="39" t="e">
        <f>VLOOKUP($B740,臺指選擇權P_C_Ratios!$A$4:$C$500,3,FALSE)</f>
        <v>#N/A</v>
      </c>
      <c r="W740" s="41" t="e">
        <f>VLOOKUP($B740,散戶多空比!$A$6:$L$500,12,FALSE)</f>
        <v>#N/A</v>
      </c>
      <c r="X740" s="40" t="e">
        <f>VLOOKUP($B740,期貨大額交易人未沖銷部位!$A$4:$O$499,4,FALSE)</f>
        <v>#N/A</v>
      </c>
      <c r="Y740" s="40" t="e">
        <f>VLOOKUP($B740,期貨大額交易人未沖銷部位!$A$4:$O$499,7,FALSE)</f>
        <v>#N/A</v>
      </c>
      <c r="Z740" s="40" t="e">
        <f>VLOOKUP($B740,期貨大額交易人未沖銷部位!$A$4:$O$499,10,FALSE)</f>
        <v>#N/A</v>
      </c>
      <c r="AA740" s="40" t="e">
        <f>VLOOKUP($B740,期貨大額交易人未沖銷部位!$A$4:$O$499,13,FALSE)</f>
        <v>#N/A</v>
      </c>
      <c r="AB740" s="40" t="e">
        <f>VLOOKUP($B740,期貨大額交易人未沖銷部位!$A$4:$O$499,14,FALSE)</f>
        <v>#N/A</v>
      </c>
      <c r="AC740" s="40" t="e">
        <f>VLOOKUP($B740,期貨大額交易人未沖銷部位!$A$4:$O$499,15,FALSE)</f>
        <v>#N/A</v>
      </c>
      <c r="AD740" s="33" t="e">
        <f>VLOOKUP($B740,三大美股走勢!$A$4:$J$495,4,FALSE)</f>
        <v>#N/A</v>
      </c>
      <c r="AE740" s="33" t="e">
        <f>VLOOKUP($B740,三大美股走勢!$A$4:$J$495,7,FALSE)</f>
        <v>#N/A</v>
      </c>
      <c r="AF740" s="33" t="e">
        <f>VLOOKUP($B740,三大美股走勢!$A$4:$J$495,10,FALSE)</f>
        <v>#N/A</v>
      </c>
    </row>
    <row r="741" spans="2:32">
      <c r="B741" s="32">
        <v>43520</v>
      </c>
      <c r="C741" s="33" t="e">
        <f>VLOOKUP($B741,大盤與近月台指!$A$4:$I$499,2,FALSE)</f>
        <v>#N/A</v>
      </c>
      <c r="D741" s="34" t="e">
        <f>VLOOKUP($B741,大盤與近月台指!$A$4:$I$499,3,FALSE)</f>
        <v>#N/A</v>
      </c>
      <c r="E741" s="35" t="e">
        <f>VLOOKUP($B741,大盤與近月台指!$A$4:$I$499,4,FALSE)</f>
        <v>#N/A</v>
      </c>
      <c r="F741" s="33" t="e">
        <f>VLOOKUP($B741,大盤與近月台指!$A$4:$I$499,5,FALSE)</f>
        <v>#N/A</v>
      </c>
      <c r="G741" s="49" t="e">
        <f>VLOOKUP($B741,三大法人買賣超!$A$4:$I$500,3,FALSE)</f>
        <v>#N/A</v>
      </c>
      <c r="H741" s="34" t="e">
        <f>VLOOKUP($B741,三大法人買賣超!$A$4:$I$500,5,FALSE)</f>
        <v>#N/A</v>
      </c>
      <c r="I741" s="27" t="e">
        <f>VLOOKUP($B741,三大法人買賣超!$A$4:$I$500,7,FALSE)</f>
        <v>#N/A</v>
      </c>
      <c r="J741" s="27" t="e">
        <f>VLOOKUP($B741,三大法人買賣超!$A$4:$I$500,9,FALSE)</f>
        <v>#N/A</v>
      </c>
      <c r="K741" s="37">
        <f>新台幣匯率美元指數!B742</f>
        <v>0</v>
      </c>
      <c r="L741" s="38">
        <f>新台幣匯率美元指數!C742</f>
        <v>0</v>
      </c>
      <c r="M741" s="39">
        <f>新台幣匯率美元指數!D742</f>
        <v>0</v>
      </c>
      <c r="N741" s="27" t="e">
        <f>VLOOKUP($B741,外資期貨未平倉口數!$A$4:$M$499,4,FALSE)</f>
        <v>#N/A</v>
      </c>
      <c r="O741" s="27" t="e">
        <f>VLOOKUP($B741,外資期貨未平倉口數!$A$4:$M$499,9,FALSE)</f>
        <v>#N/A</v>
      </c>
      <c r="P741" s="27" t="e">
        <f>VLOOKUP($B741,外資期貨未平倉口數!$A$4:$M$499,10,FALSE)</f>
        <v>#N/A</v>
      </c>
      <c r="Q741" s="27" t="e">
        <f>VLOOKUP($B741,外資期貨未平倉口數!$A$4:$M$499,11,FALSE)</f>
        <v>#N/A</v>
      </c>
      <c r="R741" s="64" t="e">
        <f>VLOOKUP($B741,選擇權未平倉餘額!$A$4:$I$500,6,FALSE)</f>
        <v>#N/A</v>
      </c>
      <c r="S741" s="64" t="e">
        <f>VLOOKUP($B741,選擇權未平倉餘額!$A$4:$I$500,7,FALSE)</f>
        <v>#N/A</v>
      </c>
      <c r="T741" s="64" t="e">
        <f>VLOOKUP($B741,選擇權未平倉餘額!$A$4:$I$500,8,FALSE)</f>
        <v>#N/A</v>
      </c>
      <c r="U741" s="64" t="e">
        <f>VLOOKUP($B741,選擇權未平倉餘額!$A$4:$I$500,9,FALSE)</f>
        <v>#N/A</v>
      </c>
      <c r="V741" s="39" t="e">
        <f>VLOOKUP($B741,臺指選擇權P_C_Ratios!$A$4:$C$500,3,FALSE)</f>
        <v>#N/A</v>
      </c>
      <c r="W741" s="41" t="e">
        <f>VLOOKUP($B741,散戶多空比!$A$6:$L$500,12,FALSE)</f>
        <v>#N/A</v>
      </c>
      <c r="X741" s="40" t="e">
        <f>VLOOKUP($B741,期貨大額交易人未沖銷部位!$A$4:$O$499,4,FALSE)</f>
        <v>#N/A</v>
      </c>
      <c r="Y741" s="40" t="e">
        <f>VLOOKUP($B741,期貨大額交易人未沖銷部位!$A$4:$O$499,7,FALSE)</f>
        <v>#N/A</v>
      </c>
      <c r="Z741" s="40" t="e">
        <f>VLOOKUP($B741,期貨大額交易人未沖銷部位!$A$4:$O$499,10,FALSE)</f>
        <v>#N/A</v>
      </c>
      <c r="AA741" s="40" t="e">
        <f>VLOOKUP($B741,期貨大額交易人未沖銷部位!$A$4:$O$499,13,FALSE)</f>
        <v>#N/A</v>
      </c>
      <c r="AB741" s="40" t="e">
        <f>VLOOKUP($B741,期貨大額交易人未沖銷部位!$A$4:$O$499,14,FALSE)</f>
        <v>#N/A</v>
      </c>
      <c r="AC741" s="40" t="e">
        <f>VLOOKUP($B741,期貨大額交易人未沖銷部位!$A$4:$O$499,15,FALSE)</f>
        <v>#N/A</v>
      </c>
      <c r="AD741" s="33" t="e">
        <f>VLOOKUP($B741,三大美股走勢!$A$4:$J$495,4,FALSE)</f>
        <v>#N/A</v>
      </c>
      <c r="AE741" s="33" t="e">
        <f>VLOOKUP($B741,三大美股走勢!$A$4:$J$495,7,FALSE)</f>
        <v>#N/A</v>
      </c>
      <c r="AF741" s="33" t="e">
        <f>VLOOKUP($B741,三大美股走勢!$A$4:$J$495,10,FALSE)</f>
        <v>#N/A</v>
      </c>
    </row>
    <row r="742" spans="2:32">
      <c r="B742" s="32">
        <v>43521</v>
      </c>
      <c r="C742" s="33" t="e">
        <f>VLOOKUP($B742,大盤與近月台指!$A$4:$I$499,2,FALSE)</f>
        <v>#N/A</v>
      </c>
      <c r="D742" s="34" t="e">
        <f>VLOOKUP($B742,大盤與近月台指!$A$4:$I$499,3,FALSE)</f>
        <v>#N/A</v>
      </c>
      <c r="E742" s="35" t="e">
        <f>VLOOKUP($B742,大盤與近月台指!$A$4:$I$499,4,FALSE)</f>
        <v>#N/A</v>
      </c>
      <c r="F742" s="33" t="e">
        <f>VLOOKUP($B742,大盤與近月台指!$A$4:$I$499,5,FALSE)</f>
        <v>#N/A</v>
      </c>
      <c r="G742" s="49" t="e">
        <f>VLOOKUP($B742,三大法人買賣超!$A$4:$I$500,3,FALSE)</f>
        <v>#N/A</v>
      </c>
      <c r="H742" s="34" t="e">
        <f>VLOOKUP($B742,三大法人買賣超!$A$4:$I$500,5,FALSE)</f>
        <v>#N/A</v>
      </c>
      <c r="I742" s="27" t="e">
        <f>VLOOKUP($B742,三大法人買賣超!$A$4:$I$500,7,FALSE)</f>
        <v>#N/A</v>
      </c>
      <c r="J742" s="27" t="e">
        <f>VLOOKUP($B742,三大法人買賣超!$A$4:$I$500,9,FALSE)</f>
        <v>#N/A</v>
      </c>
      <c r="K742" s="37">
        <f>新台幣匯率美元指數!B743</f>
        <v>0</v>
      </c>
      <c r="L742" s="38">
        <f>新台幣匯率美元指數!C743</f>
        <v>0</v>
      </c>
      <c r="M742" s="39">
        <f>新台幣匯率美元指數!D743</f>
        <v>0</v>
      </c>
      <c r="N742" s="27" t="e">
        <f>VLOOKUP($B742,外資期貨未平倉口數!$A$4:$M$499,4,FALSE)</f>
        <v>#N/A</v>
      </c>
      <c r="O742" s="27" t="e">
        <f>VLOOKUP($B742,外資期貨未平倉口數!$A$4:$M$499,9,FALSE)</f>
        <v>#N/A</v>
      </c>
      <c r="P742" s="27" t="e">
        <f>VLOOKUP($B742,外資期貨未平倉口數!$A$4:$M$499,10,FALSE)</f>
        <v>#N/A</v>
      </c>
      <c r="Q742" s="27" t="e">
        <f>VLOOKUP($B742,外資期貨未平倉口數!$A$4:$M$499,11,FALSE)</f>
        <v>#N/A</v>
      </c>
      <c r="R742" s="64" t="e">
        <f>VLOOKUP($B742,選擇權未平倉餘額!$A$4:$I$500,6,FALSE)</f>
        <v>#N/A</v>
      </c>
      <c r="S742" s="64" t="e">
        <f>VLOOKUP($B742,選擇權未平倉餘額!$A$4:$I$500,7,FALSE)</f>
        <v>#N/A</v>
      </c>
      <c r="T742" s="64" t="e">
        <f>VLOOKUP($B742,選擇權未平倉餘額!$A$4:$I$500,8,FALSE)</f>
        <v>#N/A</v>
      </c>
      <c r="U742" s="64" t="e">
        <f>VLOOKUP($B742,選擇權未平倉餘額!$A$4:$I$500,9,FALSE)</f>
        <v>#N/A</v>
      </c>
      <c r="V742" s="39" t="e">
        <f>VLOOKUP($B742,臺指選擇權P_C_Ratios!$A$4:$C$500,3,FALSE)</f>
        <v>#N/A</v>
      </c>
      <c r="W742" s="41" t="e">
        <f>VLOOKUP($B742,散戶多空比!$A$6:$L$500,12,FALSE)</f>
        <v>#N/A</v>
      </c>
      <c r="X742" s="40" t="e">
        <f>VLOOKUP($B742,期貨大額交易人未沖銷部位!$A$4:$O$499,4,FALSE)</f>
        <v>#N/A</v>
      </c>
      <c r="Y742" s="40" t="e">
        <f>VLOOKUP($B742,期貨大額交易人未沖銷部位!$A$4:$O$499,7,FALSE)</f>
        <v>#N/A</v>
      </c>
      <c r="Z742" s="40" t="e">
        <f>VLOOKUP($B742,期貨大額交易人未沖銷部位!$A$4:$O$499,10,FALSE)</f>
        <v>#N/A</v>
      </c>
      <c r="AA742" s="40" t="e">
        <f>VLOOKUP($B742,期貨大額交易人未沖銷部位!$A$4:$O$499,13,FALSE)</f>
        <v>#N/A</v>
      </c>
      <c r="AB742" s="40" t="e">
        <f>VLOOKUP($B742,期貨大額交易人未沖銷部位!$A$4:$O$499,14,FALSE)</f>
        <v>#N/A</v>
      </c>
      <c r="AC742" s="40" t="e">
        <f>VLOOKUP($B742,期貨大額交易人未沖銷部位!$A$4:$O$499,15,FALSE)</f>
        <v>#N/A</v>
      </c>
      <c r="AD742" s="33" t="e">
        <f>VLOOKUP($B742,三大美股走勢!$A$4:$J$495,4,FALSE)</f>
        <v>#N/A</v>
      </c>
      <c r="AE742" s="33" t="e">
        <f>VLOOKUP($B742,三大美股走勢!$A$4:$J$495,7,FALSE)</f>
        <v>#N/A</v>
      </c>
      <c r="AF742" s="33" t="e">
        <f>VLOOKUP($B742,三大美股走勢!$A$4:$J$495,10,FALSE)</f>
        <v>#N/A</v>
      </c>
    </row>
    <row r="743" spans="2:32">
      <c r="B743" s="32">
        <v>43522</v>
      </c>
      <c r="C743" s="33" t="e">
        <f>VLOOKUP($B743,大盤與近月台指!$A$4:$I$499,2,FALSE)</f>
        <v>#N/A</v>
      </c>
      <c r="D743" s="34" t="e">
        <f>VLOOKUP($B743,大盤與近月台指!$A$4:$I$499,3,FALSE)</f>
        <v>#N/A</v>
      </c>
      <c r="E743" s="35" t="e">
        <f>VLOOKUP($B743,大盤與近月台指!$A$4:$I$499,4,FALSE)</f>
        <v>#N/A</v>
      </c>
      <c r="F743" s="33" t="e">
        <f>VLOOKUP($B743,大盤與近月台指!$A$4:$I$499,5,FALSE)</f>
        <v>#N/A</v>
      </c>
      <c r="G743" s="49" t="e">
        <f>VLOOKUP($B743,三大法人買賣超!$A$4:$I$500,3,FALSE)</f>
        <v>#N/A</v>
      </c>
      <c r="H743" s="34" t="e">
        <f>VLOOKUP($B743,三大法人買賣超!$A$4:$I$500,5,FALSE)</f>
        <v>#N/A</v>
      </c>
      <c r="I743" s="27" t="e">
        <f>VLOOKUP($B743,三大法人買賣超!$A$4:$I$500,7,FALSE)</f>
        <v>#N/A</v>
      </c>
      <c r="J743" s="27" t="e">
        <f>VLOOKUP($B743,三大法人買賣超!$A$4:$I$500,9,FALSE)</f>
        <v>#N/A</v>
      </c>
      <c r="K743" s="37">
        <f>新台幣匯率美元指數!B744</f>
        <v>0</v>
      </c>
      <c r="L743" s="38">
        <f>新台幣匯率美元指數!C744</f>
        <v>0</v>
      </c>
      <c r="M743" s="39">
        <f>新台幣匯率美元指數!D744</f>
        <v>0</v>
      </c>
      <c r="N743" s="27" t="e">
        <f>VLOOKUP($B743,外資期貨未平倉口數!$A$4:$M$499,4,FALSE)</f>
        <v>#N/A</v>
      </c>
      <c r="O743" s="27" t="e">
        <f>VLOOKUP($B743,外資期貨未平倉口數!$A$4:$M$499,9,FALSE)</f>
        <v>#N/A</v>
      </c>
      <c r="P743" s="27" t="e">
        <f>VLOOKUP($B743,外資期貨未平倉口數!$A$4:$M$499,10,FALSE)</f>
        <v>#N/A</v>
      </c>
      <c r="Q743" s="27" t="e">
        <f>VLOOKUP($B743,外資期貨未平倉口數!$A$4:$M$499,11,FALSE)</f>
        <v>#N/A</v>
      </c>
      <c r="R743" s="64" t="e">
        <f>VLOOKUP($B743,選擇權未平倉餘額!$A$4:$I$500,6,FALSE)</f>
        <v>#N/A</v>
      </c>
      <c r="S743" s="64" t="e">
        <f>VLOOKUP($B743,選擇權未平倉餘額!$A$4:$I$500,7,FALSE)</f>
        <v>#N/A</v>
      </c>
      <c r="T743" s="64" t="e">
        <f>VLOOKUP($B743,選擇權未平倉餘額!$A$4:$I$500,8,FALSE)</f>
        <v>#N/A</v>
      </c>
      <c r="U743" s="64" t="e">
        <f>VLOOKUP($B743,選擇權未平倉餘額!$A$4:$I$500,9,FALSE)</f>
        <v>#N/A</v>
      </c>
      <c r="V743" s="39" t="e">
        <f>VLOOKUP($B743,臺指選擇權P_C_Ratios!$A$4:$C$500,3,FALSE)</f>
        <v>#N/A</v>
      </c>
      <c r="W743" s="41" t="e">
        <f>VLOOKUP($B743,散戶多空比!$A$6:$L$500,12,FALSE)</f>
        <v>#N/A</v>
      </c>
      <c r="X743" s="40" t="e">
        <f>VLOOKUP($B743,期貨大額交易人未沖銷部位!$A$4:$O$499,4,FALSE)</f>
        <v>#N/A</v>
      </c>
      <c r="Y743" s="40" t="e">
        <f>VLOOKUP($B743,期貨大額交易人未沖銷部位!$A$4:$O$499,7,FALSE)</f>
        <v>#N/A</v>
      </c>
      <c r="Z743" s="40" t="e">
        <f>VLOOKUP($B743,期貨大額交易人未沖銷部位!$A$4:$O$499,10,FALSE)</f>
        <v>#N/A</v>
      </c>
      <c r="AA743" s="40" t="e">
        <f>VLOOKUP($B743,期貨大額交易人未沖銷部位!$A$4:$O$499,13,FALSE)</f>
        <v>#N/A</v>
      </c>
      <c r="AB743" s="40" t="e">
        <f>VLOOKUP($B743,期貨大額交易人未沖銷部位!$A$4:$O$499,14,FALSE)</f>
        <v>#N/A</v>
      </c>
      <c r="AC743" s="40" t="e">
        <f>VLOOKUP($B743,期貨大額交易人未沖銷部位!$A$4:$O$499,15,FALSE)</f>
        <v>#N/A</v>
      </c>
      <c r="AD743" s="33" t="e">
        <f>VLOOKUP($B743,三大美股走勢!$A$4:$J$495,4,FALSE)</f>
        <v>#N/A</v>
      </c>
      <c r="AE743" s="33" t="e">
        <f>VLOOKUP($B743,三大美股走勢!$A$4:$J$495,7,FALSE)</f>
        <v>#N/A</v>
      </c>
      <c r="AF743" s="33" t="e">
        <f>VLOOKUP($B743,三大美股走勢!$A$4:$J$495,10,FALSE)</f>
        <v>#N/A</v>
      </c>
    </row>
    <row r="744" spans="2:32">
      <c r="B744" s="32">
        <v>43523</v>
      </c>
      <c r="C744" s="33" t="e">
        <f>VLOOKUP($B744,大盤與近月台指!$A$4:$I$499,2,FALSE)</f>
        <v>#N/A</v>
      </c>
      <c r="D744" s="34" t="e">
        <f>VLOOKUP($B744,大盤與近月台指!$A$4:$I$499,3,FALSE)</f>
        <v>#N/A</v>
      </c>
      <c r="E744" s="35" t="e">
        <f>VLOOKUP($B744,大盤與近月台指!$A$4:$I$499,4,FALSE)</f>
        <v>#N/A</v>
      </c>
      <c r="F744" s="33" t="e">
        <f>VLOOKUP($B744,大盤與近月台指!$A$4:$I$499,5,FALSE)</f>
        <v>#N/A</v>
      </c>
      <c r="G744" s="49" t="e">
        <f>VLOOKUP($B744,三大法人買賣超!$A$4:$I$500,3,FALSE)</f>
        <v>#N/A</v>
      </c>
      <c r="H744" s="34" t="e">
        <f>VLOOKUP($B744,三大法人買賣超!$A$4:$I$500,5,FALSE)</f>
        <v>#N/A</v>
      </c>
      <c r="I744" s="27" t="e">
        <f>VLOOKUP($B744,三大法人買賣超!$A$4:$I$500,7,FALSE)</f>
        <v>#N/A</v>
      </c>
      <c r="J744" s="27" t="e">
        <f>VLOOKUP($B744,三大法人買賣超!$A$4:$I$500,9,FALSE)</f>
        <v>#N/A</v>
      </c>
      <c r="K744" s="37">
        <f>新台幣匯率美元指數!B745</f>
        <v>0</v>
      </c>
      <c r="L744" s="38">
        <f>新台幣匯率美元指數!C745</f>
        <v>0</v>
      </c>
      <c r="M744" s="39">
        <f>新台幣匯率美元指數!D745</f>
        <v>0</v>
      </c>
      <c r="N744" s="27" t="e">
        <f>VLOOKUP($B744,外資期貨未平倉口數!$A$4:$M$499,4,FALSE)</f>
        <v>#N/A</v>
      </c>
      <c r="O744" s="27" t="e">
        <f>VLOOKUP($B744,外資期貨未平倉口數!$A$4:$M$499,9,FALSE)</f>
        <v>#N/A</v>
      </c>
      <c r="P744" s="27" t="e">
        <f>VLOOKUP($B744,外資期貨未平倉口數!$A$4:$M$499,10,FALSE)</f>
        <v>#N/A</v>
      </c>
      <c r="Q744" s="27" t="e">
        <f>VLOOKUP($B744,外資期貨未平倉口數!$A$4:$M$499,11,FALSE)</f>
        <v>#N/A</v>
      </c>
      <c r="R744" s="64" t="e">
        <f>VLOOKUP($B744,選擇權未平倉餘額!$A$4:$I$500,6,FALSE)</f>
        <v>#N/A</v>
      </c>
      <c r="S744" s="64" t="e">
        <f>VLOOKUP($B744,選擇權未平倉餘額!$A$4:$I$500,7,FALSE)</f>
        <v>#N/A</v>
      </c>
      <c r="T744" s="64" t="e">
        <f>VLOOKUP($B744,選擇權未平倉餘額!$A$4:$I$500,8,FALSE)</f>
        <v>#N/A</v>
      </c>
      <c r="U744" s="64" t="e">
        <f>VLOOKUP($B744,選擇權未平倉餘額!$A$4:$I$500,9,FALSE)</f>
        <v>#N/A</v>
      </c>
      <c r="V744" s="39" t="e">
        <f>VLOOKUP($B744,臺指選擇權P_C_Ratios!$A$4:$C$500,3,FALSE)</f>
        <v>#N/A</v>
      </c>
      <c r="W744" s="41" t="e">
        <f>VLOOKUP($B744,散戶多空比!$A$6:$L$500,12,FALSE)</f>
        <v>#N/A</v>
      </c>
      <c r="X744" s="40" t="e">
        <f>VLOOKUP($B744,期貨大額交易人未沖銷部位!$A$4:$O$499,4,FALSE)</f>
        <v>#N/A</v>
      </c>
      <c r="Y744" s="40" t="e">
        <f>VLOOKUP($B744,期貨大額交易人未沖銷部位!$A$4:$O$499,7,FALSE)</f>
        <v>#N/A</v>
      </c>
      <c r="Z744" s="40" t="e">
        <f>VLOOKUP($B744,期貨大額交易人未沖銷部位!$A$4:$O$499,10,FALSE)</f>
        <v>#N/A</v>
      </c>
      <c r="AA744" s="40" t="e">
        <f>VLOOKUP($B744,期貨大額交易人未沖銷部位!$A$4:$O$499,13,FALSE)</f>
        <v>#N/A</v>
      </c>
      <c r="AB744" s="40" t="e">
        <f>VLOOKUP($B744,期貨大額交易人未沖銷部位!$A$4:$O$499,14,FALSE)</f>
        <v>#N/A</v>
      </c>
      <c r="AC744" s="40" t="e">
        <f>VLOOKUP($B744,期貨大額交易人未沖銷部位!$A$4:$O$499,15,FALSE)</f>
        <v>#N/A</v>
      </c>
      <c r="AD744" s="33" t="e">
        <f>VLOOKUP($B744,三大美股走勢!$A$4:$J$495,4,FALSE)</f>
        <v>#N/A</v>
      </c>
      <c r="AE744" s="33" t="e">
        <f>VLOOKUP($B744,三大美股走勢!$A$4:$J$495,7,FALSE)</f>
        <v>#N/A</v>
      </c>
      <c r="AF744" s="33" t="e">
        <f>VLOOKUP($B744,三大美股走勢!$A$4:$J$495,10,FALSE)</f>
        <v>#N/A</v>
      </c>
    </row>
    <row r="745" spans="2:32">
      <c r="B745" s="32">
        <v>43524</v>
      </c>
      <c r="C745" s="33" t="e">
        <f>VLOOKUP($B745,大盤與近月台指!$A$4:$I$499,2,FALSE)</f>
        <v>#N/A</v>
      </c>
      <c r="D745" s="34" t="e">
        <f>VLOOKUP($B745,大盤與近月台指!$A$4:$I$499,3,FALSE)</f>
        <v>#N/A</v>
      </c>
      <c r="E745" s="35" t="e">
        <f>VLOOKUP($B745,大盤與近月台指!$A$4:$I$499,4,FALSE)</f>
        <v>#N/A</v>
      </c>
      <c r="F745" s="33" t="e">
        <f>VLOOKUP($B745,大盤與近月台指!$A$4:$I$499,5,FALSE)</f>
        <v>#N/A</v>
      </c>
      <c r="G745" s="49" t="e">
        <f>VLOOKUP($B745,三大法人買賣超!$A$4:$I$500,3,FALSE)</f>
        <v>#N/A</v>
      </c>
      <c r="H745" s="34" t="e">
        <f>VLOOKUP($B745,三大法人買賣超!$A$4:$I$500,5,FALSE)</f>
        <v>#N/A</v>
      </c>
      <c r="I745" s="27" t="e">
        <f>VLOOKUP($B745,三大法人買賣超!$A$4:$I$500,7,FALSE)</f>
        <v>#N/A</v>
      </c>
      <c r="J745" s="27" t="e">
        <f>VLOOKUP($B745,三大法人買賣超!$A$4:$I$500,9,FALSE)</f>
        <v>#N/A</v>
      </c>
      <c r="K745" s="37">
        <f>新台幣匯率美元指數!B746</f>
        <v>0</v>
      </c>
      <c r="L745" s="38">
        <f>新台幣匯率美元指數!C746</f>
        <v>0</v>
      </c>
      <c r="M745" s="39">
        <f>新台幣匯率美元指數!D746</f>
        <v>0</v>
      </c>
      <c r="N745" s="27" t="e">
        <f>VLOOKUP($B745,外資期貨未平倉口數!$A$4:$M$499,4,FALSE)</f>
        <v>#N/A</v>
      </c>
      <c r="O745" s="27" t="e">
        <f>VLOOKUP($B745,外資期貨未平倉口數!$A$4:$M$499,9,FALSE)</f>
        <v>#N/A</v>
      </c>
      <c r="P745" s="27" t="e">
        <f>VLOOKUP($B745,外資期貨未平倉口數!$A$4:$M$499,10,FALSE)</f>
        <v>#N/A</v>
      </c>
      <c r="Q745" s="27" t="e">
        <f>VLOOKUP($B745,外資期貨未平倉口數!$A$4:$M$499,11,FALSE)</f>
        <v>#N/A</v>
      </c>
      <c r="R745" s="64" t="e">
        <f>VLOOKUP($B745,選擇權未平倉餘額!$A$4:$I$500,6,FALSE)</f>
        <v>#N/A</v>
      </c>
      <c r="S745" s="64" t="e">
        <f>VLOOKUP($B745,選擇權未平倉餘額!$A$4:$I$500,7,FALSE)</f>
        <v>#N/A</v>
      </c>
      <c r="T745" s="64" t="e">
        <f>VLOOKUP($B745,選擇權未平倉餘額!$A$4:$I$500,8,FALSE)</f>
        <v>#N/A</v>
      </c>
      <c r="U745" s="64" t="e">
        <f>VLOOKUP($B745,選擇權未平倉餘額!$A$4:$I$500,9,FALSE)</f>
        <v>#N/A</v>
      </c>
      <c r="V745" s="39" t="e">
        <f>VLOOKUP($B745,臺指選擇權P_C_Ratios!$A$4:$C$500,3,FALSE)</f>
        <v>#N/A</v>
      </c>
      <c r="W745" s="41" t="e">
        <f>VLOOKUP($B745,散戶多空比!$A$6:$L$500,12,FALSE)</f>
        <v>#N/A</v>
      </c>
      <c r="X745" s="40" t="e">
        <f>VLOOKUP($B745,期貨大額交易人未沖銷部位!$A$4:$O$499,4,FALSE)</f>
        <v>#N/A</v>
      </c>
      <c r="Y745" s="40" t="e">
        <f>VLOOKUP($B745,期貨大額交易人未沖銷部位!$A$4:$O$499,7,FALSE)</f>
        <v>#N/A</v>
      </c>
      <c r="Z745" s="40" t="e">
        <f>VLOOKUP($B745,期貨大額交易人未沖銷部位!$A$4:$O$499,10,FALSE)</f>
        <v>#N/A</v>
      </c>
      <c r="AA745" s="40" t="e">
        <f>VLOOKUP($B745,期貨大額交易人未沖銷部位!$A$4:$O$499,13,FALSE)</f>
        <v>#N/A</v>
      </c>
      <c r="AB745" s="40" t="e">
        <f>VLOOKUP($B745,期貨大額交易人未沖銷部位!$A$4:$O$499,14,FALSE)</f>
        <v>#N/A</v>
      </c>
      <c r="AC745" s="40" t="e">
        <f>VLOOKUP($B745,期貨大額交易人未沖銷部位!$A$4:$O$499,15,FALSE)</f>
        <v>#N/A</v>
      </c>
      <c r="AD745" s="33" t="e">
        <f>VLOOKUP($B745,三大美股走勢!$A$4:$J$495,4,FALSE)</f>
        <v>#N/A</v>
      </c>
      <c r="AE745" s="33" t="e">
        <f>VLOOKUP($B745,三大美股走勢!$A$4:$J$495,7,FALSE)</f>
        <v>#N/A</v>
      </c>
      <c r="AF745" s="33" t="e">
        <f>VLOOKUP($B745,三大美股走勢!$A$4:$J$495,10,FALSE)</f>
        <v>#N/A</v>
      </c>
    </row>
    <row r="746" spans="2:32">
      <c r="B746" s="32">
        <v>43525</v>
      </c>
      <c r="C746" s="33" t="e">
        <f>VLOOKUP($B746,大盤與近月台指!$A$4:$I$499,2,FALSE)</f>
        <v>#N/A</v>
      </c>
      <c r="D746" s="34" t="e">
        <f>VLOOKUP($B746,大盤與近月台指!$A$4:$I$499,3,FALSE)</f>
        <v>#N/A</v>
      </c>
      <c r="E746" s="35" t="e">
        <f>VLOOKUP($B746,大盤與近月台指!$A$4:$I$499,4,FALSE)</f>
        <v>#N/A</v>
      </c>
      <c r="F746" s="33" t="e">
        <f>VLOOKUP($B746,大盤與近月台指!$A$4:$I$499,5,FALSE)</f>
        <v>#N/A</v>
      </c>
      <c r="G746" s="49" t="e">
        <f>VLOOKUP($B746,三大法人買賣超!$A$4:$I$500,3,FALSE)</f>
        <v>#N/A</v>
      </c>
      <c r="H746" s="34" t="e">
        <f>VLOOKUP($B746,三大法人買賣超!$A$4:$I$500,5,FALSE)</f>
        <v>#N/A</v>
      </c>
      <c r="I746" s="27" t="e">
        <f>VLOOKUP($B746,三大法人買賣超!$A$4:$I$500,7,FALSE)</f>
        <v>#N/A</v>
      </c>
      <c r="J746" s="27" t="e">
        <f>VLOOKUP($B746,三大法人買賣超!$A$4:$I$500,9,FALSE)</f>
        <v>#N/A</v>
      </c>
      <c r="K746" s="37">
        <f>新台幣匯率美元指數!B747</f>
        <v>0</v>
      </c>
      <c r="L746" s="38">
        <f>新台幣匯率美元指數!C747</f>
        <v>0</v>
      </c>
      <c r="M746" s="39">
        <f>新台幣匯率美元指數!D747</f>
        <v>0</v>
      </c>
      <c r="N746" s="27" t="e">
        <f>VLOOKUP($B746,外資期貨未平倉口數!$A$4:$M$499,4,FALSE)</f>
        <v>#N/A</v>
      </c>
      <c r="O746" s="27" t="e">
        <f>VLOOKUP($B746,外資期貨未平倉口數!$A$4:$M$499,9,FALSE)</f>
        <v>#N/A</v>
      </c>
      <c r="P746" s="27" t="e">
        <f>VLOOKUP($B746,外資期貨未平倉口數!$A$4:$M$499,10,FALSE)</f>
        <v>#N/A</v>
      </c>
      <c r="Q746" s="27" t="e">
        <f>VLOOKUP($B746,外資期貨未平倉口數!$A$4:$M$499,11,FALSE)</f>
        <v>#N/A</v>
      </c>
      <c r="R746" s="64" t="e">
        <f>VLOOKUP($B746,選擇權未平倉餘額!$A$4:$I$500,6,FALSE)</f>
        <v>#N/A</v>
      </c>
      <c r="S746" s="64" t="e">
        <f>VLOOKUP($B746,選擇權未平倉餘額!$A$4:$I$500,7,FALSE)</f>
        <v>#N/A</v>
      </c>
      <c r="T746" s="64" t="e">
        <f>VLOOKUP($B746,選擇權未平倉餘額!$A$4:$I$500,8,FALSE)</f>
        <v>#N/A</v>
      </c>
      <c r="U746" s="64" t="e">
        <f>VLOOKUP($B746,選擇權未平倉餘額!$A$4:$I$500,9,FALSE)</f>
        <v>#N/A</v>
      </c>
      <c r="V746" s="39" t="e">
        <f>VLOOKUP($B746,臺指選擇權P_C_Ratios!$A$4:$C$500,3,FALSE)</f>
        <v>#N/A</v>
      </c>
      <c r="W746" s="41" t="e">
        <f>VLOOKUP($B746,散戶多空比!$A$6:$L$500,12,FALSE)</f>
        <v>#N/A</v>
      </c>
      <c r="X746" s="40" t="e">
        <f>VLOOKUP($B746,期貨大額交易人未沖銷部位!$A$4:$O$499,4,FALSE)</f>
        <v>#N/A</v>
      </c>
      <c r="Y746" s="40" t="e">
        <f>VLOOKUP($B746,期貨大額交易人未沖銷部位!$A$4:$O$499,7,FALSE)</f>
        <v>#N/A</v>
      </c>
      <c r="Z746" s="40" t="e">
        <f>VLOOKUP($B746,期貨大額交易人未沖銷部位!$A$4:$O$499,10,FALSE)</f>
        <v>#N/A</v>
      </c>
      <c r="AA746" s="40" t="e">
        <f>VLOOKUP($B746,期貨大額交易人未沖銷部位!$A$4:$O$499,13,FALSE)</f>
        <v>#N/A</v>
      </c>
      <c r="AB746" s="40" t="e">
        <f>VLOOKUP($B746,期貨大額交易人未沖銷部位!$A$4:$O$499,14,FALSE)</f>
        <v>#N/A</v>
      </c>
      <c r="AC746" s="40" t="e">
        <f>VLOOKUP($B746,期貨大額交易人未沖銷部位!$A$4:$O$499,15,FALSE)</f>
        <v>#N/A</v>
      </c>
      <c r="AD746" s="33" t="e">
        <f>VLOOKUP($B746,三大美股走勢!$A$4:$J$495,4,FALSE)</f>
        <v>#N/A</v>
      </c>
      <c r="AE746" s="33" t="e">
        <f>VLOOKUP($B746,三大美股走勢!$A$4:$J$495,7,FALSE)</f>
        <v>#N/A</v>
      </c>
      <c r="AF746" s="33" t="e">
        <f>VLOOKUP($B746,三大美股走勢!$A$4:$J$495,10,FALSE)</f>
        <v>#N/A</v>
      </c>
    </row>
    <row r="747" spans="2:32">
      <c r="B747" s="32">
        <v>43526</v>
      </c>
      <c r="C747" s="33" t="e">
        <f>VLOOKUP($B747,大盤與近月台指!$A$4:$I$499,2,FALSE)</f>
        <v>#N/A</v>
      </c>
      <c r="D747" s="34" t="e">
        <f>VLOOKUP($B747,大盤與近月台指!$A$4:$I$499,3,FALSE)</f>
        <v>#N/A</v>
      </c>
      <c r="E747" s="35" t="e">
        <f>VLOOKUP($B747,大盤與近月台指!$A$4:$I$499,4,FALSE)</f>
        <v>#N/A</v>
      </c>
      <c r="F747" s="33" t="e">
        <f>VLOOKUP($B747,大盤與近月台指!$A$4:$I$499,5,FALSE)</f>
        <v>#N/A</v>
      </c>
      <c r="G747" s="49" t="e">
        <f>VLOOKUP($B747,三大法人買賣超!$A$4:$I$500,3,FALSE)</f>
        <v>#N/A</v>
      </c>
      <c r="H747" s="34" t="e">
        <f>VLOOKUP($B747,三大法人買賣超!$A$4:$I$500,5,FALSE)</f>
        <v>#N/A</v>
      </c>
      <c r="I747" s="27" t="e">
        <f>VLOOKUP($B747,三大法人買賣超!$A$4:$I$500,7,FALSE)</f>
        <v>#N/A</v>
      </c>
      <c r="J747" s="27" t="e">
        <f>VLOOKUP($B747,三大法人買賣超!$A$4:$I$500,9,FALSE)</f>
        <v>#N/A</v>
      </c>
      <c r="K747" s="37">
        <f>新台幣匯率美元指數!B748</f>
        <v>0</v>
      </c>
      <c r="L747" s="38">
        <f>新台幣匯率美元指數!C748</f>
        <v>0</v>
      </c>
      <c r="M747" s="39">
        <f>新台幣匯率美元指數!D748</f>
        <v>0</v>
      </c>
      <c r="N747" s="27" t="e">
        <f>VLOOKUP($B747,外資期貨未平倉口數!$A$4:$M$499,4,FALSE)</f>
        <v>#N/A</v>
      </c>
      <c r="O747" s="27" t="e">
        <f>VLOOKUP($B747,外資期貨未平倉口數!$A$4:$M$499,9,FALSE)</f>
        <v>#N/A</v>
      </c>
      <c r="P747" s="27" t="e">
        <f>VLOOKUP($B747,外資期貨未平倉口數!$A$4:$M$499,10,FALSE)</f>
        <v>#N/A</v>
      </c>
      <c r="Q747" s="27" t="e">
        <f>VLOOKUP($B747,外資期貨未平倉口數!$A$4:$M$499,11,FALSE)</f>
        <v>#N/A</v>
      </c>
      <c r="R747" s="64" t="e">
        <f>VLOOKUP($B747,選擇權未平倉餘額!$A$4:$I$500,6,FALSE)</f>
        <v>#N/A</v>
      </c>
      <c r="S747" s="64" t="e">
        <f>VLOOKUP($B747,選擇權未平倉餘額!$A$4:$I$500,7,FALSE)</f>
        <v>#N/A</v>
      </c>
      <c r="T747" s="64" t="e">
        <f>VLOOKUP($B747,選擇權未平倉餘額!$A$4:$I$500,8,FALSE)</f>
        <v>#N/A</v>
      </c>
      <c r="U747" s="64" t="e">
        <f>VLOOKUP($B747,選擇權未平倉餘額!$A$4:$I$500,9,FALSE)</f>
        <v>#N/A</v>
      </c>
      <c r="V747" s="39" t="e">
        <f>VLOOKUP($B747,臺指選擇權P_C_Ratios!$A$4:$C$500,3,FALSE)</f>
        <v>#N/A</v>
      </c>
      <c r="W747" s="41" t="e">
        <f>VLOOKUP($B747,散戶多空比!$A$6:$L$500,12,FALSE)</f>
        <v>#N/A</v>
      </c>
      <c r="X747" s="40" t="e">
        <f>VLOOKUP($B747,期貨大額交易人未沖銷部位!$A$4:$O$499,4,FALSE)</f>
        <v>#N/A</v>
      </c>
      <c r="Y747" s="40" t="e">
        <f>VLOOKUP($B747,期貨大額交易人未沖銷部位!$A$4:$O$499,7,FALSE)</f>
        <v>#N/A</v>
      </c>
      <c r="Z747" s="40" t="e">
        <f>VLOOKUP($B747,期貨大額交易人未沖銷部位!$A$4:$O$499,10,FALSE)</f>
        <v>#N/A</v>
      </c>
      <c r="AA747" s="40" t="e">
        <f>VLOOKUP($B747,期貨大額交易人未沖銷部位!$A$4:$O$499,13,FALSE)</f>
        <v>#N/A</v>
      </c>
      <c r="AB747" s="40" t="e">
        <f>VLOOKUP($B747,期貨大額交易人未沖銷部位!$A$4:$O$499,14,FALSE)</f>
        <v>#N/A</v>
      </c>
      <c r="AC747" s="40" t="e">
        <f>VLOOKUP($B747,期貨大額交易人未沖銷部位!$A$4:$O$499,15,FALSE)</f>
        <v>#N/A</v>
      </c>
      <c r="AD747" s="33" t="e">
        <f>VLOOKUP($B747,三大美股走勢!$A$4:$J$495,4,FALSE)</f>
        <v>#N/A</v>
      </c>
      <c r="AE747" s="33" t="e">
        <f>VLOOKUP($B747,三大美股走勢!$A$4:$J$495,7,FALSE)</f>
        <v>#N/A</v>
      </c>
      <c r="AF747" s="33" t="e">
        <f>VLOOKUP($B747,三大美股走勢!$A$4:$J$495,10,FALSE)</f>
        <v>#N/A</v>
      </c>
    </row>
    <row r="748" spans="2:32">
      <c r="B748" s="32">
        <v>43527</v>
      </c>
      <c r="C748" s="33" t="e">
        <f>VLOOKUP($B748,大盤與近月台指!$A$4:$I$499,2,FALSE)</f>
        <v>#N/A</v>
      </c>
      <c r="D748" s="34" t="e">
        <f>VLOOKUP($B748,大盤與近月台指!$A$4:$I$499,3,FALSE)</f>
        <v>#N/A</v>
      </c>
      <c r="E748" s="35" t="e">
        <f>VLOOKUP($B748,大盤與近月台指!$A$4:$I$499,4,FALSE)</f>
        <v>#N/A</v>
      </c>
      <c r="F748" s="33" t="e">
        <f>VLOOKUP($B748,大盤與近月台指!$A$4:$I$499,5,FALSE)</f>
        <v>#N/A</v>
      </c>
      <c r="G748" s="49" t="e">
        <f>VLOOKUP($B748,三大法人買賣超!$A$4:$I$500,3,FALSE)</f>
        <v>#N/A</v>
      </c>
      <c r="H748" s="34" t="e">
        <f>VLOOKUP($B748,三大法人買賣超!$A$4:$I$500,5,FALSE)</f>
        <v>#N/A</v>
      </c>
      <c r="I748" s="27" t="e">
        <f>VLOOKUP($B748,三大法人買賣超!$A$4:$I$500,7,FALSE)</f>
        <v>#N/A</v>
      </c>
      <c r="J748" s="27" t="e">
        <f>VLOOKUP($B748,三大法人買賣超!$A$4:$I$500,9,FALSE)</f>
        <v>#N/A</v>
      </c>
      <c r="K748" s="37">
        <f>新台幣匯率美元指數!B749</f>
        <v>0</v>
      </c>
      <c r="L748" s="38">
        <f>新台幣匯率美元指數!C749</f>
        <v>0</v>
      </c>
      <c r="M748" s="39">
        <f>新台幣匯率美元指數!D749</f>
        <v>0</v>
      </c>
      <c r="N748" s="27" t="e">
        <f>VLOOKUP($B748,外資期貨未平倉口數!$A$4:$M$499,4,FALSE)</f>
        <v>#N/A</v>
      </c>
      <c r="O748" s="27" t="e">
        <f>VLOOKUP($B748,外資期貨未平倉口數!$A$4:$M$499,9,FALSE)</f>
        <v>#N/A</v>
      </c>
      <c r="P748" s="27" t="e">
        <f>VLOOKUP($B748,外資期貨未平倉口數!$A$4:$M$499,10,FALSE)</f>
        <v>#N/A</v>
      </c>
      <c r="Q748" s="27" t="e">
        <f>VLOOKUP($B748,外資期貨未平倉口數!$A$4:$M$499,11,FALSE)</f>
        <v>#N/A</v>
      </c>
      <c r="R748" s="64" t="e">
        <f>VLOOKUP($B748,選擇權未平倉餘額!$A$4:$I$500,6,FALSE)</f>
        <v>#N/A</v>
      </c>
      <c r="S748" s="64" t="e">
        <f>VLOOKUP($B748,選擇權未平倉餘額!$A$4:$I$500,7,FALSE)</f>
        <v>#N/A</v>
      </c>
      <c r="T748" s="64" t="e">
        <f>VLOOKUP($B748,選擇權未平倉餘額!$A$4:$I$500,8,FALSE)</f>
        <v>#N/A</v>
      </c>
      <c r="U748" s="64" t="e">
        <f>VLOOKUP($B748,選擇權未平倉餘額!$A$4:$I$500,9,FALSE)</f>
        <v>#N/A</v>
      </c>
      <c r="V748" s="39" t="e">
        <f>VLOOKUP($B748,臺指選擇權P_C_Ratios!$A$4:$C$500,3,FALSE)</f>
        <v>#N/A</v>
      </c>
      <c r="W748" s="41" t="e">
        <f>VLOOKUP($B748,散戶多空比!$A$6:$L$500,12,FALSE)</f>
        <v>#N/A</v>
      </c>
      <c r="X748" s="40" t="e">
        <f>VLOOKUP($B748,期貨大額交易人未沖銷部位!$A$4:$O$499,4,FALSE)</f>
        <v>#N/A</v>
      </c>
      <c r="Y748" s="40" t="e">
        <f>VLOOKUP($B748,期貨大額交易人未沖銷部位!$A$4:$O$499,7,FALSE)</f>
        <v>#N/A</v>
      </c>
      <c r="Z748" s="40" t="e">
        <f>VLOOKUP($B748,期貨大額交易人未沖銷部位!$A$4:$O$499,10,FALSE)</f>
        <v>#N/A</v>
      </c>
      <c r="AA748" s="40" t="e">
        <f>VLOOKUP($B748,期貨大額交易人未沖銷部位!$A$4:$O$499,13,FALSE)</f>
        <v>#N/A</v>
      </c>
      <c r="AB748" s="40" t="e">
        <f>VLOOKUP($B748,期貨大額交易人未沖銷部位!$A$4:$O$499,14,FALSE)</f>
        <v>#N/A</v>
      </c>
      <c r="AC748" s="40" t="e">
        <f>VLOOKUP($B748,期貨大額交易人未沖銷部位!$A$4:$O$499,15,FALSE)</f>
        <v>#N/A</v>
      </c>
      <c r="AD748" s="33" t="e">
        <f>VLOOKUP($B748,三大美股走勢!$A$4:$J$495,4,FALSE)</f>
        <v>#N/A</v>
      </c>
      <c r="AE748" s="33" t="e">
        <f>VLOOKUP($B748,三大美股走勢!$A$4:$J$495,7,FALSE)</f>
        <v>#N/A</v>
      </c>
      <c r="AF748" s="33" t="e">
        <f>VLOOKUP($B748,三大美股走勢!$A$4:$J$495,10,FALSE)</f>
        <v>#N/A</v>
      </c>
    </row>
    <row r="749" spans="2:32">
      <c r="B749" s="32">
        <v>43528</v>
      </c>
      <c r="C749" s="33" t="e">
        <f>VLOOKUP($B749,大盤與近月台指!$A$4:$I$499,2,FALSE)</f>
        <v>#N/A</v>
      </c>
      <c r="D749" s="34" t="e">
        <f>VLOOKUP($B749,大盤與近月台指!$A$4:$I$499,3,FALSE)</f>
        <v>#N/A</v>
      </c>
      <c r="E749" s="35" t="e">
        <f>VLOOKUP($B749,大盤與近月台指!$A$4:$I$499,4,FALSE)</f>
        <v>#N/A</v>
      </c>
      <c r="F749" s="33" t="e">
        <f>VLOOKUP($B749,大盤與近月台指!$A$4:$I$499,5,FALSE)</f>
        <v>#N/A</v>
      </c>
      <c r="G749" s="49" t="e">
        <f>VLOOKUP($B749,三大法人買賣超!$A$4:$I$500,3,FALSE)</f>
        <v>#N/A</v>
      </c>
      <c r="H749" s="34" t="e">
        <f>VLOOKUP($B749,三大法人買賣超!$A$4:$I$500,5,FALSE)</f>
        <v>#N/A</v>
      </c>
      <c r="I749" s="27" t="e">
        <f>VLOOKUP($B749,三大法人買賣超!$A$4:$I$500,7,FALSE)</f>
        <v>#N/A</v>
      </c>
      <c r="J749" s="27" t="e">
        <f>VLOOKUP($B749,三大法人買賣超!$A$4:$I$500,9,FALSE)</f>
        <v>#N/A</v>
      </c>
      <c r="K749" s="37">
        <f>新台幣匯率美元指數!B750</f>
        <v>0</v>
      </c>
      <c r="L749" s="38">
        <f>新台幣匯率美元指數!C750</f>
        <v>0</v>
      </c>
      <c r="M749" s="39">
        <f>新台幣匯率美元指數!D750</f>
        <v>0</v>
      </c>
      <c r="N749" s="27" t="e">
        <f>VLOOKUP($B749,外資期貨未平倉口數!$A$4:$M$499,4,FALSE)</f>
        <v>#N/A</v>
      </c>
      <c r="O749" s="27" t="e">
        <f>VLOOKUP($B749,外資期貨未平倉口數!$A$4:$M$499,9,FALSE)</f>
        <v>#N/A</v>
      </c>
      <c r="P749" s="27" t="e">
        <f>VLOOKUP($B749,外資期貨未平倉口數!$A$4:$M$499,10,FALSE)</f>
        <v>#N/A</v>
      </c>
      <c r="Q749" s="27" t="e">
        <f>VLOOKUP($B749,外資期貨未平倉口數!$A$4:$M$499,11,FALSE)</f>
        <v>#N/A</v>
      </c>
      <c r="R749" s="64" t="e">
        <f>VLOOKUP($B749,選擇權未平倉餘額!$A$4:$I$500,6,FALSE)</f>
        <v>#N/A</v>
      </c>
      <c r="S749" s="64" t="e">
        <f>VLOOKUP($B749,選擇權未平倉餘額!$A$4:$I$500,7,FALSE)</f>
        <v>#N/A</v>
      </c>
      <c r="T749" s="64" t="e">
        <f>VLOOKUP($B749,選擇權未平倉餘額!$A$4:$I$500,8,FALSE)</f>
        <v>#N/A</v>
      </c>
      <c r="U749" s="64" t="e">
        <f>VLOOKUP($B749,選擇權未平倉餘額!$A$4:$I$500,9,FALSE)</f>
        <v>#N/A</v>
      </c>
      <c r="V749" s="39" t="e">
        <f>VLOOKUP($B749,臺指選擇權P_C_Ratios!$A$4:$C$500,3,FALSE)</f>
        <v>#N/A</v>
      </c>
      <c r="W749" s="41" t="e">
        <f>VLOOKUP($B749,散戶多空比!$A$6:$L$500,12,FALSE)</f>
        <v>#N/A</v>
      </c>
      <c r="X749" s="40" t="e">
        <f>VLOOKUP($B749,期貨大額交易人未沖銷部位!$A$4:$O$499,4,FALSE)</f>
        <v>#N/A</v>
      </c>
      <c r="Y749" s="40" t="e">
        <f>VLOOKUP($B749,期貨大額交易人未沖銷部位!$A$4:$O$499,7,FALSE)</f>
        <v>#N/A</v>
      </c>
      <c r="Z749" s="40" t="e">
        <f>VLOOKUP($B749,期貨大額交易人未沖銷部位!$A$4:$O$499,10,FALSE)</f>
        <v>#N/A</v>
      </c>
      <c r="AA749" s="40" t="e">
        <f>VLOOKUP($B749,期貨大額交易人未沖銷部位!$A$4:$O$499,13,FALSE)</f>
        <v>#N/A</v>
      </c>
      <c r="AB749" s="40" t="e">
        <f>VLOOKUP($B749,期貨大額交易人未沖銷部位!$A$4:$O$499,14,FALSE)</f>
        <v>#N/A</v>
      </c>
      <c r="AC749" s="40" t="e">
        <f>VLOOKUP($B749,期貨大額交易人未沖銷部位!$A$4:$O$499,15,FALSE)</f>
        <v>#N/A</v>
      </c>
      <c r="AD749" s="33" t="e">
        <f>VLOOKUP($B749,三大美股走勢!$A$4:$J$495,4,FALSE)</f>
        <v>#N/A</v>
      </c>
      <c r="AE749" s="33" t="e">
        <f>VLOOKUP($B749,三大美股走勢!$A$4:$J$495,7,FALSE)</f>
        <v>#N/A</v>
      </c>
      <c r="AF749" s="33" t="e">
        <f>VLOOKUP($B749,三大美股走勢!$A$4:$J$495,10,FALSE)</f>
        <v>#N/A</v>
      </c>
    </row>
    <row r="750" spans="2:32">
      <c r="B750" s="32">
        <v>43529</v>
      </c>
      <c r="C750" s="33" t="e">
        <f>VLOOKUP($B750,大盤與近月台指!$A$4:$I$499,2,FALSE)</f>
        <v>#N/A</v>
      </c>
      <c r="D750" s="34" t="e">
        <f>VLOOKUP($B750,大盤與近月台指!$A$4:$I$499,3,FALSE)</f>
        <v>#N/A</v>
      </c>
      <c r="E750" s="35" t="e">
        <f>VLOOKUP($B750,大盤與近月台指!$A$4:$I$499,4,FALSE)</f>
        <v>#N/A</v>
      </c>
      <c r="F750" s="33" t="e">
        <f>VLOOKUP($B750,大盤與近月台指!$A$4:$I$499,5,FALSE)</f>
        <v>#N/A</v>
      </c>
      <c r="G750" s="49" t="e">
        <f>VLOOKUP($B750,三大法人買賣超!$A$4:$I$500,3,FALSE)</f>
        <v>#N/A</v>
      </c>
      <c r="H750" s="34" t="e">
        <f>VLOOKUP($B750,三大法人買賣超!$A$4:$I$500,5,FALSE)</f>
        <v>#N/A</v>
      </c>
      <c r="I750" s="27" t="e">
        <f>VLOOKUP($B750,三大法人買賣超!$A$4:$I$500,7,FALSE)</f>
        <v>#N/A</v>
      </c>
      <c r="J750" s="27" t="e">
        <f>VLOOKUP($B750,三大法人買賣超!$A$4:$I$500,9,FALSE)</f>
        <v>#N/A</v>
      </c>
      <c r="K750" s="37">
        <f>新台幣匯率美元指數!B751</f>
        <v>0</v>
      </c>
      <c r="L750" s="38">
        <f>新台幣匯率美元指數!C751</f>
        <v>0</v>
      </c>
      <c r="M750" s="39">
        <f>新台幣匯率美元指數!D751</f>
        <v>0</v>
      </c>
      <c r="N750" s="27" t="e">
        <f>VLOOKUP($B750,外資期貨未平倉口數!$A$4:$M$499,4,FALSE)</f>
        <v>#N/A</v>
      </c>
      <c r="O750" s="27" t="e">
        <f>VLOOKUP($B750,外資期貨未平倉口數!$A$4:$M$499,9,FALSE)</f>
        <v>#N/A</v>
      </c>
      <c r="P750" s="27" t="e">
        <f>VLOOKUP($B750,外資期貨未平倉口數!$A$4:$M$499,10,FALSE)</f>
        <v>#N/A</v>
      </c>
      <c r="Q750" s="27" t="e">
        <f>VLOOKUP($B750,外資期貨未平倉口數!$A$4:$M$499,11,FALSE)</f>
        <v>#N/A</v>
      </c>
      <c r="R750" s="64" t="e">
        <f>VLOOKUP($B750,選擇權未平倉餘額!$A$4:$I$500,6,FALSE)</f>
        <v>#N/A</v>
      </c>
      <c r="S750" s="64" t="e">
        <f>VLOOKUP($B750,選擇權未平倉餘額!$A$4:$I$500,7,FALSE)</f>
        <v>#N/A</v>
      </c>
      <c r="T750" s="64" t="e">
        <f>VLOOKUP($B750,選擇權未平倉餘額!$A$4:$I$500,8,FALSE)</f>
        <v>#N/A</v>
      </c>
      <c r="U750" s="64" t="e">
        <f>VLOOKUP($B750,選擇權未平倉餘額!$A$4:$I$500,9,FALSE)</f>
        <v>#N/A</v>
      </c>
      <c r="V750" s="39" t="e">
        <f>VLOOKUP($B750,臺指選擇權P_C_Ratios!$A$4:$C$500,3,FALSE)</f>
        <v>#N/A</v>
      </c>
      <c r="W750" s="41" t="e">
        <f>VLOOKUP($B750,散戶多空比!$A$6:$L$500,12,FALSE)</f>
        <v>#N/A</v>
      </c>
      <c r="X750" s="40" t="e">
        <f>VLOOKUP($B750,期貨大額交易人未沖銷部位!$A$4:$O$499,4,FALSE)</f>
        <v>#N/A</v>
      </c>
      <c r="Y750" s="40" t="e">
        <f>VLOOKUP($B750,期貨大額交易人未沖銷部位!$A$4:$O$499,7,FALSE)</f>
        <v>#N/A</v>
      </c>
      <c r="Z750" s="40" t="e">
        <f>VLOOKUP($B750,期貨大額交易人未沖銷部位!$A$4:$O$499,10,FALSE)</f>
        <v>#N/A</v>
      </c>
      <c r="AA750" s="40" t="e">
        <f>VLOOKUP($B750,期貨大額交易人未沖銷部位!$A$4:$O$499,13,FALSE)</f>
        <v>#N/A</v>
      </c>
      <c r="AB750" s="40" t="e">
        <f>VLOOKUP($B750,期貨大額交易人未沖銷部位!$A$4:$O$499,14,FALSE)</f>
        <v>#N/A</v>
      </c>
      <c r="AC750" s="40" t="e">
        <f>VLOOKUP($B750,期貨大額交易人未沖銷部位!$A$4:$O$499,15,FALSE)</f>
        <v>#N/A</v>
      </c>
      <c r="AD750" s="33" t="e">
        <f>VLOOKUP($B750,三大美股走勢!$A$4:$J$495,4,FALSE)</f>
        <v>#N/A</v>
      </c>
      <c r="AE750" s="33" t="e">
        <f>VLOOKUP($B750,三大美股走勢!$A$4:$J$495,7,FALSE)</f>
        <v>#N/A</v>
      </c>
      <c r="AF750" s="33" t="e">
        <f>VLOOKUP($B750,三大美股走勢!$A$4:$J$495,10,FALSE)</f>
        <v>#N/A</v>
      </c>
    </row>
    <row r="751" spans="2:32">
      <c r="B751" s="32">
        <v>43530</v>
      </c>
      <c r="C751" s="33" t="e">
        <f>VLOOKUP($B751,大盤與近月台指!$A$4:$I$499,2,FALSE)</f>
        <v>#N/A</v>
      </c>
      <c r="D751" s="34" t="e">
        <f>VLOOKUP($B751,大盤與近月台指!$A$4:$I$499,3,FALSE)</f>
        <v>#N/A</v>
      </c>
      <c r="E751" s="35" t="e">
        <f>VLOOKUP($B751,大盤與近月台指!$A$4:$I$499,4,FALSE)</f>
        <v>#N/A</v>
      </c>
      <c r="F751" s="33" t="e">
        <f>VLOOKUP($B751,大盤與近月台指!$A$4:$I$499,5,FALSE)</f>
        <v>#N/A</v>
      </c>
      <c r="G751" s="49" t="e">
        <f>VLOOKUP($B751,三大法人買賣超!$A$4:$I$500,3,FALSE)</f>
        <v>#N/A</v>
      </c>
      <c r="H751" s="34" t="e">
        <f>VLOOKUP($B751,三大法人買賣超!$A$4:$I$500,5,FALSE)</f>
        <v>#N/A</v>
      </c>
      <c r="I751" s="27" t="e">
        <f>VLOOKUP($B751,三大法人買賣超!$A$4:$I$500,7,FALSE)</f>
        <v>#N/A</v>
      </c>
      <c r="J751" s="27" t="e">
        <f>VLOOKUP($B751,三大法人買賣超!$A$4:$I$500,9,FALSE)</f>
        <v>#N/A</v>
      </c>
      <c r="K751" s="37">
        <f>新台幣匯率美元指數!B752</f>
        <v>0</v>
      </c>
      <c r="L751" s="38">
        <f>新台幣匯率美元指數!C752</f>
        <v>0</v>
      </c>
      <c r="M751" s="39">
        <f>新台幣匯率美元指數!D752</f>
        <v>0</v>
      </c>
      <c r="N751" s="27" t="e">
        <f>VLOOKUP($B751,外資期貨未平倉口數!$A$4:$M$499,4,FALSE)</f>
        <v>#N/A</v>
      </c>
      <c r="O751" s="27" t="e">
        <f>VLOOKUP($B751,外資期貨未平倉口數!$A$4:$M$499,9,FALSE)</f>
        <v>#N/A</v>
      </c>
      <c r="P751" s="27" t="e">
        <f>VLOOKUP($B751,外資期貨未平倉口數!$A$4:$M$499,10,FALSE)</f>
        <v>#N/A</v>
      </c>
      <c r="Q751" s="27" t="e">
        <f>VLOOKUP($B751,外資期貨未平倉口數!$A$4:$M$499,11,FALSE)</f>
        <v>#N/A</v>
      </c>
      <c r="R751" s="64" t="e">
        <f>VLOOKUP($B751,選擇權未平倉餘額!$A$4:$I$500,6,FALSE)</f>
        <v>#N/A</v>
      </c>
      <c r="S751" s="64" t="e">
        <f>VLOOKUP($B751,選擇權未平倉餘額!$A$4:$I$500,7,FALSE)</f>
        <v>#N/A</v>
      </c>
      <c r="T751" s="64" t="e">
        <f>VLOOKUP($B751,選擇權未平倉餘額!$A$4:$I$500,8,FALSE)</f>
        <v>#N/A</v>
      </c>
      <c r="U751" s="64" t="e">
        <f>VLOOKUP($B751,選擇權未平倉餘額!$A$4:$I$500,9,FALSE)</f>
        <v>#N/A</v>
      </c>
      <c r="V751" s="39" t="e">
        <f>VLOOKUP($B751,臺指選擇權P_C_Ratios!$A$4:$C$500,3,FALSE)</f>
        <v>#N/A</v>
      </c>
      <c r="W751" s="41" t="e">
        <f>VLOOKUP($B751,散戶多空比!$A$6:$L$500,12,FALSE)</f>
        <v>#N/A</v>
      </c>
      <c r="X751" s="40" t="e">
        <f>VLOOKUP($B751,期貨大額交易人未沖銷部位!$A$4:$O$499,4,FALSE)</f>
        <v>#N/A</v>
      </c>
      <c r="Y751" s="40" t="e">
        <f>VLOOKUP($B751,期貨大額交易人未沖銷部位!$A$4:$O$499,7,FALSE)</f>
        <v>#N/A</v>
      </c>
      <c r="Z751" s="40" t="e">
        <f>VLOOKUP($B751,期貨大額交易人未沖銷部位!$A$4:$O$499,10,FALSE)</f>
        <v>#N/A</v>
      </c>
      <c r="AA751" s="40" t="e">
        <f>VLOOKUP($B751,期貨大額交易人未沖銷部位!$A$4:$O$499,13,FALSE)</f>
        <v>#N/A</v>
      </c>
      <c r="AB751" s="40" t="e">
        <f>VLOOKUP($B751,期貨大額交易人未沖銷部位!$A$4:$O$499,14,FALSE)</f>
        <v>#N/A</v>
      </c>
      <c r="AC751" s="40" t="e">
        <f>VLOOKUP($B751,期貨大額交易人未沖銷部位!$A$4:$O$499,15,FALSE)</f>
        <v>#N/A</v>
      </c>
      <c r="AD751" s="33" t="e">
        <f>VLOOKUP($B751,三大美股走勢!$A$4:$J$495,4,FALSE)</f>
        <v>#N/A</v>
      </c>
      <c r="AE751" s="33" t="e">
        <f>VLOOKUP($B751,三大美股走勢!$A$4:$J$495,7,FALSE)</f>
        <v>#N/A</v>
      </c>
      <c r="AF751" s="33" t="e">
        <f>VLOOKUP($B751,三大美股走勢!$A$4:$J$495,10,FALSE)</f>
        <v>#N/A</v>
      </c>
    </row>
    <row r="752" spans="2:32">
      <c r="B752" s="32">
        <v>43531</v>
      </c>
      <c r="C752" s="33" t="e">
        <f>VLOOKUP($B752,大盤與近月台指!$A$4:$I$499,2,FALSE)</f>
        <v>#N/A</v>
      </c>
      <c r="D752" s="34" t="e">
        <f>VLOOKUP($B752,大盤與近月台指!$A$4:$I$499,3,FALSE)</f>
        <v>#N/A</v>
      </c>
      <c r="E752" s="35" t="e">
        <f>VLOOKUP($B752,大盤與近月台指!$A$4:$I$499,4,FALSE)</f>
        <v>#N/A</v>
      </c>
      <c r="F752" s="33" t="e">
        <f>VLOOKUP($B752,大盤與近月台指!$A$4:$I$499,5,FALSE)</f>
        <v>#N/A</v>
      </c>
      <c r="G752" s="49" t="e">
        <f>VLOOKUP($B752,三大法人買賣超!$A$4:$I$500,3,FALSE)</f>
        <v>#N/A</v>
      </c>
      <c r="H752" s="34" t="e">
        <f>VLOOKUP($B752,三大法人買賣超!$A$4:$I$500,5,FALSE)</f>
        <v>#N/A</v>
      </c>
      <c r="I752" s="27" t="e">
        <f>VLOOKUP($B752,三大法人買賣超!$A$4:$I$500,7,FALSE)</f>
        <v>#N/A</v>
      </c>
      <c r="J752" s="27" t="e">
        <f>VLOOKUP($B752,三大法人買賣超!$A$4:$I$500,9,FALSE)</f>
        <v>#N/A</v>
      </c>
      <c r="K752" s="37">
        <f>新台幣匯率美元指數!B753</f>
        <v>0</v>
      </c>
      <c r="L752" s="38">
        <f>新台幣匯率美元指數!C753</f>
        <v>0</v>
      </c>
      <c r="M752" s="39">
        <f>新台幣匯率美元指數!D753</f>
        <v>0</v>
      </c>
      <c r="N752" s="27" t="e">
        <f>VLOOKUP($B752,外資期貨未平倉口數!$A$4:$M$499,4,FALSE)</f>
        <v>#N/A</v>
      </c>
      <c r="O752" s="27" t="e">
        <f>VLOOKUP($B752,外資期貨未平倉口數!$A$4:$M$499,9,FALSE)</f>
        <v>#N/A</v>
      </c>
      <c r="P752" s="27" t="e">
        <f>VLOOKUP($B752,外資期貨未平倉口數!$A$4:$M$499,10,FALSE)</f>
        <v>#N/A</v>
      </c>
      <c r="Q752" s="27" t="e">
        <f>VLOOKUP($B752,外資期貨未平倉口數!$A$4:$M$499,11,FALSE)</f>
        <v>#N/A</v>
      </c>
      <c r="R752" s="64" t="e">
        <f>VLOOKUP($B752,選擇權未平倉餘額!$A$4:$I$500,6,FALSE)</f>
        <v>#N/A</v>
      </c>
      <c r="S752" s="64" t="e">
        <f>VLOOKUP($B752,選擇權未平倉餘額!$A$4:$I$500,7,FALSE)</f>
        <v>#N/A</v>
      </c>
      <c r="T752" s="64" t="e">
        <f>VLOOKUP($B752,選擇權未平倉餘額!$A$4:$I$500,8,FALSE)</f>
        <v>#N/A</v>
      </c>
      <c r="U752" s="64" t="e">
        <f>VLOOKUP($B752,選擇權未平倉餘額!$A$4:$I$500,9,FALSE)</f>
        <v>#N/A</v>
      </c>
      <c r="V752" s="39" t="e">
        <f>VLOOKUP($B752,臺指選擇權P_C_Ratios!$A$4:$C$500,3,FALSE)</f>
        <v>#N/A</v>
      </c>
      <c r="W752" s="41" t="e">
        <f>VLOOKUP($B752,散戶多空比!$A$6:$L$500,12,FALSE)</f>
        <v>#N/A</v>
      </c>
      <c r="X752" s="40" t="e">
        <f>VLOOKUP($B752,期貨大額交易人未沖銷部位!$A$4:$O$499,4,FALSE)</f>
        <v>#N/A</v>
      </c>
      <c r="Y752" s="40" t="e">
        <f>VLOOKUP($B752,期貨大額交易人未沖銷部位!$A$4:$O$499,7,FALSE)</f>
        <v>#N/A</v>
      </c>
      <c r="Z752" s="40" t="e">
        <f>VLOOKUP($B752,期貨大額交易人未沖銷部位!$A$4:$O$499,10,FALSE)</f>
        <v>#N/A</v>
      </c>
      <c r="AA752" s="40" t="e">
        <f>VLOOKUP($B752,期貨大額交易人未沖銷部位!$A$4:$O$499,13,FALSE)</f>
        <v>#N/A</v>
      </c>
      <c r="AB752" s="40" t="e">
        <f>VLOOKUP($B752,期貨大額交易人未沖銷部位!$A$4:$O$499,14,FALSE)</f>
        <v>#N/A</v>
      </c>
      <c r="AC752" s="40" t="e">
        <f>VLOOKUP($B752,期貨大額交易人未沖銷部位!$A$4:$O$499,15,FALSE)</f>
        <v>#N/A</v>
      </c>
      <c r="AD752" s="33" t="e">
        <f>VLOOKUP($B752,三大美股走勢!$A$4:$J$495,4,FALSE)</f>
        <v>#N/A</v>
      </c>
      <c r="AE752" s="33" t="e">
        <f>VLOOKUP($B752,三大美股走勢!$A$4:$J$495,7,FALSE)</f>
        <v>#N/A</v>
      </c>
      <c r="AF752" s="33" t="e">
        <f>VLOOKUP($B752,三大美股走勢!$A$4:$J$495,10,FALSE)</f>
        <v>#N/A</v>
      </c>
    </row>
    <row r="753" spans="2:32">
      <c r="B753" s="32">
        <v>43532</v>
      </c>
      <c r="C753" s="33" t="e">
        <f>VLOOKUP($B753,大盤與近月台指!$A$4:$I$499,2,FALSE)</f>
        <v>#N/A</v>
      </c>
      <c r="D753" s="34" t="e">
        <f>VLOOKUP($B753,大盤與近月台指!$A$4:$I$499,3,FALSE)</f>
        <v>#N/A</v>
      </c>
      <c r="E753" s="35" t="e">
        <f>VLOOKUP($B753,大盤與近月台指!$A$4:$I$499,4,FALSE)</f>
        <v>#N/A</v>
      </c>
      <c r="F753" s="33" t="e">
        <f>VLOOKUP($B753,大盤與近月台指!$A$4:$I$499,5,FALSE)</f>
        <v>#N/A</v>
      </c>
      <c r="G753" s="49" t="e">
        <f>VLOOKUP($B753,三大法人買賣超!$A$4:$I$500,3,FALSE)</f>
        <v>#N/A</v>
      </c>
      <c r="H753" s="34" t="e">
        <f>VLOOKUP($B753,三大法人買賣超!$A$4:$I$500,5,FALSE)</f>
        <v>#N/A</v>
      </c>
      <c r="I753" s="27" t="e">
        <f>VLOOKUP($B753,三大法人買賣超!$A$4:$I$500,7,FALSE)</f>
        <v>#N/A</v>
      </c>
      <c r="J753" s="27" t="e">
        <f>VLOOKUP($B753,三大法人買賣超!$A$4:$I$500,9,FALSE)</f>
        <v>#N/A</v>
      </c>
      <c r="K753" s="37">
        <f>新台幣匯率美元指數!B754</f>
        <v>0</v>
      </c>
      <c r="L753" s="38">
        <f>新台幣匯率美元指數!C754</f>
        <v>0</v>
      </c>
      <c r="M753" s="39">
        <f>新台幣匯率美元指數!D754</f>
        <v>0</v>
      </c>
      <c r="N753" s="27" t="e">
        <f>VLOOKUP($B753,外資期貨未平倉口數!$A$4:$M$499,4,FALSE)</f>
        <v>#N/A</v>
      </c>
      <c r="O753" s="27" t="e">
        <f>VLOOKUP($B753,外資期貨未平倉口數!$A$4:$M$499,9,FALSE)</f>
        <v>#N/A</v>
      </c>
      <c r="P753" s="27" t="e">
        <f>VLOOKUP($B753,外資期貨未平倉口數!$A$4:$M$499,10,FALSE)</f>
        <v>#N/A</v>
      </c>
      <c r="Q753" s="27" t="e">
        <f>VLOOKUP($B753,外資期貨未平倉口數!$A$4:$M$499,11,FALSE)</f>
        <v>#N/A</v>
      </c>
      <c r="R753" s="64" t="e">
        <f>VLOOKUP($B753,選擇權未平倉餘額!$A$4:$I$500,6,FALSE)</f>
        <v>#N/A</v>
      </c>
      <c r="S753" s="64" t="e">
        <f>VLOOKUP($B753,選擇權未平倉餘額!$A$4:$I$500,7,FALSE)</f>
        <v>#N/A</v>
      </c>
      <c r="T753" s="64" t="e">
        <f>VLOOKUP($B753,選擇權未平倉餘額!$A$4:$I$500,8,FALSE)</f>
        <v>#N/A</v>
      </c>
      <c r="U753" s="64" t="e">
        <f>VLOOKUP($B753,選擇權未平倉餘額!$A$4:$I$500,9,FALSE)</f>
        <v>#N/A</v>
      </c>
      <c r="V753" s="39" t="e">
        <f>VLOOKUP($B753,臺指選擇權P_C_Ratios!$A$4:$C$500,3,FALSE)</f>
        <v>#N/A</v>
      </c>
      <c r="W753" s="41" t="e">
        <f>VLOOKUP($B753,散戶多空比!$A$6:$L$500,12,FALSE)</f>
        <v>#N/A</v>
      </c>
      <c r="X753" s="40" t="e">
        <f>VLOOKUP($B753,期貨大額交易人未沖銷部位!$A$4:$O$499,4,FALSE)</f>
        <v>#N/A</v>
      </c>
      <c r="Y753" s="40" t="e">
        <f>VLOOKUP($B753,期貨大額交易人未沖銷部位!$A$4:$O$499,7,FALSE)</f>
        <v>#N/A</v>
      </c>
      <c r="Z753" s="40" t="e">
        <f>VLOOKUP($B753,期貨大額交易人未沖銷部位!$A$4:$O$499,10,FALSE)</f>
        <v>#N/A</v>
      </c>
      <c r="AA753" s="40" t="e">
        <f>VLOOKUP($B753,期貨大額交易人未沖銷部位!$A$4:$O$499,13,FALSE)</f>
        <v>#N/A</v>
      </c>
      <c r="AB753" s="40" t="e">
        <f>VLOOKUP($B753,期貨大額交易人未沖銷部位!$A$4:$O$499,14,FALSE)</f>
        <v>#N/A</v>
      </c>
      <c r="AC753" s="40" t="e">
        <f>VLOOKUP($B753,期貨大額交易人未沖銷部位!$A$4:$O$499,15,FALSE)</f>
        <v>#N/A</v>
      </c>
      <c r="AD753" s="33" t="e">
        <f>VLOOKUP($B753,三大美股走勢!$A$4:$J$495,4,FALSE)</f>
        <v>#N/A</v>
      </c>
      <c r="AE753" s="33" t="e">
        <f>VLOOKUP($B753,三大美股走勢!$A$4:$J$495,7,FALSE)</f>
        <v>#N/A</v>
      </c>
      <c r="AF753" s="33" t="e">
        <f>VLOOKUP($B753,三大美股走勢!$A$4:$J$495,10,FALSE)</f>
        <v>#N/A</v>
      </c>
    </row>
    <row r="754" spans="2:32">
      <c r="B754" s="32">
        <v>43533</v>
      </c>
      <c r="C754" s="33" t="e">
        <f>VLOOKUP($B754,大盤與近月台指!$A$4:$I$499,2,FALSE)</f>
        <v>#N/A</v>
      </c>
      <c r="D754" s="34" t="e">
        <f>VLOOKUP($B754,大盤與近月台指!$A$4:$I$499,3,FALSE)</f>
        <v>#N/A</v>
      </c>
      <c r="E754" s="35" t="e">
        <f>VLOOKUP($B754,大盤與近月台指!$A$4:$I$499,4,FALSE)</f>
        <v>#N/A</v>
      </c>
      <c r="F754" s="33" t="e">
        <f>VLOOKUP($B754,大盤與近月台指!$A$4:$I$499,5,FALSE)</f>
        <v>#N/A</v>
      </c>
      <c r="G754" s="49" t="e">
        <f>VLOOKUP($B754,三大法人買賣超!$A$4:$I$500,3,FALSE)</f>
        <v>#N/A</v>
      </c>
      <c r="H754" s="34" t="e">
        <f>VLOOKUP($B754,三大法人買賣超!$A$4:$I$500,5,FALSE)</f>
        <v>#N/A</v>
      </c>
      <c r="I754" s="27" t="e">
        <f>VLOOKUP($B754,三大法人買賣超!$A$4:$I$500,7,FALSE)</f>
        <v>#N/A</v>
      </c>
      <c r="J754" s="27" t="e">
        <f>VLOOKUP($B754,三大法人買賣超!$A$4:$I$500,9,FALSE)</f>
        <v>#N/A</v>
      </c>
      <c r="K754" s="37">
        <f>新台幣匯率美元指數!B755</f>
        <v>0</v>
      </c>
      <c r="L754" s="38">
        <f>新台幣匯率美元指數!C755</f>
        <v>0</v>
      </c>
      <c r="M754" s="39">
        <f>新台幣匯率美元指數!D755</f>
        <v>0</v>
      </c>
      <c r="N754" s="27" t="e">
        <f>VLOOKUP($B754,外資期貨未平倉口數!$A$4:$M$499,4,FALSE)</f>
        <v>#N/A</v>
      </c>
      <c r="O754" s="27" t="e">
        <f>VLOOKUP($B754,外資期貨未平倉口數!$A$4:$M$499,9,FALSE)</f>
        <v>#N/A</v>
      </c>
      <c r="P754" s="27" t="e">
        <f>VLOOKUP($B754,外資期貨未平倉口數!$A$4:$M$499,10,FALSE)</f>
        <v>#N/A</v>
      </c>
      <c r="Q754" s="27" t="e">
        <f>VLOOKUP($B754,外資期貨未平倉口數!$A$4:$M$499,11,FALSE)</f>
        <v>#N/A</v>
      </c>
      <c r="R754" s="64" t="e">
        <f>VLOOKUP($B754,選擇權未平倉餘額!$A$4:$I$500,6,FALSE)</f>
        <v>#N/A</v>
      </c>
      <c r="S754" s="64" t="e">
        <f>VLOOKUP($B754,選擇權未平倉餘額!$A$4:$I$500,7,FALSE)</f>
        <v>#N/A</v>
      </c>
      <c r="T754" s="64" t="e">
        <f>VLOOKUP($B754,選擇權未平倉餘額!$A$4:$I$500,8,FALSE)</f>
        <v>#N/A</v>
      </c>
      <c r="U754" s="64" t="e">
        <f>VLOOKUP($B754,選擇權未平倉餘額!$A$4:$I$500,9,FALSE)</f>
        <v>#N/A</v>
      </c>
      <c r="V754" s="39" t="e">
        <f>VLOOKUP($B754,臺指選擇權P_C_Ratios!$A$4:$C$500,3,FALSE)</f>
        <v>#N/A</v>
      </c>
      <c r="W754" s="41" t="e">
        <f>VLOOKUP($B754,散戶多空比!$A$6:$L$500,12,FALSE)</f>
        <v>#N/A</v>
      </c>
      <c r="X754" s="40" t="e">
        <f>VLOOKUP($B754,期貨大額交易人未沖銷部位!$A$4:$O$499,4,FALSE)</f>
        <v>#N/A</v>
      </c>
      <c r="Y754" s="40" t="e">
        <f>VLOOKUP($B754,期貨大額交易人未沖銷部位!$A$4:$O$499,7,FALSE)</f>
        <v>#N/A</v>
      </c>
      <c r="Z754" s="40" t="e">
        <f>VLOOKUP($B754,期貨大額交易人未沖銷部位!$A$4:$O$499,10,FALSE)</f>
        <v>#N/A</v>
      </c>
      <c r="AA754" s="40" t="e">
        <f>VLOOKUP($B754,期貨大額交易人未沖銷部位!$A$4:$O$499,13,FALSE)</f>
        <v>#N/A</v>
      </c>
      <c r="AB754" s="40" t="e">
        <f>VLOOKUP($B754,期貨大額交易人未沖銷部位!$A$4:$O$499,14,FALSE)</f>
        <v>#N/A</v>
      </c>
      <c r="AC754" s="40" t="e">
        <f>VLOOKUP($B754,期貨大額交易人未沖銷部位!$A$4:$O$499,15,FALSE)</f>
        <v>#N/A</v>
      </c>
      <c r="AD754" s="33" t="e">
        <f>VLOOKUP($B754,三大美股走勢!$A$4:$J$495,4,FALSE)</f>
        <v>#N/A</v>
      </c>
      <c r="AE754" s="33" t="e">
        <f>VLOOKUP($B754,三大美股走勢!$A$4:$J$495,7,FALSE)</f>
        <v>#N/A</v>
      </c>
      <c r="AF754" s="33" t="e">
        <f>VLOOKUP($B754,三大美股走勢!$A$4:$J$495,10,FALSE)</f>
        <v>#N/A</v>
      </c>
    </row>
    <row r="755" spans="2:32">
      <c r="B755" s="32">
        <v>43534</v>
      </c>
      <c r="C755" s="33" t="e">
        <f>VLOOKUP($B755,大盤與近月台指!$A$4:$I$499,2,FALSE)</f>
        <v>#N/A</v>
      </c>
      <c r="D755" s="34" t="e">
        <f>VLOOKUP($B755,大盤與近月台指!$A$4:$I$499,3,FALSE)</f>
        <v>#N/A</v>
      </c>
      <c r="E755" s="35" t="e">
        <f>VLOOKUP($B755,大盤與近月台指!$A$4:$I$499,4,FALSE)</f>
        <v>#N/A</v>
      </c>
      <c r="F755" s="33" t="e">
        <f>VLOOKUP($B755,大盤與近月台指!$A$4:$I$499,5,FALSE)</f>
        <v>#N/A</v>
      </c>
      <c r="G755" s="49" t="e">
        <f>VLOOKUP($B755,三大法人買賣超!$A$4:$I$500,3,FALSE)</f>
        <v>#N/A</v>
      </c>
      <c r="H755" s="34" t="e">
        <f>VLOOKUP($B755,三大法人買賣超!$A$4:$I$500,5,FALSE)</f>
        <v>#N/A</v>
      </c>
      <c r="I755" s="27" t="e">
        <f>VLOOKUP($B755,三大法人買賣超!$A$4:$I$500,7,FALSE)</f>
        <v>#N/A</v>
      </c>
      <c r="J755" s="27" t="e">
        <f>VLOOKUP($B755,三大法人買賣超!$A$4:$I$500,9,FALSE)</f>
        <v>#N/A</v>
      </c>
      <c r="K755" s="37">
        <f>新台幣匯率美元指數!B756</f>
        <v>0</v>
      </c>
      <c r="L755" s="38">
        <f>新台幣匯率美元指數!C756</f>
        <v>0</v>
      </c>
      <c r="M755" s="39">
        <f>新台幣匯率美元指數!D756</f>
        <v>0</v>
      </c>
      <c r="N755" s="27" t="e">
        <f>VLOOKUP($B755,外資期貨未平倉口數!$A$4:$M$499,4,FALSE)</f>
        <v>#N/A</v>
      </c>
      <c r="O755" s="27" t="e">
        <f>VLOOKUP($B755,外資期貨未平倉口數!$A$4:$M$499,9,FALSE)</f>
        <v>#N/A</v>
      </c>
      <c r="P755" s="27" t="e">
        <f>VLOOKUP($B755,外資期貨未平倉口數!$A$4:$M$499,10,FALSE)</f>
        <v>#N/A</v>
      </c>
      <c r="Q755" s="27" t="e">
        <f>VLOOKUP($B755,外資期貨未平倉口數!$A$4:$M$499,11,FALSE)</f>
        <v>#N/A</v>
      </c>
      <c r="R755" s="64" t="e">
        <f>VLOOKUP($B755,選擇權未平倉餘額!$A$4:$I$500,6,FALSE)</f>
        <v>#N/A</v>
      </c>
      <c r="S755" s="64" t="e">
        <f>VLOOKUP($B755,選擇權未平倉餘額!$A$4:$I$500,7,FALSE)</f>
        <v>#N/A</v>
      </c>
      <c r="T755" s="64" t="e">
        <f>VLOOKUP($B755,選擇權未平倉餘額!$A$4:$I$500,8,FALSE)</f>
        <v>#N/A</v>
      </c>
      <c r="U755" s="64" t="e">
        <f>VLOOKUP($B755,選擇權未平倉餘額!$A$4:$I$500,9,FALSE)</f>
        <v>#N/A</v>
      </c>
      <c r="V755" s="39" t="e">
        <f>VLOOKUP($B755,臺指選擇權P_C_Ratios!$A$4:$C$500,3,FALSE)</f>
        <v>#N/A</v>
      </c>
      <c r="W755" s="41" t="e">
        <f>VLOOKUP($B755,散戶多空比!$A$6:$L$500,12,FALSE)</f>
        <v>#N/A</v>
      </c>
      <c r="X755" s="40" t="e">
        <f>VLOOKUP($B755,期貨大額交易人未沖銷部位!$A$4:$O$499,4,FALSE)</f>
        <v>#N/A</v>
      </c>
      <c r="Y755" s="40" t="e">
        <f>VLOOKUP($B755,期貨大額交易人未沖銷部位!$A$4:$O$499,7,FALSE)</f>
        <v>#N/A</v>
      </c>
      <c r="Z755" s="40" t="e">
        <f>VLOOKUP($B755,期貨大額交易人未沖銷部位!$A$4:$O$499,10,FALSE)</f>
        <v>#N/A</v>
      </c>
      <c r="AA755" s="40" t="e">
        <f>VLOOKUP($B755,期貨大額交易人未沖銷部位!$A$4:$O$499,13,FALSE)</f>
        <v>#N/A</v>
      </c>
      <c r="AB755" s="40" t="e">
        <f>VLOOKUP($B755,期貨大額交易人未沖銷部位!$A$4:$O$499,14,FALSE)</f>
        <v>#N/A</v>
      </c>
      <c r="AC755" s="40" t="e">
        <f>VLOOKUP($B755,期貨大額交易人未沖銷部位!$A$4:$O$499,15,FALSE)</f>
        <v>#N/A</v>
      </c>
      <c r="AD755" s="33" t="e">
        <f>VLOOKUP($B755,三大美股走勢!$A$4:$J$495,4,FALSE)</f>
        <v>#N/A</v>
      </c>
      <c r="AE755" s="33" t="e">
        <f>VLOOKUP($B755,三大美股走勢!$A$4:$J$495,7,FALSE)</f>
        <v>#N/A</v>
      </c>
      <c r="AF755" s="33" t="e">
        <f>VLOOKUP($B755,三大美股走勢!$A$4:$J$495,10,FALSE)</f>
        <v>#N/A</v>
      </c>
    </row>
    <row r="756" spans="2:32">
      <c r="B756" s="32">
        <v>43535</v>
      </c>
      <c r="C756" s="33" t="e">
        <f>VLOOKUP($B756,大盤與近月台指!$A$4:$I$499,2,FALSE)</f>
        <v>#N/A</v>
      </c>
      <c r="D756" s="34" t="e">
        <f>VLOOKUP($B756,大盤與近月台指!$A$4:$I$499,3,FALSE)</f>
        <v>#N/A</v>
      </c>
      <c r="E756" s="35" t="e">
        <f>VLOOKUP($B756,大盤與近月台指!$A$4:$I$499,4,FALSE)</f>
        <v>#N/A</v>
      </c>
      <c r="F756" s="33" t="e">
        <f>VLOOKUP($B756,大盤與近月台指!$A$4:$I$499,5,FALSE)</f>
        <v>#N/A</v>
      </c>
      <c r="G756" s="49" t="e">
        <f>VLOOKUP($B756,三大法人買賣超!$A$4:$I$500,3,FALSE)</f>
        <v>#N/A</v>
      </c>
      <c r="H756" s="34" t="e">
        <f>VLOOKUP($B756,三大法人買賣超!$A$4:$I$500,5,FALSE)</f>
        <v>#N/A</v>
      </c>
      <c r="I756" s="27" t="e">
        <f>VLOOKUP($B756,三大法人買賣超!$A$4:$I$500,7,FALSE)</f>
        <v>#N/A</v>
      </c>
      <c r="J756" s="27" t="e">
        <f>VLOOKUP($B756,三大法人買賣超!$A$4:$I$500,9,FALSE)</f>
        <v>#N/A</v>
      </c>
      <c r="K756" s="37">
        <f>新台幣匯率美元指數!B757</f>
        <v>0</v>
      </c>
      <c r="L756" s="38">
        <f>新台幣匯率美元指數!C757</f>
        <v>0</v>
      </c>
      <c r="M756" s="39">
        <f>新台幣匯率美元指數!D757</f>
        <v>0</v>
      </c>
      <c r="N756" s="27" t="e">
        <f>VLOOKUP($B756,外資期貨未平倉口數!$A$4:$M$499,4,FALSE)</f>
        <v>#N/A</v>
      </c>
      <c r="O756" s="27" t="e">
        <f>VLOOKUP($B756,外資期貨未平倉口數!$A$4:$M$499,9,FALSE)</f>
        <v>#N/A</v>
      </c>
      <c r="P756" s="27" t="e">
        <f>VLOOKUP($B756,外資期貨未平倉口數!$A$4:$M$499,10,FALSE)</f>
        <v>#N/A</v>
      </c>
      <c r="Q756" s="27" t="e">
        <f>VLOOKUP($B756,外資期貨未平倉口數!$A$4:$M$499,11,FALSE)</f>
        <v>#N/A</v>
      </c>
      <c r="R756" s="64" t="e">
        <f>VLOOKUP($B756,選擇權未平倉餘額!$A$4:$I$500,6,FALSE)</f>
        <v>#N/A</v>
      </c>
      <c r="S756" s="64" t="e">
        <f>VLOOKUP($B756,選擇權未平倉餘額!$A$4:$I$500,7,FALSE)</f>
        <v>#N/A</v>
      </c>
      <c r="T756" s="64" t="e">
        <f>VLOOKUP($B756,選擇權未平倉餘額!$A$4:$I$500,8,FALSE)</f>
        <v>#N/A</v>
      </c>
      <c r="U756" s="64" t="e">
        <f>VLOOKUP($B756,選擇權未平倉餘額!$A$4:$I$500,9,FALSE)</f>
        <v>#N/A</v>
      </c>
      <c r="V756" s="39" t="e">
        <f>VLOOKUP($B756,臺指選擇權P_C_Ratios!$A$4:$C$500,3,FALSE)</f>
        <v>#N/A</v>
      </c>
      <c r="W756" s="41" t="e">
        <f>VLOOKUP($B756,散戶多空比!$A$6:$L$500,12,FALSE)</f>
        <v>#N/A</v>
      </c>
      <c r="X756" s="40" t="e">
        <f>VLOOKUP($B756,期貨大額交易人未沖銷部位!$A$4:$O$499,4,FALSE)</f>
        <v>#N/A</v>
      </c>
      <c r="Y756" s="40" t="e">
        <f>VLOOKUP($B756,期貨大額交易人未沖銷部位!$A$4:$O$499,7,FALSE)</f>
        <v>#N/A</v>
      </c>
      <c r="Z756" s="40" t="e">
        <f>VLOOKUP($B756,期貨大額交易人未沖銷部位!$A$4:$O$499,10,FALSE)</f>
        <v>#N/A</v>
      </c>
      <c r="AA756" s="40" t="e">
        <f>VLOOKUP($B756,期貨大額交易人未沖銷部位!$A$4:$O$499,13,FALSE)</f>
        <v>#N/A</v>
      </c>
      <c r="AB756" s="40" t="e">
        <f>VLOOKUP($B756,期貨大額交易人未沖銷部位!$A$4:$O$499,14,FALSE)</f>
        <v>#N/A</v>
      </c>
      <c r="AC756" s="40" t="e">
        <f>VLOOKUP($B756,期貨大額交易人未沖銷部位!$A$4:$O$499,15,FALSE)</f>
        <v>#N/A</v>
      </c>
      <c r="AD756" s="33" t="e">
        <f>VLOOKUP($B756,三大美股走勢!$A$4:$J$495,4,FALSE)</f>
        <v>#N/A</v>
      </c>
      <c r="AE756" s="33" t="e">
        <f>VLOOKUP($B756,三大美股走勢!$A$4:$J$495,7,FALSE)</f>
        <v>#N/A</v>
      </c>
      <c r="AF756" s="33" t="e">
        <f>VLOOKUP($B756,三大美股走勢!$A$4:$J$495,10,FALSE)</f>
        <v>#N/A</v>
      </c>
    </row>
    <row r="757" spans="2:32">
      <c r="B757" s="32">
        <v>43536</v>
      </c>
      <c r="C757" s="33" t="e">
        <f>VLOOKUP($B757,大盤與近月台指!$A$4:$I$499,2,FALSE)</f>
        <v>#N/A</v>
      </c>
      <c r="D757" s="34" t="e">
        <f>VLOOKUP($B757,大盤與近月台指!$A$4:$I$499,3,FALSE)</f>
        <v>#N/A</v>
      </c>
      <c r="E757" s="35" t="e">
        <f>VLOOKUP($B757,大盤與近月台指!$A$4:$I$499,4,FALSE)</f>
        <v>#N/A</v>
      </c>
      <c r="F757" s="33" t="e">
        <f>VLOOKUP($B757,大盤與近月台指!$A$4:$I$499,5,FALSE)</f>
        <v>#N/A</v>
      </c>
      <c r="G757" s="49" t="e">
        <f>VLOOKUP($B757,三大法人買賣超!$A$4:$I$500,3,FALSE)</f>
        <v>#N/A</v>
      </c>
      <c r="H757" s="34" t="e">
        <f>VLOOKUP($B757,三大法人買賣超!$A$4:$I$500,5,FALSE)</f>
        <v>#N/A</v>
      </c>
      <c r="I757" s="27" t="e">
        <f>VLOOKUP($B757,三大法人買賣超!$A$4:$I$500,7,FALSE)</f>
        <v>#N/A</v>
      </c>
      <c r="J757" s="27" t="e">
        <f>VLOOKUP($B757,三大法人買賣超!$A$4:$I$500,9,FALSE)</f>
        <v>#N/A</v>
      </c>
      <c r="K757" s="37">
        <f>新台幣匯率美元指數!B758</f>
        <v>0</v>
      </c>
      <c r="L757" s="38">
        <f>新台幣匯率美元指數!C758</f>
        <v>0</v>
      </c>
      <c r="M757" s="39">
        <f>新台幣匯率美元指數!D758</f>
        <v>0</v>
      </c>
      <c r="N757" s="27" t="e">
        <f>VLOOKUP($B757,外資期貨未平倉口數!$A$4:$M$499,4,FALSE)</f>
        <v>#N/A</v>
      </c>
      <c r="O757" s="27" t="e">
        <f>VLOOKUP($B757,外資期貨未平倉口數!$A$4:$M$499,9,FALSE)</f>
        <v>#N/A</v>
      </c>
      <c r="P757" s="27" t="e">
        <f>VLOOKUP($B757,外資期貨未平倉口數!$A$4:$M$499,10,FALSE)</f>
        <v>#N/A</v>
      </c>
      <c r="Q757" s="27" t="e">
        <f>VLOOKUP($B757,外資期貨未平倉口數!$A$4:$M$499,11,FALSE)</f>
        <v>#N/A</v>
      </c>
      <c r="R757" s="64" t="e">
        <f>VLOOKUP($B757,選擇權未平倉餘額!$A$4:$I$500,6,FALSE)</f>
        <v>#N/A</v>
      </c>
      <c r="S757" s="64" t="e">
        <f>VLOOKUP($B757,選擇權未平倉餘額!$A$4:$I$500,7,FALSE)</f>
        <v>#N/A</v>
      </c>
      <c r="T757" s="64" t="e">
        <f>VLOOKUP($B757,選擇權未平倉餘額!$A$4:$I$500,8,FALSE)</f>
        <v>#N/A</v>
      </c>
      <c r="U757" s="64" t="e">
        <f>VLOOKUP($B757,選擇權未平倉餘額!$A$4:$I$500,9,FALSE)</f>
        <v>#N/A</v>
      </c>
      <c r="V757" s="39" t="e">
        <f>VLOOKUP($B757,臺指選擇權P_C_Ratios!$A$4:$C$500,3,FALSE)</f>
        <v>#N/A</v>
      </c>
      <c r="W757" s="41" t="e">
        <f>VLOOKUP($B757,散戶多空比!$A$6:$L$500,12,FALSE)</f>
        <v>#N/A</v>
      </c>
      <c r="X757" s="40" t="e">
        <f>VLOOKUP($B757,期貨大額交易人未沖銷部位!$A$4:$O$499,4,FALSE)</f>
        <v>#N/A</v>
      </c>
      <c r="Y757" s="40" t="e">
        <f>VLOOKUP($B757,期貨大額交易人未沖銷部位!$A$4:$O$499,7,FALSE)</f>
        <v>#N/A</v>
      </c>
      <c r="Z757" s="40" t="e">
        <f>VLOOKUP($B757,期貨大額交易人未沖銷部位!$A$4:$O$499,10,FALSE)</f>
        <v>#N/A</v>
      </c>
      <c r="AA757" s="40" t="e">
        <f>VLOOKUP($B757,期貨大額交易人未沖銷部位!$A$4:$O$499,13,FALSE)</f>
        <v>#N/A</v>
      </c>
      <c r="AB757" s="40" t="e">
        <f>VLOOKUP($B757,期貨大額交易人未沖銷部位!$A$4:$O$499,14,FALSE)</f>
        <v>#N/A</v>
      </c>
      <c r="AC757" s="40" t="e">
        <f>VLOOKUP($B757,期貨大額交易人未沖銷部位!$A$4:$O$499,15,FALSE)</f>
        <v>#N/A</v>
      </c>
      <c r="AD757" s="33" t="e">
        <f>VLOOKUP($B757,三大美股走勢!$A$4:$J$495,4,FALSE)</f>
        <v>#N/A</v>
      </c>
      <c r="AE757" s="33" t="e">
        <f>VLOOKUP($B757,三大美股走勢!$A$4:$J$495,7,FALSE)</f>
        <v>#N/A</v>
      </c>
      <c r="AF757" s="33" t="e">
        <f>VLOOKUP($B757,三大美股走勢!$A$4:$J$495,10,FALSE)</f>
        <v>#N/A</v>
      </c>
    </row>
    <row r="758" spans="2:32">
      <c r="B758" s="32">
        <v>43537</v>
      </c>
      <c r="C758" s="33" t="e">
        <f>VLOOKUP($B758,大盤與近月台指!$A$4:$I$499,2,FALSE)</f>
        <v>#N/A</v>
      </c>
      <c r="D758" s="34" t="e">
        <f>VLOOKUP($B758,大盤與近月台指!$A$4:$I$499,3,FALSE)</f>
        <v>#N/A</v>
      </c>
      <c r="E758" s="35" t="e">
        <f>VLOOKUP($B758,大盤與近月台指!$A$4:$I$499,4,FALSE)</f>
        <v>#N/A</v>
      </c>
      <c r="F758" s="33" t="e">
        <f>VLOOKUP($B758,大盤與近月台指!$A$4:$I$499,5,FALSE)</f>
        <v>#N/A</v>
      </c>
      <c r="G758" s="49" t="e">
        <f>VLOOKUP($B758,三大法人買賣超!$A$4:$I$500,3,FALSE)</f>
        <v>#N/A</v>
      </c>
      <c r="H758" s="34" t="e">
        <f>VLOOKUP($B758,三大法人買賣超!$A$4:$I$500,5,FALSE)</f>
        <v>#N/A</v>
      </c>
      <c r="I758" s="27" t="e">
        <f>VLOOKUP($B758,三大法人買賣超!$A$4:$I$500,7,FALSE)</f>
        <v>#N/A</v>
      </c>
      <c r="J758" s="27" t="e">
        <f>VLOOKUP($B758,三大法人買賣超!$A$4:$I$500,9,FALSE)</f>
        <v>#N/A</v>
      </c>
      <c r="K758" s="37">
        <f>新台幣匯率美元指數!B759</f>
        <v>0</v>
      </c>
      <c r="L758" s="38">
        <f>新台幣匯率美元指數!C759</f>
        <v>0</v>
      </c>
      <c r="M758" s="39">
        <f>新台幣匯率美元指數!D759</f>
        <v>0</v>
      </c>
      <c r="N758" s="27" t="e">
        <f>VLOOKUP($B758,外資期貨未平倉口數!$A$4:$M$499,4,FALSE)</f>
        <v>#N/A</v>
      </c>
      <c r="O758" s="27" t="e">
        <f>VLOOKUP($B758,外資期貨未平倉口數!$A$4:$M$499,9,FALSE)</f>
        <v>#N/A</v>
      </c>
      <c r="P758" s="27" t="e">
        <f>VLOOKUP($B758,外資期貨未平倉口數!$A$4:$M$499,10,FALSE)</f>
        <v>#N/A</v>
      </c>
      <c r="Q758" s="27" t="e">
        <f>VLOOKUP($B758,外資期貨未平倉口數!$A$4:$M$499,11,FALSE)</f>
        <v>#N/A</v>
      </c>
      <c r="R758" s="64" t="e">
        <f>VLOOKUP($B758,選擇權未平倉餘額!$A$4:$I$500,6,FALSE)</f>
        <v>#N/A</v>
      </c>
      <c r="S758" s="64" t="e">
        <f>VLOOKUP($B758,選擇權未平倉餘額!$A$4:$I$500,7,FALSE)</f>
        <v>#N/A</v>
      </c>
      <c r="T758" s="64" t="e">
        <f>VLOOKUP($B758,選擇權未平倉餘額!$A$4:$I$500,8,FALSE)</f>
        <v>#N/A</v>
      </c>
      <c r="U758" s="64" t="e">
        <f>VLOOKUP($B758,選擇權未平倉餘額!$A$4:$I$500,9,FALSE)</f>
        <v>#N/A</v>
      </c>
      <c r="V758" s="39" t="e">
        <f>VLOOKUP($B758,臺指選擇權P_C_Ratios!$A$4:$C$500,3,FALSE)</f>
        <v>#N/A</v>
      </c>
      <c r="W758" s="41" t="e">
        <f>VLOOKUP($B758,散戶多空比!$A$6:$L$500,12,FALSE)</f>
        <v>#N/A</v>
      </c>
      <c r="X758" s="40" t="e">
        <f>VLOOKUP($B758,期貨大額交易人未沖銷部位!$A$4:$O$499,4,FALSE)</f>
        <v>#N/A</v>
      </c>
      <c r="Y758" s="40" t="e">
        <f>VLOOKUP($B758,期貨大額交易人未沖銷部位!$A$4:$O$499,7,FALSE)</f>
        <v>#N/A</v>
      </c>
      <c r="Z758" s="40" t="e">
        <f>VLOOKUP($B758,期貨大額交易人未沖銷部位!$A$4:$O$499,10,FALSE)</f>
        <v>#N/A</v>
      </c>
      <c r="AA758" s="40" t="e">
        <f>VLOOKUP($B758,期貨大額交易人未沖銷部位!$A$4:$O$499,13,FALSE)</f>
        <v>#N/A</v>
      </c>
      <c r="AB758" s="40" t="e">
        <f>VLOOKUP($B758,期貨大額交易人未沖銷部位!$A$4:$O$499,14,FALSE)</f>
        <v>#N/A</v>
      </c>
      <c r="AC758" s="40" t="e">
        <f>VLOOKUP($B758,期貨大額交易人未沖銷部位!$A$4:$O$499,15,FALSE)</f>
        <v>#N/A</v>
      </c>
      <c r="AD758" s="33" t="e">
        <f>VLOOKUP($B758,三大美股走勢!$A$4:$J$495,4,FALSE)</f>
        <v>#N/A</v>
      </c>
      <c r="AE758" s="33" t="e">
        <f>VLOOKUP($B758,三大美股走勢!$A$4:$J$495,7,FALSE)</f>
        <v>#N/A</v>
      </c>
      <c r="AF758" s="33" t="e">
        <f>VLOOKUP($B758,三大美股走勢!$A$4:$J$495,10,FALSE)</f>
        <v>#N/A</v>
      </c>
    </row>
    <row r="759" spans="2:32">
      <c r="B759" s="32">
        <v>43538</v>
      </c>
      <c r="C759" s="33" t="e">
        <f>VLOOKUP($B759,大盤與近月台指!$A$4:$I$499,2,FALSE)</f>
        <v>#N/A</v>
      </c>
      <c r="D759" s="34" t="e">
        <f>VLOOKUP($B759,大盤與近月台指!$A$4:$I$499,3,FALSE)</f>
        <v>#N/A</v>
      </c>
      <c r="E759" s="35" t="e">
        <f>VLOOKUP($B759,大盤與近月台指!$A$4:$I$499,4,FALSE)</f>
        <v>#N/A</v>
      </c>
      <c r="F759" s="33" t="e">
        <f>VLOOKUP($B759,大盤與近月台指!$A$4:$I$499,5,FALSE)</f>
        <v>#N/A</v>
      </c>
      <c r="G759" s="49" t="e">
        <f>VLOOKUP($B759,三大法人買賣超!$A$4:$I$500,3,FALSE)</f>
        <v>#N/A</v>
      </c>
      <c r="H759" s="34" t="e">
        <f>VLOOKUP($B759,三大法人買賣超!$A$4:$I$500,5,FALSE)</f>
        <v>#N/A</v>
      </c>
      <c r="I759" s="27" t="e">
        <f>VLOOKUP($B759,三大法人買賣超!$A$4:$I$500,7,FALSE)</f>
        <v>#N/A</v>
      </c>
      <c r="J759" s="27" t="e">
        <f>VLOOKUP($B759,三大法人買賣超!$A$4:$I$500,9,FALSE)</f>
        <v>#N/A</v>
      </c>
      <c r="K759" s="37">
        <f>新台幣匯率美元指數!B760</f>
        <v>0</v>
      </c>
      <c r="L759" s="38">
        <f>新台幣匯率美元指數!C760</f>
        <v>0</v>
      </c>
      <c r="M759" s="39">
        <f>新台幣匯率美元指數!D760</f>
        <v>0</v>
      </c>
      <c r="N759" s="27" t="e">
        <f>VLOOKUP($B759,外資期貨未平倉口數!$A$4:$M$499,4,FALSE)</f>
        <v>#N/A</v>
      </c>
      <c r="O759" s="27" t="e">
        <f>VLOOKUP($B759,外資期貨未平倉口數!$A$4:$M$499,9,FALSE)</f>
        <v>#N/A</v>
      </c>
      <c r="P759" s="27" t="e">
        <f>VLOOKUP($B759,外資期貨未平倉口數!$A$4:$M$499,10,FALSE)</f>
        <v>#N/A</v>
      </c>
      <c r="Q759" s="27" t="e">
        <f>VLOOKUP($B759,外資期貨未平倉口數!$A$4:$M$499,11,FALSE)</f>
        <v>#N/A</v>
      </c>
      <c r="R759" s="64" t="e">
        <f>VLOOKUP($B759,選擇權未平倉餘額!$A$4:$I$500,6,FALSE)</f>
        <v>#N/A</v>
      </c>
      <c r="S759" s="64" t="e">
        <f>VLOOKUP($B759,選擇權未平倉餘額!$A$4:$I$500,7,FALSE)</f>
        <v>#N/A</v>
      </c>
      <c r="T759" s="64" t="e">
        <f>VLOOKUP($B759,選擇權未平倉餘額!$A$4:$I$500,8,FALSE)</f>
        <v>#N/A</v>
      </c>
      <c r="U759" s="64" t="e">
        <f>VLOOKUP($B759,選擇權未平倉餘額!$A$4:$I$500,9,FALSE)</f>
        <v>#N/A</v>
      </c>
      <c r="V759" s="39" t="e">
        <f>VLOOKUP($B759,臺指選擇權P_C_Ratios!$A$4:$C$500,3,FALSE)</f>
        <v>#N/A</v>
      </c>
      <c r="W759" s="41" t="e">
        <f>VLOOKUP($B759,散戶多空比!$A$6:$L$500,12,FALSE)</f>
        <v>#N/A</v>
      </c>
      <c r="X759" s="40" t="e">
        <f>VLOOKUP($B759,期貨大額交易人未沖銷部位!$A$4:$O$499,4,FALSE)</f>
        <v>#N/A</v>
      </c>
      <c r="Y759" s="40" t="e">
        <f>VLOOKUP($B759,期貨大額交易人未沖銷部位!$A$4:$O$499,7,FALSE)</f>
        <v>#N/A</v>
      </c>
      <c r="Z759" s="40" t="e">
        <f>VLOOKUP($B759,期貨大額交易人未沖銷部位!$A$4:$O$499,10,FALSE)</f>
        <v>#N/A</v>
      </c>
      <c r="AA759" s="40" t="e">
        <f>VLOOKUP($B759,期貨大額交易人未沖銷部位!$A$4:$O$499,13,FALSE)</f>
        <v>#N/A</v>
      </c>
      <c r="AB759" s="40" t="e">
        <f>VLOOKUP($B759,期貨大額交易人未沖銷部位!$A$4:$O$499,14,FALSE)</f>
        <v>#N/A</v>
      </c>
      <c r="AC759" s="40" t="e">
        <f>VLOOKUP($B759,期貨大額交易人未沖銷部位!$A$4:$O$499,15,FALSE)</f>
        <v>#N/A</v>
      </c>
      <c r="AD759" s="33" t="e">
        <f>VLOOKUP($B759,三大美股走勢!$A$4:$J$495,4,FALSE)</f>
        <v>#N/A</v>
      </c>
      <c r="AE759" s="33" t="e">
        <f>VLOOKUP($B759,三大美股走勢!$A$4:$J$495,7,FALSE)</f>
        <v>#N/A</v>
      </c>
      <c r="AF759" s="33" t="e">
        <f>VLOOKUP($B759,三大美股走勢!$A$4:$J$495,10,FALSE)</f>
        <v>#N/A</v>
      </c>
    </row>
    <row r="760" spans="2:32">
      <c r="B760" s="32">
        <v>43539</v>
      </c>
      <c r="C760" s="33" t="e">
        <f>VLOOKUP($B760,大盤與近月台指!$A$4:$I$499,2,FALSE)</f>
        <v>#N/A</v>
      </c>
      <c r="D760" s="34" t="e">
        <f>VLOOKUP($B760,大盤與近月台指!$A$4:$I$499,3,FALSE)</f>
        <v>#N/A</v>
      </c>
      <c r="E760" s="35" t="e">
        <f>VLOOKUP($B760,大盤與近月台指!$A$4:$I$499,4,FALSE)</f>
        <v>#N/A</v>
      </c>
      <c r="F760" s="33" t="e">
        <f>VLOOKUP($B760,大盤與近月台指!$A$4:$I$499,5,FALSE)</f>
        <v>#N/A</v>
      </c>
      <c r="G760" s="49" t="e">
        <f>VLOOKUP($B760,三大法人買賣超!$A$4:$I$500,3,FALSE)</f>
        <v>#N/A</v>
      </c>
      <c r="H760" s="34" t="e">
        <f>VLOOKUP($B760,三大法人買賣超!$A$4:$I$500,5,FALSE)</f>
        <v>#N/A</v>
      </c>
      <c r="I760" s="27" t="e">
        <f>VLOOKUP($B760,三大法人買賣超!$A$4:$I$500,7,FALSE)</f>
        <v>#N/A</v>
      </c>
      <c r="J760" s="27" t="e">
        <f>VLOOKUP($B760,三大法人買賣超!$A$4:$I$500,9,FALSE)</f>
        <v>#N/A</v>
      </c>
      <c r="K760" s="37">
        <f>新台幣匯率美元指數!B761</f>
        <v>0</v>
      </c>
      <c r="L760" s="38">
        <f>新台幣匯率美元指數!C761</f>
        <v>0</v>
      </c>
      <c r="M760" s="39">
        <f>新台幣匯率美元指數!D761</f>
        <v>0</v>
      </c>
      <c r="N760" s="27" t="e">
        <f>VLOOKUP($B760,外資期貨未平倉口數!$A$4:$M$499,4,FALSE)</f>
        <v>#N/A</v>
      </c>
      <c r="O760" s="27" t="e">
        <f>VLOOKUP($B760,外資期貨未平倉口數!$A$4:$M$499,9,FALSE)</f>
        <v>#N/A</v>
      </c>
      <c r="P760" s="27" t="e">
        <f>VLOOKUP($B760,外資期貨未平倉口數!$A$4:$M$499,10,FALSE)</f>
        <v>#N/A</v>
      </c>
      <c r="Q760" s="27" t="e">
        <f>VLOOKUP($B760,外資期貨未平倉口數!$A$4:$M$499,11,FALSE)</f>
        <v>#N/A</v>
      </c>
      <c r="R760" s="64" t="e">
        <f>VLOOKUP($B760,選擇權未平倉餘額!$A$4:$I$500,6,FALSE)</f>
        <v>#N/A</v>
      </c>
      <c r="S760" s="64" t="e">
        <f>VLOOKUP($B760,選擇權未平倉餘額!$A$4:$I$500,7,FALSE)</f>
        <v>#N/A</v>
      </c>
      <c r="T760" s="64" t="e">
        <f>VLOOKUP($B760,選擇權未平倉餘額!$A$4:$I$500,8,FALSE)</f>
        <v>#N/A</v>
      </c>
      <c r="U760" s="64" t="e">
        <f>VLOOKUP($B760,選擇權未平倉餘額!$A$4:$I$500,9,FALSE)</f>
        <v>#N/A</v>
      </c>
      <c r="V760" s="39" t="e">
        <f>VLOOKUP($B760,臺指選擇權P_C_Ratios!$A$4:$C$500,3,FALSE)</f>
        <v>#N/A</v>
      </c>
      <c r="W760" s="41" t="e">
        <f>VLOOKUP($B760,散戶多空比!$A$6:$L$500,12,FALSE)</f>
        <v>#N/A</v>
      </c>
      <c r="X760" s="40" t="e">
        <f>VLOOKUP($B760,期貨大額交易人未沖銷部位!$A$4:$O$499,4,FALSE)</f>
        <v>#N/A</v>
      </c>
      <c r="Y760" s="40" t="e">
        <f>VLOOKUP($B760,期貨大額交易人未沖銷部位!$A$4:$O$499,7,FALSE)</f>
        <v>#N/A</v>
      </c>
      <c r="Z760" s="40" t="e">
        <f>VLOOKUP($B760,期貨大額交易人未沖銷部位!$A$4:$O$499,10,FALSE)</f>
        <v>#N/A</v>
      </c>
      <c r="AA760" s="40" t="e">
        <f>VLOOKUP($B760,期貨大額交易人未沖銷部位!$A$4:$O$499,13,FALSE)</f>
        <v>#N/A</v>
      </c>
      <c r="AB760" s="40" t="e">
        <f>VLOOKUP($B760,期貨大額交易人未沖銷部位!$A$4:$O$499,14,FALSE)</f>
        <v>#N/A</v>
      </c>
      <c r="AC760" s="40" t="e">
        <f>VLOOKUP($B760,期貨大額交易人未沖銷部位!$A$4:$O$499,15,FALSE)</f>
        <v>#N/A</v>
      </c>
      <c r="AD760" s="33" t="e">
        <f>VLOOKUP($B760,三大美股走勢!$A$4:$J$495,4,FALSE)</f>
        <v>#N/A</v>
      </c>
      <c r="AE760" s="33" t="e">
        <f>VLOOKUP($B760,三大美股走勢!$A$4:$J$495,7,FALSE)</f>
        <v>#N/A</v>
      </c>
      <c r="AF760" s="33" t="e">
        <f>VLOOKUP($B760,三大美股走勢!$A$4:$J$495,10,FALSE)</f>
        <v>#N/A</v>
      </c>
    </row>
    <row r="761" spans="2:32">
      <c r="B761" s="32">
        <v>43540</v>
      </c>
      <c r="C761" s="33" t="e">
        <f>VLOOKUP($B761,大盤與近月台指!$A$4:$I$499,2,FALSE)</f>
        <v>#N/A</v>
      </c>
      <c r="D761" s="34" t="e">
        <f>VLOOKUP($B761,大盤與近月台指!$A$4:$I$499,3,FALSE)</f>
        <v>#N/A</v>
      </c>
      <c r="E761" s="35" t="e">
        <f>VLOOKUP($B761,大盤與近月台指!$A$4:$I$499,4,FALSE)</f>
        <v>#N/A</v>
      </c>
      <c r="F761" s="33" t="e">
        <f>VLOOKUP($B761,大盤與近月台指!$A$4:$I$499,5,FALSE)</f>
        <v>#N/A</v>
      </c>
      <c r="G761" s="49" t="e">
        <f>VLOOKUP($B761,三大法人買賣超!$A$4:$I$500,3,FALSE)</f>
        <v>#N/A</v>
      </c>
      <c r="H761" s="34" t="e">
        <f>VLOOKUP($B761,三大法人買賣超!$A$4:$I$500,5,FALSE)</f>
        <v>#N/A</v>
      </c>
      <c r="I761" s="27" t="e">
        <f>VLOOKUP($B761,三大法人買賣超!$A$4:$I$500,7,FALSE)</f>
        <v>#N/A</v>
      </c>
      <c r="J761" s="27" t="e">
        <f>VLOOKUP($B761,三大法人買賣超!$A$4:$I$500,9,FALSE)</f>
        <v>#N/A</v>
      </c>
      <c r="K761" s="37">
        <f>新台幣匯率美元指數!B762</f>
        <v>0</v>
      </c>
      <c r="L761" s="38">
        <f>新台幣匯率美元指數!C762</f>
        <v>0</v>
      </c>
      <c r="M761" s="39">
        <f>新台幣匯率美元指數!D762</f>
        <v>0</v>
      </c>
      <c r="N761" s="27" t="e">
        <f>VLOOKUP($B761,外資期貨未平倉口數!$A$4:$M$499,4,FALSE)</f>
        <v>#N/A</v>
      </c>
      <c r="O761" s="27" t="e">
        <f>VLOOKUP($B761,外資期貨未平倉口數!$A$4:$M$499,9,FALSE)</f>
        <v>#N/A</v>
      </c>
      <c r="P761" s="27" t="e">
        <f>VLOOKUP($B761,外資期貨未平倉口數!$A$4:$M$499,10,FALSE)</f>
        <v>#N/A</v>
      </c>
      <c r="Q761" s="27" t="e">
        <f>VLOOKUP($B761,外資期貨未平倉口數!$A$4:$M$499,11,FALSE)</f>
        <v>#N/A</v>
      </c>
      <c r="R761" s="64" t="e">
        <f>VLOOKUP($B761,選擇權未平倉餘額!$A$4:$I$500,6,FALSE)</f>
        <v>#N/A</v>
      </c>
      <c r="S761" s="64" t="e">
        <f>VLOOKUP($B761,選擇權未平倉餘額!$A$4:$I$500,7,FALSE)</f>
        <v>#N/A</v>
      </c>
      <c r="T761" s="64" t="e">
        <f>VLOOKUP($B761,選擇權未平倉餘額!$A$4:$I$500,8,FALSE)</f>
        <v>#N/A</v>
      </c>
      <c r="U761" s="64" t="e">
        <f>VLOOKUP($B761,選擇權未平倉餘額!$A$4:$I$500,9,FALSE)</f>
        <v>#N/A</v>
      </c>
      <c r="V761" s="39" t="e">
        <f>VLOOKUP($B761,臺指選擇權P_C_Ratios!$A$4:$C$500,3,FALSE)</f>
        <v>#N/A</v>
      </c>
      <c r="W761" s="41" t="e">
        <f>VLOOKUP($B761,散戶多空比!$A$6:$L$500,12,FALSE)</f>
        <v>#N/A</v>
      </c>
      <c r="X761" s="40" t="e">
        <f>VLOOKUP($B761,期貨大額交易人未沖銷部位!$A$4:$O$499,4,FALSE)</f>
        <v>#N/A</v>
      </c>
      <c r="Y761" s="40" t="e">
        <f>VLOOKUP($B761,期貨大額交易人未沖銷部位!$A$4:$O$499,7,FALSE)</f>
        <v>#N/A</v>
      </c>
      <c r="Z761" s="40" t="e">
        <f>VLOOKUP($B761,期貨大額交易人未沖銷部位!$A$4:$O$499,10,FALSE)</f>
        <v>#N/A</v>
      </c>
      <c r="AA761" s="40" t="e">
        <f>VLOOKUP($B761,期貨大額交易人未沖銷部位!$A$4:$O$499,13,FALSE)</f>
        <v>#N/A</v>
      </c>
      <c r="AB761" s="40" t="e">
        <f>VLOOKUP($B761,期貨大額交易人未沖銷部位!$A$4:$O$499,14,FALSE)</f>
        <v>#N/A</v>
      </c>
      <c r="AC761" s="40" t="e">
        <f>VLOOKUP($B761,期貨大額交易人未沖銷部位!$A$4:$O$499,15,FALSE)</f>
        <v>#N/A</v>
      </c>
      <c r="AD761" s="33" t="e">
        <f>VLOOKUP($B761,三大美股走勢!$A$4:$J$495,4,FALSE)</f>
        <v>#N/A</v>
      </c>
      <c r="AE761" s="33" t="e">
        <f>VLOOKUP($B761,三大美股走勢!$A$4:$J$495,7,FALSE)</f>
        <v>#N/A</v>
      </c>
      <c r="AF761" s="33" t="e">
        <f>VLOOKUP($B761,三大美股走勢!$A$4:$J$495,10,FALSE)</f>
        <v>#N/A</v>
      </c>
    </row>
    <row r="762" spans="2:32">
      <c r="B762" s="32">
        <v>43541</v>
      </c>
      <c r="C762" s="33" t="e">
        <f>VLOOKUP($B762,大盤與近月台指!$A$4:$I$499,2,FALSE)</f>
        <v>#N/A</v>
      </c>
      <c r="D762" s="34" t="e">
        <f>VLOOKUP($B762,大盤與近月台指!$A$4:$I$499,3,FALSE)</f>
        <v>#N/A</v>
      </c>
      <c r="E762" s="35" t="e">
        <f>VLOOKUP($B762,大盤與近月台指!$A$4:$I$499,4,FALSE)</f>
        <v>#N/A</v>
      </c>
      <c r="F762" s="33" t="e">
        <f>VLOOKUP($B762,大盤與近月台指!$A$4:$I$499,5,FALSE)</f>
        <v>#N/A</v>
      </c>
      <c r="G762" s="49" t="e">
        <f>VLOOKUP($B762,三大法人買賣超!$A$4:$I$500,3,FALSE)</f>
        <v>#N/A</v>
      </c>
      <c r="H762" s="34" t="e">
        <f>VLOOKUP($B762,三大法人買賣超!$A$4:$I$500,5,FALSE)</f>
        <v>#N/A</v>
      </c>
      <c r="I762" s="27" t="e">
        <f>VLOOKUP($B762,三大法人買賣超!$A$4:$I$500,7,FALSE)</f>
        <v>#N/A</v>
      </c>
      <c r="J762" s="27" t="e">
        <f>VLOOKUP($B762,三大法人買賣超!$A$4:$I$500,9,FALSE)</f>
        <v>#N/A</v>
      </c>
      <c r="K762" s="37">
        <f>新台幣匯率美元指數!B763</f>
        <v>0</v>
      </c>
      <c r="L762" s="38">
        <f>新台幣匯率美元指數!C763</f>
        <v>0</v>
      </c>
      <c r="M762" s="39">
        <f>新台幣匯率美元指數!D763</f>
        <v>0</v>
      </c>
      <c r="N762" s="27" t="e">
        <f>VLOOKUP($B762,外資期貨未平倉口數!$A$4:$M$499,4,FALSE)</f>
        <v>#N/A</v>
      </c>
      <c r="O762" s="27" t="e">
        <f>VLOOKUP($B762,外資期貨未平倉口數!$A$4:$M$499,9,FALSE)</f>
        <v>#N/A</v>
      </c>
      <c r="P762" s="27" t="e">
        <f>VLOOKUP($B762,外資期貨未平倉口數!$A$4:$M$499,10,FALSE)</f>
        <v>#N/A</v>
      </c>
      <c r="Q762" s="27" t="e">
        <f>VLOOKUP($B762,外資期貨未平倉口數!$A$4:$M$499,11,FALSE)</f>
        <v>#N/A</v>
      </c>
      <c r="R762" s="64" t="e">
        <f>VLOOKUP($B762,選擇權未平倉餘額!$A$4:$I$500,6,FALSE)</f>
        <v>#N/A</v>
      </c>
      <c r="S762" s="64" t="e">
        <f>VLOOKUP($B762,選擇權未平倉餘額!$A$4:$I$500,7,FALSE)</f>
        <v>#N/A</v>
      </c>
      <c r="T762" s="64" t="e">
        <f>VLOOKUP($B762,選擇權未平倉餘額!$A$4:$I$500,8,FALSE)</f>
        <v>#N/A</v>
      </c>
      <c r="U762" s="64" t="e">
        <f>VLOOKUP($B762,選擇權未平倉餘額!$A$4:$I$500,9,FALSE)</f>
        <v>#N/A</v>
      </c>
      <c r="V762" s="39" t="e">
        <f>VLOOKUP($B762,臺指選擇權P_C_Ratios!$A$4:$C$500,3,FALSE)</f>
        <v>#N/A</v>
      </c>
      <c r="W762" s="41" t="e">
        <f>VLOOKUP($B762,散戶多空比!$A$6:$L$500,12,FALSE)</f>
        <v>#N/A</v>
      </c>
      <c r="X762" s="40" t="e">
        <f>VLOOKUP($B762,期貨大額交易人未沖銷部位!$A$4:$O$499,4,FALSE)</f>
        <v>#N/A</v>
      </c>
      <c r="Y762" s="40" t="e">
        <f>VLOOKUP($B762,期貨大額交易人未沖銷部位!$A$4:$O$499,7,FALSE)</f>
        <v>#N/A</v>
      </c>
      <c r="Z762" s="40" t="e">
        <f>VLOOKUP($B762,期貨大額交易人未沖銷部位!$A$4:$O$499,10,FALSE)</f>
        <v>#N/A</v>
      </c>
      <c r="AA762" s="40" t="e">
        <f>VLOOKUP($B762,期貨大額交易人未沖銷部位!$A$4:$O$499,13,FALSE)</f>
        <v>#N/A</v>
      </c>
      <c r="AB762" s="40" t="e">
        <f>VLOOKUP($B762,期貨大額交易人未沖銷部位!$A$4:$O$499,14,FALSE)</f>
        <v>#N/A</v>
      </c>
      <c r="AC762" s="40" t="e">
        <f>VLOOKUP($B762,期貨大額交易人未沖銷部位!$A$4:$O$499,15,FALSE)</f>
        <v>#N/A</v>
      </c>
      <c r="AD762" s="33" t="e">
        <f>VLOOKUP($B762,三大美股走勢!$A$4:$J$495,4,FALSE)</f>
        <v>#N/A</v>
      </c>
      <c r="AE762" s="33" t="e">
        <f>VLOOKUP($B762,三大美股走勢!$A$4:$J$495,7,FALSE)</f>
        <v>#N/A</v>
      </c>
      <c r="AF762" s="33" t="e">
        <f>VLOOKUP($B762,三大美股走勢!$A$4:$J$495,10,FALSE)</f>
        <v>#N/A</v>
      </c>
    </row>
    <row r="763" spans="2:32">
      <c r="B763" s="32">
        <v>43542</v>
      </c>
      <c r="C763" s="33" t="e">
        <f>VLOOKUP($B763,大盤與近月台指!$A$4:$I$499,2,FALSE)</f>
        <v>#N/A</v>
      </c>
      <c r="D763" s="34" t="e">
        <f>VLOOKUP($B763,大盤與近月台指!$A$4:$I$499,3,FALSE)</f>
        <v>#N/A</v>
      </c>
      <c r="E763" s="35" t="e">
        <f>VLOOKUP($B763,大盤與近月台指!$A$4:$I$499,4,FALSE)</f>
        <v>#N/A</v>
      </c>
      <c r="F763" s="33" t="e">
        <f>VLOOKUP($B763,大盤與近月台指!$A$4:$I$499,5,FALSE)</f>
        <v>#N/A</v>
      </c>
      <c r="G763" s="49" t="e">
        <f>VLOOKUP($B763,三大法人買賣超!$A$4:$I$500,3,FALSE)</f>
        <v>#N/A</v>
      </c>
      <c r="H763" s="34" t="e">
        <f>VLOOKUP($B763,三大法人買賣超!$A$4:$I$500,5,FALSE)</f>
        <v>#N/A</v>
      </c>
      <c r="I763" s="27" t="e">
        <f>VLOOKUP($B763,三大法人買賣超!$A$4:$I$500,7,FALSE)</f>
        <v>#N/A</v>
      </c>
      <c r="J763" s="27" t="e">
        <f>VLOOKUP($B763,三大法人買賣超!$A$4:$I$500,9,FALSE)</f>
        <v>#N/A</v>
      </c>
      <c r="K763" s="37">
        <f>新台幣匯率美元指數!B764</f>
        <v>0</v>
      </c>
      <c r="L763" s="38">
        <f>新台幣匯率美元指數!C764</f>
        <v>0</v>
      </c>
      <c r="M763" s="39">
        <f>新台幣匯率美元指數!D764</f>
        <v>0</v>
      </c>
      <c r="N763" s="27" t="e">
        <f>VLOOKUP($B763,外資期貨未平倉口數!$A$4:$M$499,4,FALSE)</f>
        <v>#N/A</v>
      </c>
      <c r="O763" s="27" t="e">
        <f>VLOOKUP($B763,外資期貨未平倉口數!$A$4:$M$499,9,FALSE)</f>
        <v>#N/A</v>
      </c>
      <c r="P763" s="27" t="e">
        <f>VLOOKUP($B763,外資期貨未平倉口數!$A$4:$M$499,10,FALSE)</f>
        <v>#N/A</v>
      </c>
      <c r="Q763" s="27" t="e">
        <f>VLOOKUP($B763,外資期貨未平倉口數!$A$4:$M$499,11,FALSE)</f>
        <v>#N/A</v>
      </c>
      <c r="R763" s="64" t="e">
        <f>VLOOKUP($B763,選擇權未平倉餘額!$A$4:$I$500,6,FALSE)</f>
        <v>#N/A</v>
      </c>
      <c r="S763" s="64" t="e">
        <f>VLOOKUP($B763,選擇權未平倉餘額!$A$4:$I$500,7,FALSE)</f>
        <v>#N/A</v>
      </c>
      <c r="T763" s="64" t="e">
        <f>VLOOKUP($B763,選擇權未平倉餘額!$A$4:$I$500,8,FALSE)</f>
        <v>#N/A</v>
      </c>
      <c r="U763" s="64" t="e">
        <f>VLOOKUP($B763,選擇權未平倉餘額!$A$4:$I$500,9,FALSE)</f>
        <v>#N/A</v>
      </c>
      <c r="V763" s="39" t="e">
        <f>VLOOKUP($B763,臺指選擇權P_C_Ratios!$A$4:$C$500,3,FALSE)</f>
        <v>#N/A</v>
      </c>
      <c r="W763" s="41" t="e">
        <f>VLOOKUP($B763,散戶多空比!$A$6:$L$500,12,FALSE)</f>
        <v>#N/A</v>
      </c>
      <c r="X763" s="40" t="e">
        <f>VLOOKUP($B763,期貨大額交易人未沖銷部位!$A$4:$O$499,4,FALSE)</f>
        <v>#N/A</v>
      </c>
      <c r="Y763" s="40" t="e">
        <f>VLOOKUP($B763,期貨大額交易人未沖銷部位!$A$4:$O$499,7,FALSE)</f>
        <v>#N/A</v>
      </c>
      <c r="Z763" s="40" t="e">
        <f>VLOOKUP($B763,期貨大額交易人未沖銷部位!$A$4:$O$499,10,FALSE)</f>
        <v>#N/A</v>
      </c>
      <c r="AA763" s="40" t="e">
        <f>VLOOKUP($B763,期貨大額交易人未沖銷部位!$A$4:$O$499,13,FALSE)</f>
        <v>#N/A</v>
      </c>
      <c r="AB763" s="40" t="e">
        <f>VLOOKUP($B763,期貨大額交易人未沖銷部位!$A$4:$O$499,14,FALSE)</f>
        <v>#N/A</v>
      </c>
      <c r="AC763" s="40" t="e">
        <f>VLOOKUP($B763,期貨大額交易人未沖銷部位!$A$4:$O$499,15,FALSE)</f>
        <v>#N/A</v>
      </c>
      <c r="AD763" s="33" t="e">
        <f>VLOOKUP($B763,三大美股走勢!$A$4:$J$495,4,FALSE)</f>
        <v>#N/A</v>
      </c>
      <c r="AE763" s="33" t="e">
        <f>VLOOKUP($B763,三大美股走勢!$A$4:$J$495,7,FALSE)</f>
        <v>#N/A</v>
      </c>
      <c r="AF763" s="33" t="e">
        <f>VLOOKUP($B763,三大美股走勢!$A$4:$J$495,10,FALSE)</f>
        <v>#N/A</v>
      </c>
    </row>
    <row r="764" spans="2:32">
      <c r="B764" s="32">
        <v>43543</v>
      </c>
      <c r="C764" s="33" t="e">
        <f>VLOOKUP($B764,大盤與近月台指!$A$4:$I$499,2,FALSE)</f>
        <v>#N/A</v>
      </c>
      <c r="D764" s="34" t="e">
        <f>VLOOKUP($B764,大盤與近月台指!$A$4:$I$499,3,FALSE)</f>
        <v>#N/A</v>
      </c>
      <c r="E764" s="35" t="e">
        <f>VLOOKUP($B764,大盤與近月台指!$A$4:$I$499,4,FALSE)</f>
        <v>#N/A</v>
      </c>
      <c r="F764" s="33" t="e">
        <f>VLOOKUP($B764,大盤與近月台指!$A$4:$I$499,5,FALSE)</f>
        <v>#N/A</v>
      </c>
      <c r="G764" s="49" t="e">
        <f>VLOOKUP($B764,三大法人買賣超!$A$4:$I$500,3,FALSE)</f>
        <v>#N/A</v>
      </c>
      <c r="H764" s="34" t="e">
        <f>VLOOKUP($B764,三大法人買賣超!$A$4:$I$500,5,FALSE)</f>
        <v>#N/A</v>
      </c>
      <c r="I764" s="27" t="e">
        <f>VLOOKUP($B764,三大法人買賣超!$A$4:$I$500,7,FALSE)</f>
        <v>#N/A</v>
      </c>
      <c r="J764" s="27" t="e">
        <f>VLOOKUP($B764,三大法人買賣超!$A$4:$I$500,9,FALSE)</f>
        <v>#N/A</v>
      </c>
      <c r="K764" s="37">
        <f>新台幣匯率美元指數!B765</f>
        <v>0</v>
      </c>
      <c r="L764" s="38">
        <f>新台幣匯率美元指數!C765</f>
        <v>0</v>
      </c>
      <c r="M764" s="39">
        <f>新台幣匯率美元指數!D765</f>
        <v>0</v>
      </c>
      <c r="N764" s="27" t="e">
        <f>VLOOKUP($B764,外資期貨未平倉口數!$A$4:$M$499,4,FALSE)</f>
        <v>#N/A</v>
      </c>
      <c r="O764" s="27" t="e">
        <f>VLOOKUP($B764,外資期貨未平倉口數!$A$4:$M$499,9,FALSE)</f>
        <v>#N/A</v>
      </c>
      <c r="P764" s="27" t="e">
        <f>VLOOKUP($B764,外資期貨未平倉口數!$A$4:$M$499,10,FALSE)</f>
        <v>#N/A</v>
      </c>
      <c r="Q764" s="27" t="e">
        <f>VLOOKUP($B764,外資期貨未平倉口數!$A$4:$M$499,11,FALSE)</f>
        <v>#N/A</v>
      </c>
      <c r="R764" s="64" t="e">
        <f>VLOOKUP($B764,選擇權未平倉餘額!$A$4:$I$500,6,FALSE)</f>
        <v>#N/A</v>
      </c>
      <c r="S764" s="64" t="e">
        <f>VLOOKUP($B764,選擇權未平倉餘額!$A$4:$I$500,7,FALSE)</f>
        <v>#N/A</v>
      </c>
      <c r="T764" s="64" t="e">
        <f>VLOOKUP($B764,選擇權未平倉餘額!$A$4:$I$500,8,FALSE)</f>
        <v>#N/A</v>
      </c>
      <c r="U764" s="64" t="e">
        <f>VLOOKUP($B764,選擇權未平倉餘額!$A$4:$I$500,9,FALSE)</f>
        <v>#N/A</v>
      </c>
      <c r="V764" s="39" t="e">
        <f>VLOOKUP($B764,臺指選擇權P_C_Ratios!$A$4:$C$500,3,FALSE)</f>
        <v>#N/A</v>
      </c>
      <c r="W764" s="41" t="e">
        <f>VLOOKUP($B764,散戶多空比!$A$6:$L$500,12,FALSE)</f>
        <v>#N/A</v>
      </c>
      <c r="X764" s="40" t="e">
        <f>VLOOKUP($B764,期貨大額交易人未沖銷部位!$A$4:$O$499,4,FALSE)</f>
        <v>#N/A</v>
      </c>
      <c r="Y764" s="40" t="e">
        <f>VLOOKUP($B764,期貨大額交易人未沖銷部位!$A$4:$O$499,7,FALSE)</f>
        <v>#N/A</v>
      </c>
      <c r="Z764" s="40" t="e">
        <f>VLOOKUP($B764,期貨大額交易人未沖銷部位!$A$4:$O$499,10,FALSE)</f>
        <v>#N/A</v>
      </c>
      <c r="AA764" s="40" t="e">
        <f>VLOOKUP($B764,期貨大額交易人未沖銷部位!$A$4:$O$499,13,FALSE)</f>
        <v>#N/A</v>
      </c>
      <c r="AB764" s="40" t="e">
        <f>VLOOKUP($B764,期貨大額交易人未沖銷部位!$A$4:$O$499,14,FALSE)</f>
        <v>#N/A</v>
      </c>
      <c r="AC764" s="40" t="e">
        <f>VLOOKUP($B764,期貨大額交易人未沖銷部位!$A$4:$O$499,15,FALSE)</f>
        <v>#N/A</v>
      </c>
      <c r="AD764" s="33" t="e">
        <f>VLOOKUP($B764,三大美股走勢!$A$4:$J$495,4,FALSE)</f>
        <v>#N/A</v>
      </c>
      <c r="AE764" s="33" t="e">
        <f>VLOOKUP($B764,三大美股走勢!$A$4:$J$495,7,FALSE)</f>
        <v>#N/A</v>
      </c>
      <c r="AF764" s="33" t="e">
        <f>VLOOKUP($B764,三大美股走勢!$A$4:$J$495,10,FALSE)</f>
        <v>#N/A</v>
      </c>
    </row>
    <row r="765" spans="2:32">
      <c r="B765" s="32">
        <v>43544</v>
      </c>
      <c r="C765" s="33" t="e">
        <f>VLOOKUP($B765,大盤與近月台指!$A$4:$I$499,2,FALSE)</f>
        <v>#N/A</v>
      </c>
      <c r="D765" s="34" t="e">
        <f>VLOOKUP($B765,大盤與近月台指!$A$4:$I$499,3,FALSE)</f>
        <v>#N/A</v>
      </c>
      <c r="E765" s="35" t="e">
        <f>VLOOKUP($B765,大盤與近月台指!$A$4:$I$499,4,FALSE)</f>
        <v>#N/A</v>
      </c>
      <c r="F765" s="33" t="e">
        <f>VLOOKUP($B765,大盤與近月台指!$A$4:$I$499,5,FALSE)</f>
        <v>#N/A</v>
      </c>
      <c r="G765" s="49" t="e">
        <f>VLOOKUP($B765,三大法人買賣超!$A$4:$I$500,3,FALSE)</f>
        <v>#N/A</v>
      </c>
      <c r="H765" s="34" t="e">
        <f>VLOOKUP($B765,三大法人買賣超!$A$4:$I$500,5,FALSE)</f>
        <v>#N/A</v>
      </c>
      <c r="I765" s="27" t="e">
        <f>VLOOKUP($B765,三大法人買賣超!$A$4:$I$500,7,FALSE)</f>
        <v>#N/A</v>
      </c>
      <c r="J765" s="27" t="e">
        <f>VLOOKUP($B765,三大法人買賣超!$A$4:$I$500,9,FALSE)</f>
        <v>#N/A</v>
      </c>
      <c r="K765" s="37">
        <f>新台幣匯率美元指數!B766</f>
        <v>0</v>
      </c>
      <c r="L765" s="38">
        <f>新台幣匯率美元指數!C766</f>
        <v>0</v>
      </c>
      <c r="M765" s="39">
        <f>新台幣匯率美元指數!D766</f>
        <v>0</v>
      </c>
      <c r="N765" s="27" t="e">
        <f>VLOOKUP($B765,外資期貨未平倉口數!$A$4:$M$499,4,FALSE)</f>
        <v>#N/A</v>
      </c>
      <c r="O765" s="27" t="e">
        <f>VLOOKUP($B765,外資期貨未平倉口數!$A$4:$M$499,9,FALSE)</f>
        <v>#N/A</v>
      </c>
      <c r="P765" s="27" t="e">
        <f>VLOOKUP($B765,外資期貨未平倉口數!$A$4:$M$499,10,FALSE)</f>
        <v>#N/A</v>
      </c>
      <c r="Q765" s="27" t="e">
        <f>VLOOKUP($B765,外資期貨未平倉口數!$A$4:$M$499,11,FALSE)</f>
        <v>#N/A</v>
      </c>
      <c r="R765" s="64" t="e">
        <f>VLOOKUP($B765,選擇權未平倉餘額!$A$4:$I$500,6,FALSE)</f>
        <v>#N/A</v>
      </c>
      <c r="S765" s="64" t="e">
        <f>VLOOKUP($B765,選擇權未平倉餘額!$A$4:$I$500,7,FALSE)</f>
        <v>#N/A</v>
      </c>
      <c r="T765" s="64" t="e">
        <f>VLOOKUP($B765,選擇權未平倉餘額!$A$4:$I$500,8,FALSE)</f>
        <v>#N/A</v>
      </c>
      <c r="U765" s="64" t="e">
        <f>VLOOKUP($B765,選擇權未平倉餘額!$A$4:$I$500,9,FALSE)</f>
        <v>#N/A</v>
      </c>
      <c r="V765" s="39" t="e">
        <f>VLOOKUP($B765,臺指選擇權P_C_Ratios!$A$4:$C$500,3,FALSE)</f>
        <v>#N/A</v>
      </c>
      <c r="W765" s="41" t="e">
        <f>VLOOKUP($B765,散戶多空比!$A$6:$L$500,12,FALSE)</f>
        <v>#N/A</v>
      </c>
      <c r="X765" s="40" t="e">
        <f>VLOOKUP($B765,期貨大額交易人未沖銷部位!$A$4:$O$499,4,FALSE)</f>
        <v>#N/A</v>
      </c>
      <c r="Y765" s="40" t="e">
        <f>VLOOKUP($B765,期貨大額交易人未沖銷部位!$A$4:$O$499,7,FALSE)</f>
        <v>#N/A</v>
      </c>
      <c r="Z765" s="40" t="e">
        <f>VLOOKUP($B765,期貨大額交易人未沖銷部位!$A$4:$O$499,10,FALSE)</f>
        <v>#N/A</v>
      </c>
      <c r="AA765" s="40" t="e">
        <f>VLOOKUP($B765,期貨大額交易人未沖銷部位!$A$4:$O$499,13,FALSE)</f>
        <v>#N/A</v>
      </c>
      <c r="AB765" s="40" t="e">
        <f>VLOOKUP($B765,期貨大額交易人未沖銷部位!$A$4:$O$499,14,FALSE)</f>
        <v>#N/A</v>
      </c>
      <c r="AC765" s="40" t="e">
        <f>VLOOKUP($B765,期貨大額交易人未沖銷部位!$A$4:$O$499,15,FALSE)</f>
        <v>#N/A</v>
      </c>
      <c r="AD765" s="33" t="e">
        <f>VLOOKUP($B765,三大美股走勢!$A$4:$J$495,4,FALSE)</f>
        <v>#N/A</v>
      </c>
      <c r="AE765" s="33" t="e">
        <f>VLOOKUP($B765,三大美股走勢!$A$4:$J$495,7,FALSE)</f>
        <v>#N/A</v>
      </c>
      <c r="AF765" s="33" t="e">
        <f>VLOOKUP($B765,三大美股走勢!$A$4:$J$495,10,FALSE)</f>
        <v>#N/A</v>
      </c>
    </row>
    <row r="766" spans="2:32">
      <c r="B766" s="32">
        <v>43545</v>
      </c>
      <c r="C766" s="33" t="e">
        <f>VLOOKUP($B766,大盤與近月台指!$A$4:$I$499,2,FALSE)</f>
        <v>#N/A</v>
      </c>
      <c r="D766" s="34" t="e">
        <f>VLOOKUP($B766,大盤與近月台指!$A$4:$I$499,3,FALSE)</f>
        <v>#N/A</v>
      </c>
      <c r="E766" s="35" t="e">
        <f>VLOOKUP($B766,大盤與近月台指!$A$4:$I$499,4,FALSE)</f>
        <v>#N/A</v>
      </c>
      <c r="F766" s="33" t="e">
        <f>VLOOKUP($B766,大盤與近月台指!$A$4:$I$499,5,FALSE)</f>
        <v>#N/A</v>
      </c>
      <c r="G766" s="49" t="e">
        <f>VLOOKUP($B766,三大法人買賣超!$A$4:$I$500,3,FALSE)</f>
        <v>#N/A</v>
      </c>
      <c r="H766" s="34" t="e">
        <f>VLOOKUP($B766,三大法人買賣超!$A$4:$I$500,5,FALSE)</f>
        <v>#N/A</v>
      </c>
      <c r="I766" s="27" t="e">
        <f>VLOOKUP($B766,三大法人買賣超!$A$4:$I$500,7,FALSE)</f>
        <v>#N/A</v>
      </c>
      <c r="J766" s="27" t="e">
        <f>VLOOKUP($B766,三大法人買賣超!$A$4:$I$500,9,FALSE)</f>
        <v>#N/A</v>
      </c>
      <c r="K766" s="37">
        <f>新台幣匯率美元指數!B767</f>
        <v>0</v>
      </c>
      <c r="L766" s="38">
        <f>新台幣匯率美元指數!C767</f>
        <v>0</v>
      </c>
      <c r="M766" s="39">
        <f>新台幣匯率美元指數!D767</f>
        <v>0</v>
      </c>
      <c r="N766" s="27" t="e">
        <f>VLOOKUP($B766,外資期貨未平倉口數!$A$4:$M$499,4,FALSE)</f>
        <v>#N/A</v>
      </c>
      <c r="O766" s="27" t="e">
        <f>VLOOKUP($B766,外資期貨未平倉口數!$A$4:$M$499,9,FALSE)</f>
        <v>#N/A</v>
      </c>
      <c r="P766" s="27" t="e">
        <f>VLOOKUP($B766,外資期貨未平倉口數!$A$4:$M$499,10,FALSE)</f>
        <v>#N/A</v>
      </c>
      <c r="Q766" s="27" t="e">
        <f>VLOOKUP($B766,外資期貨未平倉口數!$A$4:$M$499,11,FALSE)</f>
        <v>#N/A</v>
      </c>
      <c r="R766" s="64" t="e">
        <f>VLOOKUP($B766,選擇權未平倉餘額!$A$4:$I$500,6,FALSE)</f>
        <v>#N/A</v>
      </c>
      <c r="S766" s="64" t="e">
        <f>VLOOKUP($B766,選擇權未平倉餘額!$A$4:$I$500,7,FALSE)</f>
        <v>#N/A</v>
      </c>
      <c r="T766" s="64" t="e">
        <f>VLOOKUP($B766,選擇權未平倉餘額!$A$4:$I$500,8,FALSE)</f>
        <v>#N/A</v>
      </c>
      <c r="U766" s="64" t="e">
        <f>VLOOKUP($B766,選擇權未平倉餘額!$A$4:$I$500,9,FALSE)</f>
        <v>#N/A</v>
      </c>
      <c r="V766" s="39" t="e">
        <f>VLOOKUP($B766,臺指選擇權P_C_Ratios!$A$4:$C$500,3,FALSE)</f>
        <v>#N/A</v>
      </c>
      <c r="W766" s="41" t="e">
        <f>VLOOKUP($B766,散戶多空比!$A$6:$L$500,12,FALSE)</f>
        <v>#N/A</v>
      </c>
      <c r="X766" s="40" t="e">
        <f>VLOOKUP($B766,期貨大額交易人未沖銷部位!$A$4:$O$499,4,FALSE)</f>
        <v>#N/A</v>
      </c>
      <c r="Y766" s="40" t="e">
        <f>VLOOKUP($B766,期貨大額交易人未沖銷部位!$A$4:$O$499,7,FALSE)</f>
        <v>#N/A</v>
      </c>
      <c r="Z766" s="40" t="e">
        <f>VLOOKUP($B766,期貨大額交易人未沖銷部位!$A$4:$O$499,10,FALSE)</f>
        <v>#N/A</v>
      </c>
      <c r="AA766" s="40" t="e">
        <f>VLOOKUP($B766,期貨大額交易人未沖銷部位!$A$4:$O$499,13,FALSE)</f>
        <v>#N/A</v>
      </c>
      <c r="AB766" s="40" t="e">
        <f>VLOOKUP($B766,期貨大額交易人未沖銷部位!$A$4:$O$499,14,FALSE)</f>
        <v>#N/A</v>
      </c>
      <c r="AC766" s="40" t="e">
        <f>VLOOKUP($B766,期貨大額交易人未沖銷部位!$A$4:$O$499,15,FALSE)</f>
        <v>#N/A</v>
      </c>
      <c r="AD766" s="33" t="e">
        <f>VLOOKUP($B766,三大美股走勢!$A$4:$J$495,4,FALSE)</f>
        <v>#N/A</v>
      </c>
      <c r="AE766" s="33" t="e">
        <f>VLOOKUP($B766,三大美股走勢!$A$4:$J$495,7,FALSE)</f>
        <v>#N/A</v>
      </c>
      <c r="AF766" s="33" t="e">
        <f>VLOOKUP($B766,三大美股走勢!$A$4:$J$495,10,FALSE)</f>
        <v>#N/A</v>
      </c>
    </row>
    <row r="767" spans="2:32">
      <c r="B767" s="32">
        <v>43546</v>
      </c>
      <c r="C767" s="33" t="e">
        <f>VLOOKUP($B767,大盤與近月台指!$A$4:$I$499,2,FALSE)</f>
        <v>#N/A</v>
      </c>
      <c r="D767" s="34" t="e">
        <f>VLOOKUP($B767,大盤與近月台指!$A$4:$I$499,3,FALSE)</f>
        <v>#N/A</v>
      </c>
      <c r="E767" s="35" t="e">
        <f>VLOOKUP($B767,大盤與近月台指!$A$4:$I$499,4,FALSE)</f>
        <v>#N/A</v>
      </c>
      <c r="F767" s="33" t="e">
        <f>VLOOKUP($B767,大盤與近月台指!$A$4:$I$499,5,FALSE)</f>
        <v>#N/A</v>
      </c>
      <c r="G767" s="49" t="e">
        <f>VLOOKUP($B767,三大法人買賣超!$A$4:$I$500,3,FALSE)</f>
        <v>#N/A</v>
      </c>
      <c r="H767" s="34" t="e">
        <f>VLOOKUP($B767,三大法人買賣超!$A$4:$I$500,5,FALSE)</f>
        <v>#N/A</v>
      </c>
      <c r="I767" s="27" t="e">
        <f>VLOOKUP($B767,三大法人買賣超!$A$4:$I$500,7,FALSE)</f>
        <v>#N/A</v>
      </c>
      <c r="J767" s="27" t="e">
        <f>VLOOKUP($B767,三大法人買賣超!$A$4:$I$500,9,FALSE)</f>
        <v>#N/A</v>
      </c>
      <c r="K767" s="37">
        <f>新台幣匯率美元指數!B768</f>
        <v>0</v>
      </c>
      <c r="L767" s="38">
        <f>新台幣匯率美元指數!C768</f>
        <v>0</v>
      </c>
      <c r="M767" s="39">
        <f>新台幣匯率美元指數!D768</f>
        <v>0</v>
      </c>
      <c r="N767" s="27" t="e">
        <f>VLOOKUP($B767,外資期貨未平倉口數!$A$4:$M$499,4,FALSE)</f>
        <v>#N/A</v>
      </c>
      <c r="O767" s="27" t="e">
        <f>VLOOKUP($B767,外資期貨未平倉口數!$A$4:$M$499,9,FALSE)</f>
        <v>#N/A</v>
      </c>
      <c r="P767" s="27" t="e">
        <f>VLOOKUP($B767,外資期貨未平倉口數!$A$4:$M$499,10,FALSE)</f>
        <v>#N/A</v>
      </c>
      <c r="Q767" s="27" t="e">
        <f>VLOOKUP($B767,外資期貨未平倉口數!$A$4:$M$499,11,FALSE)</f>
        <v>#N/A</v>
      </c>
      <c r="R767" s="64" t="e">
        <f>VLOOKUP($B767,選擇權未平倉餘額!$A$4:$I$500,6,FALSE)</f>
        <v>#N/A</v>
      </c>
      <c r="S767" s="64" t="e">
        <f>VLOOKUP($B767,選擇權未平倉餘額!$A$4:$I$500,7,FALSE)</f>
        <v>#N/A</v>
      </c>
      <c r="T767" s="64" t="e">
        <f>VLOOKUP($B767,選擇權未平倉餘額!$A$4:$I$500,8,FALSE)</f>
        <v>#N/A</v>
      </c>
      <c r="U767" s="64" t="e">
        <f>VLOOKUP($B767,選擇權未平倉餘額!$A$4:$I$500,9,FALSE)</f>
        <v>#N/A</v>
      </c>
      <c r="V767" s="39" t="e">
        <f>VLOOKUP($B767,臺指選擇權P_C_Ratios!$A$4:$C$500,3,FALSE)</f>
        <v>#N/A</v>
      </c>
      <c r="W767" s="41" t="e">
        <f>VLOOKUP($B767,散戶多空比!$A$6:$L$500,12,FALSE)</f>
        <v>#N/A</v>
      </c>
      <c r="X767" s="40" t="e">
        <f>VLOOKUP($B767,期貨大額交易人未沖銷部位!$A$4:$O$499,4,FALSE)</f>
        <v>#N/A</v>
      </c>
      <c r="Y767" s="40" t="e">
        <f>VLOOKUP($B767,期貨大額交易人未沖銷部位!$A$4:$O$499,7,FALSE)</f>
        <v>#N/A</v>
      </c>
      <c r="Z767" s="40" t="e">
        <f>VLOOKUP($B767,期貨大額交易人未沖銷部位!$A$4:$O$499,10,FALSE)</f>
        <v>#N/A</v>
      </c>
      <c r="AA767" s="40" t="e">
        <f>VLOOKUP($B767,期貨大額交易人未沖銷部位!$A$4:$O$499,13,FALSE)</f>
        <v>#N/A</v>
      </c>
      <c r="AB767" s="40" t="e">
        <f>VLOOKUP($B767,期貨大額交易人未沖銷部位!$A$4:$O$499,14,FALSE)</f>
        <v>#N/A</v>
      </c>
      <c r="AC767" s="40" t="e">
        <f>VLOOKUP($B767,期貨大額交易人未沖銷部位!$A$4:$O$499,15,FALSE)</f>
        <v>#N/A</v>
      </c>
      <c r="AD767" s="33" t="e">
        <f>VLOOKUP($B767,三大美股走勢!$A$4:$J$495,4,FALSE)</f>
        <v>#N/A</v>
      </c>
      <c r="AE767" s="33" t="e">
        <f>VLOOKUP($B767,三大美股走勢!$A$4:$J$495,7,FALSE)</f>
        <v>#N/A</v>
      </c>
      <c r="AF767" s="33" t="e">
        <f>VLOOKUP($B767,三大美股走勢!$A$4:$J$495,10,FALSE)</f>
        <v>#N/A</v>
      </c>
    </row>
    <row r="768" spans="2:32">
      <c r="B768" s="32">
        <v>43547</v>
      </c>
      <c r="C768" s="33" t="e">
        <f>VLOOKUP($B768,大盤與近月台指!$A$4:$I$499,2,FALSE)</f>
        <v>#N/A</v>
      </c>
      <c r="D768" s="34" t="e">
        <f>VLOOKUP($B768,大盤與近月台指!$A$4:$I$499,3,FALSE)</f>
        <v>#N/A</v>
      </c>
      <c r="E768" s="35" t="e">
        <f>VLOOKUP($B768,大盤與近月台指!$A$4:$I$499,4,FALSE)</f>
        <v>#N/A</v>
      </c>
      <c r="F768" s="33" t="e">
        <f>VLOOKUP($B768,大盤與近月台指!$A$4:$I$499,5,FALSE)</f>
        <v>#N/A</v>
      </c>
      <c r="G768" s="49" t="e">
        <f>VLOOKUP($B768,三大法人買賣超!$A$4:$I$500,3,FALSE)</f>
        <v>#N/A</v>
      </c>
      <c r="H768" s="34" t="e">
        <f>VLOOKUP($B768,三大法人買賣超!$A$4:$I$500,5,FALSE)</f>
        <v>#N/A</v>
      </c>
      <c r="I768" s="27" t="e">
        <f>VLOOKUP($B768,三大法人買賣超!$A$4:$I$500,7,FALSE)</f>
        <v>#N/A</v>
      </c>
      <c r="J768" s="27" t="e">
        <f>VLOOKUP($B768,三大法人買賣超!$A$4:$I$500,9,FALSE)</f>
        <v>#N/A</v>
      </c>
      <c r="K768" s="37">
        <f>新台幣匯率美元指數!B769</f>
        <v>0</v>
      </c>
      <c r="L768" s="38">
        <f>新台幣匯率美元指數!C769</f>
        <v>0</v>
      </c>
      <c r="M768" s="39">
        <f>新台幣匯率美元指數!D769</f>
        <v>0</v>
      </c>
      <c r="N768" s="27" t="e">
        <f>VLOOKUP($B768,外資期貨未平倉口數!$A$4:$M$499,4,FALSE)</f>
        <v>#N/A</v>
      </c>
      <c r="O768" s="27" t="e">
        <f>VLOOKUP($B768,外資期貨未平倉口數!$A$4:$M$499,9,FALSE)</f>
        <v>#N/A</v>
      </c>
      <c r="P768" s="27" t="e">
        <f>VLOOKUP($B768,外資期貨未平倉口數!$A$4:$M$499,10,FALSE)</f>
        <v>#N/A</v>
      </c>
      <c r="Q768" s="27" t="e">
        <f>VLOOKUP($B768,外資期貨未平倉口數!$A$4:$M$499,11,FALSE)</f>
        <v>#N/A</v>
      </c>
      <c r="R768" s="64" t="e">
        <f>VLOOKUP($B768,選擇權未平倉餘額!$A$4:$I$500,6,FALSE)</f>
        <v>#N/A</v>
      </c>
      <c r="S768" s="64" t="e">
        <f>VLOOKUP($B768,選擇權未平倉餘額!$A$4:$I$500,7,FALSE)</f>
        <v>#N/A</v>
      </c>
      <c r="T768" s="64" t="e">
        <f>VLOOKUP($B768,選擇權未平倉餘額!$A$4:$I$500,8,FALSE)</f>
        <v>#N/A</v>
      </c>
      <c r="U768" s="64" t="e">
        <f>VLOOKUP($B768,選擇權未平倉餘額!$A$4:$I$500,9,FALSE)</f>
        <v>#N/A</v>
      </c>
      <c r="V768" s="39" t="e">
        <f>VLOOKUP($B768,臺指選擇權P_C_Ratios!$A$4:$C$500,3,FALSE)</f>
        <v>#N/A</v>
      </c>
      <c r="W768" s="41" t="e">
        <f>VLOOKUP($B768,散戶多空比!$A$6:$L$500,12,FALSE)</f>
        <v>#N/A</v>
      </c>
      <c r="X768" s="40" t="e">
        <f>VLOOKUP($B768,期貨大額交易人未沖銷部位!$A$4:$O$499,4,FALSE)</f>
        <v>#N/A</v>
      </c>
      <c r="Y768" s="40" t="e">
        <f>VLOOKUP($B768,期貨大額交易人未沖銷部位!$A$4:$O$499,7,FALSE)</f>
        <v>#N/A</v>
      </c>
      <c r="Z768" s="40" t="e">
        <f>VLOOKUP($B768,期貨大額交易人未沖銷部位!$A$4:$O$499,10,FALSE)</f>
        <v>#N/A</v>
      </c>
      <c r="AA768" s="40" t="e">
        <f>VLOOKUP($B768,期貨大額交易人未沖銷部位!$A$4:$O$499,13,FALSE)</f>
        <v>#N/A</v>
      </c>
      <c r="AB768" s="40" t="e">
        <f>VLOOKUP($B768,期貨大額交易人未沖銷部位!$A$4:$O$499,14,FALSE)</f>
        <v>#N/A</v>
      </c>
      <c r="AC768" s="40" t="e">
        <f>VLOOKUP($B768,期貨大額交易人未沖銷部位!$A$4:$O$499,15,FALSE)</f>
        <v>#N/A</v>
      </c>
      <c r="AD768" s="33" t="e">
        <f>VLOOKUP($B768,三大美股走勢!$A$4:$J$495,4,FALSE)</f>
        <v>#N/A</v>
      </c>
      <c r="AE768" s="33" t="e">
        <f>VLOOKUP($B768,三大美股走勢!$A$4:$J$495,7,FALSE)</f>
        <v>#N/A</v>
      </c>
      <c r="AF768" s="33" t="e">
        <f>VLOOKUP($B768,三大美股走勢!$A$4:$J$495,10,FALSE)</f>
        <v>#N/A</v>
      </c>
    </row>
    <row r="769" spans="2:32">
      <c r="B769" s="32">
        <v>43548</v>
      </c>
      <c r="C769" s="33" t="e">
        <f>VLOOKUP($B769,大盤與近月台指!$A$4:$I$499,2,FALSE)</f>
        <v>#N/A</v>
      </c>
      <c r="D769" s="34" t="e">
        <f>VLOOKUP($B769,大盤與近月台指!$A$4:$I$499,3,FALSE)</f>
        <v>#N/A</v>
      </c>
      <c r="E769" s="35" t="e">
        <f>VLOOKUP($B769,大盤與近月台指!$A$4:$I$499,4,FALSE)</f>
        <v>#N/A</v>
      </c>
      <c r="F769" s="33" t="e">
        <f>VLOOKUP($B769,大盤與近月台指!$A$4:$I$499,5,FALSE)</f>
        <v>#N/A</v>
      </c>
      <c r="G769" s="49" t="e">
        <f>VLOOKUP($B769,三大法人買賣超!$A$4:$I$500,3,FALSE)</f>
        <v>#N/A</v>
      </c>
      <c r="H769" s="34" t="e">
        <f>VLOOKUP($B769,三大法人買賣超!$A$4:$I$500,5,FALSE)</f>
        <v>#N/A</v>
      </c>
      <c r="I769" s="27" t="e">
        <f>VLOOKUP($B769,三大法人買賣超!$A$4:$I$500,7,FALSE)</f>
        <v>#N/A</v>
      </c>
      <c r="J769" s="27" t="e">
        <f>VLOOKUP($B769,三大法人買賣超!$A$4:$I$500,9,FALSE)</f>
        <v>#N/A</v>
      </c>
      <c r="K769" s="37">
        <f>新台幣匯率美元指數!B770</f>
        <v>0</v>
      </c>
      <c r="L769" s="38">
        <f>新台幣匯率美元指數!C770</f>
        <v>0</v>
      </c>
      <c r="M769" s="39">
        <f>新台幣匯率美元指數!D770</f>
        <v>0</v>
      </c>
      <c r="N769" s="27" t="e">
        <f>VLOOKUP($B769,外資期貨未平倉口數!$A$4:$M$499,4,FALSE)</f>
        <v>#N/A</v>
      </c>
      <c r="O769" s="27" t="e">
        <f>VLOOKUP($B769,外資期貨未平倉口數!$A$4:$M$499,9,FALSE)</f>
        <v>#N/A</v>
      </c>
      <c r="P769" s="27" t="e">
        <f>VLOOKUP($B769,外資期貨未平倉口數!$A$4:$M$499,10,FALSE)</f>
        <v>#N/A</v>
      </c>
      <c r="Q769" s="27" t="e">
        <f>VLOOKUP($B769,外資期貨未平倉口數!$A$4:$M$499,11,FALSE)</f>
        <v>#N/A</v>
      </c>
      <c r="R769" s="64" t="e">
        <f>VLOOKUP($B769,選擇權未平倉餘額!$A$4:$I$500,6,FALSE)</f>
        <v>#N/A</v>
      </c>
      <c r="S769" s="64" t="e">
        <f>VLOOKUP($B769,選擇權未平倉餘額!$A$4:$I$500,7,FALSE)</f>
        <v>#N/A</v>
      </c>
      <c r="T769" s="64" t="e">
        <f>VLOOKUP($B769,選擇權未平倉餘額!$A$4:$I$500,8,FALSE)</f>
        <v>#N/A</v>
      </c>
      <c r="U769" s="64" t="e">
        <f>VLOOKUP($B769,選擇權未平倉餘額!$A$4:$I$500,9,FALSE)</f>
        <v>#N/A</v>
      </c>
      <c r="V769" s="39" t="e">
        <f>VLOOKUP($B769,臺指選擇權P_C_Ratios!$A$4:$C$500,3,FALSE)</f>
        <v>#N/A</v>
      </c>
      <c r="W769" s="41" t="e">
        <f>VLOOKUP($B769,散戶多空比!$A$6:$L$500,12,FALSE)</f>
        <v>#N/A</v>
      </c>
      <c r="X769" s="40" t="e">
        <f>VLOOKUP($B769,期貨大額交易人未沖銷部位!$A$4:$O$499,4,FALSE)</f>
        <v>#N/A</v>
      </c>
      <c r="Y769" s="40" t="e">
        <f>VLOOKUP($B769,期貨大額交易人未沖銷部位!$A$4:$O$499,7,FALSE)</f>
        <v>#N/A</v>
      </c>
      <c r="Z769" s="40" t="e">
        <f>VLOOKUP($B769,期貨大額交易人未沖銷部位!$A$4:$O$499,10,FALSE)</f>
        <v>#N/A</v>
      </c>
      <c r="AA769" s="40" t="e">
        <f>VLOOKUP($B769,期貨大額交易人未沖銷部位!$A$4:$O$499,13,FALSE)</f>
        <v>#N/A</v>
      </c>
      <c r="AB769" s="40" t="e">
        <f>VLOOKUP($B769,期貨大額交易人未沖銷部位!$A$4:$O$499,14,FALSE)</f>
        <v>#N/A</v>
      </c>
      <c r="AC769" s="40" t="e">
        <f>VLOOKUP($B769,期貨大額交易人未沖銷部位!$A$4:$O$499,15,FALSE)</f>
        <v>#N/A</v>
      </c>
      <c r="AD769" s="33" t="e">
        <f>VLOOKUP($B769,三大美股走勢!$A$4:$J$495,4,FALSE)</f>
        <v>#N/A</v>
      </c>
      <c r="AE769" s="33" t="e">
        <f>VLOOKUP($B769,三大美股走勢!$A$4:$J$495,7,FALSE)</f>
        <v>#N/A</v>
      </c>
      <c r="AF769" s="33" t="e">
        <f>VLOOKUP($B769,三大美股走勢!$A$4:$J$495,10,FALSE)</f>
        <v>#N/A</v>
      </c>
    </row>
    <row r="770" spans="2:32">
      <c r="B770" s="32">
        <v>43549</v>
      </c>
      <c r="C770" s="33" t="e">
        <f>VLOOKUP($B770,大盤與近月台指!$A$4:$I$499,2,FALSE)</f>
        <v>#N/A</v>
      </c>
      <c r="D770" s="34" t="e">
        <f>VLOOKUP($B770,大盤與近月台指!$A$4:$I$499,3,FALSE)</f>
        <v>#N/A</v>
      </c>
      <c r="E770" s="35" t="e">
        <f>VLOOKUP($B770,大盤與近月台指!$A$4:$I$499,4,FALSE)</f>
        <v>#N/A</v>
      </c>
      <c r="F770" s="33" t="e">
        <f>VLOOKUP($B770,大盤與近月台指!$A$4:$I$499,5,FALSE)</f>
        <v>#N/A</v>
      </c>
      <c r="G770" s="49" t="e">
        <f>VLOOKUP($B770,三大法人買賣超!$A$4:$I$500,3,FALSE)</f>
        <v>#N/A</v>
      </c>
      <c r="H770" s="34" t="e">
        <f>VLOOKUP($B770,三大法人買賣超!$A$4:$I$500,5,FALSE)</f>
        <v>#N/A</v>
      </c>
      <c r="I770" s="27" t="e">
        <f>VLOOKUP($B770,三大法人買賣超!$A$4:$I$500,7,FALSE)</f>
        <v>#N/A</v>
      </c>
      <c r="J770" s="27" t="e">
        <f>VLOOKUP($B770,三大法人買賣超!$A$4:$I$500,9,FALSE)</f>
        <v>#N/A</v>
      </c>
      <c r="K770" s="37">
        <f>新台幣匯率美元指數!B771</f>
        <v>0</v>
      </c>
      <c r="L770" s="38">
        <f>新台幣匯率美元指數!C771</f>
        <v>0</v>
      </c>
      <c r="M770" s="39">
        <f>新台幣匯率美元指數!D771</f>
        <v>0</v>
      </c>
      <c r="N770" s="27" t="e">
        <f>VLOOKUP($B770,外資期貨未平倉口數!$A$4:$M$499,4,FALSE)</f>
        <v>#N/A</v>
      </c>
      <c r="O770" s="27" t="e">
        <f>VLOOKUP($B770,外資期貨未平倉口數!$A$4:$M$499,9,FALSE)</f>
        <v>#N/A</v>
      </c>
      <c r="P770" s="27" t="e">
        <f>VLOOKUP($B770,外資期貨未平倉口數!$A$4:$M$499,10,FALSE)</f>
        <v>#N/A</v>
      </c>
      <c r="Q770" s="27" t="e">
        <f>VLOOKUP($B770,外資期貨未平倉口數!$A$4:$M$499,11,FALSE)</f>
        <v>#N/A</v>
      </c>
      <c r="R770" s="64" t="e">
        <f>VLOOKUP($B770,選擇權未平倉餘額!$A$4:$I$500,6,FALSE)</f>
        <v>#N/A</v>
      </c>
      <c r="S770" s="64" t="e">
        <f>VLOOKUP($B770,選擇權未平倉餘額!$A$4:$I$500,7,FALSE)</f>
        <v>#N/A</v>
      </c>
      <c r="T770" s="64" t="e">
        <f>VLOOKUP($B770,選擇權未平倉餘額!$A$4:$I$500,8,FALSE)</f>
        <v>#N/A</v>
      </c>
      <c r="U770" s="64" t="e">
        <f>VLOOKUP($B770,選擇權未平倉餘額!$A$4:$I$500,9,FALSE)</f>
        <v>#N/A</v>
      </c>
      <c r="V770" s="39" t="e">
        <f>VLOOKUP($B770,臺指選擇權P_C_Ratios!$A$4:$C$500,3,FALSE)</f>
        <v>#N/A</v>
      </c>
      <c r="W770" s="41" t="e">
        <f>VLOOKUP($B770,散戶多空比!$A$6:$L$500,12,FALSE)</f>
        <v>#N/A</v>
      </c>
      <c r="X770" s="40" t="e">
        <f>VLOOKUP($B770,期貨大額交易人未沖銷部位!$A$4:$O$499,4,FALSE)</f>
        <v>#N/A</v>
      </c>
      <c r="Y770" s="40" t="e">
        <f>VLOOKUP($B770,期貨大額交易人未沖銷部位!$A$4:$O$499,7,FALSE)</f>
        <v>#N/A</v>
      </c>
      <c r="Z770" s="40" t="e">
        <f>VLOOKUP($B770,期貨大額交易人未沖銷部位!$A$4:$O$499,10,FALSE)</f>
        <v>#N/A</v>
      </c>
      <c r="AA770" s="40" t="e">
        <f>VLOOKUP($B770,期貨大額交易人未沖銷部位!$A$4:$O$499,13,FALSE)</f>
        <v>#N/A</v>
      </c>
      <c r="AB770" s="40" t="e">
        <f>VLOOKUP($B770,期貨大額交易人未沖銷部位!$A$4:$O$499,14,FALSE)</f>
        <v>#N/A</v>
      </c>
      <c r="AC770" s="40" t="e">
        <f>VLOOKUP($B770,期貨大額交易人未沖銷部位!$A$4:$O$499,15,FALSE)</f>
        <v>#N/A</v>
      </c>
      <c r="AD770" s="33" t="e">
        <f>VLOOKUP($B770,三大美股走勢!$A$4:$J$495,4,FALSE)</f>
        <v>#N/A</v>
      </c>
      <c r="AE770" s="33" t="e">
        <f>VLOOKUP($B770,三大美股走勢!$A$4:$J$495,7,FALSE)</f>
        <v>#N/A</v>
      </c>
      <c r="AF770" s="33" t="e">
        <f>VLOOKUP($B770,三大美股走勢!$A$4:$J$495,10,FALSE)</f>
        <v>#N/A</v>
      </c>
    </row>
    <row r="771" spans="2:32">
      <c r="B771" s="32">
        <v>43550</v>
      </c>
      <c r="C771" s="33" t="e">
        <f>VLOOKUP($B771,大盤與近月台指!$A$4:$I$499,2,FALSE)</f>
        <v>#N/A</v>
      </c>
      <c r="D771" s="34" t="e">
        <f>VLOOKUP($B771,大盤與近月台指!$A$4:$I$499,3,FALSE)</f>
        <v>#N/A</v>
      </c>
      <c r="E771" s="35" t="e">
        <f>VLOOKUP($B771,大盤與近月台指!$A$4:$I$499,4,FALSE)</f>
        <v>#N/A</v>
      </c>
      <c r="F771" s="33" t="e">
        <f>VLOOKUP($B771,大盤與近月台指!$A$4:$I$499,5,FALSE)</f>
        <v>#N/A</v>
      </c>
      <c r="G771" s="49" t="e">
        <f>VLOOKUP($B771,三大法人買賣超!$A$4:$I$500,3,FALSE)</f>
        <v>#N/A</v>
      </c>
      <c r="H771" s="34" t="e">
        <f>VLOOKUP($B771,三大法人買賣超!$A$4:$I$500,5,FALSE)</f>
        <v>#N/A</v>
      </c>
      <c r="I771" s="27" t="e">
        <f>VLOOKUP($B771,三大法人買賣超!$A$4:$I$500,7,FALSE)</f>
        <v>#N/A</v>
      </c>
      <c r="J771" s="27" t="e">
        <f>VLOOKUP($B771,三大法人買賣超!$A$4:$I$500,9,FALSE)</f>
        <v>#N/A</v>
      </c>
      <c r="K771" s="37">
        <f>新台幣匯率美元指數!B772</f>
        <v>0</v>
      </c>
      <c r="L771" s="38">
        <f>新台幣匯率美元指數!C772</f>
        <v>0</v>
      </c>
      <c r="M771" s="39">
        <f>新台幣匯率美元指數!D772</f>
        <v>0</v>
      </c>
      <c r="N771" s="27" t="e">
        <f>VLOOKUP($B771,外資期貨未平倉口數!$A$4:$M$499,4,FALSE)</f>
        <v>#N/A</v>
      </c>
      <c r="O771" s="27" t="e">
        <f>VLOOKUP($B771,外資期貨未平倉口數!$A$4:$M$499,9,FALSE)</f>
        <v>#N/A</v>
      </c>
      <c r="P771" s="27" t="e">
        <f>VLOOKUP($B771,外資期貨未平倉口數!$A$4:$M$499,10,FALSE)</f>
        <v>#N/A</v>
      </c>
      <c r="Q771" s="27" t="e">
        <f>VLOOKUP($B771,外資期貨未平倉口數!$A$4:$M$499,11,FALSE)</f>
        <v>#N/A</v>
      </c>
      <c r="R771" s="64" t="e">
        <f>VLOOKUP($B771,選擇權未平倉餘額!$A$4:$I$500,6,FALSE)</f>
        <v>#N/A</v>
      </c>
      <c r="S771" s="64" t="e">
        <f>VLOOKUP($B771,選擇權未平倉餘額!$A$4:$I$500,7,FALSE)</f>
        <v>#N/A</v>
      </c>
      <c r="T771" s="64" t="e">
        <f>VLOOKUP($B771,選擇權未平倉餘額!$A$4:$I$500,8,FALSE)</f>
        <v>#N/A</v>
      </c>
      <c r="U771" s="64" t="e">
        <f>VLOOKUP($B771,選擇權未平倉餘額!$A$4:$I$500,9,FALSE)</f>
        <v>#N/A</v>
      </c>
      <c r="V771" s="39" t="e">
        <f>VLOOKUP($B771,臺指選擇權P_C_Ratios!$A$4:$C$500,3,FALSE)</f>
        <v>#N/A</v>
      </c>
      <c r="W771" s="41" t="e">
        <f>VLOOKUP($B771,散戶多空比!$A$6:$L$500,12,FALSE)</f>
        <v>#N/A</v>
      </c>
      <c r="X771" s="40" t="e">
        <f>VLOOKUP($B771,期貨大額交易人未沖銷部位!$A$4:$O$499,4,FALSE)</f>
        <v>#N/A</v>
      </c>
      <c r="Y771" s="40" t="e">
        <f>VLOOKUP($B771,期貨大額交易人未沖銷部位!$A$4:$O$499,7,FALSE)</f>
        <v>#N/A</v>
      </c>
      <c r="Z771" s="40" t="e">
        <f>VLOOKUP($B771,期貨大額交易人未沖銷部位!$A$4:$O$499,10,FALSE)</f>
        <v>#N/A</v>
      </c>
      <c r="AA771" s="40" t="e">
        <f>VLOOKUP($B771,期貨大額交易人未沖銷部位!$A$4:$O$499,13,FALSE)</f>
        <v>#N/A</v>
      </c>
      <c r="AB771" s="40" t="e">
        <f>VLOOKUP($B771,期貨大額交易人未沖銷部位!$A$4:$O$499,14,FALSE)</f>
        <v>#N/A</v>
      </c>
      <c r="AC771" s="40" t="e">
        <f>VLOOKUP($B771,期貨大額交易人未沖銷部位!$A$4:$O$499,15,FALSE)</f>
        <v>#N/A</v>
      </c>
      <c r="AD771" s="33" t="e">
        <f>VLOOKUP($B771,三大美股走勢!$A$4:$J$495,4,FALSE)</f>
        <v>#N/A</v>
      </c>
      <c r="AE771" s="33" t="e">
        <f>VLOOKUP($B771,三大美股走勢!$A$4:$J$495,7,FALSE)</f>
        <v>#N/A</v>
      </c>
      <c r="AF771" s="33" t="e">
        <f>VLOOKUP($B771,三大美股走勢!$A$4:$J$495,10,FALSE)</f>
        <v>#N/A</v>
      </c>
    </row>
    <row r="772" spans="2:32">
      <c r="B772" s="32">
        <v>43551</v>
      </c>
      <c r="C772" s="33" t="e">
        <f>VLOOKUP($B772,大盤與近月台指!$A$4:$I$499,2,FALSE)</f>
        <v>#N/A</v>
      </c>
      <c r="D772" s="34" t="e">
        <f>VLOOKUP($B772,大盤與近月台指!$A$4:$I$499,3,FALSE)</f>
        <v>#N/A</v>
      </c>
      <c r="E772" s="35" t="e">
        <f>VLOOKUP($B772,大盤與近月台指!$A$4:$I$499,4,FALSE)</f>
        <v>#N/A</v>
      </c>
      <c r="F772" s="33" t="e">
        <f>VLOOKUP($B772,大盤與近月台指!$A$4:$I$499,5,FALSE)</f>
        <v>#N/A</v>
      </c>
      <c r="G772" s="49" t="e">
        <f>VLOOKUP($B772,三大法人買賣超!$A$4:$I$500,3,FALSE)</f>
        <v>#N/A</v>
      </c>
      <c r="H772" s="34" t="e">
        <f>VLOOKUP($B772,三大法人買賣超!$A$4:$I$500,5,FALSE)</f>
        <v>#N/A</v>
      </c>
      <c r="I772" s="27" t="e">
        <f>VLOOKUP($B772,三大法人買賣超!$A$4:$I$500,7,FALSE)</f>
        <v>#N/A</v>
      </c>
      <c r="J772" s="27" t="e">
        <f>VLOOKUP($B772,三大法人買賣超!$A$4:$I$500,9,FALSE)</f>
        <v>#N/A</v>
      </c>
      <c r="K772" s="37">
        <f>新台幣匯率美元指數!B773</f>
        <v>0</v>
      </c>
      <c r="L772" s="38">
        <f>新台幣匯率美元指數!C773</f>
        <v>0</v>
      </c>
      <c r="M772" s="39">
        <f>新台幣匯率美元指數!D773</f>
        <v>0</v>
      </c>
      <c r="N772" s="27" t="e">
        <f>VLOOKUP($B772,外資期貨未平倉口數!$A$4:$M$499,4,FALSE)</f>
        <v>#N/A</v>
      </c>
      <c r="O772" s="27" t="e">
        <f>VLOOKUP($B772,外資期貨未平倉口數!$A$4:$M$499,9,FALSE)</f>
        <v>#N/A</v>
      </c>
      <c r="P772" s="27" t="e">
        <f>VLOOKUP($B772,外資期貨未平倉口數!$A$4:$M$499,10,FALSE)</f>
        <v>#N/A</v>
      </c>
      <c r="Q772" s="27" t="e">
        <f>VLOOKUP($B772,外資期貨未平倉口數!$A$4:$M$499,11,FALSE)</f>
        <v>#N/A</v>
      </c>
      <c r="R772" s="64" t="e">
        <f>VLOOKUP($B772,選擇權未平倉餘額!$A$4:$I$500,6,FALSE)</f>
        <v>#N/A</v>
      </c>
      <c r="S772" s="64" t="e">
        <f>VLOOKUP($B772,選擇權未平倉餘額!$A$4:$I$500,7,FALSE)</f>
        <v>#N/A</v>
      </c>
      <c r="T772" s="64" t="e">
        <f>VLOOKUP($B772,選擇權未平倉餘額!$A$4:$I$500,8,FALSE)</f>
        <v>#N/A</v>
      </c>
      <c r="U772" s="64" t="e">
        <f>VLOOKUP($B772,選擇權未平倉餘額!$A$4:$I$500,9,FALSE)</f>
        <v>#N/A</v>
      </c>
      <c r="V772" s="39" t="e">
        <f>VLOOKUP($B772,臺指選擇權P_C_Ratios!$A$4:$C$500,3,FALSE)</f>
        <v>#N/A</v>
      </c>
      <c r="W772" s="41" t="e">
        <f>VLOOKUP($B772,散戶多空比!$A$6:$L$500,12,FALSE)</f>
        <v>#N/A</v>
      </c>
      <c r="X772" s="40" t="e">
        <f>VLOOKUP($B772,期貨大額交易人未沖銷部位!$A$4:$O$499,4,FALSE)</f>
        <v>#N/A</v>
      </c>
      <c r="Y772" s="40" t="e">
        <f>VLOOKUP($B772,期貨大額交易人未沖銷部位!$A$4:$O$499,7,FALSE)</f>
        <v>#N/A</v>
      </c>
      <c r="Z772" s="40" t="e">
        <f>VLOOKUP($B772,期貨大額交易人未沖銷部位!$A$4:$O$499,10,FALSE)</f>
        <v>#N/A</v>
      </c>
      <c r="AA772" s="40" t="e">
        <f>VLOOKUP($B772,期貨大額交易人未沖銷部位!$A$4:$O$499,13,FALSE)</f>
        <v>#N/A</v>
      </c>
      <c r="AB772" s="40" t="e">
        <f>VLOOKUP($B772,期貨大額交易人未沖銷部位!$A$4:$O$499,14,FALSE)</f>
        <v>#N/A</v>
      </c>
      <c r="AC772" s="40" t="e">
        <f>VLOOKUP($B772,期貨大額交易人未沖銷部位!$A$4:$O$499,15,FALSE)</f>
        <v>#N/A</v>
      </c>
      <c r="AD772" s="33" t="e">
        <f>VLOOKUP($B772,三大美股走勢!$A$4:$J$495,4,FALSE)</f>
        <v>#N/A</v>
      </c>
      <c r="AE772" s="33" t="e">
        <f>VLOOKUP($B772,三大美股走勢!$A$4:$J$495,7,FALSE)</f>
        <v>#N/A</v>
      </c>
      <c r="AF772" s="33" t="e">
        <f>VLOOKUP($B772,三大美股走勢!$A$4:$J$495,10,FALSE)</f>
        <v>#N/A</v>
      </c>
    </row>
    <row r="773" spans="2:32">
      <c r="B773" s="32">
        <v>43552</v>
      </c>
      <c r="C773" s="33" t="e">
        <f>VLOOKUP($B773,大盤與近月台指!$A$4:$I$499,2,FALSE)</f>
        <v>#N/A</v>
      </c>
      <c r="D773" s="34" t="e">
        <f>VLOOKUP($B773,大盤與近月台指!$A$4:$I$499,3,FALSE)</f>
        <v>#N/A</v>
      </c>
      <c r="E773" s="35" t="e">
        <f>VLOOKUP($B773,大盤與近月台指!$A$4:$I$499,4,FALSE)</f>
        <v>#N/A</v>
      </c>
      <c r="F773" s="33" t="e">
        <f>VLOOKUP($B773,大盤與近月台指!$A$4:$I$499,5,FALSE)</f>
        <v>#N/A</v>
      </c>
      <c r="G773" s="49" t="e">
        <f>VLOOKUP($B773,三大法人買賣超!$A$4:$I$500,3,FALSE)</f>
        <v>#N/A</v>
      </c>
      <c r="H773" s="34" t="e">
        <f>VLOOKUP($B773,三大法人買賣超!$A$4:$I$500,5,FALSE)</f>
        <v>#N/A</v>
      </c>
      <c r="I773" s="27" t="e">
        <f>VLOOKUP($B773,三大法人買賣超!$A$4:$I$500,7,FALSE)</f>
        <v>#N/A</v>
      </c>
      <c r="J773" s="27" t="e">
        <f>VLOOKUP($B773,三大法人買賣超!$A$4:$I$500,9,FALSE)</f>
        <v>#N/A</v>
      </c>
      <c r="K773" s="37">
        <f>新台幣匯率美元指數!B774</f>
        <v>0</v>
      </c>
      <c r="L773" s="38">
        <f>新台幣匯率美元指數!C774</f>
        <v>0</v>
      </c>
      <c r="M773" s="39">
        <f>新台幣匯率美元指數!D774</f>
        <v>0</v>
      </c>
      <c r="N773" s="27" t="e">
        <f>VLOOKUP($B773,外資期貨未平倉口數!$A$4:$M$499,4,FALSE)</f>
        <v>#N/A</v>
      </c>
      <c r="O773" s="27" t="e">
        <f>VLOOKUP($B773,外資期貨未平倉口數!$A$4:$M$499,9,FALSE)</f>
        <v>#N/A</v>
      </c>
      <c r="P773" s="27" t="e">
        <f>VLOOKUP($B773,外資期貨未平倉口數!$A$4:$M$499,10,FALSE)</f>
        <v>#N/A</v>
      </c>
      <c r="Q773" s="27" t="e">
        <f>VLOOKUP($B773,外資期貨未平倉口數!$A$4:$M$499,11,FALSE)</f>
        <v>#N/A</v>
      </c>
      <c r="R773" s="64" t="e">
        <f>VLOOKUP($B773,選擇權未平倉餘額!$A$4:$I$500,6,FALSE)</f>
        <v>#N/A</v>
      </c>
      <c r="S773" s="64" t="e">
        <f>VLOOKUP($B773,選擇權未平倉餘額!$A$4:$I$500,7,FALSE)</f>
        <v>#N/A</v>
      </c>
      <c r="T773" s="64" t="e">
        <f>VLOOKUP($B773,選擇權未平倉餘額!$A$4:$I$500,8,FALSE)</f>
        <v>#N/A</v>
      </c>
      <c r="U773" s="64" t="e">
        <f>VLOOKUP($B773,選擇權未平倉餘額!$A$4:$I$500,9,FALSE)</f>
        <v>#N/A</v>
      </c>
      <c r="V773" s="39" t="e">
        <f>VLOOKUP($B773,臺指選擇權P_C_Ratios!$A$4:$C$500,3,FALSE)</f>
        <v>#N/A</v>
      </c>
      <c r="W773" s="41" t="e">
        <f>VLOOKUP($B773,散戶多空比!$A$6:$L$500,12,FALSE)</f>
        <v>#N/A</v>
      </c>
      <c r="X773" s="40" t="e">
        <f>VLOOKUP($B773,期貨大額交易人未沖銷部位!$A$4:$O$499,4,FALSE)</f>
        <v>#N/A</v>
      </c>
      <c r="Y773" s="40" t="e">
        <f>VLOOKUP($B773,期貨大額交易人未沖銷部位!$A$4:$O$499,7,FALSE)</f>
        <v>#N/A</v>
      </c>
      <c r="Z773" s="40" t="e">
        <f>VLOOKUP($B773,期貨大額交易人未沖銷部位!$A$4:$O$499,10,FALSE)</f>
        <v>#N/A</v>
      </c>
      <c r="AA773" s="40" t="e">
        <f>VLOOKUP($B773,期貨大額交易人未沖銷部位!$A$4:$O$499,13,FALSE)</f>
        <v>#N/A</v>
      </c>
      <c r="AB773" s="40" t="e">
        <f>VLOOKUP($B773,期貨大額交易人未沖銷部位!$A$4:$O$499,14,FALSE)</f>
        <v>#N/A</v>
      </c>
      <c r="AC773" s="40" t="e">
        <f>VLOOKUP($B773,期貨大額交易人未沖銷部位!$A$4:$O$499,15,FALSE)</f>
        <v>#N/A</v>
      </c>
      <c r="AD773" s="33" t="e">
        <f>VLOOKUP($B773,三大美股走勢!$A$4:$J$495,4,FALSE)</f>
        <v>#N/A</v>
      </c>
      <c r="AE773" s="33" t="e">
        <f>VLOOKUP($B773,三大美股走勢!$A$4:$J$495,7,FALSE)</f>
        <v>#N/A</v>
      </c>
      <c r="AF773" s="33" t="e">
        <f>VLOOKUP($B773,三大美股走勢!$A$4:$J$495,10,FALSE)</f>
        <v>#N/A</v>
      </c>
    </row>
    <row r="774" spans="2:32">
      <c r="B774" s="32">
        <v>43553</v>
      </c>
      <c r="C774" s="33" t="e">
        <f>VLOOKUP($B774,大盤與近月台指!$A$4:$I$499,2,FALSE)</f>
        <v>#N/A</v>
      </c>
      <c r="D774" s="34" t="e">
        <f>VLOOKUP($B774,大盤與近月台指!$A$4:$I$499,3,FALSE)</f>
        <v>#N/A</v>
      </c>
      <c r="E774" s="35" t="e">
        <f>VLOOKUP($B774,大盤與近月台指!$A$4:$I$499,4,FALSE)</f>
        <v>#N/A</v>
      </c>
      <c r="F774" s="33" t="e">
        <f>VLOOKUP($B774,大盤與近月台指!$A$4:$I$499,5,FALSE)</f>
        <v>#N/A</v>
      </c>
      <c r="G774" s="49" t="e">
        <f>VLOOKUP($B774,三大法人買賣超!$A$4:$I$500,3,FALSE)</f>
        <v>#N/A</v>
      </c>
      <c r="H774" s="34" t="e">
        <f>VLOOKUP($B774,三大法人買賣超!$A$4:$I$500,5,FALSE)</f>
        <v>#N/A</v>
      </c>
      <c r="I774" s="27" t="e">
        <f>VLOOKUP($B774,三大法人買賣超!$A$4:$I$500,7,FALSE)</f>
        <v>#N/A</v>
      </c>
      <c r="J774" s="27" t="e">
        <f>VLOOKUP($B774,三大法人買賣超!$A$4:$I$500,9,FALSE)</f>
        <v>#N/A</v>
      </c>
      <c r="K774" s="37">
        <f>新台幣匯率美元指數!B775</f>
        <v>0</v>
      </c>
      <c r="L774" s="38">
        <f>新台幣匯率美元指數!C775</f>
        <v>0</v>
      </c>
      <c r="M774" s="39">
        <f>新台幣匯率美元指數!D775</f>
        <v>0</v>
      </c>
      <c r="N774" s="27" t="e">
        <f>VLOOKUP($B774,外資期貨未平倉口數!$A$4:$M$499,4,FALSE)</f>
        <v>#N/A</v>
      </c>
      <c r="O774" s="27" t="e">
        <f>VLOOKUP($B774,外資期貨未平倉口數!$A$4:$M$499,9,FALSE)</f>
        <v>#N/A</v>
      </c>
      <c r="P774" s="27" t="e">
        <f>VLOOKUP($B774,外資期貨未平倉口數!$A$4:$M$499,10,FALSE)</f>
        <v>#N/A</v>
      </c>
      <c r="Q774" s="27" t="e">
        <f>VLOOKUP($B774,外資期貨未平倉口數!$A$4:$M$499,11,FALSE)</f>
        <v>#N/A</v>
      </c>
      <c r="R774" s="64" t="e">
        <f>VLOOKUP($B774,選擇權未平倉餘額!$A$4:$I$500,6,FALSE)</f>
        <v>#N/A</v>
      </c>
      <c r="S774" s="64" t="e">
        <f>VLOOKUP($B774,選擇權未平倉餘額!$A$4:$I$500,7,FALSE)</f>
        <v>#N/A</v>
      </c>
      <c r="T774" s="64" t="e">
        <f>VLOOKUP($B774,選擇權未平倉餘額!$A$4:$I$500,8,FALSE)</f>
        <v>#N/A</v>
      </c>
      <c r="U774" s="64" t="e">
        <f>VLOOKUP($B774,選擇權未平倉餘額!$A$4:$I$500,9,FALSE)</f>
        <v>#N/A</v>
      </c>
      <c r="V774" s="39" t="e">
        <f>VLOOKUP($B774,臺指選擇權P_C_Ratios!$A$4:$C$500,3,FALSE)</f>
        <v>#N/A</v>
      </c>
      <c r="W774" s="41" t="e">
        <f>VLOOKUP($B774,散戶多空比!$A$6:$L$500,12,FALSE)</f>
        <v>#N/A</v>
      </c>
      <c r="X774" s="40" t="e">
        <f>VLOOKUP($B774,期貨大額交易人未沖銷部位!$A$4:$O$499,4,FALSE)</f>
        <v>#N/A</v>
      </c>
      <c r="Y774" s="40" t="e">
        <f>VLOOKUP($B774,期貨大額交易人未沖銷部位!$A$4:$O$499,7,FALSE)</f>
        <v>#N/A</v>
      </c>
      <c r="Z774" s="40" t="e">
        <f>VLOOKUP($B774,期貨大額交易人未沖銷部位!$A$4:$O$499,10,FALSE)</f>
        <v>#N/A</v>
      </c>
      <c r="AA774" s="40" t="e">
        <f>VLOOKUP($B774,期貨大額交易人未沖銷部位!$A$4:$O$499,13,FALSE)</f>
        <v>#N/A</v>
      </c>
      <c r="AB774" s="40" t="e">
        <f>VLOOKUP($B774,期貨大額交易人未沖銷部位!$A$4:$O$499,14,FALSE)</f>
        <v>#N/A</v>
      </c>
      <c r="AC774" s="40" t="e">
        <f>VLOOKUP($B774,期貨大額交易人未沖銷部位!$A$4:$O$499,15,FALSE)</f>
        <v>#N/A</v>
      </c>
      <c r="AD774" s="33" t="e">
        <f>VLOOKUP($B774,三大美股走勢!$A$4:$J$495,4,FALSE)</f>
        <v>#N/A</v>
      </c>
      <c r="AE774" s="33" t="e">
        <f>VLOOKUP($B774,三大美股走勢!$A$4:$J$495,7,FALSE)</f>
        <v>#N/A</v>
      </c>
      <c r="AF774" s="33" t="e">
        <f>VLOOKUP($B774,三大美股走勢!$A$4:$J$495,10,FALSE)</f>
        <v>#N/A</v>
      </c>
    </row>
    <row r="775" spans="2:32">
      <c r="B775" s="32">
        <v>43554</v>
      </c>
      <c r="C775" s="33" t="e">
        <f>VLOOKUP($B775,大盤與近月台指!$A$4:$I$499,2,FALSE)</f>
        <v>#N/A</v>
      </c>
      <c r="D775" s="34" t="e">
        <f>VLOOKUP($B775,大盤與近月台指!$A$4:$I$499,3,FALSE)</f>
        <v>#N/A</v>
      </c>
      <c r="E775" s="35" t="e">
        <f>VLOOKUP($B775,大盤與近月台指!$A$4:$I$499,4,FALSE)</f>
        <v>#N/A</v>
      </c>
      <c r="F775" s="33" t="e">
        <f>VLOOKUP($B775,大盤與近月台指!$A$4:$I$499,5,FALSE)</f>
        <v>#N/A</v>
      </c>
      <c r="G775" s="49" t="e">
        <f>VLOOKUP($B775,三大法人買賣超!$A$4:$I$500,3,FALSE)</f>
        <v>#N/A</v>
      </c>
      <c r="H775" s="34" t="e">
        <f>VLOOKUP($B775,三大法人買賣超!$A$4:$I$500,5,FALSE)</f>
        <v>#N/A</v>
      </c>
      <c r="I775" s="27" t="e">
        <f>VLOOKUP($B775,三大法人買賣超!$A$4:$I$500,7,FALSE)</f>
        <v>#N/A</v>
      </c>
      <c r="J775" s="27" t="e">
        <f>VLOOKUP($B775,三大法人買賣超!$A$4:$I$500,9,FALSE)</f>
        <v>#N/A</v>
      </c>
      <c r="K775" s="37">
        <f>新台幣匯率美元指數!B776</f>
        <v>0</v>
      </c>
      <c r="L775" s="38">
        <f>新台幣匯率美元指數!C776</f>
        <v>0</v>
      </c>
      <c r="M775" s="39">
        <f>新台幣匯率美元指數!D776</f>
        <v>0</v>
      </c>
      <c r="N775" s="27" t="e">
        <f>VLOOKUP($B775,外資期貨未平倉口數!$A$4:$M$499,4,FALSE)</f>
        <v>#N/A</v>
      </c>
      <c r="O775" s="27" t="e">
        <f>VLOOKUP($B775,外資期貨未平倉口數!$A$4:$M$499,9,FALSE)</f>
        <v>#N/A</v>
      </c>
      <c r="P775" s="27" t="e">
        <f>VLOOKUP($B775,外資期貨未平倉口數!$A$4:$M$499,10,FALSE)</f>
        <v>#N/A</v>
      </c>
      <c r="Q775" s="27" t="e">
        <f>VLOOKUP($B775,外資期貨未平倉口數!$A$4:$M$499,11,FALSE)</f>
        <v>#N/A</v>
      </c>
      <c r="R775" s="64" t="e">
        <f>VLOOKUP($B775,選擇權未平倉餘額!$A$4:$I$500,6,FALSE)</f>
        <v>#N/A</v>
      </c>
      <c r="S775" s="64" t="e">
        <f>VLOOKUP($B775,選擇權未平倉餘額!$A$4:$I$500,7,FALSE)</f>
        <v>#N/A</v>
      </c>
      <c r="T775" s="64" t="e">
        <f>VLOOKUP($B775,選擇權未平倉餘額!$A$4:$I$500,8,FALSE)</f>
        <v>#N/A</v>
      </c>
      <c r="U775" s="64" t="e">
        <f>VLOOKUP($B775,選擇權未平倉餘額!$A$4:$I$500,9,FALSE)</f>
        <v>#N/A</v>
      </c>
      <c r="V775" s="39" t="e">
        <f>VLOOKUP($B775,臺指選擇權P_C_Ratios!$A$4:$C$500,3,FALSE)</f>
        <v>#N/A</v>
      </c>
      <c r="W775" s="41" t="e">
        <f>VLOOKUP($B775,散戶多空比!$A$6:$L$500,12,FALSE)</f>
        <v>#N/A</v>
      </c>
      <c r="X775" s="40" t="e">
        <f>VLOOKUP($B775,期貨大額交易人未沖銷部位!$A$4:$O$499,4,FALSE)</f>
        <v>#N/A</v>
      </c>
      <c r="Y775" s="40" t="e">
        <f>VLOOKUP($B775,期貨大額交易人未沖銷部位!$A$4:$O$499,7,FALSE)</f>
        <v>#N/A</v>
      </c>
      <c r="Z775" s="40" t="e">
        <f>VLOOKUP($B775,期貨大額交易人未沖銷部位!$A$4:$O$499,10,FALSE)</f>
        <v>#N/A</v>
      </c>
      <c r="AA775" s="40" t="e">
        <f>VLOOKUP($B775,期貨大額交易人未沖銷部位!$A$4:$O$499,13,FALSE)</f>
        <v>#N/A</v>
      </c>
      <c r="AB775" s="40" t="e">
        <f>VLOOKUP($B775,期貨大額交易人未沖銷部位!$A$4:$O$499,14,FALSE)</f>
        <v>#N/A</v>
      </c>
      <c r="AC775" s="40" t="e">
        <f>VLOOKUP($B775,期貨大額交易人未沖銷部位!$A$4:$O$499,15,FALSE)</f>
        <v>#N/A</v>
      </c>
      <c r="AD775" s="33" t="e">
        <f>VLOOKUP($B775,三大美股走勢!$A$4:$J$495,4,FALSE)</f>
        <v>#N/A</v>
      </c>
      <c r="AE775" s="33" t="e">
        <f>VLOOKUP($B775,三大美股走勢!$A$4:$J$495,7,FALSE)</f>
        <v>#N/A</v>
      </c>
      <c r="AF775" s="33" t="e">
        <f>VLOOKUP($B775,三大美股走勢!$A$4:$J$495,10,FALSE)</f>
        <v>#N/A</v>
      </c>
    </row>
    <row r="776" spans="2:32">
      <c r="B776" s="32">
        <v>43555</v>
      </c>
      <c r="C776" s="33" t="e">
        <f>VLOOKUP($B776,大盤與近月台指!$A$4:$I$499,2,FALSE)</f>
        <v>#N/A</v>
      </c>
      <c r="D776" s="34" t="e">
        <f>VLOOKUP($B776,大盤與近月台指!$A$4:$I$499,3,FALSE)</f>
        <v>#N/A</v>
      </c>
      <c r="E776" s="35" t="e">
        <f>VLOOKUP($B776,大盤與近月台指!$A$4:$I$499,4,FALSE)</f>
        <v>#N/A</v>
      </c>
      <c r="F776" s="33" t="e">
        <f>VLOOKUP($B776,大盤與近月台指!$A$4:$I$499,5,FALSE)</f>
        <v>#N/A</v>
      </c>
      <c r="G776" s="49" t="e">
        <f>VLOOKUP($B776,三大法人買賣超!$A$4:$I$500,3,FALSE)</f>
        <v>#N/A</v>
      </c>
      <c r="H776" s="34" t="e">
        <f>VLOOKUP($B776,三大法人買賣超!$A$4:$I$500,5,FALSE)</f>
        <v>#N/A</v>
      </c>
      <c r="I776" s="27" t="e">
        <f>VLOOKUP($B776,三大法人買賣超!$A$4:$I$500,7,FALSE)</f>
        <v>#N/A</v>
      </c>
      <c r="J776" s="27" t="e">
        <f>VLOOKUP($B776,三大法人買賣超!$A$4:$I$500,9,FALSE)</f>
        <v>#N/A</v>
      </c>
      <c r="K776" s="37">
        <f>新台幣匯率美元指數!B777</f>
        <v>0</v>
      </c>
      <c r="L776" s="38">
        <f>新台幣匯率美元指數!C777</f>
        <v>0</v>
      </c>
      <c r="M776" s="39">
        <f>新台幣匯率美元指數!D777</f>
        <v>0</v>
      </c>
      <c r="N776" s="27" t="e">
        <f>VLOOKUP($B776,外資期貨未平倉口數!$A$4:$M$499,4,FALSE)</f>
        <v>#N/A</v>
      </c>
      <c r="O776" s="27" t="e">
        <f>VLOOKUP($B776,外資期貨未平倉口數!$A$4:$M$499,9,FALSE)</f>
        <v>#N/A</v>
      </c>
      <c r="P776" s="27" t="e">
        <f>VLOOKUP($B776,外資期貨未平倉口數!$A$4:$M$499,10,FALSE)</f>
        <v>#N/A</v>
      </c>
      <c r="Q776" s="27" t="e">
        <f>VLOOKUP($B776,外資期貨未平倉口數!$A$4:$M$499,11,FALSE)</f>
        <v>#N/A</v>
      </c>
      <c r="R776" s="64" t="e">
        <f>VLOOKUP($B776,選擇權未平倉餘額!$A$4:$I$500,6,FALSE)</f>
        <v>#N/A</v>
      </c>
      <c r="S776" s="64" t="e">
        <f>VLOOKUP($B776,選擇權未平倉餘額!$A$4:$I$500,7,FALSE)</f>
        <v>#N/A</v>
      </c>
      <c r="T776" s="64" t="e">
        <f>VLOOKUP($B776,選擇權未平倉餘額!$A$4:$I$500,8,FALSE)</f>
        <v>#N/A</v>
      </c>
      <c r="U776" s="64" t="e">
        <f>VLOOKUP($B776,選擇權未平倉餘額!$A$4:$I$500,9,FALSE)</f>
        <v>#N/A</v>
      </c>
      <c r="V776" s="39" t="e">
        <f>VLOOKUP($B776,臺指選擇權P_C_Ratios!$A$4:$C$500,3,FALSE)</f>
        <v>#N/A</v>
      </c>
      <c r="W776" s="41" t="e">
        <f>VLOOKUP($B776,散戶多空比!$A$6:$L$500,12,FALSE)</f>
        <v>#N/A</v>
      </c>
      <c r="X776" s="40" t="e">
        <f>VLOOKUP($B776,期貨大額交易人未沖銷部位!$A$4:$O$499,4,FALSE)</f>
        <v>#N/A</v>
      </c>
      <c r="Y776" s="40" t="e">
        <f>VLOOKUP($B776,期貨大額交易人未沖銷部位!$A$4:$O$499,7,FALSE)</f>
        <v>#N/A</v>
      </c>
      <c r="Z776" s="40" t="e">
        <f>VLOOKUP($B776,期貨大額交易人未沖銷部位!$A$4:$O$499,10,FALSE)</f>
        <v>#N/A</v>
      </c>
      <c r="AA776" s="40" t="e">
        <f>VLOOKUP($B776,期貨大額交易人未沖銷部位!$A$4:$O$499,13,FALSE)</f>
        <v>#N/A</v>
      </c>
      <c r="AB776" s="40" t="e">
        <f>VLOOKUP($B776,期貨大額交易人未沖銷部位!$A$4:$O$499,14,FALSE)</f>
        <v>#N/A</v>
      </c>
      <c r="AC776" s="40" t="e">
        <f>VLOOKUP($B776,期貨大額交易人未沖銷部位!$A$4:$O$499,15,FALSE)</f>
        <v>#N/A</v>
      </c>
      <c r="AD776" s="33" t="e">
        <f>VLOOKUP($B776,三大美股走勢!$A$4:$J$495,4,FALSE)</f>
        <v>#N/A</v>
      </c>
      <c r="AE776" s="33" t="e">
        <f>VLOOKUP($B776,三大美股走勢!$A$4:$J$495,7,FALSE)</f>
        <v>#N/A</v>
      </c>
      <c r="AF776" s="33" t="e">
        <f>VLOOKUP($B776,三大美股走勢!$A$4:$J$495,10,FALSE)</f>
        <v>#N/A</v>
      </c>
    </row>
    <row r="777" spans="2:32">
      <c r="B777" s="32">
        <v>43556</v>
      </c>
      <c r="C777" s="33" t="e">
        <f>VLOOKUP($B777,大盤與近月台指!$A$4:$I$499,2,FALSE)</f>
        <v>#N/A</v>
      </c>
      <c r="D777" s="34" t="e">
        <f>VLOOKUP($B777,大盤與近月台指!$A$4:$I$499,3,FALSE)</f>
        <v>#N/A</v>
      </c>
      <c r="E777" s="35" t="e">
        <f>VLOOKUP($B777,大盤與近月台指!$A$4:$I$499,4,FALSE)</f>
        <v>#N/A</v>
      </c>
      <c r="F777" s="33" t="e">
        <f>VLOOKUP($B777,大盤與近月台指!$A$4:$I$499,5,FALSE)</f>
        <v>#N/A</v>
      </c>
      <c r="G777" s="49" t="e">
        <f>VLOOKUP($B777,三大法人買賣超!$A$4:$I$500,3,FALSE)</f>
        <v>#N/A</v>
      </c>
      <c r="H777" s="34" t="e">
        <f>VLOOKUP($B777,三大法人買賣超!$A$4:$I$500,5,FALSE)</f>
        <v>#N/A</v>
      </c>
      <c r="I777" s="27" t="e">
        <f>VLOOKUP($B777,三大法人買賣超!$A$4:$I$500,7,FALSE)</f>
        <v>#N/A</v>
      </c>
      <c r="J777" s="27" t="e">
        <f>VLOOKUP($B777,三大法人買賣超!$A$4:$I$500,9,FALSE)</f>
        <v>#N/A</v>
      </c>
      <c r="K777" s="37">
        <f>新台幣匯率美元指數!B778</f>
        <v>0</v>
      </c>
      <c r="L777" s="38">
        <f>新台幣匯率美元指數!C778</f>
        <v>0</v>
      </c>
      <c r="M777" s="39">
        <f>新台幣匯率美元指數!D778</f>
        <v>0</v>
      </c>
      <c r="N777" s="27" t="e">
        <f>VLOOKUP($B777,外資期貨未平倉口數!$A$4:$M$499,4,FALSE)</f>
        <v>#N/A</v>
      </c>
      <c r="O777" s="27" t="e">
        <f>VLOOKUP($B777,外資期貨未平倉口數!$A$4:$M$499,9,FALSE)</f>
        <v>#N/A</v>
      </c>
      <c r="P777" s="27" t="e">
        <f>VLOOKUP($B777,外資期貨未平倉口數!$A$4:$M$499,10,FALSE)</f>
        <v>#N/A</v>
      </c>
      <c r="Q777" s="27" t="e">
        <f>VLOOKUP($B777,外資期貨未平倉口數!$A$4:$M$499,11,FALSE)</f>
        <v>#N/A</v>
      </c>
      <c r="R777" s="64" t="e">
        <f>VLOOKUP($B777,選擇權未平倉餘額!$A$4:$I$500,6,FALSE)</f>
        <v>#N/A</v>
      </c>
      <c r="S777" s="64" t="e">
        <f>VLOOKUP($B777,選擇權未平倉餘額!$A$4:$I$500,7,FALSE)</f>
        <v>#N/A</v>
      </c>
      <c r="T777" s="64" t="e">
        <f>VLOOKUP($B777,選擇權未平倉餘額!$A$4:$I$500,8,FALSE)</f>
        <v>#N/A</v>
      </c>
      <c r="U777" s="64" t="e">
        <f>VLOOKUP($B777,選擇權未平倉餘額!$A$4:$I$500,9,FALSE)</f>
        <v>#N/A</v>
      </c>
      <c r="V777" s="39" t="e">
        <f>VLOOKUP($B777,臺指選擇權P_C_Ratios!$A$4:$C$500,3,FALSE)</f>
        <v>#N/A</v>
      </c>
      <c r="W777" s="41" t="e">
        <f>VLOOKUP($B777,散戶多空比!$A$6:$L$500,12,FALSE)</f>
        <v>#N/A</v>
      </c>
      <c r="X777" s="40" t="e">
        <f>VLOOKUP($B777,期貨大額交易人未沖銷部位!$A$4:$O$499,4,FALSE)</f>
        <v>#N/A</v>
      </c>
      <c r="Y777" s="40" t="e">
        <f>VLOOKUP($B777,期貨大額交易人未沖銷部位!$A$4:$O$499,7,FALSE)</f>
        <v>#N/A</v>
      </c>
      <c r="Z777" s="40" t="e">
        <f>VLOOKUP($B777,期貨大額交易人未沖銷部位!$A$4:$O$499,10,FALSE)</f>
        <v>#N/A</v>
      </c>
      <c r="AA777" s="40" t="e">
        <f>VLOOKUP($B777,期貨大額交易人未沖銷部位!$A$4:$O$499,13,FALSE)</f>
        <v>#N/A</v>
      </c>
      <c r="AB777" s="40" t="e">
        <f>VLOOKUP($B777,期貨大額交易人未沖銷部位!$A$4:$O$499,14,FALSE)</f>
        <v>#N/A</v>
      </c>
      <c r="AC777" s="40" t="e">
        <f>VLOOKUP($B777,期貨大額交易人未沖銷部位!$A$4:$O$499,15,FALSE)</f>
        <v>#N/A</v>
      </c>
      <c r="AD777" s="33" t="e">
        <f>VLOOKUP($B777,三大美股走勢!$A$4:$J$495,4,FALSE)</f>
        <v>#N/A</v>
      </c>
      <c r="AE777" s="33" t="e">
        <f>VLOOKUP($B777,三大美股走勢!$A$4:$J$495,7,FALSE)</f>
        <v>#N/A</v>
      </c>
      <c r="AF777" s="33" t="e">
        <f>VLOOKUP($B777,三大美股走勢!$A$4:$J$495,10,FALSE)</f>
        <v>#N/A</v>
      </c>
    </row>
    <row r="778" spans="2:32">
      <c r="B778" s="32">
        <v>43557</v>
      </c>
      <c r="C778" s="33" t="e">
        <f>VLOOKUP($B778,大盤與近月台指!$A$4:$I$499,2,FALSE)</f>
        <v>#N/A</v>
      </c>
      <c r="D778" s="34" t="e">
        <f>VLOOKUP($B778,大盤與近月台指!$A$4:$I$499,3,FALSE)</f>
        <v>#N/A</v>
      </c>
      <c r="E778" s="35" t="e">
        <f>VLOOKUP($B778,大盤與近月台指!$A$4:$I$499,4,FALSE)</f>
        <v>#N/A</v>
      </c>
      <c r="F778" s="33" t="e">
        <f>VLOOKUP($B778,大盤與近月台指!$A$4:$I$499,5,FALSE)</f>
        <v>#N/A</v>
      </c>
      <c r="G778" s="49" t="e">
        <f>VLOOKUP($B778,三大法人買賣超!$A$4:$I$500,3,FALSE)</f>
        <v>#N/A</v>
      </c>
      <c r="H778" s="34" t="e">
        <f>VLOOKUP($B778,三大法人買賣超!$A$4:$I$500,5,FALSE)</f>
        <v>#N/A</v>
      </c>
      <c r="I778" s="27" t="e">
        <f>VLOOKUP($B778,三大法人買賣超!$A$4:$I$500,7,FALSE)</f>
        <v>#N/A</v>
      </c>
      <c r="J778" s="27" t="e">
        <f>VLOOKUP($B778,三大法人買賣超!$A$4:$I$500,9,FALSE)</f>
        <v>#N/A</v>
      </c>
      <c r="K778" s="37">
        <f>新台幣匯率美元指數!B779</f>
        <v>0</v>
      </c>
      <c r="L778" s="38">
        <f>新台幣匯率美元指數!C779</f>
        <v>0</v>
      </c>
      <c r="M778" s="39">
        <f>新台幣匯率美元指數!D779</f>
        <v>0</v>
      </c>
      <c r="N778" s="27" t="e">
        <f>VLOOKUP($B778,外資期貨未平倉口數!$A$4:$M$499,4,FALSE)</f>
        <v>#N/A</v>
      </c>
      <c r="O778" s="27" t="e">
        <f>VLOOKUP($B778,外資期貨未平倉口數!$A$4:$M$499,9,FALSE)</f>
        <v>#N/A</v>
      </c>
      <c r="P778" s="27" t="e">
        <f>VLOOKUP($B778,外資期貨未平倉口數!$A$4:$M$499,10,FALSE)</f>
        <v>#N/A</v>
      </c>
      <c r="Q778" s="27" t="e">
        <f>VLOOKUP($B778,外資期貨未平倉口數!$A$4:$M$499,11,FALSE)</f>
        <v>#N/A</v>
      </c>
      <c r="R778" s="64" t="e">
        <f>VLOOKUP($B778,選擇權未平倉餘額!$A$4:$I$500,6,FALSE)</f>
        <v>#N/A</v>
      </c>
      <c r="S778" s="64" t="e">
        <f>VLOOKUP($B778,選擇權未平倉餘額!$A$4:$I$500,7,FALSE)</f>
        <v>#N/A</v>
      </c>
      <c r="T778" s="64" t="e">
        <f>VLOOKUP($B778,選擇權未平倉餘額!$A$4:$I$500,8,FALSE)</f>
        <v>#N/A</v>
      </c>
      <c r="U778" s="64" t="e">
        <f>VLOOKUP($B778,選擇權未平倉餘額!$A$4:$I$500,9,FALSE)</f>
        <v>#N/A</v>
      </c>
      <c r="V778" s="39" t="e">
        <f>VLOOKUP($B778,臺指選擇權P_C_Ratios!$A$4:$C$500,3,FALSE)</f>
        <v>#N/A</v>
      </c>
      <c r="W778" s="41" t="e">
        <f>VLOOKUP($B778,散戶多空比!$A$6:$L$500,12,FALSE)</f>
        <v>#N/A</v>
      </c>
      <c r="X778" s="40" t="e">
        <f>VLOOKUP($B778,期貨大額交易人未沖銷部位!$A$4:$O$499,4,FALSE)</f>
        <v>#N/A</v>
      </c>
      <c r="Y778" s="40" t="e">
        <f>VLOOKUP($B778,期貨大額交易人未沖銷部位!$A$4:$O$499,7,FALSE)</f>
        <v>#N/A</v>
      </c>
      <c r="Z778" s="40" t="e">
        <f>VLOOKUP($B778,期貨大額交易人未沖銷部位!$A$4:$O$499,10,FALSE)</f>
        <v>#N/A</v>
      </c>
      <c r="AA778" s="40" t="e">
        <f>VLOOKUP($B778,期貨大額交易人未沖銷部位!$A$4:$O$499,13,FALSE)</f>
        <v>#N/A</v>
      </c>
      <c r="AB778" s="40" t="e">
        <f>VLOOKUP($B778,期貨大額交易人未沖銷部位!$A$4:$O$499,14,FALSE)</f>
        <v>#N/A</v>
      </c>
      <c r="AC778" s="40" t="e">
        <f>VLOOKUP($B778,期貨大額交易人未沖銷部位!$A$4:$O$499,15,FALSE)</f>
        <v>#N/A</v>
      </c>
      <c r="AD778" s="33" t="e">
        <f>VLOOKUP($B778,三大美股走勢!$A$4:$J$495,4,FALSE)</f>
        <v>#N/A</v>
      </c>
      <c r="AE778" s="33" t="e">
        <f>VLOOKUP($B778,三大美股走勢!$A$4:$J$495,7,FALSE)</f>
        <v>#N/A</v>
      </c>
      <c r="AF778" s="33" t="e">
        <f>VLOOKUP($B778,三大美股走勢!$A$4:$J$495,10,FALSE)</f>
        <v>#N/A</v>
      </c>
    </row>
    <row r="779" spans="2:32">
      <c r="B779" s="32">
        <v>43558</v>
      </c>
      <c r="C779" s="33" t="e">
        <f>VLOOKUP($B779,大盤與近月台指!$A$4:$I$499,2,FALSE)</f>
        <v>#N/A</v>
      </c>
      <c r="D779" s="34" t="e">
        <f>VLOOKUP($B779,大盤與近月台指!$A$4:$I$499,3,FALSE)</f>
        <v>#N/A</v>
      </c>
      <c r="E779" s="35" t="e">
        <f>VLOOKUP($B779,大盤與近月台指!$A$4:$I$499,4,FALSE)</f>
        <v>#N/A</v>
      </c>
      <c r="F779" s="33" t="e">
        <f>VLOOKUP($B779,大盤與近月台指!$A$4:$I$499,5,FALSE)</f>
        <v>#N/A</v>
      </c>
      <c r="G779" s="49" t="e">
        <f>VLOOKUP($B779,三大法人買賣超!$A$4:$I$500,3,FALSE)</f>
        <v>#N/A</v>
      </c>
      <c r="H779" s="34" t="e">
        <f>VLOOKUP($B779,三大法人買賣超!$A$4:$I$500,5,FALSE)</f>
        <v>#N/A</v>
      </c>
      <c r="I779" s="27" t="e">
        <f>VLOOKUP($B779,三大法人買賣超!$A$4:$I$500,7,FALSE)</f>
        <v>#N/A</v>
      </c>
      <c r="J779" s="27" t="e">
        <f>VLOOKUP($B779,三大法人買賣超!$A$4:$I$500,9,FALSE)</f>
        <v>#N/A</v>
      </c>
      <c r="K779" s="37">
        <f>新台幣匯率美元指數!B780</f>
        <v>0</v>
      </c>
      <c r="L779" s="38">
        <f>新台幣匯率美元指數!C780</f>
        <v>0</v>
      </c>
      <c r="M779" s="39">
        <f>新台幣匯率美元指數!D780</f>
        <v>0</v>
      </c>
      <c r="N779" s="27" t="e">
        <f>VLOOKUP($B779,外資期貨未平倉口數!$A$4:$M$499,4,FALSE)</f>
        <v>#N/A</v>
      </c>
      <c r="O779" s="27" t="e">
        <f>VLOOKUP($B779,外資期貨未平倉口數!$A$4:$M$499,9,FALSE)</f>
        <v>#N/A</v>
      </c>
      <c r="P779" s="27" t="e">
        <f>VLOOKUP($B779,外資期貨未平倉口數!$A$4:$M$499,10,FALSE)</f>
        <v>#N/A</v>
      </c>
      <c r="Q779" s="27" t="e">
        <f>VLOOKUP($B779,外資期貨未平倉口數!$A$4:$M$499,11,FALSE)</f>
        <v>#N/A</v>
      </c>
      <c r="R779" s="64" t="e">
        <f>VLOOKUP($B779,選擇權未平倉餘額!$A$4:$I$500,6,FALSE)</f>
        <v>#N/A</v>
      </c>
      <c r="S779" s="64" t="e">
        <f>VLOOKUP($B779,選擇權未平倉餘額!$A$4:$I$500,7,FALSE)</f>
        <v>#N/A</v>
      </c>
      <c r="T779" s="64" t="e">
        <f>VLOOKUP($B779,選擇權未平倉餘額!$A$4:$I$500,8,FALSE)</f>
        <v>#N/A</v>
      </c>
      <c r="U779" s="64" t="e">
        <f>VLOOKUP($B779,選擇權未平倉餘額!$A$4:$I$500,9,FALSE)</f>
        <v>#N/A</v>
      </c>
      <c r="V779" s="39" t="e">
        <f>VLOOKUP($B779,臺指選擇權P_C_Ratios!$A$4:$C$500,3,FALSE)</f>
        <v>#N/A</v>
      </c>
      <c r="W779" s="41" t="e">
        <f>VLOOKUP($B779,散戶多空比!$A$6:$L$500,12,FALSE)</f>
        <v>#N/A</v>
      </c>
      <c r="X779" s="40" t="e">
        <f>VLOOKUP($B779,期貨大額交易人未沖銷部位!$A$4:$O$499,4,FALSE)</f>
        <v>#N/A</v>
      </c>
      <c r="Y779" s="40" t="e">
        <f>VLOOKUP($B779,期貨大額交易人未沖銷部位!$A$4:$O$499,7,FALSE)</f>
        <v>#N/A</v>
      </c>
      <c r="Z779" s="40" t="e">
        <f>VLOOKUP($B779,期貨大額交易人未沖銷部位!$A$4:$O$499,10,FALSE)</f>
        <v>#N/A</v>
      </c>
      <c r="AA779" s="40" t="e">
        <f>VLOOKUP($B779,期貨大額交易人未沖銷部位!$A$4:$O$499,13,FALSE)</f>
        <v>#N/A</v>
      </c>
      <c r="AB779" s="40" t="e">
        <f>VLOOKUP($B779,期貨大額交易人未沖銷部位!$A$4:$O$499,14,FALSE)</f>
        <v>#N/A</v>
      </c>
      <c r="AC779" s="40" t="e">
        <f>VLOOKUP($B779,期貨大額交易人未沖銷部位!$A$4:$O$499,15,FALSE)</f>
        <v>#N/A</v>
      </c>
      <c r="AD779" s="33" t="e">
        <f>VLOOKUP($B779,三大美股走勢!$A$4:$J$495,4,FALSE)</f>
        <v>#N/A</v>
      </c>
      <c r="AE779" s="33" t="e">
        <f>VLOOKUP($B779,三大美股走勢!$A$4:$J$495,7,FALSE)</f>
        <v>#N/A</v>
      </c>
      <c r="AF779" s="33" t="e">
        <f>VLOOKUP($B779,三大美股走勢!$A$4:$J$495,10,FALSE)</f>
        <v>#N/A</v>
      </c>
    </row>
    <row r="780" spans="2:32">
      <c r="B780" s="32">
        <v>43559</v>
      </c>
      <c r="C780" s="33" t="e">
        <f>VLOOKUP($B780,大盤與近月台指!$A$4:$I$499,2,FALSE)</f>
        <v>#N/A</v>
      </c>
      <c r="D780" s="34" t="e">
        <f>VLOOKUP($B780,大盤與近月台指!$A$4:$I$499,3,FALSE)</f>
        <v>#N/A</v>
      </c>
      <c r="E780" s="35" t="e">
        <f>VLOOKUP($B780,大盤與近月台指!$A$4:$I$499,4,FALSE)</f>
        <v>#N/A</v>
      </c>
      <c r="F780" s="33" t="e">
        <f>VLOOKUP($B780,大盤與近月台指!$A$4:$I$499,5,FALSE)</f>
        <v>#N/A</v>
      </c>
      <c r="G780" s="49" t="e">
        <f>VLOOKUP($B780,三大法人買賣超!$A$4:$I$500,3,FALSE)</f>
        <v>#N/A</v>
      </c>
      <c r="H780" s="34" t="e">
        <f>VLOOKUP($B780,三大法人買賣超!$A$4:$I$500,5,FALSE)</f>
        <v>#N/A</v>
      </c>
      <c r="I780" s="27" t="e">
        <f>VLOOKUP($B780,三大法人買賣超!$A$4:$I$500,7,FALSE)</f>
        <v>#N/A</v>
      </c>
      <c r="J780" s="27" t="e">
        <f>VLOOKUP($B780,三大法人買賣超!$A$4:$I$500,9,FALSE)</f>
        <v>#N/A</v>
      </c>
      <c r="K780" s="37">
        <f>新台幣匯率美元指數!B781</f>
        <v>0</v>
      </c>
      <c r="L780" s="38">
        <f>新台幣匯率美元指數!C781</f>
        <v>0</v>
      </c>
      <c r="M780" s="39">
        <f>新台幣匯率美元指數!D781</f>
        <v>0</v>
      </c>
      <c r="N780" s="27" t="e">
        <f>VLOOKUP($B780,外資期貨未平倉口數!$A$4:$M$499,4,FALSE)</f>
        <v>#N/A</v>
      </c>
      <c r="O780" s="27" t="e">
        <f>VLOOKUP($B780,外資期貨未平倉口數!$A$4:$M$499,9,FALSE)</f>
        <v>#N/A</v>
      </c>
      <c r="P780" s="27" t="e">
        <f>VLOOKUP($B780,外資期貨未平倉口數!$A$4:$M$499,10,FALSE)</f>
        <v>#N/A</v>
      </c>
      <c r="Q780" s="27" t="e">
        <f>VLOOKUP($B780,外資期貨未平倉口數!$A$4:$M$499,11,FALSE)</f>
        <v>#N/A</v>
      </c>
      <c r="R780" s="64" t="e">
        <f>VLOOKUP($B780,選擇權未平倉餘額!$A$4:$I$500,6,FALSE)</f>
        <v>#N/A</v>
      </c>
      <c r="S780" s="64" t="e">
        <f>VLOOKUP($B780,選擇權未平倉餘額!$A$4:$I$500,7,FALSE)</f>
        <v>#N/A</v>
      </c>
      <c r="T780" s="64" t="e">
        <f>VLOOKUP($B780,選擇權未平倉餘額!$A$4:$I$500,8,FALSE)</f>
        <v>#N/A</v>
      </c>
      <c r="U780" s="64" t="e">
        <f>VLOOKUP($B780,選擇權未平倉餘額!$A$4:$I$500,9,FALSE)</f>
        <v>#N/A</v>
      </c>
      <c r="V780" s="39" t="e">
        <f>VLOOKUP($B780,臺指選擇權P_C_Ratios!$A$4:$C$500,3,FALSE)</f>
        <v>#N/A</v>
      </c>
      <c r="W780" s="41" t="e">
        <f>VLOOKUP($B780,散戶多空比!$A$6:$L$500,12,FALSE)</f>
        <v>#N/A</v>
      </c>
      <c r="X780" s="40" t="e">
        <f>VLOOKUP($B780,期貨大額交易人未沖銷部位!$A$4:$O$499,4,FALSE)</f>
        <v>#N/A</v>
      </c>
      <c r="Y780" s="40" t="e">
        <f>VLOOKUP($B780,期貨大額交易人未沖銷部位!$A$4:$O$499,7,FALSE)</f>
        <v>#N/A</v>
      </c>
      <c r="Z780" s="40" t="e">
        <f>VLOOKUP($B780,期貨大額交易人未沖銷部位!$A$4:$O$499,10,FALSE)</f>
        <v>#N/A</v>
      </c>
      <c r="AA780" s="40" t="e">
        <f>VLOOKUP($B780,期貨大額交易人未沖銷部位!$A$4:$O$499,13,FALSE)</f>
        <v>#N/A</v>
      </c>
      <c r="AB780" s="40" t="e">
        <f>VLOOKUP($B780,期貨大額交易人未沖銷部位!$A$4:$O$499,14,FALSE)</f>
        <v>#N/A</v>
      </c>
      <c r="AC780" s="40" t="e">
        <f>VLOOKUP($B780,期貨大額交易人未沖銷部位!$A$4:$O$499,15,FALSE)</f>
        <v>#N/A</v>
      </c>
      <c r="AD780" s="33" t="e">
        <f>VLOOKUP($B780,三大美股走勢!$A$4:$J$495,4,FALSE)</f>
        <v>#N/A</v>
      </c>
      <c r="AE780" s="33" t="e">
        <f>VLOOKUP($B780,三大美股走勢!$A$4:$J$495,7,FALSE)</f>
        <v>#N/A</v>
      </c>
      <c r="AF780" s="33" t="e">
        <f>VLOOKUP($B780,三大美股走勢!$A$4:$J$495,10,FALSE)</f>
        <v>#N/A</v>
      </c>
    </row>
    <row r="781" spans="2:32">
      <c r="B781" s="32">
        <v>43560</v>
      </c>
      <c r="C781" s="33" t="e">
        <f>VLOOKUP($B781,大盤與近月台指!$A$4:$I$499,2,FALSE)</f>
        <v>#N/A</v>
      </c>
      <c r="D781" s="34" t="e">
        <f>VLOOKUP($B781,大盤與近月台指!$A$4:$I$499,3,FALSE)</f>
        <v>#N/A</v>
      </c>
      <c r="E781" s="35" t="e">
        <f>VLOOKUP($B781,大盤與近月台指!$A$4:$I$499,4,FALSE)</f>
        <v>#N/A</v>
      </c>
      <c r="F781" s="33" t="e">
        <f>VLOOKUP($B781,大盤與近月台指!$A$4:$I$499,5,FALSE)</f>
        <v>#N/A</v>
      </c>
      <c r="G781" s="49" t="e">
        <f>VLOOKUP($B781,三大法人買賣超!$A$4:$I$500,3,FALSE)</f>
        <v>#N/A</v>
      </c>
      <c r="H781" s="34" t="e">
        <f>VLOOKUP($B781,三大法人買賣超!$A$4:$I$500,5,FALSE)</f>
        <v>#N/A</v>
      </c>
      <c r="I781" s="27" t="e">
        <f>VLOOKUP($B781,三大法人買賣超!$A$4:$I$500,7,FALSE)</f>
        <v>#N/A</v>
      </c>
      <c r="J781" s="27" t="e">
        <f>VLOOKUP($B781,三大法人買賣超!$A$4:$I$500,9,FALSE)</f>
        <v>#N/A</v>
      </c>
      <c r="K781" s="37">
        <f>新台幣匯率美元指數!B782</f>
        <v>0</v>
      </c>
      <c r="L781" s="38">
        <f>新台幣匯率美元指數!C782</f>
        <v>0</v>
      </c>
      <c r="M781" s="39">
        <f>新台幣匯率美元指數!D782</f>
        <v>0</v>
      </c>
      <c r="N781" s="27" t="e">
        <f>VLOOKUP($B781,外資期貨未平倉口數!$A$4:$M$499,4,FALSE)</f>
        <v>#N/A</v>
      </c>
      <c r="O781" s="27" t="e">
        <f>VLOOKUP($B781,外資期貨未平倉口數!$A$4:$M$499,9,FALSE)</f>
        <v>#N/A</v>
      </c>
      <c r="P781" s="27" t="e">
        <f>VLOOKUP($B781,外資期貨未平倉口數!$A$4:$M$499,10,FALSE)</f>
        <v>#N/A</v>
      </c>
      <c r="Q781" s="27" t="e">
        <f>VLOOKUP($B781,外資期貨未平倉口數!$A$4:$M$499,11,FALSE)</f>
        <v>#N/A</v>
      </c>
      <c r="R781" s="64" t="e">
        <f>VLOOKUP($B781,選擇權未平倉餘額!$A$4:$I$500,6,FALSE)</f>
        <v>#N/A</v>
      </c>
      <c r="S781" s="64" t="e">
        <f>VLOOKUP($B781,選擇權未平倉餘額!$A$4:$I$500,7,FALSE)</f>
        <v>#N/A</v>
      </c>
      <c r="T781" s="64" t="e">
        <f>VLOOKUP($B781,選擇權未平倉餘額!$A$4:$I$500,8,FALSE)</f>
        <v>#N/A</v>
      </c>
      <c r="U781" s="64" t="e">
        <f>VLOOKUP($B781,選擇權未平倉餘額!$A$4:$I$500,9,FALSE)</f>
        <v>#N/A</v>
      </c>
      <c r="V781" s="39" t="e">
        <f>VLOOKUP($B781,臺指選擇權P_C_Ratios!$A$4:$C$500,3,FALSE)</f>
        <v>#N/A</v>
      </c>
      <c r="W781" s="41" t="e">
        <f>VLOOKUP($B781,散戶多空比!$A$6:$L$500,12,FALSE)</f>
        <v>#N/A</v>
      </c>
      <c r="X781" s="40" t="e">
        <f>VLOOKUP($B781,期貨大額交易人未沖銷部位!$A$4:$O$499,4,FALSE)</f>
        <v>#N/A</v>
      </c>
      <c r="Y781" s="40" t="e">
        <f>VLOOKUP($B781,期貨大額交易人未沖銷部位!$A$4:$O$499,7,FALSE)</f>
        <v>#N/A</v>
      </c>
      <c r="Z781" s="40" t="e">
        <f>VLOOKUP($B781,期貨大額交易人未沖銷部位!$A$4:$O$499,10,FALSE)</f>
        <v>#N/A</v>
      </c>
      <c r="AA781" s="40" t="e">
        <f>VLOOKUP($B781,期貨大額交易人未沖銷部位!$A$4:$O$499,13,FALSE)</f>
        <v>#N/A</v>
      </c>
      <c r="AB781" s="40" t="e">
        <f>VLOOKUP($B781,期貨大額交易人未沖銷部位!$A$4:$O$499,14,FALSE)</f>
        <v>#N/A</v>
      </c>
      <c r="AC781" s="40" t="e">
        <f>VLOOKUP($B781,期貨大額交易人未沖銷部位!$A$4:$O$499,15,FALSE)</f>
        <v>#N/A</v>
      </c>
      <c r="AD781" s="33" t="e">
        <f>VLOOKUP($B781,三大美股走勢!$A$4:$J$495,4,FALSE)</f>
        <v>#N/A</v>
      </c>
      <c r="AE781" s="33" t="e">
        <f>VLOOKUP($B781,三大美股走勢!$A$4:$J$495,7,FALSE)</f>
        <v>#N/A</v>
      </c>
      <c r="AF781" s="33" t="e">
        <f>VLOOKUP($B781,三大美股走勢!$A$4:$J$495,10,FALSE)</f>
        <v>#N/A</v>
      </c>
    </row>
    <row r="782" spans="2:32">
      <c r="B782" s="32">
        <v>43561</v>
      </c>
      <c r="C782" s="33" t="e">
        <f>VLOOKUP($B782,大盤與近月台指!$A$4:$I$499,2,FALSE)</f>
        <v>#N/A</v>
      </c>
      <c r="D782" s="34" t="e">
        <f>VLOOKUP($B782,大盤與近月台指!$A$4:$I$499,3,FALSE)</f>
        <v>#N/A</v>
      </c>
      <c r="E782" s="35" t="e">
        <f>VLOOKUP($B782,大盤與近月台指!$A$4:$I$499,4,FALSE)</f>
        <v>#N/A</v>
      </c>
      <c r="F782" s="33" t="e">
        <f>VLOOKUP($B782,大盤與近月台指!$A$4:$I$499,5,FALSE)</f>
        <v>#N/A</v>
      </c>
      <c r="G782" s="49" t="e">
        <f>VLOOKUP($B782,三大法人買賣超!$A$4:$I$500,3,FALSE)</f>
        <v>#N/A</v>
      </c>
      <c r="H782" s="34" t="e">
        <f>VLOOKUP($B782,三大法人買賣超!$A$4:$I$500,5,FALSE)</f>
        <v>#N/A</v>
      </c>
      <c r="I782" s="27" t="e">
        <f>VLOOKUP($B782,三大法人買賣超!$A$4:$I$500,7,FALSE)</f>
        <v>#N/A</v>
      </c>
      <c r="J782" s="27" t="e">
        <f>VLOOKUP($B782,三大法人買賣超!$A$4:$I$500,9,FALSE)</f>
        <v>#N/A</v>
      </c>
      <c r="K782" s="37">
        <f>新台幣匯率美元指數!B783</f>
        <v>0</v>
      </c>
      <c r="L782" s="38">
        <f>新台幣匯率美元指數!C783</f>
        <v>0</v>
      </c>
      <c r="M782" s="39">
        <f>新台幣匯率美元指數!D783</f>
        <v>0</v>
      </c>
      <c r="N782" s="27" t="e">
        <f>VLOOKUP($B782,外資期貨未平倉口數!$A$4:$M$499,4,FALSE)</f>
        <v>#N/A</v>
      </c>
      <c r="O782" s="27" t="e">
        <f>VLOOKUP($B782,外資期貨未平倉口數!$A$4:$M$499,9,FALSE)</f>
        <v>#N/A</v>
      </c>
      <c r="P782" s="27" t="e">
        <f>VLOOKUP($B782,外資期貨未平倉口數!$A$4:$M$499,10,FALSE)</f>
        <v>#N/A</v>
      </c>
      <c r="Q782" s="27" t="e">
        <f>VLOOKUP($B782,外資期貨未平倉口數!$A$4:$M$499,11,FALSE)</f>
        <v>#N/A</v>
      </c>
      <c r="R782" s="64" t="e">
        <f>VLOOKUP($B782,選擇權未平倉餘額!$A$4:$I$500,6,FALSE)</f>
        <v>#N/A</v>
      </c>
      <c r="S782" s="64" t="e">
        <f>VLOOKUP($B782,選擇權未平倉餘額!$A$4:$I$500,7,FALSE)</f>
        <v>#N/A</v>
      </c>
      <c r="T782" s="64" t="e">
        <f>VLOOKUP($B782,選擇權未平倉餘額!$A$4:$I$500,8,FALSE)</f>
        <v>#N/A</v>
      </c>
      <c r="U782" s="64" t="e">
        <f>VLOOKUP($B782,選擇權未平倉餘額!$A$4:$I$500,9,FALSE)</f>
        <v>#N/A</v>
      </c>
      <c r="V782" s="39" t="e">
        <f>VLOOKUP($B782,臺指選擇權P_C_Ratios!$A$4:$C$500,3,FALSE)</f>
        <v>#N/A</v>
      </c>
      <c r="W782" s="41" t="e">
        <f>VLOOKUP($B782,散戶多空比!$A$6:$L$500,12,FALSE)</f>
        <v>#N/A</v>
      </c>
      <c r="X782" s="40" t="e">
        <f>VLOOKUP($B782,期貨大額交易人未沖銷部位!$A$4:$O$499,4,FALSE)</f>
        <v>#N/A</v>
      </c>
      <c r="Y782" s="40" t="e">
        <f>VLOOKUP($B782,期貨大額交易人未沖銷部位!$A$4:$O$499,7,FALSE)</f>
        <v>#N/A</v>
      </c>
      <c r="Z782" s="40" t="e">
        <f>VLOOKUP($B782,期貨大額交易人未沖銷部位!$A$4:$O$499,10,FALSE)</f>
        <v>#N/A</v>
      </c>
      <c r="AA782" s="40" t="e">
        <f>VLOOKUP($B782,期貨大額交易人未沖銷部位!$A$4:$O$499,13,FALSE)</f>
        <v>#N/A</v>
      </c>
      <c r="AB782" s="40" t="e">
        <f>VLOOKUP($B782,期貨大額交易人未沖銷部位!$A$4:$O$499,14,FALSE)</f>
        <v>#N/A</v>
      </c>
      <c r="AC782" s="40" t="e">
        <f>VLOOKUP($B782,期貨大額交易人未沖銷部位!$A$4:$O$499,15,FALSE)</f>
        <v>#N/A</v>
      </c>
      <c r="AD782" s="33" t="e">
        <f>VLOOKUP($B782,三大美股走勢!$A$4:$J$495,4,FALSE)</f>
        <v>#N/A</v>
      </c>
      <c r="AE782" s="33" t="e">
        <f>VLOOKUP($B782,三大美股走勢!$A$4:$J$495,7,FALSE)</f>
        <v>#N/A</v>
      </c>
      <c r="AF782" s="33" t="e">
        <f>VLOOKUP($B782,三大美股走勢!$A$4:$J$495,10,FALSE)</f>
        <v>#N/A</v>
      </c>
    </row>
    <row r="783" spans="2:32">
      <c r="B783" s="32">
        <v>43562</v>
      </c>
      <c r="C783" s="33" t="e">
        <f>VLOOKUP($B783,大盤與近月台指!$A$4:$I$499,2,FALSE)</f>
        <v>#N/A</v>
      </c>
      <c r="D783" s="34" t="e">
        <f>VLOOKUP($B783,大盤與近月台指!$A$4:$I$499,3,FALSE)</f>
        <v>#N/A</v>
      </c>
      <c r="E783" s="35" t="e">
        <f>VLOOKUP($B783,大盤與近月台指!$A$4:$I$499,4,FALSE)</f>
        <v>#N/A</v>
      </c>
      <c r="F783" s="33" t="e">
        <f>VLOOKUP($B783,大盤與近月台指!$A$4:$I$499,5,FALSE)</f>
        <v>#N/A</v>
      </c>
      <c r="G783" s="49" t="e">
        <f>VLOOKUP($B783,三大法人買賣超!$A$4:$I$500,3,FALSE)</f>
        <v>#N/A</v>
      </c>
      <c r="H783" s="34" t="e">
        <f>VLOOKUP($B783,三大法人買賣超!$A$4:$I$500,5,FALSE)</f>
        <v>#N/A</v>
      </c>
      <c r="I783" s="27" t="e">
        <f>VLOOKUP($B783,三大法人買賣超!$A$4:$I$500,7,FALSE)</f>
        <v>#N/A</v>
      </c>
      <c r="J783" s="27" t="e">
        <f>VLOOKUP($B783,三大法人買賣超!$A$4:$I$500,9,FALSE)</f>
        <v>#N/A</v>
      </c>
      <c r="K783" s="37">
        <f>新台幣匯率美元指數!B784</f>
        <v>0</v>
      </c>
      <c r="L783" s="38">
        <f>新台幣匯率美元指數!C784</f>
        <v>0</v>
      </c>
      <c r="M783" s="39">
        <f>新台幣匯率美元指數!D784</f>
        <v>0</v>
      </c>
      <c r="N783" s="27" t="e">
        <f>VLOOKUP($B783,外資期貨未平倉口數!$A$4:$M$499,4,FALSE)</f>
        <v>#N/A</v>
      </c>
      <c r="O783" s="27" t="e">
        <f>VLOOKUP($B783,外資期貨未平倉口數!$A$4:$M$499,9,FALSE)</f>
        <v>#N/A</v>
      </c>
      <c r="P783" s="27" t="e">
        <f>VLOOKUP($B783,外資期貨未平倉口數!$A$4:$M$499,10,FALSE)</f>
        <v>#N/A</v>
      </c>
      <c r="Q783" s="27" t="e">
        <f>VLOOKUP($B783,外資期貨未平倉口數!$A$4:$M$499,11,FALSE)</f>
        <v>#N/A</v>
      </c>
      <c r="R783" s="64" t="e">
        <f>VLOOKUP($B783,選擇權未平倉餘額!$A$4:$I$500,6,FALSE)</f>
        <v>#N/A</v>
      </c>
      <c r="S783" s="64" t="e">
        <f>VLOOKUP($B783,選擇權未平倉餘額!$A$4:$I$500,7,FALSE)</f>
        <v>#N/A</v>
      </c>
      <c r="T783" s="64" t="e">
        <f>VLOOKUP($B783,選擇權未平倉餘額!$A$4:$I$500,8,FALSE)</f>
        <v>#N/A</v>
      </c>
      <c r="U783" s="64" t="e">
        <f>VLOOKUP($B783,選擇權未平倉餘額!$A$4:$I$500,9,FALSE)</f>
        <v>#N/A</v>
      </c>
      <c r="V783" s="39" t="e">
        <f>VLOOKUP($B783,臺指選擇權P_C_Ratios!$A$4:$C$500,3,FALSE)</f>
        <v>#N/A</v>
      </c>
      <c r="W783" s="41" t="e">
        <f>VLOOKUP($B783,散戶多空比!$A$6:$L$500,12,FALSE)</f>
        <v>#N/A</v>
      </c>
      <c r="X783" s="40" t="e">
        <f>VLOOKUP($B783,期貨大額交易人未沖銷部位!$A$4:$O$499,4,FALSE)</f>
        <v>#N/A</v>
      </c>
      <c r="Y783" s="40" t="e">
        <f>VLOOKUP($B783,期貨大額交易人未沖銷部位!$A$4:$O$499,7,FALSE)</f>
        <v>#N/A</v>
      </c>
      <c r="Z783" s="40" t="e">
        <f>VLOOKUP($B783,期貨大額交易人未沖銷部位!$A$4:$O$499,10,FALSE)</f>
        <v>#N/A</v>
      </c>
      <c r="AA783" s="40" t="e">
        <f>VLOOKUP($B783,期貨大額交易人未沖銷部位!$A$4:$O$499,13,FALSE)</f>
        <v>#N/A</v>
      </c>
      <c r="AB783" s="40" t="e">
        <f>VLOOKUP($B783,期貨大額交易人未沖銷部位!$A$4:$O$499,14,FALSE)</f>
        <v>#N/A</v>
      </c>
      <c r="AC783" s="40" t="e">
        <f>VLOOKUP($B783,期貨大額交易人未沖銷部位!$A$4:$O$499,15,FALSE)</f>
        <v>#N/A</v>
      </c>
      <c r="AD783" s="33" t="e">
        <f>VLOOKUP($B783,三大美股走勢!$A$4:$J$495,4,FALSE)</f>
        <v>#N/A</v>
      </c>
      <c r="AE783" s="33" t="e">
        <f>VLOOKUP($B783,三大美股走勢!$A$4:$J$495,7,FALSE)</f>
        <v>#N/A</v>
      </c>
      <c r="AF783" s="33" t="e">
        <f>VLOOKUP($B783,三大美股走勢!$A$4:$J$495,10,FALSE)</f>
        <v>#N/A</v>
      </c>
    </row>
    <row r="784" spans="2:32">
      <c r="B784" s="32">
        <v>43563</v>
      </c>
      <c r="C784" s="33" t="e">
        <f>VLOOKUP($B784,大盤與近月台指!$A$4:$I$499,2,FALSE)</f>
        <v>#N/A</v>
      </c>
      <c r="D784" s="34" t="e">
        <f>VLOOKUP($B784,大盤與近月台指!$A$4:$I$499,3,FALSE)</f>
        <v>#N/A</v>
      </c>
      <c r="E784" s="35" t="e">
        <f>VLOOKUP($B784,大盤與近月台指!$A$4:$I$499,4,FALSE)</f>
        <v>#N/A</v>
      </c>
      <c r="F784" s="33" t="e">
        <f>VLOOKUP($B784,大盤與近月台指!$A$4:$I$499,5,FALSE)</f>
        <v>#N/A</v>
      </c>
      <c r="G784" s="49" t="e">
        <f>VLOOKUP($B784,三大法人買賣超!$A$4:$I$500,3,FALSE)</f>
        <v>#N/A</v>
      </c>
      <c r="H784" s="34" t="e">
        <f>VLOOKUP($B784,三大法人買賣超!$A$4:$I$500,5,FALSE)</f>
        <v>#N/A</v>
      </c>
      <c r="I784" s="27" t="e">
        <f>VLOOKUP($B784,三大法人買賣超!$A$4:$I$500,7,FALSE)</f>
        <v>#N/A</v>
      </c>
      <c r="J784" s="27" t="e">
        <f>VLOOKUP($B784,三大法人買賣超!$A$4:$I$500,9,FALSE)</f>
        <v>#N/A</v>
      </c>
      <c r="K784" s="37">
        <f>新台幣匯率美元指數!B785</f>
        <v>0</v>
      </c>
      <c r="L784" s="38">
        <f>新台幣匯率美元指數!C785</f>
        <v>0</v>
      </c>
      <c r="M784" s="39">
        <f>新台幣匯率美元指數!D785</f>
        <v>0</v>
      </c>
      <c r="N784" s="27" t="e">
        <f>VLOOKUP($B784,外資期貨未平倉口數!$A$4:$M$499,4,FALSE)</f>
        <v>#N/A</v>
      </c>
      <c r="O784" s="27" t="e">
        <f>VLOOKUP($B784,外資期貨未平倉口數!$A$4:$M$499,9,FALSE)</f>
        <v>#N/A</v>
      </c>
      <c r="P784" s="27" t="e">
        <f>VLOOKUP($B784,外資期貨未平倉口數!$A$4:$M$499,10,FALSE)</f>
        <v>#N/A</v>
      </c>
      <c r="Q784" s="27" t="e">
        <f>VLOOKUP($B784,外資期貨未平倉口數!$A$4:$M$499,11,FALSE)</f>
        <v>#N/A</v>
      </c>
      <c r="R784" s="64" t="e">
        <f>VLOOKUP($B784,選擇權未平倉餘額!$A$4:$I$500,6,FALSE)</f>
        <v>#N/A</v>
      </c>
      <c r="S784" s="64" t="e">
        <f>VLOOKUP($B784,選擇權未平倉餘額!$A$4:$I$500,7,FALSE)</f>
        <v>#N/A</v>
      </c>
      <c r="T784" s="64" t="e">
        <f>VLOOKUP($B784,選擇權未平倉餘額!$A$4:$I$500,8,FALSE)</f>
        <v>#N/A</v>
      </c>
      <c r="U784" s="64" t="e">
        <f>VLOOKUP($B784,選擇權未平倉餘額!$A$4:$I$500,9,FALSE)</f>
        <v>#N/A</v>
      </c>
      <c r="V784" s="39" t="e">
        <f>VLOOKUP($B784,臺指選擇權P_C_Ratios!$A$4:$C$500,3,FALSE)</f>
        <v>#N/A</v>
      </c>
      <c r="W784" s="41" t="e">
        <f>VLOOKUP($B784,散戶多空比!$A$6:$L$500,12,FALSE)</f>
        <v>#N/A</v>
      </c>
      <c r="X784" s="40" t="e">
        <f>VLOOKUP($B784,期貨大額交易人未沖銷部位!$A$4:$O$499,4,FALSE)</f>
        <v>#N/A</v>
      </c>
      <c r="Y784" s="40" t="e">
        <f>VLOOKUP($B784,期貨大額交易人未沖銷部位!$A$4:$O$499,7,FALSE)</f>
        <v>#N/A</v>
      </c>
      <c r="Z784" s="40" t="e">
        <f>VLOOKUP($B784,期貨大額交易人未沖銷部位!$A$4:$O$499,10,FALSE)</f>
        <v>#N/A</v>
      </c>
      <c r="AA784" s="40" t="e">
        <f>VLOOKUP($B784,期貨大額交易人未沖銷部位!$A$4:$O$499,13,FALSE)</f>
        <v>#N/A</v>
      </c>
      <c r="AB784" s="40" t="e">
        <f>VLOOKUP($B784,期貨大額交易人未沖銷部位!$A$4:$O$499,14,FALSE)</f>
        <v>#N/A</v>
      </c>
      <c r="AC784" s="40" t="e">
        <f>VLOOKUP($B784,期貨大額交易人未沖銷部位!$A$4:$O$499,15,FALSE)</f>
        <v>#N/A</v>
      </c>
      <c r="AD784" s="33" t="e">
        <f>VLOOKUP($B784,三大美股走勢!$A$4:$J$495,4,FALSE)</f>
        <v>#N/A</v>
      </c>
      <c r="AE784" s="33" t="e">
        <f>VLOOKUP($B784,三大美股走勢!$A$4:$J$495,7,FALSE)</f>
        <v>#N/A</v>
      </c>
      <c r="AF784" s="33" t="e">
        <f>VLOOKUP($B784,三大美股走勢!$A$4:$J$495,10,FALSE)</f>
        <v>#N/A</v>
      </c>
    </row>
    <row r="785" spans="2:32">
      <c r="B785" s="32">
        <v>43564</v>
      </c>
      <c r="C785" s="33" t="e">
        <f>VLOOKUP($B785,大盤與近月台指!$A$4:$I$499,2,FALSE)</f>
        <v>#N/A</v>
      </c>
      <c r="D785" s="34" t="e">
        <f>VLOOKUP($B785,大盤與近月台指!$A$4:$I$499,3,FALSE)</f>
        <v>#N/A</v>
      </c>
      <c r="E785" s="35" t="e">
        <f>VLOOKUP($B785,大盤與近月台指!$A$4:$I$499,4,FALSE)</f>
        <v>#N/A</v>
      </c>
      <c r="F785" s="33" t="e">
        <f>VLOOKUP($B785,大盤與近月台指!$A$4:$I$499,5,FALSE)</f>
        <v>#N/A</v>
      </c>
      <c r="G785" s="49" t="e">
        <f>VLOOKUP($B785,三大法人買賣超!$A$4:$I$500,3,FALSE)</f>
        <v>#N/A</v>
      </c>
      <c r="H785" s="34" t="e">
        <f>VLOOKUP($B785,三大法人買賣超!$A$4:$I$500,5,FALSE)</f>
        <v>#N/A</v>
      </c>
      <c r="I785" s="27" t="e">
        <f>VLOOKUP($B785,三大法人買賣超!$A$4:$I$500,7,FALSE)</f>
        <v>#N/A</v>
      </c>
      <c r="J785" s="27" t="e">
        <f>VLOOKUP($B785,三大法人買賣超!$A$4:$I$500,9,FALSE)</f>
        <v>#N/A</v>
      </c>
      <c r="K785" s="37">
        <f>新台幣匯率美元指數!B786</f>
        <v>0</v>
      </c>
      <c r="L785" s="38">
        <f>新台幣匯率美元指數!C786</f>
        <v>0</v>
      </c>
      <c r="M785" s="39">
        <f>新台幣匯率美元指數!D786</f>
        <v>0</v>
      </c>
      <c r="N785" s="27" t="e">
        <f>VLOOKUP($B785,外資期貨未平倉口數!$A$4:$M$499,4,FALSE)</f>
        <v>#N/A</v>
      </c>
      <c r="O785" s="27" t="e">
        <f>VLOOKUP($B785,外資期貨未平倉口數!$A$4:$M$499,9,FALSE)</f>
        <v>#N/A</v>
      </c>
      <c r="P785" s="27" t="e">
        <f>VLOOKUP($B785,外資期貨未平倉口數!$A$4:$M$499,10,FALSE)</f>
        <v>#N/A</v>
      </c>
      <c r="Q785" s="27" t="e">
        <f>VLOOKUP($B785,外資期貨未平倉口數!$A$4:$M$499,11,FALSE)</f>
        <v>#N/A</v>
      </c>
      <c r="R785" s="64" t="e">
        <f>VLOOKUP($B785,選擇權未平倉餘額!$A$4:$I$500,6,FALSE)</f>
        <v>#N/A</v>
      </c>
      <c r="S785" s="64" t="e">
        <f>VLOOKUP($B785,選擇權未平倉餘額!$A$4:$I$500,7,FALSE)</f>
        <v>#N/A</v>
      </c>
      <c r="T785" s="64" t="e">
        <f>VLOOKUP($B785,選擇權未平倉餘額!$A$4:$I$500,8,FALSE)</f>
        <v>#N/A</v>
      </c>
      <c r="U785" s="64" t="e">
        <f>VLOOKUP($B785,選擇權未平倉餘額!$A$4:$I$500,9,FALSE)</f>
        <v>#N/A</v>
      </c>
      <c r="V785" s="39" t="e">
        <f>VLOOKUP($B785,臺指選擇權P_C_Ratios!$A$4:$C$500,3,FALSE)</f>
        <v>#N/A</v>
      </c>
      <c r="W785" s="41" t="e">
        <f>VLOOKUP($B785,散戶多空比!$A$6:$L$500,12,FALSE)</f>
        <v>#N/A</v>
      </c>
      <c r="X785" s="40" t="e">
        <f>VLOOKUP($B785,期貨大額交易人未沖銷部位!$A$4:$O$499,4,FALSE)</f>
        <v>#N/A</v>
      </c>
      <c r="Y785" s="40" t="e">
        <f>VLOOKUP($B785,期貨大額交易人未沖銷部位!$A$4:$O$499,7,FALSE)</f>
        <v>#N/A</v>
      </c>
      <c r="Z785" s="40" t="e">
        <f>VLOOKUP($B785,期貨大額交易人未沖銷部位!$A$4:$O$499,10,FALSE)</f>
        <v>#N/A</v>
      </c>
      <c r="AA785" s="40" t="e">
        <f>VLOOKUP($B785,期貨大額交易人未沖銷部位!$A$4:$O$499,13,FALSE)</f>
        <v>#N/A</v>
      </c>
      <c r="AB785" s="40" t="e">
        <f>VLOOKUP($B785,期貨大額交易人未沖銷部位!$A$4:$O$499,14,FALSE)</f>
        <v>#N/A</v>
      </c>
      <c r="AC785" s="40" t="e">
        <f>VLOOKUP($B785,期貨大額交易人未沖銷部位!$A$4:$O$499,15,FALSE)</f>
        <v>#N/A</v>
      </c>
      <c r="AD785" s="33" t="e">
        <f>VLOOKUP($B785,三大美股走勢!$A$4:$J$495,4,FALSE)</f>
        <v>#N/A</v>
      </c>
      <c r="AE785" s="33" t="e">
        <f>VLOOKUP($B785,三大美股走勢!$A$4:$J$495,7,FALSE)</f>
        <v>#N/A</v>
      </c>
      <c r="AF785" s="33" t="e">
        <f>VLOOKUP($B785,三大美股走勢!$A$4:$J$495,10,FALSE)</f>
        <v>#N/A</v>
      </c>
    </row>
    <row r="786" spans="2:32">
      <c r="B786" s="32">
        <v>43565</v>
      </c>
      <c r="C786" s="33" t="e">
        <f>VLOOKUP($B786,大盤與近月台指!$A$4:$I$499,2,FALSE)</f>
        <v>#N/A</v>
      </c>
      <c r="D786" s="34" t="e">
        <f>VLOOKUP($B786,大盤與近月台指!$A$4:$I$499,3,FALSE)</f>
        <v>#N/A</v>
      </c>
      <c r="E786" s="35" t="e">
        <f>VLOOKUP($B786,大盤與近月台指!$A$4:$I$499,4,FALSE)</f>
        <v>#N/A</v>
      </c>
      <c r="F786" s="33" t="e">
        <f>VLOOKUP($B786,大盤與近月台指!$A$4:$I$499,5,FALSE)</f>
        <v>#N/A</v>
      </c>
      <c r="G786" s="49" t="e">
        <f>VLOOKUP($B786,三大法人買賣超!$A$4:$I$500,3,FALSE)</f>
        <v>#N/A</v>
      </c>
      <c r="H786" s="34" t="e">
        <f>VLOOKUP($B786,三大法人買賣超!$A$4:$I$500,5,FALSE)</f>
        <v>#N/A</v>
      </c>
      <c r="I786" s="27" t="e">
        <f>VLOOKUP($B786,三大法人買賣超!$A$4:$I$500,7,FALSE)</f>
        <v>#N/A</v>
      </c>
      <c r="J786" s="27" t="e">
        <f>VLOOKUP($B786,三大法人買賣超!$A$4:$I$500,9,FALSE)</f>
        <v>#N/A</v>
      </c>
      <c r="K786" s="37">
        <f>新台幣匯率美元指數!B787</f>
        <v>0</v>
      </c>
      <c r="L786" s="38">
        <f>新台幣匯率美元指數!C787</f>
        <v>0</v>
      </c>
      <c r="M786" s="39">
        <f>新台幣匯率美元指數!D787</f>
        <v>0</v>
      </c>
      <c r="N786" s="27" t="e">
        <f>VLOOKUP($B786,外資期貨未平倉口數!$A$4:$M$499,4,FALSE)</f>
        <v>#N/A</v>
      </c>
      <c r="O786" s="27" t="e">
        <f>VLOOKUP($B786,外資期貨未平倉口數!$A$4:$M$499,9,FALSE)</f>
        <v>#N/A</v>
      </c>
      <c r="P786" s="27" t="e">
        <f>VLOOKUP($B786,外資期貨未平倉口數!$A$4:$M$499,10,FALSE)</f>
        <v>#N/A</v>
      </c>
      <c r="Q786" s="27" t="e">
        <f>VLOOKUP($B786,外資期貨未平倉口數!$A$4:$M$499,11,FALSE)</f>
        <v>#N/A</v>
      </c>
      <c r="R786" s="64" t="e">
        <f>VLOOKUP($B786,選擇權未平倉餘額!$A$4:$I$500,6,FALSE)</f>
        <v>#N/A</v>
      </c>
      <c r="S786" s="64" t="e">
        <f>VLOOKUP($B786,選擇權未平倉餘額!$A$4:$I$500,7,FALSE)</f>
        <v>#N/A</v>
      </c>
      <c r="T786" s="64" t="e">
        <f>VLOOKUP($B786,選擇權未平倉餘額!$A$4:$I$500,8,FALSE)</f>
        <v>#N/A</v>
      </c>
      <c r="U786" s="64" t="e">
        <f>VLOOKUP($B786,選擇權未平倉餘額!$A$4:$I$500,9,FALSE)</f>
        <v>#N/A</v>
      </c>
      <c r="V786" s="39" t="e">
        <f>VLOOKUP($B786,臺指選擇權P_C_Ratios!$A$4:$C$500,3,FALSE)</f>
        <v>#N/A</v>
      </c>
      <c r="W786" s="41" t="e">
        <f>VLOOKUP($B786,散戶多空比!$A$6:$L$500,12,FALSE)</f>
        <v>#N/A</v>
      </c>
      <c r="X786" s="40" t="e">
        <f>VLOOKUP($B786,期貨大額交易人未沖銷部位!$A$4:$O$499,4,FALSE)</f>
        <v>#N/A</v>
      </c>
      <c r="Y786" s="40" t="e">
        <f>VLOOKUP($B786,期貨大額交易人未沖銷部位!$A$4:$O$499,7,FALSE)</f>
        <v>#N/A</v>
      </c>
      <c r="Z786" s="40" t="e">
        <f>VLOOKUP($B786,期貨大額交易人未沖銷部位!$A$4:$O$499,10,FALSE)</f>
        <v>#N/A</v>
      </c>
      <c r="AA786" s="40" t="e">
        <f>VLOOKUP($B786,期貨大額交易人未沖銷部位!$A$4:$O$499,13,FALSE)</f>
        <v>#N/A</v>
      </c>
      <c r="AB786" s="40" t="e">
        <f>VLOOKUP($B786,期貨大額交易人未沖銷部位!$A$4:$O$499,14,FALSE)</f>
        <v>#N/A</v>
      </c>
      <c r="AC786" s="40" t="e">
        <f>VLOOKUP($B786,期貨大額交易人未沖銷部位!$A$4:$O$499,15,FALSE)</f>
        <v>#N/A</v>
      </c>
      <c r="AD786" s="33" t="e">
        <f>VLOOKUP($B786,三大美股走勢!$A$4:$J$495,4,FALSE)</f>
        <v>#N/A</v>
      </c>
      <c r="AE786" s="33" t="e">
        <f>VLOOKUP($B786,三大美股走勢!$A$4:$J$495,7,FALSE)</f>
        <v>#N/A</v>
      </c>
      <c r="AF786" s="33" t="e">
        <f>VLOOKUP($B786,三大美股走勢!$A$4:$J$495,10,FALSE)</f>
        <v>#N/A</v>
      </c>
    </row>
    <row r="787" spans="2:32">
      <c r="B787" s="32">
        <v>43566</v>
      </c>
      <c r="C787" s="33" t="e">
        <f>VLOOKUP($B787,大盤與近月台指!$A$4:$I$499,2,FALSE)</f>
        <v>#N/A</v>
      </c>
      <c r="D787" s="34" t="e">
        <f>VLOOKUP($B787,大盤與近月台指!$A$4:$I$499,3,FALSE)</f>
        <v>#N/A</v>
      </c>
      <c r="E787" s="35" t="e">
        <f>VLOOKUP($B787,大盤與近月台指!$A$4:$I$499,4,FALSE)</f>
        <v>#N/A</v>
      </c>
      <c r="F787" s="33" t="e">
        <f>VLOOKUP($B787,大盤與近月台指!$A$4:$I$499,5,FALSE)</f>
        <v>#N/A</v>
      </c>
      <c r="G787" s="49" t="e">
        <f>VLOOKUP($B787,三大法人買賣超!$A$4:$I$500,3,FALSE)</f>
        <v>#N/A</v>
      </c>
      <c r="H787" s="34" t="e">
        <f>VLOOKUP($B787,三大法人買賣超!$A$4:$I$500,5,FALSE)</f>
        <v>#N/A</v>
      </c>
      <c r="I787" s="27" t="e">
        <f>VLOOKUP($B787,三大法人買賣超!$A$4:$I$500,7,FALSE)</f>
        <v>#N/A</v>
      </c>
      <c r="J787" s="27" t="e">
        <f>VLOOKUP($B787,三大法人買賣超!$A$4:$I$500,9,FALSE)</f>
        <v>#N/A</v>
      </c>
      <c r="K787" s="37">
        <f>新台幣匯率美元指數!B788</f>
        <v>0</v>
      </c>
      <c r="L787" s="38">
        <f>新台幣匯率美元指數!C788</f>
        <v>0</v>
      </c>
      <c r="M787" s="39">
        <f>新台幣匯率美元指數!D788</f>
        <v>0</v>
      </c>
      <c r="N787" s="27" t="e">
        <f>VLOOKUP($B787,外資期貨未平倉口數!$A$4:$M$499,4,FALSE)</f>
        <v>#N/A</v>
      </c>
      <c r="O787" s="27" t="e">
        <f>VLOOKUP($B787,外資期貨未平倉口數!$A$4:$M$499,9,FALSE)</f>
        <v>#N/A</v>
      </c>
      <c r="P787" s="27" t="e">
        <f>VLOOKUP($B787,外資期貨未平倉口數!$A$4:$M$499,10,FALSE)</f>
        <v>#N/A</v>
      </c>
      <c r="Q787" s="27" t="e">
        <f>VLOOKUP($B787,外資期貨未平倉口數!$A$4:$M$499,11,FALSE)</f>
        <v>#N/A</v>
      </c>
      <c r="R787" s="64" t="e">
        <f>VLOOKUP($B787,選擇權未平倉餘額!$A$4:$I$500,6,FALSE)</f>
        <v>#N/A</v>
      </c>
      <c r="S787" s="64" t="e">
        <f>VLOOKUP($B787,選擇權未平倉餘額!$A$4:$I$500,7,FALSE)</f>
        <v>#N/A</v>
      </c>
      <c r="T787" s="64" t="e">
        <f>VLOOKUP($B787,選擇權未平倉餘額!$A$4:$I$500,8,FALSE)</f>
        <v>#N/A</v>
      </c>
      <c r="U787" s="64" t="e">
        <f>VLOOKUP($B787,選擇權未平倉餘額!$A$4:$I$500,9,FALSE)</f>
        <v>#N/A</v>
      </c>
      <c r="V787" s="39" t="e">
        <f>VLOOKUP($B787,臺指選擇權P_C_Ratios!$A$4:$C$500,3,FALSE)</f>
        <v>#N/A</v>
      </c>
      <c r="W787" s="41" t="e">
        <f>VLOOKUP($B787,散戶多空比!$A$6:$L$500,12,FALSE)</f>
        <v>#N/A</v>
      </c>
      <c r="X787" s="40" t="e">
        <f>VLOOKUP($B787,期貨大額交易人未沖銷部位!$A$4:$O$499,4,FALSE)</f>
        <v>#N/A</v>
      </c>
      <c r="Y787" s="40" t="e">
        <f>VLOOKUP($B787,期貨大額交易人未沖銷部位!$A$4:$O$499,7,FALSE)</f>
        <v>#N/A</v>
      </c>
      <c r="Z787" s="40" t="e">
        <f>VLOOKUP($B787,期貨大額交易人未沖銷部位!$A$4:$O$499,10,FALSE)</f>
        <v>#N/A</v>
      </c>
      <c r="AA787" s="40" t="e">
        <f>VLOOKUP($B787,期貨大額交易人未沖銷部位!$A$4:$O$499,13,FALSE)</f>
        <v>#N/A</v>
      </c>
      <c r="AB787" s="40" t="e">
        <f>VLOOKUP($B787,期貨大額交易人未沖銷部位!$A$4:$O$499,14,FALSE)</f>
        <v>#N/A</v>
      </c>
      <c r="AC787" s="40" t="e">
        <f>VLOOKUP($B787,期貨大額交易人未沖銷部位!$A$4:$O$499,15,FALSE)</f>
        <v>#N/A</v>
      </c>
      <c r="AD787" s="33" t="e">
        <f>VLOOKUP($B787,三大美股走勢!$A$4:$J$495,4,FALSE)</f>
        <v>#N/A</v>
      </c>
      <c r="AE787" s="33" t="e">
        <f>VLOOKUP($B787,三大美股走勢!$A$4:$J$495,7,FALSE)</f>
        <v>#N/A</v>
      </c>
      <c r="AF787" s="33" t="e">
        <f>VLOOKUP($B787,三大美股走勢!$A$4:$J$495,10,FALSE)</f>
        <v>#N/A</v>
      </c>
    </row>
    <row r="788" spans="2:32">
      <c r="B788" s="32">
        <v>43567</v>
      </c>
      <c r="C788" s="33" t="e">
        <f>VLOOKUP($B788,大盤與近月台指!$A$4:$I$499,2,FALSE)</f>
        <v>#N/A</v>
      </c>
      <c r="D788" s="34" t="e">
        <f>VLOOKUP($B788,大盤與近月台指!$A$4:$I$499,3,FALSE)</f>
        <v>#N/A</v>
      </c>
      <c r="E788" s="35" t="e">
        <f>VLOOKUP($B788,大盤與近月台指!$A$4:$I$499,4,FALSE)</f>
        <v>#N/A</v>
      </c>
      <c r="F788" s="33" t="e">
        <f>VLOOKUP($B788,大盤與近月台指!$A$4:$I$499,5,FALSE)</f>
        <v>#N/A</v>
      </c>
      <c r="G788" s="49" t="e">
        <f>VLOOKUP($B788,三大法人買賣超!$A$4:$I$500,3,FALSE)</f>
        <v>#N/A</v>
      </c>
      <c r="H788" s="34" t="e">
        <f>VLOOKUP($B788,三大法人買賣超!$A$4:$I$500,5,FALSE)</f>
        <v>#N/A</v>
      </c>
      <c r="I788" s="27" t="e">
        <f>VLOOKUP($B788,三大法人買賣超!$A$4:$I$500,7,FALSE)</f>
        <v>#N/A</v>
      </c>
      <c r="J788" s="27" t="e">
        <f>VLOOKUP($B788,三大法人買賣超!$A$4:$I$500,9,FALSE)</f>
        <v>#N/A</v>
      </c>
      <c r="K788" s="37">
        <f>新台幣匯率美元指數!B789</f>
        <v>0</v>
      </c>
      <c r="L788" s="38">
        <f>新台幣匯率美元指數!C789</f>
        <v>0</v>
      </c>
      <c r="M788" s="39">
        <f>新台幣匯率美元指數!D789</f>
        <v>0</v>
      </c>
      <c r="N788" s="27" t="e">
        <f>VLOOKUP($B788,外資期貨未平倉口數!$A$4:$M$499,4,FALSE)</f>
        <v>#N/A</v>
      </c>
      <c r="O788" s="27" t="e">
        <f>VLOOKUP($B788,外資期貨未平倉口數!$A$4:$M$499,9,FALSE)</f>
        <v>#N/A</v>
      </c>
      <c r="P788" s="27" t="e">
        <f>VLOOKUP($B788,外資期貨未平倉口數!$A$4:$M$499,10,FALSE)</f>
        <v>#N/A</v>
      </c>
      <c r="Q788" s="27" t="e">
        <f>VLOOKUP($B788,外資期貨未平倉口數!$A$4:$M$499,11,FALSE)</f>
        <v>#N/A</v>
      </c>
      <c r="R788" s="64" t="e">
        <f>VLOOKUP($B788,選擇權未平倉餘額!$A$4:$I$500,6,FALSE)</f>
        <v>#N/A</v>
      </c>
      <c r="S788" s="64" t="e">
        <f>VLOOKUP($B788,選擇權未平倉餘額!$A$4:$I$500,7,FALSE)</f>
        <v>#N/A</v>
      </c>
      <c r="T788" s="64" t="e">
        <f>VLOOKUP($B788,選擇權未平倉餘額!$A$4:$I$500,8,FALSE)</f>
        <v>#N/A</v>
      </c>
      <c r="U788" s="64" t="e">
        <f>VLOOKUP($B788,選擇權未平倉餘額!$A$4:$I$500,9,FALSE)</f>
        <v>#N/A</v>
      </c>
      <c r="V788" s="39" t="e">
        <f>VLOOKUP($B788,臺指選擇權P_C_Ratios!$A$4:$C$500,3,FALSE)</f>
        <v>#N/A</v>
      </c>
      <c r="W788" s="41" t="e">
        <f>VLOOKUP($B788,散戶多空比!$A$6:$L$500,12,FALSE)</f>
        <v>#N/A</v>
      </c>
      <c r="X788" s="40" t="e">
        <f>VLOOKUP($B788,期貨大額交易人未沖銷部位!$A$4:$O$499,4,FALSE)</f>
        <v>#N/A</v>
      </c>
      <c r="Y788" s="40" t="e">
        <f>VLOOKUP($B788,期貨大額交易人未沖銷部位!$A$4:$O$499,7,FALSE)</f>
        <v>#N/A</v>
      </c>
      <c r="Z788" s="40" t="e">
        <f>VLOOKUP($B788,期貨大額交易人未沖銷部位!$A$4:$O$499,10,FALSE)</f>
        <v>#N/A</v>
      </c>
      <c r="AA788" s="40" t="e">
        <f>VLOOKUP($B788,期貨大額交易人未沖銷部位!$A$4:$O$499,13,FALSE)</f>
        <v>#N/A</v>
      </c>
      <c r="AB788" s="40" t="e">
        <f>VLOOKUP($B788,期貨大額交易人未沖銷部位!$A$4:$O$499,14,FALSE)</f>
        <v>#N/A</v>
      </c>
      <c r="AC788" s="40" t="e">
        <f>VLOOKUP($B788,期貨大額交易人未沖銷部位!$A$4:$O$499,15,FALSE)</f>
        <v>#N/A</v>
      </c>
      <c r="AD788" s="33" t="e">
        <f>VLOOKUP($B788,三大美股走勢!$A$4:$J$495,4,FALSE)</f>
        <v>#N/A</v>
      </c>
      <c r="AE788" s="33" t="e">
        <f>VLOOKUP($B788,三大美股走勢!$A$4:$J$495,7,FALSE)</f>
        <v>#N/A</v>
      </c>
      <c r="AF788" s="33" t="e">
        <f>VLOOKUP($B788,三大美股走勢!$A$4:$J$495,10,FALSE)</f>
        <v>#N/A</v>
      </c>
    </row>
    <row r="789" spans="2:32">
      <c r="B789" s="32">
        <v>43568</v>
      </c>
      <c r="C789" s="33" t="e">
        <f>VLOOKUP($B789,大盤與近月台指!$A$4:$I$499,2,FALSE)</f>
        <v>#N/A</v>
      </c>
      <c r="D789" s="34" t="e">
        <f>VLOOKUP($B789,大盤與近月台指!$A$4:$I$499,3,FALSE)</f>
        <v>#N/A</v>
      </c>
      <c r="E789" s="35" t="e">
        <f>VLOOKUP($B789,大盤與近月台指!$A$4:$I$499,4,FALSE)</f>
        <v>#N/A</v>
      </c>
      <c r="F789" s="33" t="e">
        <f>VLOOKUP($B789,大盤與近月台指!$A$4:$I$499,5,FALSE)</f>
        <v>#N/A</v>
      </c>
      <c r="G789" s="49" t="e">
        <f>VLOOKUP($B789,三大法人買賣超!$A$4:$I$500,3,FALSE)</f>
        <v>#N/A</v>
      </c>
      <c r="H789" s="34" t="e">
        <f>VLOOKUP($B789,三大法人買賣超!$A$4:$I$500,5,FALSE)</f>
        <v>#N/A</v>
      </c>
      <c r="I789" s="27" t="e">
        <f>VLOOKUP($B789,三大法人買賣超!$A$4:$I$500,7,FALSE)</f>
        <v>#N/A</v>
      </c>
      <c r="J789" s="27" t="e">
        <f>VLOOKUP($B789,三大法人買賣超!$A$4:$I$500,9,FALSE)</f>
        <v>#N/A</v>
      </c>
      <c r="K789" s="37">
        <f>新台幣匯率美元指數!B790</f>
        <v>0</v>
      </c>
      <c r="L789" s="38">
        <f>新台幣匯率美元指數!C790</f>
        <v>0</v>
      </c>
      <c r="M789" s="39">
        <f>新台幣匯率美元指數!D790</f>
        <v>0</v>
      </c>
      <c r="N789" s="27" t="e">
        <f>VLOOKUP($B789,外資期貨未平倉口數!$A$4:$M$499,4,FALSE)</f>
        <v>#N/A</v>
      </c>
      <c r="O789" s="27" t="e">
        <f>VLOOKUP($B789,外資期貨未平倉口數!$A$4:$M$499,9,FALSE)</f>
        <v>#N/A</v>
      </c>
      <c r="P789" s="27" t="e">
        <f>VLOOKUP($B789,外資期貨未平倉口數!$A$4:$M$499,10,FALSE)</f>
        <v>#N/A</v>
      </c>
      <c r="Q789" s="27" t="e">
        <f>VLOOKUP($B789,外資期貨未平倉口數!$A$4:$M$499,11,FALSE)</f>
        <v>#N/A</v>
      </c>
      <c r="R789" s="64" t="e">
        <f>VLOOKUP($B789,選擇權未平倉餘額!$A$4:$I$500,6,FALSE)</f>
        <v>#N/A</v>
      </c>
      <c r="S789" s="64" t="e">
        <f>VLOOKUP($B789,選擇權未平倉餘額!$A$4:$I$500,7,FALSE)</f>
        <v>#N/A</v>
      </c>
      <c r="T789" s="64" t="e">
        <f>VLOOKUP($B789,選擇權未平倉餘額!$A$4:$I$500,8,FALSE)</f>
        <v>#N/A</v>
      </c>
      <c r="U789" s="64" t="e">
        <f>VLOOKUP($B789,選擇權未平倉餘額!$A$4:$I$500,9,FALSE)</f>
        <v>#N/A</v>
      </c>
      <c r="V789" s="39" t="e">
        <f>VLOOKUP($B789,臺指選擇權P_C_Ratios!$A$4:$C$500,3,FALSE)</f>
        <v>#N/A</v>
      </c>
      <c r="W789" s="41" t="e">
        <f>VLOOKUP($B789,散戶多空比!$A$6:$L$500,12,FALSE)</f>
        <v>#N/A</v>
      </c>
      <c r="X789" s="40" t="e">
        <f>VLOOKUP($B789,期貨大額交易人未沖銷部位!$A$4:$O$499,4,FALSE)</f>
        <v>#N/A</v>
      </c>
      <c r="Y789" s="40" t="e">
        <f>VLOOKUP($B789,期貨大額交易人未沖銷部位!$A$4:$O$499,7,FALSE)</f>
        <v>#N/A</v>
      </c>
      <c r="Z789" s="40" t="e">
        <f>VLOOKUP($B789,期貨大額交易人未沖銷部位!$A$4:$O$499,10,FALSE)</f>
        <v>#N/A</v>
      </c>
      <c r="AA789" s="40" t="e">
        <f>VLOOKUP($B789,期貨大額交易人未沖銷部位!$A$4:$O$499,13,FALSE)</f>
        <v>#N/A</v>
      </c>
      <c r="AB789" s="40" t="e">
        <f>VLOOKUP($B789,期貨大額交易人未沖銷部位!$A$4:$O$499,14,FALSE)</f>
        <v>#N/A</v>
      </c>
      <c r="AC789" s="40" t="e">
        <f>VLOOKUP($B789,期貨大額交易人未沖銷部位!$A$4:$O$499,15,FALSE)</f>
        <v>#N/A</v>
      </c>
      <c r="AD789" s="33" t="e">
        <f>VLOOKUP($B789,三大美股走勢!$A$4:$J$495,4,FALSE)</f>
        <v>#N/A</v>
      </c>
      <c r="AE789" s="33" t="e">
        <f>VLOOKUP($B789,三大美股走勢!$A$4:$J$495,7,FALSE)</f>
        <v>#N/A</v>
      </c>
      <c r="AF789" s="33" t="e">
        <f>VLOOKUP($B789,三大美股走勢!$A$4:$J$495,10,FALSE)</f>
        <v>#N/A</v>
      </c>
    </row>
    <row r="790" spans="2:32">
      <c r="B790" s="32">
        <v>43569</v>
      </c>
      <c r="C790" s="33" t="e">
        <f>VLOOKUP($B790,大盤與近月台指!$A$4:$I$499,2,FALSE)</f>
        <v>#N/A</v>
      </c>
      <c r="D790" s="34" t="e">
        <f>VLOOKUP($B790,大盤與近月台指!$A$4:$I$499,3,FALSE)</f>
        <v>#N/A</v>
      </c>
      <c r="E790" s="35" t="e">
        <f>VLOOKUP($B790,大盤與近月台指!$A$4:$I$499,4,FALSE)</f>
        <v>#N/A</v>
      </c>
      <c r="F790" s="33" t="e">
        <f>VLOOKUP($B790,大盤與近月台指!$A$4:$I$499,5,FALSE)</f>
        <v>#N/A</v>
      </c>
      <c r="G790" s="49" t="e">
        <f>VLOOKUP($B790,三大法人買賣超!$A$4:$I$500,3,FALSE)</f>
        <v>#N/A</v>
      </c>
      <c r="H790" s="34" t="e">
        <f>VLOOKUP($B790,三大法人買賣超!$A$4:$I$500,5,FALSE)</f>
        <v>#N/A</v>
      </c>
      <c r="I790" s="27" t="e">
        <f>VLOOKUP($B790,三大法人買賣超!$A$4:$I$500,7,FALSE)</f>
        <v>#N/A</v>
      </c>
      <c r="J790" s="27" t="e">
        <f>VLOOKUP($B790,三大法人買賣超!$A$4:$I$500,9,FALSE)</f>
        <v>#N/A</v>
      </c>
      <c r="K790" s="37">
        <f>新台幣匯率美元指數!B791</f>
        <v>0</v>
      </c>
      <c r="L790" s="38">
        <f>新台幣匯率美元指數!C791</f>
        <v>0</v>
      </c>
      <c r="M790" s="39">
        <f>新台幣匯率美元指數!D791</f>
        <v>0</v>
      </c>
      <c r="N790" s="27" t="e">
        <f>VLOOKUP($B790,外資期貨未平倉口數!$A$4:$M$499,4,FALSE)</f>
        <v>#N/A</v>
      </c>
      <c r="O790" s="27" t="e">
        <f>VLOOKUP($B790,外資期貨未平倉口數!$A$4:$M$499,9,FALSE)</f>
        <v>#N/A</v>
      </c>
      <c r="P790" s="27" t="e">
        <f>VLOOKUP($B790,外資期貨未平倉口數!$A$4:$M$499,10,FALSE)</f>
        <v>#N/A</v>
      </c>
      <c r="Q790" s="27" t="e">
        <f>VLOOKUP($B790,外資期貨未平倉口數!$A$4:$M$499,11,FALSE)</f>
        <v>#N/A</v>
      </c>
      <c r="R790" s="64" t="e">
        <f>VLOOKUP($B790,選擇權未平倉餘額!$A$4:$I$500,6,FALSE)</f>
        <v>#N/A</v>
      </c>
      <c r="S790" s="64" t="e">
        <f>VLOOKUP($B790,選擇權未平倉餘額!$A$4:$I$500,7,FALSE)</f>
        <v>#N/A</v>
      </c>
      <c r="T790" s="64" t="e">
        <f>VLOOKUP($B790,選擇權未平倉餘額!$A$4:$I$500,8,FALSE)</f>
        <v>#N/A</v>
      </c>
      <c r="U790" s="64" t="e">
        <f>VLOOKUP($B790,選擇權未平倉餘額!$A$4:$I$500,9,FALSE)</f>
        <v>#N/A</v>
      </c>
      <c r="V790" s="39" t="e">
        <f>VLOOKUP($B790,臺指選擇權P_C_Ratios!$A$4:$C$500,3,FALSE)</f>
        <v>#N/A</v>
      </c>
      <c r="W790" s="41" t="e">
        <f>VLOOKUP($B790,散戶多空比!$A$6:$L$500,12,FALSE)</f>
        <v>#N/A</v>
      </c>
      <c r="X790" s="40" t="e">
        <f>VLOOKUP($B790,期貨大額交易人未沖銷部位!$A$4:$O$499,4,FALSE)</f>
        <v>#N/A</v>
      </c>
      <c r="Y790" s="40" t="e">
        <f>VLOOKUP($B790,期貨大額交易人未沖銷部位!$A$4:$O$499,7,FALSE)</f>
        <v>#N/A</v>
      </c>
      <c r="Z790" s="40" t="e">
        <f>VLOOKUP($B790,期貨大額交易人未沖銷部位!$A$4:$O$499,10,FALSE)</f>
        <v>#N/A</v>
      </c>
      <c r="AA790" s="40" t="e">
        <f>VLOOKUP($B790,期貨大額交易人未沖銷部位!$A$4:$O$499,13,FALSE)</f>
        <v>#N/A</v>
      </c>
      <c r="AB790" s="40" t="e">
        <f>VLOOKUP($B790,期貨大額交易人未沖銷部位!$A$4:$O$499,14,FALSE)</f>
        <v>#N/A</v>
      </c>
      <c r="AC790" s="40" t="e">
        <f>VLOOKUP($B790,期貨大額交易人未沖銷部位!$A$4:$O$499,15,FALSE)</f>
        <v>#N/A</v>
      </c>
      <c r="AD790" s="33" t="e">
        <f>VLOOKUP($B790,三大美股走勢!$A$4:$J$495,4,FALSE)</f>
        <v>#N/A</v>
      </c>
      <c r="AE790" s="33" t="e">
        <f>VLOOKUP($B790,三大美股走勢!$A$4:$J$495,7,FALSE)</f>
        <v>#N/A</v>
      </c>
      <c r="AF790" s="33" t="e">
        <f>VLOOKUP($B790,三大美股走勢!$A$4:$J$495,10,FALSE)</f>
        <v>#N/A</v>
      </c>
    </row>
    <row r="791" spans="2:32">
      <c r="B791" s="32">
        <v>43570</v>
      </c>
      <c r="C791" s="33" t="e">
        <f>VLOOKUP($B791,大盤與近月台指!$A$4:$I$499,2,FALSE)</f>
        <v>#N/A</v>
      </c>
      <c r="D791" s="34" t="e">
        <f>VLOOKUP($B791,大盤與近月台指!$A$4:$I$499,3,FALSE)</f>
        <v>#N/A</v>
      </c>
      <c r="E791" s="35" t="e">
        <f>VLOOKUP($B791,大盤與近月台指!$A$4:$I$499,4,FALSE)</f>
        <v>#N/A</v>
      </c>
      <c r="F791" s="33" t="e">
        <f>VLOOKUP($B791,大盤與近月台指!$A$4:$I$499,5,FALSE)</f>
        <v>#N/A</v>
      </c>
      <c r="G791" s="49" t="e">
        <f>VLOOKUP($B791,三大法人買賣超!$A$4:$I$500,3,FALSE)</f>
        <v>#N/A</v>
      </c>
      <c r="H791" s="34" t="e">
        <f>VLOOKUP($B791,三大法人買賣超!$A$4:$I$500,5,FALSE)</f>
        <v>#N/A</v>
      </c>
      <c r="I791" s="27" t="e">
        <f>VLOOKUP($B791,三大法人買賣超!$A$4:$I$500,7,FALSE)</f>
        <v>#N/A</v>
      </c>
      <c r="J791" s="27" t="e">
        <f>VLOOKUP($B791,三大法人買賣超!$A$4:$I$500,9,FALSE)</f>
        <v>#N/A</v>
      </c>
      <c r="K791" s="37">
        <f>新台幣匯率美元指數!B792</f>
        <v>0</v>
      </c>
      <c r="L791" s="38">
        <f>新台幣匯率美元指數!C792</f>
        <v>0</v>
      </c>
      <c r="M791" s="39">
        <f>新台幣匯率美元指數!D792</f>
        <v>0</v>
      </c>
      <c r="N791" s="27" t="e">
        <f>VLOOKUP($B791,外資期貨未平倉口數!$A$4:$M$499,4,FALSE)</f>
        <v>#N/A</v>
      </c>
      <c r="O791" s="27" t="e">
        <f>VLOOKUP($B791,外資期貨未平倉口數!$A$4:$M$499,9,FALSE)</f>
        <v>#N/A</v>
      </c>
      <c r="P791" s="27" t="e">
        <f>VLOOKUP($B791,外資期貨未平倉口數!$A$4:$M$499,10,FALSE)</f>
        <v>#N/A</v>
      </c>
      <c r="Q791" s="27" t="e">
        <f>VLOOKUP($B791,外資期貨未平倉口數!$A$4:$M$499,11,FALSE)</f>
        <v>#N/A</v>
      </c>
      <c r="R791" s="64" t="e">
        <f>VLOOKUP($B791,選擇權未平倉餘額!$A$4:$I$500,6,FALSE)</f>
        <v>#N/A</v>
      </c>
      <c r="S791" s="64" t="e">
        <f>VLOOKUP($B791,選擇權未平倉餘額!$A$4:$I$500,7,FALSE)</f>
        <v>#N/A</v>
      </c>
      <c r="T791" s="64" t="e">
        <f>VLOOKUP($B791,選擇權未平倉餘額!$A$4:$I$500,8,FALSE)</f>
        <v>#N/A</v>
      </c>
      <c r="U791" s="64" t="e">
        <f>VLOOKUP($B791,選擇權未平倉餘額!$A$4:$I$500,9,FALSE)</f>
        <v>#N/A</v>
      </c>
      <c r="V791" s="39" t="e">
        <f>VLOOKUP($B791,臺指選擇權P_C_Ratios!$A$4:$C$500,3,FALSE)</f>
        <v>#N/A</v>
      </c>
      <c r="W791" s="41" t="e">
        <f>VLOOKUP($B791,散戶多空比!$A$6:$L$500,12,FALSE)</f>
        <v>#N/A</v>
      </c>
      <c r="X791" s="40" t="e">
        <f>VLOOKUP($B791,期貨大額交易人未沖銷部位!$A$4:$O$499,4,FALSE)</f>
        <v>#N/A</v>
      </c>
      <c r="Y791" s="40" t="e">
        <f>VLOOKUP($B791,期貨大額交易人未沖銷部位!$A$4:$O$499,7,FALSE)</f>
        <v>#N/A</v>
      </c>
      <c r="Z791" s="40" t="e">
        <f>VLOOKUP($B791,期貨大額交易人未沖銷部位!$A$4:$O$499,10,FALSE)</f>
        <v>#N/A</v>
      </c>
      <c r="AA791" s="40" t="e">
        <f>VLOOKUP($B791,期貨大額交易人未沖銷部位!$A$4:$O$499,13,FALSE)</f>
        <v>#N/A</v>
      </c>
      <c r="AB791" s="40" t="e">
        <f>VLOOKUP($B791,期貨大額交易人未沖銷部位!$A$4:$O$499,14,FALSE)</f>
        <v>#N/A</v>
      </c>
      <c r="AC791" s="40" t="e">
        <f>VLOOKUP($B791,期貨大額交易人未沖銷部位!$A$4:$O$499,15,FALSE)</f>
        <v>#N/A</v>
      </c>
      <c r="AD791" s="33" t="e">
        <f>VLOOKUP($B791,三大美股走勢!$A$4:$J$495,4,FALSE)</f>
        <v>#N/A</v>
      </c>
      <c r="AE791" s="33" t="e">
        <f>VLOOKUP($B791,三大美股走勢!$A$4:$J$495,7,FALSE)</f>
        <v>#N/A</v>
      </c>
      <c r="AF791" s="33" t="e">
        <f>VLOOKUP($B791,三大美股走勢!$A$4:$J$495,10,FALSE)</f>
        <v>#N/A</v>
      </c>
    </row>
    <row r="792" spans="2:32">
      <c r="B792" s="32">
        <v>43571</v>
      </c>
      <c r="C792" s="33" t="e">
        <f>VLOOKUP($B792,大盤與近月台指!$A$4:$I$499,2,FALSE)</f>
        <v>#N/A</v>
      </c>
      <c r="D792" s="34" t="e">
        <f>VLOOKUP($B792,大盤與近月台指!$A$4:$I$499,3,FALSE)</f>
        <v>#N/A</v>
      </c>
      <c r="E792" s="35" t="e">
        <f>VLOOKUP($B792,大盤與近月台指!$A$4:$I$499,4,FALSE)</f>
        <v>#N/A</v>
      </c>
      <c r="F792" s="33" t="e">
        <f>VLOOKUP($B792,大盤與近月台指!$A$4:$I$499,5,FALSE)</f>
        <v>#N/A</v>
      </c>
      <c r="G792" s="49" t="e">
        <f>VLOOKUP($B792,三大法人買賣超!$A$4:$I$500,3,FALSE)</f>
        <v>#N/A</v>
      </c>
      <c r="H792" s="34" t="e">
        <f>VLOOKUP($B792,三大法人買賣超!$A$4:$I$500,5,FALSE)</f>
        <v>#N/A</v>
      </c>
      <c r="I792" s="27" t="e">
        <f>VLOOKUP($B792,三大法人買賣超!$A$4:$I$500,7,FALSE)</f>
        <v>#N/A</v>
      </c>
      <c r="J792" s="27" t="e">
        <f>VLOOKUP($B792,三大法人買賣超!$A$4:$I$500,9,FALSE)</f>
        <v>#N/A</v>
      </c>
      <c r="K792" s="37">
        <f>新台幣匯率美元指數!B793</f>
        <v>0</v>
      </c>
      <c r="L792" s="38">
        <f>新台幣匯率美元指數!C793</f>
        <v>0</v>
      </c>
      <c r="M792" s="39">
        <f>新台幣匯率美元指數!D793</f>
        <v>0</v>
      </c>
      <c r="N792" s="27" t="e">
        <f>VLOOKUP($B792,外資期貨未平倉口數!$A$4:$M$499,4,FALSE)</f>
        <v>#N/A</v>
      </c>
      <c r="O792" s="27" t="e">
        <f>VLOOKUP($B792,外資期貨未平倉口數!$A$4:$M$499,9,FALSE)</f>
        <v>#N/A</v>
      </c>
      <c r="P792" s="27" t="e">
        <f>VLOOKUP($B792,外資期貨未平倉口數!$A$4:$M$499,10,FALSE)</f>
        <v>#N/A</v>
      </c>
      <c r="Q792" s="27" t="e">
        <f>VLOOKUP($B792,外資期貨未平倉口數!$A$4:$M$499,11,FALSE)</f>
        <v>#N/A</v>
      </c>
      <c r="R792" s="64" t="e">
        <f>VLOOKUP($B792,選擇權未平倉餘額!$A$4:$I$500,6,FALSE)</f>
        <v>#N/A</v>
      </c>
      <c r="S792" s="64" t="e">
        <f>VLOOKUP($B792,選擇權未平倉餘額!$A$4:$I$500,7,FALSE)</f>
        <v>#N/A</v>
      </c>
      <c r="T792" s="64" t="e">
        <f>VLOOKUP($B792,選擇權未平倉餘額!$A$4:$I$500,8,FALSE)</f>
        <v>#N/A</v>
      </c>
      <c r="U792" s="64" t="e">
        <f>VLOOKUP($B792,選擇權未平倉餘額!$A$4:$I$500,9,FALSE)</f>
        <v>#N/A</v>
      </c>
      <c r="V792" s="39" t="e">
        <f>VLOOKUP($B792,臺指選擇權P_C_Ratios!$A$4:$C$500,3,FALSE)</f>
        <v>#N/A</v>
      </c>
      <c r="W792" s="41" t="e">
        <f>VLOOKUP($B792,散戶多空比!$A$6:$L$500,12,FALSE)</f>
        <v>#N/A</v>
      </c>
      <c r="X792" s="40" t="e">
        <f>VLOOKUP($B792,期貨大額交易人未沖銷部位!$A$4:$O$499,4,FALSE)</f>
        <v>#N/A</v>
      </c>
      <c r="Y792" s="40" t="e">
        <f>VLOOKUP($B792,期貨大額交易人未沖銷部位!$A$4:$O$499,7,FALSE)</f>
        <v>#N/A</v>
      </c>
      <c r="Z792" s="40" t="e">
        <f>VLOOKUP($B792,期貨大額交易人未沖銷部位!$A$4:$O$499,10,FALSE)</f>
        <v>#N/A</v>
      </c>
      <c r="AA792" s="40" t="e">
        <f>VLOOKUP($B792,期貨大額交易人未沖銷部位!$A$4:$O$499,13,FALSE)</f>
        <v>#N/A</v>
      </c>
      <c r="AB792" s="40" t="e">
        <f>VLOOKUP($B792,期貨大額交易人未沖銷部位!$A$4:$O$499,14,FALSE)</f>
        <v>#N/A</v>
      </c>
      <c r="AC792" s="40" t="e">
        <f>VLOOKUP($B792,期貨大額交易人未沖銷部位!$A$4:$O$499,15,FALSE)</f>
        <v>#N/A</v>
      </c>
      <c r="AD792" s="33" t="e">
        <f>VLOOKUP($B792,三大美股走勢!$A$4:$J$495,4,FALSE)</f>
        <v>#N/A</v>
      </c>
      <c r="AE792" s="33" t="e">
        <f>VLOOKUP($B792,三大美股走勢!$A$4:$J$495,7,FALSE)</f>
        <v>#N/A</v>
      </c>
      <c r="AF792" s="33" t="e">
        <f>VLOOKUP($B792,三大美股走勢!$A$4:$J$495,10,FALSE)</f>
        <v>#N/A</v>
      </c>
    </row>
    <row r="793" spans="2:32">
      <c r="B793" s="32">
        <v>43572</v>
      </c>
      <c r="C793" s="33" t="e">
        <f>VLOOKUP($B793,大盤與近月台指!$A$4:$I$499,2,FALSE)</f>
        <v>#N/A</v>
      </c>
      <c r="D793" s="34" t="e">
        <f>VLOOKUP($B793,大盤與近月台指!$A$4:$I$499,3,FALSE)</f>
        <v>#N/A</v>
      </c>
      <c r="E793" s="35" t="e">
        <f>VLOOKUP($B793,大盤與近月台指!$A$4:$I$499,4,FALSE)</f>
        <v>#N/A</v>
      </c>
      <c r="F793" s="33" t="e">
        <f>VLOOKUP($B793,大盤與近月台指!$A$4:$I$499,5,FALSE)</f>
        <v>#N/A</v>
      </c>
      <c r="G793" s="49" t="e">
        <f>VLOOKUP($B793,三大法人買賣超!$A$4:$I$500,3,FALSE)</f>
        <v>#N/A</v>
      </c>
      <c r="H793" s="34" t="e">
        <f>VLOOKUP($B793,三大法人買賣超!$A$4:$I$500,5,FALSE)</f>
        <v>#N/A</v>
      </c>
      <c r="I793" s="27" t="e">
        <f>VLOOKUP($B793,三大法人買賣超!$A$4:$I$500,7,FALSE)</f>
        <v>#N/A</v>
      </c>
      <c r="J793" s="27" t="e">
        <f>VLOOKUP($B793,三大法人買賣超!$A$4:$I$500,9,FALSE)</f>
        <v>#N/A</v>
      </c>
      <c r="K793" s="37">
        <f>新台幣匯率美元指數!B794</f>
        <v>0</v>
      </c>
      <c r="L793" s="38">
        <f>新台幣匯率美元指數!C794</f>
        <v>0</v>
      </c>
      <c r="M793" s="39">
        <f>新台幣匯率美元指數!D794</f>
        <v>0</v>
      </c>
      <c r="N793" s="27" t="e">
        <f>VLOOKUP($B793,外資期貨未平倉口數!$A$4:$M$499,4,FALSE)</f>
        <v>#N/A</v>
      </c>
      <c r="O793" s="27" t="e">
        <f>VLOOKUP($B793,外資期貨未平倉口數!$A$4:$M$499,9,FALSE)</f>
        <v>#N/A</v>
      </c>
      <c r="P793" s="27" t="e">
        <f>VLOOKUP($B793,外資期貨未平倉口數!$A$4:$M$499,10,FALSE)</f>
        <v>#N/A</v>
      </c>
      <c r="Q793" s="27" t="e">
        <f>VLOOKUP($B793,外資期貨未平倉口數!$A$4:$M$499,11,FALSE)</f>
        <v>#N/A</v>
      </c>
      <c r="R793" s="64" t="e">
        <f>VLOOKUP($B793,選擇權未平倉餘額!$A$4:$I$500,6,FALSE)</f>
        <v>#N/A</v>
      </c>
      <c r="S793" s="64" t="e">
        <f>VLOOKUP($B793,選擇權未平倉餘額!$A$4:$I$500,7,FALSE)</f>
        <v>#N/A</v>
      </c>
      <c r="T793" s="64" t="e">
        <f>VLOOKUP($B793,選擇權未平倉餘額!$A$4:$I$500,8,FALSE)</f>
        <v>#N/A</v>
      </c>
      <c r="U793" s="64" t="e">
        <f>VLOOKUP($B793,選擇權未平倉餘額!$A$4:$I$500,9,FALSE)</f>
        <v>#N/A</v>
      </c>
      <c r="V793" s="39" t="e">
        <f>VLOOKUP($B793,臺指選擇權P_C_Ratios!$A$4:$C$500,3,FALSE)</f>
        <v>#N/A</v>
      </c>
      <c r="W793" s="41" t="e">
        <f>VLOOKUP($B793,散戶多空比!$A$6:$L$500,12,FALSE)</f>
        <v>#N/A</v>
      </c>
      <c r="X793" s="40" t="e">
        <f>VLOOKUP($B793,期貨大額交易人未沖銷部位!$A$4:$O$499,4,FALSE)</f>
        <v>#N/A</v>
      </c>
      <c r="Y793" s="40" t="e">
        <f>VLOOKUP($B793,期貨大額交易人未沖銷部位!$A$4:$O$499,7,FALSE)</f>
        <v>#N/A</v>
      </c>
      <c r="Z793" s="40" t="e">
        <f>VLOOKUP($B793,期貨大額交易人未沖銷部位!$A$4:$O$499,10,FALSE)</f>
        <v>#N/A</v>
      </c>
      <c r="AA793" s="40" t="e">
        <f>VLOOKUP($B793,期貨大額交易人未沖銷部位!$A$4:$O$499,13,FALSE)</f>
        <v>#N/A</v>
      </c>
      <c r="AB793" s="40" t="e">
        <f>VLOOKUP($B793,期貨大額交易人未沖銷部位!$A$4:$O$499,14,FALSE)</f>
        <v>#N/A</v>
      </c>
      <c r="AC793" s="40" t="e">
        <f>VLOOKUP($B793,期貨大額交易人未沖銷部位!$A$4:$O$499,15,FALSE)</f>
        <v>#N/A</v>
      </c>
      <c r="AD793" s="33" t="e">
        <f>VLOOKUP($B793,三大美股走勢!$A$4:$J$495,4,FALSE)</f>
        <v>#N/A</v>
      </c>
      <c r="AE793" s="33" t="e">
        <f>VLOOKUP($B793,三大美股走勢!$A$4:$J$495,7,FALSE)</f>
        <v>#N/A</v>
      </c>
      <c r="AF793" s="33" t="e">
        <f>VLOOKUP($B793,三大美股走勢!$A$4:$J$495,10,FALSE)</f>
        <v>#N/A</v>
      </c>
    </row>
    <row r="794" spans="2:32">
      <c r="B794" s="32">
        <v>43573</v>
      </c>
      <c r="C794" s="33" t="e">
        <f>VLOOKUP($B794,大盤與近月台指!$A$4:$I$499,2,FALSE)</f>
        <v>#N/A</v>
      </c>
      <c r="D794" s="34" t="e">
        <f>VLOOKUP($B794,大盤與近月台指!$A$4:$I$499,3,FALSE)</f>
        <v>#N/A</v>
      </c>
      <c r="E794" s="35" t="e">
        <f>VLOOKUP($B794,大盤與近月台指!$A$4:$I$499,4,FALSE)</f>
        <v>#N/A</v>
      </c>
      <c r="F794" s="33" t="e">
        <f>VLOOKUP($B794,大盤與近月台指!$A$4:$I$499,5,FALSE)</f>
        <v>#N/A</v>
      </c>
      <c r="G794" s="49" t="e">
        <f>VLOOKUP($B794,三大法人買賣超!$A$4:$I$500,3,FALSE)</f>
        <v>#N/A</v>
      </c>
      <c r="H794" s="34" t="e">
        <f>VLOOKUP($B794,三大法人買賣超!$A$4:$I$500,5,FALSE)</f>
        <v>#N/A</v>
      </c>
      <c r="I794" s="27" t="e">
        <f>VLOOKUP($B794,三大法人買賣超!$A$4:$I$500,7,FALSE)</f>
        <v>#N/A</v>
      </c>
      <c r="J794" s="27" t="e">
        <f>VLOOKUP($B794,三大法人買賣超!$A$4:$I$500,9,FALSE)</f>
        <v>#N/A</v>
      </c>
      <c r="K794" s="37">
        <f>新台幣匯率美元指數!B795</f>
        <v>0</v>
      </c>
      <c r="L794" s="38">
        <f>新台幣匯率美元指數!C795</f>
        <v>0</v>
      </c>
      <c r="M794" s="39">
        <f>新台幣匯率美元指數!D795</f>
        <v>0</v>
      </c>
      <c r="N794" s="27" t="e">
        <f>VLOOKUP($B794,外資期貨未平倉口數!$A$4:$M$499,4,FALSE)</f>
        <v>#N/A</v>
      </c>
      <c r="O794" s="27" t="e">
        <f>VLOOKUP($B794,外資期貨未平倉口數!$A$4:$M$499,9,FALSE)</f>
        <v>#N/A</v>
      </c>
      <c r="P794" s="27" t="e">
        <f>VLOOKUP($B794,外資期貨未平倉口數!$A$4:$M$499,10,FALSE)</f>
        <v>#N/A</v>
      </c>
      <c r="Q794" s="27" t="e">
        <f>VLOOKUP($B794,外資期貨未平倉口數!$A$4:$M$499,11,FALSE)</f>
        <v>#N/A</v>
      </c>
      <c r="R794" s="64" t="e">
        <f>VLOOKUP($B794,選擇權未平倉餘額!$A$4:$I$500,6,FALSE)</f>
        <v>#N/A</v>
      </c>
      <c r="S794" s="64" t="e">
        <f>VLOOKUP($B794,選擇權未平倉餘額!$A$4:$I$500,7,FALSE)</f>
        <v>#N/A</v>
      </c>
      <c r="T794" s="64" t="e">
        <f>VLOOKUP($B794,選擇權未平倉餘額!$A$4:$I$500,8,FALSE)</f>
        <v>#N/A</v>
      </c>
      <c r="U794" s="64" t="e">
        <f>VLOOKUP($B794,選擇權未平倉餘額!$A$4:$I$500,9,FALSE)</f>
        <v>#N/A</v>
      </c>
      <c r="V794" s="39" t="e">
        <f>VLOOKUP($B794,臺指選擇權P_C_Ratios!$A$4:$C$500,3,FALSE)</f>
        <v>#N/A</v>
      </c>
      <c r="W794" s="41" t="e">
        <f>VLOOKUP($B794,散戶多空比!$A$6:$L$500,12,FALSE)</f>
        <v>#N/A</v>
      </c>
      <c r="X794" s="40" t="e">
        <f>VLOOKUP($B794,期貨大額交易人未沖銷部位!$A$4:$O$499,4,FALSE)</f>
        <v>#N/A</v>
      </c>
      <c r="Y794" s="40" t="e">
        <f>VLOOKUP($B794,期貨大額交易人未沖銷部位!$A$4:$O$499,7,FALSE)</f>
        <v>#N/A</v>
      </c>
      <c r="Z794" s="40" t="e">
        <f>VLOOKUP($B794,期貨大額交易人未沖銷部位!$A$4:$O$499,10,FALSE)</f>
        <v>#N/A</v>
      </c>
      <c r="AA794" s="40" t="e">
        <f>VLOOKUP($B794,期貨大額交易人未沖銷部位!$A$4:$O$499,13,FALSE)</f>
        <v>#N/A</v>
      </c>
      <c r="AB794" s="40" t="e">
        <f>VLOOKUP($B794,期貨大額交易人未沖銷部位!$A$4:$O$499,14,FALSE)</f>
        <v>#N/A</v>
      </c>
      <c r="AC794" s="40" t="e">
        <f>VLOOKUP($B794,期貨大額交易人未沖銷部位!$A$4:$O$499,15,FALSE)</f>
        <v>#N/A</v>
      </c>
      <c r="AD794" s="33" t="e">
        <f>VLOOKUP($B794,三大美股走勢!$A$4:$J$495,4,FALSE)</f>
        <v>#N/A</v>
      </c>
      <c r="AE794" s="33" t="e">
        <f>VLOOKUP($B794,三大美股走勢!$A$4:$J$495,7,FALSE)</f>
        <v>#N/A</v>
      </c>
      <c r="AF794" s="33" t="e">
        <f>VLOOKUP($B794,三大美股走勢!$A$4:$J$495,10,FALSE)</f>
        <v>#N/A</v>
      </c>
    </row>
    <row r="795" spans="2:32">
      <c r="B795" s="32">
        <v>43574</v>
      </c>
      <c r="C795" s="33" t="e">
        <f>VLOOKUP($B795,大盤與近月台指!$A$4:$I$499,2,FALSE)</f>
        <v>#N/A</v>
      </c>
      <c r="D795" s="34" t="e">
        <f>VLOOKUP($B795,大盤與近月台指!$A$4:$I$499,3,FALSE)</f>
        <v>#N/A</v>
      </c>
      <c r="E795" s="35" t="e">
        <f>VLOOKUP($B795,大盤與近月台指!$A$4:$I$499,4,FALSE)</f>
        <v>#N/A</v>
      </c>
      <c r="F795" s="33" t="e">
        <f>VLOOKUP($B795,大盤與近月台指!$A$4:$I$499,5,FALSE)</f>
        <v>#N/A</v>
      </c>
      <c r="G795" s="49" t="e">
        <f>VLOOKUP($B795,三大法人買賣超!$A$4:$I$500,3,FALSE)</f>
        <v>#N/A</v>
      </c>
      <c r="H795" s="34" t="e">
        <f>VLOOKUP($B795,三大法人買賣超!$A$4:$I$500,5,FALSE)</f>
        <v>#N/A</v>
      </c>
      <c r="I795" s="27" t="e">
        <f>VLOOKUP($B795,三大法人買賣超!$A$4:$I$500,7,FALSE)</f>
        <v>#N/A</v>
      </c>
      <c r="J795" s="27" t="e">
        <f>VLOOKUP($B795,三大法人買賣超!$A$4:$I$500,9,FALSE)</f>
        <v>#N/A</v>
      </c>
      <c r="K795" s="37">
        <f>新台幣匯率美元指數!B796</f>
        <v>0</v>
      </c>
      <c r="L795" s="38">
        <f>新台幣匯率美元指數!C796</f>
        <v>0</v>
      </c>
      <c r="M795" s="39">
        <f>新台幣匯率美元指數!D796</f>
        <v>0</v>
      </c>
      <c r="N795" s="27" t="e">
        <f>VLOOKUP($B795,外資期貨未平倉口數!$A$4:$M$499,4,FALSE)</f>
        <v>#N/A</v>
      </c>
      <c r="O795" s="27" t="e">
        <f>VLOOKUP($B795,外資期貨未平倉口數!$A$4:$M$499,9,FALSE)</f>
        <v>#N/A</v>
      </c>
      <c r="P795" s="27" t="e">
        <f>VLOOKUP($B795,外資期貨未平倉口數!$A$4:$M$499,10,FALSE)</f>
        <v>#N/A</v>
      </c>
      <c r="Q795" s="27" t="e">
        <f>VLOOKUP($B795,外資期貨未平倉口數!$A$4:$M$499,11,FALSE)</f>
        <v>#N/A</v>
      </c>
      <c r="R795" s="64" t="e">
        <f>VLOOKUP($B795,選擇權未平倉餘額!$A$4:$I$500,6,FALSE)</f>
        <v>#N/A</v>
      </c>
      <c r="S795" s="64" t="e">
        <f>VLOOKUP($B795,選擇權未平倉餘額!$A$4:$I$500,7,FALSE)</f>
        <v>#N/A</v>
      </c>
      <c r="T795" s="64" t="e">
        <f>VLOOKUP($B795,選擇權未平倉餘額!$A$4:$I$500,8,FALSE)</f>
        <v>#N/A</v>
      </c>
      <c r="U795" s="64" t="e">
        <f>VLOOKUP($B795,選擇權未平倉餘額!$A$4:$I$500,9,FALSE)</f>
        <v>#N/A</v>
      </c>
      <c r="V795" s="39" t="e">
        <f>VLOOKUP($B795,臺指選擇權P_C_Ratios!$A$4:$C$500,3,FALSE)</f>
        <v>#N/A</v>
      </c>
      <c r="W795" s="41" t="e">
        <f>VLOOKUP($B795,散戶多空比!$A$6:$L$500,12,FALSE)</f>
        <v>#N/A</v>
      </c>
      <c r="X795" s="40" t="e">
        <f>VLOOKUP($B795,期貨大額交易人未沖銷部位!$A$4:$O$499,4,FALSE)</f>
        <v>#N/A</v>
      </c>
      <c r="Y795" s="40" t="e">
        <f>VLOOKUP($B795,期貨大額交易人未沖銷部位!$A$4:$O$499,7,FALSE)</f>
        <v>#N/A</v>
      </c>
      <c r="Z795" s="40" t="e">
        <f>VLOOKUP($B795,期貨大額交易人未沖銷部位!$A$4:$O$499,10,FALSE)</f>
        <v>#N/A</v>
      </c>
      <c r="AA795" s="40" t="e">
        <f>VLOOKUP($B795,期貨大額交易人未沖銷部位!$A$4:$O$499,13,FALSE)</f>
        <v>#N/A</v>
      </c>
      <c r="AB795" s="40" t="e">
        <f>VLOOKUP($B795,期貨大額交易人未沖銷部位!$A$4:$O$499,14,FALSE)</f>
        <v>#N/A</v>
      </c>
      <c r="AC795" s="40" t="e">
        <f>VLOOKUP($B795,期貨大額交易人未沖銷部位!$A$4:$O$499,15,FALSE)</f>
        <v>#N/A</v>
      </c>
      <c r="AD795" s="33" t="e">
        <f>VLOOKUP($B795,三大美股走勢!$A$4:$J$495,4,FALSE)</f>
        <v>#N/A</v>
      </c>
      <c r="AE795" s="33" t="e">
        <f>VLOOKUP($B795,三大美股走勢!$A$4:$J$495,7,FALSE)</f>
        <v>#N/A</v>
      </c>
      <c r="AF795" s="33" t="e">
        <f>VLOOKUP($B795,三大美股走勢!$A$4:$J$495,10,FALSE)</f>
        <v>#N/A</v>
      </c>
    </row>
    <row r="796" spans="2:32">
      <c r="B796" s="32">
        <v>43575</v>
      </c>
      <c r="C796" s="33" t="e">
        <f>VLOOKUP($B796,大盤與近月台指!$A$4:$I$499,2,FALSE)</f>
        <v>#N/A</v>
      </c>
      <c r="D796" s="34" t="e">
        <f>VLOOKUP($B796,大盤與近月台指!$A$4:$I$499,3,FALSE)</f>
        <v>#N/A</v>
      </c>
      <c r="E796" s="35" t="e">
        <f>VLOOKUP($B796,大盤與近月台指!$A$4:$I$499,4,FALSE)</f>
        <v>#N/A</v>
      </c>
      <c r="F796" s="33" t="e">
        <f>VLOOKUP($B796,大盤與近月台指!$A$4:$I$499,5,FALSE)</f>
        <v>#N/A</v>
      </c>
      <c r="G796" s="49" t="e">
        <f>VLOOKUP($B796,三大法人買賣超!$A$4:$I$500,3,FALSE)</f>
        <v>#N/A</v>
      </c>
      <c r="H796" s="34" t="e">
        <f>VLOOKUP($B796,三大法人買賣超!$A$4:$I$500,5,FALSE)</f>
        <v>#N/A</v>
      </c>
      <c r="I796" s="27" t="e">
        <f>VLOOKUP($B796,三大法人買賣超!$A$4:$I$500,7,FALSE)</f>
        <v>#N/A</v>
      </c>
      <c r="J796" s="27" t="e">
        <f>VLOOKUP($B796,三大法人買賣超!$A$4:$I$500,9,FALSE)</f>
        <v>#N/A</v>
      </c>
      <c r="K796" s="37">
        <f>新台幣匯率美元指數!B797</f>
        <v>0</v>
      </c>
      <c r="L796" s="38">
        <f>新台幣匯率美元指數!C797</f>
        <v>0</v>
      </c>
      <c r="M796" s="39">
        <f>新台幣匯率美元指數!D797</f>
        <v>0</v>
      </c>
      <c r="N796" s="27" t="e">
        <f>VLOOKUP($B796,外資期貨未平倉口數!$A$4:$M$499,4,FALSE)</f>
        <v>#N/A</v>
      </c>
      <c r="O796" s="27" t="e">
        <f>VLOOKUP($B796,外資期貨未平倉口數!$A$4:$M$499,9,FALSE)</f>
        <v>#N/A</v>
      </c>
      <c r="P796" s="27" t="e">
        <f>VLOOKUP($B796,外資期貨未平倉口數!$A$4:$M$499,10,FALSE)</f>
        <v>#N/A</v>
      </c>
      <c r="Q796" s="27" t="e">
        <f>VLOOKUP($B796,外資期貨未平倉口數!$A$4:$M$499,11,FALSE)</f>
        <v>#N/A</v>
      </c>
      <c r="R796" s="64" t="e">
        <f>VLOOKUP($B796,選擇權未平倉餘額!$A$4:$I$500,6,FALSE)</f>
        <v>#N/A</v>
      </c>
      <c r="S796" s="64" t="e">
        <f>VLOOKUP($B796,選擇權未平倉餘額!$A$4:$I$500,7,FALSE)</f>
        <v>#N/A</v>
      </c>
      <c r="T796" s="64" t="e">
        <f>VLOOKUP($B796,選擇權未平倉餘額!$A$4:$I$500,8,FALSE)</f>
        <v>#N/A</v>
      </c>
      <c r="U796" s="64" t="e">
        <f>VLOOKUP($B796,選擇權未平倉餘額!$A$4:$I$500,9,FALSE)</f>
        <v>#N/A</v>
      </c>
      <c r="V796" s="39" t="e">
        <f>VLOOKUP($B796,臺指選擇權P_C_Ratios!$A$4:$C$500,3,FALSE)</f>
        <v>#N/A</v>
      </c>
      <c r="W796" s="41" t="e">
        <f>VLOOKUP($B796,散戶多空比!$A$6:$L$500,12,FALSE)</f>
        <v>#N/A</v>
      </c>
      <c r="X796" s="40" t="e">
        <f>VLOOKUP($B796,期貨大額交易人未沖銷部位!$A$4:$O$499,4,FALSE)</f>
        <v>#N/A</v>
      </c>
      <c r="Y796" s="40" t="e">
        <f>VLOOKUP($B796,期貨大額交易人未沖銷部位!$A$4:$O$499,7,FALSE)</f>
        <v>#N/A</v>
      </c>
      <c r="Z796" s="40" t="e">
        <f>VLOOKUP($B796,期貨大額交易人未沖銷部位!$A$4:$O$499,10,FALSE)</f>
        <v>#N/A</v>
      </c>
      <c r="AA796" s="40" t="e">
        <f>VLOOKUP($B796,期貨大額交易人未沖銷部位!$A$4:$O$499,13,FALSE)</f>
        <v>#N/A</v>
      </c>
      <c r="AB796" s="40" t="e">
        <f>VLOOKUP($B796,期貨大額交易人未沖銷部位!$A$4:$O$499,14,FALSE)</f>
        <v>#N/A</v>
      </c>
      <c r="AC796" s="40" t="e">
        <f>VLOOKUP($B796,期貨大額交易人未沖銷部位!$A$4:$O$499,15,FALSE)</f>
        <v>#N/A</v>
      </c>
      <c r="AD796" s="33" t="e">
        <f>VLOOKUP($B796,三大美股走勢!$A$4:$J$495,4,FALSE)</f>
        <v>#N/A</v>
      </c>
      <c r="AE796" s="33" t="e">
        <f>VLOOKUP($B796,三大美股走勢!$A$4:$J$495,7,FALSE)</f>
        <v>#N/A</v>
      </c>
      <c r="AF796" s="33" t="e">
        <f>VLOOKUP($B796,三大美股走勢!$A$4:$J$495,10,FALSE)</f>
        <v>#N/A</v>
      </c>
    </row>
    <row r="797" spans="2:32">
      <c r="B797" s="32">
        <v>43576</v>
      </c>
      <c r="C797" s="33" t="e">
        <f>VLOOKUP($B797,大盤與近月台指!$A$4:$I$499,2,FALSE)</f>
        <v>#N/A</v>
      </c>
      <c r="D797" s="34" t="e">
        <f>VLOOKUP($B797,大盤與近月台指!$A$4:$I$499,3,FALSE)</f>
        <v>#N/A</v>
      </c>
      <c r="E797" s="35" t="e">
        <f>VLOOKUP($B797,大盤與近月台指!$A$4:$I$499,4,FALSE)</f>
        <v>#N/A</v>
      </c>
      <c r="F797" s="33" t="e">
        <f>VLOOKUP($B797,大盤與近月台指!$A$4:$I$499,5,FALSE)</f>
        <v>#N/A</v>
      </c>
      <c r="G797" s="49" t="e">
        <f>VLOOKUP($B797,三大法人買賣超!$A$4:$I$500,3,FALSE)</f>
        <v>#N/A</v>
      </c>
      <c r="H797" s="34" t="e">
        <f>VLOOKUP($B797,三大法人買賣超!$A$4:$I$500,5,FALSE)</f>
        <v>#N/A</v>
      </c>
      <c r="I797" s="27" t="e">
        <f>VLOOKUP($B797,三大法人買賣超!$A$4:$I$500,7,FALSE)</f>
        <v>#N/A</v>
      </c>
      <c r="J797" s="27" t="e">
        <f>VLOOKUP($B797,三大法人買賣超!$A$4:$I$500,9,FALSE)</f>
        <v>#N/A</v>
      </c>
      <c r="K797" s="37">
        <f>新台幣匯率美元指數!B798</f>
        <v>0</v>
      </c>
      <c r="L797" s="38">
        <f>新台幣匯率美元指數!C798</f>
        <v>0</v>
      </c>
      <c r="M797" s="39">
        <f>新台幣匯率美元指數!D798</f>
        <v>0</v>
      </c>
      <c r="N797" s="27" t="e">
        <f>VLOOKUP($B797,外資期貨未平倉口數!$A$4:$M$499,4,FALSE)</f>
        <v>#N/A</v>
      </c>
      <c r="O797" s="27" t="e">
        <f>VLOOKUP($B797,外資期貨未平倉口數!$A$4:$M$499,9,FALSE)</f>
        <v>#N/A</v>
      </c>
      <c r="P797" s="27" t="e">
        <f>VLOOKUP($B797,外資期貨未平倉口數!$A$4:$M$499,10,FALSE)</f>
        <v>#N/A</v>
      </c>
      <c r="Q797" s="27" t="e">
        <f>VLOOKUP($B797,外資期貨未平倉口數!$A$4:$M$499,11,FALSE)</f>
        <v>#N/A</v>
      </c>
      <c r="R797" s="64" t="e">
        <f>VLOOKUP($B797,選擇權未平倉餘額!$A$4:$I$500,6,FALSE)</f>
        <v>#N/A</v>
      </c>
      <c r="S797" s="64" t="e">
        <f>VLOOKUP($B797,選擇權未平倉餘額!$A$4:$I$500,7,FALSE)</f>
        <v>#N/A</v>
      </c>
      <c r="T797" s="64" t="e">
        <f>VLOOKUP($B797,選擇權未平倉餘額!$A$4:$I$500,8,FALSE)</f>
        <v>#N/A</v>
      </c>
      <c r="U797" s="64" t="e">
        <f>VLOOKUP($B797,選擇權未平倉餘額!$A$4:$I$500,9,FALSE)</f>
        <v>#N/A</v>
      </c>
      <c r="V797" s="39" t="e">
        <f>VLOOKUP($B797,臺指選擇權P_C_Ratios!$A$4:$C$500,3,FALSE)</f>
        <v>#N/A</v>
      </c>
      <c r="W797" s="41" t="e">
        <f>VLOOKUP($B797,散戶多空比!$A$6:$L$500,12,FALSE)</f>
        <v>#N/A</v>
      </c>
      <c r="X797" s="40" t="e">
        <f>VLOOKUP($B797,期貨大額交易人未沖銷部位!$A$4:$O$499,4,FALSE)</f>
        <v>#N/A</v>
      </c>
      <c r="Y797" s="40" t="e">
        <f>VLOOKUP($B797,期貨大額交易人未沖銷部位!$A$4:$O$499,7,FALSE)</f>
        <v>#N/A</v>
      </c>
      <c r="Z797" s="40" t="e">
        <f>VLOOKUP($B797,期貨大額交易人未沖銷部位!$A$4:$O$499,10,FALSE)</f>
        <v>#N/A</v>
      </c>
      <c r="AA797" s="40" t="e">
        <f>VLOOKUP($B797,期貨大額交易人未沖銷部位!$A$4:$O$499,13,FALSE)</f>
        <v>#N/A</v>
      </c>
      <c r="AB797" s="40" t="e">
        <f>VLOOKUP($B797,期貨大額交易人未沖銷部位!$A$4:$O$499,14,FALSE)</f>
        <v>#N/A</v>
      </c>
      <c r="AC797" s="40" t="e">
        <f>VLOOKUP($B797,期貨大額交易人未沖銷部位!$A$4:$O$499,15,FALSE)</f>
        <v>#N/A</v>
      </c>
      <c r="AD797" s="33" t="e">
        <f>VLOOKUP($B797,三大美股走勢!$A$4:$J$495,4,FALSE)</f>
        <v>#N/A</v>
      </c>
      <c r="AE797" s="33" t="e">
        <f>VLOOKUP($B797,三大美股走勢!$A$4:$J$495,7,FALSE)</f>
        <v>#N/A</v>
      </c>
      <c r="AF797" s="33" t="e">
        <f>VLOOKUP($B797,三大美股走勢!$A$4:$J$495,10,FALSE)</f>
        <v>#N/A</v>
      </c>
    </row>
    <row r="798" spans="2:32">
      <c r="B798" s="32">
        <v>43577</v>
      </c>
      <c r="C798" s="33" t="e">
        <f>VLOOKUP($B798,大盤與近月台指!$A$4:$I$499,2,FALSE)</f>
        <v>#N/A</v>
      </c>
      <c r="D798" s="34" t="e">
        <f>VLOOKUP($B798,大盤與近月台指!$A$4:$I$499,3,FALSE)</f>
        <v>#N/A</v>
      </c>
      <c r="E798" s="35" t="e">
        <f>VLOOKUP($B798,大盤與近月台指!$A$4:$I$499,4,FALSE)</f>
        <v>#N/A</v>
      </c>
      <c r="F798" s="33" t="e">
        <f>VLOOKUP($B798,大盤與近月台指!$A$4:$I$499,5,FALSE)</f>
        <v>#N/A</v>
      </c>
      <c r="G798" s="49" t="e">
        <f>VLOOKUP($B798,三大法人買賣超!$A$4:$I$500,3,FALSE)</f>
        <v>#N/A</v>
      </c>
      <c r="H798" s="34" t="e">
        <f>VLOOKUP($B798,三大法人買賣超!$A$4:$I$500,5,FALSE)</f>
        <v>#N/A</v>
      </c>
      <c r="I798" s="27" t="e">
        <f>VLOOKUP($B798,三大法人買賣超!$A$4:$I$500,7,FALSE)</f>
        <v>#N/A</v>
      </c>
      <c r="J798" s="27" t="e">
        <f>VLOOKUP($B798,三大法人買賣超!$A$4:$I$500,9,FALSE)</f>
        <v>#N/A</v>
      </c>
      <c r="K798" s="37">
        <f>新台幣匯率美元指數!B799</f>
        <v>0</v>
      </c>
      <c r="L798" s="38">
        <f>新台幣匯率美元指數!C799</f>
        <v>0</v>
      </c>
      <c r="M798" s="39">
        <f>新台幣匯率美元指數!D799</f>
        <v>0</v>
      </c>
      <c r="N798" s="27" t="e">
        <f>VLOOKUP($B798,外資期貨未平倉口數!$A$4:$M$499,4,FALSE)</f>
        <v>#N/A</v>
      </c>
      <c r="O798" s="27" t="e">
        <f>VLOOKUP($B798,外資期貨未平倉口數!$A$4:$M$499,9,FALSE)</f>
        <v>#N/A</v>
      </c>
      <c r="P798" s="27" t="e">
        <f>VLOOKUP($B798,外資期貨未平倉口數!$A$4:$M$499,10,FALSE)</f>
        <v>#N/A</v>
      </c>
      <c r="Q798" s="27" t="e">
        <f>VLOOKUP($B798,外資期貨未平倉口數!$A$4:$M$499,11,FALSE)</f>
        <v>#N/A</v>
      </c>
      <c r="R798" s="64" t="e">
        <f>VLOOKUP($B798,選擇權未平倉餘額!$A$4:$I$500,6,FALSE)</f>
        <v>#N/A</v>
      </c>
      <c r="S798" s="64" t="e">
        <f>VLOOKUP($B798,選擇權未平倉餘額!$A$4:$I$500,7,FALSE)</f>
        <v>#N/A</v>
      </c>
      <c r="T798" s="64" t="e">
        <f>VLOOKUP($B798,選擇權未平倉餘額!$A$4:$I$500,8,FALSE)</f>
        <v>#N/A</v>
      </c>
      <c r="U798" s="64" t="e">
        <f>VLOOKUP($B798,選擇權未平倉餘額!$A$4:$I$500,9,FALSE)</f>
        <v>#N/A</v>
      </c>
      <c r="V798" s="39" t="e">
        <f>VLOOKUP($B798,臺指選擇權P_C_Ratios!$A$4:$C$500,3,FALSE)</f>
        <v>#N/A</v>
      </c>
      <c r="W798" s="41" t="e">
        <f>VLOOKUP($B798,散戶多空比!$A$6:$L$500,12,FALSE)</f>
        <v>#N/A</v>
      </c>
      <c r="X798" s="40" t="e">
        <f>VLOOKUP($B798,期貨大額交易人未沖銷部位!$A$4:$O$499,4,FALSE)</f>
        <v>#N/A</v>
      </c>
      <c r="Y798" s="40" t="e">
        <f>VLOOKUP($B798,期貨大額交易人未沖銷部位!$A$4:$O$499,7,FALSE)</f>
        <v>#N/A</v>
      </c>
      <c r="Z798" s="40" t="e">
        <f>VLOOKUP($B798,期貨大額交易人未沖銷部位!$A$4:$O$499,10,FALSE)</f>
        <v>#N/A</v>
      </c>
      <c r="AA798" s="40" t="e">
        <f>VLOOKUP($B798,期貨大額交易人未沖銷部位!$A$4:$O$499,13,FALSE)</f>
        <v>#N/A</v>
      </c>
      <c r="AB798" s="40" t="e">
        <f>VLOOKUP($B798,期貨大額交易人未沖銷部位!$A$4:$O$499,14,FALSE)</f>
        <v>#N/A</v>
      </c>
      <c r="AC798" s="40" t="e">
        <f>VLOOKUP($B798,期貨大額交易人未沖銷部位!$A$4:$O$499,15,FALSE)</f>
        <v>#N/A</v>
      </c>
      <c r="AD798" s="33" t="e">
        <f>VLOOKUP($B798,三大美股走勢!$A$4:$J$495,4,FALSE)</f>
        <v>#N/A</v>
      </c>
      <c r="AE798" s="33" t="e">
        <f>VLOOKUP($B798,三大美股走勢!$A$4:$J$495,7,FALSE)</f>
        <v>#N/A</v>
      </c>
      <c r="AF798" s="33" t="e">
        <f>VLOOKUP($B798,三大美股走勢!$A$4:$J$495,10,FALSE)</f>
        <v>#N/A</v>
      </c>
    </row>
    <row r="799" spans="2:32">
      <c r="B799" s="32">
        <v>43578</v>
      </c>
      <c r="C799" s="33" t="e">
        <f>VLOOKUP($B799,大盤與近月台指!$A$4:$I$499,2,FALSE)</f>
        <v>#N/A</v>
      </c>
      <c r="D799" s="34" t="e">
        <f>VLOOKUP($B799,大盤與近月台指!$A$4:$I$499,3,FALSE)</f>
        <v>#N/A</v>
      </c>
      <c r="E799" s="35" t="e">
        <f>VLOOKUP($B799,大盤與近月台指!$A$4:$I$499,4,FALSE)</f>
        <v>#N/A</v>
      </c>
      <c r="F799" s="33" t="e">
        <f>VLOOKUP($B799,大盤與近月台指!$A$4:$I$499,5,FALSE)</f>
        <v>#N/A</v>
      </c>
      <c r="G799" s="49" t="e">
        <f>VLOOKUP($B799,三大法人買賣超!$A$4:$I$500,3,FALSE)</f>
        <v>#N/A</v>
      </c>
      <c r="H799" s="34" t="e">
        <f>VLOOKUP($B799,三大法人買賣超!$A$4:$I$500,5,FALSE)</f>
        <v>#N/A</v>
      </c>
      <c r="I799" s="27" t="e">
        <f>VLOOKUP($B799,三大法人買賣超!$A$4:$I$500,7,FALSE)</f>
        <v>#N/A</v>
      </c>
      <c r="J799" s="27" t="e">
        <f>VLOOKUP($B799,三大法人買賣超!$A$4:$I$500,9,FALSE)</f>
        <v>#N/A</v>
      </c>
      <c r="K799" s="37">
        <f>新台幣匯率美元指數!B800</f>
        <v>0</v>
      </c>
      <c r="L799" s="38">
        <f>新台幣匯率美元指數!C800</f>
        <v>0</v>
      </c>
      <c r="M799" s="39">
        <f>新台幣匯率美元指數!D800</f>
        <v>0</v>
      </c>
      <c r="N799" s="27" t="e">
        <f>VLOOKUP($B799,外資期貨未平倉口數!$A$4:$M$499,4,FALSE)</f>
        <v>#N/A</v>
      </c>
      <c r="O799" s="27" t="e">
        <f>VLOOKUP($B799,外資期貨未平倉口數!$A$4:$M$499,9,FALSE)</f>
        <v>#N/A</v>
      </c>
      <c r="P799" s="27" t="e">
        <f>VLOOKUP($B799,外資期貨未平倉口數!$A$4:$M$499,10,FALSE)</f>
        <v>#N/A</v>
      </c>
      <c r="Q799" s="27" t="e">
        <f>VLOOKUP($B799,外資期貨未平倉口數!$A$4:$M$499,11,FALSE)</f>
        <v>#N/A</v>
      </c>
      <c r="R799" s="64" t="e">
        <f>VLOOKUP($B799,選擇權未平倉餘額!$A$4:$I$500,6,FALSE)</f>
        <v>#N/A</v>
      </c>
      <c r="S799" s="64" t="e">
        <f>VLOOKUP($B799,選擇權未平倉餘額!$A$4:$I$500,7,FALSE)</f>
        <v>#N/A</v>
      </c>
      <c r="T799" s="64" t="e">
        <f>VLOOKUP($B799,選擇權未平倉餘額!$A$4:$I$500,8,FALSE)</f>
        <v>#N/A</v>
      </c>
      <c r="U799" s="64" t="e">
        <f>VLOOKUP($B799,選擇權未平倉餘額!$A$4:$I$500,9,FALSE)</f>
        <v>#N/A</v>
      </c>
      <c r="V799" s="39" t="e">
        <f>VLOOKUP($B799,臺指選擇權P_C_Ratios!$A$4:$C$500,3,FALSE)</f>
        <v>#N/A</v>
      </c>
      <c r="W799" s="41" t="e">
        <f>VLOOKUP($B799,散戶多空比!$A$6:$L$500,12,FALSE)</f>
        <v>#N/A</v>
      </c>
      <c r="X799" s="40" t="e">
        <f>VLOOKUP($B799,期貨大額交易人未沖銷部位!$A$4:$O$499,4,FALSE)</f>
        <v>#N/A</v>
      </c>
      <c r="Y799" s="40" t="e">
        <f>VLOOKUP($B799,期貨大額交易人未沖銷部位!$A$4:$O$499,7,FALSE)</f>
        <v>#N/A</v>
      </c>
      <c r="Z799" s="40" t="e">
        <f>VLOOKUP($B799,期貨大額交易人未沖銷部位!$A$4:$O$499,10,FALSE)</f>
        <v>#N/A</v>
      </c>
      <c r="AA799" s="40" t="e">
        <f>VLOOKUP($B799,期貨大額交易人未沖銷部位!$A$4:$O$499,13,FALSE)</f>
        <v>#N/A</v>
      </c>
      <c r="AB799" s="40" t="e">
        <f>VLOOKUP($B799,期貨大額交易人未沖銷部位!$A$4:$O$499,14,FALSE)</f>
        <v>#N/A</v>
      </c>
      <c r="AC799" s="40" t="e">
        <f>VLOOKUP($B799,期貨大額交易人未沖銷部位!$A$4:$O$499,15,FALSE)</f>
        <v>#N/A</v>
      </c>
      <c r="AD799" s="33" t="e">
        <f>VLOOKUP($B799,三大美股走勢!$A$4:$J$495,4,FALSE)</f>
        <v>#N/A</v>
      </c>
      <c r="AE799" s="33" t="e">
        <f>VLOOKUP($B799,三大美股走勢!$A$4:$J$495,7,FALSE)</f>
        <v>#N/A</v>
      </c>
      <c r="AF799" s="33" t="e">
        <f>VLOOKUP($B799,三大美股走勢!$A$4:$J$495,10,FALSE)</f>
        <v>#N/A</v>
      </c>
    </row>
    <row r="800" spans="2:32">
      <c r="B800" s="32">
        <v>43579</v>
      </c>
      <c r="C800" s="33" t="e">
        <f>VLOOKUP($B800,大盤與近月台指!$A$4:$I$499,2,FALSE)</f>
        <v>#N/A</v>
      </c>
      <c r="D800" s="34" t="e">
        <f>VLOOKUP($B800,大盤與近月台指!$A$4:$I$499,3,FALSE)</f>
        <v>#N/A</v>
      </c>
      <c r="E800" s="35" t="e">
        <f>VLOOKUP($B800,大盤與近月台指!$A$4:$I$499,4,FALSE)</f>
        <v>#N/A</v>
      </c>
      <c r="F800" s="33" t="e">
        <f>VLOOKUP($B800,大盤與近月台指!$A$4:$I$499,5,FALSE)</f>
        <v>#N/A</v>
      </c>
      <c r="G800" s="49" t="e">
        <f>VLOOKUP($B800,三大法人買賣超!$A$4:$I$500,3,FALSE)</f>
        <v>#N/A</v>
      </c>
      <c r="H800" s="34" t="e">
        <f>VLOOKUP($B800,三大法人買賣超!$A$4:$I$500,5,FALSE)</f>
        <v>#N/A</v>
      </c>
      <c r="I800" s="27" t="e">
        <f>VLOOKUP($B800,三大法人買賣超!$A$4:$I$500,7,FALSE)</f>
        <v>#N/A</v>
      </c>
      <c r="J800" s="27" t="e">
        <f>VLOOKUP($B800,三大法人買賣超!$A$4:$I$500,9,FALSE)</f>
        <v>#N/A</v>
      </c>
      <c r="K800" s="37">
        <f>新台幣匯率美元指數!B801</f>
        <v>0</v>
      </c>
      <c r="L800" s="38">
        <f>新台幣匯率美元指數!C801</f>
        <v>0</v>
      </c>
      <c r="M800" s="39">
        <f>新台幣匯率美元指數!D801</f>
        <v>0</v>
      </c>
      <c r="N800" s="27" t="e">
        <f>VLOOKUP($B800,外資期貨未平倉口數!$A$4:$M$499,4,FALSE)</f>
        <v>#N/A</v>
      </c>
      <c r="O800" s="27" t="e">
        <f>VLOOKUP($B800,外資期貨未平倉口數!$A$4:$M$499,9,FALSE)</f>
        <v>#N/A</v>
      </c>
      <c r="P800" s="27" t="e">
        <f>VLOOKUP($B800,外資期貨未平倉口數!$A$4:$M$499,10,FALSE)</f>
        <v>#N/A</v>
      </c>
      <c r="Q800" s="27" t="e">
        <f>VLOOKUP($B800,外資期貨未平倉口數!$A$4:$M$499,11,FALSE)</f>
        <v>#N/A</v>
      </c>
      <c r="R800" s="64" t="e">
        <f>VLOOKUP($B800,選擇權未平倉餘額!$A$4:$I$500,6,FALSE)</f>
        <v>#N/A</v>
      </c>
      <c r="S800" s="64" t="e">
        <f>VLOOKUP($B800,選擇權未平倉餘額!$A$4:$I$500,7,FALSE)</f>
        <v>#N/A</v>
      </c>
      <c r="T800" s="64" t="e">
        <f>VLOOKUP($B800,選擇權未平倉餘額!$A$4:$I$500,8,FALSE)</f>
        <v>#N/A</v>
      </c>
      <c r="U800" s="64" t="e">
        <f>VLOOKUP($B800,選擇權未平倉餘額!$A$4:$I$500,9,FALSE)</f>
        <v>#N/A</v>
      </c>
      <c r="V800" s="39" t="e">
        <f>VLOOKUP($B800,臺指選擇權P_C_Ratios!$A$4:$C$500,3,FALSE)</f>
        <v>#N/A</v>
      </c>
      <c r="W800" s="41" t="e">
        <f>VLOOKUP($B800,散戶多空比!$A$6:$L$500,12,FALSE)</f>
        <v>#N/A</v>
      </c>
      <c r="X800" s="40" t="e">
        <f>VLOOKUP($B800,期貨大額交易人未沖銷部位!$A$4:$O$499,4,FALSE)</f>
        <v>#N/A</v>
      </c>
      <c r="Y800" s="40" t="e">
        <f>VLOOKUP($B800,期貨大額交易人未沖銷部位!$A$4:$O$499,7,FALSE)</f>
        <v>#N/A</v>
      </c>
      <c r="Z800" s="40" t="e">
        <f>VLOOKUP($B800,期貨大額交易人未沖銷部位!$A$4:$O$499,10,FALSE)</f>
        <v>#N/A</v>
      </c>
      <c r="AA800" s="40" t="e">
        <f>VLOOKUP($B800,期貨大額交易人未沖銷部位!$A$4:$O$499,13,FALSE)</f>
        <v>#N/A</v>
      </c>
      <c r="AB800" s="40" t="e">
        <f>VLOOKUP($B800,期貨大額交易人未沖銷部位!$A$4:$O$499,14,FALSE)</f>
        <v>#N/A</v>
      </c>
      <c r="AC800" s="40" t="e">
        <f>VLOOKUP($B800,期貨大額交易人未沖銷部位!$A$4:$O$499,15,FALSE)</f>
        <v>#N/A</v>
      </c>
      <c r="AD800" s="33" t="e">
        <f>VLOOKUP($B800,三大美股走勢!$A$4:$J$495,4,FALSE)</f>
        <v>#N/A</v>
      </c>
      <c r="AE800" s="33" t="e">
        <f>VLOOKUP($B800,三大美股走勢!$A$4:$J$495,7,FALSE)</f>
        <v>#N/A</v>
      </c>
      <c r="AF800" s="33" t="e">
        <f>VLOOKUP($B800,三大美股走勢!$A$4:$J$495,10,FALSE)</f>
        <v>#N/A</v>
      </c>
    </row>
    <row r="801" spans="2:32">
      <c r="B801" s="32">
        <v>43580</v>
      </c>
      <c r="C801" s="33" t="e">
        <f>VLOOKUP($B801,大盤與近月台指!$A$4:$I$499,2,FALSE)</f>
        <v>#N/A</v>
      </c>
      <c r="D801" s="34" t="e">
        <f>VLOOKUP($B801,大盤與近月台指!$A$4:$I$499,3,FALSE)</f>
        <v>#N/A</v>
      </c>
      <c r="E801" s="35" t="e">
        <f>VLOOKUP($B801,大盤與近月台指!$A$4:$I$499,4,FALSE)</f>
        <v>#N/A</v>
      </c>
      <c r="F801" s="33" t="e">
        <f>VLOOKUP($B801,大盤與近月台指!$A$4:$I$499,5,FALSE)</f>
        <v>#N/A</v>
      </c>
      <c r="G801" s="49" t="e">
        <f>VLOOKUP($B801,三大法人買賣超!$A$4:$I$500,3,FALSE)</f>
        <v>#N/A</v>
      </c>
      <c r="H801" s="34" t="e">
        <f>VLOOKUP($B801,三大法人買賣超!$A$4:$I$500,5,FALSE)</f>
        <v>#N/A</v>
      </c>
      <c r="I801" s="27" t="e">
        <f>VLOOKUP($B801,三大法人買賣超!$A$4:$I$500,7,FALSE)</f>
        <v>#N/A</v>
      </c>
      <c r="J801" s="27" t="e">
        <f>VLOOKUP($B801,三大法人買賣超!$A$4:$I$500,9,FALSE)</f>
        <v>#N/A</v>
      </c>
      <c r="K801" s="37">
        <f>新台幣匯率美元指數!B802</f>
        <v>0</v>
      </c>
      <c r="L801" s="38">
        <f>新台幣匯率美元指數!C802</f>
        <v>0</v>
      </c>
      <c r="M801" s="39">
        <f>新台幣匯率美元指數!D802</f>
        <v>0</v>
      </c>
      <c r="N801" s="27" t="e">
        <f>VLOOKUP($B801,外資期貨未平倉口數!$A$4:$M$499,4,FALSE)</f>
        <v>#N/A</v>
      </c>
      <c r="O801" s="27" t="e">
        <f>VLOOKUP($B801,外資期貨未平倉口數!$A$4:$M$499,9,FALSE)</f>
        <v>#N/A</v>
      </c>
      <c r="P801" s="27" t="e">
        <f>VLOOKUP($B801,外資期貨未平倉口數!$A$4:$M$499,10,FALSE)</f>
        <v>#N/A</v>
      </c>
      <c r="Q801" s="27" t="e">
        <f>VLOOKUP($B801,外資期貨未平倉口數!$A$4:$M$499,11,FALSE)</f>
        <v>#N/A</v>
      </c>
      <c r="R801" s="64" t="e">
        <f>VLOOKUP($B801,選擇權未平倉餘額!$A$4:$I$500,6,FALSE)</f>
        <v>#N/A</v>
      </c>
      <c r="S801" s="64" t="e">
        <f>VLOOKUP($B801,選擇權未平倉餘額!$A$4:$I$500,7,FALSE)</f>
        <v>#N/A</v>
      </c>
      <c r="T801" s="64" t="e">
        <f>VLOOKUP($B801,選擇權未平倉餘額!$A$4:$I$500,8,FALSE)</f>
        <v>#N/A</v>
      </c>
      <c r="U801" s="64" t="e">
        <f>VLOOKUP($B801,選擇權未平倉餘額!$A$4:$I$500,9,FALSE)</f>
        <v>#N/A</v>
      </c>
      <c r="V801" s="39" t="e">
        <f>VLOOKUP($B801,臺指選擇權P_C_Ratios!$A$4:$C$500,3,FALSE)</f>
        <v>#N/A</v>
      </c>
      <c r="W801" s="41" t="e">
        <f>VLOOKUP($B801,散戶多空比!$A$6:$L$500,12,FALSE)</f>
        <v>#N/A</v>
      </c>
      <c r="X801" s="40" t="e">
        <f>VLOOKUP($B801,期貨大額交易人未沖銷部位!$A$4:$O$499,4,FALSE)</f>
        <v>#N/A</v>
      </c>
      <c r="Y801" s="40" t="e">
        <f>VLOOKUP($B801,期貨大額交易人未沖銷部位!$A$4:$O$499,7,FALSE)</f>
        <v>#N/A</v>
      </c>
      <c r="Z801" s="40" t="e">
        <f>VLOOKUP($B801,期貨大額交易人未沖銷部位!$A$4:$O$499,10,FALSE)</f>
        <v>#N/A</v>
      </c>
      <c r="AA801" s="40" t="e">
        <f>VLOOKUP($B801,期貨大額交易人未沖銷部位!$A$4:$O$499,13,FALSE)</f>
        <v>#N/A</v>
      </c>
      <c r="AB801" s="40" t="e">
        <f>VLOOKUP($B801,期貨大額交易人未沖銷部位!$A$4:$O$499,14,FALSE)</f>
        <v>#N/A</v>
      </c>
      <c r="AC801" s="40" t="e">
        <f>VLOOKUP($B801,期貨大額交易人未沖銷部位!$A$4:$O$499,15,FALSE)</f>
        <v>#N/A</v>
      </c>
      <c r="AD801" s="33" t="e">
        <f>VLOOKUP($B801,三大美股走勢!$A$4:$J$495,4,FALSE)</f>
        <v>#N/A</v>
      </c>
      <c r="AE801" s="33" t="e">
        <f>VLOOKUP($B801,三大美股走勢!$A$4:$J$495,7,FALSE)</f>
        <v>#N/A</v>
      </c>
      <c r="AF801" s="33" t="e">
        <f>VLOOKUP($B801,三大美股走勢!$A$4:$J$495,10,FALSE)</f>
        <v>#N/A</v>
      </c>
    </row>
    <row r="802" spans="2:32">
      <c r="B802" s="32">
        <v>43581</v>
      </c>
      <c r="C802" s="33" t="e">
        <f>VLOOKUP($B802,大盤與近月台指!$A$4:$I$499,2,FALSE)</f>
        <v>#N/A</v>
      </c>
      <c r="D802" s="34" t="e">
        <f>VLOOKUP($B802,大盤與近月台指!$A$4:$I$499,3,FALSE)</f>
        <v>#N/A</v>
      </c>
      <c r="E802" s="35" t="e">
        <f>VLOOKUP($B802,大盤與近月台指!$A$4:$I$499,4,FALSE)</f>
        <v>#N/A</v>
      </c>
      <c r="F802" s="33" t="e">
        <f>VLOOKUP($B802,大盤與近月台指!$A$4:$I$499,5,FALSE)</f>
        <v>#N/A</v>
      </c>
      <c r="G802" s="49" t="e">
        <f>VLOOKUP($B802,三大法人買賣超!$A$4:$I$500,3,FALSE)</f>
        <v>#N/A</v>
      </c>
      <c r="H802" s="34" t="e">
        <f>VLOOKUP($B802,三大法人買賣超!$A$4:$I$500,5,FALSE)</f>
        <v>#N/A</v>
      </c>
      <c r="I802" s="27" t="e">
        <f>VLOOKUP($B802,三大法人買賣超!$A$4:$I$500,7,FALSE)</f>
        <v>#N/A</v>
      </c>
      <c r="J802" s="27" t="e">
        <f>VLOOKUP($B802,三大法人買賣超!$A$4:$I$500,9,FALSE)</f>
        <v>#N/A</v>
      </c>
      <c r="K802" s="37">
        <f>新台幣匯率美元指數!B803</f>
        <v>0</v>
      </c>
      <c r="L802" s="38">
        <f>新台幣匯率美元指數!C803</f>
        <v>0</v>
      </c>
      <c r="M802" s="39">
        <f>新台幣匯率美元指數!D803</f>
        <v>0</v>
      </c>
      <c r="N802" s="27" t="e">
        <f>VLOOKUP($B802,外資期貨未平倉口數!$A$4:$M$499,4,FALSE)</f>
        <v>#N/A</v>
      </c>
      <c r="O802" s="27" t="e">
        <f>VLOOKUP($B802,外資期貨未平倉口數!$A$4:$M$499,9,FALSE)</f>
        <v>#N/A</v>
      </c>
      <c r="P802" s="27" t="e">
        <f>VLOOKUP($B802,外資期貨未平倉口數!$A$4:$M$499,10,FALSE)</f>
        <v>#N/A</v>
      </c>
      <c r="Q802" s="27" t="e">
        <f>VLOOKUP($B802,外資期貨未平倉口數!$A$4:$M$499,11,FALSE)</f>
        <v>#N/A</v>
      </c>
      <c r="R802" s="64" t="e">
        <f>VLOOKUP($B802,選擇權未平倉餘額!$A$4:$I$500,6,FALSE)</f>
        <v>#N/A</v>
      </c>
      <c r="S802" s="64" t="e">
        <f>VLOOKUP($B802,選擇權未平倉餘額!$A$4:$I$500,7,FALSE)</f>
        <v>#N/A</v>
      </c>
      <c r="T802" s="64" t="e">
        <f>VLOOKUP($B802,選擇權未平倉餘額!$A$4:$I$500,8,FALSE)</f>
        <v>#N/A</v>
      </c>
      <c r="U802" s="64" t="e">
        <f>VLOOKUP($B802,選擇權未平倉餘額!$A$4:$I$500,9,FALSE)</f>
        <v>#N/A</v>
      </c>
      <c r="V802" s="39" t="e">
        <f>VLOOKUP($B802,臺指選擇權P_C_Ratios!$A$4:$C$500,3,FALSE)</f>
        <v>#N/A</v>
      </c>
      <c r="W802" s="41" t="e">
        <f>VLOOKUP($B802,散戶多空比!$A$6:$L$500,12,FALSE)</f>
        <v>#N/A</v>
      </c>
      <c r="X802" s="40" t="e">
        <f>VLOOKUP($B802,期貨大額交易人未沖銷部位!$A$4:$O$499,4,FALSE)</f>
        <v>#N/A</v>
      </c>
      <c r="Y802" s="40" t="e">
        <f>VLOOKUP($B802,期貨大額交易人未沖銷部位!$A$4:$O$499,7,FALSE)</f>
        <v>#N/A</v>
      </c>
      <c r="Z802" s="40" t="e">
        <f>VLOOKUP($B802,期貨大額交易人未沖銷部位!$A$4:$O$499,10,FALSE)</f>
        <v>#N/A</v>
      </c>
      <c r="AA802" s="40" t="e">
        <f>VLOOKUP($B802,期貨大額交易人未沖銷部位!$A$4:$O$499,13,FALSE)</f>
        <v>#N/A</v>
      </c>
      <c r="AB802" s="40" t="e">
        <f>VLOOKUP($B802,期貨大額交易人未沖銷部位!$A$4:$O$499,14,FALSE)</f>
        <v>#N/A</v>
      </c>
      <c r="AC802" s="40" t="e">
        <f>VLOOKUP($B802,期貨大額交易人未沖銷部位!$A$4:$O$499,15,FALSE)</f>
        <v>#N/A</v>
      </c>
      <c r="AD802" s="33" t="e">
        <f>VLOOKUP($B802,三大美股走勢!$A$4:$J$495,4,FALSE)</f>
        <v>#N/A</v>
      </c>
      <c r="AE802" s="33" t="e">
        <f>VLOOKUP($B802,三大美股走勢!$A$4:$J$495,7,FALSE)</f>
        <v>#N/A</v>
      </c>
      <c r="AF802" s="33" t="e">
        <f>VLOOKUP($B802,三大美股走勢!$A$4:$J$495,10,FALSE)</f>
        <v>#N/A</v>
      </c>
    </row>
    <row r="803" spans="2:32">
      <c r="B803" s="32">
        <v>43582</v>
      </c>
      <c r="C803" s="33" t="e">
        <f>VLOOKUP($B803,大盤與近月台指!$A$4:$I$499,2,FALSE)</f>
        <v>#N/A</v>
      </c>
      <c r="D803" s="34" t="e">
        <f>VLOOKUP($B803,大盤與近月台指!$A$4:$I$499,3,FALSE)</f>
        <v>#N/A</v>
      </c>
      <c r="E803" s="35" t="e">
        <f>VLOOKUP($B803,大盤與近月台指!$A$4:$I$499,4,FALSE)</f>
        <v>#N/A</v>
      </c>
      <c r="F803" s="33" t="e">
        <f>VLOOKUP($B803,大盤與近月台指!$A$4:$I$499,5,FALSE)</f>
        <v>#N/A</v>
      </c>
      <c r="G803" s="49" t="e">
        <f>VLOOKUP($B803,三大法人買賣超!$A$4:$I$500,3,FALSE)</f>
        <v>#N/A</v>
      </c>
      <c r="H803" s="34" t="e">
        <f>VLOOKUP($B803,三大法人買賣超!$A$4:$I$500,5,FALSE)</f>
        <v>#N/A</v>
      </c>
      <c r="I803" s="27" t="e">
        <f>VLOOKUP($B803,三大法人買賣超!$A$4:$I$500,7,FALSE)</f>
        <v>#N/A</v>
      </c>
      <c r="J803" s="27" t="e">
        <f>VLOOKUP($B803,三大法人買賣超!$A$4:$I$500,9,FALSE)</f>
        <v>#N/A</v>
      </c>
      <c r="K803" s="37">
        <f>新台幣匯率美元指數!B804</f>
        <v>0</v>
      </c>
      <c r="L803" s="38">
        <f>新台幣匯率美元指數!C804</f>
        <v>0</v>
      </c>
      <c r="M803" s="39">
        <f>新台幣匯率美元指數!D804</f>
        <v>0</v>
      </c>
      <c r="N803" s="27" t="e">
        <f>VLOOKUP($B803,外資期貨未平倉口數!$A$4:$M$499,4,FALSE)</f>
        <v>#N/A</v>
      </c>
      <c r="O803" s="27" t="e">
        <f>VLOOKUP($B803,外資期貨未平倉口數!$A$4:$M$499,9,FALSE)</f>
        <v>#N/A</v>
      </c>
      <c r="P803" s="27" t="e">
        <f>VLOOKUP($B803,外資期貨未平倉口數!$A$4:$M$499,10,FALSE)</f>
        <v>#N/A</v>
      </c>
      <c r="Q803" s="27" t="e">
        <f>VLOOKUP($B803,外資期貨未平倉口數!$A$4:$M$499,11,FALSE)</f>
        <v>#N/A</v>
      </c>
      <c r="R803" s="64" t="e">
        <f>VLOOKUP($B803,選擇權未平倉餘額!$A$4:$I$500,6,FALSE)</f>
        <v>#N/A</v>
      </c>
      <c r="S803" s="64" t="e">
        <f>VLOOKUP($B803,選擇權未平倉餘額!$A$4:$I$500,7,FALSE)</f>
        <v>#N/A</v>
      </c>
      <c r="T803" s="64" t="e">
        <f>VLOOKUP($B803,選擇權未平倉餘額!$A$4:$I$500,8,FALSE)</f>
        <v>#N/A</v>
      </c>
      <c r="U803" s="64" t="e">
        <f>VLOOKUP($B803,選擇權未平倉餘額!$A$4:$I$500,9,FALSE)</f>
        <v>#N/A</v>
      </c>
      <c r="V803" s="39" t="e">
        <f>VLOOKUP($B803,臺指選擇權P_C_Ratios!$A$4:$C$500,3,FALSE)</f>
        <v>#N/A</v>
      </c>
      <c r="W803" s="41" t="e">
        <f>VLOOKUP($B803,散戶多空比!$A$6:$L$500,12,FALSE)</f>
        <v>#N/A</v>
      </c>
      <c r="X803" s="40" t="e">
        <f>VLOOKUP($B803,期貨大額交易人未沖銷部位!$A$4:$O$499,4,FALSE)</f>
        <v>#N/A</v>
      </c>
      <c r="Y803" s="40" t="e">
        <f>VLOOKUP($B803,期貨大額交易人未沖銷部位!$A$4:$O$499,7,FALSE)</f>
        <v>#N/A</v>
      </c>
      <c r="Z803" s="40" t="e">
        <f>VLOOKUP($B803,期貨大額交易人未沖銷部位!$A$4:$O$499,10,FALSE)</f>
        <v>#N/A</v>
      </c>
      <c r="AA803" s="40" t="e">
        <f>VLOOKUP($B803,期貨大額交易人未沖銷部位!$A$4:$O$499,13,FALSE)</f>
        <v>#N/A</v>
      </c>
      <c r="AB803" s="40" t="e">
        <f>VLOOKUP($B803,期貨大額交易人未沖銷部位!$A$4:$O$499,14,FALSE)</f>
        <v>#N/A</v>
      </c>
      <c r="AC803" s="40" t="e">
        <f>VLOOKUP($B803,期貨大額交易人未沖銷部位!$A$4:$O$499,15,FALSE)</f>
        <v>#N/A</v>
      </c>
      <c r="AD803" s="33" t="e">
        <f>VLOOKUP($B803,三大美股走勢!$A$4:$J$495,4,FALSE)</f>
        <v>#N/A</v>
      </c>
      <c r="AE803" s="33" t="e">
        <f>VLOOKUP($B803,三大美股走勢!$A$4:$J$495,7,FALSE)</f>
        <v>#N/A</v>
      </c>
      <c r="AF803" s="33" t="e">
        <f>VLOOKUP($B803,三大美股走勢!$A$4:$J$495,10,FALSE)</f>
        <v>#N/A</v>
      </c>
    </row>
    <row r="804" spans="2:32">
      <c r="B804" s="32">
        <v>43583</v>
      </c>
      <c r="C804" s="33" t="e">
        <f>VLOOKUP($B804,大盤與近月台指!$A$4:$I$499,2,FALSE)</f>
        <v>#N/A</v>
      </c>
      <c r="D804" s="34" t="e">
        <f>VLOOKUP($B804,大盤與近月台指!$A$4:$I$499,3,FALSE)</f>
        <v>#N/A</v>
      </c>
      <c r="E804" s="35" t="e">
        <f>VLOOKUP($B804,大盤與近月台指!$A$4:$I$499,4,FALSE)</f>
        <v>#N/A</v>
      </c>
      <c r="F804" s="33" t="e">
        <f>VLOOKUP($B804,大盤與近月台指!$A$4:$I$499,5,FALSE)</f>
        <v>#N/A</v>
      </c>
      <c r="G804" s="49" t="e">
        <f>VLOOKUP($B804,三大法人買賣超!$A$4:$I$500,3,FALSE)</f>
        <v>#N/A</v>
      </c>
      <c r="H804" s="34" t="e">
        <f>VLOOKUP($B804,三大法人買賣超!$A$4:$I$500,5,FALSE)</f>
        <v>#N/A</v>
      </c>
      <c r="I804" s="27" t="e">
        <f>VLOOKUP($B804,三大法人買賣超!$A$4:$I$500,7,FALSE)</f>
        <v>#N/A</v>
      </c>
      <c r="J804" s="27" t="e">
        <f>VLOOKUP($B804,三大法人買賣超!$A$4:$I$500,9,FALSE)</f>
        <v>#N/A</v>
      </c>
      <c r="K804" s="37">
        <f>新台幣匯率美元指數!B805</f>
        <v>0</v>
      </c>
      <c r="L804" s="38">
        <f>新台幣匯率美元指數!C805</f>
        <v>0</v>
      </c>
      <c r="M804" s="39">
        <f>新台幣匯率美元指數!D805</f>
        <v>0</v>
      </c>
      <c r="N804" s="27" t="e">
        <f>VLOOKUP($B804,外資期貨未平倉口數!$A$4:$M$499,4,FALSE)</f>
        <v>#N/A</v>
      </c>
      <c r="O804" s="27" t="e">
        <f>VLOOKUP($B804,外資期貨未平倉口數!$A$4:$M$499,9,FALSE)</f>
        <v>#N/A</v>
      </c>
      <c r="P804" s="27" t="e">
        <f>VLOOKUP($B804,外資期貨未平倉口數!$A$4:$M$499,10,FALSE)</f>
        <v>#N/A</v>
      </c>
      <c r="Q804" s="27" t="e">
        <f>VLOOKUP($B804,外資期貨未平倉口數!$A$4:$M$499,11,FALSE)</f>
        <v>#N/A</v>
      </c>
      <c r="R804" s="64" t="e">
        <f>VLOOKUP($B804,選擇權未平倉餘額!$A$4:$I$500,6,FALSE)</f>
        <v>#N/A</v>
      </c>
      <c r="S804" s="64" t="e">
        <f>VLOOKUP($B804,選擇權未平倉餘額!$A$4:$I$500,7,FALSE)</f>
        <v>#N/A</v>
      </c>
      <c r="T804" s="64" t="e">
        <f>VLOOKUP($B804,選擇權未平倉餘額!$A$4:$I$500,8,FALSE)</f>
        <v>#N/A</v>
      </c>
      <c r="U804" s="64" t="e">
        <f>VLOOKUP($B804,選擇權未平倉餘額!$A$4:$I$500,9,FALSE)</f>
        <v>#N/A</v>
      </c>
      <c r="V804" s="39" t="e">
        <f>VLOOKUP($B804,臺指選擇權P_C_Ratios!$A$4:$C$500,3,FALSE)</f>
        <v>#N/A</v>
      </c>
      <c r="W804" s="41" t="e">
        <f>VLOOKUP($B804,散戶多空比!$A$6:$L$500,12,FALSE)</f>
        <v>#N/A</v>
      </c>
      <c r="X804" s="40" t="e">
        <f>VLOOKUP($B804,期貨大額交易人未沖銷部位!$A$4:$O$499,4,FALSE)</f>
        <v>#N/A</v>
      </c>
      <c r="Y804" s="40" t="e">
        <f>VLOOKUP($B804,期貨大額交易人未沖銷部位!$A$4:$O$499,7,FALSE)</f>
        <v>#N/A</v>
      </c>
      <c r="Z804" s="40" t="e">
        <f>VLOOKUP($B804,期貨大額交易人未沖銷部位!$A$4:$O$499,10,FALSE)</f>
        <v>#N/A</v>
      </c>
      <c r="AA804" s="40" t="e">
        <f>VLOOKUP($B804,期貨大額交易人未沖銷部位!$A$4:$O$499,13,FALSE)</f>
        <v>#N/A</v>
      </c>
      <c r="AB804" s="40" t="e">
        <f>VLOOKUP($B804,期貨大額交易人未沖銷部位!$A$4:$O$499,14,FALSE)</f>
        <v>#N/A</v>
      </c>
      <c r="AC804" s="40" t="e">
        <f>VLOOKUP($B804,期貨大額交易人未沖銷部位!$A$4:$O$499,15,FALSE)</f>
        <v>#N/A</v>
      </c>
      <c r="AD804" s="33" t="e">
        <f>VLOOKUP($B804,三大美股走勢!$A$4:$J$495,4,FALSE)</f>
        <v>#N/A</v>
      </c>
      <c r="AE804" s="33" t="e">
        <f>VLOOKUP($B804,三大美股走勢!$A$4:$J$495,7,FALSE)</f>
        <v>#N/A</v>
      </c>
      <c r="AF804" s="33" t="e">
        <f>VLOOKUP($B804,三大美股走勢!$A$4:$J$495,10,FALSE)</f>
        <v>#N/A</v>
      </c>
    </row>
    <row r="805" spans="2:32">
      <c r="B805" s="32">
        <v>43584</v>
      </c>
      <c r="C805" s="33" t="e">
        <f>VLOOKUP($B805,大盤與近月台指!$A$4:$I$499,2,FALSE)</f>
        <v>#N/A</v>
      </c>
      <c r="D805" s="34" t="e">
        <f>VLOOKUP($B805,大盤與近月台指!$A$4:$I$499,3,FALSE)</f>
        <v>#N/A</v>
      </c>
      <c r="E805" s="35" t="e">
        <f>VLOOKUP($B805,大盤與近月台指!$A$4:$I$499,4,FALSE)</f>
        <v>#N/A</v>
      </c>
      <c r="F805" s="33" t="e">
        <f>VLOOKUP($B805,大盤與近月台指!$A$4:$I$499,5,FALSE)</f>
        <v>#N/A</v>
      </c>
      <c r="G805" s="49" t="e">
        <f>VLOOKUP($B805,三大法人買賣超!$A$4:$I$500,3,FALSE)</f>
        <v>#N/A</v>
      </c>
      <c r="H805" s="34" t="e">
        <f>VLOOKUP($B805,三大法人買賣超!$A$4:$I$500,5,FALSE)</f>
        <v>#N/A</v>
      </c>
      <c r="I805" s="27" t="e">
        <f>VLOOKUP($B805,三大法人買賣超!$A$4:$I$500,7,FALSE)</f>
        <v>#N/A</v>
      </c>
      <c r="J805" s="27" t="e">
        <f>VLOOKUP($B805,三大法人買賣超!$A$4:$I$500,9,FALSE)</f>
        <v>#N/A</v>
      </c>
      <c r="K805" s="37">
        <f>新台幣匯率美元指數!B806</f>
        <v>0</v>
      </c>
      <c r="L805" s="38">
        <f>新台幣匯率美元指數!C806</f>
        <v>0</v>
      </c>
      <c r="M805" s="39">
        <f>新台幣匯率美元指數!D806</f>
        <v>0</v>
      </c>
      <c r="N805" s="27" t="e">
        <f>VLOOKUP($B805,外資期貨未平倉口數!$A$4:$M$499,4,FALSE)</f>
        <v>#N/A</v>
      </c>
      <c r="O805" s="27" t="e">
        <f>VLOOKUP($B805,外資期貨未平倉口數!$A$4:$M$499,9,FALSE)</f>
        <v>#N/A</v>
      </c>
      <c r="P805" s="27" t="e">
        <f>VLOOKUP($B805,外資期貨未平倉口數!$A$4:$M$499,10,FALSE)</f>
        <v>#N/A</v>
      </c>
      <c r="Q805" s="27" t="e">
        <f>VLOOKUP($B805,外資期貨未平倉口數!$A$4:$M$499,11,FALSE)</f>
        <v>#N/A</v>
      </c>
      <c r="R805" s="64" t="e">
        <f>VLOOKUP($B805,選擇權未平倉餘額!$A$4:$I$500,6,FALSE)</f>
        <v>#N/A</v>
      </c>
      <c r="S805" s="64" t="e">
        <f>VLOOKUP($B805,選擇權未平倉餘額!$A$4:$I$500,7,FALSE)</f>
        <v>#N/A</v>
      </c>
      <c r="T805" s="64" t="e">
        <f>VLOOKUP($B805,選擇權未平倉餘額!$A$4:$I$500,8,FALSE)</f>
        <v>#N/A</v>
      </c>
      <c r="U805" s="64" t="e">
        <f>VLOOKUP($B805,選擇權未平倉餘額!$A$4:$I$500,9,FALSE)</f>
        <v>#N/A</v>
      </c>
      <c r="V805" s="39" t="e">
        <f>VLOOKUP($B805,臺指選擇權P_C_Ratios!$A$4:$C$500,3,FALSE)</f>
        <v>#N/A</v>
      </c>
      <c r="W805" s="41" t="e">
        <f>VLOOKUP($B805,散戶多空比!$A$6:$L$500,12,FALSE)</f>
        <v>#N/A</v>
      </c>
      <c r="X805" s="40" t="e">
        <f>VLOOKUP($B805,期貨大額交易人未沖銷部位!$A$4:$O$499,4,FALSE)</f>
        <v>#N/A</v>
      </c>
      <c r="Y805" s="40" t="e">
        <f>VLOOKUP($B805,期貨大額交易人未沖銷部位!$A$4:$O$499,7,FALSE)</f>
        <v>#N/A</v>
      </c>
      <c r="Z805" s="40" t="e">
        <f>VLOOKUP($B805,期貨大額交易人未沖銷部位!$A$4:$O$499,10,FALSE)</f>
        <v>#N/A</v>
      </c>
      <c r="AA805" s="40" t="e">
        <f>VLOOKUP($B805,期貨大額交易人未沖銷部位!$A$4:$O$499,13,FALSE)</f>
        <v>#N/A</v>
      </c>
      <c r="AB805" s="40" t="e">
        <f>VLOOKUP($B805,期貨大額交易人未沖銷部位!$A$4:$O$499,14,FALSE)</f>
        <v>#N/A</v>
      </c>
      <c r="AC805" s="40" t="e">
        <f>VLOOKUP($B805,期貨大額交易人未沖銷部位!$A$4:$O$499,15,FALSE)</f>
        <v>#N/A</v>
      </c>
      <c r="AD805" s="33" t="e">
        <f>VLOOKUP($B805,三大美股走勢!$A$4:$J$495,4,FALSE)</f>
        <v>#N/A</v>
      </c>
      <c r="AE805" s="33" t="e">
        <f>VLOOKUP($B805,三大美股走勢!$A$4:$J$495,7,FALSE)</f>
        <v>#N/A</v>
      </c>
      <c r="AF805" s="33" t="e">
        <f>VLOOKUP($B805,三大美股走勢!$A$4:$J$495,10,FALSE)</f>
        <v>#N/A</v>
      </c>
    </row>
    <row r="806" spans="2:32">
      <c r="B806" s="32">
        <v>43585</v>
      </c>
      <c r="C806" s="33" t="e">
        <f>VLOOKUP($B806,大盤與近月台指!$A$4:$I$499,2,FALSE)</f>
        <v>#N/A</v>
      </c>
      <c r="D806" s="34" t="e">
        <f>VLOOKUP($B806,大盤與近月台指!$A$4:$I$499,3,FALSE)</f>
        <v>#N/A</v>
      </c>
      <c r="E806" s="35" t="e">
        <f>VLOOKUP($B806,大盤與近月台指!$A$4:$I$499,4,FALSE)</f>
        <v>#N/A</v>
      </c>
      <c r="F806" s="33" t="e">
        <f>VLOOKUP($B806,大盤與近月台指!$A$4:$I$499,5,FALSE)</f>
        <v>#N/A</v>
      </c>
      <c r="G806" s="49" t="e">
        <f>VLOOKUP($B806,三大法人買賣超!$A$4:$I$500,3,FALSE)</f>
        <v>#N/A</v>
      </c>
      <c r="H806" s="34" t="e">
        <f>VLOOKUP($B806,三大法人買賣超!$A$4:$I$500,5,FALSE)</f>
        <v>#N/A</v>
      </c>
      <c r="I806" s="27" t="e">
        <f>VLOOKUP($B806,三大法人買賣超!$A$4:$I$500,7,FALSE)</f>
        <v>#N/A</v>
      </c>
      <c r="J806" s="27" t="e">
        <f>VLOOKUP($B806,三大法人買賣超!$A$4:$I$500,9,FALSE)</f>
        <v>#N/A</v>
      </c>
      <c r="K806" s="37">
        <f>新台幣匯率美元指數!B807</f>
        <v>0</v>
      </c>
      <c r="L806" s="38">
        <f>新台幣匯率美元指數!C807</f>
        <v>0</v>
      </c>
      <c r="M806" s="39">
        <f>新台幣匯率美元指數!D807</f>
        <v>0</v>
      </c>
      <c r="N806" s="27" t="e">
        <f>VLOOKUP($B806,外資期貨未平倉口數!$A$4:$M$499,4,FALSE)</f>
        <v>#N/A</v>
      </c>
      <c r="O806" s="27" t="e">
        <f>VLOOKUP($B806,外資期貨未平倉口數!$A$4:$M$499,9,FALSE)</f>
        <v>#N/A</v>
      </c>
      <c r="P806" s="27" t="e">
        <f>VLOOKUP($B806,外資期貨未平倉口數!$A$4:$M$499,10,FALSE)</f>
        <v>#N/A</v>
      </c>
      <c r="Q806" s="27" t="e">
        <f>VLOOKUP($B806,外資期貨未平倉口數!$A$4:$M$499,11,FALSE)</f>
        <v>#N/A</v>
      </c>
      <c r="R806" s="64" t="e">
        <f>VLOOKUP($B806,選擇權未平倉餘額!$A$4:$I$500,6,FALSE)</f>
        <v>#N/A</v>
      </c>
      <c r="S806" s="64" t="e">
        <f>VLOOKUP($B806,選擇權未平倉餘額!$A$4:$I$500,7,FALSE)</f>
        <v>#N/A</v>
      </c>
      <c r="T806" s="64" t="e">
        <f>VLOOKUP($B806,選擇權未平倉餘額!$A$4:$I$500,8,FALSE)</f>
        <v>#N/A</v>
      </c>
      <c r="U806" s="64" t="e">
        <f>VLOOKUP($B806,選擇權未平倉餘額!$A$4:$I$500,9,FALSE)</f>
        <v>#N/A</v>
      </c>
      <c r="V806" s="39" t="e">
        <f>VLOOKUP($B806,臺指選擇權P_C_Ratios!$A$4:$C$500,3,FALSE)</f>
        <v>#N/A</v>
      </c>
      <c r="W806" s="41" t="e">
        <f>VLOOKUP($B806,散戶多空比!$A$6:$L$500,12,FALSE)</f>
        <v>#N/A</v>
      </c>
      <c r="X806" s="40" t="e">
        <f>VLOOKUP($B806,期貨大額交易人未沖銷部位!$A$4:$O$499,4,FALSE)</f>
        <v>#N/A</v>
      </c>
      <c r="Y806" s="40" t="e">
        <f>VLOOKUP($B806,期貨大額交易人未沖銷部位!$A$4:$O$499,7,FALSE)</f>
        <v>#N/A</v>
      </c>
      <c r="Z806" s="40" t="e">
        <f>VLOOKUP($B806,期貨大額交易人未沖銷部位!$A$4:$O$499,10,FALSE)</f>
        <v>#N/A</v>
      </c>
      <c r="AA806" s="40" t="e">
        <f>VLOOKUP($B806,期貨大額交易人未沖銷部位!$A$4:$O$499,13,FALSE)</f>
        <v>#N/A</v>
      </c>
      <c r="AB806" s="40" t="e">
        <f>VLOOKUP($B806,期貨大額交易人未沖銷部位!$A$4:$O$499,14,FALSE)</f>
        <v>#N/A</v>
      </c>
      <c r="AC806" s="40" t="e">
        <f>VLOOKUP($B806,期貨大額交易人未沖銷部位!$A$4:$O$499,15,FALSE)</f>
        <v>#N/A</v>
      </c>
      <c r="AD806" s="33" t="e">
        <f>VLOOKUP($B806,三大美股走勢!$A$4:$J$495,4,FALSE)</f>
        <v>#N/A</v>
      </c>
      <c r="AE806" s="33" t="e">
        <f>VLOOKUP($B806,三大美股走勢!$A$4:$J$495,7,FALSE)</f>
        <v>#N/A</v>
      </c>
      <c r="AF806" s="33" t="e">
        <f>VLOOKUP($B806,三大美股走勢!$A$4:$J$495,10,FALSE)</f>
        <v>#N/A</v>
      </c>
    </row>
    <row r="807" spans="2:32">
      <c r="B807" s="32">
        <v>43586</v>
      </c>
      <c r="C807" s="33" t="e">
        <f>VLOOKUP($B807,大盤與近月台指!$A$4:$I$499,2,FALSE)</f>
        <v>#N/A</v>
      </c>
      <c r="D807" s="34" t="e">
        <f>VLOOKUP($B807,大盤與近月台指!$A$4:$I$499,3,FALSE)</f>
        <v>#N/A</v>
      </c>
      <c r="E807" s="35" t="e">
        <f>VLOOKUP($B807,大盤與近月台指!$A$4:$I$499,4,FALSE)</f>
        <v>#N/A</v>
      </c>
      <c r="F807" s="33" t="e">
        <f>VLOOKUP($B807,大盤與近月台指!$A$4:$I$499,5,FALSE)</f>
        <v>#N/A</v>
      </c>
      <c r="G807" s="49" t="e">
        <f>VLOOKUP($B807,三大法人買賣超!$A$4:$I$500,3,FALSE)</f>
        <v>#N/A</v>
      </c>
      <c r="H807" s="34" t="e">
        <f>VLOOKUP($B807,三大法人買賣超!$A$4:$I$500,5,FALSE)</f>
        <v>#N/A</v>
      </c>
      <c r="I807" s="27" t="e">
        <f>VLOOKUP($B807,三大法人買賣超!$A$4:$I$500,7,FALSE)</f>
        <v>#N/A</v>
      </c>
      <c r="J807" s="27" t="e">
        <f>VLOOKUP($B807,三大法人買賣超!$A$4:$I$500,9,FALSE)</f>
        <v>#N/A</v>
      </c>
      <c r="K807" s="37">
        <f>新台幣匯率美元指數!B808</f>
        <v>0</v>
      </c>
      <c r="L807" s="38">
        <f>新台幣匯率美元指數!C808</f>
        <v>0</v>
      </c>
      <c r="M807" s="39">
        <f>新台幣匯率美元指數!D808</f>
        <v>0</v>
      </c>
      <c r="N807" s="27" t="e">
        <f>VLOOKUP($B807,外資期貨未平倉口數!$A$4:$M$499,4,FALSE)</f>
        <v>#N/A</v>
      </c>
      <c r="O807" s="27" t="e">
        <f>VLOOKUP($B807,外資期貨未平倉口數!$A$4:$M$499,9,FALSE)</f>
        <v>#N/A</v>
      </c>
      <c r="P807" s="27" t="e">
        <f>VLOOKUP($B807,外資期貨未平倉口數!$A$4:$M$499,10,FALSE)</f>
        <v>#N/A</v>
      </c>
      <c r="Q807" s="27" t="e">
        <f>VLOOKUP($B807,外資期貨未平倉口數!$A$4:$M$499,11,FALSE)</f>
        <v>#N/A</v>
      </c>
      <c r="R807" s="64" t="e">
        <f>VLOOKUP($B807,選擇權未平倉餘額!$A$4:$I$500,6,FALSE)</f>
        <v>#N/A</v>
      </c>
      <c r="S807" s="64" t="e">
        <f>VLOOKUP($B807,選擇權未平倉餘額!$A$4:$I$500,7,FALSE)</f>
        <v>#N/A</v>
      </c>
      <c r="T807" s="64" t="e">
        <f>VLOOKUP($B807,選擇權未平倉餘額!$A$4:$I$500,8,FALSE)</f>
        <v>#N/A</v>
      </c>
      <c r="U807" s="64" t="e">
        <f>VLOOKUP($B807,選擇權未平倉餘額!$A$4:$I$500,9,FALSE)</f>
        <v>#N/A</v>
      </c>
      <c r="V807" s="39" t="e">
        <f>VLOOKUP($B807,臺指選擇權P_C_Ratios!$A$4:$C$500,3,FALSE)</f>
        <v>#N/A</v>
      </c>
      <c r="W807" s="41" t="e">
        <f>VLOOKUP($B807,散戶多空比!$A$6:$L$500,12,FALSE)</f>
        <v>#N/A</v>
      </c>
      <c r="X807" s="40" t="e">
        <f>VLOOKUP($B807,期貨大額交易人未沖銷部位!$A$4:$O$499,4,FALSE)</f>
        <v>#N/A</v>
      </c>
      <c r="Y807" s="40" t="e">
        <f>VLOOKUP($B807,期貨大額交易人未沖銷部位!$A$4:$O$499,7,FALSE)</f>
        <v>#N/A</v>
      </c>
      <c r="Z807" s="40" t="e">
        <f>VLOOKUP($B807,期貨大額交易人未沖銷部位!$A$4:$O$499,10,FALSE)</f>
        <v>#N/A</v>
      </c>
      <c r="AA807" s="40" t="e">
        <f>VLOOKUP($B807,期貨大額交易人未沖銷部位!$A$4:$O$499,13,FALSE)</f>
        <v>#N/A</v>
      </c>
      <c r="AB807" s="40" t="e">
        <f>VLOOKUP($B807,期貨大額交易人未沖銷部位!$A$4:$O$499,14,FALSE)</f>
        <v>#N/A</v>
      </c>
      <c r="AC807" s="40" t="e">
        <f>VLOOKUP($B807,期貨大額交易人未沖銷部位!$A$4:$O$499,15,FALSE)</f>
        <v>#N/A</v>
      </c>
      <c r="AD807" s="33" t="e">
        <f>VLOOKUP($B807,三大美股走勢!$A$4:$J$495,4,FALSE)</f>
        <v>#N/A</v>
      </c>
      <c r="AE807" s="33" t="e">
        <f>VLOOKUP($B807,三大美股走勢!$A$4:$J$495,7,FALSE)</f>
        <v>#N/A</v>
      </c>
      <c r="AF807" s="33" t="e">
        <f>VLOOKUP($B807,三大美股走勢!$A$4:$J$495,10,FALSE)</f>
        <v>#N/A</v>
      </c>
    </row>
    <row r="808" spans="2:32">
      <c r="B808" s="32">
        <v>43587</v>
      </c>
      <c r="C808" s="33" t="e">
        <f>VLOOKUP($B808,大盤與近月台指!$A$4:$I$499,2,FALSE)</f>
        <v>#N/A</v>
      </c>
      <c r="D808" s="34" t="e">
        <f>VLOOKUP($B808,大盤與近月台指!$A$4:$I$499,3,FALSE)</f>
        <v>#N/A</v>
      </c>
      <c r="E808" s="35" t="e">
        <f>VLOOKUP($B808,大盤與近月台指!$A$4:$I$499,4,FALSE)</f>
        <v>#N/A</v>
      </c>
      <c r="F808" s="33" t="e">
        <f>VLOOKUP($B808,大盤與近月台指!$A$4:$I$499,5,FALSE)</f>
        <v>#N/A</v>
      </c>
      <c r="G808" s="49" t="e">
        <f>VLOOKUP($B808,三大法人買賣超!$A$4:$I$500,3,FALSE)</f>
        <v>#N/A</v>
      </c>
      <c r="H808" s="34" t="e">
        <f>VLOOKUP($B808,三大法人買賣超!$A$4:$I$500,5,FALSE)</f>
        <v>#N/A</v>
      </c>
      <c r="I808" s="27" t="e">
        <f>VLOOKUP($B808,三大法人買賣超!$A$4:$I$500,7,FALSE)</f>
        <v>#N/A</v>
      </c>
      <c r="J808" s="27" t="e">
        <f>VLOOKUP($B808,三大法人買賣超!$A$4:$I$500,9,FALSE)</f>
        <v>#N/A</v>
      </c>
      <c r="K808" s="37">
        <f>新台幣匯率美元指數!B809</f>
        <v>0</v>
      </c>
      <c r="L808" s="38">
        <f>新台幣匯率美元指數!C809</f>
        <v>0</v>
      </c>
      <c r="M808" s="39">
        <f>新台幣匯率美元指數!D809</f>
        <v>0</v>
      </c>
      <c r="N808" s="27" t="e">
        <f>VLOOKUP($B808,外資期貨未平倉口數!$A$4:$M$499,4,FALSE)</f>
        <v>#N/A</v>
      </c>
      <c r="O808" s="27" t="e">
        <f>VLOOKUP($B808,外資期貨未平倉口數!$A$4:$M$499,9,FALSE)</f>
        <v>#N/A</v>
      </c>
      <c r="P808" s="27" t="e">
        <f>VLOOKUP($B808,外資期貨未平倉口數!$A$4:$M$499,10,FALSE)</f>
        <v>#N/A</v>
      </c>
      <c r="Q808" s="27" t="e">
        <f>VLOOKUP($B808,外資期貨未平倉口數!$A$4:$M$499,11,FALSE)</f>
        <v>#N/A</v>
      </c>
      <c r="R808" s="64" t="e">
        <f>VLOOKUP($B808,選擇權未平倉餘額!$A$4:$I$500,6,FALSE)</f>
        <v>#N/A</v>
      </c>
      <c r="S808" s="64" t="e">
        <f>VLOOKUP($B808,選擇權未平倉餘額!$A$4:$I$500,7,FALSE)</f>
        <v>#N/A</v>
      </c>
      <c r="T808" s="64" t="e">
        <f>VLOOKUP($B808,選擇權未平倉餘額!$A$4:$I$500,8,FALSE)</f>
        <v>#N/A</v>
      </c>
      <c r="U808" s="64" t="e">
        <f>VLOOKUP($B808,選擇權未平倉餘額!$A$4:$I$500,9,FALSE)</f>
        <v>#N/A</v>
      </c>
      <c r="V808" s="39" t="e">
        <f>VLOOKUP($B808,臺指選擇權P_C_Ratios!$A$4:$C$500,3,FALSE)</f>
        <v>#N/A</v>
      </c>
      <c r="W808" s="41" t="e">
        <f>VLOOKUP($B808,散戶多空比!$A$6:$L$500,12,FALSE)</f>
        <v>#N/A</v>
      </c>
      <c r="X808" s="40" t="e">
        <f>VLOOKUP($B808,期貨大額交易人未沖銷部位!$A$4:$O$499,4,FALSE)</f>
        <v>#N/A</v>
      </c>
      <c r="Y808" s="40" t="e">
        <f>VLOOKUP($B808,期貨大額交易人未沖銷部位!$A$4:$O$499,7,FALSE)</f>
        <v>#N/A</v>
      </c>
      <c r="Z808" s="40" t="e">
        <f>VLOOKUP($B808,期貨大額交易人未沖銷部位!$A$4:$O$499,10,FALSE)</f>
        <v>#N/A</v>
      </c>
      <c r="AA808" s="40" t="e">
        <f>VLOOKUP($B808,期貨大額交易人未沖銷部位!$A$4:$O$499,13,FALSE)</f>
        <v>#N/A</v>
      </c>
      <c r="AB808" s="40" t="e">
        <f>VLOOKUP($B808,期貨大額交易人未沖銷部位!$A$4:$O$499,14,FALSE)</f>
        <v>#N/A</v>
      </c>
      <c r="AC808" s="40" t="e">
        <f>VLOOKUP($B808,期貨大額交易人未沖銷部位!$A$4:$O$499,15,FALSE)</f>
        <v>#N/A</v>
      </c>
      <c r="AD808" s="33" t="e">
        <f>VLOOKUP($B808,三大美股走勢!$A$4:$J$495,4,FALSE)</f>
        <v>#N/A</v>
      </c>
      <c r="AE808" s="33" t="e">
        <f>VLOOKUP($B808,三大美股走勢!$A$4:$J$495,7,FALSE)</f>
        <v>#N/A</v>
      </c>
      <c r="AF808" s="33" t="e">
        <f>VLOOKUP($B808,三大美股走勢!$A$4:$J$495,10,FALSE)</f>
        <v>#N/A</v>
      </c>
    </row>
    <row r="809" spans="2:32">
      <c r="B809" s="32">
        <v>43588</v>
      </c>
      <c r="C809" s="33" t="e">
        <f>VLOOKUP($B809,大盤與近月台指!$A$4:$I$499,2,FALSE)</f>
        <v>#N/A</v>
      </c>
      <c r="D809" s="34" t="e">
        <f>VLOOKUP($B809,大盤與近月台指!$A$4:$I$499,3,FALSE)</f>
        <v>#N/A</v>
      </c>
      <c r="E809" s="35" t="e">
        <f>VLOOKUP($B809,大盤與近月台指!$A$4:$I$499,4,FALSE)</f>
        <v>#N/A</v>
      </c>
      <c r="F809" s="33" t="e">
        <f>VLOOKUP($B809,大盤與近月台指!$A$4:$I$499,5,FALSE)</f>
        <v>#N/A</v>
      </c>
      <c r="G809" s="49" t="e">
        <f>VLOOKUP($B809,三大法人買賣超!$A$4:$I$500,3,FALSE)</f>
        <v>#N/A</v>
      </c>
      <c r="H809" s="34" t="e">
        <f>VLOOKUP($B809,三大法人買賣超!$A$4:$I$500,5,FALSE)</f>
        <v>#N/A</v>
      </c>
      <c r="I809" s="27" t="e">
        <f>VLOOKUP($B809,三大法人買賣超!$A$4:$I$500,7,FALSE)</f>
        <v>#N/A</v>
      </c>
      <c r="J809" s="27" t="e">
        <f>VLOOKUP($B809,三大法人買賣超!$A$4:$I$500,9,FALSE)</f>
        <v>#N/A</v>
      </c>
      <c r="K809" s="37">
        <f>新台幣匯率美元指數!B810</f>
        <v>0</v>
      </c>
      <c r="L809" s="38">
        <f>新台幣匯率美元指數!C810</f>
        <v>0</v>
      </c>
      <c r="M809" s="39">
        <f>新台幣匯率美元指數!D810</f>
        <v>0</v>
      </c>
      <c r="N809" s="27" t="e">
        <f>VLOOKUP($B809,外資期貨未平倉口數!$A$4:$M$499,4,FALSE)</f>
        <v>#N/A</v>
      </c>
      <c r="O809" s="27" t="e">
        <f>VLOOKUP($B809,外資期貨未平倉口數!$A$4:$M$499,9,FALSE)</f>
        <v>#N/A</v>
      </c>
      <c r="P809" s="27" t="e">
        <f>VLOOKUP($B809,外資期貨未平倉口數!$A$4:$M$499,10,FALSE)</f>
        <v>#N/A</v>
      </c>
      <c r="Q809" s="27" t="e">
        <f>VLOOKUP($B809,外資期貨未平倉口數!$A$4:$M$499,11,FALSE)</f>
        <v>#N/A</v>
      </c>
      <c r="R809" s="64" t="e">
        <f>VLOOKUP($B809,選擇權未平倉餘額!$A$4:$I$500,6,FALSE)</f>
        <v>#N/A</v>
      </c>
      <c r="S809" s="64" t="e">
        <f>VLOOKUP($B809,選擇權未平倉餘額!$A$4:$I$500,7,FALSE)</f>
        <v>#N/A</v>
      </c>
      <c r="T809" s="64" t="e">
        <f>VLOOKUP($B809,選擇權未平倉餘額!$A$4:$I$500,8,FALSE)</f>
        <v>#N/A</v>
      </c>
      <c r="U809" s="64" t="e">
        <f>VLOOKUP($B809,選擇權未平倉餘額!$A$4:$I$500,9,FALSE)</f>
        <v>#N/A</v>
      </c>
      <c r="V809" s="39" t="e">
        <f>VLOOKUP($B809,臺指選擇權P_C_Ratios!$A$4:$C$500,3,FALSE)</f>
        <v>#N/A</v>
      </c>
      <c r="W809" s="41" t="e">
        <f>VLOOKUP($B809,散戶多空比!$A$6:$L$500,12,FALSE)</f>
        <v>#N/A</v>
      </c>
      <c r="X809" s="40" t="e">
        <f>VLOOKUP($B809,期貨大額交易人未沖銷部位!$A$4:$O$499,4,FALSE)</f>
        <v>#N/A</v>
      </c>
      <c r="Y809" s="40" t="e">
        <f>VLOOKUP($B809,期貨大額交易人未沖銷部位!$A$4:$O$499,7,FALSE)</f>
        <v>#N/A</v>
      </c>
      <c r="Z809" s="40" t="e">
        <f>VLOOKUP($B809,期貨大額交易人未沖銷部位!$A$4:$O$499,10,FALSE)</f>
        <v>#N/A</v>
      </c>
      <c r="AA809" s="40" t="e">
        <f>VLOOKUP($B809,期貨大額交易人未沖銷部位!$A$4:$O$499,13,FALSE)</f>
        <v>#N/A</v>
      </c>
      <c r="AB809" s="40" t="e">
        <f>VLOOKUP($B809,期貨大額交易人未沖銷部位!$A$4:$O$499,14,FALSE)</f>
        <v>#N/A</v>
      </c>
      <c r="AC809" s="40" t="e">
        <f>VLOOKUP($B809,期貨大額交易人未沖銷部位!$A$4:$O$499,15,FALSE)</f>
        <v>#N/A</v>
      </c>
      <c r="AD809" s="33" t="e">
        <f>VLOOKUP($B809,三大美股走勢!$A$4:$J$495,4,FALSE)</f>
        <v>#N/A</v>
      </c>
      <c r="AE809" s="33" t="e">
        <f>VLOOKUP($B809,三大美股走勢!$A$4:$J$495,7,FALSE)</f>
        <v>#N/A</v>
      </c>
      <c r="AF809" s="33" t="e">
        <f>VLOOKUP($B809,三大美股走勢!$A$4:$J$495,10,FALSE)</f>
        <v>#N/A</v>
      </c>
    </row>
    <row r="810" spans="2:32">
      <c r="B810" s="32">
        <v>43589</v>
      </c>
      <c r="C810" s="33" t="e">
        <f>VLOOKUP($B810,大盤與近月台指!$A$4:$I$499,2,FALSE)</f>
        <v>#N/A</v>
      </c>
      <c r="D810" s="34" t="e">
        <f>VLOOKUP($B810,大盤與近月台指!$A$4:$I$499,3,FALSE)</f>
        <v>#N/A</v>
      </c>
      <c r="E810" s="35" t="e">
        <f>VLOOKUP($B810,大盤與近月台指!$A$4:$I$499,4,FALSE)</f>
        <v>#N/A</v>
      </c>
      <c r="F810" s="33" t="e">
        <f>VLOOKUP($B810,大盤與近月台指!$A$4:$I$499,5,FALSE)</f>
        <v>#N/A</v>
      </c>
      <c r="G810" s="49" t="e">
        <f>VLOOKUP($B810,三大法人買賣超!$A$4:$I$500,3,FALSE)</f>
        <v>#N/A</v>
      </c>
      <c r="H810" s="34" t="e">
        <f>VLOOKUP($B810,三大法人買賣超!$A$4:$I$500,5,FALSE)</f>
        <v>#N/A</v>
      </c>
      <c r="I810" s="27" t="e">
        <f>VLOOKUP($B810,三大法人買賣超!$A$4:$I$500,7,FALSE)</f>
        <v>#N/A</v>
      </c>
      <c r="J810" s="27" t="e">
        <f>VLOOKUP($B810,三大法人買賣超!$A$4:$I$500,9,FALSE)</f>
        <v>#N/A</v>
      </c>
      <c r="K810" s="37">
        <f>新台幣匯率美元指數!B811</f>
        <v>0</v>
      </c>
      <c r="L810" s="38">
        <f>新台幣匯率美元指數!C811</f>
        <v>0</v>
      </c>
      <c r="M810" s="39">
        <f>新台幣匯率美元指數!D811</f>
        <v>0</v>
      </c>
      <c r="N810" s="27" t="e">
        <f>VLOOKUP($B810,外資期貨未平倉口數!$A$4:$M$499,4,FALSE)</f>
        <v>#N/A</v>
      </c>
      <c r="O810" s="27" t="e">
        <f>VLOOKUP($B810,外資期貨未平倉口數!$A$4:$M$499,9,FALSE)</f>
        <v>#N/A</v>
      </c>
      <c r="P810" s="27" t="e">
        <f>VLOOKUP($B810,外資期貨未平倉口數!$A$4:$M$499,10,FALSE)</f>
        <v>#N/A</v>
      </c>
      <c r="Q810" s="27" t="e">
        <f>VLOOKUP($B810,外資期貨未平倉口數!$A$4:$M$499,11,FALSE)</f>
        <v>#N/A</v>
      </c>
      <c r="R810" s="64" t="e">
        <f>VLOOKUP($B810,選擇權未平倉餘額!$A$4:$I$500,6,FALSE)</f>
        <v>#N/A</v>
      </c>
      <c r="S810" s="64" t="e">
        <f>VLOOKUP($B810,選擇權未平倉餘額!$A$4:$I$500,7,FALSE)</f>
        <v>#N/A</v>
      </c>
      <c r="T810" s="64" t="e">
        <f>VLOOKUP($B810,選擇權未平倉餘額!$A$4:$I$500,8,FALSE)</f>
        <v>#N/A</v>
      </c>
      <c r="U810" s="64" t="e">
        <f>VLOOKUP($B810,選擇權未平倉餘額!$A$4:$I$500,9,FALSE)</f>
        <v>#N/A</v>
      </c>
      <c r="V810" s="39" t="e">
        <f>VLOOKUP($B810,臺指選擇權P_C_Ratios!$A$4:$C$500,3,FALSE)</f>
        <v>#N/A</v>
      </c>
      <c r="W810" s="41" t="e">
        <f>VLOOKUP($B810,散戶多空比!$A$6:$L$500,12,FALSE)</f>
        <v>#N/A</v>
      </c>
      <c r="X810" s="40" t="e">
        <f>VLOOKUP($B810,期貨大額交易人未沖銷部位!$A$4:$O$499,4,FALSE)</f>
        <v>#N/A</v>
      </c>
      <c r="Y810" s="40" t="e">
        <f>VLOOKUP($B810,期貨大額交易人未沖銷部位!$A$4:$O$499,7,FALSE)</f>
        <v>#N/A</v>
      </c>
      <c r="Z810" s="40" t="e">
        <f>VLOOKUP($B810,期貨大額交易人未沖銷部位!$A$4:$O$499,10,FALSE)</f>
        <v>#N/A</v>
      </c>
      <c r="AA810" s="40" t="e">
        <f>VLOOKUP($B810,期貨大額交易人未沖銷部位!$A$4:$O$499,13,FALSE)</f>
        <v>#N/A</v>
      </c>
      <c r="AB810" s="40" t="e">
        <f>VLOOKUP($B810,期貨大額交易人未沖銷部位!$A$4:$O$499,14,FALSE)</f>
        <v>#N/A</v>
      </c>
      <c r="AC810" s="40" t="e">
        <f>VLOOKUP($B810,期貨大額交易人未沖銷部位!$A$4:$O$499,15,FALSE)</f>
        <v>#N/A</v>
      </c>
      <c r="AD810" s="33" t="e">
        <f>VLOOKUP($B810,三大美股走勢!$A$4:$J$495,4,FALSE)</f>
        <v>#N/A</v>
      </c>
      <c r="AE810" s="33" t="e">
        <f>VLOOKUP($B810,三大美股走勢!$A$4:$J$495,7,FALSE)</f>
        <v>#N/A</v>
      </c>
      <c r="AF810" s="33" t="e">
        <f>VLOOKUP($B810,三大美股走勢!$A$4:$J$495,10,FALSE)</f>
        <v>#N/A</v>
      </c>
    </row>
    <row r="811" spans="2:32">
      <c r="B811" s="32">
        <v>43590</v>
      </c>
      <c r="C811" s="33" t="e">
        <f>VLOOKUP($B811,大盤與近月台指!$A$4:$I$499,2,FALSE)</f>
        <v>#N/A</v>
      </c>
      <c r="D811" s="34" t="e">
        <f>VLOOKUP($B811,大盤與近月台指!$A$4:$I$499,3,FALSE)</f>
        <v>#N/A</v>
      </c>
      <c r="E811" s="35" t="e">
        <f>VLOOKUP($B811,大盤與近月台指!$A$4:$I$499,4,FALSE)</f>
        <v>#N/A</v>
      </c>
      <c r="F811" s="33" t="e">
        <f>VLOOKUP($B811,大盤與近月台指!$A$4:$I$499,5,FALSE)</f>
        <v>#N/A</v>
      </c>
      <c r="G811" s="49" t="e">
        <f>VLOOKUP($B811,三大法人買賣超!$A$4:$I$500,3,FALSE)</f>
        <v>#N/A</v>
      </c>
      <c r="H811" s="34" t="e">
        <f>VLOOKUP($B811,三大法人買賣超!$A$4:$I$500,5,FALSE)</f>
        <v>#N/A</v>
      </c>
      <c r="I811" s="27" t="e">
        <f>VLOOKUP($B811,三大法人買賣超!$A$4:$I$500,7,FALSE)</f>
        <v>#N/A</v>
      </c>
      <c r="J811" s="27" t="e">
        <f>VLOOKUP($B811,三大法人買賣超!$A$4:$I$500,9,FALSE)</f>
        <v>#N/A</v>
      </c>
      <c r="K811" s="37">
        <f>新台幣匯率美元指數!B812</f>
        <v>0</v>
      </c>
      <c r="L811" s="38">
        <f>新台幣匯率美元指數!C812</f>
        <v>0</v>
      </c>
      <c r="M811" s="39">
        <f>新台幣匯率美元指數!D812</f>
        <v>0</v>
      </c>
      <c r="N811" s="27" t="e">
        <f>VLOOKUP($B811,外資期貨未平倉口數!$A$4:$M$499,4,FALSE)</f>
        <v>#N/A</v>
      </c>
      <c r="O811" s="27" t="e">
        <f>VLOOKUP($B811,外資期貨未平倉口數!$A$4:$M$499,9,FALSE)</f>
        <v>#N/A</v>
      </c>
      <c r="P811" s="27" t="e">
        <f>VLOOKUP($B811,外資期貨未平倉口數!$A$4:$M$499,10,FALSE)</f>
        <v>#N/A</v>
      </c>
      <c r="Q811" s="27" t="e">
        <f>VLOOKUP($B811,外資期貨未平倉口數!$A$4:$M$499,11,FALSE)</f>
        <v>#N/A</v>
      </c>
      <c r="R811" s="64" t="e">
        <f>VLOOKUP($B811,選擇權未平倉餘額!$A$4:$I$500,6,FALSE)</f>
        <v>#N/A</v>
      </c>
      <c r="S811" s="64" t="e">
        <f>VLOOKUP($B811,選擇權未平倉餘額!$A$4:$I$500,7,FALSE)</f>
        <v>#N/A</v>
      </c>
      <c r="T811" s="64" t="e">
        <f>VLOOKUP($B811,選擇權未平倉餘額!$A$4:$I$500,8,FALSE)</f>
        <v>#N/A</v>
      </c>
      <c r="U811" s="64" t="e">
        <f>VLOOKUP($B811,選擇權未平倉餘額!$A$4:$I$500,9,FALSE)</f>
        <v>#N/A</v>
      </c>
      <c r="V811" s="39" t="e">
        <f>VLOOKUP($B811,臺指選擇權P_C_Ratios!$A$4:$C$500,3,FALSE)</f>
        <v>#N/A</v>
      </c>
      <c r="W811" s="41" t="e">
        <f>VLOOKUP($B811,散戶多空比!$A$6:$L$500,12,FALSE)</f>
        <v>#N/A</v>
      </c>
      <c r="X811" s="40" t="e">
        <f>VLOOKUP($B811,期貨大額交易人未沖銷部位!$A$4:$O$499,4,FALSE)</f>
        <v>#N/A</v>
      </c>
      <c r="Y811" s="40" t="e">
        <f>VLOOKUP($B811,期貨大額交易人未沖銷部位!$A$4:$O$499,7,FALSE)</f>
        <v>#N/A</v>
      </c>
      <c r="Z811" s="40" t="e">
        <f>VLOOKUP($B811,期貨大額交易人未沖銷部位!$A$4:$O$499,10,FALSE)</f>
        <v>#N/A</v>
      </c>
      <c r="AA811" s="40" t="e">
        <f>VLOOKUP($B811,期貨大額交易人未沖銷部位!$A$4:$O$499,13,FALSE)</f>
        <v>#N/A</v>
      </c>
      <c r="AB811" s="40" t="e">
        <f>VLOOKUP($B811,期貨大額交易人未沖銷部位!$A$4:$O$499,14,FALSE)</f>
        <v>#N/A</v>
      </c>
      <c r="AC811" s="40" t="e">
        <f>VLOOKUP($B811,期貨大額交易人未沖銷部位!$A$4:$O$499,15,FALSE)</f>
        <v>#N/A</v>
      </c>
      <c r="AD811" s="33" t="e">
        <f>VLOOKUP($B811,三大美股走勢!$A$4:$J$495,4,FALSE)</f>
        <v>#N/A</v>
      </c>
      <c r="AE811" s="33" t="e">
        <f>VLOOKUP($B811,三大美股走勢!$A$4:$J$495,7,FALSE)</f>
        <v>#N/A</v>
      </c>
      <c r="AF811" s="33" t="e">
        <f>VLOOKUP($B811,三大美股走勢!$A$4:$J$495,10,FALSE)</f>
        <v>#N/A</v>
      </c>
    </row>
    <row r="812" spans="2:32">
      <c r="B812" s="32">
        <v>43591</v>
      </c>
      <c r="C812" s="33" t="e">
        <f>VLOOKUP($B812,大盤與近月台指!$A$4:$I$499,2,FALSE)</f>
        <v>#N/A</v>
      </c>
      <c r="D812" s="34" t="e">
        <f>VLOOKUP($B812,大盤與近月台指!$A$4:$I$499,3,FALSE)</f>
        <v>#N/A</v>
      </c>
      <c r="E812" s="35" t="e">
        <f>VLOOKUP($B812,大盤與近月台指!$A$4:$I$499,4,FALSE)</f>
        <v>#N/A</v>
      </c>
      <c r="F812" s="33" t="e">
        <f>VLOOKUP($B812,大盤與近月台指!$A$4:$I$499,5,FALSE)</f>
        <v>#N/A</v>
      </c>
      <c r="G812" s="49" t="e">
        <f>VLOOKUP($B812,三大法人買賣超!$A$4:$I$500,3,FALSE)</f>
        <v>#N/A</v>
      </c>
      <c r="H812" s="34" t="e">
        <f>VLOOKUP($B812,三大法人買賣超!$A$4:$I$500,5,FALSE)</f>
        <v>#N/A</v>
      </c>
      <c r="I812" s="27" t="e">
        <f>VLOOKUP($B812,三大法人買賣超!$A$4:$I$500,7,FALSE)</f>
        <v>#N/A</v>
      </c>
      <c r="J812" s="27" t="e">
        <f>VLOOKUP($B812,三大法人買賣超!$A$4:$I$500,9,FALSE)</f>
        <v>#N/A</v>
      </c>
      <c r="K812" s="37">
        <f>新台幣匯率美元指數!B813</f>
        <v>0</v>
      </c>
      <c r="L812" s="38">
        <f>新台幣匯率美元指數!C813</f>
        <v>0</v>
      </c>
      <c r="M812" s="39">
        <f>新台幣匯率美元指數!D813</f>
        <v>0</v>
      </c>
      <c r="N812" s="27" t="e">
        <f>VLOOKUP($B812,外資期貨未平倉口數!$A$4:$M$499,4,FALSE)</f>
        <v>#N/A</v>
      </c>
      <c r="O812" s="27" t="e">
        <f>VLOOKUP($B812,外資期貨未平倉口數!$A$4:$M$499,9,FALSE)</f>
        <v>#N/A</v>
      </c>
      <c r="P812" s="27" t="e">
        <f>VLOOKUP($B812,外資期貨未平倉口數!$A$4:$M$499,10,FALSE)</f>
        <v>#N/A</v>
      </c>
      <c r="Q812" s="27" t="e">
        <f>VLOOKUP($B812,外資期貨未平倉口數!$A$4:$M$499,11,FALSE)</f>
        <v>#N/A</v>
      </c>
      <c r="R812" s="64" t="e">
        <f>VLOOKUP($B812,選擇權未平倉餘額!$A$4:$I$500,6,FALSE)</f>
        <v>#N/A</v>
      </c>
      <c r="S812" s="64" t="e">
        <f>VLOOKUP($B812,選擇權未平倉餘額!$A$4:$I$500,7,FALSE)</f>
        <v>#N/A</v>
      </c>
      <c r="T812" s="64" t="e">
        <f>VLOOKUP($B812,選擇權未平倉餘額!$A$4:$I$500,8,FALSE)</f>
        <v>#N/A</v>
      </c>
      <c r="U812" s="64" t="e">
        <f>VLOOKUP($B812,選擇權未平倉餘額!$A$4:$I$500,9,FALSE)</f>
        <v>#N/A</v>
      </c>
      <c r="V812" s="39" t="e">
        <f>VLOOKUP($B812,臺指選擇權P_C_Ratios!$A$4:$C$500,3,FALSE)</f>
        <v>#N/A</v>
      </c>
      <c r="W812" s="41" t="e">
        <f>VLOOKUP($B812,散戶多空比!$A$6:$L$500,12,FALSE)</f>
        <v>#N/A</v>
      </c>
      <c r="X812" s="40" t="e">
        <f>VLOOKUP($B812,期貨大額交易人未沖銷部位!$A$4:$O$499,4,FALSE)</f>
        <v>#N/A</v>
      </c>
      <c r="Y812" s="40" t="e">
        <f>VLOOKUP($B812,期貨大額交易人未沖銷部位!$A$4:$O$499,7,FALSE)</f>
        <v>#N/A</v>
      </c>
      <c r="Z812" s="40" t="e">
        <f>VLOOKUP($B812,期貨大額交易人未沖銷部位!$A$4:$O$499,10,FALSE)</f>
        <v>#N/A</v>
      </c>
      <c r="AA812" s="40" t="e">
        <f>VLOOKUP($B812,期貨大額交易人未沖銷部位!$A$4:$O$499,13,FALSE)</f>
        <v>#N/A</v>
      </c>
      <c r="AB812" s="40" t="e">
        <f>VLOOKUP($B812,期貨大額交易人未沖銷部位!$A$4:$O$499,14,FALSE)</f>
        <v>#N/A</v>
      </c>
      <c r="AC812" s="40" t="e">
        <f>VLOOKUP($B812,期貨大額交易人未沖銷部位!$A$4:$O$499,15,FALSE)</f>
        <v>#N/A</v>
      </c>
      <c r="AD812" s="33" t="e">
        <f>VLOOKUP($B812,三大美股走勢!$A$4:$J$495,4,FALSE)</f>
        <v>#N/A</v>
      </c>
      <c r="AE812" s="33" t="e">
        <f>VLOOKUP($B812,三大美股走勢!$A$4:$J$495,7,FALSE)</f>
        <v>#N/A</v>
      </c>
      <c r="AF812" s="33" t="e">
        <f>VLOOKUP($B812,三大美股走勢!$A$4:$J$495,10,FALSE)</f>
        <v>#N/A</v>
      </c>
    </row>
    <row r="813" spans="2:32">
      <c r="B813" s="32">
        <v>43592</v>
      </c>
      <c r="C813" s="33" t="e">
        <f>VLOOKUP($B813,大盤與近月台指!$A$4:$I$499,2,FALSE)</f>
        <v>#N/A</v>
      </c>
      <c r="D813" s="34" t="e">
        <f>VLOOKUP($B813,大盤與近月台指!$A$4:$I$499,3,FALSE)</f>
        <v>#N/A</v>
      </c>
      <c r="E813" s="35" t="e">
        <f>VLOOKUP($B813,大盤與近月台指!$A$4:$I$499,4,FALSE)</f>
        <v>#N/A</v>
      </c>
      <c r="F813" s="33" t="e">
        <f>VLOOKUP($B813,大盤與近月台指!$A$4:$I$499,5,FALSE)</f>
        <v>#N/A</v>
      </c>
      <c r="G813" s="49" t="e">
        <f>VLOOKUP($B813,三大法人買賣超!$A$4:$I$500,3,FALSE)</f>
        <v>#N/A</v>
      </c>
      <c r="H813" s="34" t="e">
        <f>VLOOKUP($B813,三大法人買賣超!$A$4:$I$500,5,FALSE)</f>
        <v>#N/A</v>
      </c>
      <c r="I813" s="27" t="e">
        <f>VLOOKUP($B813,三大法人買賣超!$A$4:$I$500,7,FALSE)</f>
        <v>#N/A</v>
      </c>
      <c r="J813" s="27" t="e">
        <f>VLOOKUP($B813,三大法人買賣超!$A$4:$I$500,9,FALSE)</f>
        <v>#N/A</v>
      </c>
      <c r="K813" s="37">
        <f>新台幣匯率美元指數!B814</f>
        <v>0</v>
      </c>
      <c r="L813" s="38">
        <f>新台幣匯率美元指數!C814</f>
        <v>0</v>
      </c>
      <c r="M813" s="39">
        <f>新台幣匯率美元指數!D814</f>
        <v>0</v>
      </c>
      <c r="N813" s="27" t="e">
        <f>VLOOKUP($B813,外資期貨未平倉口數!$A$4:$M$499,4,FALSE)</f>
        <v>#N/A</v>
      </c>
      <c r="O813" s="27" t="e">
        <f>VLOOKUP($B813,外資期貨未平倉口數!$A$4:$M$499,9,FALSE)</f>
        <v>#N/A</v>
      </c>
      <c r="P813" s="27" t="e">
        <f>VLOOKUP($B813,外資期貨未平倉口數!$A$4:$M$499,10,FALSE)</f>
        <v>#N/A</v>
      </c>
      <c r="Q813" s="27" t="e">
        <f>VLOOKUP($B813,外資期貨未平倉口數!$A$4:$M$499,11,FALSE)</f>
        <v>#N/A</v>
      </c>
      <c r="R813" s="64" t="e">
        <f>VLOOKUP($B813,選擇權未平倉餘額!$A$4:$I$500,6,FALSE)</f>
        <v>#N/A</v>
      </c>
      <c r="S813" s="64" t="e">
        <f>VLOOKUP($B813,選擇權未平倉餘額!$A$4:$I$500,7,FALSE)</f>
        <v>#N/A</v>
      </c>
      <c r="T813" s="64" t="e">
        <f>VLOOKUP($B813,選擇權未平倉餘額!$A$4:$I$500,8,FALSE)</f>
        <v>#N/A</v>
      </c>
      <c r="U813" s="64" t="e">
        <f>VLOOKUP($B813,選擇權未平倉餘額!$A$4:$I$500,9,FALSE)</f>
        <v>#N/A</v>
      </c>
      <c r="V813" s="39" t="e">
        <f>VLOOKUP($B813,臺指選擇權P_C_Ratios!$A$4:$C$500,3,FALSE)</f>
        <v>#N/A</v>
      </c>
      <c r="W813" s="41" t="e">
        <f>VLOOKUP($B813,散戶多空比!$A$6:$L$500,12,FALSE)</f>
        <v>#N/A</v>
      </c>
      <c r="X813" s="40" t="e">
        <f>VLOOKUP($B813,期貨大額交易人未沖銷部位!$A$4:$O$499,4,FALSE)</f>
        <v>#N/A</v>
      </c>
      <c r="Y813" s="40" t="e">
        <f>VLOOKUP($B813,期貨大額交易人未沖銷部位!$A$4:$O$499,7,FALSE)</f>
        <v>#N/A</v>
      </c>
      <c r="Z813" s="40" t="e">
        <f>VLOOKUP($B813,期貨大額交易人未沖銷部位!$A$4:$O$499,10,FALSE)</f>
        <v>#N/A</v>
      </c>
      <c r="AA813" s="40" t="e">
        <f>VLOOKUP($B813,期貨大額交易人未沖銷部位!$A$4:$O$499,13,FALSE)</f>
        <v>#N/A</v>
      </c>
      <c r="AB813" s="40" t="e">
        <f>VLOOKUP($B813,期貨大額交易人未沖銷部位!$A$4:$O$499,14,FALSE)</f>
        <v>#N/A</v>
      </c>
      <c r="AC813" s="40" t="e">
        <f>VLOOKUP($B813,期貨大額交易人未沖銷部位!$A$4:$O$499,15,FALSE)</f>
        <v>#N/A</v>
      </c>
      <c r="AD813" s="33" t="e">
        <f>VLOOKUP($B813,三大美股走勢!$A$4:$J$495,4,FALSE)</f>
        <v>#N/A</v>
      </c>
      <c r="AE813" s="33" t="e">
        <f>VLOOKUP($B813,三大美股走勢!$A$4:$J$495,7,FALSE)</f>
        <v>#N/A</v>
      </c>
      <c r="AF813" s="33" t="e">
        <f>VLOOKUP($B813,三大美股走勢!$A$4:$J$495,10,FALSE)</f>
        <v>#N/A</v>
      </c>
    </row>
    <row r="814" spans="2:32">
      <c r="B814" s="32">
        <v>43593</v>
      </c>
      <c r="C814" s="33" t="e">
        <f>VLOOKUP($B814,大盤與近月台指!$A$4:$I$499,2,FALSE)</f>
        <v>#N/A</v>
      </c>
      <c r="D814" s="34" t="e">
        <f>VLOOKUP($B814,大盤與近月台指!$A$4:$I$499,3,FALSE)</f>
        <v>#N/A</v>
      </c>
      <c r="E814" s="35" t="e">
        <f>VLOOKUP($B814,大盤與近月台指!$A$4:$I$499,4,FALSE)</f>
        <v>#N/A</v>
      </c>
      <c r="F814" s="33" t="e">
        <f>VLOOKUP($B814,大盤與近月台指!$A$4:$I$499,5,FALSE)</f>
        <v>#N/A</v>
      </c>
      <c r="G814" s="49" t="e">
        <f>VLOOKUP($B814,三大法人買賣超!$A$4:$I$500,3,FALSE)</f>
        <v>#N/A</v>
      </c>
      <c r="H814" s="34" t="e">
        <f>VLOOKUP($B814,三大法人買賣超!$A$4:$I$500,5,FALSE)</f>
        <v>#N/A</v>
      </c>
      <c r="I814" s="27" t="e">
        <f>VLOOKUP($B814,三大法人買賣超!$A$4:$I$500,7,FALSE)</f>
        <v>#N/A</v>
      </c>
      <c r="J814" s="27" t="e">
        <f>VLOOKUP($B814,三大法人買賣超!$A$4:$I$500,9,FALSE)</f>
        <v>#N/A</v>
      </c>
      <c r="K814" s="37">
        <f>新台幣匯率美元指數!B815</f>
        <v>0</v>
      </c>
      <c r="L814" s="38">
        <f>新台幣匯率美元指數!C815</f>
        <v>0</v>
      </c>
      <c r="M814" s="39">
        <f>新台幣匯率美元指數!D815</f>
        <v>0</v>
      </c>
      <c r="N814" s="27" t="e">
        <f>VLOOKUP($B814,外資期貨未平倉口數!$A$4:$M$499,4,FALSE)</f>
        <v>#N/A</v>
      </c>
      <c r="O814" s="27" t="e">
        <f>VLOOKUP($B814,外資期貨未平倉口數!$A$4:$M$499,9,FALSE)</f>
        <v>#N/A</v>
      </c>
      <c r="P814" s="27" t="e">
        <f>VLOOKUP($B814,外資期貨未平倉口數!$A$4:$M$499,10,FALSE)</f>
        <v>#N/A</v>
      </c>
      <c r="Q814" s="27" t="e">
        <f>VLOOKUP($B814,外資期貨未平倉口數!$A$4:$M$499,11,FALSE)</f>
        <v>#N/A</v>
      </c>
      <c r="R814" s="64" t="e">
        <f>VLOOKUP($B814,選擇權未平倉餘額!$A$4:$I$500,6,FALSE)</f>
        <v>#N/A</v>
      </c>
      <c r="S814" s="64" t="e">
        <f>VLOOKUP($B814,選擇權未平倉餘額!$A$4:$I$500,7,FALSE)</f>
        <v>#N/A</v>
      </c>
      <c r="T814" s="64" t="e">
        <f>VLOOKUP($B814,選擇權未平倉餘額!$A$4:$I$500,8,FALSE)</f>
        <v>#N/A</v>
      </c>
      <c r="U814" s="64" t="e">
        <f>VLOOKUP($B814,選擇權未平倉餘額!$A$4:$I$500,9,FALSE)</f>
        <v>#N/A</v>
      </c>
      <c r="V814" s="39" t="e">
        <f>VLOOKUP($B814,臺指選擇權P_C_Ratios!$A$4:$C$500,3,FALSE)</f>
        <v>#N/A</v>
      </c>
      <c r="W814" s="41" t="e">
        <f>VLOOKUP($B814,散戶多空比!$A$6:$L$500,12,FALSE)</f>
        <v>#N/A</v>
      </c>
      <c r="X814" s="40" t="e">
        <f>VLOOKUP($B814,期貨大額交易人未沖銷部位!$A$4:$O$499,4,FALSE)</f>
        <v>#N/A</v>
      </c>
      <c r="Y814" s="40" t="e">
        <f>VLOOKUP($B814,期貨大額交易人未沖銷部位!$A$4:$O$499,7,FALSE)</f>
        <v>#N/A</v>
      </c>
      <c r="Z814" s="40" t="e">
        <f>VLOOKUP($B814,期貨大額交易人未沖銷部位!$A$4:$O$499,10,FALSE)</f>
        <v>#N/A</v>
      </c>
      <c r="AA814" s="40" t="e">
        <f>VLOOKUP($B814,期貨大額交易人未沖銷部位!$A$4:$O$499,13,FALSE)</f>
        <v>#N/A</v>
      </c>
      <c r="AB814" s="40" t="e">
        <f>VLOOKUP($B814,期貨大額交易人未沖銷部位!$A$4:$O$499,14,FALSE)</f>
        <v>#N/A</v>
      </c>
      <c r="AC814" s="40" t="e">
        <f>VLOOKUP($B814,期貨大額交易人未沖銷部位!$A$4:$O$499,15,FALSE)</f>
        <v>#N/A</v>
      </c>
      <c r="AD814" s="33" t="e">
        <f>VLOOKUP($B814,三大美股走勢!$A$4:$J$495,4,FALSE)</f>
        <v>#N/A</v>
      </c>
      <c r="AE814" s="33" t="e">
        <f>VLOOKUP($B814,三大美股走勢!$A$4:$J$495,7,FALSE)</f>
        <v>#N/A</v>
      </c>
      <c r="AF814" s="33" t="e">
        <f>VLOOKUP($B814,三大美股走勢!$A$4:$J$495,10,FALSE)</f>
        <v>#N/A</v>
      </c>
    </row>
    <row r="815" spans="2:32">
      <c r="B815" s="32">
        <v>43594</v>
      </c>
      <c r="C815" s="33" t="e">
        <f>VLOOKUP($B815,大盤與近月台指!$A$4:$I$499,2,FALSE)</f>
        <v>#N/A</v>
      </c>
      <c r="D815" s="34" t="e">
        <f>VLOOKUP($B815,大盤與近月台指!$A$4:$I$499,3,FALSE)</f>
        <v>#N/A</v>
      </c>
      <c r="E815" s="35" t="e">
        <f>VLOOKUP($B815,大盤與近月台指!$A$4:$I$499,4,FALSE)</f>
        <v>#N/A</v>
      </c>
      <c r="F815" s="33" t="e">
        <f>VLOOKUP($B815,大盤與近月台指!$A$4:$I$499,5,FALSE)</f>
        <v>#N/A</v>
      </c>
      <c r="G815" s="49" t="e">
        <f>VLOOKUP($B815,三大法人買賣超!$A$4:$I$500,3,FALSE)</f>
        <v>#N/A</v>
      </c>
      <c r="H815" s="34" t="e">
        <f>VLOOKUP($B815,三大法人買賣超!$A$4:$I$500,5,FALSE)</f>
        <v>#N/A</v>
      </c>
      <c r="I815" s="27" t="e">
        <f>VLOOKUP($B815,三大法人買賣超!$A$4:$I$500,7,FALSE)</f>
        <v>#N/A</v>
      </c>
      <c r="J815" s="27" t="e">
        <f>VLOOKUP($B815,三大法人買賣超!$A$4:$I$500,9,FALSE)</f>
        <v>#N/A</v>
      </c>
      <c r="K815" s="37">
        <f>新台幣匯率美元指數!B816</f>
        <v>0</v>
      </c>
      <c r="L815" s="38">
        <f>新台幣匯率美元指數!C816</f>
        <v>0</v>
      </c>
      <c r="M815" s="39">
        <f>新台幣匯率美元指數!D816</f>
        <v>0</v>
      </c>
      <c r="N815" s="27" t="e">
        <f>VLOOKUP($B815,外資期貨未平倉口數!$A$4:$M$499,4,FALSE)</f>
        <v>#N/A</v>
      </c>
      <c r="O815" s="27" t="e">
        <f>VLOOKUP($B815,外資期貨未平倉口數!$A$4:$M$499,9,FALSE)</f>
        <v>#N/A</v>
      </c>
      <c r="P815" s="27" t="e">
        <f>VLOOKUP($B815,外資期貨未平倉口數!$A$4:$M$499,10,FALSE)</f>
        <v>#N/A</v>
      </c>
      <c r="Q815" s="27" t="e">
        <f>VLOOKUP($B815,外資期貨未平倉口數!$A$4:$M$499,11,FALSE)</f>
        <v>#N/A</v>
      </c>
      <c r="R815" s="64" t="e">
        <f>VLOOKUP($B815,選擇權未平倉餘額!$A$4:$I$500,6,FALSE)</f>
        <v>#N/A</v>
      </c>
      <c r="S815" s="64" t="e">
        <f>VLOOKUP($B815,選擇權未平倉餘額!$A$4:$I$500,7,FALSE)</f>
        <v>#N/A</v>
      </c>
      <c r="T815" s="64" t="e">
        <f>VLOOKUP($B815,選擇權未平倉餘額!$A$4:$I$500,8,FALSE)</f>
        <v>#N/A</v>
      </c>
      <c r="U815" s="64" t="e">
        <f>VLOOKUP($B815,選擇權未平倉餘額!$A$4:$I$500,9,FALSE)</f>
        <v>#N/A</v>
      </c>
      <c r="V815" s="39" t="e">
        <f>VLOOKUP($B815,臺指選擇權P_C_Ratios!$A$4:$C$500,3,FALSE)</f>
        <v>#N/A</v>
      </c>
      <c r="W815" s="41" t="e">
        <f>VLOOKUP($B815,散戶多空比!$A$6:$L$500,12,FALSE)</f>
        <v>#N/A</v>
      </c>
      <c r="X815" s="40" t="e">
        <f>VLOOKUP($B815,期貨大額交易人未沖銷部位!$A$4:$O$499,4,FALSE)</f>
        <v>#N/A</v>
      </c>
      <c r="Y815" s="40" t="e">
        <f>VLOOKUP($B815,期貨大額交易人未沖銷部位!$A$4:$O$499,7,FALSE)</f>
        <v>#N/A</v>
      </c>
      <c r="Z815" s="40" t="e">
        <f>VLOOKUP($B815,期貨大額交易人未沖銷部位!$A$4:$O$499,10,FALSE)</f>
        <v>#N/A</v>
      </c>
      <c r="AA815" s="40" t="e">
        <f>VLOOKUP($B815,期貨大額交易人未沖銷部位!$A$4:$O$499,13,FALSE)</f>
        <v>#N/A</v>
      </c>
      <c r="AB815" s="40" t="e">
        <f>VLOOKUP($B815,期貨大額交易人未沖銷部位!$A$4:$O$499,14,FALSE)</f>
        <v>#N/A</v>
      </c>
      <c r="AC815" s="40" t="e">
        <f>VLOOKUP($B815,期貨大額交易人未沖銷部位!$A$4:$O$499,15,FALSE)</f>
        <v>#N/A</v>
      </c>
      <c r="AD815" s="33" t="e">
        <f>VLOOKUP($B815,三大美股走勢!$A$4:$J$495,4,FALSE)</f>
        <v>#N/A</v>
      </c>
      <c r="AE815" s="33" t="e">
        <f>VLOOKUP($B815,三大美股走勢!$A$4:$J$495,7,FALSE)</f>
        <v>#N/A</v>
      </c>
      <c r="AF815" s="33" t="e">
        <f>VLOOKUP($B815,三大美股走勢!$A$4:$J$495,10,FALSE)</f>
        <v>#N/A</v>
      </c>
    </row>
    <row r="816" spans="2:32">
      <c r="B816" s="32">
        <v>43595</v>
      </c>
      <c r="C816" s="33" t="e">
        <f>VLOOKUP($B816,大盤與近月台指!$A$4:$I$499,2,FALSE)</f>
        <v>#N/A</v>
      </c>
      <c r="D816" s="34" t="e">
        <f>VLOOKUP($B816,大盤與近月台指!$A$4:$I$499,3,FALSE)</f>
        <v>#N/A</v>
      </c>
      <c r="E816" s="35" t="e">
        <f>VLOOKUP($B816,大盤與近月台指!$A$4:$I$499,4,FALSE)</f>
        <v>#N/A</v>
      </c>
      <c r="F816" s="33" t="e">
        <f>VLOOKUP($B816,大盤與近月台指!$A$4:$I$499,5,FALSE)</f>
        <v>#N/A</v>
      </c>
      <c r="G816" s="49" t="e">
        <f>VLOOKUP($B816,三大法人買賣超!$A$4:$I$500,3,FALSE)</f>
        <v>#N/A</v>
      </c>
      <c r="H816" s="34" t="e">
        <f>VLOOKUP($B816,三大法人買賣超!$A$4:$I$500,5,FALSE)</f>
        <v>#N/A</v>
      </c>
      <c r="I816" s="27" t="e">
        <f>VLOOKUP($B816,三大法人買賣超!$A$4:$I$500,7,FALSE)</f>
        <v>#N/A</v>
      </c>
      <c r="J816" s="27" t="e">
        <f>VLOOKUP($B816,三大法人買賣超!$A$4:$I$500,9,FALSE)</f>
        <v>#N/A</v>
      </c>
      <c r="K816" s="37">
        <f>新台幣匯率美元指數!B817</f>
        <v>0</v>
      </c>
      <c r="L816" s="38">
        <f>新台幣匯率美元指數!C817</f>
        <v>0</v>
      </c>
      <c r="M816" s="39">
        <f>新台幣匯率美元指數!D817</f>
        <v>0</v>
      </c>
      <c r="N816" s="27" t="e">
        <f>VLOOKUP($B816,外資期貨未平倉口數!$A$4:$M$499,4,FALSE)</f>
        <v>#N/A</v>
      </c>
      <c r="O816" s="27" t="e">
        <f>VLOOKUP($B816,外資期貨未平倉口數!$A$4:$M$499,9,FALSE)</f>
        <v>#N/A</v>
      </c>
      <c r="P816" s="27" t="e">
        <f>VLOOKUP($B816,外資期貨未平倉口數!$A$4:$M$499,10,FALSE)</f>
        <v>#N/A</v>
      </c>
      <c r="Q816" s="27" t="e">
        <f>VLOOKUP($B816,外資期貨未平倉口數!$A$4:$M$499,11,FALSE)</f>
        <v>#N/A</v>
      </c>
      <c r="R816" s="64" t="e">
        <f>VLOOKUP($B816,選擇權未平倉餘額!$A$4:$I$500,6,FALSE)</f>
        <v>#N/A</v>
      </c>
      <c r="S816" s="64" t="e">
        <f>VLOOKUP($B816,選擇權未平倉餘額!$A$4:$I$500,7,FALSE)</f>
        <v>#N/A</v>
      </c>
      <c r="T816" s="64" t="e">
        <f>VLOOKUP($B816,選擇權未平倉餘額!$A$4:$I$500,8,FALSE)</f>
        <v>#N/A</v>
      </c>
      <c r="U816" s="64" t="e">
        <f>VLOOKUP($B816,選擇權未平倉餘額!$A$4:$I$500,9,FALSE)</f>
        <v>#N/A</v>
      </c>
      <c r="V816" s="39" t="e">
        <f>VLOOKUP($B816,臺指選擇權P_C_Ratios!$A$4:$C$500,3,FALSE)</f>
        <v>#N/A</v>
      </c>
      <c r="W816" s="41" t="e">
        <f>VLOOKUP($B816,散戶多空比!$A$6:$L$500,12,FALSE)</f>
        <v>#N/A</v>
      </c>
      <c r="X816" s="40" t="e">
        <f>VLOOKUP($B816,期貨大額交易人未沖銷部位!$A$4:$O$499,4,FALSE)</f>
        <v>#N/A</v>
      </c>
      <c r="Y816" s="40" t="e">
        <f>VLOOKUP($B816,期貨大額交易人未沖銷部位!$A$4:$O$499,7,FALSE)</f>
        <v>#N/A</v>
      </c>
      <c r="Z816" s="40" t="e">
        <f>VLOOKUP($B816,期貨大額交易人未沖銷部位!$A$4:$O$499,10,FALSE)</f>
        <v>#N/A</v>
      </c>
      <c r="AA816" s="40" t="e">
        <f>VLOOKUP($B816,期貨大額交易人未沖銷部位!$A$4:$O$499,13,FALSE)</f>
        <v>#N/A</v>
      </c>
      <c r="AB816" s="40" t="e">
        <f>VLOOKUP($B816,期貨大額交易人未沖銷部位!$A$4:$O$499,14,FALSE)</f>
        <v>#N/A</v>
      </c>
      <c r="AC816" s="40" t="e">
        <f>VLOOKUP($B816,期貨大額交易人未沖銷部位!$A$4:$O$499,15,FALSE)</f>
        <v>#N/A</v>
      </c>
      <c r="AD816" s="33" t="e">
        <f>VLOOKUP($B816,三大美股走勢!$A$4:$J$495,4,FALSE)</f>
        <v>#N/A</v>
      </c>
      <c r="AE816" s="33" t="e">
        <f>VLOOKUP($B816,三大美股走勢!$A$4:$J$495,7,FALSE)</f>
        <v>#N/A</v>
      </c>
      <c r="AF816" s="33" t="e">
        <f>VLOOKUP($B816,三大美股走勢!$A$4:$J$495,10,FALSE)</f>
        <v>#N/A</v>
      </c>
    </row>
    <row r="817" spans="2:32">
      <c r="B817" s="32">
        <v>43596</v>
      </c>
      <c r="C817" s="33" t="e">
        <f>VLOOKUP($B817,大盤與近月台指!$A$4:$I$499,2,FALSE)</f>
        <v>#N/A</v>
      </c>
      <c r="D817" s="34" t="e">
        <f>VLOOKUP($B817,大盤與近月台指!$A$4:$I$499,3,FALSE)</f>
        <v>#N/A</v>
      </c>
      <c r="E817" s="35" t="e">
        <f>VLOOKUP($B817,大盤與近月台指!$A$4:$I$499,4,FALSE)</f>
        <v>#N/A</v>
      </c>
      <c r="F817" s="33" t="e">
        <f>VLOOKUP($B817,大盤與近月台指!$A$4:$I$499,5,FALSE)</f>
        <v>#N/A</v>
      </c>
      <c r="G817" s="49" t="e">
        <f>VLOOKUP($B817,三大法人買賣超!$A$4:$I$500,3,FALSE)</f>
        <v>#N/A</v>
      </c>
      <c r="H817" s="34" t="e">
        <f>VLOOKUP($B817,三大法人買賣超!$A$4:$I$500,5,FALSE)</f>
        <v>#N/A</v>
      </c>
      <c r="I817" s="27" t="e">
        <f>VLOOKUP($B817,三大法人買賣超!$A$4:$I$500,7,FALSE)</f>
        <v>#N/A</v>
      </c>
      <c r="J817" s="27" t="e">
        <f>VLOOKUP($B817,三大法人買賣超!$A$4:$I$500,9,FALSE)</f>
        <v>#N/A</v>
      </c>
      <c r="K817" s="37">
        <f>新台幣匯率美元指數!B818</f>
        <v>0</v>
      </c>
      <c r="L817" s="38">
        <f>新台幣匯率美元指數!C818</f>
        <v>0</v>
      </c>
      <c r="M817" s="39">
        <f>新台幣匯率美元指數!D818</f>
        <v>0</v>
      </c>
      <c r="N817" s="27" t="e">
        <f>VLOOKUP($B817,外資期貨未平倉口數!$A$4:$M$499,4,FALSE)</f>
        <v>#N/A</v>
      </c>
      <c r="O817" s="27" t="e">
        <f>VLOOKUP($B817,外資期貨未平倉口數!$A$4:$M$499,9,FALSE)</f>
        <v>#N/A</v>
      </c>
      <c r="P817" s="27" t="e">
        <f>VLOOKUP($B817,外資期貨未平倉口數!$A$4:$M$499,10,FALSE)</f>
        <v>#N/A</v>
      </c>
      <c r="Q817" s="27" t="e">
        <f>VLOOKUP($B817,外資期貨未平倉口數!$A$4:$M$499,11,FALSE)</f>
        <v>#N/A</v>
      </c>
      <c r="R817" s="64" t="e">
        <f>VLOOKUP($B817,選擇權未平倉餘額!$A$4:$I$500,6,FALSE)</f>
        <v>#N/A</v>
      </c>
      <c r="S817" s="64" t="e">
        <f>VLOOKUP($B817,選擇權未平倉餘額!$A$4:$I$500,7,FALSE)</f>
        <v>#N/A</v>
      </c>
      <c r="T817" s="64" t="e">
        <f>VLOOKUP($B817,選擇權未平倉餘額!$A$4:$I$500,8,FALSE)</f>
        <v>#N/A</v>
      </c>
      <c r="U817" s="64" t="e">
        <f>VLOOKUP($B817,選擇權未平倉餘額!$A$4:$I$500,9,FALSE)</f>
        <v>#N/A</v>
      </c>
      <c r="V817" s="39" t="e">
        <f>VLOOKUP($B817,臺指選擇權P_C_Ratios!$A$4:$C$500,3,FALSE)</f>
        <v>#N/A</v>
      </c>
      <c r="W817" s="41" t="e">
        <f>VLOOKUP($B817,散戶多空比!$A$6:$L$500,12,FALSE)</f>
        <v>#N/A</v>
      </c>
      <c r="X817" s="40" t="e">
        <f>VLOOKUP($B817,期貨大額交易人未沖銷部位!$A$4:$O$499,4,FALSE)</f>
        <v>#N/A</v>
      </c>
      <c r="Y817" s="40" t="e">
        <f>VLOOKUP($B817,期貨大額交易人未沖銷部位!$A$4:$O$499,7,FALSE)</f>
        <v>#N/A</v>
      </c>
      <c r="Z817" s="40" t="e">
        <f>VLOOKUP($B817,期貨大額交易人未沖銷部位!$A$4:$O$499,10,FALSE)</f>
        <v>#N/A</v>
      </c>
      <c r="AA817" s="40" t="e">
        <f>VLOOKUP($B817,期貨大額交易人未沖銷部位!$A$4:$O$499,13,FALSE)</f>
        <v>#N/A</v>
      </c>
      <c r="AB817" s="40" t="e">
        <f>VLOOKUP($B817,期貨大額交易人未沖銷部位!$A$4:$O$499,14,FALSE)</f>
        <v>#N/A</v>
      </c>
      <c r="AC817" s="40" t="e">
        <f>VLOOKUP($B817,期貨大額交易人未沖銷部位!$A$4:$O$499,15,FALSE)</f>
        <v>#N/A</v>
      </c>
      <c r="AD817" s="33" t="e">
        <f>VLOOKUP($B817,三大美股走勢!$A$4:$J$495,4,FALSE)</f>
        <v>#N/A</v>
      </c>
      <c r="AE817" s="33" t="e">
        <f>VLOOKUP($B817,三大美股走勢!$A$4:$J$495,7,FALSE)</f>
        <v>#N/A</v>
      </c>
      <c r="AF817" s="33" t="e">
        <f>VLOOKUP($B817,三大美股走勢!$A$4:$J$495,10,FALSE)</f>
        <v>#N/A</v>
      </c>
    </row>
    <row r="818" spans="2:32">
      <c r="B818" s="32">
        <v>43597</v>
      </c>
      <c r="C818" s="33" t="e">
        <f>VLOOKUP($B818,大盤與近月台指!$A$4:$I$499,2,FALSE)</f>
        <v>#N/A</v>
      </c>
      <c r="D818" s="34" t="e">
        <f>VLOOKUP($B818,大盤與近月台指!$A$4:$I$499,3,FALSE)</f>
        <v>#N/A</v>
      </c>
      <c r="E818" s="35" t="e">
        <f>VLOOKUP($B818,大盤與近月台指!$A$4:$I$499,4,FALSE)</f>
        <v>#N/A</v>
      </c>
      <c r="F818" s="33" t="e">
        <f>VLOOKUP($B818,大盤與近月台指!$A$4:$I$499,5,FALSE)</f>
        <v>#N/A</v>
      </c>
      <c r="G818" s="49" t="e">
        <f>VLOOKUP($B818,三大法人買賣超!$A$4:$I$500,3,FALSE)</f>
        <v>#N/A</v>
      </c>
      <c r="H818" s="34" t="e">
        <f>VLOOKUP($B818,三大法人買賣超!$A$4:$I$500,5,FALSE)</f>
        <v>#N/A</v>
      </c>
      <c r="I818" s="27" t="e">
        <f>VLOOKUP($B818,三大法人買賣超!$A$4:$I$500,7,FALSE)</f>
        <v>#N/A</v>
      </c>
      <c r="J818" s="27" t="e">
        <f>VLOOKUP($B818,三大法人買賣超!$A$4:$I$500,9,FALSE)</f>
        <v>#N/A</v>
      </c>
      <c r="K818" s="37">
        <f>新台幣匯率美元指數!B819</f>
        <v>0</v>
      </c>
      <c r="L818" s="38">
        <f>新台幣匯率美元指數!C819</f>
        <v>0</v>
      </c>
      <c r="M818" s="39">
        <f>新台幣匯率美元指數!D819</f>
        <v>0</v>
      </c>
      <c r="N818" s="27" t="e">
        <f>VLOOKUP($B818,外資期貨未平倉口數!$A$4:$M$499,4,FALSE)</f>
        <v>#N/A</v>
      </c>
      <c r="O818" s="27" t="e">
        <f>VLOOKUP($B818,外資期貨未平倉口數!$A$4:$M$499,9,FALSE)</f>
        <v>#N/A</v>
      </c>
      <c r="P818" s="27" t="e">
        <f>VLOOKUP($B818,外資期貨未平倉口數!$A$4:$M$499,10,FALSE)</f>
        <v>#N/A</v>
      </c>
      <c r="Q818" s="27" t="e">
        <f>VLOOKUP($B818,外資期貨未平倉口數!$A$4:$M$499,11,FALSE)</f>
        <v>#N/A</v>
      </c>
      <c r="R818" s="64" t="e">
        <f>VLOOKUP($B818,選擇權未平倉餘額!$A$4:$I$500,6,FALSE)</f>
        <v>#N/A</v>
      </c>
      <c r="S818" s="64" t="e">
        <f>VLOOKUP($B818,選擇權未平倉餘額!$A$4:$I$500,7,FALSE)</f>
        <v>#N/A</v>
      </c>
      <c r="T818" s="64" t="e">
        <f>VLOOKUP($B818,選擇權未平倉餘額!$A$4:$I$500,8,FALSE)</f>
        <v>#N/A</v>
      </c>
      <c r="U818" s="64" t="e">
        <f>VLOOKUP($B818,選擇權未平倉餘額!$A$4:$I$500,9,FALSE)</f>
        <v>#N/A</v>
      </c>
      <c r="V818" s="39" t="e">
        <f>VLOOKUP($B818,臺指選擇權P_C_Ratios!$A$4:$C$500,3,FALSE)</f>
        <v>#N/A</v>
      </c>
      <c r="W818" s="41" t="e">
        <f>VLOOKUP($B818,散戶多空比!$A$6:$L$500,12,FALSE)</f>
        <v>#N/A</v>
      </c>
      <c r="X818" s="40" t="e">
        <f>VLOOKUP($B818,期貨大額交易人未沖銷部位!$A$4:$O$499,4,FALSE)</f>
        <v>#N/A</v>
      </c>
      <c r="Y818" s="40" t="e">
        <f>VLOOKUP($B818,期貨大額交易人未沖銷部位!$A$4:$O$499,7,FALSE)</f>
        <v>#N/A</v>
      </c>
      <c r="Z818" s="40" t="e">
        <f>VLOOKUP($B818,期貨大額交易人未沖銷部位!$A$4:$O$499,10,FALSE)</f>
        <v>#N/A</v>
      </c>
      <c r="AA818" s="40" t="e">
        <f>VLOOKUP($B818,期貨大額交易人未沖銷部位!$A$4:$O$499,13,FALSE)</f>
        <v>#N/A</v>
      </c>
      <c r="AB818" s="40" t="e">
        <f>VLOOKUP($B818,期貨大額交易人未沖銷部位!$A$4:$O$499,14,FALSE)</f>
        <v>#N/A</v>
      </c>
      <c r="AC818" s="40" t="e">
        <f>VLOOKUP($B818,期貨大額交易人未沖銷部位!$A$4:$O$499,15,FALSE)</f>
        <v>#N/A</v>
      </c>
      <c r="AD818" s="33" t="e">
        <f>VLOOKUP($B818,三大美股走勢!$A$4:$J$495,4,FALSE)</f>
        <v>#N/A</v>
      </c>
      <c r="AE818" s="33" t="e">
        <f>VLOOKUP($B818,三大美股走勢!$A$4:$J$495,7,FALSE)</f>
        <v>#N/A</v>
      </c>
      <c r="AF818" s="33" t="e">
        <f>VLOOKUP($B818,三大美股走勢!$A$4:$J$495,10,FALSE)</f>
        <v>#N/A</v>
      </c>
    </row>
    <row r="819" spans="2:32">
      <c r="B819" s="32">
        <v>43598</v>
      </c>
      <c r="C819" s="33" t="e">
        <f>VLOOKUP($B819,大盤與近月台指!$A$4:$I$499,2,FALSE)</f>
        <v>#N/A</v>
      </c>
      <c r="D819" s="34" t="e">
        <f>VLOOKUP($B819,大盤與近月台指!$A$4:$I$499,3,FALSE)</f>
        <v>#N/A</v>
      </c>
      <c r="E819" s="35" t="e">
        <f>VLOOKUP($B819,大盤與近月台指!$A$4:$I$499,4,FALSE)</f>
        <v>#N/A</v>
      </c>
      <c r="F819" s="33" t="e">
        <f>VLOOKUP($B819,大盤與近月台指!$A$4:$I$499,5,FALSE)</f>
        <v>#N/A</v>
      </c>
      <c r="G819" s="49" t="e">
        <f>VLOOKUP($B819,三大法人買賣超!$A$4:$I$500,3,FALSE)</f>
        <v>#N/A</v>
      </c>
      <c r="H819" s="34" t="e">
        <f>VLOOKUP($B819,三大法人買賣超!$A$4:$I$500,5,FALSE)</f>
        <v>#N/A</v>
      </c>
      <c r="I819" s="27" t="e">
        <f>VLOOKUP($B819,三大法人買賣超!$A$4:$I$500,7,FALSE)</f>
        <v>#N/A</v>
      </c>
      <c r="J819" s="27" t="e">
        <f>VLOOKUP($B819,三大法人買賣超!$A$4:$I$500,9,FALSE)</f>
        <v>#N/A</v>
      </c>
      <c r="K819" s="37">
        <f>新台幣匯率美元指數!B820</f>
        <v>0</v>
      </c>
      <c r="L819" s="38">
        <f>新台幣匯率美元指數!C820</f>
        <v>0</v>
      </c>
      <c r="M819" s="39">
        <f>新台幣匯率美元指數!D820</f>
        <v>0</v>
      </c>
      <c r="N819" s="27" t="e">
        <f>VLOOKUP($B819,外資期貨未平倉口數!$A$4:$M$499,4,FALSE)</f>
        <v>#N/A</v>
      </c>
      <c r="O819" s="27" t="e">
        <f>VLOOKUP($B819,外資期貨未平倉口數!$A$4:$M$499,9,FALSE)</f>
        <v>#N/A</v>
      </c>
      <c r="P819" s="27" t="e">
        <f>VLOOKUP($B819,外資期貨未平倉口數!$A$4:$M$499,10,FALSE)</f>
        <v>#N/A</v>
      </c>
      <c r="Q819" s="27" t="e">
        <f>VLOOKUP($B819,外資期貨未平倉口數!$A$4:$M$499,11,FALSE)</f>
        <v>#N/A</v>
      </c>
      <c r="R819" s="64" t="e">
        <f>VLOOKUP($B819,選擇權未平倉餘額!$A$4:$I$500,6,FALSE)</f>
        <v>#N/A</v>
      </c>
      <c r="S819" s="64" t="e">
        <f>VLOOKUP($B819,選擇權未平倉餘額!$A$4:$I$500,7,FALSE)</f>
        <v>#N/A</v>
      </c>
      <c r="T819" s="64" t="e">
        <f>VLOOKUP($B819,選擇權未平倉餘額!$A$4:$I$500,8,FALSE)</f>
        <v>#N/A</v>
      </c>
      <c r="U819" s="64" t="e">
        <f>VLOOKUP($B819,選擇權未平倉餘額!$A$4:$I$500,9,FALSE)</f>
        <v>#N/A</v>
      </c>
      <c r="V819" s="39" t="e">
        <f>VLOOKUP($B819,臺指選擇權P_C_Ratios!$A$4:$C$500,3,FALSE)</f>
        <v>#N/A</v>
      </c>
      <c r="W819" s="41" t="e">
        <f>VLOOKUP($B819,散戶多空比!$A$6:$L$500,12,FALSE)</f>
        <v>#N/A</v>
      </c>
      <c r="X819" s="40" t="e">
        <f>VLOOKUP($B819,期貨大額交易人未沖銷部位!$A$4:$O$499,4,FALSE)</f>
        <v>#N/A</v>
      </c>
      <c r="Y819" s="40" t="e">
        <f>VLOOKUP($B819,期貨大額交易人未沖銷部位!$A$4:$O$499,7,FALSE)</f>
        <v>#N/A</v>
      </c>
      <c r="Z819" s="40" t="e">
        <f>VLOOKUP($B819,期貨大額交易人未沖銷部位!$A$4:$O$499,10,FALSE)</f>
        <v>#N/A</v>
      </c>
      <c r="AA819" s="40" t="e">
        <f>VLOOKUP($B819,期貨大額交易人未沖銷部位!$A$4:$O$499,13,FALSE)</f>
        <v>#N/A</v>
      </c>
      <c r="AB819" s="40" t="e">
        <f>VLOOKUP($B819,期貨大額交易人未沖銷部位!$A$4:$O$499,14,FALSE)</f>
        <v>#N/A</v>
      </c>
      <c r="AC819" s="40" t="e">
        <f>VLOOKUP($B819,期貨大額交易人未沖銷部位!$A$4:$O$499,15,FALSE)</f>
        <v>#N/A</v>
      </c>
      <c r="AD819" s="33" t="e">
        <f>VLOOKUP($B819,三大美股走勢!$A$4:$J$495,4,FALSE)</f>
        <v>#N/A</v>
      </c>
      <c r="AE819" s="33" t="e">
        <f>VLOOKUP($B819,三大美股走勢!$A$4:$J$495,7,FALSE)</f>
        <v>#N/A</v>
      </c>
      <c r="AF819" s="33" t="e">
        <f>VLOOKUP($B819,三大美股走勢!$A$4:$J$495,10,FALSE)</f>
        <v>#N/A</v>
      </c>
    </row>
    <row r="820" spans="2:32">
      <c r="B820" s="32">
        <v>43599</v>
      </c>
      <c r="C820" s="33" t="e">
        <f>VLOOKUP($B820,大盤與近月台指!$A$4:$I$499,2,FALSE)</f>
        <v>#N/A</v>
      </c>
      <c r="D820" s="34" t="e">
        <f>VLOOKUP($B820,大盤與近月台指!$A$4:$I$499,3,FALSE)</f>
        <v>#N/A</v>
      </c>
      <c r="E820" s="35" t="e">
        <f>VLOOKUP($B820,大盤與近月台指!$A$4:$I$499,4,FALSE)</f>
        <v>#N/A</v>
      </c>
      <c r="F820" s="33" t="e">
        <f>VLOOKUP($B820,大盤與近月台指!$A$4:$I$499,5,FALSE)</f>
        <v>#N/A</v>
      </c>
      <c r="G820" s="49" t="e">
        <f>VLOOKUP($B820,三大法人買賣超!$A$4:$I$500,3,FALSE)</f>
        <v>#N/A</v>
      </c>
      <c r="H820" s="34" t="e">
        <f>VLOOKUP($B820,三大法人買賣超!$A$4:$I$500,5,FALSE)</f>
        <v>#N/A</v>
      </c>
      <c r="I820" s="27" t="e">
        <f>VLOOKUP($B820,三大法人買賣超!$A$4:$I$500,7,FALSE)</f>
        <v>#N/A</v>
      </c>
      <c r="J820" s="27" t="e">
        <f>VLOOKUP($B820,三大法人買賣超!$A$4:$I$500,9,FALSE)</f>
        <v>#N/A</v>
      </c>
      <c r="K820" s="37">
        <f>新台幣匯率美元指數!B821</f>
        <v>0</v>
      </c>
      <c r="L820" s="38">
        <f>新台幣匯率美元指數!C821</f>
        <v>0</v>
      </c>
      <c r="M820" s="39">
        <f>新台幣匯率美元指數!D821</f>
        <v>0</v>
      </c>
      <c r="N820" s="27" t="e">
        <f>VLOOKUP($B820,外資期貨未平倉口數!$A$4:$M$499,4,FALSE)</f>
        <v>#N/A</v>
      </c>
      <c r="O820" s="27" t="e">
        <f>VLOOKUP($B820,外資期貨未平倉口數!$A$4:$M$499,9,FALSE)</f>
        <v>#N/A</v>
      </c>
      <c r="P820" s="27" t="e">
        <f>VLOOKUP($B820,外資期貨未平倉口數!$A$4:$M$499,10,FALSE)</f>
        <v>#N/A</v>
      </c>
      <c r="Q820" s="27" t="e">
        <f>VLOOKUP($B820,外資期貨未平倉口數!$A$4:$M$499,11,FALSE)</f>
        <v>#N/A</v>
      </c>
      <c r="R820" s="64" t="e">
        <f>VLOOKUP($B820,選擇權未平倉餘額!$A$4:$I$500,6,FALSE)</f>
        <v>#N/A</v>
      </c>
      <c r="S820" s="64" t="e">
        <f>VLOOKUP($B820,選擇權未平倉餘額!$A$4:$I$500,7,FALSE)</f>
        <v>#N/A</v>
      </c>
      <c r="T820" s="64" t="e">
        <f>VLOOKUP($B820,選擇權未平倉餘額!$A$4:$I$500,8,FALSE)</f>
        <v>#N/A</v>
      </c>
      <c r="U820" s="64" t="e">
        <f>VLOOKUP($B820,選擇權未平倉餘額!$A$4:$I$500,9,FALSE)</f>
        <v>#N/A</v>
      </c>
      <c r="V820" s="39" t="e">
        <f>VLOOKUP($B820,臺指選擇權P_C_Ratios!$A$4:$C$500,3,FALSE)</f>
        <v>#N/A</v>
      </c>
      <c r="W820" s="41" t="e">
        <f>VLOOKUP($B820,散戶多空比!$A$6:$L$500,12,FALSE)</f>
        <v>#N/A</v>
      </c>
      <c r="X820" s="40" t="e">
        <f>VLOOKUP($B820,期貨大額交易人未沖銷部位!$A$4:$O$499,4,FALSE)</f>
        <v>#N/A</v>
      </c>
      <c r="Y820" s="40" t="e">
        <f>VLOOKUP($B820,期貨大額交易人未沖銷部位!$A$4:$O$499,7,FALSE)</f>
        <v>#N/A</v>
      </c>
      <c r="Z820" s="40" t="e">
        <f>VLOOKUP($B820,期貨大額交易人未沖銷部位!$A$4:$O$499,10,FALSE)</f>
        <v>#N/A</v>
      </c>
      <c r="AA820" s="40" t="e">
        <f>VLOOKUP($B820,期貨大額交易人未沖銷部位!$A$4:$O$499,13,FALSE)</f>
        <v>#N/A</v>
      </c>
      <c r="AB820" s="40" t="e">
        <f>VLOOKUP($B820,期貨大額交易人未沖銷部位!$A$4:$O$499,14,FALSE)</f>
        <v>#N/A</v>
      </c>
      <c r="AC820" s="40" t="e">
        <f>VLOOKUP($B820,期貨大額交易人未沖銷部位!$A$4:$O$499,15,FALSE)</f>
        <v>#N/A</v>
      </c>
      <c r="AD820" s="33" t="e">
        <f>VLOOKUP($B820,三大美股走勢!$A$4:$J$495,4,FALSE)</f>
        <v>#N/A</v>
      </c>
      <c r="AE820" s="33" t="e">
        <f>VLOOKUP($B820,三大美股走勢!$A$4:$J$495,7,FALSE)</f>
        <v>#N/A</v>
      </c>
      <c r="AF820" s="33" t="e">
        <f>VLOOKUP($B820,三大美股走勢!$A$4:$J$495,10,FALSE)</f>
        <v>#N/A</v>
      </c>
    </row>
    <row r="821" spans="2:32">
      <c r="B821" s="32">
        <v>43600</v>
      </c>
      <c r="C821" s="33" t="e">
        <f>VLOOKUP($B821,大盤與近月台指!$A$4:$I$499,2,FALSE)</f>
        <v>#N/A</v>
      </c>
      <c r="D821" s="34" t="e">
        <f>VLOOKUP($B821,大盤與近月台指!$A$4:$I$499,3,FALSE)</f>
        <v>#N/A</v>
      </c>
      <c r="E821" s="35" t="e">
        <f>VLOOKUP($B821,大盤與近月台指!$A$4:$I$499,4,FALSE)</f>
        <v>#N/A</v>
      </c>
      <c r="F821" s="33" t="e">
        <f>VLOOKUP($B821,大盤與近月台指!$A$4:$I$499,5,FALSE)</f>
        <v>#N/A</v>
      </c>
      <c r="G821" s="49" t="e">
        <f>VLOOKUP($B821,三大法人買賣超!$A$4:$I$500,3,FALSE)</f>
        <v>#N/A</v>
      </c>
      <c r="H821" s="34" t="e">
        <f>VLOOKUP($B821,三大法人買賣超!$A$4:$I$500,5,FALSE)</f>
        <v>#N/A</v>
      </c>
      <c r="I821" s="27" t="e">
        <f>VLOOKUP($B821,三大法人買賣超!$A$4:$I$500,7,FALSE)</f>
        <v>#N/A</v>
      </c>
      <c r="J821" s="27" t="e">
        <f>VLOOKUP($B821,三大法人買賣超!$A$4:$I$500,9,FALSE)</f>
        <v>#N/A</v>
      </c>
      <c r="K821" s="37">
        <f>新台幣匯率美元指數!B822</f>
        <v>0</v>
      </c>
      <c r="L821" s="38">
        <f>新台幣匯率美元指數!C822</f>
        <v>0</v>
      </c>
      <c r="M821" s="39">
        <f>新台幣匯率美元指數!D822</f>
        <v>0</v>
      </c>
      <c r="N821" s="27" t="e">
        <f>VLOOKUP($B821,外資期貨未平倉口數!$A$4:$M$499,4,FALSE)</f>
        <v>#N/A</v>
      </c>
      <c r="O821" s="27" t="e">
        <f>VLOOKUP($B821,外資期貨未平倉口數!$A$4:$M$499,9,FALSE)</f>
        <v>#N/A</v>
      </c>
      <c r="P821" s="27" t="e">
        <f>VLOOKUP($B821,外資期貨未平倉口數!$A$4:$M$499,10,FALSE)</f>
        <v>#N/A</v>
      </c>
      <c r="Q821" s="27" t="e">
        <f>VLOOKUP($B821,外資期貨未平倉口數!$A$4:$M$499,11,FALSE)</f>
        <v>#N/A</v>
      </c>
      <c r="R821" s="64" t="e">
        <f>VLOOKUP($B821,選擇權未平倉餘額!$A$4:$I$500,6,FALSE)</f>
        <v>#N/A</v>
      </c>
      <c r="S821" s="64" t="e">
        <f>VLOOKUP($B821,選擇權未平倉餘額!$A$4:$I$500,7,FALSE)</f>
        <v>#N/A</v>
      </c>
      <c r="T821" s="64" t="e">
        <f>VLOOKUP($B821,選擇權未平倉餘額!$A$4:$I$500,8,FALSE)</f>
        <v>#N/A</v>
      </c>
      <c r="U821" s="64" t="e">
        <f>VLOOKUP($B821,選擇權未平倉餘額!$A$4:$I$500,9,FALSE)</f>
        <v>#N/A</v>
      </c>
      <c r="V821" s="39" t="e">
        <f>VLOOKUP($B821,臺指選擇權P_C_Ratios!$A$4:$C$500,3,FALSE)</f>
        <v>#N/A</v>
      </c>
      <c r="W821" s="41" t="e">
        <f>VLOOKUP($B821,散戶多空比!$A$6:$L$500,12,FALSE)</f>
        <v>#N/A</v>
      </c>
      <c r="X821" s="40" t="e">
        <f>VLOOKUP($B821,期貨大額交易人未沖銷部位!$A$4:$O$499,4,FALSE)</f>
        <v>#N/A</v>
      </c>
      <c r="Y821" s="40" t="e">
        <f>VLOOKUP($B821,期貨大額交易人未沖銷部位!$A$4:$O$499,7,FALSE)</f>
        <v>#N/A</v>
      </c>
      <c r="Z821" s="40" t="e">
        <f>VLOOKUP($B821,期貨大額交易人未沖銷部位!$A$4:$O$499,10,FALSE)</f>
        <v>#N/A</v>
      </c>
      <c r="AA821" s="40" t="e">
        <f>VLOOKUP($B821,期貨大額交易人未沖銷部位!$A$4:$O$499,13,FALSE)</f>
        <v>#N/A</v>
      </c>
      <c r="AB821" s="40" t="e">
        <f>VLOOKUP($B821,期貨大額交易人未沖銷部位!$A$4:$O$499,14,FALSE)</f>
        <v>#N/A</v>
      </c>
      <c r="AC821" s="40" t="e">
        <f>VLOOKUP($B821,期貨大額交易人未沖銷部位!$A$4:$O$499,15,FALSE)</f>
        <v>#N/A</v>
      </c>
      <c r="AD821" s="33" t="e">
        <f>VLOOKUP($B821,三大美股走勢!$A$4:$J$495,4,FALSE)</f>
        <v>#N/A</v>
      </c>
      <c r="AE821" s="33" t="e">
        <f>VLOOKUP($B821,三大美股走勢!$A$4:$J$495,7,FALSE)</f>
        <v>#N/A</v>
      </c>
      <c r="AF821" s="33" t="e">
        <f>VLOOKUP($B821,三大美股走勢!$A$4:$J$495,10,FALSE)</f>
        <v>#N/A</v>
      </c>
    </row>
    <row r="822" spans="2:32">
      <c r="B822" s="32">
        <v>43601</v>
      </c>
      <c r="C822" s="33" t="e">
        <f>VLOOKUP($B822,大盤與近月台指!$A$4:$I$499,2,FALSE)</f>
        <v>#N/A</v>
      </c>
      <c r="D822" s="34" t="e">
        <f>VLOOKUP($B822,大盤與近月台指!$A$4:$I$499,3,FALSE)</f>
        <v>#N/A</v>
      </c>
      <c r="E822" s="35" t="e">
        <f>VLOOKUP($B822,大盤與近月台指!$A$4:$I$499,4,FALSE)</f>
        <v>#N/A</v>
      </c>
      <c r="F822" s="33" t="e">
        <f>VLOOKUP($B822,大盤與近月台指!$A$4:$I$499,5,FALSE)</f>
        <v>#N/A</v>
      </c>
      <c r="G822" s="49" t="e">
        <f>VLOOKUP($B822,三大法人買賣超!$A$4:$I$500,3,FALSE)</f>
        <v>#N/A</v>
      </c>
      <c r="H822" s="34" t="e">
        <f>VLOOKUP($B822,三大法人買賣超!$A$4:$I$500,5,FALSE)</f>
        <v>#N/A</v>
      </c>
      <c r="I822" s="27" t="e">
        <f>VLOOKUP($B822,三大法人買賣超!$A$4:$I$500,7,FALSE)</f>
        <v>#N/A</v>
      </c>
      <c r="J822" s="27" t="e">
        <f>VLOOKUP($B822,三大法人買賣超!$A$4:$I$500,9,FALSE)</f>
        <v>#N/A</v>
      </c>
      <c r="K822" s="37">
        <f>新台幣匯率美元指數!B823</f>
        <v>0</v>
      </c>
      <c r="L822" s="38">
        <f>新台幣匯率美元指數!C823</f>
        <v>0</v>
      </c>
      <c r="M822" s="39">
        <f>新台幣匯率美元指數!D823</f>
        <v>0</v>
      </c>
      <c r="N822" s="27" t="e">
        <f>VLOOKUP($B822,外資期貨未平倉口數!$A$4:$M$499,4,FALSE)</f>
        <v>#N/A</v>
      </c>
      <c r="O822" s="27" t="e">
        <f>VLOOKUP($B822,外資期貨未平倉口數!$A$4:$M$499,9,FALSE)</f>
        <v>#N/A</v>
      </c>
      <c r="P822" s="27" t="e">
        <f>VLOOKUP($B822,外資期貨未平倉口數!$A$4:$M$499,10,FALSE)</f>
        <v>#N/A</v>
      </c>
      <c r="Q822" s="27" t="e">
        <f>VLOOKUP($B822,外資期貨未平倉口數!$A$4:$M$499,11,FALSE)</f>
        <v>#N/A</v>
      </c>
      <c r="R822" s="64" t="e">
        <f>VLOOKUP($B822,選擇權未平倉餘額!$A$4:$I$500,6,FALSE)</f>
        <v>#N/A</v>
      </c>
      <c r="S822" s="64" t="e">
        <f>VLOOKUP($B822,選擇權未平倉餘額!$A$4:$I$500,7,FALSE)</f>
        <v>#N/A</v>
      </c>
      <c r="T822" s="64" t="e">
        <f>VLOOKUP($B822,選擇權未平倉餘額!$A$4:$I$500,8,FALSE)</f>
        <v>#N/A</v>
      </c>
      <c r="U822" s="64" t="e">
        <f>VLOOKUP($B822,選擇權未平倉餘額!$A$4:$I$500,9,FALSE)</f>
        <v>#N/A</v>
      </c>
      <c r="V822" s="39" t="e">
        <f>VLOOKUP($B822,臺指選擇權P_C_Ratios!$A$4:$C$500,3,FALSE)</f>
        <v>#N/A</v>
      </c>
      <c r="W822" s="41" t="e">
        <f>VLOOKUP($B822,散戶多空比!$A$6:$L$500,12,FALSE)</f>
        <v>#N/A</v>
      </c>
      <c r="X822" s="40" t="e">
        <f>VLOOKUP($B822,期貨大額交易人未沖銷部位!$A$4:$O$499,4,FALSE)</f>
        <v>#N/A</v>
      </c>
      <c r="Y822" s="40" t="e">
        <f>VLOOKUP($B822,期貨大額交易人未沖銷部位!$A$4:$O$499,7,FALSE)</f>
        <v>#N/A</v>
      </c>
      <c r="Z822" s="40" t="e">
        <f>VLOOKUP($B822,期貨大額交易人未沖銷部位!$A$4:$O$499,10,FALSE)</f>
        <v>#N/A</v>
      </c>
      <c r="AA822" s="40" t="e">
        <f>VLOOKUP($B822,期貨大額交易人未沖銷部位!$A$4:$O$499,13,FALSE)</f>
        <v>#N/A</v>
      </c>
      <c r="AB822" s="40" t="e">
        <f>VLOOKUP($B822,期貨大額交易人未沖銷部位!$A$4:$O$499,14,FALSE)</f>
        <v>#N/A</v>
      </c>
      <c r="AC822" s="40" t="e">
        <f>VLOOKUP($B822,期貨大額交易人未沖銷部位!$A$4:$O$499,15,FALSE)</f>
        <v>#N/A</v>
      </c>
      <c r="AD822" s="33" t="e">
        <f>VLOOKUP($B822,三大美股走勢!$A$4:$J$495,4,FALSE)</f>
        <v>#N/A</v>
      </c>
      <c r="AE822" s="33" t="e">
        <f>VLOOKUP($B822,三大美股走勢!$A$4:$J$495,7,FALSE)</f>
        <v>#N/A</v>
      </c>
      <c r="AF822" s="33" t="e">
        <f>VLOOKUP($B822,三大美股走勢!$A$4:$J$495,10,FALSE)</f>
        <v>#N/A</v>
      </c>
    </row>
    <row r="823" spans="2:32">
      <c r="B823" s="32">
        <v>43602</v>
      </c>
      <c r="C823" s="33" t="e">
        <f>VLOOKUP($B823,大盤與近月台指!$A$4:$I$499,2,FALSE)</f>
        <v>#N/A</v>
      </c>
      <c r="D823" s="34" t="e">
        <f>VLOOKUP($B823,大盤與近月台指!$A$4:$I$499,3,FALSE)</f>
        <v>#N/A</v>
      </c>
      <c r="E823" s="35" t="e">
        <f>VLOOKUP($B823,大盤與近月台指!$A$4:$I$499,4,FALSE)</f>
        <v>#N/A</v>
      </c>
      <c r="F823" s="33" t="e">
        <f>VLOOKUP($B823,大盤與近月台指!$A$4:$I$499,5,FALSE)</f>
        <v>#N/A</v>
      </c>
      <c r="G823" s="49" t="e">
        <f>VLOOKUP($B823,三大法人買賣超!$A$4:$I$500,3,FALSE)</f>
        <v>#N/A</v>
      </c>
      <c r="H823" s="34" t="e">
        <f>VLOOKUP($B823,三大法人買賣超!$A$4:$I$500,5,FALSE)</f>
        <v>#N/A</v>
      </c>
      <c r="I823" s="27" t="e">
        <f>VLOOKUP($B823,三大法人買賣超!$A$4:$I$500,7,FALSE)</f>
        <v>#N/A</v>
      </c>
      <c r="J823" s="27" t="e">
        <f>VLOOKUP($B823,三大法人買賣超!$A$4:$I$500,9,FALSE)</f>
        <v>#N/A</v>
      </c>
      <c r="K823" s="37">
        <f>新台幣匯率美元指數!B824</f>
        <v>0</v>
      </c>
      <c r="L823" s="38">
        <f>新台幣匯率美元指數!C824</f>
        <v>0</v>
      </c>
      <c r="M823" s="39">
        <f>新台幣匯率美元指數!D824</f>
        <v>0</v>
      </c>
      <c r="N823" s="27" t="e">
        <f>VLOOKUP($B823,外資期貨未平倉口數!$A$4:$M$499,4,FALSE)</f>
        <v>#N/A</v>
      </c>
      <c r="O823" s="27" t="e">
        <f>VLOOKUP($B823,外資期貨未平倉口數!$A$4:$M$499,9,FALSE)</f>
        <v>#N/A</v>
      </c>
      <c r="P823" s="27" t="e">
        <f>VLOOKUP($B823,外資期貨未平倉口數!$A$4:$M$499,10,FALSE)</f>
        <v>#N/A</v>
      </c>
      <c r="Q823" s="27" t="e">
        <f>VLOOKUP($B823,外資期貨未平倉口數!$A$4:$M$499,11,FALSE)</f>
        <v>#N/A</v>
      </c>
      <c r="R823" s="64" t="e">
        <f>VLOOKUP($B823,選擇權未平倉餘額!$A$4:$I$500,6,FALSE)</f>
        <v>#N/A</v>
      </c>
      <c r="S823" s="64" t="e">
        <f>VLOOKUP($B823,選擇權未平倉餘額!$A$4:$I$500,7,FALSE)</f>
        <v>#N/A</v>
      </c>
      <c r="T823" s="64" t="e">
        <f>VLOOKUP($B823,選擇權未平倉餘額!$A$4:$I$500,8,FALSE)</f>
        <v>#N/A</v>
      </c>
      <c r="U823" s="64" t="e">
        <f>VLOOKUP($B823,選擇權未平倉餘額!$A$4:$I$500,9,FALSE)</f>
        <v>#N/A</v>
      </c>
      <c r="V823" s="39" t="e">
        <f>VLOOKUP($B823,臺指選擇權P_C_Ratios!$A$4:$C$500,3,FALSE)</f>
        <v>#N/A</v>
      </c>
      <c r="W823" s="41" t="e">
        <f>VLOOKUP($B823,散戶多空比!$A$6:$L$500,12,FALSE)</f>
        <v>#N/A</v>
      </c>
      <c r="X823" s="40" t="e">
        <f>VLOOKUP($B823,期貨大額交易人未沖銷部位!$A$4:$O$499,4,FALSE)</f>
        <v>#N/A</v>
      </c>
      <c r="Y823" s="40" t="e">
        <f>VLOOKUP($B823,期貨大額交易人未沖銷部位!$A$4:$O$499,7,FALSE)</f>
        <v>#N/A</v>
      </c>
      <c r="Z823" s="40" t="e">
        <f>VLOOKUP($B823,期貨大額交易人未沖銷部位!$A$4:$O$499,10,FALSE)</f>
        <v>#N/A</v>
      </c>
      <c r="AA823" s="40" t="e">
        <f>VLOOKUP($B823,期貨大額交易人未沖銷部位!$A$4:$O$499,13,FALSE)</f>
        <v>#N/A</v>
      </c>
      <c r="AB823" s="40" t="e">
        <f>VLOOKUP($B823,期貨大額交易人未沖銷部位!$A$4:$O$499,14,FALSE)</f>
        <v>#N/A</v>
      </c>
      <c r="AC823" s="40" t="e">
        <f>VLOOKUP($B823,期貨大額交易人未沖銷部位!$A$4:$O$499,15,FALSE)</f>
        <v>#N/A</v>
      </c>
      <c r="AD823" s="33" t="e">
        <f>VLOOKUP($B823,三大美股走勢!$A$4:$J$495,4,FALSE)</f>
        <v>#N/A</v>
      </c>
      <c r="AE823" s="33" t="e">
        <f>VLOOKUP($B823,三大美股走勢!$A$4:$J$495,7,FALSE)</f>
        <v>#N/A</v>
      </c>
      <c r="AF823" s="33" t="e">
        <f>VLOOKUP($B823,三大美股走勢!$A$4:$J$495,10,FALSE)</f>
        <v>#N/A</v>
      </c>
    </row>
    <row r="824" spans="2:32">
      <c r="B824" s="32">
        <v>43603</v>
      </c>
      <c r="C824" s="33" t="e">
        <f>VLOOKUP($B824,大盤與近月台指!$A$4:$I$499,2,FALSE)</f>
        <v>#N/A</v>
      </c>
      <c r="D824" s="34" t="e">
        <f>VLOOKUP($B824,大盤與近月台指!$A$4:$I$499,3,FALSE)</f>
        <v>#N/A</v>
      </c>
      <c r="E824" s="35" t="e">
        <f>VLOOKUP($B824,大盤與近月台指!$A$4:$I$499,4,FALSE)</f>
        <v>#N/A</v>
      </c>
      <c r="F824" s="33" t="e">
        <f>VLOOKUP($B824,大盤與近月台指!$A$4:$I$499,5,FALSE)</f>
        <v>#N/A</v>
      </c>
      <c r="G824" s="49" t="e">
        <f>VLOOKUP($B824,三大法人買賣超!$A$4:$I$500,3,FALSE)</f>
        <v>#N/A</v>
      </c>
      <c r="H824" s="34" t="e">
        <f>VLOOKUP($B824,三大法人買賣超!$A$4:$I$500,5,FALSE)</f>
        <v>#N/A</v>
      </c>
      <c r="I824" s="27" t="e">
        <f>VLOOKUP($B824,三大法人買賣超!$A$4:$I$500,7,FALSE)</f>
        <v>#N/A</v>
      </c>
      <c r="J824" s="27" t="e">
        <f>VLOOKUP($B824,三大法人買賣超!$A$4:$I$500,9,FALSE)</f>
        <v>#N/A</v>
      </c>
      <c r="K824" s="37">
        <f>新台幣匯率美元指數!B825</f>
        <v>0</v>
      </c>
      <c r="L824" s="38">
        <f>新台幣匯率美元指數!C825</f>
        <v>0</v>
      </c>
      <c r="M824" s="39">
        <f>新台幣匯率美元指數!D825</f>
        <v>0</v>
      </c>
      <c r="N824" s="27" t="e">
        <f>VLOOKUP($B824,外資期貨未平倉口數!$A$4:$M$499,4,FALSE)</f>
        <v>#N/A</v>
      </c>
      <c r="O824" s="27" t="e">
        <f>VLOOKUP($B824,外資期貨未平倉口數!$A$4:$M$499,9,FALSE)</f>
        <v>#N/A</v>
      </c>
      <c r="P824" s="27" t="e">
        <f>VLOOKUP($B824,外資期貨未平倉口數!$A$4:$M$499,10,FALSE)</f>
        <v>#N/A</v>
      </c>
      <c r="Q824" s="27" t="e">
        <f>VLOOKUP($B824,外資期貨未平倉口數!$A$4:$M$499,11,FALSE)</f>
        <v>#N/A</v>
      </c>
      <c r="R824" s="64" t="e">
        <f>VLOOKUP($B824,選擇權未平倉餘額!$A$4:$I$500,6,FALSE)</f>
        <v>#N/A</v>
      </c>
      <c r="S824" s="64" t="e">
        <f>VLOOKUP($B824,選擇權未平倉餘額!$A$4:$I$500,7,FALSE)</f>
        <v>#N/A</v>
      </c>
      <c r="T824" s="64" t="e">
        <f>VLOOKUP($B824,選擇權未平倉餘額!$A$4:$I$500,8,FALSE)</f>
        <v>#N/A</v>
      </c>
      <c r="U824" s="64" t="e">
        <f>VLOOKUP($B824,選擇權未平倉餘額!$A$4:$I$500,9,FALSE)</f>
        <v>#N/A</v>
      </c>
      <c r="V824" s="39" t="e">
        <f>VLOOKUP($B824,臺指選擇權P_C_Ratios!$A$4:$C$500,3,FALSE)</f>
        <v>#N/A</v>
      </c>
      <c r="W824" s="41" t="e">
        <f>VLOOKUP($B824,散戶多空比!$A$6:$L$500,12,FALSE)</f>
        <v>#N/A</v>
      </c>
      <c r="X824" s="40" t="e">
        <f>VLOOKUP($B824,期貨大額交易人未沖銷部位!$A$4:$O$499,4,FALSE)</f>
        <v>#N/A</v>
      </c>
      <c r="Y824" s="40" t="e">
        <f>VLOOKUP($B824,期貨大額交易人未沖銷部位!$A$4:$O$499,7,FALSE)</f>
        <v>#N/A</v>
      </c>
      <c r="Z824" s="40" t="e">
        <f>VLOOKUP($B824,期貨大額交易人未沖銷部位!$A$4:$O$499,10,FALSE)</f>
        <v>#N/A</v>
      </c>
      <c r="AA824" s="40" t="e">
        <f>VLOOKUP($B824,期貨大額交易人未沖銷部位!$A$4:$O$499,13,FALSE)</f>
        <v>#N/A</v>
      </c>
      <c r="AB824" s="40" t="e">
        <f>VLOOKUP($B824,期貨大額交易人未沖銷部位!$A$4:$O$499,14,FALSE)</f>
        <v>#N/A</v>
      </c>
      <c r="AC824" s="40" t="e">
        <f>VLOOKUP($B824,期貨大額交易人未沖銷部位!$A$4:$O$499,15,FALSE)</f>
        <v>#N/A</v>
      </c>
      <c r="AD824" s="33" t="e">
        <f>VLOOKUP($B824,三大美股走勢!$A$4:$J$495,4,FALSE)</f>
        <v>#N/A</v>
      </c>
      <c r="AE824" s="33" t="e">
        <f>VLOOKUP($B824,三大美股走勢!$A$4:$J$495,7,FALSE)</f>
        <v>#N/A</v>
      </c>
      <c r="AF824" s="33" t="e">
        <f>VLOOKUP($B824,三大美股走勢!$A$4:$J$495,10,FALSE)</f>
        <v>#N/A</v>
      </c>
    </row>
    <row r="825" spans="2:32">
      <c r="B825" s="32">
        <v>43604</v>
      </c>
      <c r="C825" s="33" t="e">
        <f>VLOOKUP($B825,大盤與近月台指!$A$4:$I$499,2,FALSE)</f>
        <v>#N/A</v>
      </c>
      <c r="D825" s="34" t="e">
        <f>VLOOKUP($B825,大盤與近月台指!$A$4:$I$499,3,FALSE)</f>
        <v>#N/A</v>
      </c>
      <c r="E825" s="35" t="e">
        <f>VLOOKUP($B825,大盤與近月台指!$A$4:$I$499,4,FALSE)</f>
        <v>#N/A</v>
      </c>
      <c r="F825" s="33" t="e">
        <f>VLOOKUP($B825,大盤與近月台指!$A$4:$I$499,5,FALSE)</f>
        <v>#N/A</v>
      </c>
      <c r="G825" s="49" t="e">
        <f>VLOOKUP($B825,三大法人買賣超!$A$4:$I$500,3,FALSE)</f>
        <v>#N/A</v>
      </c>
      <c r="H825" s="34" t="e">
        <f>VLOOKUP($B825,三大法人買賣超!$A$4:$I$500,5,FALSE)</f>
        <v>#N/A</v>
      </c>
      <c r="I825" s="27" t="e">
        <f>VLOOKUP($B825,三大法人買賣超!$A$4:$I$500,7,FALSE)</f>
        <v>#N/A</v>
      </c>
      <c r="J825" s="27" t="e">
        <f>VLOOKUP($B825,三大法人買賣超!$A$4:$I$500,9,FALSE)</f>
        <v>#N/A</v>
      </c>
      <c r="K825" s="37">
        <f>新台幣匯率美元指數!B826</f>
        <v>0</v>
      </c>
      <c r="L825" s="38">
        <f>新台幣匯率美元指數!C826</f>
        <v>0</v>
      </c>
      <c r="M825" s="39">
        <f>新台幣匯率美元指數!D826</f>
        <v>0</v>
      </c>
      <c r="N825" s="27" t="e">
        <f>VLOOKUP($B825,外資期貨未平倉口數!$A$4:$M$499,4,FALSE)</f>
        <v>#N/A</v>
      </c>
      <c r="O825" s="27" t="e">
        <f>VLOOKUP($B825,外資期貨未平倉口數!$A$4:$M$499,9,FALSE)</f>
        <v>#N/A</v>
      </c>
      <c r="P825" s="27" t="e">
        <f>VLOOKUP($B825,外資期貨未平倉口數!$A$4:$M$499,10,FALSE)</f>
        <v>#N/A</v>
      </c>
      <c r="Q825" s="27" t="e">
        <f>VLOOKUP($B825,外資期貨未平倉口數!$A$4:$M$499,11,FALSE)</f>
        <v>#N/A</v>
      </c>
      <c r="R825" s="64" t="e">
        <f>VLOOKUP($B825,選擇權未平倉餘額!$A$4:$I$500,6,FALSE)</f>
        <v>#N/A</v>
      </c>
      <c r="S825" s="64" t="e">
        <f>VLOOKUP($B825,選擇權未平倉餘額!$A$4:$I$500,7,FALSE)</f>
        <v>#N/A</v>
      </c>
      <c r="T825" s="64" t="e">
        <f>VLOOKUP($B825,選擇權未平倉餘額!$A$4:$I$500,8,FALSE)</f>
        <v>#N/A</v>
      </c>
      <c r="U825" s="64" t="e">
        <f>VLOOKUP($B825,選擇權未平倉餘額!$A$4:$I$500,9,FALSE)</f>
        <v>#N/A</v>
      </c>
      <c r="V825" s="39" t="e">
        <f>VLOOKUP($B825,臺指選擇權P_C_Ratios!$A$4:$C$500,3,FALSE)</f>
        <v>#N/A</v>
      </c>
      <c r="W825" s="41" t="e">
        <f>VLOOKUP($B825,散戶多空比!$A$6:$L$500,12,FALSE)</f>
        <v>#N/A</v>
      </c>
      <c r="X825" s="40" t="e">
        <f>VLOOKUP($B825,期貨大額交易人未沖銷部位!$A$4:$O$499,4,FALSE)</f>
        <v>#N/A</v>
      </c>
      <c r="Y825" s="40" t="e">
        <f>VLOOKUP($B825,期貨大額交易人未沖銷部位!$A$4:$O$499,7,FALSE)</f>
        <v>#N/A</v>
      </c>
      <c r="Z825" s="40" t="e">
        <f>VLOOKUP($B825,期貨大額交易人未沖銷部位!$A$4:$O$499,10,FALSE)</f>
        <v>#N/A</v>
      </c>
      <c r="AA825" s="40" t="e">
        <f>VLOOKUP($B825,期貨大額交易人未沖銷部位!$A$4:$O$499,13,FALSE)</f>
        <v>#N/A</v>
      </c>
      <c r="AB825" s="40" t="e">
        <f>VLOOKUP($B825,期貨大額交易人未沖銷部位!$A$4:$O$499,14,FALSE)</f>
        <v>#N/A</v>
      </c>
      <c r="AC825" s="40" t="e">
        <f>VLOOKUP($B825,期貨大額交易人未沖銷部位!$A$4:$O$499,15,FALSE)</f>
        <v>#N/A</v>
      </c>
      <c r="AD825" s="33" t="e">
        <f>VLOOKUP($B825,三大美股走勢!$A$4:$J$495,4,FALSE)</f>
        <v>#N/A</v>
      </c>
      <c r="AE825" s="33" t="e">
        <f>VLOOKUP($B825,三大美股走勢!$A$4:$J$495,7,FALSE)</f>
        <v>#N/A</v>
      </c>
      <c r="AF825" s="33" t="e">
        <f>VLOOKUP($B825,三大美股走勢!$A$4:$J$495,10,FALSE)</f>
        <v>#N/A</v>
      </c>
    </row>
    <row r="826" spans="2:32">
      <c r="B826" s="32">
        <v>43605</v>
      </c>
      <c r="C826" s="33" t="e">
        <f>VLOOKUP($B826,大盤與近月台指!$A$4:$I$499,2,FALSE)</f>
        <v>#N/A</v>
      </c>
      <c r="D826" s="34" t="e">
        <f>VLOOKUP($B826,大盤與近月台指!$A$4:$I$499,3,FALSE)</f>
        <v>#N/A</v>
      </c>
      <c r="E826" s="35" t="e">
        <f>VLOOKUP($B826,大盤與近月台指!$A$4:$I$499,4,FALSE)</f>
        <v>#N/A</v>
      </c>
      <c r="F826" s="33" t="e">
        <f>VLOOKUP($B826,大盤與近月台指!$A$4:$I$499,5,FALSE)</f>
        <v>#N/A</v>
      </c>
      <c r="G826" s="49" t="e">
        <f>VLOOKUP($B826,三大法人買賣超!$A$4:$I$500,3,FALSE)</f>
        <v>#N/A</v>
      </c>
      <c r="H826" s="34" t="e">
        <f>VLOOKUP($B826,三大法人買賣超!$A$4:$I$500,5,FALSE)</f>
        <v>#N/A</v>
      </c>
      <c r="I826" s="27" t="e">
        <f>VLOOKUP($B826,三大法人買賣超!$A$4:$I$500,7,FALSE)</f>
        <v>#N/A</v>
      </c>
      <c r="J826" s="27" t="e">
        <f>VLOOKUP($B826,三大法人買賣超!$A$4:$I$500,9,FALSE)</f>
        <v>#N/A</v>
      </c>
      <c r="K826" s="37">
        <f>新台幣匯率美元指數!B827</f>
        <v>0</v>
      </c>
      <c r="L826" s="38">
        <f>新台幣匯率美元指數!C827</f>
        <v>0</v>
      </c>
      <c r="M826" s="39">
        <f>新台幣匯率美元指數!D827</f>
        <v>0</v>
      </c>
      <c r="N826" s="27" t="e">
        <f>VLOOKUP($B826,外資期貨未平倉口數!$A$4:$M$499,4,FALSE)</f>
        <v>#N/A</v>
      </c>
      <c r="O826" s="27" t="e">
        <f>VLOOKUP($B826,外資期貨未平倉口數!$A$4:$M$499,9,FALSE)</f>
        <v>#N/A</v>
      </c>
      <c r="P826" s="27" t="e">
        <f>VLOOKUP($B826,外資期貨未平倉口數!$A$4:$M$499,10,FALSE)</f>
        <v>#N/A</v>
      </c>
      <c r="Q826" s="27" t="e">
        <f>VLOOKUP($B826,外資期貨未平倉口數!$A$4:$M$499,11,FALSE)</f>
        <v>#N/A</v>
      </c>
      <c r="R826" s="64" t="e">
        <f>VLOOKUP($B826,選擇權未平倉餘額!$A$4:$I$500,6,FALSE)</f>
        <v>#N/A</v>
      </c>
      <c r="S826" s="64" t="e">
        <f>VLOOKUP($B826,選擇權未平倉餘額!$A$4:$I$500,7,FALSE)</f>
        <v>#N/A</v>
      </c>
      <c r="T826" s="64" t="e">
        <f>VLOOKUP($B826,選擇權未平倉餘額!$A$4:$I$500,8,FALSE)</f>
        <v>#N/A</v>
      </c>
      <c r="U826" s="64" t="e">
        <f>VLOOKUP($B826,選擇權未平倉餘額!$A$4:$I$500,9,FALSE)</f>
        <v>#N/A</v>
      </c>
      <c r="V826" s="39" t="e">
        <f>VLOOKUP($B826,臺指選擇權P_C_Ratios!$A$4:$C$500,3,FALSE)</f>
        <v>#N/A</v>
      </c>
      <c r="W826" s="41" t="e">
        <f>VLOOKUP($B826,散戶多空比!$A$6:$L$500,12,FALSE)</f>
        <v>#N/A</v>
      </c>
      <c r="X826" s="40" t="e">
        <f>VLOOKUP($B826,期貨大額交易人未沖銷部位!$A$4:$O$499,4,FALSE)</f>
        <v>#N/A</v>
      </c>
      <c r="Y826" s="40" t="e">
        <f>VLOOKUP($B826,期貨大額交易人未沖銷部位!$A$4:$O$499,7,FALSE)</f>
        <v>#N/A</v>
      </c>
      <c r="Z826" s="40" t="e">
        <f>VLOOKUP($B826,期貨大額交易人未沖銷部位!$A$4:$O$499,10,FALSE)</f>
        <v>#N/A</v>
      </c>
      <c r="AA826" s="40" t="e">
        <f>VLOOKUP($B826,期貨大額交易人未沖銷部位!$A$4:$O$499,13,FALSE)</f>
        <v>#N/A</v>
      </c>
      <c r="AB826" s="40" t="e">
        <f>VLOOKUP($B826,期貨大額交易人未沖銷部位!$A$4:$O$499,14,FALSE)</f>
        <v>#N/A</v>
      </c>
      <c r="AC826" s="40" t="e">
        <f>VLOOKUP($B826,期貨大額交易人未沖銷部位!$A$4:$O$499,15,FALSE)</f>
        <v>#N/A</v>
      </c>
      <c r="AD826" s="33" t="e">
        <f>VLOOKUP($B826,三大美股走勢!$A$4:$J$495,4,FALSE)</f>
        <v>#N/A</v>
      </c>
      <c r="AE826" s="33" t="e">
        <f>VLOOKUP($B826,三大美股走勢!$A$4:$J$495,7,FALSE)</f>
        <v>#N/A</v>
      </c>
      <c r="AF826" s="33" t="e">
        <f>VLOOKUP($B826,三大美股走勢!$A$4:$J$495,10,FALSE)</f>
        <v>#N/A</v>
      </c>
    </row>
    <row r="827" spans="2:32">
      <c r="B827" s="32">
        <v>43606</v>
      </c>
      <c r="C827" s="33" t="e">
        <f>VLOOKUP($B827,大盤與近月台指!$A$4:$I$499,2,FALSE)</f>
        <v>#N/A</v>
      </c>
      <c r="D827" s="34" t="e">
        <f>VLOOKUP($B827,大盤與近月台指!$A$4:$I$499,3,FALSE)</f>
        <v>#N/A</v>
      </c>
      <c r="E827" s="35" t="e">
        <f>VLOOKUP($B827,大盤與近月台指!$A$4:$I$499,4,FALSE)</f>
        <v>#N/A</v>
      </c>
      <c r="F827" s="33" t="e">
        <f>VLOOKUP($B827,大盤與近月台指!$A$4:$I$499,5,FALSE)</f>
        <v>#N/A</v>
      </c>
      <c r="G827" s="49" t="e">
        <f>VLOOKUP($B827,三大法人買賣超!$A$4:$I$500,3,FALSE)</f>
        <v>#N/A</v>
      </c>
      <c r="H827" s="34" t="e">
        <f>VLOOKUP($B827,三大法人買賣超!$A$4:$I$500,5,FALSE)</f>
        <v>#N/A</v>
      </c>
      <c r="I827" s="27" t="e">
        <f>VLOOKUP($B827,三大法人買賣超!$A$4:$I$500,7,FALSE)</f>
        <v>#N/A</v>
      </c>
      <c r="J827" s="27" t="e">
        <f>VLOOKUP($B827,三大法人買賣超!$A$4:$I$500,9,FALSE)</f>
        <v>#N/A</v>
      </c>
      <c r="K827" s="37">
        <f>新台幣匯率美元指數!B828</f>
        <v>0</v>
      </c>
      <c r="L827" s="38">
        <f>新台幣匯率美元指數!C828</f>
        <v>0</v>
      </c>
      <c r="M827" s="39">
        <f>新台幣匯率美元指數!D828</f>
        <v>0</v>
      </c>
      <c r="N827" s="27" t="e">
        <f>VLOOKUP($B827,外資期貨未平倉口數!$A$4:$M$499,4,FALSE)</f>
        <v>#N/A</v>
      </c>
      <c r="O827" s="27" t="e">
        <f>VLOOKUP($B827,外資期貨未平倉口數!$A$4:$M$499,9,FALSE)</f>
        <v>#N/A</v>
      </c>
      <c r="P827" s="27" t="e">
        <f>VLOOKUP($B827,外資期貨未平倉口數!$A$4:$M$499,10,FALSE)</f>
        <v>#N/A</v>
      </c>
      <c r="Q827" s="27" t="e">
        <f>VLOOKUP($B827,外資期貨未平倉口數!$A$4:$M$499,11,FALSE)</f>
        <v>#N/A</v>
      </c>
      <c r="R827" s="64" t="e">
        <f>VLOOKUP($B827,選擇權未平倉餘額!$A$4:$I$500,6,FALSE)</f>
        <v>#N/A</v>
      </c>
      <c r="S827" s="64" t="e">
        <f>VLOOKUP($B827,選擇權未平倉餘額!$A$4:$I$500,7,FALSE)</f>
        <v>#N/A</v>
      </c>
      <c r="T827" s="64" t="e">
        <f>VLOOKUP($B827,選擇權未平倉餘額!$A$4:$I$500,8,FALSE)</f>
        <v>#N/A</v>
      </c>
      <c r="U827" s="64" t="e">
        <f>VLOOKUP($B827,選擇權未平倉餘額!$A$4:$I$500,9,FALSE)</f>
        <v>#N/A</v>
      </c>
      <c r="V827" s="39" t="e">
        <f>VLOOKUP($B827,臺指選擇權P_C_Ratios!$A$4:$C$500,3,FALSE)</f>
        <v>#N/A</v>
      </c>
      <c r="W827" s="41" t="e">
        <f>VLOOKUP($B827,散戶多空比!$A$6:$L$500,12,FALSE)</f>
        <v>#N/A</v>
      </c>
      <c r="X827" s="40" t="e">
        <f>VLOOKUP($B827,期貨大額交易人未沖銷部位!$A$4:$O$499,4,FALSE)</f>
        <v>#N/A</v>
      </c>
      <c r="Y827" s="40" t="e">
        <f>VLOOKUP($B827,期貨大額交易人未沖銷部位!$A$4:$O$499,7,FALSE)</f>
        <v>#N/A</v>
      </c>
      <c r="Z827" s="40" t="e">
        <f>VLOOKUP($B827,期貨大額交易人未沖銷部位!$A$4:$O$499,10,FALSE)</f>
        <v>#N/A</v>
      </c>
      <c r="AA827" s="40" t="e">
        <f>VLOOKUP($B827,期貨大額交易人未沖銷部位!$A$4:$O$499,13,FALSE)</f>
        <v>#N/A</v>
      </c>
      <c r="AB827" s="40" t="e">
        <f>VLOOKUP($B827,期貨大額交易人未沖銷部位!$A$4:$O$499,14,FALSE)</f>
        <v>#N/A</v>
      </c>
      <c r="AC827" s="40" t="e">
        <f>VLOOKUP($B827,期貨大額交易人未沖銷部位!$A$4:$O$499,15,FALSE)</f>
        <v>#N/A</v>
      </c>
      <c r="AD827" s="33" t="e">
        <f>VLOOKUP($B827,三大美股走勢!$A$4:$J$495,4,FALSE)</f>
        <v>#N/A</v>
      </c>
      <c r="AE827" s="33" t="e">
        <f>VLOOKUP($B827,三大美股走勢!$A$4:$J$495,7,FALSE)</f>
        <v>#N/A</v>
      </c>
      <c r="AF827" s="33" t="e">
        <f>VLOOKUP($B827,三大美股走勢!$A$4:$J$495,10,FALSE)</f>
        <v>#N/A</v>
      </c>
    </row>
    <row r="828" spans="2:32">
      <c r="B828" s="32">
        <v>43607</v>
      </c>
      <c r="C828" s="33" t="e">
        <f>VLOOKUP($B828,大盤與近月台指!$A$4:$I$499,2,FALSE)</f>
        <v>#N/A</v>
      </c>
      <c r="D828" s="34" t="e">
        <f>VLOOKUP($B828,大盤與近月台指!$A$4:$I$499,3,FALSE)</f>
        <v>#N/A</v>
      </c>
      <c r="E828" s="35" t="e">
        <f>VLOOKUP($B828,大盤與近月台指!$A$4:$I$499,4,FALSE)</f>
        <v>#N/A</v>
      </c>
      <c r="F828" s="33" t="e">
        <f>VLOOKUP($B828,大盤與近月台指!$A$4:$I$499,5,FALSE)</f>
        <v>#N/A</v>
      </c>
      <c r="G828" s="49" t="e">
        <f>VLOOKUP($B828,三大法人買賣超!$A$4:$I$500,3,FALSE)</f>
        <v>#N/A</v>
      </c>
      <c r="H828" s="34" t="e">
        <f>VLOOKUP($B828,三大法人買賣超!$A$4:$I$500,5,FALSE)</f>
        <v>#N/A</v>
      </c>
      <c r="I828" s="27" t="e">
        <f>VLOOKUP($B828,三大法人買賣超!$A$4:$I$500,7,FALSE)</f>
        <v>#N/A</v>
      </c>
      <c r="J828" s="27" t="e">
        <f>VLOOKUP($B828,三大法人買賣超!$A$4:$I$500,9,FALSE)</f>
        <v>#N/A</v>
      </c>
      <c r="K828" s="37">
        <f>新台幣匯率美元指數!B829</f>
        <v>0</v>
      </c>
      <c r="L828" s="38">
        <f>新台幣匯率美元指數!C829</f>
        <v>0</v>
      </c>
      <c r="M828" s="39">
        <f>新台幣匯率美元指數!D829</f>
        <v>0</v>
      </c>
      <c r="N828" s="27" t="e">
        <f>VLOOKUP($B828,外資期貨未平倉口數!$A$4:$M$499,4,FALSE)</f>
        <v>#N/A</v>
      </c>
      <c r="O828" s="27" t="e">
        <f>VLOOKUP($B828,外資期貨未平倉口數!$A$4:$M$499,9,FALSE)</f>
        <v>#N/A</v>
      </c>
      <c r="P828" s="27" t="e">
        <f>VLOOKUP($B828,外資期貨未平倉口數!$A$4:$M$499,10,FALSE)</f>
        <v>#N/A</v>
      </c>
      <c r="Q828" s="27" t="e">
        <f>VLOOKUP($B828,外資期貨未平倉口數!$A$4:$M$499,11,FALSE)</f>
        <v>#N/A</v>
      </c>
      <c r="R828" s="64" t="e">
        <f>VLOOKUP($B828,選擇權未平倉餘額!$A$4:$I$500,6,FALSE)</f>
        <v>#N/A</v>
      </c>
      <c r="S828" s="64" t="e">
        <f>VLOOKUP($B828,選擇權未平倉餘額!$A$4:$I$500,7,FALSE)</f>
        <v>#N/A</v>
      </c>
      <c r="T828" s="64" t="e">
        <f>VLOOKUP($B828,選擇權未平倉餘額!$A$4:$I$500,8,FALSE)</f>
        <v>#N/A</v>
      </c>
      <c r="U828" s="64" t="e">
        <f>VLOOKUP($B828,選擇權未平倉餘額!$A$4:$I$500,9,FALSE)</f>
        <v>#N/A</v>
      </c>
      <c r="V828" s="39" t="e">
        <f>VLOOKUP($B828,臺指選擇權P_C_Ratios!$A$4:$C$500,3,FALSE)</f>
        <v>#N/A</v>
      </c>
      <c r="W828" s="41" t="e">
        <f>VLOOKUP($B828,散戶多空比!$A$6:$L$500,12,FALSE)</f>
        <v>#N/A</v>
      </c>
      <c r="X828" s="40" t="e">
        <f>VLOOKUP($B828,期貨大額交易人未沖銷部位!$A$4:$O$499,4,FALSE)</f>
        <v>#N/A</v>
      </c>
      <c r="Y828" s="40" t="e">
        <f>VLOOKUP($B828,期貨大額交易人未沖銷部位!$A$4:$O$499,7,FALSE)</f>
        <v>#N/A</v>
      </c>
      <c r="Z828" s="40" t="e">
        <f>VLOOKUP($B828,期貨大額交易人未沖銷部位!$A$4:$O$499,10,FALSE)</f>
        <v>#N/A</v>
      </c>
      <c r="AA828" s="40" t="e">
        <f>VLOOKUP($B828,期貨大額交易人未沖銷部位!$A$4:$O$499,13,FALSE)</f>
        <v>#N/A</v>
      </c>
      <c r="AB828" s="40" t="e">
        <f>VLOOKUP($B828,期貨大額交易人未沖銷部位!$A$4:$O$499,14,FALSE)</f>
        <v>#N/A</v>
      </c>
      <c r="AC828" s="40" t="e">
        <f>VLOOKUP($B828,期貨大額交易人未沖銷部位!$A$4:$O$499,15,FALSE)</f>
        <v>#N/A</v>
      </c>
      <c r="AD828" s="33" t="e">
        <f>VLOOKUP($B828,三大美股走勢!$A$4:$J$495,4,FALSE)</f>
        <v>#N/A</v>
      </c>
      <c r="AE828" s="33" t="e">
        <f>VLOOKUP($B828,三大美股走勢!$A$4:$J$495,7,FALSE)</f>
        <v>#N/A</v>
      </c>
      <c r="AF828" s="33" t="e">
        <f>VLOOKUP($B828,三大美股走勢!$A$4:$J$495,10,FALSE)</f>
        <v>#N/A</v>
      </c>
    </row>
    <row r="829" spans="2:32">
      <c r="B829" s="32">
        <v>43608</v>
      </c>
      <c r="C829" s="33" t="e">
        <f>VLOOKUP($B829,大盤與近月台指!$A$4:$I$499,2,FALSE)</f>
        <v>#N/A</v>
      </c>
      <c r="D829" s="34" t="e">
        <f>VLOOKUP($B829,大盤與近月台指!$A$4:$I$499,3,FALSE)</f>
        <v>#N/A</v>
      </c>
      <c r="E829" s="35" t="e">
        <f>VLOOKUP($B829,大盤與近月台指!$A$4:$I$499,4,FALSE)</f>
        <v>#N/A</v>
      </c>
      <c r="F829" s="33" t="e">
        <f>VLOOKUP($B829,大盤與近月台指!$A$4:$I$499,5,FALSE)</f>
        <v>#N/A</v>
      </c>
      <c r="G829" s="49" t="e">
        <f>VLOOKUP($B829,三大法人買賣超!$A$4:$I$500,3,FALSE)</f>
        <v>#N/A</v>
      </c>
      <c r="H829" s="34" t="e">
        <f>VLOOKUP($B829,三大法人買賣超!$A$4:$I$500,5,FALSE)</f>
        <v>#N/A</v>
      </c>
      <c r="I829" s="27" t="e">
        <f>VLOOKUP($B829,三大法人買賣超!$A$4:$I$500,7,FALSE)</f>
        <v>#N/A</v>
      </c>
      <c r="J829" s="27" t="e">
        <f>VLOOKUP($B829,三大法人買賣超!$A$4:$I$500,9,FALSE)</f>
        <v>#N/A</v>
      </c>
      <c r="K829" s="37">
        <f>新台幣匯率美元指數!B830</f>
        <v>0</v>
      </c>
      <c r="L829" s="38">
        <f>新台幣匯率美元指數!C830</f>
        <v>0</v>
      </c>
      <c r="M829" s="39">
        <f>新台幣匯率美元指數!D830</f>
        <v>0</v>
      </c>
      <c r="N829" s="27" t="e">
        <f>VLOOKUP($B829,外資期貨未平倉口數!$A$4:$M$499,4,FALSE)</f>
        <v>#N/A</v>
      </c>
      <c r="O829" s="27" t="e">
        <f>VLOOKUP($B829,外資期貨未平倉口數!$A$4:$M$499,9,FALSE)</f>
        <v>#N/A</v>
      </c>
      <c r="P829" s="27" t="e">
        <f>VLOOKUP($B829,外資期貨未平倉口數!$A$4:$M$499,10,FALSE)</f>
        <v>#N/A</v>
      </c>
      <c r="Q829" s="27" t="e">
        <f>VLOOKUP($B829,外資期貨未平倉口數!$A$4:$M$499,11,FALSE)</f>
        <v>#N/A</v>
      </c>
      <c r="R829" s="64" t="e">
        <f>VLOOKUP($B829,選擇權未平倉餘額!$A$4:$I$500,6,FALSE)</f>
        <v>#N/A</v>
      </c>
      <c r="S829" s="64" t="e">
        <f>VLOOKUP($B829,選擇權未平倉餘額!$A$4:$I$500,7,FALSE)</f>
        <v>#N/A</v>
      </c>
      <c r="T829" s="64" t="e">
        <f>VLOOKUP($B829,選擇權未平倉餘額!$A$4:$I$500,8,FALSE)</f>
        <v>#N/A</v>
      </c>
      <c r="U829" s="64" t="e">
        <f>VLOOKUP($B829,選擇權未平倉餘額!$A$4:$I$500,9,FALSE)</f>
        <v>#N/A</v>
      </c>
      <c r="V829" s="39" t="e">
        <f>VLOOKUP($B829,臺指選擇權P_C_Ratios!$A$4:$C$500,3,FALSE)</f>
        <v>#N/A</v>
      </c>
      <c r="W829" s="41" t="e">
        <f>VLOOKUP($B829,散戶多空比!$A$6:$L$500,12,FALSE)</f>
        <v>#N/A</v>
      </c>
      <c r="X829" s="40" t="e">
        <f>VLOOKUP($B829,期貨大額交易人未沖銷部位!$A$4:$O$499,4,FALSE)</f>
        <v>#N/A</v>
      </c>
      <c r="Y829" s="40" t="e">
        <f>VLOOKUP($B829,期貨大額交易人未沖銷部位!$A$4:$O$499,7,FALSE)</f>
        <v>#N/A</v>
      </c>
      <c r="Z829" s="40" t="e">
        <f>VLOOKUP($B829,期貨大額交易人未沖銷部位!$A$4:$O$499,10,FALSE)</f>
        <v>#N/A</v>
      </c>
      <c r="AA829" s="40" t="e">
        <f>VLOOKUP($B829,期貨大額交易人未沖銷部位!$A$4:$O$499,13,FALSE)</f>
        <v>#N/A</v>
      </c>
      <c r="AB829" s="40" t="e">
        <f>VLOOKUP($B829,期貨大額交易人未沖銷部位!$A$4:$O$499,14,FALSE)</f>
        <v>#N/A</v>
      </c>
      <c r="AC829" s="40" t="e">
        <f>VLOOKUP($B829,期貨大額交易人未沖銷部位!$A$4:$O$499,15,FALSE)</f>
        <v>#N/A</v>
      </c>
      <c r="AD829" s="33" t="e">
        <f>VLOOKUP($B829,三大美股走勢!$A$4:$J$495,4,FALSE)</f>
        <v>#N/A</v>
      </c>
      <c r="AE829" s="33" t="e">
        <f>VLOOKUP($B829,三大美股走勢!$A$4:$J$495,7,FALSE)</f>
        <v>#N/A</v>
      </c>
      <c r="AF829" s="33" t="e">
        <f>VLOOKUP($B829,三大美股走勢!$A$4:$J$495,10,FALSE)</f>
        <v>#N/A</v>
      </c>
    </row>
    <row r="830" spans="2:32">
      <c r="B830" s="32">
        <v>43609</v>
      </c>
      <c r="C830" s="33" t="e">
        <f>VLOOKUP($B830,大盤與近月台指!$A$4:$I$499,2,FALSE)</f>
        <v>#N/A</v>
      </c>
      <c r="D830" s="34" t="e">
        <f>VLOOKUP($B830,大盤與近月台指!$A$4:$I$499,3,FALSE)</f>
        <v>#N/A</v>
      </c>
      <c r="E830" s="35" t="e">
        <f>VLOOKUP($B830,大盤與近月台指!$A$4:$I$499,4,FALSE)</f>
        <v>#N/A</v>
      </c>
      <c r="F830" s="33" t="e">
        <f>VLOOKUP($B830,大盤與近月台指!$A$4:$I$499,5,FALSE)</f>
        <v>#N/A</v>
      </c>
      <c r="G830" s="49" t="e">
        <f>VLOOKUP($B830,三大法人買賣超!$A$4:$I$500,3,FALSE)</f>
        <v>#N/A</v>
      </c>
      <c r="H830" s="34" t="e">
        <f>VLOOKUP($B830,三大法人買賣超!$A$4:$I$500,5,FALSE)</f>
        <v>#N/A</v>
      </c>
      <c r="I830" s="27" t="e">
        <f>VLOOKUP($B830,三大法人買賣超!$A$4:$I$500,7,FALSE)</f>
        <v>#N/A</v>
      </c>
      <c r="J830" s="27" t="e">
        <f>VLOOKUP($B830,三大法人買賣超!$A$4:$I$500,9,FALSE)</f>
        <v>#N/A</v>
      </c>
      <c r="K830" s="37">
        <f>新台幣匯率美元指數!B831</f>
        <v>0</v>
      </c>
      <c r="L830" s="38">
        <f>新台幣匯率美元指數!C831</f>
        <v>0</v>
      </c>
      <c r="M830" s="39">
        <f>新台幣匯率美元指數!D831</f>
        <v>0</v>
      </c>
      <c r="N830" s="27" t="e">
        <f>VLOOKUP($B830,外資期貨未平倉口數!$A$4:$M$499,4,FALSE)</f>
        <v>#N/A</v>
      </c>
      <c r="O830" s="27" t="e">
        <f>VLOOKUP($B830,外資期貨未平倉口數!$A$4:$M$499,9,FALSE)</f>
        <v>#N/A</v>
      </c>
      <c r="P830" s="27" t="e">
        <f>VLOOKUP($B830,外資期貨未平倉口數!$A$4:$M$499,10,FALSE)</f>
        <v>#N/A</v>
      </c>
      <c r="Q830" s="27" t="e">
        <f>VLOOKUP($B830,外資期貨未平倉口數!$A$4:$M$499,11,FALSE)</f>
        <v>#N/A</v>
      </c>
      <c r="R830" s="64" t="e">
        <f>VLOOKUP($B830,選擇權未平倉餘額!$A$4:$I$500,6,FALSE)</f>
        <v>#N/A</v>
      </c>
      <c r="S830" s="64" t="e">
        <f>VLOOKUP($B830,選擇權未平倉餘額!$A$4:$I$500,7,FALSE)</f>
        <v>#N/A</v>
      </c>
      <c r="T830" s="64" t="e">
        <f>VLOOKUP($B830,選擇權未平倉餘額!$A$4:$I$500,8,FALSE)</f>
        <v>#N/A</v>
      </c>
      <c r="U830" s="64" t="e">
        <f>VLOOKUP($B830,選擇權未平倉餘額!$A$4:$I$500,9,FALSE)</f>
        <v>#N/A</v>
      </c>
      <c r="V830" s="39" t="e">
        <f>VLOOKUP($B830,臺指選擇權P_C_Ratios!$A$4:$C$500,3,FALSE)</f>
        <v>#N/A</v>
      </c>
      <c r="W830" s="41" t="e">
        <f>VLOOKUP($B830,散戶多空比!$A$6:$L$500,12,FALSE)</f>
        <v>#N/A</v>
      </c>
      <c r="X830" s="40" t="e">
        <f>VLOOKUP($B830,期貨大額交易人未沖銷部位!$A$4:$O$499,4,FALSE)</f>
        <v>#N/A</v>
      </c>
      <c r="Y830" s="40" t="e">
        <f>VLOOKUP($B830,期貨大額交易人未沖銷部位!$A$4:$O$499,7,FALSE)</f>
        <v>#N/A</v>
      </c>
      <c r="Z830" s="40" t="e">
        <f>VLOOKUP($B830,期貨大額交易人未沖銷部位!$A$4:$O$499,10,FALSE)</f>
        <v>#N/A</v>
      </c>
      <c r="AA830" s="40" t="e">
        <f>VLOOKUP($B830,期貨大額交易人未沖銷部位!$A$4:$O$499,13,FALSE)</f>
        <v>#N/A</v>
      </c>
      <c r="AB830" s="40" t="e">
        <f>VLOOKUP($B830,期貨大額交易人未沖銷部位!$A$4:$O$499,14,FALSE)</f>
        <v>#N/A</v>
      </c>
      <c r="AC830" s="40" t="e">
        <f>VLOOKUP($B830,期貨大額交易人未沖銷部位!$A$4:$O$499,15,FALSE)</f>
        <v>#N/A</v>
      </c>
      <c r="AD830" s="33" t="e">
        <f>VLOOKUP($B830,三大美股走勢!$A$4:$J$495,4,FALSE)</f>
        <v>#N/A</v>
      </c>
      <c r="AE830" s="33" t="e">
        <f>VLOOKUP($B830,三大美股走勢!$A$4:$J$495,7,FALSE)</f>
        <v>#N/A</v>
      </c>
      <c r="AF830" s="33" t="e">
        <f>VLOOKUP($B830,三大美股走勢!$A$4:$J$495,10,FALSE)</f>
        <v>#N/A</v>
      </c>
    </row>
    <row r="831" spans="2:32">
      <c r="B831" s="32">
        <v>43610</v>
      </c>
      <c r="C831" s="33" t="e">
        <f>VLOOKUP($B831,大盤與近月台指!$A$4:$I$499,2,FALSE)</f>
        <v>#N/A</v>
      </c>
      <c r="D831" s="34" t="e">
        <f>VLOOKUP($B831,大盤與近月台指!$A$4:$I$499,3,FALSE)</f>
        <v>#N/A</v>
      </c>
      <c r="E831" s="35" t="e">
        <f>VLOOKUP($B831,大盤與近月台指!$A$4:$I$499,4,FALSE)</f>
        <v>#N/A</v>
      </c>
      <c r="F831" s="33" t="e">
        <f>VLOOKUP($B831,大盤與近月台指!$A$4:$I$499,5,FALSE)</f>
        <v>#N/A</v>
      </c>
      <c r="G831" s="49" t="e">
        <f>VLOOKUP($B831,三大法人買賣超!$A$4:$I$500,3,FALSE)</f>
        <v>#N/A</v>
      </c>
      <c r="H831" s="34" t="e">
        <f>VLOOKUP($B831,三大法人買賣超!$A$4:$I$500,5,FALSE)</f>
        <v>#N/A</v>
      </c>
      <c r="I831" s="27" t="e">
        <f>VLOOKUP($B831,三大法人買賣超!$A$4:$I$500,7,FALSE)</f>
        <v>#N/A</v>
      </c>
      <c r="J831" s="27" t="e">
        <f>VLOOKUP($B831,三大法人買賣超!$A$4:$I$500,9,FALSE)</f>
        <v>#N/A</v>
      </c>
      <c r="K831" s="37">
        <f>新台幣匯率美元指數!B832</f>
        <v>0</v>
      </c>
      <c r="L831" s="38">
        <f>新台幣匯率美元指數!C832</f>
        <v>0</v>
      </c>
      <c r="M831" s="39">
        <f>新台幣匯率美元指數!D832</f>
        <v>0</v>
      </c>
      <c r="N831" s="27" t="e">
        <f>VLOOKUP($B831,外資期貨未平倉口數!$A$4:$M$499,4,FALSE)</f>
        <v>#N/A</v>
      </c>
      <c r="O831" s="27" t="e">
        <f>VLOOKUP($B831,外資期貨未平倉口數!$A$4:$M$499,9,FALSE)</f>
        <v>#N/A</v>
      </c>
      <c r="P831" s="27" t="e">
        <f>VLOOKUP($B831,外資期貨未平倉口數!$A$4:$M$499,10,FALSE)</f>
        <v>#N/A</v>
      </c>
      <c r="Q831" s="27" t="e">
        <f>VLOOKUP($B831,外資期貨未平倉口數!$A$4:$M$499,11,FALSE)</f>
        <v>#N/A</v>
      </c>
      <c r="R831" s="64" t="e">
        <f>VLOOKUP($B831,選擇權未平倉餘額!$A$4:$I$500,6,FALSE)</f>
        <v>#N/A</v>
      </c>
      <c r="S831" s="64" t="e">
        <f>VLOOKUP($B831,選擇權未平倉餘額!$A$4:$I$500,7,FALSE)</f>
        <v>#N/A</v>
      </c>
      <c r="T831" s="64" t="e">
        <f>VLOOKUP($B831,選擇權未平倉餘額!$A$4:$I$500,8,FALSE)</f>
        <v>#N/A</v>
      </c>
      <c r="U831" s="64" t="e">
        <f>VLOOKUP($B831,選擇權未平倉餘額!$A$4:$I$500,9,FALSE)</f>
        <v>#N/A</v>
      </c>
      <c r="V831" s="39" t="e">
        <f>VLOOKUP($B831,臺指選擇權P_C_Ratios!$A$4:$C$500,3,FALSE)</f>
        <v>#N/A</v>
      </c>
      <c r="W831" s="41" t="e">
        <f>VLOOKUP($B831,散戶多空比!$A$6:$L$500,12,FALSE)</f>
        <v>#N/A</v>
      </c>
      <c r="X831" s="40" t="e">
        <f>VLOOKUP($B831,期貨大額交易人未沖銷部位!$A$4:$O$499,4,FALSE)</f>
        <v>#N/A</v>
      </c>
      <c r="Y831" s="40" t="e">
        <f>VLOOKUP($B831,期貨大額交易人未沖銷部位!$A$4:$O$499,7,FALSE)</f>
        <v>#N/A</v>
      </c>
      <c r="Z831" s="40" t="e">
        <f>VLOOKUP($B831,期貨大額交易人未沖銷部位!$A$4:$O$499,10,FALSE)</f>
        <v>#N/A</v>
      </c>
      <c r="AA831" s="40" t="e">
        <f>VLOOKUP($B831,期貨大額交易人未沖銷部位!$A$4:$O$499,13,FALSE)</f>
        <v>#N/A</v>
      </c>
      <c r="AB831" s="40" t="e">
        <f>VLOOKUP($B831,期貨大額交易人未沖銷部位!$A$4:$O$499,14,FALSE)</f>
        <v>#N/A</v>
      </c>
      <c r="AC831" s="40" t="e">
        <f>VLOOKUP($B831,期貨大額交易人未沖銷部位!$A$4:$O$499,15,FALSE)</f>
        <v>#N/A</v>
      </c>
      <c r="AD831" s="33" t="e">
        <f>VLOOKUP($B831,三大美股走勢!$A$4:$J$495,4,FALSE)</f>
        <v>#N/A</v>
      </c>
      <c r="AE831" s="33" t="e">
        <f>VLOOKUP($B831,三大美股走勢!$A$4:$J$495,7,FALSE)</f>
        <v>#N/A</v>
      </c>
      <c r="AF831" s="33" t="e">
        <f>VLOOKUP($B831,三大美股走勢!$A$4:$J$495,10,FALSE)</f>
        <v>#N/A</v>
      </c>
    </row>
    <row r="832" spans="2:32">
      <c r="B832" s="32">
        <v>43611</v>
      </c>
      <c r="C832" s="33" t="e">
        <f>VLOOKUP($B832,大盤與近月台指!$A$4:$I$499,2,FALSE)</f>
        <v>#N/A</v>
      </c>
      <c r="D832" s="34" t="e">
        <f>VLOOKUP($B832,大盤與近月台指!$A$4:$I$499,3,FALSE)</f>
        <v>#N/A</v>
      </c>
      <c r="E832" s="35" t="e">
        <f>VLOOKUP($B832,大盤與近月台指!$A$4:$I$499,4,FALSE)</f>
        <v>#N/A</v>
      </c>
      <c r="F832" s="33" t="e">
        <f>VLOOKUP($B832,大盤與近月台指!$A$4:$I$499,5,FALSE)</f>
        <v>#N/A</v>
      </c>
      <c r="G832" s="49" t="e">
        <f>VLOOKUP($B832,三大法人買賣超!$A$4:$I$500,3,FALSE)</f>
        <v>#N/A</v>
      </c>
      <c r="H832" s="34" t="e">
        <f>VLOOKUP($B832,三大法人買賣超!$A$4:$I$500,5,FALSE)</f>
        <v>#N/A</v>
      </c>
      <c r="I832" s="27" t="e">
        <f>VLOOKUP($B832,三大法人買賣超!$A$4:$I$500,7,FALSE)</f>
        <v>#N/A</v>
      </c>
      <c r="J832" s="27" t="e">
        <f>VLOOKUP($B832,三大法人買賣超!$A$4:$I$500,9,FALSE)</f>
        <v>#N/A</v>
      </c>
      <c r="K832" s="37">
        <f>新台幣匯率美元指數!B833</f>
        <v>0</v>
      </c>
      <c r="L832" s="38">
        <f>新台幣匯率美元指數!C833</f>
        <v>0</v>
      </c>
      <c r="M832" s="39">
        <f>新台幣匯率美元指數!D833</f>
        <v>0</v>
      </c>
      <c r="N832" s="27" t="e">
        <f>VLOOKUP($B832,外資期貨未平倉口數!$A$4:$M$499,4,FALSE)</f>
        <v>#N/A</v>
      </c>
      <c r="O832" s="27" t="e">
        <f>VLOOKUP($B832,外資期貨未平倉口數!$A$4:$M$499,9,FALSE)</f>
        <v>#N/A</v>
      </c>
      <c r="P832" s="27" t="e">
        <f>VLOOKUP($B832,外資期貨未平倉口數!$A$4:$M$499,10,FALSE)</f>
        <v>#N/A</v>
      </c>
      <c r="Q832" s="27" t="e">
        <f>VLOOKUP($B832,外資期貨未平倉口數!$A$4:$M$499,11,FALSE)</f>
        <v>#N/A</v>
      </c>
      <c r="R832" s="64" t="e">
        <f>VLOOKUP($B832,選擇權未平倉餘額!$A$4:$I$500,6,FALSE)</f>
        <v>#N/A</v>
      </c>
      <c r="S832" s="64" t="e">
        <f>VLOOKUP($B832,選擇權未平倉餘額!$A$4:$I$500,7,FALSE)</f>
        <v>#N/A</v>
      </c>
      <c r="T832" s="64" t="e">
        <f>VLOOKUP($B832,選擇權未平倉餘額!$A$4:$I$500,8,FALSE)</f>
        <v>#N/A</v>
      </c>
      <c r="U832" s="64" t="e">
        <f>VLOOKUP($B832,選擇權未平倉餘額!$A$4:$I$500,9,FALSE)</f>
        <v>#N/A</v>
      </c>
      <c r="V832" s="39" t="e">
        <f>VLOOKUP($B832,臺指選擇權P_C_Ratios!$A$4:$C$500,3,FALSE)</f>
        <v>#N/A</v>
      </c>
      <c r="W832" s="41" t="e">
        <f>VLOOKUP($B832,散戶多空比!$A$6:$L$500,12,FALSE)</f>
        <v>#N/A</v>
      </c>
      <c r="X832" s="40" t="e">
        <f>VLOOKUP($B832,期貨大額交易人未沖銷部位!$A$4:$O$499,4,FALSE)</f>
        <v>#N/A</v>
      </c>
      <c r="Y832" s="40" t="e">
        <f>VLOOKUP($B832,期貨大額交易人未沖銷部位!$A$4:$O$499,7,FALSE)</f>
        <v>#N/A</v>
      </c>
      <c r="Z832" s="40" t="e">
        <f>VLOOKUP($B832,期貨大額交易人未沖銷部位!$A$4:$O$499,10,FALSE)</f>
        <v>#N/A</v>
      </c>
      <c r="AA832" s="40" t="e">
        <f>VLOOKUP($B832,期貨大額交易人未沖銷部位!$A$4:$O$499,13,FALSE)</f>
        <v>#N/A</v>
      </c>
      <c r="AB832" s="40" t="e">
        <f>VLOOKUP($B832,期貨大額交易人未沖銷部位!$A$4:$O$499,14,FALSE)</f>
        <v>#N/A</v>
      </c>
      <c r="AC832" s="40" t="e">
        <f>VLOOKUP($B832,期貨大額交易人未沖銷部位!$A$4:$O$499,15,FALSE)</f>
        <v>#N/A</v>
      </c>
      <c r="AD832" s="33" t="e">
        <f>VLOOKUP($B832,三大美股走勢!$A$4:$J$495,4,FALSE)</f>
        <v>#N/A</v>
      </c>
      <c r="AE832" s="33" t="e">
        <f>VLOOKUP($B832,三大美股走勢!$A$4:$J$495,7,FALSE)</f>
        <v>#N/A</v>
      </c>
      <c r="AF832" s="33" t="e">
        <f>VLOOKUP($B832,三大美股走勢!$A$4:$J$495,10,FALSE)</f>
        <v>#N/A</v>
      </c>
    </row>
    <row r="833" spans="2:32">
      <c r="B833" s="32">
        <v>43612</v>
      </c>
      <c r="C833" s="33" t="e">
        <f>VLOOKUP($B833,大盤與近月台指!$A$4:$I$499,2,FALSE)</f>
        <v>#N/A</v>
      </c>
      <c r="D833" s="34" t="e">
        <f>VLOOKUP($B833,大盤與近月台指!$A$4:$I$499,3,FALSE)</f>
        <v>#N/A</v>
      </c>
      <c r="E833" s="35" t="e">
        <f>VLOOKUP($B833,大盤與近月台指!$A$4:$I$499,4,FALSE)</f>
        <v>#N/A</v>
      </c>
      <c r="F833" s="33" t="e">
        <f>VLOOKUP($B833,大盤與近月台指!$A$4:$I$499,5,FALSE)</f>
        <v>#N/A</v>
      </c>
      <c r="G833" s="49" t="e">
        <f>VLOOKUP($B833,三大法人買賣超!$A$4:$I$500,3,FALSE)</f>
        <v>#N/A</v>
      </c>
      <c r="H833" s="34" t="e">
        <f>VLOOKUP($B833,三大法人買賣超!$A$4:$I$500,5,FALSE)</f>
        <v>#N/A</v>
      </c>
      <c r="I833" s="27" t="e">
        <f>VLOOKUP($B833,三大法人買賣超!$A$4:$I$500,7,FALSE)</f>
        <v>#N/A</v>
      </c>
      <c r="J833" s="27" t="e">
        <f>VLOOKUP($B833,三大法人買賣超!$A$4:$I$500,9,FALSE)</f>
        <v>#N/A</v>
      </c>
      <c r="K833" s="37">
        <f>新台幣匯率美元指數!B834</f>
        <v>0</v>
      </c>
      <c r="L833" s="38">
        <f>新台幣匯率美元指數!C834</f>
        <v>0</v>
      </c>
      <c r="M833" s="39">
        <f>新台幣匯率美元指數!D834</f>
        <v>0</v>
      </c>
      <c r="N833" s="27" t="e">
        <f>VLOOKUP($B833,外資期貨未平倉口數!$A$4:$M$499,4,FALSE)</f>
        <v>#N/A</v>
      </c>
      <c r="O833" s="27" t="e">
        <f>VLOOKUP($B833,外資期貨未平倉口數!$A$4:$M$499,9,FALSE)</f>
        <v>#N/A</v>
      </c>
      <c r="P833" s="27" t="e">
        <f>VLOOKUP($B833,外資期貨未平倉口數!$A$4:$M$499,10,FALSE)</f>
        <v>#N/A</v>
      </c>
      <c r="Q833" s="27" t="e">
        <f>VLOOKUP($B833,外資期貨未平倉口數!$A$4:$M$499,11,FALSE)</f>
        <v>#N/A</v>
      </c>
      <c r="R833" s="64" t="e">
        <f>VLOOKUP($B833,選擇權未平倉餘額!$A$4:$I$500,6,FALSE)</f>
        <v>#N/A</v>
      </c>
      <c r="S833" s="64" t="e">
        <f>VLOOKUP($B833,選擇權未平倉餘額!$A$4:$I$500,7,FALSE)</f>
        <v>#N/A</v>
      </c>
      <c r="T833" s="64" t="e">
        <f>VLOOKUP($B833,選擇權未平倉餘額!$A$4:$I$500,8,FALSE)</f>
        <v>#N/A</v>
      </c>
      <c r="U833" s="64" t="e">
        <f>VLOOKUP($B833,選擇權未平倉餘額!$A$4:$I$500,9,FALSE)</f>
        <v>#N/A</v>
      </c>
      <c r="V833" s="39" t="e">
        <f>VLOOKUP($B833,臺指選擇權P_C_Ratios!$A$4:$C$500,3,FALSE)</f>
        <v>#N/A</v>
      </c>
      <c r="W833" s="41" t="e">
        <f>VLOOKUP($B833,散戶多空比!$A$6:$L$500,12,FALSE)</f>
        <v>#N/A</v>
      </c>
      <c r="X833" s="40" t="e">
        <f>VLOOKUP($B833,期貨大額交易人未沖銷部位!$A$4:$O$499,4,FALSE)</f>
        <v>#N/A</v>
      </c>
      <c r="Y833" s="40" t="e">
        <f>VLOOKUP($B833,期貨大額交易人未沖銷部位!$A$4:$O$499,7,FALSE)</f>
        <v>#N/A</v>
      </c>
      <c r="Z833" s="40" t="e">
        <f>VLOOKUP($B833,期貨大額交易人未沖銷部位!$A$4:$O$499,10,FALSE)</f>
        <v>#N/A</v>
      </c>
      <c r="AA833" s="40" t="e">
        <f>VLOOKUP($B833,期貨大額交易人未沖銷部位!$A$4:$O$499,13,FALSE)</f>
        <v>#N/A</v>
      </c>
      <c r="AB833" s="40" t="e">
        <f>VLOOKUP($B833,期貨大額交易人未沖銷部位!$A$4:$O$499,14,FALSE)</f>
        <v>#N/A</v>
      </c>
      <c r="AC833" s="40" t="e">
        <f>VLOOKUP($B833,期貨大額交易人未沖銷部位!$A$4:$O$499,15,FALSE)</f>
        <v>#N/A</v>
      </c>
      <c r="AD833" s="33" t="e">
        <f>VLOOKUP($B833,三大美股走勢!$A$4:$J$495,4,FALSE)</f>
        <v>#N/A</v>
      </c>
      <c r="AE833" s="33" t="e">
        <f>VLOOKUP($B833,三大美股走勢!$A$4:$J$495,7,FALSE)</f>
        <v>#N/A</v>
      </c>
      <c r="AF833" s="33" t="e">
        <f>VLOOKUP($B833,三大美股走勢!$A$4:$J$495,10,FALSE)</f>
        <v>#N/A</v>
      </c>
    </row>
    <row r="834" spans="2:32">
      <c r="B834" s="32">
        <v>43613</v>
      </c>
      <c r="C834" s="33" t="e">
        <f>VLOOKUP($B834,大盤與近月台指!$A$4:$I$499,2,FALSE)</f>
        <v>#N/A</v>
      </c>
      <c r="D834" s="34" t="e">
        <f>VLOOKUP($B834,大盤與近月台指!$A$4:$I$499,3,FALSE)</f>
        <v>#N/A</v>
      </c>
      <c r="E834" s="35" t="e">
        <f>VLOOKUP($B834,大盤與近月台指!$A$4:$I$499,4,FALSE)</f>
        <v>#N/A</v>
      </c>
      <c r="F834" s="33" t="e">
        <f>VLOOKUP($B834,大盤與近月台指!$A$4:$I$499,5,FALSE)</f>
        <v>#N/A</v>
      </c>
      <c r="G834" s="49" t="e">
        <f>VLOOKUP($B834,三大法人買賣超!$A$4:$I$500,3,FALSE)</f>
        <v>#N/A</v>
      </c>
      <c r="H834" s="34" t="e">
        <f>VLOOKUP($B834,三大法人買賣超!$A$4:$I$500,5,FALSE)</f>
        <v>#N/A</v>
      </c>
      <c r="I834" s="27" t="e">
        <f>VLOOKUP($B834,三大法人買賣超!$A$4:$I$500,7,FALSE)</f>
        <v>#N/A</v>
      </c>
      <c r="J834" s="27" t="e">
        <f>VLOOKUP($B834,三大法人買賣超!$A$4:$I$500,9,FALSE)</f>
        <v>#N/A</v>
      </c>
      <c r="K834" s="37">
        <f>新台幣匯率美元指數!B835</f>
        <v>0</v>
      </c>
      <c r="L834" s="38">
        <f>新台幣匯率美元指數!C835</f>
        <v>0</v>
      </c>
      <c r="M834" s="39">
        <f>新台幣匯率美元指數!D835</f>
        <v>0</v>
      </c>
      <c r="N834" s="27" t="e">
        <f>VLOOKUP($B834,外資期貨未平倉口數!$A$4:$M$499,4,FALSE)</f>
        <v>#N/A</v>
      </c>
      <c r="O834" s="27" t="e">
        <f>VLOOKUP($B834,外資期貨未平倉口數!$A$4:$M$499,9,FALSE)</f>
        <v>#N/A</v>
      </c>
      <c r="P834" s="27" t="e">
        <f>VLOOKUP($B834,外資期貨未平倉口數!$A$4:$M$499,10,FALSE)</f>
        <v>#N/A</v>
      </c>
      <c r="Q834" s="27" t="e">
        <f>VLOOKUP($B834,外資期貨未平倉口數!$A$4:$M$499,11,FALSE)</f>
        <v>#N/A</v>
      </c>
      <c r="R834" s="64" t="e">
        <f>VLOOKUP($B834,選擇權未平倉餘額!$A$4:$I$500,6,FALSE)</f>
        <v>#N/A</v>
      </c>
      <c r="S834" s="64" t="e">
        <f>VLOOKUP($B834,選擇權未平倉餘額!$A$4:$I$500,7,FALSE)</f>
        <v>#N/A</v>
      </c>
      <c r="T834" s="64" t="e">
        <f>VLOOKUP($B834,選擇權未平倉餘額!$A$4:$I$500,8,FALSE)</f>
        <v>#N/A</v>
      </c>
      <c r="U834" s="64" t="e">
        <f>VLOOKUP($B834,選擇權未平倉餘額!$A$4:$I$500,9,FALSE)</f>
        <v>#N/A</v>
      </c>
      <c r="V834" s="39" t="e">
        <f>VLOOKUP($B834,臺指選擇權P_C_Ratios!$A$4:$C$500,3,FALSE)</f>
        <v>#N/A</v>
      </c>
      <c r="W834" s="41" t="e">
        <f>VLOOKUP($B834,散戶多空比!$A$6:$L$500,12,FALSE)</f>
        <v>#N/A</v>
      </c>
      <c r="X834" s="40" t="e">
        <f>VLOOKUP($B834,期貨大額交易人未沖銷部位!$A$4:$O$499,4,FALSE)</f>
        <v>#N/A</v>
      </c>
      <c r="Y834" s="40" t="e">
        <f>VLOOKUP($B834,期貨大額交易人未沖銷部位!$A$4:$O$499,7,FALSE)</f>
        <v>#N/A</v>
      </c>
      <c r="Z834" s="40" t="e">
        <f>VLOOKUP($B834,期貨大額交易人未沖銷部位!$A$4:$O$499,10,FALSE)</f>
        <v>#N/A</v>
      </c>
      <c r="AA834" s="40" t="e">
        <f>VLOOKUP($B834,期貨大額交易人未沖銷部位!$A$4:$O$499,13,FALSE)</f>
        <v>#N/A</v>
      </c>
      <c r="AB834" s="40" t="e">
        <f>VLOOKUP($B834,期貨大額交易人未沖銷部位!$A$4:$O$499,14,FALSE)</f>
        <v>#N/A</v>
      </c>
      <c r="AC834" s="40" t="e">
        <f>VLOOKUP($B834,期貨大額交易人未沖銷部位!$A$4:$O$499,15,FALSE)</f>
        <v>#N/A</v>
      </c>
      <c r="AD834" s="33" t="e">
        <f>VLOOKUP($B834,三大美股走勢!$A$4:$J$495,4,FALSE)</f>
        <v>#N/A</v>
      </c>
      <c r="AE834" s="33" t="e">
        <f>VLOOKUP($B834,三大美股走勢!$A$4:$J$495,7,FALSE)</f>
        <v>#N/A</v>
      </c>
      <c r="AF834" s="33" t="e">
        <f>VLOOKUP($B834,三大美股走勢!$A$4:$J$495,10,FALSE)</f>
        <v>#N/A</v>
      </c>
    </row>
    <row r="835" spans="2:32">
      <c r="B835" s="32">
        <v>43614</v>
      </c>
      <c r="C835" s="33" t="e">
        <f>VLOOKUP($B835,大盤與近月台指!$A$4:$I$499,2,FALSE)</f>
        <v>#N/A</v>
      </c>
      <c r="D835" s="34" t="e">
        <f>VLOOKUP($B835,大盤與近月台指!$A$4:$I$499,3,FALSE)</f>
        <v>#N/A</v>
      </c>
      <c r="E835" s="35" t="e">
        <f>VLOOKUP($B835,大盤與近月台指!$A$4:$I$499,4,FALSE)</f>
        <v>#N/A</v>
      </c>
      <c r="F835" s="33" t="e">
        <f>VLOOKUP($B835,大盤與近月台指!$A$4:$I$499,5,FALSE)</f>
        <v>#N/A</v>
      </c>
      <c r="G835" s="49" t="e">
        <f>VLOOKUP($B835,三大法人買賣超!$A$4:$I$500,3,FALSE)</f>
        <v>#N/A</v>
      </c>
      <c r="H835" s="34" t="e">
        <f>VLOOKUP($B835,三大法人買賣超!$A$4:$I$500,5,FALSE)</f>
        <v>#N/A</v>
      </c>
      <c r="I835" s="27" t="e">
        <f>VLOOKUP($B835,三大法人買賣超!$A$4:$I$500,7,FALSE)</f>
        <v>#N/A</v>
      </c>
      <c r="J835" s="27" t="e">
        <f>VLOOKUP($B835,三大法人買賣超!$A$4:$I$500,9,FALSE)</f>
        <v>#N/A</v>
      </c>
      <c r="K835" s="37">
        <f>新台幣匯率美元指數!B836</f>
        <v>0</v>
      </c>
      <c r="L835" s="38">
        <f>新台幣匯率美元指數!C836</f>
        <v>0</v>
      </c>
      <c r="M835" s="39">
        <f>新台幣匯率美元指數!D836</f>
        <v>0</v>
      </c>
      <c r="N835" s="27" t="e">
        <f>VLOOKUP($B835,外資期貨未平倉口數!$A$4:$M$499,4,FALSE)</f>
        <v>#N/A</v>
      </c>
      <c r="O835" s="27" t="e">
        <f>VLOOKUP($B835,外資期貨未平倉口數!$A$4:$M$499,9,FALSE)</f>
        <v>#N/A</v>
      </c>
      <c r="P835" s="27" t="e">
        <f>VLOOKUP($B835,外資期貨未平倉口數!$A$4:$M$499,10,FALSE)</f>
        <v>#N/A</v>
      </c>
      <c r="Q835" s="27" t="e">
        <f>VLOOKUP($B835,外資期貨未平倉口數!$A$4:$M$499,11,FALSE)</f>
        <v>#N/A</v>
      </c>
      <c r="R835" s="64" t="e">
        <f>VLOOKUP($B835,選擇權未平倉餘額!$A$4:$I$500,6,FALSE)</f>
        <v>#N/A</v>
      </c>
      <c r="S835" s="64" t="e">
        <f>VLOOKUP($B835,選擇權未平倉餘額!$A$4:$I$500,7,FALSE)</f>
        <v>#N/A</v>
      </c>
      <c r="T835" s="64" t="e">
        <f>VLOOKUP($B835,選擇權未平倉餘額!$A$4:$I$500,8,FALSE)</f>
        <v>#N/A</v>
      </c>
      <c r="U835" s="64" t="e">
        <f>VLOOKUP($B835,選擇權未平倉餘額!$A$4:$I$500,9,FALSE)</f>
        <v>#N/A</v>
      </c>
      <c r="V835" s="39" t="e">
        <f>VLOOKUP($B835,臺指選擇權P_C_Ratios!$A$4:$C$500,3,FALSE)</f>
        <v>#N/A</v>
      </c>
      <c r="W835" s="41" t="e">
        <f>VLOOKUP($B835,散戶多空比!$A$6:$L$500,12,FALSE)</f>
        <v>#N/A</v>
      </c>
      <c r="X835" s="40" t="e">
        <f>VLOOKUP($B835,期貨大額交易人未沖銷部位!$A$4:$O$499,4,FALSE)</f>
        <v>#N/A</v>
      </c>
      <c r="Y835" s="40" t="e">
        <f>VLOOKUP($B835,期貨大額交易人未沖銷部位!$A$4:$O$499,7,FALSE)</f>
        <v>#N/A</v>
      </c>
      <c r="Z835" s="40" t="e">
        <f>VLOOKUP($B835,期貨大額交易人未沖銷部位!$A$4:$O$499,10,FALSE)</f>
        <v>#N/A</v>
      </c>
      <c r="AA835" s="40" t="e">
        <f>VLOOKUP($B835,期貨大額交易人未沖銷部位!$A$4:$O$499,13,FALSE)</f>
        <v>#N/A</v>
      </c>
      <c r="AB835" s="40" t="e">
        <f>VLOOKUP($B835,期貨大額交易人未沖銷部位!$A$4:$O$499,14,FALSE)</f>
        <v>#N/A</v>
      </c>
      <c r="AC835" s="40" t="e">
        <f>VLOOKUP($B835,期貨大額交易人未沖銷部位!$A$4:$O$499,15,FALSE)</f>
        <v>#N/A</v>
      </c>
      <c r="AD835" s="33" t="e">
        <f>VLOOKUP($B835,三大美股走勢!$A$4:$J$495,4,FALSE)</f>
        <v>#N/A</v>
      </c>
      <c r="AE835" s="33" t="e">
        <f>VLOOKUP($B835,三大美股走勢!$A$4:$J$495,7,FALSE)</f>
        <v>#N/A</v>
      </c>
      <c r="AF835" s="33" t="e">
        <f>VLOOKUP($B835,三大美股走勢!$A$4:$J$495,10,FALSE)</f>
        <v>#N/A</v>
      </c>
    </row>
    <row r="836" spans="2:32">
      <c r="B836" s="32">
        <v>43615</v>
      </c>
      <c r="C836" s="33" t="e">
        <f>VLOOKUP($B836,大盤與近月台指!$A$4:$I$499,2,FALSE)</f>
        <v>#N/A</v>
      </c>
      <c r="D836" s="34" t="e">
        <f>VLOOKUP($B836,大盤與近月台指!$A$4:$I$499,3,FALSE)</f>
        <v>#N/A</v>
      </c>
      <c r="E836" s="35" t="e">
        <f>VLOOKUP($B836,大盤與近月台指!$A$4:$I$499,4,FALSE)</f>
        <v>#N/A</v>
      </c>
      <c r="F836" s="33" t="e">
        <f>VLOOKUP($B836,大盤與近月台指!$A$4:$I$499,5,FALSE)</f>
        <v>#N/A</v>
      </c>
      <c r="G836" s="49" t="e">
        <f>VLOOKUP($B836,三大法人買賣超!$A$4:$I$500,3,FALSE)</f>
        <v>#N/A</v>
      </c>
      <c r="H836" s="34" t="e">
        <f>VLOOKUP($B836,三大法人買賣超!$A$4:$I$500,5,FALSE)</f>
        <v>#N/A</v>
      </c>
      <c r="I836" s="27" t="e">
        <f>VLOOKUP($B836,三大法人買賣超!$A$4:$I$500,7,FALSE)</f>
        <v>#N/A</v>
      </c>
      <c r="J836" s="27" t="e">
        <f>VLOOKUP($B836,三大法人買賣超!$A$4:$I$500,9,FALSE)</f>
        <v>#N/A</v>
      </c>
      <c r="K836" s="37">
        <f>新台幣匯率美元指數!B837</f>
        <v>0</v>
      </c>
      <c r="L836" s="38">
        <f>新台幣匯率美元指數!C837</f>
        <v>0</v>
      </c>
      <c r="M836" s="39">
        <f>新台幣匯率美元指數!D837</f>
        <v>0</v>
      </c>
      <c r="N836" s="27" t="e">
        <f>VLOOKUP($B836,外資期貨未平倉口數!$A$4:$M$499,4,FALSE)</f>
        <v>#N/A</v>
      </c>
      <c r="O836" s="27" t="e">
        <f>VLOOKUP($B836,外資期貨未平倉口數!$A$4:$M$499,9,FALSE)</f>
        <v>#N/A</v>
      </c>
      <c r="P836" s="27" t="e">
        <f>VLOOKUP($B836,外資期貨未平倉口數!$A$4:$M$499,10,FALSE)</f>
        <v>#N/A</v>
      </c>
      <c r="Q836" s="27" t="e">
        <f>VLOOKUP($B836,外資期貨未平倉口數!$A$4:$M$499,11,FALSE)</f>
        <v>#N/A</v>
      </c>
      <c r="R836" s="64" t="e">
        <f>VLOOKUP($B836,選擇權未平倉餘額!$A$4:$I$500,6,FALSE)</f>
        <v>#N/A</v>
      </c>
      <c r="S836" s="64" t="e">
        <f>VLOOKUP($B836,選擇權未平倉餘額!$A$4:$I$500,7,FALSE)</f>
        <v>#N/A</v>
      </c>
      <c r="T836" s="64" t="e">
        <f>VLOOKUP($B836,選擇權未平倉餘額!$A$4:$I$500,8,FALSE)</f>
        <v>#N/A</v>
      </c>
      <c r="U836" s="64" t="e">
        <f>VLOOKUP($B836,選擇權未平倉餘額!$A$4:$I$500,9,FALSE)</f>
        <v>#N/A</v>
      </c>
      <c r="V836" s="39" t="e">
        <f>VLOOKUP($B836,臺指選擇權P_C_Ratios!$A$4:$C$500,3,FALSE)</f>
        <v>#N/A</v>
      </c>
      <c r="W836" s="41" t="e">
        <f>VLOOKUP($B836,散戶多空比!$A$6:$L$500,12,FALSE)</f>
        <v>#N/A</v>
      </c>
      <c r="X836" s="40" t="e">
        <f>VLOOKUP($B836,期貨大額交易人未沖銷部位!$A$4:$O$499,4,FALSE)</f>
        <v>#N/A</v>
      </c>
      <c r="Y836" s="40" t="e">
        <f>VLOOKUP($B836,期貨大額交易人未沖銷部位!$A$4:$O$499,7,FALSE)</f>
        <v>#N/A</v>
      </c>
      <c r="Z836" s="40" t="e">
        <f>VLOOKUP($B836,期貨大額交易人未沖銷部位!$A$4:$O$499,10,FALSE)</f>
        <v>#N/A</v>
      </c>
      <c r="AA836" s="40" t="e">
        <f>VLOOKUP($B836,期貨大額交易人未沖銷部位!$A$4:$O$499,13,FALSE)</f>
        <v>#N/A</v>
      </c>
      <c r="AB836" s="40" t="e">
        <f>VLOOKUP($B836,期貨大額交易人未沖銷部位!$A$4:$O$499,14,FALSE)</f>
        <v>#N/A</v>
      </c>
      <c r="AC836" s="40" t="e">
        <f>VLOOKUP($B836,期貨大額交易人未沖銷部位!$A$4:$O$499,15,FALSE)</f>
        <v>#N/A</v>
      </c>
      <c r="AD836" s="33" t="e">
        <f>VLOOKUP($B836,三大美股走勢!$A$4:$J$495,4,FALSE)</f>
        <v>#N/A</v>
      </c>
      <c r="AE836" s="33" t="e">
        <f>VLOOKUP($B836,三大美股走勢!$A$4:$J$495,7,FALSE)</f>
        <v>#N/A</v>
      </c>
      <c r="AF836" s="33" t="e">
        <f>VLOOKUP($B836,三大美股走勢!$A$4:$J$495,10,FALSE)</f>
        <v>#N/A</v>
      </c>
    </row>
    <row r="837" spans="2:32">
      <c r="B837" s="32">
        <v>43616</v>
      </c>
      <c r="C837" s="33" t="e">
        <f>VLOOKUP($B837,大盤與近月台指!$A$4:$I$499,2,FALSE)</f>
        <v>#N/A</v>
      </c>
      <c r="D837" s="34" t="e">
        <f>VLOOKUP($B837,大盤與近月台指!$A$4:$I$499,3,FALSE)</f>
        <v>#N/A</v>
      </c>
      <c r="E837" s="35" t="e">
        <f>VLOOKUP($B837,大盤與近月台指!$A$4:$I$499,4,FALSE)</f>
        <v>#N/A</v>
      </c>
      <c r="F837" s="33" t="e">
        <f>VLOOKUP($B837,大盤與近月台指!$A$4:$I$499,5,FALSE)</f>
        <v>#N/A</v>
      </c>
      <c r="G837" s="49" t="e">
        <f>VLOOKUP($B837,三大法人買賣超!$A$4:$I$500,3,FALSE)</f>
        <v>#N/A</v>
      </c>
      <c r="H837" s="34" t="e">
        <f>VLOOKUP($B837,三大法人買賣超!$A$4:$I$500,5,FALSE)</f>
        <v>#N/A</v>
      </c>
      <c r="I837" s="27" t="e">
        <f>VLOOKUP($B837,三大法人買賣超!$A$4:$I$500,7,FALSE)</f>
        <v>#N/A</v>
      </c>
      <c r="J837" s="27" t="e">
        <f>VLOOKUP($B837,三大法人買賣超!$A$4:$I$500,9,FALSE)</f>
        <v>#N/A</v>
      </c>
      <c r="K837" s="37">
        <f>新台幣匯率美元指數!B838</f>
        <v>0</v>
      </c>
      <c r="L837" s="38">
        <f>新台幣匯率美元指數!C838</f>
        <v>0</v>
      </c>
      <c r="M837" s="39">
        <f>新台幣匯率美元指數!D838</f>
        <v>0</v>
      </c>
      <c r="N837" s="27" t="e">
        <f>VLOOKUP($B837,外資期貨未平倉口數!$A$4:$M$499,4,FALSE)</f>
        <v>#N/A</v>
      </c>
      <c r="O837" s="27" t="e">
        <f>VLOOKUP($B837,外資期貨未平倉口數!$A$4:$M$499,9,FALSE)</f>
        <v>#N/A</v>
      </c>
      <c r="P837" s="27" t="e">
        <f>VLOOKUP($B837,外資期貨未平倉口數!$A$4:$M$499,10,FALSE)</f>
        <v>#N/A</v>
      </c>
      <c r="Q837" s="27" t="e">
        <f>VLOOKUP($B837,外資期貨未平倉口數!$A$4:$M$499,11,FALSE)</f>
        <v>#N/A</v>
      </c>
      <c r="R837" s="64" t="e">
        <f>VLOOKUP($B837,選擇權未平倉餘額!$A$4:$I$500,6,FALSE)</f>
        <v>#N/A</v>
      </c>
      <c r="S837" s="64" t="e">
        <f>VLOOKUP($B837,選擇權未平倉餘額!$A$4:$I$500,7,FALSE)</f>
        <v>#N/A</v>
      </c>
      <c r="T837" s="64" t="e">
        <f>VLOOKUP($B837,選擇權未平倉餘額!$A$4:$I$500,8,FALSE)</f>
        <v>#N/A</v>
      </c>
      <c r="U837" s="64" t="e">
        <f>VLOOKUP($B837,選擇權未平倉餘額!$A$4:$I$500,9,FALSE)</f>
        <v>#N/A</v>
      </c>
      <c r="V837" s="39" t="e">
        <f>VLOOKUP($B837,臺指選擇權P_C_Ratios!$A$4:$C$500,3,FALSE)</f>
        <v>#N/A</v>
      </c>
      <c r="W837" s="41" t="e">
        <f>VLOOKUP($B837,散戶多空比!$A$6:$L$500,12,FALSE)</f>
        <v>#N/A</v>
      </c>
      <c r="X837" s="40" t="e">
        <f>VLOOKUP($B837,期貨大額交易人未沖銷部位!$A$4:$O$499,4,FALSE)</f>
        <v>#N/A</v>
      </c>
      <c r="Y837" s="40" t="e">
        <f>VLOOKUP($B837,期貨大額交易人未沖銷部位!$A$4:$O$499,7,FALSE)</f>
        <v>#N/A</v>
      </c>
      <c r="Z837" s="40" t="e">
        <f>VLOOKUP($B837,期貨大額交易人未沖銷部位!$A$4:$O$499,10,FALSE)</f>
        <v>#N/A</v>
      </c>
      <c r="AA837" s="40" t="e">
        <f>VLOOKUP($B837,期貨大額交易人未沖銷部位!$A$4:$O$499,13,FALSE)</f>
        <v>#N/A</v>
      </c>
      <c r="AB837" s="40" t="e">
        <f>VLOOKUP($B837,期貨大額交易人未沖銷部位!$A$4:$O$499,14,FALSE)</f>
        <v>#N/A</v>
      </c>
      <c r="AC837" s="40" t="e">
        <f>VLOOKUP($B837,期貨大額交易人未沖銷部位!$A$4:$O$499,15,FALSE)</f>
        <v>#N/A</v>
      </c>
      <c r="AD837" s="33" t="e">
        <f>VLOOKUP($B837,三大美股走勢!$A$4:$J$495,4,FALSE)</f>
        <v>#N/A</v>
      </c>
      <c r="AE837" s="33" t="e">
        <f>VLOOKUP($B837,三大美股走勢!$A$4:$J$495,7,FALSE)</f>
        <v>#N/A</v>
      </c>
      <c r="AF837" s="33" t="e">
        <f>VLOOKUP($B837,三大美股走勢!$A$4:$J$495,10,FALSE)</f>
        <v>#N/A</v>
      </c>
    </row>
    <row r="838" spans="2:32">
      <c r="B838" s="32">
        <v>43617</v>
      </c>
      <c r="C838" s="33" t="e">
        <f>VLOOKUP($B838,大盤與近月台指!$A$4:$I$499,2,FALSE)</f>
        <v>#N/A</v>
      </c>
      <c r="D838" s="34" t="e">
        <f>VLOOKUP($B838,大盤與近月台指!$A$4:$I$499,3,FALSE)</f>
        <v>#N/A</v>
      </c>
      <c r="E838" s="35" t="e">
        <f>VLOOKUP($B838,大盤與近月台指!$A$4:$I$499,4,FALSE)</f>
        <v>#N/A</v>
      </c>
      <c r="F838" s="33" t="e">
        <f>VLOOKUP($B838,大盤與近月台指!$A$4:$I$499,5,FALSE)</f>
        <v>#N/A</v>
      </c>
      <c r="G838" s="49" t="e">
        <f>VLOOKUP($B838,三大法人買賣超!$A$4:$I$500,3,FALSE)</f>
        <v>#N/A</v>
      </c>
      <c r="H838" s="34" t="e">
        <f>VLOOKUP($B838,三大法人買賣超!$A$4:$I$500,5,FALSE)</f>
        <v>#N/A</v>
      </c>
      <c r="I838" s="27" t="e">
        <f>VLOOKUP($B838,三大法人買賣超!$A$4:$I$500,7,FALSE)</f>
        <v>#N/A</v>
      </c>
      <c r="J838" s="27" t="e">
        <f>VLOOKUP($B838,三大法人買賣超!$A$4:$I$500,9,FALSE)</f>
        <v>#N/A</v>
      </c>
      <c r="K838" s="37">
        <f>新台幣匯率美元指數!B839</f>
        <v>0</v>
      </c>
      <c r="L838" s="38">
        <f>新台幣匯率美元指數!C839</f>
        <v>0</v>
      </c>
      <c r="M838" s="39">
        <f>新台幣匯率美元指數!D839</f>
        <v>0</v>
      </c>
      <c r="N838" s="27" t="e">
        <f>VLOOKUP($B838,外資期貨未平倉口數!$A$4:$M$499,4,FALSE)</f>
        <v>#N/A</v>
      </c>
      <c r="O838" s="27" t="e">
        <f>VLOOKUP($B838,外資期貨未平倉口數!$A$4:$M$499,9,FALSE)</f>
        <v>#N/A</v>
      </c>
      <c r="P838" s="27" t="e">
        <f>VLOOKUP($B838,外資期貨未平倉口數!$A$4:$M$499,10,FALSE)</f>
        <v>#N/A</v>
      </c>
      <c r="Q838" s="27" t="e">
        <f>VLOOKUP($B838,外資期貨未平倉口數!$A$4:$M$499,11,FALSE)</f>
        <v>#N/A</v>
      </c>
      <c r="R838" s="64" t="e">
        <f>VLOOKUP($B838,選擇權未平倉餘額!$A$4:$I$500,6,FALSE)</f>
        <v>#N/A</v>
      </c>
      <c r="S838" s="64" t="e">
        <f>VLOOKUP($B838,選擇權未平倉餘額!$A$4:$I$500,7,FALSE)</f>
        <v>#N/A</v>
      </c>
      <c r="T838" s="64" t="e">
        <f>VLOOKUP($B838,選擇權未平倉餘額!$A$4:$I$500,8,FALSE)</f>
        <v>#N/A</v>
      </c>
      <c r="U838" s="64" t="e">
        <f>VLOOKUP($B838,選擇權未平倉餘額!$A$4:$I$500,9,FALSE)</f>
        <v>#N/A</v>
      </c>
      <c r="V838" s="39" t="e">
        <f>VLOOKUP($B838,臺指選擇權P_C_Ratios!$A$4:$C$500,3,FALSE)</f>
        <v>#N/A</v>
      </c>
      <c r="W838" s="41" t="e">
        <f>VLOOKUP($B838,散戶多空比!$A$6:$L$500,12,FALSE)</f>
        <v>#N/A</v>
      </c>
      <c r="X838" s="40" t="e">
        <f>VLOOKUP($B838,期貨大額交易人未沖銷部位!$A$4:$O$499,4,FALSE)</f>
        <v>#N/A</v>
      </c>
      <c r="Y838" s="40" t="e">
        <f>VLOOKUP($B838,期貨大額交易人未沖銷部位!$A$4:$O$499,7,FALSE)</f>
        <v>#N/A</v>
      </c>
      <c r="Z838" s="40" t="e">
        <f>VLOOKUP($B838,期貨大額交易人未沖銷部位!$A$4:$O$499,10,FALSE)</f>
        <v>#N/A</v>
      </c>
      <c r="AA838" s="40" t="e">
        <f>VLOOKUP($B838,期貨大額交易人未沖銷部位!$A$4:$O$499,13,FALSE)</f>
        <v>#N/A</v>
      </c>
      <c r="AB838" s="40" t="e">
        <f>VLOOKUP($B838,期貨大額交易人未沖銷部位!$A$4:$O$499,14,FALSE)</f>
        <v>#N/A</v>
      </c>
      <c r="AC838" s="40" t="e">
        <f>VLOOKUP($B838,期貨大額交易人未沖銷部位!$A$4:$O$499,15,FALSE)</f>
        <v>#N/A</v>
      </c>
      <c r="AD838" s="33" t="e">
        <f>VLOOKUP($B838,三大美股走勢!$A$4:$J$495,4,FALSE)</f>
        <v>#N/A</v>
      </c>
      <c r="AE838" s="33" t="e">
        <f>VLOOKUP($B838,三大美股走勢!$A$4:$J$495,7,FALSE)</f>
        <v>#N/A</v>
      </c>
      <c r="AF838" s="33" t="e">
        <f>VLOOKUP($B838,三大美股走勢!$A$4:$J$495,10,FALSE)</f>
        <v>#N/A</v>
      </c>
    </row>
    <row r="839" spans="2:32">
      <c r="B839" s="32">
        <v>43618</v>
      </c>
      <c r="C839" s="33" t="e">
        <f>VLOOKUP($B839,大盤與近月台指!$A$4:$I$499,2,FALSE)</f>
        <v>#N/A</v>
      </c>
      <c r="D839" s="34" t="e">
        <f>VLOOKUP($B839,大盤與近月台指!$A$4:$I$499,3,FALSE)</f>
        <v>#N/A</v>
      </c>
      <c r="E839" s="35" t="e">
        <f>VLOOKUP($B839,大盤與近月台指!$A$4:$I$499,4,FALSE)</f>
        <v>#N/A</v>
      </c>
      <c r="F839" s="33" t="e">
        <f>VLOOKUP($B839,大盤與近月台指!$A$4:$I$499,5,FALSE)</f>
        <v>#N/A</v>
      </c>
      <c r="G839" s="49" t="e">
        <f>VLOOKUP($B839,三大法人買賣超!$A$4:$I$500,3,FALSE)</f>
        <v>#N/A</v>
      </c>
      <c r="H839" s="34" t="e">
        <f>VLOOKUP($B839,三大法人買賣超!$A$4:$I$500,5,FALSE)</f>
        <v>#N/A</v>
      </c>
      <c r="I839" s="27" t="e">
        <f>VLOOKUP($B839,三大法人買賣超!$A$4:$I$500,7,FALSE)</f>
        <v>#N/A</v>
      </c>
      <c r="J839" s="27" t="e">
        <f>VLOOKUP($B839,三大法人買賣超!$A$4:$I$500,9,FALSE)</f>
        <v>#N/A</v>
      </c>
      <c r="K839" s="37">
        <f>新台幣匯率美元指數!B840</f>
        <v>0</v>
      </c>
      <c r="L839" s="38">
        <f>新台幣匯率美元指數!C840</f>
        <v>0</v>
      </c>
      <c r="M839" s="39">
        <f>新台幣匯率美元指數!D840</f>
        <v>0</v>
      </c>
      <c r="N839" s="27" t="e">
        <f>VLOOKUP($B839,外資期貨未平倉口數!$A$4:$M$499,4,FALSE)</f>
        <v>#N/A</v>
      </c>
      <c r="O839" s="27" t="e">
        <f>VLOOKUP($B839,外資期貨未平倉口數!$A$4:$M$499,9,FALSE)</f>
        <v>#N/A</v>
      </c>
      <c r="P839" s="27" t="e">
        <f>VLOOKUP($B839,外資期貨未平倉口數!$A$4:$M$499,10,FALSE)</f>
        <v>#N/A</v>
      </c>
      <c r="Q839" s="27" t="e">
        <f>VLOOKUP($B839,外資期貨未平倉口數!$A$4:$M$499,11,FALSE)</f>
        <v>#N/A</v>
      </c>
      <c r="R839" s="64" t="e">
        <f>VLOOKUP($B839,選擇權未平倉餘額!$A$4:$I$500,6,FALSE)</f>
        <v>#N/A</v>
      </c>
      <c r="S839" s="64" t="e">
        <f>VLOOKUP($B839,選擇權未平倉餘額!$A$4:$I$500,7,FALSE)</f>
        <v>#N/A</v>
      </c>
      <c r="T839" s="64" t="e">
        <f>VLOOKUP($B839,選擇權未平倉餘額!$A$4:$I$500,8,FALSE)</f>
        <v>#N/A</v>
      </c>
      <c r="U839" s="64" t="e">
        <f>VLOOKUP($B839,選擇權未平倉餘額!$A$4:$I$500,9,FALSE)</f>
        <v>#N/A</v>
      </c>
      <c r="V839" s="39" t="e">
        <f>VLOOKUP($B839,臺指選擇權P_C_Ratios!$A$4:$C$500,3,FALSE)</f>
        <v>#N/A</v>
      </c>
      <c r="W839" s="41" t="e">
        <f>VLOOKUP($B839,散戶多空比!$A$6:$L$500,12,FALSE)</f>
        <v>#N/A</v>
      </c>
      <c r="X839" s="40" t="e">
        <f>VLOOKUP($B839,期貨大額交易人未沖銷部位!$A$4:$O$499,4,FALSE)</f>
        <v>#N/A</v>
      </c>
      <c r="Y839" s="40" t="e">
        <f>VLOOKUP($B839,期貨大額交易人未沖銷部位!$A$4:$O$499,7,FALSE)</f>
        <v>#N/A</v>
      </c>
      <c r="Z839" s="40" t="e">
        <f>VLOOKUP($B839,期貨大額交易人未沖銷部位!$A$4:$O$499,10,FALSE)</f>
        <v>#N/A</v>
      </c>
      <c r="AA839" s="40" t="e">
        <f>VLOOKUP($B839,期貨大額交易人未沖銷部位!$A$4:$O$499,13,FALSE)</f>
        <v>#N/A</v>
      </c>
      <c r="AB839" s="40" t="e">
        <f>VLOOKUP($B839,期貨大額交易人未沖銷部位!$A$4:$O$499,14,FALSE)</f>
        <v>#N/A</v>
      </c>
      <c r="AC839" s="40" t="e">
        <f>VLOOKUP($B839,期貨大額交易人未沖銷部位!$A$4:$O$499,15,FALSE)</f>
        <v>#N/A</v>
      </c>
      <c r="AD839" s="33" t="e">
        <f>VLOOKUP($B839,三大美股走勢!$A$4:$J$495,4,FALSE)</f>
        <v>#N/A</v>
      </c>
      <c r="AE839" s="33" t="e">
        <f>VLOOKUP($B839,三大美股走勢!$A$4:$J$495,7,FALSE)</f>
        <v>#N/A</v>
      </c>
      <c r="AF839" s="33" t="e">
        <f>VLOOKUP($B839,三大美股走勢!$A$4:$J$495,10,FALSE)</f>
        <v>#N/A</v>
      </c>
    </row>
    <row r="840" spans="2:32">
      <c r="B840" s="32">
        <v>43619</v>
      </c>
      <c r="C840" s="33" t="e">
        <f>VLOOKUP($B840,大盤與近月台指!$A$4:$I$499,2,FALSE)</f>
        <v>#N/A</v>
      </c>
      <c r="D840" s="34" t="e">
        <f>VLOOKUP($B840,大盤與近月台指!$A$4:$I$499,3,FALSE)</f>
        <v>#N/A</v>
      </c>
      <c r="E840" s="35" t="e">
        <f>VLOOKUP($B840,大盤與近月台指!$A$4:$I$499,4,FALSE)</f>
        <v>#N/A</v>
      </c>
      <c r="F840" s="33" t="e">
        <f>VLOOKUP($B840,大盤與近月台指!$A$4:$I$499,5,FALSE)</f>
        <v>#N/A</v>
      </c>
      <c r="G840" s="49" t="e">
        <f>VLOOKUP($B840,三大法人買賣超!$A$4:$I$500,3,FALSE)</f>
        <v>#N/A</v>
      </c>
      <c r="H840" s="34" t="e">
        <f>VLOOKUP($B840,三大法人買賣超!$A$4:$I$500,5,FALSE)</f>
        <v>#N/A</v>
      </c>
      <c r="I840" s="27" t="e">
        <f>VLOOKUP($B840,三大法人買賣超!$A$4:$I$500,7,FALSE)</f>
        <v>#N/A</v>
      </c>
      <c r="J840" s="27" t="e">
        <f>VLOOKUP($B840,三大法人買賣超!$A$4:$I$500,9,FALSE)</f>
        <v>#N/A</v>
      </c>
      <c r="K840" s="37">
        <f>新台幣匯率美元指數!B841</f>
        <v>0</v>
      </c>
      <c r="L840" s="38">
        <f>新台幣匯率美元指數!C841</f>
        <v>0</v>
      </c>
      <c r="M840" s="39">
        <f>新台幣匯率美元指數!D841</f>
        <v>0</v>
      </c>
      <c r="N840" s="27" t="e">
        <f>VLOOKUP($B840,外資期貨未平倉口數!$A$4:$M$499,4,FALSE)</f>
        <v>#N/A</v>
      </c>
      <c r="O840" s="27" t="e">
        <f>VLOOKUP($B840,外資期貨未平倉口數!$A$4:$M$499,9,FALSE)</f>
        <v>#N/A</v>
      </c>
      <c r="P840" s="27" t="e">
        <f>VLOOKUP($B840,外資期貨未平倉口數!$A$4:$M$499,10,FALSE)</f>
        <v>#N/A</v>
      </c>
      <c r="Q840" s="27" t="e">
        <f>VLOOKUP($B840,外資期貨未平倉口數!$A$4:$M$499,11,FALSE)</f>
        <v>#N/A</v>
      </c>
      <c r="R840" s="64" t="e">
        <f>VLOOKUP($B840,選擇權未平倉餘額!$A$4:$I$500,6,FALSE)</f>
        <v>#N/A</v>
      </c>
      <c r="S840" s="64" t="e">
        <f>VLOOKUP($B840,選擇權未平倉餘額!$A$4:$I$500,7,FALSE)</f>
        <v>#N/A</v>
      </c>
      <c r="T840" s="64" t="e">
        <f>VLOOKUP($B840,選擇權未平倉餘額!$A$4:$I$500,8,FALSE)</f>
        <v>#N/A</v>
      </c>
      <c r="U840" s="64" t="e">
        <f>VLOOKUP($B840,選擇權未平倉餘額!$A$4:$I$500,9,FALSE)</f>
        <v>#N/A</v>
      </c>
      <c r="V840" s="39" t="e">
        <f>VLOOKUP($B840,臺指選擇權P_C_Ratios!$A$4:$C$500,3,FALSE)</f>
        <v>#N/A</v>
      </c>
      <c r="W840" s="41" t="e">
        <f>VLOOKUP($B840,散戶多空比!$A$6:$L$500,12,FALSE)</f>
        <v>#N/A</v>
      </c>
      <c r="X840" s="40" t="e">
        <f>VLOOKUP($B840,期貨大額交易人未沖銷部位!$A$4:$O$499,4,FALSE)</f>
        <v>#N/A</v>
      </c>
      <c r="Y840" s="40" t="e">
        <f>VLOOKUP($B840,期貨大額交易人未沖銷部位!$A$4:$O$499,7,FALSE)</f>
        <v>#N/A</v>
      </c>
      <c r="Z840" s="40" t="e">
        <f>VLOOKUP($B840,期貨大額交易人未沖銷部位!$A$4:$O$499,10,FALSE)</f>
        <v>#N/A</v>
      </c>
      <c r="AA840" s="40" t="e">
        <f>VLOOKUP($B840,期貨大額交易人未沖銷部位!$A$4:$O$499,13,FALSE)</f>
        <v>#N/A</v>
      </c>
      <c r="AB840" s="40" t="e">
        <f>VLOOKUP($B840,期貨大額交易人未沖銷部位!$A$4:$O$499,14,FALSE)</f>
        <v>#N/A</v>
      </c>
      <c r="AC840" s="40" t="e">
        <f>VLOOKUP($B840,期貨大額交易人未沖銷部位!$A$4:$O$499,15,FALSE)</f>
        <v>#N/A</v>
      </c>
      <c r="AD840" s="33" t="e">
        <f>VLOOKUP($B840,三大美股走勢!$A$4:$J$495,4,FALSE)</f>
        <v>#N/A</v>
      </c>
      <c r="AE840" s="33" t="e">
        <f>VLOOKUP($B840,三大美股走勢!$A$4:$J$495,7,FALSE)</f>
        <v>#N/A</v>
      </c>
      <c r="AF840" s="33" t="e">
        <f>VLOOKUP($B840,三大美股走勢!$A$4:$J$495,10,FALSE)</f>
        <v>#N/A</v>
      </c>
    </row>
    <row r="841" spans="2:32">
      <c r="B841" s="32">
        <v>43620</v>
      </c>
      <c r="C841" s="33" t="e">
        <f>VLOOKUP($B841,大盤與近月台指!$A$4:$I$499,2,FALSE)</f>
        <v>#N/A</v>
      </c>
      <c r="D841" s="34" t="e">
        <f>VLOOKUP($B841,大盤與近月台指!$A$4:$I$499,3,FALSE)</f>
        <v>#N/A</v>
      </c>
      <c r="E841" s="35" t="e">
        <f>VLOOKUP($B841,大盤與近月台指!$A$4:$I$499,4,FALSE)</f>
        <v>#N/A</v>
      </c>
      <c r="F841" s="33" t="e">
        <f>VLOOKUP($B841,大盤與近月台指!$A$4:$I$499,5,FALSE)</f>
        <v>#N/A</v>
      </c>
      <c r="G841" s="49" t="e">
        <f>VLOOKUP($B841,三大法人買賣超!$A$4:$I$500,3,FALSE)</f>
        <v>#N/A</v>
      </c>
      <c r="H841" s="34" t="e">
        <f>VLOOKUP($B841,三大法人買賣超!$A$4:$I$500,5,FALSE)</f>
        <v>#N/A</v>
      </c>
      <c r="I841" s="27" t="e">
        <f>VLOOKUP($B841,三大法人買賣超!$A$4:$I$500,7,FALSE)</f>
        <v>#N/A</v>
      </c>
      <c r="J841" s="27" t="e">
        <f>VLOOKUP($B841,三大法人買賣超!$A$4:$I$500,9,FALSE)</f>
        <v>#N/A</v>
      </c>
      <c r="K841" s="37">
        <f>新台幣匯率美元指數!B842</f>
        <v>0</v>
      </c>
      <c r="L841" s="38">
        <f>新台幣匯率美元指數!C842</f>
        <v>0</v>
      </c>
      <c r="M841" s="39">
        <f>新台幣匯率美元指數!D842</f>
        <v>0</v>
      </c>
      <c r="N841" s="27" t="e">
        <f>VLOOKUP($B841,外資期貨未平倉口數!$A$4:$M$499,4,FALSE)</f>
        <v>#N/A</v>
      </c>
      <c r="O841" s="27" t="e">
        <f>VLOOKUP($B841,外資期貨未平倉口數!$A$4:$M$499,9,FALSE)</f>
        <v>#N/A</v>
      </c>
      <c r="P841" s="27" t="e">
        <f>VLOOKUP($B841,外資期貨未平倉口數!$A$4:$M$499,10,FALSE)</f>
        <v>#N/A</v>
      </c>
      <c r="Q841" s="27" t="e">
        <f>VLOOKUP($B841,外資期貨未平倉口數!$A$4:$M$499,11,FALSE)</f>
        <v>#N/A</v>
      </c>
      <c r="R841" s="64" t="e">
        <f>VLOOKUP($B841,選擇權未平倉餘額!$A$4:$I$500,6,FALSE)</f>
        <v>#N/A</v>
      </c>
      <c r="S841" s="64" t="e">
        <f>VLOOKUP($B841,選擇權未平倉餘額!$A$4:$I$500,7,FALSE)</f>
        <v>#N/A</v>
      </c>
      <c r="T841" s="64" t="e">
        <f>VLOOKUP($B841,選擇權未平倉餘額!$A$4:$I$500,8,FALSE)</f>
        <v>#N/A</v>
      </c>
      <c r="U841" s="64" t="e">
        <f>VLOOKUP($B841,選擇權未平倉餘額!$A$4:$I$500,9,FALSE)</f>
        <v>#N/A</v>
      </c>
      <c r="V841" s="39" t="e">
        <f>VLOOKUP($B841,臺指選擇權P_C_Ratios!$A$4:$C$500,3,FALSE)</f>
        <v>#N/A</v>
      </c>
      <c r="W841" s="41" t="e">
        <f>VLOOKUP($B841,散戶多空比!$A$6:$L$500,12,FALSE)</f>
        <v>#N/A</v>
      </c>
      <c r="X841" s="40" t="e">
        <f>VLOOKUP($B841,期貨大額交易人未沖銷部位!$A$4:$O$499,4,FALSE)</f>
        <v>#N/A</v>
      </c>
      <c r="Y841" s="40" t="e">
        <f>VLOOKUP($B841,期貨大額交易人未沖銷部位!$A$4:$O$499,7,FALSE)</f>
        <v>#N/A</v>
      </c>
      <c r="Z841" s="40" t="e">
        <f>VLOOKUP($B841,期貨大額交易人未沖銷部位!$A$4:$O$499,10,FALSE)</f>
        <v>#N/A</v>
      </c>
      <c r="AA841" s="40" t="e">
        <f>VLOOKUP($B841,期貨大額交易人未沖銷部位!$A$4:$O$499,13,FALSE)</f>
        <v>#N/A</v>
      </c>
      <c r="AB841" s="40" t="e">
        <f>VLOOKUP($B841,期貨大額交易人未沖銷部位!$A$4:$O$499,14,FALSE)</f>
        <v>#N/A</v>
      </c>
      <c r="AC841" s="40" t="e">
        <f>VLOOKUP($B841,期貨大額交易人未沖銷部位!$A$4:$O$499,15,FALSE)</f>
        <v>#N/A</v>
      </c>
      <c r="AD841" s="33" t="e">
        <f>VLOOKUP($B841,三大美股走勢!$A$4:$J$495,4,FALSE)</f>
        <v>#N/A</v>
      </c>
      <c r="AE841" s="33" t="e">
        <f>VLOOKUP($B841,三大美股走勢!$A$4:$J$495,7,FALSE)</f>
        <v>#N/A</v>
      </c>
      <c r="AF841" s="33" t="e">
        <f>VLOOKUP($B841,三大美股走勢!$A$4:$J$495,10,FALSE)</f>
        <v>#N/A</v>
      </c>
    </row>
    <row r="842" spans="2:32">
      <c r="B842" s="32">
        <v>43621</v>
      </c>
      <c r="C842" s="33" t="e">
        <f>VLOOKUP($B842,大盤與近月台指!$A$4:$I$499,2,FALSE)</f>
        <v>#N/A</v>
      </c>
      <c r="D842" s="34" t="e">
        <f>VLOOKUP($B842,大盤與近月台指!$A$4:$I$499,3,FALSE)</f>
        <v>#N/A</v>
      </c>
      <c r="E842" s="35" t="e">
        <f>VLOOKUP($B842,大盤與近月台指!$A$4:$I$499,4,FALSE)</f>
        <v>#N/A</v>
      </c>
      <c r="F842" s="33" t="e">
        <f>VLOOKUP($B842,大盤與近月台指!$A$4:$I$499,5,FALSE)</f>
        <v>#N/A</v>
      </c>
      <c r="G842" s="49" t="e">
        <f>VLOOKUP($B842,三大法人買賣超!$A$4:$I$500,3,FALSE)</f>
        <v>#N/A</v>
      </c>
      <c r="H842" s="34" t="e">
        <f>VLOOKUP($B842,三大法人買賣超!$A$4:$I$500,5,FALSE)</f>
        <v>#N/A</v>
      </c>
      <c r="I842" s="27" t="e">
        <f>VLOOKUP($B842,三大法人買賣超!$A$4:$I$500,7,FALSE)</f>
        <v>#N/A</v>
      </c>
      <c r="J842" s="27" t="e">
        <f>VLOOKUP($B842,三大法人買賣超!$A$4:$I$500,9,FALSE)</f>
        <v>#N/A</v>
      </c>
      <c r="K842" s="37">
        <f>新台幣匯率美元指數!B843</f>
        <v>0</v>
      </c>
      <c r="L842" s="38">
        <f>新台幣匯率美元指數!C843</f>
        <v>0</v>
      </c>
      <c r="M842" s="39">
        <f>新台幣匯率美元指數!D843</f>
        <v>0</v>
      </c>
      <c r="N842" s="27" t="e">
        <f>VLOOKUP($B842,外資期貨未平倉口數!$A$4:$M$499,4,FALSE)</f>
        <v>#N/A</v>
      </c>
      <c r="O842" s="27" t="e">
        <f>VLOOKUP($B842,外資期貨未平倉口數!$A$4:$M$499,9,FALSE)</f>
        <v>#N/A</v>
      </c>
      <c r="P842" s="27" t="e">
        <f>VLOOKUP($B842,外資期貨未平倉口數!$A$4:$M$499,10,FALSE)</f>
        <v>#N/A</v>
      </c>
      <c r="Q842" s="27" t="e">
        <f>VLOOKUP($B842,外資期貨未平倉口數!$A$4:$M$499,11,FALSE)</f>
        <v>#N/A</v>
      </c>
      <c r="R842" s="64" t="e">
        <f>VLOOKUP($B842,選擇權未平倉餘額!$A$4:$I$500,6,FALSE)</f>
        <v>#N/A</v>
      </c>
      <c r="S842" s="64" t="e">
        <f>VLOOKUP($B842,選擇權未平倉餘額!$A$4:$I$500,7,FALSE)</f>
        <v>#N/A</v>
      </c>
      <c r="T842" s="64" t="e">
        <f>VLOOKUP($B842,選擇權未平倉餘額!$A$4:$I$500,8,FALSE)</f>
        <v>#N/A</v>
      </c>
      <c r="U842" s="64" t="e">
        <f>VLOOKUP($B842,選擇權未平倉餘額!$A$4:$I$500,9,FALSE)</f>
        <v>#N/A</v>
      </c>
      <c r="V842" s="39" t="e">
        <f>VLOOKUP($B842,臺指選擇權P_C_Ratios!$A$4:$C$500,3,FALSE)</f>
        <v>#N/A</v>
      </c>
      <c r="W842" s="41" t="e">
        <f>VLOOKUP($B842,散戶多空比!$A$6:$L$500,12,FALSE)</f>
        <v>#N/A</v>
      </c>
      <c r="X842" s="40" t="e">
        <f>VLOOKUP($B842,期貨大額交易人未沖銷部位!$A$4:$O$499,4,FALSE)</f>
        <v>#N/A</v>
      </c>
      <c r="Y842" s="40" t="e">
        <f>VLOOKUP($B842,期貨大額交易人未沖銷部位!$A$4:$O$499,7,FALSE)</f>
        <v>#N/A</v>
      </c>
      <c r="Z842" s="40" t="e">
        <f>VLOOKUP($B842,期貨大額交易人未沖銷部位!$A$4:$O$499,10,FALSE)</f>
        <v>#N/A</v>
      </c>
      <c r="AA842" s="40" t="e">
        <f>VLOOKUP($B842,期貨大額交易人未沖銷部位!$A$4:$O$499,13,FALSE)</f>
        <v>#N/A</v>
      </c>
      <c r="AB842" s="40" t="e">
        <f>VLOOKUP($B842,期貨大額交易人未沖銷部位!$A$4:$O$499,14,FALSE)</f>
        <v>#N/A</v>
      </c>
      <c r="AC842" s="40" t="e">
        <f>VLOOKUP($B842,期貨大額交易人未沖銷部位!$A$4:$O$499,15,FALSE)</f>
        <v>#N/A</v>
      </c>
      <c r="AD842" s="33" t="e">
        <f>VLOOKUP($B842,三大美股走勢!$A$4:$J$495,4,FALSE)</f>
        <v>#N/A</v>
      </c>
      <c r="AE842" s="33" t="e">
        <f>VLOOKUP($B842,三大美股走勢!$A$4:$J$495,7,FALSE)</f>
        <v>#N/A</v>
      </c>
      <c r="AF842" s="33" t="e">
        <f>VLOOKUP($B842,三大美股走勢!$A$4:$J$495,10,FALSE)</f>
        <v>#N/A</v>
      </c>
    </row>
    <row r="843" spans="2:32">
      <c r="B843" s="32">
        <v>43622</v>
      </c>
      <c r="C843" s="33" t="e">
        <f>VLOOKUP($B843,大盤與近月台指!$A$4:$I$499,2,FALSE)</f>
        <v>#N/A</v>
      </c>
      <c r="D843" s="34" t="e">
        <f>VLOOKUP($B843,大盤與近月台指!$A$4:$I$499,3,FALSE)</f>
        <v>#N/A</v>
      </c>
      <c r="E843" s="35" t="e">
        <f>VLOOKUP($B843,大盤與近月台指!$A$4:$I$499,4,FALSE)</f>
        <v>#N/A</v>
      </c>
      <c r="F843" s="33" t="e">
        <f>VLOOKUP($B843,大盤與近月台指!$A$4:$I$499,5,FALSE)</f>
        <v>#N/A</v>
      </c>
      <c r="G843" s="49" t="e">
        <f>VLOOKUP($B843,三大法人買賣超!$A$4:$I$500,3,FALSE)</f>
        <v>#N/A</v>
      </c>
      <c r="H843" s="34" t="e">
        <f>VLOOKUP($B843,三大法人買賣超!$A$4:$I$500,5,FALSE)</f>
        <v>#N/A</v>
      </c>
      <c r="I843" s="27" t="e">
        <f>VLOOKUP($B843,三大法人買賣超!$A$4:$I$500,7,FALSE)</f>
        <v>#N/A</v>
      </c>
      <c r="J843" s="27" t="e">
        <f>VLOOKUP($B843,三大法人買賣超!$A$4:$I$500,9,FALSE)</f>
        <v>#N/A</v>
      </c>
      <c r="K843" s="37">
        <f>新台幣匯率美元指數!B844</f>
        <v>0</v>
      </c>
      <c r="L843" s="38">
        <f>新台幣匯率美元指數!C844</f>
        <v>0</v>
      </c>
      <c r="M843" s="39">
        <f>新台幣匯率美元指數!D844</f>
        <v>0</v>
      </c>
      <c r="N843" s="27" t="e">
        <f>VLOOKUP($B843,外資期貨未平倉口數!$A$4:$M$499,4,FALSE)</f>
        <v>#N/A</v>
      </c>
      <c r="O843" s="27" t="e">
        <f>VLOOKUP($B843,外資期貨未平倉口數!$A$4:$M$499,9,FALSE)</f>
        <v>#N/A</v>
      </c>
      <c r="P843" s="27" t="e">
        <f>VLOOKUP($B843,外資期貨未平倉口數!$A$4:$M$499,10,FALSE)</f>
        <v>#N/A</v>
      </c>
      <c r="Q843" s="27" t="e">
        <f>VLOOKUP($B843,外資期貨未平倉口數!$A$4:$M$499,11,FALSE)</f>
        <v>#N/A</v>
      </c>
      <c r="R843" s="64" t="e">
        <f>VLOOKUP($B843,選擇權未平倉餘額!$A$4:$I$500,6,FALSE)</f>
        <v>#N/A</v>
      </c>
      <c r="S843" s="64" t="e">
        <f>VLOOKUP($B843,選擇權未平倉餘額!$A$4:$I$500,7,FALSE)</f>
        <v>#N/A</v>
      </c>
      <c r="T843" s="64" t="e">
        <f>VLOOKUP($B843,選擇權未平倉餘額!$A$4:$I$500,8,FALSE)</f>
        <v>#N/A</v>
      </c>
      <c r="U843" s="64" t="e">
        <f>VLOOKUP($B843,選擇權未平倉餘額!$A$4:$I$500,9,FALSE)</f>
        <v>#N/A</v>
      </c>
      <c r="V843" s="39" t="e">
        <f>VLOOKUP($B843,臺指選擇權P_C_Ratios!$A$4:$C$500,3,FALSE)</f>
        <v>#N/A</v>
      </c>
      <c r="W843" s="41" t="e">
        <f>VLOOKUP($B843,散戶多空比!$A$6:$L$500,12,FALSE)</f>
        <v>#N/A</v>
      </c>
      <c r="X843" s="40" t="e">
        <f>VLOOKUP($B843,期貨大額交易人未沖銷部位!$A$4:$O$499,4,FALSE)</f>
        <v>#N/A</v>
      </c>
      <c r="Y843" s="40" t="e">
        <f>VLOOKUP($B843,期貨大額交易人未沖銷部位!$A$4:$O$499,7,FALSE)</f>
        <v>#N/A</v>
      </c>
      <c r="Z843" s="40" t="e">
        <f>VLOOKUP($B843,期貨大額交易人未沖銷部位!$A$4:$O$499,10,FALSE)</f>
        <v>#N/A</v>
      </c>
      <c r="AA843" s="40" t="e">
        <f>VLOOKUP($B843,期貨大額交易人未沖銷部位!$A$4:$O$499,13,FALSE)</f>
        <v>#N/A</v>
      </c>
      <c r="AB843" s="40" t="e">
        <f>VLOOKUP($B843,期貨大額交易人未沖銷部位!$A$4:$O$499,14,FALSE)</f>
        <v>#N/A</v>
      </c>
      <c r="AC843" s="40" t="e">
        <f>VLOOKUP($B843,期貨大額交易人未沖銷部位!$A$4:$O$499,15,FALSE)</f>
        <v>#N/A</v>
      </c>
      <c r="AD843" s="33" t="e">
        <f>VLOOKUP($B843,三大美股走勢!$A$4:$J$495,4,FALSE)</f>
        <v>#N/A</v>
      </c>
      <c r="AE843" s="33" t="e">
        <f>VLOOKUP($B843,三大美股走勢!$A$4:$J$495,7,FALSE)</f>
        <v>#N/A</v>
      </c>
      <c r="AF843" s="33" t="e">
        <f>VLOOKUP($B843,三大美股走勢!$A$4:$J$495,10,FALSE)</f>
        <v>#N/A</v>
      </c>
    </row>
    <row r="844" spans="2:32">
      <c r="B844" s="32">
        <v>43623</v>
      </c>
      <c r="C844" s="33" t="e">
        <f>VLOOKUP($B844,大盤與近月台指!$A$4:$I$499,2,FALSE)</f>
        <v>#N/A</v>
      </c>
      <c r="D844" s="34" t="e">
        <f>VLOOKUP($B844,大盤與近月台指!$A$4:$I$499,3,FALSE)</f>
        <v>#N/A</v>
      </c>
      <c r="E844" s="35" t="e">
        <f>VLOOKUP($B844,大盤與近月台指!$A$4:$I$499,4,FALSE)</f>
        <v>#N/A</v>
      </c>
      <c r="F844" s="33" t="e">
        <f>VLOOKUP($B844,大盤與近月台指!$A$4:$I$499,5,FALSE)</f>
        <v>#N/A</v>
      </c>
      <c r="G844" s="49" t="e">
        <f>VLOOKUP($B844,三大法人買賣超!$A$4:$I$500,3,FALSE)</f>
        <v>#N/A</v>
      </c>
      <c r="H844" s="34" t="e">
        <f>VLOOKUP($B844,三大法人買賣超!$A$4:$I$500,5,FALSE)</f>
        <v>#N/A</v>
      </c>
      <c r="I844" s="27" t="e">
        <f>VLOOKUP($B844,三大法人買賣超!$A$4:$I$500,7,FALSE)</f>
        <v>#N/A</v>
      </c>
      <c r="J844" s="27" t="e">
        <f>VLOOKUP($B844,三大法人買賣超!$A$4:$I$500,9,FALSE)</f>
        <v>#N/A</v>
      </c>
      <c r="K844" s="37">
        <f>新台幣匯率美元指數!B845</f>
        <v>0</v>
      </c>
      <c r="L844" s="38">
        <f>新台幣匯率美元指數!C845</f>
        <v>0</v>
      </c>
      <c r="M844" s="39">
        <f>新台幣匯率美元指數!D845</f>
        <v>0</v>
      </c>
      <c r="N844" s="27" t="e">
        <f>VLOOKUP($B844,外資期貨未平倉口數!$A$4:$M$499,4,FALSE)</f>
        <v>#N/A</v>
      </c>
      <c r="O844" s="27" t="e">
        <f>VLOOKUP($B844,外資期貨未平倉口數!$A$4:$M$499,9,FALSE)</f>
        <v>#N/A</v>
      </c>
      <c r="P844" s="27" t="e">
        <f>VLOOKUP($B844,外資期貨未平倉口數!$A$4:$M$499,10,FALSE)</f>
        <v>#N/A</v>
      </c>
      <c r="Q844" s="27" t="e">
        <f>VLOOKUP($B844,外資期貨未平倉口數!$A$4:$M$499,11,FALSE)</f>
        <v>#N/A</v>
      </c>
      <c r="R844" s="64" t="e">
        <f>VLOOKUP($B844,選擇權未平倉餘額!$A$4:$I$500,6,FALSE)</f>
        <v>#N/A</v>
      </c>
      <c r="S844" s="64" t="e">
        <f>VLOOKUP($B844,選擇權未平倉餘額!$A$4:$I$500,7,FALSE)</f>
        <v>#N/A</v>
      </c>
      <c r="T844" s="64" t="e">
        <f>VLOOKUP($B844,選擇權未平倉餘額!$A$4:$I$500,8,FALSE)</f>
        <v>#N/A</v>
      </c>
      <c r="U844" s="64" t="e">
        <f>VLOOKUP($B844,選擇權未平倉餘額!$A$4:$I$500,9,FALSE)</f>
        <v>#N/A</v>
      </c>
      <c r="V844" s="39" t="e">
        <f>VLOOKUP($B844,臺指選擇權P_C_Ratios!$A$4:$C$500,3,FALSE)</f>
        <v>#N/A</v>
      </c>
      <c r="W844" s="41" t="e">
        <f>VLOOKUP($B844,散戶多空比!$A$6:$L$500,12,FALSE)</f>
        <v>#N/A</v>
      </c>
      <c r="X844" s="40" t="e">
        <f>VLOOKUP($B844,期貨大額交易人未沖銷部位!$A$4:$O$499,4,FALSE)</f>
        <v>#N/A</v>
      </c>
      <c r="Y844" s="40" t="e">
        <f>VLOOKUP($B844,期貨大額交易人未沖銷部位!$A$4:$O$499,7,FALSE)</f>
        <v>#N/A</v>
      </c>
      <c r="Z844" s="40" t="e">
        <f>VLOOKUP($B844,期貨大額交易人未沖銷部位!$A$4:$O$499,10,FALSE)</f>
        <v>#N/A</v>
      </c>
      <c r="AA844" s="40" t="e">
        <f>VLOOKUP($B844,期貨大額交易人未沖銷部位!$A$4:$O$499,13,FALSE)</f>
        <v>#N/A</v>
      </c>
      <c r="AB844" s="40" t="e">
        <f>VLOOKUP($B844,期貨大額交易人未沖銷部位!$A$4:$O$499,14,FALSE)</f>
        <v>#N/A</v>
      </c>
      <c r="AC844" s="40" t="e">
        <f>VLOOKUP($B844,期貨大額交易人未沖銷部位!$A$4:$O$499,15,FALSE)</f>
        <v>#N/A</v>
      </c>
      <c r="AD844" s="33" t="e">
        <f>VLOOKUP($B844,三大美股走勢!$A$4:$J$495,4,FALSE)</f>
        <v>#N/A</v>
      </c>
      <c r="AE844" s="33" t="e">
        <f>VLOOKUP($B844,三大美股走勢!$A$4:$J$495,7,FALSE)</f>
        <v>#N/A</v>
      </c>
      <c r="AF844" s="33" t="e">
        <f>VLOOKUP($B844,三大美股走勢!$A$4:$J$495,10,FALSE)</f>
        <v>#N/A</v>
      </c>
    </row>
    <row r="845" spans="2:32">
      <c r="B845" s="32">
        <v>43624</v>
      </c>
      <c r="C845" s="33" t="e">
        <f>VLOOKUP($B845,大盤與近月台指!$A$4:$I$499,2,FALSE)</f>
        <v>#N/A</v>
      </c>
      <c r="D845" s="34" t="e">
        <f>VLOOKUP($B845,大盤與近月台指!$A$4:$I$499,3,FALSE)</f>
        <v>#N/A</v>
      </c>
      <c r="E845" s="35" t="e">
        <f>VLOOKUP($B845,大盤與近月台指!$A$4:$I$499,4,FALSE)</f>
        <v>#N/A</v>
      </c>
      <c r="F845" s="33" t="e">
        <f>VLOOKUP($B845,大盤與近月台指!$A$4:$I$499,5,FALSE)</f>
        <v>#N/A</v>
      </c>
      <c r="G845" s="49" t="e">
        <f>VLOOKUP($B845,三大法人買賣超!$A$4:$I$500,3,FALSE)</f>
        <v>#N/A</v>
      </c>
      <c r="H845" s="34" t="e">
        <f>VLOOKUP($B845,三大法人買賣超!$A$4:$I$500,5,FALSE)</f>
        <v>#N/A</v>
      </c>
      <c r="I845" s="27" t="e">
        <f>VLOOKUP($B845,三大法人買賣超!$A$4:$I$500,7,FALSE)</f>
        <v>#N/A</v>
      </c>
      <c r="J845" s="27" t="e">
        <f>VLOOKUP($B845,三大法人買賣超!$A$4:$I$500,9,FALSE)</f>
        <v>#N/A</v>
      </c>
      <c r="K845" s="37">
        <f>新台幣匯率美元指數!B846</f>
        <v>0</v>
      </c>
      <c r="L845" s="38">
        <f>新台幣匯率美元指數!C846</f>
        <v>0</v>
      </c>
      <c r="M845" s="39">
        <f>新台幣匯率美元指數!D846</f>
        <v>0</v>
      </c>
      <c r="N845" s="27" t="e">
        <f>VLOOKUP($B845,外資期貨未平倉口數!$A$4:$M$499,4,FALSE)</f>
        <v>#N/A</v>
      </c>
      <c r="O845" s="27" t="e">
        <f>VLOOKUP($B845,外資期貨未平倉口數!$A$4:$M$499,9,FALSE)</f>
        <v>#N/A</v>
      </c>
      <c r="P845" s="27" t="e">
        <f>VLOOKUP($B845,外資期貨未平倉口數!$A$4:$M$499,10,FALSE)</f>
        <v>#N/A</v>
      </c>
      <c r="Q845" s="27" t="e">
        <f>VLOOKUP($B845,外資期貨未平倉口數!$A$4:$M$499,11,FALSE)</f>
        <v>#N/A</v>
      </c>
      <c r="R845" s="64" t="e">
        <f>VLOOKUP($B845,選擇權未平倉餘額!$A$4:$I$500,6,FALSE)</f>
        <v>#N/A</v>
      </c>
      <c r="S845" s="64" t="e">
        <f>VLOOKUP($B845,選擇權未平倉餘額!$A$4:$I$500,7,FALSE)</f>
        <v>#N/A</v>
      </c>
      <c r="T845" s="64" t="e">
        <f>VLOOKUP($B845,選擇權未平倉餘額!$A$4:$I$500,8,FALSE)</f>
        <v>#N/A</v>
      </c>
      <c r="U845" s="64" t="e">
        <f>VLOOKUP($B845,選擇權未平倉餘額!$A$4:$I$500,9,FALSE)</f>
        <v>#N/A</v>
      </c>
      <c r="V845" s="39" t="e">
        <f>VLOOKUP($B845,臺指選擇權P_C_Ratios!$A$4:$C$500,3,FALSE)</f>
        <v>#N/A</v>
      </c>
      <c r="W845" s="41" t="e">
        <f>VLOOKUP($B845,散戶多空比!$A$6:$L$500,12,FALSE)</f>
        <v>#N/A</v>
      </c>
      <c r="X845" s="40" t="e">
        <f>VLOOKUP($B845,期貨大額交易人未沖銷部位!$A$4:$O$499,4,FALSE)</f>
        <v>#N/A</v>
      </c>
      <c r="Y845" s="40" t="e">
        <f>VLOOKUP($B845,期貨大額交易人未沖銷部位!$A$4:$O$499,7,FALSE)</f>
        <v>#N/A</v>
      </c>
      <c r="Z845" s="40" t="e">
        <f>VLOOKUP($B845,期貨大額交易人未沖銷部位!$A$4:$O$499,10,FALSE)</f>
        <v>#N/A</v>
      </c>
      <c r="AA845" s="40" t="e">
        <f>VLOOKUP($B845,期貨大額交易人未沖銷部位!$A$4:$O$499,13,FALSE)</f>
        <v>#N/A</v>
      </c>
      <c r="AB845" s="40" t="e">
        <f>VLOOKUP($B845,期貨大額交易人未沖銷部位!$A$4:$O$499,14,FALSE)</f>
        <v>#N/A</v>
      </c>
      <c r="AC845" s="40" t="e">
        <f>VLOOKUP($B845,期貨大額交易人未沖銷部位!$A$4:$O$499,15,FALSE)</f>
        <v>#N/A</v>
      </c>
      <c r="AD845" s="33" t="e">
        <f>VLOOKUP($B845,三大美股走勢!$A$4:$J$495,4,FALSE)</f>
        <v>#N/A</v>
      </c>
      <c r="AE845" s="33" t="e">
        <f>VLOOKUP($B845,三大美股走勢!$A$4:$J$495,7,FALSE)</f>
        <v>#N/A</v>
      </c>
      <c r="AF845" s="33" t="e">
        <f>VLOOKUP($B845,三大美股走勢!$A$4:$J$495,10,FALSE)</f>
        <v>#N/A</v>
      </c>
    </row>
    <row r="846" spans="2:32">
      <c r="B846" s="32">
        <v>43625</v>
      </c>
      <c r="C846" s="33" t="e">
        <f>VLOOKUP($B846,大盤與近月台指!$A$4:$I$499,2,FALSE)</f>
        <v>#N/A</v>
      </c>
      <c r="D846" s="34" t="e">
        <f>VLOOKUP($B846,大盤與近月台指!$A$4:$I$499,3,FALSE)</f>
        <v>#N/A</v>
      </c>
      <c r="E846" s="35" t="e">
        <f>VLOOKUP($B846,大盤與近月台指!$A$4:$I$499,4,FALSE)</f>
        <v>#N/A</v>
      </c>
      <c r="F846" s="33" t="e">
        <f>VLOOKUP($B846,大盤與近月台指!$A$4:$I$499,5,FALSE)</f>
        <v>#N/A</v>
      </c>
      <c r="G846" s="49" t="e">
        <f>VLOOKUP($B846,三大法人買賣超!$A$4:$I$500,3,FALSE)</f>
        <v>#N/A</v>
      </c>
      <c r="H846" s="34" t="e">
        <f>VLOOKUP($B846,三大法人買賣超!$A$4:$I$500,5,FALSE)</f>
        <v>#N/A</v>
      </c>
      <c r="I846" s="27" t="e">
        <f>VLOOKUP($B846,三大法人買賣超!$A$4:$I$500,7,FALSE)</f>
        <v>#N/A</v>
      </c>
      <c r="J846" s="27" t="e">
        <f>VLOOKUP($B846,三大法人買賣超!$A$4:$I$500,9,FALSE)</f>
        <v>#N/A</v>
      </c>
      <c r="K846" s="37">
        <f>新台幣匯率美元指數!B847</f>
        <v>0</v>
      </c>
      <c r="L846" s="38">
        <f>新台幣匯率美元指數!C847</f>
        <v>0</v>
      </c>
      <c r="M846" s="39">
        <f>新台幣匯率美元指數!D847</f>
        <v>0</v>
      </c>
      <c r="N846" s="27" t="e">
        <f>VLOOKUP($B846,外資期貨未平倉口數!$A$4:$M$499,4,FALSE)</f>
        <v>#N/A</v>
      </c>
      <c r="O846" s="27" t="e">
        <f>VLOOKUP($B846,外資期貨未平倉口數!$A$4:$M$499,9,FALSE)</f>
        <v>#N/A</v>
      </c>
      <c r="P846" s="27" t="e">
        <f>VLOOKUP($B846,外資期貨未平倉口數!$A$4:$M$499,10,FALSE)</f>
        <v>#N/A</v>
      </c>
      <c r="Q846" s="27" t="e">
        <f>VLOOKUP($B846,外資期貨未平倉口數!$A$4:$M$499,11,FALSE)</f>
        <v>#N/A</v>
      </c>
      <c r="R846" s="64" t="e">
        <f>VLOOKUP($B846,選擇權未平倉餘額!$A$4:$I$500,6,FALSE)</f>
        <v>#N/A</v>
      </c>
      <c r="S846" s="64" t="e">
        <f>VLOOKUP($B846,選擇權未平倉餘額!$A$4:$I$500,7,FALSE)</f>
        <v>#N/A</v>
      </c>
      <c r="T846" s="64" t="e">
        <f>VLOOKUP($B846,選擇權未平倉餘額!$A$4:$I$500,8,FALSE)</f>
        <v>#N/A</v>
      </c>
      <c r="U846" s="64" t="e">
        <f>VLOOKUP($B846,選擇權未平倉餘額!$A$4:$I$500,9,FALSE)</f>
        <v>#N/A</v>
      </c>
      <c r="V846" s="39" t="e">
        <f>VLOOKUP($B846,臺指選擇權P_C_Ratios!$A$4:$C$500,3,FALSE)</f>
        <v>#N/A</v>
      </c>
      <c r="W846" s="41" t="e">
        <f>VLOOKUP($B846,散戶多空比!$A$6:$L$500,12,FALSE)</f>
        <v>#N/A</v>
      </c>
      <c r="X846" s="40" t="e">
        <f>VLOOKUP($B846,期貨大額交易人未沖銷部位!$A$4:$O$499,4,FALSE)</f>
        <v>#N/A</v>
      </c>
      <c r="Y846" s="40" t="e">
        <f>VLOOKUP($B846,期貨大額交易人未沖銷部位!$A$4:$O$499,7,FALSE)</f>
        <v>#N/A</v>
      </c>
      <c r="Z846" s="40" t="e">
        <f>VLOOKUP($B846,期貨大額交易人未沖銷部位!$A$4:$O$499,10,FALSE)</f>
        <v>#N/A</v>
      </c>
      <c r="AA846" s="40" t="e">
        <f>VLOOKUP($B846,期貨大額交易人未沖銷部位!$A$4:$O$499,13,FALSE)</f>
        <v>#N/A</v>
      </c>
      <c r="AB846" s="40" t="e">
        <f>VLOOKUP($B846,期貨大額交易人未沖銷部位!$A$4:$O$499,14,FALSE)</f>
        <v>#N/A</v>
      </c>
      <c r="AC846" s="40" t="e">
        <f>VLOOKUP($B846,期貨大額交易人未沖銷部位!$A$4:$O$499,15,FALSE)</f>
        <v>#N/A</v>
      </c>
      <c r="AD846" s="33" t="e">
        <f>VLOOKUP($B846,三大美股走勢!$A$4:$J$495,4,FALSE)</f>
        <v>#N/A</v>
      </c>
      <c r="AE846" s="33" t="e">
        <f>VLOOKUP($B846,三大美股走勢!$A$4:$J$495,7,FALSE)</f>
        <v>#N/A</v>
      </c>
      <c r="AF846" s="33" t="e">
        <f>VLOOKUP($B846,三大美股走勢!$A$4:$J$495,10,FALSE)</f>
        <v>#N/A</v>
      </c>
    </row>
    <row r="847" spans="2:32">
      <c r="B847" s="32">
        <v>43626</v>
      </c>
      <c r="C847" s="33" t="e">
        <f>VLOOKUP($B847,大盤與近月台指!$A$4:$I$499,2,FALSE)</f>
        <v>#N/A</v>
      </c>
      <c r="D847" s="34" t="e">
        <f>VLOOKUP($B847,大盤與近月台指!$A$4:$I$499,3,FALSE)</f>
        <v>#N/A</v>
      </c>
      <c r="E847" s="35" t="e">
        <f>VLOOKUP($B847,大盤與近月台指!$A$4:$I$499,4,FALSE)</f>
        <v>#N/A</v>
      </c>
      <c r="F847" s="33" t="e">
        <f>VLOOKUP($B847,大盤與近月台指!$A$4:$I$499,5,FALSE)</f>
        <v>#N/A</v>
      </c>
      <c r="G847" s="49" t="e">
        <f>VLOOKUP($B847,三大法人買賣超!$A$4:$I$500,3,FALSE)</f>
        <v>#N/A</v>
      </c>
      <c r="H847" s="34" t="e">
        <f>VLOOKUP($B847,三大法人買賣超!$A$4:$I$500,5,FALSE)</f>
        <v>#N/A</v>
      </c>
      <c r="I847" s="27" t="e">
        <f>VLOOKUP($B847,三大法人買賣超!$A$4:$I$500,7,FALSE)</f>
        <v>#N/A</v>
      </c>
      <c r="J847" s="27" t="e">
        <f>VLOOKUP($B847,三大法人買賣超!$A$4:$I$500,9,FALSE)</f>
        <v>#N/A</v>
      </c>
      <c r="K847" s="37">
        <f>新台幣匯率美元指數!B848</f>
        <v>0</v>
      </c>
      <c r="L847" s="38">
        <f>新台幣匯率美元指數!C848</f>
        <v>0</v>
      </c>
      <c r="M847" s="39">
        <f>新台幣匯率美元指數!D848</f>
        <v>0</v>
      </c>
      <c r="N847" s="27" t="e">
        <f>VLOOKUP($B847,外資期貨未平倉口數!$A$4:$M$499,4,FALSE)</f>
        <v>#N/A</v>
      </c>
      <c r="O847" s="27" t="e">
        <f>VLOOKUP($B847,外資期貨未平倉口數!$A$4:$M$499,9,FALSE)</f>
        <v>#N/A</v>
      </c>
      <c r="P847" s="27" t="e">
        <f>VLOOKUP($B847,外資期貨未平倉口數!$A$4:$M$499,10,FALSE)</f>
        <v>#N/A</v>
      </c>
      <c r="Q847" s="27" t="e">
        <f>VLOOKUP($B847,外資期貨未平倉口數!$A$4:$M$499,11,FALSE)</f>
        <v>#N/A</v>
      </c>
      <c r="R847" s="64" t="e">
        <f>VLOOKUP($B847,選擇權未平倉餘額!$A$4:$I$500,6,FALSE)</f>
        <v>#N/A</v>
      </c>
      <c r="S847" s="64" t="e">
        <f>VLOOKUP($B847,選擇權未平倉餘額!$A$4:$I$500,7,FALSE)</f>
        <v>#N/A</v>
      </c>
      <c r="T847" s="64" t="e">
        <f>VLOOKUP($B847,選擇權未平倉餘額!$A$4:$I$500,8,FALSE)</f>
        <v>#N/A</v>
      </c>
      <c r="U847" s="64" t="e">
        <f>VLOOKUP($B847,選擇權未平倉餘額!$A$4:$I$500,9,FALSE)</f>
        <v>#N/A</v>
      </c>
      <c r="V847" s="39" t="e">
        <f>VLOOKUP($B847,臺指選擇權P_C_Ratios!$A$4:$C$500,3,FALSE)</f>
        <v>#N/A</v>
      </c>
      <c r="W847" s="41" t="e">
        <f>VLOOKUP($B847,散戶多空比!$A$6:$L$500,12,FALSE)</f>
        <v>#N/A</v>
      </c>
      <c r="X847" s="40" t="e">
        <f>VLOOKUP($B847,期貨大額交易人未沖銷部位!$A$4:$O$499,4,FALSE)</f>
        <v>#N/A</v>
      </c>
      <c r="Y847" s="40" t="e">
        <f>VLOOKUP($B847,期貨大額交易人未沖銷部位!$A$4:$O$499,7,FALSE)</f>
        <v>#N/A</v>
      </c>
      <c r="Z847" s="40" t="e">
        <f>VLOOKUP($B847,期貨大額交易人未沖銷部位!$A$4:$O$499,10,FALSE)</f>
        <v>#N/A</v>
      </c>
      <c r="AA847" s="40" t="e">
        <f>VLOOKUP($B847,期貨大額交易人未沖銷部位!$A$4:$O$499,13,FALSE)</f>
        <v>#N/A</v>
      </c>
      <c r="AB847" s="40" t="e">
        <f>VLOOKUP($B847,期貨大額交易人未沖銷部位!$A$4:$O$499,14,FALSE)</f>
        <v>#N/A</v>
      </c>
      <c r="AC847" s="40" t="e">
        <f>VLOOKUP($B847,期貨大額交易人未沖銷部位!$A$4:$O$499,15,FALSE)</f>
        <v>#N/A</v>
      </c>
      <c r="AD847" s="33" t="e">
        <f>VLOOKUP($B847,三大美股走勢!$A$4:$J$495,4,FALSE)</f>
        <v>#N/A</v>
      </c>
      <c r="AE847" s="33" t="e">
        <f>VLOOKUP($B847,三大美股走勢!$A$4:$J$495,7,FALSE)</f>
        <v>#N/A</v>
      </c>
      <c r="AF847" s="33" t="e">
        <f>VLOOKUP($B847,三大美股走勢!$A$4:$J$495,10,FALSE)</f>
        <v>#N/A</v>
      </c>
    </row>
    <row r="848" spans="2:32">
      <c r="B848" s="32">
        <v>43627</v>
      </c>
      <c r="C848" s="33" t="e">
        <f>VLOOKUP($B848,大盤與近月台指!$A$4:$I$499,2,FALSE)</f>
        <v>#N/A</v>
      </c>
      <c r="D848" s="34" t="e">
        <f>VLOOKUP($B848,大盤與近月台指!$A$4:$I$499,3,FALSE)</f>
        <v>#N/A</v>
      </c>
      <c r="E848" s="35" t="e">
        <f>VLOOKUP($B848,大盤與近月台指!$A$4:$I$499,4,FALSE)</f>
        <v>#N/A</v>
      </c>
      <c r="F848" s="33" t="e">
        <f>VLOOKUP($B848,大盤與近月台指!$A$4:$I$499,5,FALSE)</f>
        <v>#N/A</v>
      </c>
      <c r="G848" s="49" t="e">
        <f>VLOOKUP($B848,三大法人買賣超!$A$4:$I$500,3,FALSE)</f>
        <v>#N/A</v>
      </c>
      <c r="H848" s="34" t="e">
        <f>VLOOKUP($B848,三大法人買賣超!$A$4:$I$500,5,FALSE)</f>
        <v>#N/A</v>
      </c>
      <c r="I848" s="27" t="e">
        <f>VLOOKUP($B848,三大法人買賣超!$A$4:$I$500,7,FALSE)</f>
        <v>#N/A</v>
      </c>
      <c r="J848" s="27" t="e">
        <f>VLOOKUP($B848,三大法人買賣超!$A$4:$I$500,9,FALSE)</f>
        <v>#N/A</v>
      </c>
      <c r="K848" s="37">
        <f>新台幣匯率美元指數!B849</f>
        <v>0</v>
      </c>
      <c r="L848" s="38">
        <f>新台幣匯率美元指數!C849</f>
        <v>0</v>
      </c>
      <c r="M848" s="39">
        <f>新台幣匯率美元指數!D849</f>
        <v>0</v>
      </c>
      <c r="N848" s="27" t="e">
        <f>VLOOKUP($B848,外資期貨未平倉口數!$A$4:$M$499,4,FALSE)</f>
        <v>#N/A</v>
      </c>
      <c r="O848" s="27" t="e">
        <f>VLOOKUP($B848,外資期貨未平倉口數!$A$4:$M$499,9,FALSE)</f>
        <v>#N/A</v>
      </c>
      <c r="P848" s="27" t="e">
        <f>VLOOKUP($B848,外資期貨未平倉口數!$A$4:$M$499,10,FALSE)</f>
        <v>#N/A</v>
      </c>
      <c r="Q848" s="27" t="e">
        <f>VLOOKUP($B848,外資期貨未平倉口數!$A$4:$M$499,11,FALSE)</f>
        <v>#N/A</v>
      </c>
      <c r="R848" s="64" t="e">
        <f>VLOOKUP($B848,選擇權未平倉餘額!$A$4:$I$500,6,FALSE)</f>
        <v>#N/A</v>
      </c>
      <c r="S848" s="64" t="e">
        <f>VLOOKUP($B848,選擇權未平倉餘額!$A$4:$I$500,7,FALSE)</f>
        <v>#N/A</v>
      </c>
      <c r="T848" s="64" t="e">
        <f>VLOOKUP($B848,選擇權未平倉餘額!$A$4:$I$500,8,FALSE)</f>
        <v>#N/A</v>
      </c>
      <c r="U848" s="64" t="e">
        <f>VLOOKUP($B848,選擇權未平倉餘額!$A$4:$I$500,9,FALSE)</f>
        <v>#N/A</v>
      </c>
      <c r="V848" s="39" t="e">
        <f>VLOOKUP($B848,臺指選擇權P_C_Ratios!$A$4:$C$500,3,FALSE)</f>
        <v>#N/A</v>
      </c>
      <c r="W848" s="41" t="e">
        <f>VLOOKUP($B848,散戶多空比!$A$6:$L$500,12,FALSE)</f>
        <v>#N/A</v>
      </c>
      <c r="X848" s="40" t="e">
        <f>VLOOKUP($B848,期貨大額交易人未沖銷部位!$A$4:$O$499,4,FALSE)</f>
        <v>#N/A</v>
      </c>
      <c r="Y848" s="40" t="e">
        <f>VLOOKUP($B848,期貨大額交易人未沖銷部位!$A$4:$O$499,7,FALSE)</f>
        <v>#N/A</v>
      </c>
      <c r="Z848" s="40" t="e">
        <f>VLOOKUP($B848,期貨大額交易人未沖銷部位!$A$4:$O$499,10,FALSE)</f>
        <v>#N/A</v>
      </c>
      <c r="AA848" s="40" t="e">
        <f>VLOOKUP($B848,期貨大額交易人未沖銷部位!$A$4:$O$499,13,FALSE)</f>
        <v>#N/A</v>
      </c>
      <c r="AB848" s="40" t="e">
        <f>VLOOKUP($B848,期貨大額交易人未沖銷部位!$A$4:$O$499,14,FALSE)</f>
        <v>#N/A</v>
      </c>
      <c r="AC848" s="40" t="e">
        <f>VLOOKUP($B848,期貨大額交易人未沖銷部位!$A$4:$O$499,15,FALSE)</f>
        <v>#N/A</v>
      </c>
      <c r="AD848" s="33" t="e">
        <f>VLOOKUP($B848,三大美股走勢!$A$4:$J$495,4,FALSE)</f>
        <v>#N/A</v>
      </c>
      <c r="AE848" s="33" t="e">
        <f>VLOOKUP($B848,三大美股走勢!$A$4:$J$495,7,FALSE)</f>
        <v>#N/A</v>
      </c>
      <c r="AF848" s="33" t="e">
        <f>VLOOKUP($B848,三大美股走勢!$A$4:$J$495,10,FALSE)</f>
        <v>#N/A</v>
      </c>
    </row>
    <row r="849" spans="2:32">
      <c r="B849" s="32">
        <v>43628</v>
      </c>
      <c r="C849" s="33" t="e">
        <f>VLOOKUP($B849,大盤與近月台指!$A$4:$I$499,2,FALSE)</f>
        <v>#N/A</v>
      </c>
      <c r="D849" s="34" t="e">
        <f>VLOOKUP($B849,大盤與近月台指!$A$4:$I$499,3,FALSE)</f>
        <v>#N/A</v>
      </c>
      <c r="E849" s="35" t="e">
        <f>VLOOKUP($B849,大盤與近月台指!$A$4:$I$499,4,FALSE)</f>
        <v>#N/A</v>
      </c>
      <c r="F849" s="33" t="e">
        <f>VLOOKUP($B849,大盤與近月台指!$A$4:$I$499,5,FALSE)</f>
        <v>#N/A</v>
      </c>
      <c r="G849" s="49" t="e">
        <f>VLOOKUP($B849,三大法人買賣超!$A$4:$I$500,3,FALSE)</f>
        <v>#N/A</v>
      </c>
      <c r="H849" s="34" t="e">
        <f>VLOOKUP($B849,三大法人買賣超!$A$4:$I$500,5,FALSE)</f>
        <v>#N/A</v>
      </c>
      <c r="I849" s="27" t="e">
        <f>VLOOKUP($B849,三大法人買賣超!$A$4:$I$500,7,FALSE)</f>
        <v>#N/A</v>
      </c>
      <c r="J849" s="27" t="e">
        <f>VLOOKUP($B849,三大法人買賣超!$A$4:$I$500,9,FALSE)</f>
        <v>#N/A</v>
      </c>
      <c r="K849" s="37">
        <f>新台幣匯率美元指數!B850</f>
        <v>0</v>
      </c>
      <c r="L849" s="38">
        <f>新台幣匯率美元指數!C850</f>
        <v>0</v>
      </c>
      <c r="M849" s="39">
        <f>新台幣匯率美元指數!D850</f>
        <v>0</v>
      </c>
      <c r="N849" s="27" t="e">
        <f>VLOOKUP($B849,外資期貨未平倉口數!$A$4:$M$499,4,FALSE)</f>
        <v>#N/A</v>
      </c>
      <c r="O849" s="27" t="e">
        <f>VLOOKUP($B849,外資期貨未平倉口數!$A$4:$M$499,9,FALSE)</f>
        <v>#N/A</v>
      </c>
      <c r="P849" s="27" t="e">
        <f>VLOOKUP($B849,外資期貨未平倉口數!$A$4:$M$499,10,FALSE)</f>
        <v>#N/A</v>
      </c>
      <c r="Q849" s="27" t="e">
        <f>VLOOKUP($B849,外資期貨未平倉口數!$A$4:$M$499,11,FALSE)</f>
        <v>#N/A</v>
      </c>
      <c r="R849" s="64" t="e">
        <f>VLOOKUP($B849,選擇權未平倉餘額!$A$4:$I$500,6,FALSE)</f>
        <v>#N/A</v>
      </c>
      <c r="S849" s="64" t="e">
        <f>VLOOKUP($B849,選擇權未平倉餘額!$A$4:$I$500,7,FALSE)</f>
        <v>#N/A</v>
      </c>
      <c r="T849" s="64" t="e">
        <f>VLOOKUP($B849,選擇權未平倉餘額!$A$4:$I$500,8,FALSE)</f>
        <v>#N/A</v>
      </c>
      <c r="U849" s="64" t="e">
        <f>VLOOKUP($B849,選擇權未平倉餘額!$A$4:$I$500,9,FALSE)</f>
        <v>#N/A</v>
      </c>
      <c r="V849" s="39" t="e">
        <f>VLOOKUP($B849,臺指選擇權P_C_Ratios!$A$4:$C$500,3,FALSE)</f>
        <v>#N/A</v>
      </c>
      <c r="W849" s="41" t="e">
        <f>VLOOKUP($B849,散戶多空比!$A$6:$L$500,12,FALSE)</f>
        <v>#N/A</v>
      </c>
      <c r="X849" s="40" t="e">
        <f>VLOOKUP($B849,期貨大額交易人未沖銷部位!$A$4:$O$499,4,FALSE)</f>
        <v>#N/A</v>
      </c>
      <c r="Y849" s="40" t="e">
        <f>VLOOKUP($B849,期貨大額交易人未沖銷部位!$A$4:$O$499,7,FALSE)</f>
        <v>#N/A</v>
      </c>
      <c r="Z849" s="40" t="e">
        <f>VLOOKUP($B849,期貨大額交易人未沖銷部位!$A$4:$O$499,10,FALSE)</f>
        <v>#N/A</v>
      </c>
      <c r="AA849" s="40" t="e">
        <f>VLOOKUP($B849,期貨大額交易人未沖銷部位!$A$4:$O$499,13,FALSE)</f>
        <v>#N/A</v>
      </c>
      <c r="AB849" s="40" t="e">
        <f>VLOOKUP($B849,期貨大額交易人未沖銷部位!$A$4:$O$499,14,FALSE)</f>
        <v>#N/A</v>
      </c>
      <c r="AC849" s="40" t="e">
        <f>VLOOKUP($B849,期貨大額交易人未沖銷部位!$A$4:$O$499,15,FALSE)</f>
        <v>#N/A</v>
      </c>
      <c r="AD849" s="33" t="e">
        <f>VLOOKUP($B849,三大美股走勢!$A$4:$J$495,4,FALSE)</f>
        <v>#N/A</v>
      </c>
      <c r="AE849" s="33" t="e">
        <f>VLOOKUP($B849,三大美股走勢!$A$4:$J$495,7,FALSE)</f>
        <v>#N/A</v>
      </c>
      <c r="AF849" s="33" t="e">
        <f>VLOOKUP($B849,三大美股走勢!$A$4:$J$495,10,FALSE)</f>
        <v>#N/A</v>
      </c>
    </row>
    <row r="850" spans="2:32">
      <c r="B850" s="32">
        <v>43629</v>
      </c>
      <c r="C850" s="33" t="e">
        <f>VLOOKUP($B850,大盤與近月台指!$A$4:$I$499,2,FALSE)</f>
        <v>#N/A</v>
      </c>
      <c r="D850" s="34" t="e">
        <f>VLOOKUP($B850,大盤與近月台指!$A$4:$I$499,3,FALSE)</f>
        <v>#N/A</v>
      </c>
      <c r="E850" s="35" t="e">
        <f>VLOOKUP($B850,大盤與近月台指!$A$4:$I$499,4,FALSE)</f>
        <v>#N/A</v>
      </c>
      <c r="F850" s="33" t="e">
        <f>VLOOKUP($B850,大盤與近月台指!$A$4:$I$499,5,FALSE)</f>
        <v>#N/A</v>
      </c>
      <c r="G850" s="49" t="e">
        <f>VLOOKUP($B850,三大法人買賣超!$A$4:$I$500,3,FALSE)</f>
        <v>#N/A</v>
      </c>
      <c r="H850" s="34" t="e">
        <f>VLOOKUP($B850,三大法人買賣超!$A$4:$I$500,5,FALSE)</f>
        <v>#N/A</v>
      </c>
      <c r="I850" s="27" t="e">
        <f>VLOOKUP($B850,三大法人買賣超!$A$4:$I$500,7,FALSE)</f>
        <v>#N/A</v>
      </c>
      <c r="J850" s="27" t="e">
        <f>VLOOKUP($B850,三大法人買賣超!$A$4:$I$500,9,FALSE)</f>
        <v>#N/A</v>
      </c>
      <c r="K850" s="37">
        <f>新台幣匯率美元指數!B851</f>
        <v>0</v>
      </c>
      <c r="L850" s="38">
        <f>新台幣匯率美元指數!C851</f>
        <v>0</v>
      </c>
      <c r="M850" s="39">
        <f>新台幣匯率美元指數!D851</f>
        <v>0</v>
      </c>
      <c r="N850" s="27" t="e">
        <f>VLOOKUP($B850,外資期貨未平倉口數!$A$4:$M$499,4,FALSE)</f>
        <v>#N/A</v>
      </c>
      <c r="O850" s="27" t="e">
        <f>VLOOKUP($B850,外資期貨未平倉口數!$A$4:$M$499,9,FALSE)</f>
        <v>#N/A</v>
      </c>
      <c r="P850" s="27" t="e">
        <f>VLOOKUP($B850,外資期貨未平倉口數!$A$4:$M$499,10,FALSE)</f>
        <v>#N/A</v>
      </c>
      <c r="Q850" s="27" t="e">
        <f>VLOOKUP($B850,外資期貨未平倉口數!$A$4:$M$499,11,FALSE)</f>
        <v>#N/A</v>
      </c>
      <c r="R850" s="64" t="e">
        <f>VLOOKUP($B850,選擇權未平倉餘額!$A$4:$I$500,6,FALSE)</f>
        <v>#N/A</v>
      </c>
      <c r="S850" s="64" t="e">
        <f>VLOOKUP($B850,選擇權未平倉餘額!$A$4:$I$500,7,FALSE)</f>
        <v>#N/A</v>
      </c>
      <c r="T850" s="64" t="e">
        <f>VLOOKUP($B850,選擇權未平倉餘額!$A$4:$I$500,8,FALSE)</f>
        <v>#N/A</v>
      </c>
      <c r="U850" s="64" t="e">
        <f>VLOOKUP($B850,選擇權未平倉餘額!$A$4:$I$500,9,FALSE)</f>
        <v>#N/A</v>
      </c>
      <c r="V850" s="39" t="e">
        <f>VLOOKUP($B850,臺指選擇權P_C_Ratios!$A$4:$C$500,3,FALSE)</f>
        <v>#N/A</v>
      </c>
      <c r="W850" s="41" t="e">
        <f>VLOOKUP($B850,散戶多空比!$A$6:$L$500,12,FALSE)</f>
        <v>#N/A</v>
      </c>
      <c r="X850" s="40" t="e">
        <f>VLOOKUP($B850,期貨大額交易人未沖銷部位!$A$4:$O$499,4,FALSE)</f>
        <v>#N/A</v>
      </c>
      <c r="Y850" s="40" t="e">
        <f>VLOOKUP($B850,期貨大額交易人未沖銷部位!$A$4:$O$499,7,FALSE)</f>
        <v>#N/A</v>
      </c>
      <c r="Z850" s="40" t="e">
        <f>VLOOKUP($B850,期貨大額交易人未沖銷部位!$A$4:$O$499,10,FALSE)</f>
        <v>#N/A</v>
      </c>
      <c r="AA850" s="40" t="e">
        <f>VLOOKUP($B850,期貨大額交易人未沖銷部位!$A$4:$O$499,13,FALSE)</f>
        <v>#N/A</v>
      </c>
      <c r="AB850" s="40" t="e">
        <f>VLOOKUP($B850,期貨大額交易人未沖銷部位!$A$4:$O$499,14,FALSE)</f>
        <v>#N/A</v>
      </c>
      <c r="AC850" s="40" t="e">
        <f>VLOOKUP($B850,期貨大額交易人未沖銷部位!$A$4:$O$499,15,FALSE)</f>
        <v>#N/A</v>
      </c>
      <c r="AD850" s="33" t="e">
        <f>VLOOKUP($B850,三大美股走勢!$A$4:$J$495,4,FALSE)</f>
        <v>#N/A</v>
      </c>
      <c r="AE850" s="33" t="e">
        <f>VLOOKUP($B850,三大美股走勢!$A$4:$J$495,7,FALSE)</f>
        <v>#N/A</v>
      </c>
      <c r="AF850" s="33" t="e">
        <f>VLOOKUP($B850,三大美股走勢!$A$4:$J$495,10,FALSE)</f>
        <v>#N/A</v>
      </c>
    </row>
    <row r="851" spans="2:32">
      <c r="B851" s="32">
        <v>43630</v>
      </c>
      <c r="C851" s="33" t="e">
        <f>VLOOKUP($B851,大盤與近月台指!$A$4:$I$499,2,FALSE)</f>
        <v>#N/A</v>
      </c>
      <c r="D851" s="34" t="e">
        <f>VLOOKUP($B851,大盤與近月台指!$A$4:$I$499,3,FALSE)</f>
        <v>#N/A</v>
      </c>
      <c r="E851" s="35" t="e">
        <f>VLOOKUP($B851,大盤與近月台指!$A$4:$I$499,4,FALSE)</f>
        <v>#N/A</v>
      </c>
      <c r="F851" s="33" t="e">
        <f>VLOOKUP($B851,大盤與近月台指!$A$4:$I$499,5,FALSE)</f>
        <v>#N/A</v>
      </c>
      <c r="G851" s="49" t="e">
        <f>VLOOKUP($B851,三大法人買賣超!$A$4:$I$500,3,FALSE)</f>
        <v>#N/A</v>
      </c>
      <c r="H851" s="34" t="e">
        <f>VLOOKUP($B851,三大法人買賣超!$A$4:$I$500,5,FALSE)</f>
        <v>#N/A</v>
      </c>
      <c r="I851" s="27" t="e">
        <f>VLOOKUP($B851,三大法人買賣超!$A$4:$I$500,7,FALSE)</f>
        <v>#N/A</v>
      </c>
      <c r="J851" s="27" t="e">
        <f>VLOOKUP($B851,三大法人買賣超!$A$4:$I$500,9,FALSE)</f>
        <v>#N/A</v>
      </c>
      <c r="K851" s="37">
        <f>新台幣匯率美元指數!B852</f>
        <v>0</v>
      </c>
      <c r="L851" s="38">
        <f>新台幣匯率美元指數!C852</f>
        <v>0</v>
      </c>
      <c r="M851" s="39">
        <f>新台幣匯率美元指數!D852</f>
        <v>0</v>
      </c>
      <c r="N851" s="27" t="e">
        <f>VLOOKUP($B851,外資期貨未平倉口數!$A$4:$M$499,4,FALSE)</f>
        <v>#N/A</v>
      </c>
      <c r="O851" s="27" t="e">
        <f>VLOOKUP($B851,外資期貨未平倉口數!$A$4:$M$499,9,FALSE)</f>
        <v>#N/A</v>
      </c>
      <c r="P851" s="27" t="e">
        <f>VLOOKUP($B851,外資期貨未平倉口數!$A$4:$M$499,10,FALSE)</f>
        <v>#N/A</v>
      </c>
      <c r="Q851" s="27" t="e">
        <f>VLOOKUP($B851,外資期貨未平倉口數!$A$4:$M$499,11,FALSE)</f>
        <v>#N/A</v>
      </c>
      <c r="R851" s="64" t="e">
        <f>VLOOKUP($B851,選擇權未平倉餘額!$A$4:$I$500,6,FALSE)</f>
        <v>#N/A</v>
      </c>
      <c r="S851" s="64" t="e">
        <f>VLOOKUP($B851,選擇權未平倉餘額!$A$4:$I$500,7,FALSE)</f>
        <v>#N/A</v>
      </c>
      <c r="T851" s="64" t="e">
        <f>VLOOKUP($B851,選擇權未平倉餘額!$A$4:$I$500,8,FALSE)</f>
        <v>#N/A</v>
      </c>
      <c r="U851" s="64" t="e">
        <f>VLOOKUP($B851,選擇權未平倉餘額!$A$4:$I$500,9,FALSE)</f>
        <v>#N/A</v>
      </c>
      <c r="V851" s="39" t="e">
        <f>VLOOKUP($B851,臺指選擇權P_C_Ratios!$A$4:$C$500,3,FALSE)</f>
        <v>#N/A</v>
      </c>
      <c r="W851" s="41" t="e">
        <f>VLOOKUP($B851,散戶多空比!$A$6:$L$500,12,FALSE)</f>
        <v>#N/A</v>
      </c>
      <c r="X851" s="40" t="e">
        <f>VLOOKUP($B851,期貨大額交易人未沖銷部位!$A$4:$O$499,4,FALSE)</f>
        <v>#N/A</v>
      </c>
      <c r="Y851" s="40" t="e">
        <f>VLOOKUP($B851,期貨大額交易人未沖銷部位!$A$4:$O$499,7,FALSE)</f>
        <v>#N/A</v>
      </c>
      <c r="Z851" s="40" t="e">
        <f>VLOOKUP($B851,期貨大額交易人未沖銷部位!$A$4:$O$499,10,FALSE)</f>
        <v>#N/A</v>
      </c>
      <c r="AA851" s="40" t="e">
        <f>VLOOKUP($B851,期貨大額交易人未沖銷部位!$A$4:$O$499,13,FALSE)</f>
        <v>#N/A</v>
      </c>
      <c r="AB851" s="40" t="e">
        <f>VLOOKUP($B851,期貨大額交易人未沖銷部位!$A$4:$O$499,14,FALSE)</f>
        <v>#N/A</v>
      </c>
      <c r="AC851" s="40" t="e">
        <f>VLOOKUP($B851,期貨大額交易人未沖銷部位!$A$4:$O$499,15,FALSE)</f>
        <v>#N/A</v>
      </c>
      <c r="AD851" s="33" t="e">
        <f>VLOOKUP($B851,三大美股走勢!$A$4:$J$495,4,FALSE)</f>
        <v>#N/A</v>
      </c>
      <c r="AE851" s="33" t="e">
        <f>VLOOKUP($B851,三大美股走勢!$A$4:$J$495,7,FALSE)</f>
        <v>#N/A</v>
      </c>
      <c r="AF851" s="33" t="e">
        <f>VLOOKUP($B851,三大美股走勢!$A$4:$J$495,10,FALSE)</f>
        <v>#N/A</v>
      </c>
    </row>
    <row r="852" spans="2:32">
      <c r="B852" s="32">
        <v>43631</v>
      </c>
      <c r="C852" s="33" t="e">
        <f>VLOOKUP($B852,大盤與近月台指!$A$4:$I$499,2,FALSE)</f>
        <v>#N/A</v>
      </c>
      <c r="D852" s="34" t="e">
        <f>VLOOKUP($B852,大盤與近月台指!$A$4:$I$499,3,FALSE)</f>
        <v>#N/A</v>
      </c>
      <c r="E852" s="35" t="e">
        <f>VLOOKUP($B852,大盤與近月台指!$A$4:$I$499,4,FALSE)</f>
        <v>#N/A</v>
      </c>
      <c r="F852" s="33" t="e">
        <f>VLOOKUP($B852,大盤與近月台指!$A$4:$I$499,5,FALSE)</f>
        <v>#N/A</v>
      </c>
      <c r="G852" s="49" t="e">
        <f>VLOOKUP($B852,三大法人買賣超!$A$4:$I$500,3,FALSE)</f>
        <v>#N/A</v>
      </c>
      <c r="H852" s="34" t="e">
        <f>VLOOKUP($B852,三大法人買賣超!$A$4:$I$500,5,FALSE)</f>
        <v>#N/A</v>
      </c>
      <c r="I852" s="27" t="e">
        <f>VLOOKUP($B852,三大法人買賣超!$A$4:$I$500,7,FALSE)</f>
        <v>#N/A</v>
      </c>
      <c r="J852" s="27" t="e">
        <f>VLOOKUP($B852,三大法人買賣超!$A$4:$I$500,9,FALSE)</f>
        <v>#N/A</v>
      </c>
      <c r="K852" s="37">
        <f>新台幣匯率美元指數!B853</f>
        <v>0</v>
      </c>
      <c r="L852" s="38">
        <f>新台幣匯率美元指數!C853</f>
        <v>0</v>
      </c>
      <c r="M852" s="39">
        <f>新台幣匯率美元指數!D853</f>
        <v>0</v>
      </c>
      <c r="N852" s="27" t="e">
        <f>VLOOKUP($B852,外資期貨未平倉口數!$A$4:$M$499,4,FALSE)</f>
        <v>#N/A</v>
      </c>
      <c r="O852" s="27" t="e">
        <f>VLOOKUP($B852,外資期貨未平倉口數!$A$4:$M$499,9,FALSE)</f>
        <v>#N/A</v>
      </c>
      <c r="P852" s="27" t="e">
        <f>VLOOKUP($B852,外資期貨未平倉口數!$A$4:$M$499,10,FALSE)</f>
        <v>#N/A</v>
      </c>
      <c r="Q852" s="27" t="e">
        <f>VLOOKUP($B852,外資期貨未平倉口數!$A$4:$M$499,11,FALSE)</f>
        <v>#N/A</v>
      </c>
      <c r="R852" s="64" t="e">
        <f>VLOOKUP($B852,選擇權未平倉餘額!$A$4:$I$500,6,FALSE)</f>
        <v>#N/A</v>
      </c>
      <c r="S852" s="64" t="e">
        <f>VLOOKUP($B852,選擇權未平倉餘額!$A$4:$I$500,7,FALSE)</f>
        <v>#N/A</v>
      </c>
      <c r="T852" s="64" t="e">
        <f>VLOOKUP($B852,選擇權未平倉餘額!$A$4:$I$500,8,FALSE)</f>
        <v>#N/A</v>
      </c>
      <c r="U852" s="64" t="e">
        <f>VLOOKUP($B852,選擇權未平倉餘額!$A$4:$I$500,9,FALSE)</f>
        <v>#N/A</v>
      </c>
      <c r="V852" s="39" t="e">
        <f>VLOOKUP($B852,臺指選擇權P_C_Ratios!$A$4:$C$500,3,FALSE)</f>
        <v>#N/A</v>
      </c>
      <c r="W852" s="41" t="e">
        <f>VLOOKUP($B852,散戶多空比!$A$6:$L$500,12,FALSE)</f>
        <v>#N/A</v>
      </c>
      <c r="X852" s="40" t="e">
        <f>VLOOKUP($B852,期貨大額交易人未沖銷部位!$A$4:$O$499,4,FALSE)</f>
        <v>#N/A</v>
      </c>
      <c r="Y852" s="40" t="e">
        <f>VLOOKUP($B852,期貨大額交易人未沖銷部位!$A$4:$O$499,7,FALSE)</f>
        <v>#N/A</v>
      </c>
      <c r="Z852" s="40" t="e">
        <f>VLOOKUP($B852,期貨大額交易人未沖銷部位!$A$4:$O$499,10,FALSE)</f>
        <v>#N/A</v>
      </c>
      <c r="AA852" s="40" t="e">
        <f>VLOOKUP($B852,期貨大額交易人未沖銷部位!$A$4:$O$499,13,FALSE)</f>
        <v>#N/A</v>
      </c>
      <c r="AB852" s="40" t="e">
        <f>VLOOKUP($B852,期貨大額交易人未沖銷部位!$A$4:$O$499,14,FALSE)</f>
        <v>#N/A</v>
      </c>
      <c r="AC852" s="40" t="e">
        <f>VLOOKUP($B852,期貨大額交易人未沖銷部位!$A$4:$O$499,15,FALSE)</f>
        <v>#N/A</v>
      </c>
      <c r="AD852" s="33" t="e">
        <f>VLOOKUP($B852,三大美股走勢!$A$4:$J$495,4,FALSE)</f>
        <v>#N/A</v>
      </c>
      <c r="AE852" s="33" t="e">
        <f>VLOOKUP($B852,三大美股走勢!$A$4:$J$495,7,FALSE)</f>
        <v>#N/A</v>
      </c>
      <c r="AF852" s="33" t="e">
        <f>VLOOKUP($B852,三大美股走勢!$A$4:$J$495,10,FALSE)</f>
        <v>#N/A</v>
      </c>
    </row>
    <row r="853" spans="2:32">
      <c r="B853" s="32">
        <v>43632</v>
      </c>
      <c r="C853" s="33" t="e">
        <f>VLOOKUP($B853,大盤與近月台指!$A$4:$I$499,2,FALSE)</f>
        <v>#N/A</v>
      </c>
      <c r="D853" s="34" t="e">
        <f>VLOOKUP($B853,大盤與近月台指!$A$4:$I$499,3,FALSE)</f>
        <v>#N/A</v>
      </c>
      <c r="E853" s="35" t="e">
        <f>VLOOKUP($B853,大盤與近月台指!$A$4:$I$499,4,FALSE)</f>
        <v>#N/A</v>
      </c>
      <c r="F853" s="33" t="e">
        <f>VLOOKUP($B853,大盤與近月台指!$A$4:$I$499,5,FALSE)</f>
        <v>#N/A</v>
      </c>
      <c r="G853" s="49" t="e">
        <f>VLOOKUP($B853,三大法人買賣超!$A$4:$I$500,3,FALSE)</f>
        <v>#N/A</v>
      </c>
      <c r="H853" s="34" t="e">
        <f>VLOOKUP($B853,三大法人買賣超!$A$4:$I$500,5,FALSE)</f>
        <v>#N/A</v>
      </c>
      <c r="I853" s="27" t="e">
        <f>VLOOKUP($B853,三大法人買賣超!$A$4:$I$500,7,FALSE)</f>
        <v>#N/A</v>
      </c>
      <c r="J853" s="27" t="e">
        <f>VLOOKUP($B853,三大法人買賣超!$A$4:$I$500,9,FALSE)</f>
        <v>#N/A</v>
      </c>
      <c r="K853" s="37">
        <f>新台幣匯率美元指數!B854</f>
        <v>0</v>
      </c>
      <c r="L853" s="38">
        <f>新台幣匯率美元指數!C854</f>
        <v>0</v>
      </c>
      <c r="M853" s="39">
        <f>新台幣匯率美元指數!D854</f>
        <v>0</v>
      </c>
      <c r="N853" s="27" t="e">
        <f>VLOOKUP($B853,外資期貨未平倉口數!$A$4:$M$499,4,FALSE)</f>
        <v>#N/A</v>
      </c>
      <c r="O853" s="27" t="e">
        <f>VLOOKUP($B853,外資期貨未平倉口數!$A$4:$M$499,9,FALSE)</f>
        <v>#N/A</v>
      </c>
      <c r="P853" s="27" t="e">
        <f>VLOOKUP($B853,外資期貨未平倉口數!$A$4:$M$499,10,FALSE)</f>
        <v>#N/A</v>
      </c>
      <c r="Q853" s="27" t="e">
        <f>VLOOKUP($B853,外資期貨未平倉口數!$A$4:$M$499,11,FALSE)</f>
        <v>#N/A</v>
      </c>
      <c r="R853" s="64" t="e">
        <f>VLOOKUP($B853,選擇權未平倉餘額!$A$4:$I$500,6,FALSE)</f>
        <v>#N/A</v>
      </c>
      <c r="S853" s="64" t="e">
        <f>VLOOKUP($B853,選擇權未平倉餘額!$A$4:$I$500,7,FALSE)</f>
        <v>#N/A</v>
      </c>
      <c r="T853" s="64" t="e">
        <f>VLOOKUP($B853,選擇權未平倉餘額!$A$4:$I$500,8,FALSE)</f>
        <v>#N/A</v>
      </c>
      <c r="U853" s="64" t="e">
        <f>VLOOKUP($B853,選擇權未平倉餘額!$A$4:$I$500,9,FALSE)</f>
        <v>#N/A</v>
      </c>
      <c r="V853" s="39" t="e">
        <f>VLOOKUP($B853,臺指選擇權P_C_Ratios!$A$4:$C$500,3,FALSE)</f>
        <v>#N/A</v>
      </c>
      <c r="W853" s="41" t="e">
        <f>VLOOKUP($B853,散戶多空比!$A$6:$L$500,12,FALSE)</f>
        <v>#N/A</v>
      </c>
      <c r="X853" s="40" t="e">
        <f>VLOOKUP($B853,期貨大額交易人未沖銷部位!$A$4:$O$499,4,FALSE)</f>
        <v>#N/A</v>
      </c>
      <c r="Y853" s="40" t="e">
        <f>VLOOKUP($B853,期貨大額交易人未沖銷部位!$A$4:$O$499,7,FALSE)</f>
        <v>#N/A</v>
      </c>
      <c r="Z853" s="40" t="e">
        <f>VLOOKUP($B853,期貨大額交易人未沖銷部位!$A$4:$O$499,10,FALSE)</f>
        <v>#N/A</v>
      </c>
      <c r="AA853" s="40" t="e">
        <f>VLOOKUP($B853,期貨大額交易人未沖銷部位!$A$4:$O$499,13,FALSE)</f>
        <v>#N/A</v>
      </c>
      <c r="AB853" s="40" t="e">
        <f>VLOOKUP($B853,期貨大額交易人未沖銷部位!$A$4:$O$499,14,FALSE)</f>
        <v>#N/A</v>
      </c>
      <c r="AC853" s="40" t="e">
        <f>VLOOKUP($B853,期貨大額交易人未沖銷部位!$A$4:$O$499,15,FALSE)</f>
        <v>#N/A</v>
      </c>
      <c r="AD853" s="33" t="e">
        <f>VLOOKUP($B853,三大美股走勢!$A$4:$J$495,4,FALSE)</f>
        <v>#N/A</v>
      </c>
      <c r="AE853" s="33" t="e">
        <f>VLOOKUP($B853,三大美股走勢!$A$4:$J$495,7,FALSE)</f>
        <v>#N/A</v>
      </c>
      <c r="AF853" s="33" t="e">
        <f>VLOOKUP($B853,三大美股走勢!$A$4:$J$495,10,FALSE)</f>
        <v>#N/A</v>
      </c>
    </row>
    <row r="854" spans="2:32">
      <c r="B854" s="32">
        <v>43633</v>
      </c>
      <c r="C854" s="33" t="e">
        <f>VLOOKUP($B854,大盤與近月台指!$A$4:$I$499,2,FALSE)</f>
        <v>#N/A</v>
      </c>
      <c r="D854" s="34" t="e">
        <f>VLOOKUP($B854,大盤與近月台指!$A$4:$I$499,3,FALSE)</f>
        <v>#N/A</v>
      </c>
      <c r="E854" s="35" t="e">
        <f>VLOOKUP($B854,大盤與近月台指!$A$4:$I$499,4,FALSE)</f>
        <v>#N/A</v>
      </c>
      <c r="F854" s="33" t="e">
        <f>VLOOKUP($B854,大盤與近月台指!$A$4:$I$499,5,FALSE)</f>
        <v>#N/A</v>
      </c>
      <c r="G854" s="49" t="e">
        <f>VLOOKUP($B854,三大法人買賣超!$A$4:$I$500,3,FALSE)</f>
        <v>#N/A</v>
      </c>
      <c r="H854" s="34" t="e">
        <f>VLOOKUP($B854,三大法人買賣超!$A$4:$I$500,5,FALSE)</f>
        <v>#N/A</v>
      </c>
      <c r="I854" s="27" t="e">
        <f>VLOOKUP($B854,三大法人買賣超!$A$4:$I$500,7,FALSE)</f>
        <v>#N/A</v>
      </c>
      <c r="J854" s="27" t="e">
        <f>VLOOKUP($B854,三大法人買賣超!$A$4:$I$500,9,FALSE)</f>
        <v>#N/A</v>
      </c>
      <c r="K854" s="37">
        <f>新台幣匯率美元指數!B855</f>
        <v>0</v>
      </c>
      <c r="L854" s="38">
        <f>新台幣匯率美元指數!C855</f>
        <v>0</v>
      </c>
      <c r="M854" s="39">
        <f>新台幣匯率美元指數!D855</f>
        <v>0</v>
      </c>
      <c r="N854" s="27" t="e">
        <f>VLOOKUP($B854,外資期貨未平倉口數!$A$4:$M$499,4,FALSE)</f>
        <v>#N/A</v>
      </c>
      <c r="O854" s="27" t="e">
        <f>VLOOKUP($B854,外資期貨未平倉口數!$A$4:$M$499,9,FALSE)</f>
        <v>#N/A</v>
      </c>
      <c r="P854" s="27" t="e">
        <f>VLOOKUP($B854,外資期貨未平倉口數!$A$4:$M$499,10,FALSE)</f>
        <v>#N/A</v>
      </c>
      <c r="Q854" s="27" t="e">
        <f>VLOOKUP($B854,外資期貨未平倉口數!$A$4:$M$499,11,FALSE)</f>
        <v>#N/A</v>
      </c>
      <c r="R854" s="64" t="e">
        <f>VLOOKUP($B854,選擇權未平倉餘額!$A$4:$I$500,6,FALSE)</f>
        <v>#N/A</v>
      </c>
      <c r="S854" s="64" t="e">
        <f>VLOOKUP($B854,選擇權未平倉餘額!$A$4:$I$500,7,FALSE)</f>
        <v>#N/A</v>
      </c>
      <c r="T854" s="64" t="e">
        <f>VLOOKUP($B854,選擇權未平倉餘額!$A$4:$I$500,8,FALSE)</f>
        <v>#N/A</v>
      </c>
      <c r="U854" s="64" t="e">
        <f>VLOOKUP($B854,選擇權未平倉餘額!$A$4:$I$500,9,FALSE)</f>
        <v>#N/A</v>
      </c>
      <c r="V854" s="39" t="e">
        <f>VLOOKUP($B854,臺指選擇權P_C_Ratios!$A$4:$C$500,3,FALSE)</f>
        <v>#N/A</v>
      </c>
      <c r="W854" s="41" t="e">
        <f>VLOOKUP($B854,散戶多空比!$A$6:$L$500,12,FALSE)</f>
        <v>#N/A</v>
      </c>
      <c r="X854" s="40" t="e">
        <f>VLOOKUP($B854,期貨大額交易人未沖銷部位!$A$4:$O$499,4,FALSE)</f>
        <v>#N/A</v>
      </c>
      <c r="Y854" s="40" t="e">
        <f>VLOOKUP($B854,期貨大額交易人未沖銷部位!$A$4:$O$499,7,FALSE)</f>
        <v>#N/A</v>
      </c>
      <c r="Z854" s="40" t="e">
        <f>VLOOKUP($B854,期貨大額交易人未沖銷部位!$A$4:$O$499,10,FALSE)</f>
        <v>#N/A</v>
      </c>
      <c r="AA854" s="40" t="e">
        <f>VLOOKUP($B854,期貨大額交易人未沖銷部位!$A$4:$O$499,13,FALSE)</f>
        <v>#N/A</v>
      </c>
      <c r="AB854" s="40" t="e">
        <f>VLOOKUP($B854,期貨大額交易人未沖銷部位!$A$4:$O$499,14,FALSE)</f>
        <v>#N/A</v>
      </c>
      <c r="AC854" s="40" t="e">
        <f>VLOOKUP($B854,期貨大額交易人未沖銷部位!$A$4:$O$499,15,FALSE)</f>
        <v>#N/A</v>
      </c>
      <c r="AD854" s="33" t="e">
        <f>VLOOKUP($B854,三大美股走勢!$A$4:$J$495,4,FALSE)</f>
        <v>#N/A</v>
      </c>
      <c r="AE854" s="33" t="e">
        <f>VLOOKUP($B854,三大美股走勢!$A$4:$J$495,7,FALSE)</f>
        <v>#N/A</v>
      </c>
      <c r="AF854" s="33" t="e">
        <f>VLOOKUP($B854,三大美股走勢!$A$4:$J$495,10,FALSE)</f>
        <v>#N/A</v>
      </c>
    </row>
    <row r="855" spans="2:32">
      <c r="B855" s="32">
        <v>43634</v>
      </c>
      <c r="C855" s="33" t="e">
        <f>VLOOKUP($B855,大盤與近月台指!$A$4:$I$499,2,FALSE)</f>
        <v>#N/A</v>
      </c>
      <c r="D855" s="34" t="e">
        <f>VLOOKUP($B855,大盤與近月台指!$A$4:$I$499,3,FALSE)</f>
        <v>#N/A</v>
      </c>
      <c r="E855" s="35" t="e">
        <f>VLOOKUP($B855,大盤與近月台指!$A$4:$I$499,4,FALSE)</f>
        <v>#N/A</v>
      </c>
      <c r="F855" s="33" t="e">
        <f>VLOOKUP($B855,大盤與近月台指!$A$4:$I$499,5,FALSE)</f>
        <v>#N/A</v>
      </c>
      <c r="G855" s="49" t="e">
        <f>VLOOKUP($B855,三大法人買賣超!$A$4:$I$500,3,FALSE)</f>
        <v>#N/A</v>
      </c>
      <c r="H855" s="34" t="e">
        <f>VLOOKUP($B855,三大法人買賣超!$A$4:$I$500,5,FALSE)</f>
        <v>#N/A</v>
      </c>
      <c r="I855" s="27" t="e">
        <f>VLOOKUP($B855,三大法人買賣超!$A$4:$I$500,7,FALSE)</f>
        <v>#N/A</v>
      </c>
      <c r="J855" s="27" t="e">
        <f>VLOOKUP($B855,三大法人買賣超!$A$4:$I$500,9,FALSE)</f>
        <v>#N/A</v>
      </c>
      <c r="K855" s="37">
        <f>新台幣匯率美元指數!B856</f>
        <v>0</v>
      </c>
      <c r="L855" s="38">
        <f>新台幣匯率美元指數!C856</f>
        <v>0</v>
      </c>
      <c r="M855" s="39">
        <f>新台幣匯率美元指數!D856</f>
        <v>0</v>
      </c>
      <c r="N855" s="27" t="e">
        <f>VLOOKUP($B855,外資期貨未平倉口數!$A$4:$M$499,4,FALSE)</f>
        <v>#N/A</v>
      </c>
      <c r="O855" s="27" t="e">
        <f>VLOOKUP($B855,外資期貨未平倉口數!$A$4:$M$499,9,FALSE)</f>
        <v>#N/A</v>
      </c>
      <c r="P855" s="27" t="e">
        <f>VLOOKUP($B855,外資期貨未平倉口數!$A$4:$M$499,10,FALSE)</f>
        <v>#N/A</v>
      </c>
      <c r="Q855" s="27" t="e">
        <f>VLOOKUP($B855,外資期貨未平倉口數!$A$4:$M$499,11,FALSE)</f>
        <v>#N/A</v>
      </c>
      <c r="R855" s="64" t="e">
        <f>VLOOKUP($B855,選擇權未平倉餘額!$A$4:$I$500,6,FALSE)</f>
        <v>#N/A</v>
      </c>
      <c r="S855" s="64" t="e">
        <f>VLOOKUP($B855,選擇權未平倉餘額!$A$4:$I$500,7,FALSE)</f>
        <v>#N/A</v>
      </c>
      <c r="T855" s="64" t="e">
        <f>VLOOKUP($B855,選擇權未平倉餘額!$A$4:$I$500,8,FALSE)</f>
        <v>#N/A</v>
      </c>
      <c r="U855" s="64" t="e">
        <f>VLOOKUP($B855,選擇權未平倉餘額!$A$4:$I$500,9,FALSE)</f>
        <v>#N/A</v>
      </c>
      <c r="V855" s="39" t="e">
        <f>VLOOKUP($B855,臺指選擇權P_C_Ratios!$A$4:$C$500,3,FALSE)</f>
        <v>#N/A</v>
      </c>
      <c r="W855" s="41" t="e">
        <f>VLOOKUP($B855,散戶多空比!$A$6:$L$500,12,FALSE)</f>
        <v>#N/A</v>
      </c>
      <c r="X855" s="40" t="e">
        <f>VLOOKUP($B855,期貨大額交易人未沖銷部位!$A$4:$O$499,4,FALSE)</f>
        <v>#N/A</v>
      </c>
      <c r="Y855" s="40" t="e">
        <f>VLOOKUP($B855,期貨大額交易人未沖銷部位!$A$4:$O$499,7,FALSE)</f>
        <v>#N/A</v>
      </c>
      <c r="Z855" s="40" t="e">
        <f>VLOOKUP($B855,期貨大額交易人未沖銷部位!$A$4:$O$499,10,FALSE)</f>
        <v>#N/A</v>
      </c>
      <c r="AA855" s="40" t="e">
        <f>VLOOKUP($B855,期貨大額交易人未沖銷部位!$A$4:$O$499,13,FALSE)</f>
        <v>#N/A</v>
      </c>
      <c r="AB855" s="40" t="e">
        <f>VLOOKUP($B855,期貨大額交易人未沖銷部位!$A$4:$O$499,14,FALSE)</f>
        <v>#N/A</v>
      </c>
      <c r="AC855" s="40" t="e">
        <f>VLOOKUP($B855,期貨大額交易人未沖銷部位!$A$4:$O$499,15,FALSE)</f>
        <v>#N/A</v>
      </c>
      <c r="AD855" s="33" t="e">
        <f>VLOOKUP($B855,三大美股走勢!$A$4:$J$495,4,FALSE)</f>
        <v>#N/A</v>
      </c>
      <c r="AE855" s="33" t="e">
        <f>VLOOKUP($B855,三大美股走勢!$A$4:$J$495,7,FALSE)</f>
        <v>#N/A</v>
      </c>
      <c r="AF855" s="33" t="e">
        <f>VLOOKUP($B855,三大美股走勢!$A$4:$J$495,10,FALSE)</f>
        <v>#N/A</v>
      </c>
    </row>
    <row r="856" spans="2:32">
      <c r="B856" s="32">
        <v>43635</v>
      </c>
      <c r="C856" s="33" t="e">
        <f>VLOOKUP($B856,大盤與近月台指!$A$4:$I$499,2,FALSE)</f>
        <v>#N/A</v>
      </c>
      <c r="D856" s="34" t="e">
        <f>VLOOKUP($B856,大盤與近月台指!$A$4:$I$499,3,FALSE)</f>
        <v>#N/A</v>
      </c>
      <c r="E856" s="35" t="e">
        <f>VLOOKUP($B856,大盤與近月台指!$A$4:$I$499,4,FALSE)</f>
        <v>#N/A</v>
      </c>
      <c r="F856" s="33" t="e">
        <f>VLOOKUP($B856,大盤與近月台指!$A$4:$I$499,5,FALSE)</f>
        <v>#N/A</v>
      </c>
      <c r="G856" s="49" t="e">
        <f>VLOOKUP($B856,三大法人買賣超!$A$4:$I$500,3,FALSE)</f>
        <v>#N/A</v>
      </c>
      <c r="H856" s="34" t="e">
        <f>VLOOKUP($B856,三大法人買賣超!$A$4:$I$500,5,FALSE)</f>
        <v>#N/A</v>
      </c>
      <c r="I856" s="27" t="e">
        <f>VLOOKUP($B856,三大法人買賣超!$A$4:$I$500,7,FALSE)</f>
        <v>#N/A</v>
      </c>
      <c r="J856" s="27" t="e">
        <f>VLOOKUP($B856,三大法人買賣超!$A$4:$I$500,9,FALSE)</f>
        <v>#N/A</v>
      </c>
      <c r="K856" s="37">
        <f>新台幣匯率美元指數!B857</f>
        <v>0</v>
      </c>
      <c r="L856" s="38">
        <f>新台幣匯率美元指數!C857</f>
        <v>0</v>
      </c>
      <c r="M856" s="39">
        <f>新台幣匯率美元指數!D857</f>
        <v>0</v>
      </c>
      <c r="N856" s="27" t="e">
        <f>VLOOKUP($B856,外資期貨未平倉口數!$A$4:$M$499,4,FALSE)</f>
        <v>#N/A</v>
      </c>
      <c r="O856" s="27" t="e">
        <f>VLOOKUP($B856,外資期貨未平倉口數!$A$4:$M$499,9,FALSE)</f>
        <v>#N/A</v>
      </c>
      <c r="P856" s="27" t="e">
        <f>VLOOKUP($B856,外資期貨未平倉口數!$A$4:$M$499,10,FALSE)</f>
        <v>#N/A</v>
      </c>
      <c r="Q856" s="27" t="e">
        <f>VLOOKUP($B856,外資期貨未平倉口數!$A$4:$M$499,11,FALSE)</f>
        <v>#N/A</v>
      </c>
      <c r="R856" s="64" t="e">
        <f>VLOOKUP($B856,選擇權未平倉餘額!$A$4:$I$500,6,FALSE)</f>
        <v>#N/A</v>
      </c>
      <c r="S856" s="64" t="e">
        <f>VLOOKUP($B856,選擇權未平倉餘額!$A$4:$I$500,7,FALSE)</f>
        <v>#N/A</v>
      </c>
      <c r="T856" s="64" t="e">
        <f>VLOOKUP($B856,選擇權未平倉餘額!$A$4:$I$500,8,FALSE)</f>
        <v>#N/A</v>
      </c>
      <c r="U856" s="64" t="e">
        <f>VLOOKUP($B856,選擇權未平倉餘額!$A$4:$I$500,9,FALSE)</f>
        <v>#N/A</v>
      </c>
      <c r="V856" s="39" t="e">
        <f>VLOOKUP($B856,臺指選擇權P_C_Ratios!$A$4:$C$500,3,FALSE)</f>
        <v>#N/A</v>
      </c>
      <c r="W856" s="41" t="e">
        <f>VLOOKUP($B856,散戶多空比!$A$6:$L$500,12,FALSE)</f>
        <v>#N/A</v>
      </c>
      <c r="X856" s="40" t="e">
        <f>VLOOKUP($B856,期貨大額交易人未沖銷部位!$A$4:$O$499,4,FALSE)</f>
        <v>#N/A</v>
      </c>
      <c r="Y856" s="40" t="e">
        <f>VLOOKUP($B856,期貨大額交易人未沖銷部位!$A$4:$O$499,7,FALSE)</f>
        <v>#N/A</v>
      </c>
      <c r="Z856" s="40" t="e">
        <f>VLOOKUP($B856,期貨大額交易人未沖銷部位!$A$4:$O$499,10,FALSE)</f>
        <v>#N/A</v>
      </c>
      <c r="AA856" s="40" t="e">
        <f>VLOOKUP($B856,期貨大額交易人未沖銷部位!$A$4:$O$499,13,FALSE)</f>
        <v>#N/A</v>
      </c>
      <c r="AB856" s="40" t="e">
        <f>VLOOKUP($B856,期貨大額交易人未沖銷部位!$A$4:$O$499,14,FALSE)</f>
        <v>#N/A</v>
      </c>
      <c r="AC856" s="40" t="e">
        <f>VLOOKUP($B856,期貨大額交易人未沖銷部位!$A$4:$O$499,15,FALSE)</f>
        <v>#N/A</v>
      </c>
      <c r="AD856" s="33" t="e">
        <f>VLOOKUP($B856,三大美股走勢!$A$4:$J$495,4,FALSE)</f>
        <v>#N/A</v>
      </c>
      <c r="AE856" s="33" t="e">
        <f>VLOOKUP($B856,三大美股走勢!$A$4:$J$495,7,FALSE)</f>
        <v>#N/A</v>
      </c>
      <c r="AF856" s="33" t="e">
        <f>VLOOKUP($B856,三大美股走勢!$A$4:$J$495,10,FALSE)</f>
        <v>#N/A</v>
      </c>
    </row>
    <row r="857" spans="2:32">
      <c r="B857" s="32">
        <v>43636</v>
      </c>
      <c r="C857" s="33" t="e">
        <f>VLOOKUP($B857,大盤與近月台指!$A$4:$I$499,2,FALSE)</f>
        <v>#N/A</v>
      </c>
      <c r="D857" s="34" t="e">
        <f>VLOOKUP($B857,大盤與近月台指!$A$4:$I$499,3,FALSE)</f>
        <v>#N/A</v>
      </c>
      <c r="E857" s="35" t="e">
        <f>VLOOKUP($B857,大盤與近月台指!$A$4:$I$499,4,FALSE)</f>
        <v>#N/A</v>
      </c>
      <c r="F857" s="33" t="e">
        <f>VLOOKUP($B857,大盤與近月台指!$A$4:$I$499,5,FALSE)</f>
        <v>#N/A</v>
      </c>
      <c r="G857" s="49" t="e">
        <f>VLOOKUP($B857,三大法人買賣超!$A$4:$I$500,3,FALSE)</f>
        <v>#N/A</v>
      </c>
      <c r="H857" s="34" t="e">
        <f>VLOOKUP($B857,三大法人買賣超!$A$4:$I$500,5,FALSE)</f>
        <v>#N/A</v>
      </c>
      <c r="I857" s="27" t="e">
        <f>VLOOKUP($B857,三大法人買賣超!$A$4:$I$500,7,FALSE)</f>
        <v>#N/A</v>
      </c>
      <c r="J857" s="27" t="e">
        <f>VLOOKUP($B857,三大法人買賣超!$A$4:$I$500,9,FALSE)</f>
        <v>#N/A</v>
      </c>
      <c r="K857" s="37">
        <f>新台幣匯率美元指數!B858</f>
        <v>0</v>
      </c>
      <c r="L857" s="38">
        <f>新台幣匯率美元指數!C858</f>
        <v>0</v>
      </c>
      <c r="M857" s="39">
        <f>新台幣匯率美元指數!D858</f>
        <v>0</v>
      </c>
      <c r="N857" s="27" t="e">
        <f>VLOOKUP($B857,外資期貨未平倉口數!$A$4:$M$499,4,FALSE)</f>
        <v>#N/A</v>
      </c>
      <c r="O857" s="27" t="e">
        <f>VLOOKUP($B857,外資期貨未平倉口數!$A$4:$M$499,9,FALSE)</f>
        <v>#N/A</v>
      </c>
      <c r="P857" s="27" t="e">
        <f>VLOOKUP($B857,外資期貨未平倉口數!$A$4:$M$499,10,FALSE)</f>
        <v>#N/A</v>
      </c>
      <c r="Q857" s="27" t="e">
        <f>VLOOKUP($B857,外資期貨未平倉口數!$A$4:$M$499,11,FALSE)</f>
        <v>#N/A</v>
      </c>
      <c r="R857" s="64" t="e">
        <f>VLOOKUP($B857,選擇權未平倉餘額!$A$4:$I$500,6,FALSE)</f>
        <v>#N/A</v>
      </c>
      <c r="S857" s="64" t="e">
        <f>VLOOKUP($B857,選擇權未平倉餘額!$A$4:$I$500,7,FALSE)</f>
        <v>#N/A</v>
      </c>
      <c r="T857" s="64" t="e">
        <f>VLOOKUP($B857,選擇權未平倉餘額!$A$4:$I$500,8,FALSE)</f>
        <v>#N/A</v>
      </c>
      <c r="U857" s="64" t="e">
        <f>VLOOKUP($B857,選擇權未平倉餘額!$A$4:$I$500,9,FALSE)</f>
        <v>#N/A</v>
      </c>
      <c r="V857" s="39" t="e">
        <f>VLOOKUP($B857,臺指選擇權P_C_Ratios!$A$4:$C$500,3,FALSE)</f>
        <v>#N/A</v>
      </c>
      <c r="W857" s="41" t="e">
        <f>VLOOKUP($B857,散戶多空比!$A$6:$L$500,12,FALSE)</f>
        <v>#N/A</v>
      </c>
      <c r="X857" s="40" t="e">
        <f>VLOOKUP($B857,期貨大額交易人未沖銷部位!$A$4:$O$499,4,FALSE)</f>
        <v>#N/A</v>
      </c>
      <c r="Y857" s="40" t="e">
        <f>VLOOKUP($B857,期貨大額交易人未沖銷部位!$A$4:$O$499,7,FALSE)</f>
        <v>#N/A</v>
      </c>
      <c r="Z857" s="40" t="e">
        <f>VLOOKUP($B857,期貨大額交易人未沖銷部位!$A$4:$O$499,10,FALSE)</f>
        <v>#N/A</v>
      </c>
      <c r="AA857" s="40" t="e">
        <f>VLOOKUP($B857,期貨大額交易人未沖銷部位!$A$4:$O$499,13,FALSE)</f>
        <v>#N/A</v>
      </c>
      <c r="AB857" s="40" t="e">
        <f>VLOOKUP($B857,期貨大額交易人未沖銷部位!$A$4:$O$499,14,FALSE)</f>
        <v>#N/A</v>
      </c>
      <c r="AC857" s="40" t="e">
        <f>VLOOKUP($B857,期貨大額交易人未沖銷部位!$A$4:$O$499,15,FALSE)</f>
        <v>#N/A</v>
      </c>
      <c r="AD857" s="33" t="e">
        <f>VLOOKUP($B857,三大美股走勢!$A$4:$J$495,4,FALSE)</f>
        <v>#N/A</v>
      </c>
      <c r="AE857" s="33" t="e">
        <f>VLOOKUP($B857,三大美股走勢!$A$4:$J$495,7,FALSE)</f>
        <v>#N/A</v>
      </c>
      <c r="AF857" s="33" t="e">
        <f>VLOOKUP($B857,三大美股走勢!$A$4:$J$495,10,FALSE)</f>
        <v>#N/A</v>
      </c>
    </row>
    <row r="858" spans="2:32">
      <c r="B858" s="32">
        <v>43637</v>
      </c>
      <c r="C858" s="33" t="e">
        <f>VLOOKUP($B858,大盤與近月台指!$A$4:$I$499,2,FALSE)</f>
        <v>#N/A</v>
      </c>
      <c r="D858" s="34" t="e">
        <f>VLOOKUP($B858,大盤與近月台指!$A$4:$I$499,3,FALSE)</f>
        <v>#N/A</v>
      </c>
      <c r="E858" s="35" t="e">
        <f>VLOOKUP($B858,大盤與近月台指!$A$4:$I$499,4,FALSE)</f>
        <v>#N/A</v>
      </c>
      <c r="F858" s="33" t="e">
        <f>VLOOKUP($B858,大盤與近月台指!$A$4:$I$499,5,FALSE)</f>
        <v>#N/A</v>
      </c>
      <c r="G858" s="49" t="e">
        <f>VLOOKUP($B858,三大法人買賣超!$A$4:$I$500,3,FALSE)</f>
        <v>#N/A</v>
      </c>
      <c r="H858" s="34" t="e">
        <f>VLOOKUP($B858,三大法人買賣超!$A$4:$I$500,5,FALSE)</f>
        <v>#N/A</v>
      </c>
      <c r="I858" s="27" t="e">
        <f>VLOOKUP($B858,三大法人買賣超!$A$4:$I$500,7,FALSE)</f>
        <v>#N/A</v>
      </c>
      <c r="J858" s="27" t="e">
        <f>VLOOKUP($B858,三大法人買賣超!$A$4:$I$500,9,FALSE)</f>
        <v>#N/A</v>
      </c>
      <c r="K858" s="37">
        <f>新台幣匯率美元指數!B859</f>
        <v>0</v>
      </c>
      <c r="L858" s="38">
        <f>新台幣匯率美元指數!C859</f>
        <v>0</v>
      </c>
      <c r="M858" s="39">
        <f>新台幣匯率美元指數!D859</f>
        <v>0</v>
      </c>
      <c r="N858" s="27" t="e">
        <f>VLOOKUP($B858,外資期貨未平倉口數!$A$4:$M$499,4,FALSE)</f>
        <v>#N/A</v>
      </c>
      <c r="O858" s="27" t="e">
        <f>VLOOKUP($B858,外資期貨未平倉口數!$A$4:$M$499,9,FALSE)</f>
        <v>#N/A</v>
      </c>
      <c r="P858" s="27" t="e">
        <f>VLOOKUP($B858,外資期貨未平倉口數!$A$4:$M$499,10,FALSE)</f>
        <v>#N/A</v>
      </c>
      <c r="Q858" s="27" t="e">
        <f>VLOOKUP($B858,外資期貨未平倉口數!$A$4:$M$499,11,FALSE)</f>
        <v>#N/A</v>
      </c>
      <c r="R858" s="64" t="e">
        <f>VLOOKUP($B858,選擇權未平倉餘額!$A$4:$I$500,6,FALSE)</f>
        <v>#N/A</v>
      </c>
      <c r="S858" s="64" t="e">
        <f>VLOOKUP($B858,選擇權未平倉餘額!$A$4:$I$500,7,FALSE)</f>
        <v>#N/A</v>
      </c>
      <c r="T858" s="64" t="e">
        <f>VLOOKUP($B858,選擇權未平倉餘額!$A$4:$I$500,8,FALSE)</f>
        <v>#N/A</v>
      </c>
      <c r="U858" s="64" t="e">
        <f>VLOOKUP($B858,選擇權未平倉餘額!$A$4:$I$500,9,FALSE)</f>
        <v>#N/A</v>
      </c>
      <c r="V858" s="39" t="e">
        <f>VLOOKUP($B858,臺指選擇權P_C_Ratios!$A$4:$C$500,3,FALSE)</f>
        <v>#N/A</v>
      </c>
      <c r="W858" s="41" t="e">
        <f>VLOOKUP($B858,散戶多空比!$A$6:$L$500,12,FALSE)</f>
        <v>#N/A</v>
      </c>
      <c r="X858" s="40" t="e">
        <f>VLOOKUP($B858,期貨大額交易人未沖銷部位!$A$4:$O$499,4,FALSE)</f>
        <v>#N/A</v>
      </c>
      <c r="Y858" s="40" t="e">
        <f>VLOOKUP($B858,期貨大額交易人未沖銷部位!$A$4:$O$499,7,FALSE)</f>
        <v>#N/A</v>
      </c>
      <c r="Z858" s="40" t="e">
        <f>VLOOKUP($B858,期貨大額交易人未沖銷部位!$A$4:$O$499,10,FALSE)</f>
        <v>#N/A</v>
      </c>
      <c r="AA858" s="40" t="e">
        <f>VLOOKUP($B858,期貨大額交易人未沖銷部位!$A$4:$O$499,13,FALSE)</f>
        <v>#N/A</v>
      </c>
      <c r="AB858" s="40" t="e">
        <f>VLOOKUP($B858,期貨大額交易人未沖銷部位!$A$4:$O$499,14,FALSE)</f>
        <v>#N/A</v>
      </c>
      <c r="AC858" s="40" t="e">
        <f>VLOOKUP($B858,期貨大額交易人未沖銷部位!$A$4:$O$499,15,FALSE)</f>
        <v>#N/A</v>
      </c>
      <c r="AD858" s="33" t="e">
        <f>VLOOKUP($B858,三大美股走勢!$A$4:$J$495,4,FALSE)</f>
        <v>#N/A</v>
      </c>
      <c r="AE858" s="33" t="e">
        <f>VLOOKUP($B858,三大美股走勢!$A$4:$J$495,7,FALSE)</f>
        <v>#N/A</v>
      </c>
      <c r="AF858" s="33" t="e">
        <f>VLOOKUP($B858,三大美股走勢!$A$4:$J$495,10,FALSE)</f>
        <v>#N/A</v>
      </c>
    </row>
    <row r="859" spans="2:32">
      <c r="B859" s="32">
        <v>43638</v>
      </c>
      <c r="C859" s="33" t="e">
        <f>VLOOKUP($B859,大盤與近月台指!$A$4:$I$499,2,FALSE)</f>
        <v>#N/A</v>
      </c>
      <c r="D859" s="34" t="e">
        <f>VLOOKUP($B859,大盤與近月台指!$A$4:$I$499,3,FALSE)</f>
        <v>#N/A</v>
      </c>
      <c r="E859" s="35" t="e">
        <f>VLOOKUP($B859,大盤與近月台指!$A$4:$I$499,4,FALSE)</f>
        <v>#N/A</v>
      </c>
      <c r="F859" s="33" t="e">
        <f>VLOOKUP($B859,大盤與近月台指!$A$4:$I$499,5,FALSE)</f>
        <v>#N/A</v>
      </c>
      <c r="G859" s="49" t="e">
        <f>VLOOKUP($B859,三大法人買賣超!$A$4:$I$500,3,FALSE)</f>
        <v>#N/A</v>
      </c>
      <c r="H859" s="34" t="e">
        <f>VLOOKUP($B859,三大法人買賣超!$A$4:$I$500,5,FALSE)</f>
        <v>#N/A</v>
      </c>
      <c r="I859" s="27" t="e">
        <f>VLOOKUP($B859,三大法人買賣超!$A$4:$I$500,7,FALSE)</f>
        <v>#N/A</v>
      </c>
      <c r="J859" s="27" t="e">
        <f>VLOOKUP($B859,三大法人買賣超!$A$4:$I$500,9,FALSE)</f>
        <v>#N/A</v>
      </c>
      <c r="K859" s="37">
        <f>新台幣匯率美元指數!B860</f>
        <v>0</v>
      </c>
      <c r="L859" s="38">
        <f>新台幣匯率美元指數!C860</f>
        <v>0</v>
      </c>
      <c r="M859" s="39">
        <f>新台幣匯率美元指數!D860</f>
        <v>0</v>
      </c>
      <c r="N859" s="27" t="e">
        <f>VLOOKUP($B859,外資期貨未平倉口數!$A$4:$M$499,4,FALSE)</f>
        <v>#N/A</v>
      </c>
      <c r="O859" s="27" t="e">
        <f>VLOOKUP($B859,外資期貨未平倉口數!$A$4:$M$499,9,FALSE)</f>
        <v>#N/A</v>
      </c>
      <c r="P859" s="27" t="e">
        <f>VLOOKUP($B859,外資期貨未平倉口數!$A$4:$M$499,10,FALSE)</f>
        <v>#N/A</v>
      </c>
      <c r="Q859" s="27" t="e">
        <f>VLOOKUP($B859,外資期貨未平倉口數!$A$4:$M$499,11,FALSE)</f>
        <v>#N/A</v>
      </c>
      <c r="R859" s="64" t="e">
        <f>VLOOKUP($B859,選擇權未平倉餘額!$A$4:$I$500,6,FALSE)</f>
        <v>#N/A</v>
      </c>
      <c r="S859" s="64" t="e">
        <f>VLOOKUP($B859,選擇權未平倉餘額!$A$4:$I$500,7,FALSE)</f>
        <v>#N/A</v>
      </c>
      <c r="T859" s="64" t="e">
        <f>VLOOKUP($B859,選擇權未平倉餘額!$A$4:$I$500,8,FALSE)</f>
        <v>#N/A</v>
      </c>
      <c r="U859" s="64" t="e">
        <f>VLOOKUP($B859,選擇權未平倉餘額!$A$4:$I$500,9,FALSE)</f>
        <v>#N/A</v>
      </c>
      <c r="V859" s="39" t="e">
        <f>VLOOKUP($B859,臺指選擇權P_C_Ratios!$A$4:$C$500,3,FALSE)</f>
        <v>#N/A</v>
      </c>
      <c r="W859" s="41" t="e">
        <f>VLOOKUP($B859,散戶多空比!$A$6:$L$500,12,FALSE)</f>
        <v>#N/A</v>
      </c>
      <c r="X859" s="40" t="e">
        <f>VLOOKUP($B859,期貨大額交易人未沖銷部位!$A$4:$O$499,4,FALSE)</f>
        <v>#N/A</v>
      </c>
      <c r="Y859" s="40" t="e">
        <f>VLOOKUP($B859,期貨大額交易人未沖銷部位!$A$4:$O$499,7,FALSE)</f>
        <v>#N/A</v>
      </c>
      <c r="Z859" s="40" t="e">
        <f>VLOOKUP($B859,期貨大額交易人未沖銷部位!$A$4:$O$499,10,FALSE)</f>
        <v>#N/A</v>
      </c>
      <c r="AA859" s="40" t="e">
        <f>VLOOKUP($B859,期貨大額交易人未沖銷部位!$A$4:$O$499,13,FALSE)</f>
        <v>#N/A</v>
      </c>
      <c r="AB859" s="40" t="e">
        <f>VLOOKUP($B859,期貨大額交易人未沖銷部位!$A$4:$O$499,14,FALSE)</f>
        <v>#N/A</v>
      </c>
      <c r="AC859" s="40" t="e">
        <f>VLOOKUP($B859,期貨大額交易人未沖銷部位!$A$4:$O$499,15,FALSE)</f>
        <v>#N/A</v>
      </c>
      <c r="AD859" s="33" t="e">
        <f>VLOOKUP($B859,三大美股走勢!$A$4:$J$495,4,FALSE)</f>
        <v>#N/A</v>
      </c>
      <c r="AE859" s="33" t="e">
        <f>VLOOKUP($B859,三大美股走勢!$A$4:$J$495,7,FALSE)</f>
        <v>#N/A</v>
      </c>
      <c r="AF859" s="33" t="e">
        <f>VLOOKUP($B859,三大美股走勢!$A$4:$J$495,10,FALSE)</f>
        <v>#N/A</v>
      </c>
    </row>
    <row r="860" spans="2:32">
      <c r="B860" s="32">
        <v>43639</v>
      </c>
      <c r="C860" s="33" t="e">
        <f>VLOOKUP($B860,大盤與近月台指!$A$4:$I$499,2,FALSE)</f>
        <v>#N/A</v>
      </c>
      <c r="D860" s="34" t="e">
        <f>VLOOKUP($B860,大盤與近月台指!$A$4:$I$499,3,FALSE)</f>
        <v>#N/A</v>
      </c>
      <c r="E860" s="35" t="e">
        <f>VLOOKUP($B860,大盤與近月台指!$A$4:$I$499,4,FALSE)</f>
        <v>#N/A</v>
      </c>
      <c r="F860" s="33" t="e">
        <f>VLOOKUP($B860,大盤與近月台指!$A$4:$I$499,5,FALSE)</f>
        <v>#N/A</v>
      </c>
      <c r="G860" s="49" t="e">
        <f>VLOOKUP($B860,三大法人買賣超!$A$4:$I$500,3,FALSE)</f>
        <v>#N/A</v>
      </c>
      <c r="H860" s="34" t="e">
        <f>VLOOKUP($B860,三大法人買賣超!$A$4:$I$500,5,FALSE)</f>
        <v>#N/A</v>
      </c>
      <c r="I860" s="27" t="e">
        <f>VLOOKUP($B860,三大法人買賣超!$A$4:$I$500,7,FALSE)</f>
        <v>#N/A</v>
      </c>
      <c r="J860" s="27" t="e">
        <f>VLOOKUP($B860,三大法人買賣超!$A$4:$I$500,9,FALSE)</f>
        <v>#N/A</v>
      </c>
      <c r="K860" s="37">
        <f>新台幣匯率美元指數!B861</f>
        <v>0</v>
      </c>
      <c r="L860" s="38">
        <f>新台幣匯率美元指數!C861</f>
        <v>0</v>
      </c>
      <c r="M860" s="39">
        <f>新台幣匯率美元指數!D861</f>
        <v>0</v>
      </c>
      <c r="N860" s="27" t="e">
        <f>VLOOKUP($B860,外資期貨未平倉口數!$A$4:$M$499,4,FALSE)</f>
        <v>#N/A</v>
      </c>
      <c r="O860" s="27" t="e">
        <f>VLOOKUP($B860,外資期貨未平倉口數!$A$4:$M$499,9,FALSE)</f>
        <v>#N/A</v>
      </c>
      <c r="P860" s="27" t="e">
        <f>VLOOKUP($B860,外資期貨未平倉口數!$A$4:$M$499,10,FALSE)</f>
        <v>#N/A</v>
      </c>
      <c r="Q860" s="27" t="e">
        <f>VLOOKUP($B860,外資期貨未平倉口數!$A$4:$M$499,11,FALSE)</f>
        <v>#N/A</v>
      </c>
      <c r="R860" s="64" t="e">
        <f>VLOOKUP($B860,選擇權未平倉餘額!$A$4:$I$500,6,FALSE)</f>
        <v>#N/A</v>
      </c>
      <c r="S860" s="64" t="e">
        <f>VLOOKUP($B860,選擇權未平倉餘額!$A$4:$I$500,7,FALSE)</f>
        <v>#N/A</v>
      </c>
      <c r="T860" s="64" t="e">
        <f>VLOOKUP($B860,選擇權未平倉餘額!$A$4:$I$500,8,FALSE)</f>
        <v>#N/A</v>
      </c>
      <c r="U860" s="64" t="e">
        <f>VLOOKUP($B860,選擇權未平倉餘額!$A$4:$I$500,9,FALSE)</f>
        <v>#N/A</v>
      </c>
      <c r="V860" s="39" t="e">
        <f>VLOOKUP($B860,臺指選擇權P_C_Ratios!$A$4:$C$500,3,FALSE)</f>
        <v>#N/A</v>
      </c>
      <c r="W860" s="41" t="e">
        <f>VLOOKUP($B860,散戶多空比!$A$6:$L$500,12,FALSE)</f>
        <v>#N/A</v>
      </c>
      <c r="X860" s="40" t="e">
        <f>VLOOKUP($B860,期貨大額交易人未沖銷部位!$A$4:$O$499,4,FALSE)</f>
        <v>#N/A</v>
      </c>
      <c r="Y860" s="40" t="e">
        <f>VLOOKUP($B860,期貨大額交易人未沖銷部位!$A$4:$O$499,7,FALSE)</f>
        <v>#N/A</v>
      </c>
      <c r="Z860" s="40" t="e">
        <f>VLOOKUP($B860,期貨大額交易人未沖銷部位!$A$4:$O$499,10,FALSE)</f>
        <v>#N/A</v>
      </c>
      <c r="AA860" s="40" t="e">
        <f>VLOOKUP($B860,期貨大額交易人未沖銷部位!$A$4:$O$499,13,FALSE)</f>
        <v>#N/A</v>
      </c>
      <c r="AB860" s="40" t="e">
        <f>VLOOKUP($B860,期貨大額交易人未沖銷部位!$A$4:$O$499,14,FALSE)</f>
        <v>#N/A</v>
      </c>
      <c r="AC860" s="40" t="e">
        <f>VLOOKUP($B860,期貨大額交易人未沖銷部位!$A$4:$O$499,15,FALSE)</f>
        <v>#N/A</v>
      </c>
      <c r="AD860" s="33" t="e">
        <f>VLOOKUP($B860,三大美股走勢!$A$4:$J$495,4,FALSE)</f>
        <v>#N/A</v>
      </c>
      <c r="AE860" s="33" t="e">
        <f>VLOOKUP($B860,三大美股走勢!$A$4:$J$495,7,FALSE)</f>
        <v>#N/A</v>
      </c>
      <c r="AF860" s="33" t="e">
        <f>VLOOKUP($B860,三大美股走勢!$A$4:$J$495,10,FALSE)</f>
        <v>#N/A</v>
      </c>
    </row>
    <row r="861" spans="2:32">
      <c r="B861" s="32">
        <v>43640</v>
      </c>
      <c r="C861" s="33" t="e">
        <f>VLOOKUP($B861,大盤與近月台指!$A$4:$I$499,2,FALSE)</f>
        <v>#N/A</v>
      </c>
      <c r="D861" s="34" t="e">
        <f>VLOOKUP($B861,大盤與近月台指!$A$4:$I$499,3,FALSE)</f>
        <v>#N/A</v>
      </c>
      <c r="E861" s="35" t="e">
        <f>VLOOKUP($B861,大盤與近月台指!$A$4:$I$499,4,FALSE)</f>
        <v>#N/A</v>
      </c>
      <c r="F861" s="33" t="e">
        <f>VLOOKUP($B861,大盤與近月台指!$A$4:$I$499,5,FALSE)</f>
        <v>#N/A</v>
      </c>
      <c r="G861" s="49" t="e">
        <f>VLOOKUP($B861,三大法人買賣超!$A$4:$I$500,3,FALSE)</f>
        <v>#N/A</v>
      </c>
      <c r="H861" s="34" t="e">
        <f>VLOOKUP($B861,三大法人買賣超!$A$4:$I$500,5,FALSE)</f>
        <v>#N/A</v>
      </c>
      <c r="I861" s="27" t="e">
        <f>VLOOKUP($B861,三大法人買賣超!$A$4:$I$500,7,FALSE)</f>
        <v>#N/A</v>
      </c>
      <c r="J861" s="27" t="e">
        <f>VLOOKUP($B861,三大法人買賣超!$A$4:$I$500,9,FALSE)</f>
        <v>#N/A</v>
      </c>
      <c r="K861" s="37">
        <f>新台幣匯率美元指數!B862</f>
        <v>0</v>
      </c>
      <c r="L861" s="38">
        <f>新台幣匯率美元指數!C862</f>
        <v>0</v>
      </c>
      <c r="M861" s="39">
        <f>新台幣匯率美元指數!D862</f>
        <v>0</v>
      </c>
      <c r="N861" s="27" t="e">
        <f>VLOOKUP($B861,外資期貨未平倉口數!$A$4:$M$499,4,FALSE)</f>
        <v>#N/A</v>
      </c>
      <c r="O861" s="27" t="e">
        <f>VLOOKUP($B861,外資期貨未平倉口數!$A$4:$M$499,9,FALSE)</f>
        <v>#N/A</v>
      </c>
      <c r="P861" s="27" t="e">
        <f>VLOOKUP($B861,外資期貨未平倉口數!$A$4:$M$499,10,FALSE)</f>
        <v>#N/A</v>
      </c>
      <c r="Q861" s="27" t="e">
        <f>VLOOKUP($B861,外資期貨未平倉口數!$A$4:$M$499,11,FALSE)</f>
        <v>#N/A</v>
      </c>
      <c r="R861" s="64" t="e">
        <f>VLOOKUP($B861,選擇權未平倉餘額!$A$4:$I$500,6,FALSE)</f>
        <v>#N/A</v>
      </c>
      <c r="S861" s="64" t="e">
        <f>VLOOKUP($B861,選擇權未平倉餘額!$A$4:$I$500,7,FALSE)</f>
        <v>#N/A</v>
      </c>
      <c r="T861" s="64" t="e">
        <f>VLOOKUP($B861,選擇權未平倉餘額!$A$4:$I$500,8,FALSE)</f>
        <v>#N/A</v>
      </c>
      <c r="U861" s="64" t="e">
        <f>VLOOKUP($B861,選擇權未平倉餘額!$A$4:$I$500,9,FALSE)</f>
        <v>#N/A</v>
      </c>
      <c r="V861" s="39" t="e">
        <f>VLOOKUP($B861,臺指選擇權P_C_Ratios!$A$4:$C$500,3,FALSE)</f>
        <v>#N/A</v>
      </c>
      <c r="W861" s="41" t="e">
        <f>VLOOKUP($B861,散戶多空比!$A$6:$L$500,12,FALSE)</f>
        <v>#N/A</v>
      </c>
      <c r="X861" s="40" t="e">
        <f>VLOOKUP($B861,期貨大額交易人未沖銷部位!$A$4:$O$499,4,FALSE)</f>
        <v>#N/A</v>
      </c>
      <c r="Y861" s="40" t="e">
        <f>VLOOKUP($B861,期貨大額交易人未沖銷部位!$A$4:$O$499,7,FALSE)</f>
        <v>#N/A</v>
      </c>
      <c r="Z861" s="40" t="e">
        <f>VLOOKUP($B861,期貨大額交易人未沖銷部位!$A$4:$O$499,10,FALSE)</f>
        <v>#N/A</v>
      </c>
      <c r="AA861" s="40" t="e">
        <f>VLOOKUP($B861,期貨大額交易人未沖銷部位!$A$4:$O$499,13,FALSE)</f>
        <v>#N/A</v>
      </c>
      <c r="AB861" s="40" t="e">
        <f>VLOOKUP($B861,期貨大額交易人未沖銷部位!$A$4:$O$499,14,FALSE)</f>
        <v>#N/A</v>
      </c>
      <c r="AC861" s="40" t="e">
        <f>VLOOKUP($B861,期貨大額交易人未沖銷部位!$A$4:$O$499,15,FALSE)</f>
        <v>#N/A</v>
      </c>
      <c r="AD861" s="33" t="e">
        <f>VLOOKUP($B861,三大美股走勢!$A$4:$J$495,4,FALSE)</f>
        <v>#N/A</v>
      </c>
      <c r="AE861" s="33" t="e">
        <f>VLOOKUP($B861,三大美股走勢!$A$4:$J$495,7,FALSE)</f>
        <v>#N/A</v>
      </c>
      <c r="AF861" s="33" t="e">
        <f>VLOOKUP($B861,三大美股走勢!$A$4:$J$495,10,FALSE)</f>
        <v>#N/A</v>
      </c>
    </row>
    <row r="862" spans="2:32">
      <c r="B862" s="32">
        <v>43641</v>
      </c>
      <c r="C862" s="33" t="e">
        <f>VLOOKUP($B862,大盤與近月台指!$A$4:$I$499,2,FALSE)</f>
        <v>#N/A</v>
      </c>
      <c r="D862" s="34" t="e">
        <f>VLOOKUP($B862,大盤與近月台指!$A$4:$I$499,3,FALSE)</f>
        <v>#N/A</v>
      </c>
      <c r="E862" s="35" t="e">
        <f>VLOOKUP($B862,大盤與近月台指!$A$4:$I$499,4,FALSE)</f>
        <v>#N/A</v>
      </c>
      <c r="F862" s="33" t="e">
        <f>VLOOKUP($B862,大盤與近月台指!$A$4:$I$499,5,FALSE)</f>
        <v>#N/A</v>
      </c>
      <c r="G862" s="49" t="e">
        <f>VLOOKUP($B862,三大法人買賣超!$A$4:$I$500,3,FALSE)</f>
        <v>#N/A</v>
      </c>
      <c r="H862" s="34" t="e">
        <f>VLOOKUP($B862,三大法人買賣超!$A$4:$I$500,5,FALSE)</f>
        <v>#N/A</v>
      </c>
      <c r="I862" s="27" t="e">
        <f>VLOOKUP($B862,三大法人買賣超!$A$4:$I$500,7,FALSE)</f>
        <v>#N/A</v>
      </c>
      <c r="J862" s="27" t="e">
        <f>VLOOKUP($B862,三大法人買賣超!$A$4:$I$500,9,FALSE)</f>
        <v>#N/A</v>
      </c>
      <c r="K862" s="37">
        <f>新台幣匯率美元指數!B863</f>
        <v>0</v>
      </c>
      <c r="L862" s="38">
        <f>新台幣匯率美元指數!C863</f>
        <v>0</v>
      </c>
      <c r="M862" s="39">
        <f>新台幣匯率美元指數!D863</f>
        <v>0</v>
      </c>
      <c r="N862" s="27" t="e">
        <f>VLOOKUP($B862,外資期貨未平倉口數!$A$4:$M$499,4,FALSE)</f>
        <v>#N/A</v>
      </c>
      <c r="O862" s="27" t="e">
        <f>VLOOKUP($B862,外資期貨未平倉口數!$A$4:$M$499,9,FALSE)</f>
        <v>#N/A</v>
      </c>
      <c r="P862" s="27" t="e">
        <f>VLOOKUP($B862,外資期貨未平倉口數!$A$4:$M$499,10,FALSE)</f>
        <v>#N/A</v>
      </c>
      <c r="Q862" s="27" t="e">
        <f>VLOOKUP($B862,外資期貨未平倉口數!$A$4:$M$499,11,FALSE)</f>
        <v>#N/A</v>
      </c>
      <c r="R862" s="64" t="e">
        <f>VLOOKUP($B862,選擇權未平倉餘額!$A$4:$I$500,6,FALSE)</f>
        <v>#N/A</v>
      </c>
      <c r="S862" s="64" t="e">
        <f>VLOOKUP($B862,選擇權未平倉餘額!$A$4:$I$500,7,FALSE)</f>
        <v>#N/A</v>
      </c>
      <c r="T862" s="64" t="e">
        <f>VLOOKUP($B862,選擇權未平倉餘額!$A$4:$I$500,8,FALSE)</f>
        <v>#N/A</v>
      </c>
      <c r="U862" s="64" t="e">
        <f>VLOOKUP($B862,選擇權未平倉餘額!$A$4:$I$500,9,FALSE)</f>
        <v>#N/A</v>
      </c>
      <c r="V862" s="39" t="e">
        <f>VLOOKUP($B862,臺指選擇權P_C_Ratios!$A$4:$C$500,3,FALSE)</f>
        <v>#N/A</v>
      </c>
      <c r="W862" s="41" t="e">
        <f>VLOOKUP($B862,散戶多空比!$A$6:$L$500,12,FALSE)</f>
        <v>#N/A</v>
      </c>
      <c r="X862" s="40" t="e">
        <f>VLOOKUP($B862,期貨大額交易人未沖銷部位!$A$4:$O$499,4,FALSE)</f>
        <v>#N/A</v>
      </c>
      <c r="Y862" s="40" t="e">
        <f>VLOOKUP($B862,期貨大額交易人未沖銷部位!$A$4:$O$499,7,FALSE)</f>
        <v>#N/A</v>
      </c>
      <c r="Z862" s="40" t="e">
        <f>VLOOKUP($B862,期貨大額交易人未沖銷部位!$A$4:$O$499,10,FALSE)</f>
        <v>#N/A</v>
      </c>
      <c r="AA862" s="40" t="e">
        <f>VLOOKUP($B862,期貨大額交易人未沖銷部位!$A$4:$O$499,13,FALSE)</f>
        <v>#N/A</v>
      </c>
      <c r="AB862" s="40" t="e">
        <f>VLOOKUP($B862,期貨大額交易人未沖銷部位!$A$4:$O$499,14,FALSE)</f>
        <v>#N/A</v>
      </c>
      <c r="AC862" s="40" t="e">
        <f>VLOOKUP($B862,期貨大額交易人未沖銷部位!$A$4:$O$499,15,FALSE)</f>
        <v>#N/A</v>
      </c>
      <c r="AD862" s="33" t="e">
        <f>VLOOKUP($B862,三大美股走勢!$A$4:$J$495,4,FALSE)</f>
        <v>#N/A</v>
      </c>
      <c r="AE862" s="33" t="e">
        <f>VLOOKUP($B862,三大美股走勢!$A$4:$J$495,7,FALSE)</f>
        <v>#N/A</v>
      </c>
      <c r="AF862" s="33" t="e">
        <f>VLOOKUP($B862,三大美股走勢!$A$4:$J$495,10,FALSE)</f>
        <v>#N/A</v>
      </c>
    </row>
    <row r="863" spans="2:32">
      <c r="B863" s="32">
        <v>43642</v>
      </c>
      <c r="C863" s="33" t="e">
        <f>VLOOKUP($B863,大盤與近月台指!$A$4:$I$499,2,FALSE)</f>
        <v>#N/A</v>
      </c>
      <c r="D863" s="34" t="e">
        <f>VLOOKUP($B863,大盤與近月台指!$A$4:$I$499,3,FALSE)</f>
        <v>#N/A</v>
      </c>
      <c r="E863" s="35" t="e">
        <f>VLOOKUP($B863,大盤與近月台指!$A$4:$I$499,4,FALSE)</f>
        <v>#N/A</v>
      </c>
      <c r="F863" s="33" t="e">
        <f>VLOOKUP($B863,大盤與近月台指!$A$4:$I$499,5,FALSE)</f>
        <v>#N/A</v>
      </c>
      <c r="G863" s="49" t="e">
        <f>VLOOKUP($B863,三大法人買賣超!$A$4:$I$500,3,FALSE)</f>
        <v>#N/A</v>
      </c>
      <c r="H863" s="34" t="e">
        <f>VLOOKUP($B863,三大法人買賣超!$A$4:$I$500,5,FALSE)</f>
        <v>#N/A</v>
      </c>
      <c r="I863" s="27" t="e">
        <f>VLOOKUP($B863,三大法人買賣超!$A$4:$I$500,7,FALSE)</f>
        <v>#N/A</v>
      </c>
      <c r="J863" s="27" t="e">
        <f>VLOOKUP($B863,三大法人買賣超!$A$4:$I$500,9,FALSE)</f>
        <v>#N/A</v>
      </c>
      <c r="K863" s="37">
        <f>新台幣匯率美元指數!B864</f>
        <v>0</v>
      </c>
      <c r="L863" s="38">
        <f>新台幣匯率美元指數!C864</f>
        <v>0</v>
      </c>
      <c r="M863" s="39">
        <f>新台幣匯率美元指數!D864</f>
        <v>0</v>
      </c>
      <c r="N863" s="27" t="e">
        <f>VLOOKUP($B863,外資期貨未平倉口數!$A$4:$M$499,4,FALSE)</f>
        <v>#N/A</v>
      </c>
      <c r="O863" s="27" t="e">
        <f>VLOOKUP($B863,外資期貨未平倉口數!$A$4:$M$499,9,FALSE)</f>
        <v>#N/A</v>
      </c>
      <c r="P863" s="27" t="e">
        <f>VLOOKUP($B863,外資期貨未平倉口數!$A$4:$M$499,10,FALSE)</f>
        <v>#N/A</v>
      </c>
      <c r="Q863" s="27" t="e">
        <f>VLOOKUP($B863,外資期貨未平倉口數!$A$4:$M$499,11,FALSE)</f>
        <v>#N/A</v>
      </c>
      <c r="R863" s="64" t="e">
        <f>VLOOKUP($B863,選擇權未平倉餘額!$A$4:$I$500,6,FALSE)</f>
        <v>#N/A</v>
      </c>
      <c r="S863" s="64" t="e">
        <f>VLOOKUP($B863,選擇權未平倉餘額!$A$4:$I$500,7,FALSE)</f>
        <v>#N/A</v>
      </c>
      <c r="T863" s="64" t="e">
        <f>VLOOKUP($B863,選擇權未平倉餘額!$A$4:$I$500,8,FALSE)</f>
        <v>#N/A</v>
      </c>
      <c r="U863" s="64" t="e">
        <f>VLOOKUP($B863,選擇權未平倉餘額!$A$4:$I$500,9,FALSE)</f>
        <v>#N/A</v>
      </c>
      <c r="V863" s="39" t="e">
        <f>VLOOKUP($B863,臺指選擇權P_C_Ratios!$A$4:$C$500,3,FALSE)</f>
        <v>#N/A</v>
      </c>
      <c r="W863" s="41" t="e">
        <f>VLOOKUP($B863,散戶多空比!$A$6:$L$500,12,FALSE)</f>
        <v>#N/A</v>
      </c>
      <c r="X863" s="40" t="e">
        <f>VLOOKUP($B863,期貨大額交易人未沖銷部位!$A$4:$O$499,4,FALSE)</f>
        <v>#N/A</v>
      </c>
      <c r="Y863" s="40" t="e">
        <f>VLOOKUP($B863,期貨大額交易人未沖銷部位!$A$4:$O$499,7,FALSE)</f>
        <v>#N/A</v>
      </c>
      <c r="Z863" s="40" t="e">
        <f>VLOOKUP($B863,期貨大額交易人未沖銷部位!$A$4:$O$499,10,FALSE)</f>
        <v>#N/A</v>
      </c>
      <c r="AA863" s="40" t="e">
        <f>VLOOKUP($B863,期貨大額交易人未沖銷部位!$A$4:$O$499,13,FALSE)</f>
        <v>#N/A</v>
      </c>
      <c r="AB863" s="40" t="e">
        <f>VLOOKUP($B863,期貨大額交易人未沖銷部位!$A$4:$O$499,14,FALSE)</f>
        <v>#N/A</v>
      </c>
      <c r="AC863" s="40" t="e">
        <f>VLOOKUP($B863,期貨大額交易人未沖銷部位!$A$4:$O$499,15,FALSE)</f>
        <v>#N/A</v>
      </c>
      <c r="AD863" s="33" t="e">
        <f>VLOOKUP($B863,三大美股走勢!$A$4:$J$495,4,FALSE)</f>
        <v>#N/A</v>
      </c>
      <c r="AE863" s="33" t="e">
        <f>VLOOKUP($B863,三大美股走勢!$A$4:$J$495,7,FALSE)</f>
        <v>#N/A</v>
      </c>
      <c r="AF863" s="33" t="e">
        <f>VLOOKUP($B863,三大美股走勢!$A$4:$J$495,10,FALSE)</f>
        <v>#N/A</v>
      </c>
    </row>
    <row r="864" spans="2:32">
      <c r="B864" s="32">
        <v>43643</v>
      </c>
      <c r="C864" s="33" t="e">
        <f>VLOOKUP($B864,大盤與近月台指!$A$4:$I$499,2,FALSE)</f>
        <v>#N/A</v>
      </c>
      <c r="D864" s="34" t="e">
        <f>VLOOKUP($B864,大盤與近月台指!$A$4:$I$499,3,FALSE)</f>
        <v>#N/A</v>
      </c>
      <c r="E864" s="35" t="e">
        <f>VLOOKUP($B864,大盤與近月台指!$A$4:$I$499,4,FALSE)</f>
        <v>#N/A</v>
      </c>
      <c r="F864" s="33" t="e">
        <f>VLOOKUP($B864,大盤與近月台指!$A$4:$I$499,5,FALSE)</f>
        <v>#N/A</v>
      </c>
      <c r="G864" s="49" t="e">
        <f>VLOOKUP($B864,三大法人買賣超!$A$4:$I$500,3,FALSE)</f>
        <v>#N/A</v>
      </c>
      <c r="H864" s="34" t="e">
        <f>VLOOKUP($B864,三大法人買賣超!$A$4:$I$500,5,FALSE)</f>
        <v>#N/A</v>
      </c>
      <c r="I864" s="27" t="e">
        <f>VLOOKUP($B864,三大法人買賣超!$A$4:$I$500,7,FALSE)</f>
        <v>#N/A</v>
      </c>
      <c r="J864" s="27" t="e">
        <f>VLOOKUP($B864,三大法人買賣超!$A$4:$I$500,9,FALSE)</f>
        <v>#N/A</v>
      </c>
      <c r="K864" s="37">
        <f>新台幣匯率美元指數!B865</f>
        <v>0</v>
      </c>
      <c r="L864" s="38">
        <f>新台幣匯率美元指數!C865</f>
        <v>0</v>
      </c>
      <c r="M864" s="39">
        <f>新台幣匯率美元指數!D865</f>
        <v>0</v>
      </c>
      <c r="N864" s="27" t="e">
        <f>VLOOKUP($B864,外資期貨未平倉口數!$A$4:$M$499,4,FALSE)</f>
        <v>#N/A</v>
      </c>
      <c r="O864" s="27" t="e">
        <f>VLOOKUP($B864,外資期貨未平倉口數!$A$4:$M$499,9,FALSE)</f>
        <v>#N/A</v>
      </c>
      <c r="P864" s="27" t="e">
        <f>VLOOKUP($B864,外資期貨未平倉口數!$A$4:$M$499,10,FALSE)</f>
        <v>#N/A</v>
      </c>
      <c r="Q864" s="27" t="e">
        <f>VLOOKUP($B864,外資期貨未平倉口數!$A$4:$M$499,11,FALSE)</f>
        <v>#N/A</v>
      </c>
      <c r="R864" s="64" t="e">
        <f>VLOOKUP($B864,選擇權未平倉餘額!$A$4:$I$500,6,FALSE)</f>
        <v>#N/A</v>
      </c>
      <c r="S864" s="64" t="e">
        <f>VLOOKUP($B864,選擇權未平倉餘額!$A$4:$I$500,7,FALSE)</f>
        <v>#N/A</v>
      </c>
      <c r="T864" s="64" t="e">
        <f>VLOOKUP($B864,選擇權未平倉餘額!$A$4:$I$500,8,FALSE)</f>
        <v>#N/A</v>
      </c>
      <c r="U864" s="64" t="e">
        <f>VLOOKUP($B864,選擇權未平倉餘額!$A$4:$I$500,9,FALSE)</f>
        <v>#N/A</v>
      </c>
      <c r="V864" s="39" t="e">
        <f>VLOOKUP($B864,臺指選擇權P_C_Ratios!$A$4:$C$500,3,FALSE)</f>
        <v>#N/A</v>
      </c>
      <c r="W864" s="41" t="e">
        <f>VLOOKUP($B864,散戶多空比!$A$6:$L$500,12,FALSE)</f>
        <v>#N/A</v>
      </c>
      <c r="X864" s="40" t="e">
        <f>VLOOKUP($B864,期貨大額交易人未沖銷部位!$A$4:$O$499,4,FALSE)</f>
        <v>#N/A</v>
      </c>
      <c r="Y864" s="40" t="e">
        <f>VLOOKUP($B864,期貨大額交易人未沖銷部位!$A$4:$O$499,7,FALSE)</f>
        <v>#N/A</v>
      </c>
      <c r="Z864" s="40" t="e">
        <f>VLOOKUP($B864,期貨大額交易人未沖銷部位!$A$4:$O$499,10,FALSE)</f>
        <v>#N/A</v>
      </c>
      <c r="AA864" s="40" t="e">
        <f>VLOOKUP($B864,期貨大額交易人未沖銷部位!$A$4:$O$499,13,FALSE)</f>
        <v>#N/A</v>
      </c>
      <c r="AB864" s="40" t="e">
        <f>VLOOKUP($B864,期貨大額交易人未沖銷部位!$A$4:$O$499,14,FALSE)</f>
        <v>#N/A</v>
      </c>
      <c r="AC864" s="40" t="e">
        <f>VLOOKUP($B864,期貨大額交易人未沖銷部位!$A$4:$O$499,15,FALSE)</f>
        <v>#N/A</v>
      </c>
      <c r="AD864" s="33" t="e">
        <f>VLOOKUP($B864,三大美股走勢!$A$4:$J$495,4,FALSE)</f>
        <v>#N/A</v>
      </c>
      <c r="AE864" s="33" t="e">
        <f>VLOOKUP($B864,三大美股走勢!$A$4:$J$495,7,FALSE)</f>
        <v>#N/A</v>
      </c>
      <c r="AF864" s="33" t="e">
        <f>VLOOKUP($B864,三大美股走勢!$A$4:$J$495,10,FALSE)</f>
        <v>#N/A</v>
      </c>
    </row>
    <row r="865" spans="2:32">
      <c r="B865" s="32">
        <v>43644</v>
      </c>
      <c r="C865" s="33" t="e">
        <f>VLOOKUP($B865,大盤與近月台指!$A$4:$I$499,2,FALSE)</f>
        <v>#N/A</v>
      </c>
      <c r="D865" s="34" t="e">
        <f>VLOOKUP($B865,大盤與近月台指!$A$4:$I$499,3,FALSE)</f>
        <v>#N/A</v>
      </c>
      <c r="E865" s="35" t="e">
        <f>VLOOKUP($B865,大盤與近月台指!$A$4:$I$499,4,FALSE)</f>
        <v>#N/A</v>
      </c>
      <c r="F865" s="33" t="e">
        <f>VLOOKUP($B865,大盤與近月台指!$A$4:$I$499,5,FALSE)</f>
        <v>#N/A</v>
      </c>
      <c r="G865" s="49" t="e">
        <f>VLOOKUP($B865,三大法人買賣超!$A$4:$I$500,3,FALSE)</f>
        <v>#N/A</v>
      </c>
      <c r="H865" s="34" t="e">
        <f>VLOOKUP($B865,三大法人買賣超!$A$4:$I$500,5,FALSE)</f>
        <v>#N/A</v>
      </c>
      <c r="I865" s="27" t="e">
        <f>VLOOKUP($B865,三大法人買賣超!$A$4:$I$500,7,FALSE)</f>
        <v>#N/A</v>
      </c>
      <c r="J865" s="27" t="e">
        <f>VLOOKUP($B865,三大法人買賣超!$A$4:$I$500,9,FALSE)</f>
        <v>#N/A</v>
      </c>
      <c r="K865" s="37">
        <f>新台幣匯率美元指數!B866</f>
        <v>0</v>
      </c>
      <c r="L865" s="38">
        <f>新台幣匯率美元指數!C866</f>
        <v>0</v>
      </c>
      <c r="M865" s="39">
        <f>新台幣匯率美元指數!D866</f>
        <v>0</v>
      </c>
      <c r="N865" s="27" t="e">
        <f>VLOOKUP($B865,外資期貨未平倉口數!$A$4:$M$499,4,FALSE)</f>
        <v>#N/A</v>
      </c>
      <c r="O865" s="27" t="e">
        <f>VLOOKUP($B865,外資期貨未平倉口數!$A$4:$M$499,9,FALSE)</f>
        <v>#N/A</v>
      </c>
      <c r="P865" s="27" t="e">
        <f>VLOOKUP($B865,外資期貨未平倉口數!$A$4:$M$499,10,FALSE)</f>
        <v>#N/A</v>
      </c>
      <c r="Q865" s="27" t="e">
        <f>VLOOKUP($B865,外資期貨未平倉口數!$A$4:$M$499,11,FALSE)</f>
        <v>#N/A</v>
      </c>
      <c r="R865" s="64" t="e">
        <f>VLOOKUP($B865,選擇權未平倉餘額!$A$4:$I$500,6,FALSE)</f>
        <v>#N/A</v>
      </c>
      <c r="S865" s="64" t="e">
        <f>VLOOKUP($B865,選擇權未平倉餘額!$A$4:$I$500,7,FALSE)</f>
        <v>#N/A</v>
      </c>
      <c r="T865" s="64" t="e">
        <f>VLOOKUP($B865,選擇權未平倉餘額!$A$4:$I$500,8,FALSE)</f>
        <v>#N/A</v>
      </c>
      <c r="U865" s="64" t="e">
        <f>VLOOKUP($B865,選擇權未平倉餘額!$A$4:$I$500,9,FALSE)</f>
        <v>#N/A</v>
      </c>
      <c r="V865" s="39" t="e">
        <f>VLOOKUP($B865,臺指選擇權P_C_Ratios!$A$4:$C$500,3,FALSE)</f>
        <v>#N/A</v>
      </c>
      <c r="W865" s="41" t="e">
        <f>VLOOKUP($B865,散戶多空比!$A$6:$L$500,12,FALSE)</f>
        <v>#N/A</v>
      </c>
      <c r="X865" s="40" t="e">
        <f>VLOOKUP($B865,期貨大額交易人未沖銷部位!$A$4:$O$499,4,FALSE)</f>
        <v>#N/A</v>
      </c>
      <c r="Y865" s="40" t="e">
        <f>VLOOKUP($B865,期貨大額交易人未沖銷部位!$A$4:$O$499,7,FALSE)</f>
        <v>#N/A</v>
      </c>
      <c r="Z865" s="40" t="e">
        <f>VLOOKUP($B865,期貨大額交易人未沖銷部位!$A$4:$O$499,10,FALSE)</f>
        <v>#N/A</v>
      </c>
      <c r="AA865" s="40" t="e">
        <f>VLOOKUP($B865,期貨大額交易人未沖銷部位!$A$4:$O$499,13,FALSE)</f>
        <v>#N/A</v>
      </c>
      <c r="AB865" s="40" t="e">
        <f>VLOOKUP($B865,期貨大額交易人未沖銷部位!$A$4:$O$499,14,FALSE)</f>
        <v>#N/A</v>
      </c>
      <c r="AC865" s="40" t="e">
        <f>VLOOKUP($B865,期貨大額交易人未沖銷部位!$A$4:$O$499,15,FALSE)</f>
        <v>#N/A</v>
      </c>
      <c r="AD865" s="33" t="e">
        <f>VLOOKUP($B865,三大美股走勢!$A$4:$J$495,4,FALSE)</f>
        <v>#N/A</v>
      </c>
      <c r="AE865" s="33" t="e">
        <f>VLOOKUP($B865,三大美股走勢!$A$4:$J$495,7,FALSE)</f>
        <v>#N/A</v>
      </c>
      <c r="AF865" s="33" t="e">
        <f>VLOOKUP($B865,三大美股走勢!$A$4:$J$495,10,FALSE)</f>
        <v>#N/A</v>
      </c>
    </row>
    <row r="866" spans="2:32">
      <c r="B866" s="32">
        <v>43645</v>
      </c>
      <c r="C866" s="33" t="e">
        <f>VLOOKUP($B866,大盤與近月台指!$A$4:$I$499,2,FALSE)</f>
        <v>#N/A</v>
      </c>
      <c r="D866" s="34" t="e">
        <f>VLOOKUP($B866,大盤與近月台指!$A$4:$I$499,3,FALSE)</f>
        <v>#N/A</v>
      </c>
      <c r="E866" s="35" t="e">
        <f>VLOOKUP($B866,大盤與近月台指!$A$4:$I$499,4,FALSE)</f>
        <v>#N/A</v>
      </c>
      <c r="F866" s="33" t="e">
        <f>VLOOKUP($B866,大盤與近月台指!$A$4:$I$499,5,FALSE)</f>
        <v>#N/A</v>
      </c>
      <c r="G866" s="49" t="e">
        <f>VLOOKUP($B866,三大法人買賣超!$A$4:$I$500,3,FALSE)</f>
        <v>#N/A</v>
      </c>
      <c r="H866" s="34" t="e">
        <f>VLOOKUP($B866,三大法人買賣超!$A$4:$I$500,5,FALSE)</f>
        <v>#N/A</v>
      </c>
      <c r="I866" s="27" t="e">
        <f>VLOOKUP($B866,三大法人買賣超!$A$4:$I$500,7,FALSE)</f>
        <v>#N/A</v>
      </c>
      <c r="J866" s="27" t="e">
        <f>VLOOKUP($B866,三大法人買賣超!$A$4:$I$500,9,FALSE)</f>
        <v>#N/A</v>
      </c>
      <c r="K866" s="37">
        <f>新台幣匯率美元指數!B867</f>
        <v>0</v>
      </c>
      <c r="L866" s="38">
        <f>新台幣匯率美元指數!C867</f>
        <v>0</v>
      </c>
      <c r="M866" s="39">
        <f>新台幣匯率美元指數!D867</f>
        <v>0</v>
      </c>
      <c r="N866" s="27" t="e">
        <f>VLOOKUP($B866,外資期貨未平倉口數!$A$4:$M$499,4,FALSE)</f>
        <v>#N/A</v>
      </c>
      <c r="O866" s="27" t="e">
        <f>VLOOKUP($B866,外資期貨未平倉口數!$A$4:$M$499,9,FALSE)</f>
        <v>#N/A</v>
      </c>
      <c r="P866" s="27" t="e">
        <f>VLOOKUP($B866,外資期貨未平倉口數!$A$4:$M$499,10,FALSE)</f>
        <v>#N/A</v>
      </c>
      <c r="Q866" s="27" t="e">
        <f>VLOOKUP($B866,外資期貨未平倉口數!$A$4:$M$499,11,FALSE)</f>
        <v>#N/A</v>
      </c>
      <c r="R866" s="64" t="e">
        <f>VLOOKUP($B866,選擇權未平倉餘額!$A$4:$I$500,6,FALSE)</f>
        <v>#N/A</v>
      </c>
      <c r="S866" s="64" t="e">
        <f>VLOOKUP($B866,選擇權未平倉餘額!$A$4:$I$500,7,FALSE)</f>
        <v>#N/A</v>
      </c>
      <c r="T866" s="64" t="e">
        <f>VLOOKUP($B866,選擇權未平倉餘額!$A$4:$I$500,8,FALSE)</f>
        <v>#N/A</v>
      </c>
      <c r="U866" s="64" t="e">
        <f>VLOOKUP($B866,選擇權未平倉餘額!$A$4:$I$500,9,FALSE)</f>
        <v>#N/A</v>
      </c>
      <c r="V866" s="39" t="e">
        <f>VLOOKUP($B866,臺指選擇權P_C_Ratios!$A$4:$C$500,3,FALSE)</f>
        <v>#N/A</v>
      </c>
      <c r="W866" s="41" t="e">
        <f>VLOOKUP($B866,散戶多空比!$A$6:$L$500,12,FALSE)</f>
        <v>#N/A</v>
      </c>
      <c r="X866" s="40" t="e">
        <f>VLOOKUP($B866,期貨大額交易人未沖銷部位!$A$4:$O$499,4,FALSE)</f>
        <v>#N/A</v>
      </c>
      <c r="Y866" s="40" t="e">
        <f>VLOOKUP($B866,期貨大額交易人未沖銷部位!$A$4:$O$499,7,FALSE)</f>
        <v>#N/A</v>
      </c>
      <c r="Z866" s="40" t="e">
        <f>VLOOKUP($B866,期貨大額交易人未沖銷部位!$A$4:$O$499,10,FALSE)</f>
        <v>#N/A</v>
      </c>
      <c r="AA866" s="40" t="e">
        <f>VLOOKUP($B866,期貨大額交易人未沖銷部位!$A$4:$O$499,13,FALSE)</f>
        <v>#N/A</v>
      </c>
      <c r="AB866" s="40" t="e">
        <f>VLOOKUP($B866,期貨大額交易人未沖銷部位!$A$4:$O$499,14,FALSE)</f>
        <v>#N/A</v>
      </c>
      <c r="AC866" s="40" t="e">
        <f>VLOOKUP($B866,期貨大額交易人未沖銷部位!$A$4:$O$499,15,FALSE)</f>
        <v>#N/A</v>
      </c>
      <c r="AD866" s="33" t="e">
        <f>VLOOKUP($B866,三大美股走勢!$A$4:$J$495,4,FALSE)</f>
        <v>#N/A</v>
      </c>
      <c r="AE866" s="33" t="e">
        <f>VLOOKUP($B866,三大美股走勢!$A$4:$J$495,7,FALSE)</f>
        <v>#N/A</v>
      </c>
      <c r="AF866" s="33" t="e">
        <f>VLOOKUP($B866,三大美股走勢!$A$4:$J$495,10,FALSE)</f>
        <v>#N/A</v>
      </c>
    </row>
    <row r="867" spans="2:32">
      <c r="B867" s="32">
        <v>43646</v>
      </c>
      <c r="C867" s="33" t="e">
        <f>VLOOKUP($B867,大盤與近月台指!$A$4:$I$499,2,FALSE)</f>
        <v>#N/A</v>
      </c>
      <c r="D867" s="34" t="e">
        <f>VLOOKUP($B867,大盤與近月台指!$A$4:$I$499,3,FALSE)</f>
        <v>#N/A</v>
      </c>
      <c r="E867" s="35" t="e">
        <f>VLOOKUP($B867,大盤與近月台指!$A$4:$I$499,4,FALSE)</f>
        <v>#N/A</v>
      </c>
      <c r="F867" s="33" t="e">
        <f>VLOOKUP($B867,大盤與近月台指!$A$4:$I$499,5,FALSE)</f>
        <v>#N/A</v>
      </c>
      <c r="G867" s="49" t="e">
        <f>VLOOKUP($B867,三大法人買賣超!$A$4:$I$500,3,FALSE)</f>
        <v>#N/A</v>
      </c>
      <c r="H867" s="34" t="e">
        <f>VLOOKUP($B867,三大法人買賣超!$A$4:$I$500,5,FALSE)</f>
        <v>#N/A</v>
      </c>
      <c r="I867" s="27" t="e">
        <f>VLOOKUP($B867,三大法人買賣超!$A$4:$I$500,7,FALSE)</f>
        <v>#N/A</v>
      </c>
      <c r="J867" s="27" t="e">
        <f>VLOOKUP($B867,三大法人買賣超!$A$4:$I$500,9,FALSE)</f>
        <v>#N/A</v>
      </c>
      <c r="K867" s="37">
        <f>新台幣匯率美元指數!B868</f>
        <v>0</v>
      </c>
      <c r="L867" s="38">
        <f>新台幣匯率美元指數!C868</f>
        <v>0</v>
      </c>
      <c r="M867" s="39">
        <f>新台幣匯率美元指數!D868</f>
        <v>0</v>
      </c>
      <c r="N867" s="27" t="e">
        <f>VLOOKUP($B867,外資期貨未平倉口數!$A$4:$M$499,4,FALSE)</f>
        <v>#N/A</v>
      </c>
      <c r="O867" s="27" t="e">
        <f>VLOOKUP($B867,外資期貨未平倉口數!$A$4:$M$499,9,FALSE)</f>
        <v>#N/A</v>
      </c>
      <c r="P867" s="27" t="e">
        <f>VLOOKUP($B867,外資期貨未平倉口數!$A$4:$M$499,10,FALSE)</f>
        <v>#N/A</v>
      </c>
      <c r="Q867" s="27" t="e">
        <f>VLOOKUP($B867,外資期貨未平倉口數!$A$4:$M$499,11,FALSE)</f>
        <v>#N/A</v>
      </c>
      <c r="R867" s="64" t="e">
        <f>VLOOKUP($B867,選擇權未平倉餘額!$A$4:$I$500,6,FALSE)</f>
        <v>#N/A</v>
      </c>
      <c r="S867" s="64" t="e">
        <f>VLOOKUP($B867,選擇權未平倉餘額!$A$4:$I$500,7,FALSE)</f>
        <v>#N/A</v>
      </c>
      <c r="T867" s="64" t="e">
        <f>VLOOKUP($B867,選擇權未平倉餘額!$A$4:$I$500,8,FALSE)</f>
        <v>#N/A</v>
      </c>
      <c r="U867" s="64" t="e">
        <f>VLOOKUP($B867,選擇權未平倉餘額!$A$4:$I$500,9,FALSE)</f>
        <v>#N/A</v>
      </c>
      <c r="V867" s="39" t="e">
        <f>VLOOKUP($B867,臺指選擇權P_C_Ratios!$A$4:$C$500,3,FALSE)</f>
        <v>#N/A</v>
      </c>
      <c r="W867" s="41" t="e">
        <f>VLOOKUP($B867,散戶多空比!$A$6:$L$500,12,FALSE)</f>
        <v>#N/A</v>
      </c>
      <c r="X867" s="40" t="e">
        <f>VLOOKUP($B867,期貨大額交易人未沖銷部位!$A$4:$O$499,4,FALSE)</f>
        <v>#N/A</v>
      </c>
      <c r="Y867" s="40" t="e">
        <f>VLOOKUP($B867,期貨大額交易人未沖銷部位!$A$4:$O$499,7,FALSE)</f>
        <v>#N/A</v>
      </c>
      <c r="Z867" s="40" t="e">
        <f>VLOOKUP($B867,期貨大額交易人未沖銷部位!$A$4:$O$499,10,FALSE)</f>
        <v>#N/A</v>
      </c>
      <c r="AA867" s="40" t="e">
        <f>VLOOKUP($B867,期貨大額交易人未沖銷部位!$A$4:$O$499,13,FALSE)</f>
        <v>#N/A</v>
      </c>
      <c r="AB867" s="40" t="e">
        <f>VLOOKUP($B867,期貨大額交易人未沖銷部位!$A$4:$O$499,14,FALSE)</f>
        <v>#N/A</v>
      </c>
      <c r="AC867" s="40" t="e">
        <f>VLOOKUP($B867,期貨大額交易人未沖銷部位!$A$4:$O$499,15,FALSE)</f>
        <v>#N/A</v>
      </c>
      <c r="AD867" s="33" t="e">
        <f>VLOOKUP($B867,三大美股走勢!$A$4:$J$495,4,FALSE)</f>
        <v>#N/A</v>
      </c>
      <c r="AE867" s="33" t="e">
        <f>VLOOKUP($B867,三大美股走勢!$A$4:$J$495,7,FALSE)</f>
        <v>#N/A</v>
      </c>
      <c r="AF867" s="33" t="e">
        <f>VLOOKUP($B867,三大美股走勢!$A$4:$J$495,10,FALSE)</f>
        <v>#N/A</v>
      </c>
    </row>
    <row r="868" spans="2:32">
      <c r="B868" s="32">
        <v>43647</v>
      </c>
      <c r="C868" s="33" t="e">
        <f>VLOOKUP($B868,大盤與近月台指!$A$4:$I$499,2,FALSE)</f>
        <v>#N/A</v>
      </c>
      <c r="D868" s="34" t="e">
        <f>VLOOKUP($B868,大盤與近月台指!$A$4:$I$499,3,FALSE)</f>
        <v>#N/A</v>
      </c>
      <c r="E868" s="35" t="e">
        <f>VLOOKUP($B868,大盤與近月台指!$A$4:$I$499,4,FALSE)</f>
        <v>#N/A</v>
      </c>
      <c r="F868" s="33" t="e">
        <f>VLOOKUP($B868,大盤與近月台指!$A$4:$I$499,5,FALSE)</f>
        <v>#N/A</v>
      </c>
      <c r="G868" s="49" t="e">
        <f>VLOOKUP($B868,三大法人買賣超!$A$4:$I$500,3,FALSE)</f>
        <v>#N/A</v>
      </c>
      <c r="H868" s="34" t="e">
        <f>VLOOKUP($B868,三大法人買賣超!$A$4:$I$500,5,FALSE)</f>
        <v>#N/A</v>
      </c>
      <c r="I868" s="27" t="e">
        <f>VLOOKUP($B868,三大法人買賣超!$A$4:$I$500,7,FALSE)</f>
        <v>#N/A</v>
      </c>
      <c r="J868" s="27" t="e">
        <f>VLOOKUP($B868,三大法人買賣超!$A$4:$I$500,9,FALSE)</f>
        <v>#N/A</v>
      </c>
      <c r="K868" s="37">
        <f>新台幣匯率美元指數!B869</f>
        <v>0</v>
      </c>
      <c r="L868" s="38">
        <f>新台幣匯率美元指數!C869</f>
        <v>0</v>
      </c>
      <c r="M868" s="39">
        <f>新台幣匯率美元指數!D869</f>
        <v>0</v>
      </c>
      <c r="N868" s="27" t="e">
        <f>VLOOKUP($B868,外資期貨未平倉口數!$A$4:$M$499,4,FALSE)</f>
        <v>#N/A</v>
      </c>
      <c r="O868" s="27" t="e">
        <f>VLOOKUP($B868,外資期貨未平倉口數!$A$4:$M$499,9,FALSE)</f>
        <v>#N/A</v>
      </c>
      <c r="P868" s="27" t="e">
        <f>VLOOKUP($B868,外資期貨未平倉口數!$A$4:$M$499,10,FALSE)</f>
        <v>#N/A</v>
      </c>
      <c r="Q868" s="27" t="e">
        <f>VLOOKUP($B868,外資期貨未平倉口數!$A$4:$M$499,11,FALSE)</f>
        <v>#N/A</v>
      </c>
      <c r="R868" s="64" t="e">
        <f>VLOOKUP($B868,選擇權未平倉餘額!$A$4:$I$500,6,FALSE)</f>
        <v>#N/A</v>
      </c>
      <c r="S868" s="64" t="e">
        <f>VLOOKUP($B868,選擇權未平倉餘額!$A$4:$I$500,7,FALSE)</f>
        <v>#N/A</v>
      </c>
      <c r="T868" s="64" t="e">
        <f>VLOOKUP($B868,選擇權未平倉餘額!$A$4:$I$500,8,FALSE)</f>
        <v>#N/A</v>
      </c>
      <c r="U868" s="64" t="e">
        <f>VLOOKUP($B868,選擇權未平倉餘額!$A$4:$I$500,9,FALSE)</f>
        <v>#N/A</v>
      </c>
      <c r="V868" s="39" t="e">
        <f>VLOOKUP($B868,臺指選擇權P_C_Ratios!$A$4:$C$500,3,FALSE)</f>
        <v>#N/A</v>
      </c>
      <c r="W868" s="41" t="e">
        <f>VLOOKUP($B868,散戶多空比!$A$6:$L$500,12,FALSE)</f>
        <v>#N/A</v>
      </c>
      <c r="X868" s="40" t="e">
        <f>VLOOKUP($B868,期貨大額交易人未沖銷部位!$A$4:$O$499,4,FALSE)</f>
        <v>#N/A</v>
      </c>
      <c r="Y868" s="40" t="e">
        <f>VLOOKUP($B868,期貨大額交易人未沖銷部位!$A$4:$O$499,7,FALSE)</f>
        <v>#N/A</v>
      </c>
      <c r="Z868" s="40" t="e">
        <f>VLOOKUP($B868,期貨大額交易人未沖銷部位!$A$4:$O$499,10,FALSE)</f>
        <v>#N/A</v>
      </c>
      <c r="AA868" s="40" t="e">
        <f>VLOOKUP($B868,期貨大額交易人未沖銷部位!$A$4:$O$499,13,FALSE)</f>
        <v>#N/A</v>
      </c>
      <c r="AB868" s="40" t="e">
        <f>VLOOKUP($B868,期貨大額交易人未沖銷部位!$A$4:$O$499,14,FALSE)</f>
        <v>#N/A</v>
      </c>
      <c r="AC868" s="40" t="e">
        <f>VLOOKUP($B868,期貨大額交易人未沖銷部位!$A$4:$O$499,15,FALSE)</f>
        <v>#N/A</v>
      </c>
      <c r="AD868" s="33" t="e">
        <f>VLOOKUP($B868,三大美股走勢!$A$4:$J$495,4,FALSE)</f>
        <v>#N/A</v>
      </c>
      <c r="AE868" s="33" t="e">
        <f>VLOOKUP($B868,三大美股走勢!$A$4:$J$495,7,FALSE)</f>
        <v>#N/A</v>
      </c>
      <c r="AF868" s="33" t="e">
        <f>VLOOKUP($B868,三大美股走勢!$A$4:$J$495,10,FALSE)</f>
        <v>#N/A</v>
      </c>
    </row>
    <row r="869" spans="2:32">
      <c r="B869" s="32">
        <v>43648</v>
      </c>
      <c r="C869" s="33" t="e">
        <f>VLOOKUP($B869,大盤與近月台指!$A$4:$I$499,2,FALSE)</f>
        <v>#N/A</v>
      </c>
      <c r="D869" s="34" t="e">
        <f>VLOOKUP($B869,大盤與近月台指!$A$4:$I$499,3,FALSE)</f>
        <v>#N/A</v>
      </c>
      <c r="E869" s="35" t="e">
        <f>VLOOKUP($B869,大盤與近月台指!$A$4:$I$499,4,FALSE)</f>
        <v>#N/A</v>
      </c>
      <c r="F869" s="33" t="e">
        <f>VLOOKUP($B869,大盤與近月台指!$A$4:$I$499,5,FALSE)</f>
        <v>#N/A</v>
      </c>
      <c r="G869" s="49" t="e">
        <f>VLOOKUP($B869,三大法人買賣超!$A$4:$I$500,3,FALSE)</f>
        <v>#N/A</v>
      </c>
      <c r="H869" s="34" t="e">
        <f>VLOOKUP($B869,三大法人買賣超!$A$4:$I$500,5,FALSE)</f>
        <v>#N/A</v>
      </c>
      <c r="I869" s="27" t="e">
        <f>VLOOKUP($B869,三大法人買賣超!$A$4:$I$500,7,FALSE)</f>
        <v>#N/A</v>
      </c>
      <c r="J869" s="27" t="e">
        <f>VLOOKUP($B869,三大法人買賣超!$A$4:$I$500,9,FALSE)</f>
        <v>#N/A</v>
      </c>
      <c r="K869" s="37">
        <f>新台幣匯率美元指數!B870</f>
        <v>0</v>
      </c>
      <c r="L869" s="38">
        <f>新台幣匯率美元指數!C870</f>
        <v>0</v>
      </c>
      <c r="M869" s="39">
        <f>新台幣匯率美元指數!D870</f>
        <v>0</v>
      </c>
      <c r="N869" s="27" t="e">
        <f>VLOOKUP($B869,外資期貨未平倉口數!$A$4:$M$499,4,FALSE)</f>
        <v>#N/A</v>
      </c>
      <c r="O869" s="27" t="e">
        <f>VLOOKUP($B869,外資期貨未平倉口數!$A$4:$M$499,9,FALSE)</f>
        <v>#N/A</v>
      </c>
      <c r="P869" s="27" t="e">
        <f>VLOOKUP($B869,外資期貨未平倉口數!$A$4:$M$499,10,FALSE)</f>
        <v>#N/A</v>
      </c>
      <c r="Q869" s="27" t="e">
        <f>VLOOKUP($B869,外資期貨未平倉口數!$A$4:$M$499,11,FALSE)</f>
        <v>#N/A</v>
      </c>
      <c r="R869" s="64" t="e">
        <f>VLOOKUP($B869,選擇權未平倉餘額!$A$4:$I$500,6,FALSE)</f>
        <v>#N/A</v>
      </c>
      <c r="S869" s="64" t="e">
        <f>VLOOKUP($B869,選擇權未平倉餘額!$A$4:$I$500,7,FALSE)</f>
        <v>#N/A</v>
      </c>
      <c r="T869" s="64" t="e">
        <f>VLOOKUP($B869,選擇權未平倉餘額!$A$4:$I$500,8,FALSE)</f>
        <v>#N/A</v>
      </c>
      <c r="U869" s="64" t="e">
        <f>VLOOKUP($B869,選擇權未平倉餘額!$A$4:$I$500,9,FALSE)</f>
        <v>#N/A</v>
      </c>
      <c r="V869" s="39" t="e">
        <f>VLOOKUP($B869,臺指選擇權P_C_Ratios!$A$4:$C$500,3,FALSE)</f>
        <v>#N/A</v>
      </c>
      <c r="W869" s="41" t="e">
        <f>VLOOKUP($B869,散戶多空比!$A$6:$L$500,12,FALSE)</f>
        <v>#N/A</v>
      </c>
      <c r="X869" s="40" t="e">
        <f>VLOOKUP($B869,期貨大額交易人未沖銷部位!$A$4:$O$499,4,FALSE)</f>
        <v>#N/A</v>
      </c>
      <c r="Y869" s="40" t="e">
        <f>VLOOKUP($B869,期貨大額交易人未沖銷部位!$A$4:$O$499,7,FALSE)</f>
        <v>#N/A</v>
      </c>
      <c r="Z869" s="40" t="e">
        <f>VLOOKUP($B869,期貨大額交易人未沖銷部位!$A$4:$O$499,10,FALSE)</f>
        <v>#N/A</v>
      </c>
      <c r="AA869" s="40" t="e">
        <f>VLOOKUP($B869,期貨大額交易人未沖銷部位!$A$4:$O$499,13,FALSE)</f>
        <v>#N/A</v>
      </c>
      <c r="AB869" s="40" t="e">
        <f>VLOOKUP($B869,期貨大額交易人未沖銷部位!$A$4:$O$499,14,FALSE)</f>
        <v>#N/A</v>
      </c>
      <c r="AC869" s="40" t="e">
        <f>VLOOKUP($B869,期貨大額交易人未沖銷部位!$A$4:$O$499,15,FALSE)</f>
        <v>#N/A</v>
      </c>
      <c r="AD869" s="33" t="e">
        <f>VLOOKUP($B869,三大美股走勢!$A$4:$J$495,4,FALSE)</f>
        <v>#N/A</v>
      </c>
      <c r="AE869" s="33" t="e">
        <f>VLOOKUP($B869,三大美股走勢!$A$4:$J$495,7,FALSE)</f>
        <v>#N/A</v>
      </c>
      <c r="AF869" s="33" t="e">
        <f>VLOOKUP($B869,三大美股走勢!$A$4:$J$495,10,FALSE)</f>
        <v>#N/A</v>
      </c>
    </row>
    <row r="870" spans="2:32">
      <c r="B870" s="32">
        <v>43649</v>
      </c>
      <c r="C870" s="33" t="e">
        <f>VLOOKUP($B870,大盤與近月台指!$A$4:$I$499,2,FALSE)</f>
        <v>#N/A</v>
      </c>
      <c r="D870" s="34" t="e">
        <f>VLOOKUP($B870,大盤與近月台指!$A$4:$I$499,3,FALSE)</f>
        <v>#N/A</v>
      </c>
      <c r="E870" s="35" t="e">
        <f>VLOOKUP($B870,大盤與近月台指!$A$4:$I$499,4,FALSE)</f>
        <v>#N/A</v>
      </c>
      <c r="F870" s="33" t="e">
        <f>VLOOKUP($B870,大盤與近月台指!$A$4:$I$499,5,FALSE)</f>
        <v>#N/A</v>
      </c>
      <c r="G870" s="49" t="e">
        <f>VLOOKUP($B870,三大法人買賣超!$A$4:$I$500,3,FALSE)</f>
        <v>#N/A</v>
      </c>
      <c r="H870" s="34" t="e">
        <f>VLOOKUP($B870,三大法人買賣超!$A$4:$I$500,5,FALSE)</f>
        <v>#N/A</v>
      </c>
      <c r="I870" s="27" t="e">
        <f>VLOOKUP($B870,三大法人買賣超!$A$4:$I$500,7,FALSE)</f>
        <v>#N/A</v>
      </c>
      <c r="J870" s="27" t="e">
        <f>VLOOKUP($B870,三大法人買賣超!$A$4:$I$500,9,FALSE)</f>
        <v>#N/A</v>
      </c>
      <c r="K870" s="37">
        <f>新台幣匯率美元指數!B871</f>
        <v>0</v>
      </c>
      <c r="L870" s="38">
        <f>新台幣匯率美元指數!C871</f>
        <v>0</v>
      </c>
      <c r="M870" s="39">
        <f>新台幣匯率美元指數!D871</f>
        <v>0</v>
      </c>
      <c r="N870" s="27" t="e">
        <f>VLOOKUP($B870,外資期貨未平倉口數!$A$4:$M$499,4,FALSE)</f>
        <v>#N/A</v>
      </c>
      <c r="O870" s="27" t="e">
        <f>VLOOKUP($B870,外資期貨未平倉口數!$A$4:$M$499,9,FALSE)</f>
        <v>#N/A</v>
      </c>
      <c r="P870" s="27" t="e">
        <f>VLOOKUP($B870,外資期貨未平倉口數!$A$4:$M$499,10,FALSE)</f>
        <v>#N/A</v>
      </c>
      <c r="Q870" s="27" t="e">
        <f>VLOOKUP($B870,外資期貨未平倉口數!$A$4:$M$499,11,FALSE)</f>
        <v>#N/A</v>
      </c>
      <c r="R870" s="64" t="e">
        <f>VLOOKUP($B870,選擇權未平倉餘額!$A$4:$I$500,6,FALSE)</f>
        <v>#N/A</v>
      </c>
      <c r="S870" s="64" t="e">
        <f>VLOOKUP($B870,選擇權未平倉餘額!$A$4:$I$500,7,FALSE)</f>
        <v>#N/A</v>
      </c>
      <c r="T870" s="64" t="e">
        <f>VLOOKUP($B870,選擇權未平倉餘額!$A$4:$I$500,8,FALSE)</f>
        <v>#N/A</v>
      </c>
      <c r="U870" s="64" t="e">
        <f>VLOOKUP($B870,選擇權未平倉餘額!$A$4:$I$500,9,FALSE)</f>
        <v>#N/A</v>
      </c>
      <c r="V870" s="39" t="e">
        <f>VLOOKUP($B870,臺指選擇權P_C_Ratios!$A$4:$C$500,3,FALSE)</f>
        <v>#N/A</v>
      </c>
      <c r="W870" s="41" t="e">
        <f>VLOOKUP($B870,散戶多空比!$A$6:$L$500,12,FALSE)</f>
        <v>#N/A</v>
      </c>
      <c r="X870" s="40" t="e">
        <f>VLOOKUP($B870,期貨大額交易人未沖銷部位!$A$4:$O$499,4,FALSE)</f>
        <v>#N/A</v>
      </c>
      <c r="Y870" s="40" t="e">
        <f>VLOOKUP($B870,期貨大額交易人未沖銷部位!$A$4:$O$499,7,FALSE)</f>
        <v>#N/A</v>
      </c>
      <c r="Z870" s="40" t="e">
        <f>VLOOKUP($B870,期貨大額交易人未沖銷部位!$A$4:$O$499,10,FALSE)</f>
        <v>#N/A</v>
      </c>
      <c r="AA870" s="40" t="e">
        <f>VLOOKUP($B870,期貨大額交易人未沖銷部位!$A$4:$O$499,13,FALSE)</f>
        <v>#N/A</v>
      </c>
      <c r="AB870" s="40" t="e">
        <f>VLOOKUP($B870,期貨大額交易人未沖銷部位!$A$4:$O$499,14,FALSE)</f>
        <v>#N/A</v>
      </c>
      <c r="AC870" s="40" t="e">
        <f>VLOOKUP($B870,期貨大額交易人未沖銷部位!$A$4:$O$499,15,FALSE)</f>
        <v>#N/A</v>
      </c>
      <c r="AD870" s="33" t="e">
        <f>VLOOKUP($B870,三大美股走勢!$A$4:$J$495,4,FALSE)</f>
        <v>#N/A</v>
      </c>
      <c r="AE870" s="33" t="e">
        <f>VLOOKUP($B870,三大美股走勢!$A$4:$J$495,7,FALSE)</f>
        <v>#N/A</v>
      </c>
      <c r="AF870" s="33" t="e">
        <f>VLOOKUP($B870,三大美股走勢!$A$4:$J$495,10,FALSE)</f>
        <v>#N/A</v>
      </c>
    </row>
    <row r="871" spans="2:32">
      <c r="B871" s="32">
        <v>43650</v>
      </c>
      <c r="C871" s="33" t="e">
        <f>VLOOKUP($B871,大盤與近月台指!$A$4:$I$499,2,FALSE)</f>
        <v>#N/A</v>
      </c>
      <c r="D871" s="34" t="e">
        <f>VLOOKUP($B871,大盤與近月台指!$A$4:$I$499,3,FALSE)</f>
        <v>#N/A</v>
      </c>
      <c r="E871" s="35" t="e">
        <f>VLOOKUP($B871,大盤與近月台指!$A$4:$I$499,4,FALSE)</f>
        <v>#N/A</v>
      </c>
      <c r="F871" s="33" t="e">
        <f>VLOOKUP($B871,大盤與近月台指!$A$4:$I$499,5,FALSE)</f>
        <v>#N/A</v>
      </c>
      <c r="G871" s="49" t="e">
        <f>VLOOKUP($B871,三大法人買賣超!$A$4:$I$500,3,FALSE)</f>
        <v>#N/A</v>
      </c>
      <c r="H871" s="34" t="e">
        <f>VLOOKUP($B871,三大法人買賣超!$A$4:$I$500,5,FALSE)</f>
        <v>#N/A</v>
      </c>
      <c r="I871" s="27" t="e">
        <f>VLOOKUP($B871,三大法人買賣超!$A$4:$I$500,7,FALSE)</f>
        <v>#N/A</v>
      </c>
      <c r="J871" s="27" t="e">
        <f>VLOOKUP($B871,三大法人買賣超!$A$4:$I$500,9,FALSE)</f>
        <v>#N/A</v>
      </c>
      <c r="K871" s="37">
        <f>新台幣匯率美元指數!B872</f>
        <v>0</v>
      </c>
      <c r="L871" s="38">
        <f>新台幣匯率美元指數!C872</f>
        <v>0</v>
      </c>
      <c r="M871" s="39">
        <f>新台幣匯率美元指數!D872</f>
        <v>0</v>
      </c>
      <c r="N871" s="27" t="e">
        <f>VLOOKUP($B871,外資期貨未平倉口數!$A$4:$M$499,4,FALSE)</f>
        <v>#N/A</v>
      </c>
      <c r="O871" s="27" t="e">
        <f>VLOOKUP($B871,外資期貨未平倉口數!$A$4:$M$499,9,FALSE)</f>
        <v>#N/A</v>
      </c>
      <c r="P871" s="27" t="e">
        <f>VLOOKUP($B871,外資期貨未平倉口數!$A$4:$M$499,10,FALSE)</f>
        <v>#N/A</v>
      </c>
      <c r="Q871" s="27" t="e">
        <f>VLOOKUP($B871,外資期貨未平倉口數!$A$4:$M$499,11,FALSE)</f>
        <v>#N/A</v>
      </c>
      <c r="R871" s="64" t="e">
        <f>VLOOKUP($B871,選擇權未平倉餘額!$A$4:$I$500,6,FALSE)</f>
        <v>#N/A</v>
      </c>
      <c r="S871" s="64" t="e">
        <f>VLOOKUP($B871,選擇權未平倉餘額!$A$4:$I$500,7,FALSE)</f>
        <v>#N/A</v>
      </c>
      <c r="T871" s="64" t="e">
        <f>VLOOKUP($B871,選擇權未平倉餘額!$A$4:$I$500,8,FALSE)</f>
        <v>#N/A</v>
      </c>
      <c r="U871" s="64" t="e">
        <f>VLOOKUP($B871,選擇權未平倉餘額!$A$4:$I$500,9,FALSE)</f>
        <v>#N/A</v>
      </c>
      <c r="V871" s="39" t="e">
        <f>VLOOKUP($B871,臺指選擇權P_C_Ratios!$A$4:$C$500,3,FALSE)</f>
        <v>#N/A</v>
      </c>
      <c r="W871" s="41" t="e">
        <f>VLOOKUP($B871,散戶多空比!$A$6:$L$500,12,FALSE)</f>
        <v>#N/A</v>
      </c>
      <c r="X871" s="40" t="e">
        <f>VLOOKUP($B871,期貨大額交易人未沖銷部位!$A$4:$O$499,4,FALSE)</f>
        <v>#N/A</v>
      </c>
      <c r="Y871" s="40" t="e">
        <f>VLOOKUP($B871,期貨大額交易人未沖銷部位!$A$4:$O$499,7,FALSE)</f>
        <v>#N/A</v>
      </c>
      <c r="Z871" s="40" t="e">
        <f>VLOOKUP($B871,期貨大額交易人未沖銷部位!$A$4:$O$499,10,FALSE)</f>
        <v>#N/A</v>
      </c>
      <c r="AA871" s="40" t="e">
        <f>VLOOKUP($B871,期貨大額交易人未沖銷部位!$A$4:$O$499,13,FALSE)</f>
        <v>#N/A</v>
      </c>
      <c r="AB871" s="40" t="e">
        <f>VLOOKUP($B871,期貨大額交易人未沖銷部位!$A$4:$O$499,14,FALSE)</f>
        <v>#N/A</v>
      </c>
      <c r="AC871" s="40" t="e">
        <f>VLOOKUP($B871,期貨大額交易人未沖銷部位!$A$4:$O$499,15,FALSE)</f>
        <v>#N/A</v>
      </c>
      <c r="AD871" s="33" t="e">
        <f>VLOOKUP($B871,三大美股走勢!$A$4:$J$495,4,FALSE)</f>
        <v>#N/A</v>
      </c>
      <c r="AE871" s="33" t="e">
        <f>VLOOKUP($B871,三大美股走勢!$A$4:$J$495,7,FALSE)</f>
        <v>#N/A</v>
      </c>
      <c r="AF871" s="33" t="e">
        <f>VLOOKUP($B871,三大美股走勢!$A$4:$J$495,10,FALSE)</f>
        <v>#N/A</v>
      </c>
    </row>
    <row r="872" spans="2:32">
      <c r="B872" s="32">
        <v>43651</v>
      </c>
      <c r="C872" s="33" t="e">
        <f>VLOOKUP($B872,大盤與近月台指!$A$4:$I$499,2,FALSE)</f>
        <v>#N/A</v>
      </c>
      <c r="D872" s="34" t="e">
        <f>VLOOKUP($B872,大盤與近月台指!$A$4:$I$499,3,FALSE)</f>
        <v>#N/A</v>
      </c>
      <c r="E872" s="35" t="e">
        <f>VLOOKUP($B872,大盤與近月台指!$A$4:$I$499,4,FALSE)</f>
        <v>#N/A</v>
      </c>
      <c r="F872" s="33" t="e">
        <f>VLOOKUP($B872,大盤與近月台指!$A$4:$I$499,5,FALSE)</f>
        <v>#N/A</v>
      </c>
      <c r="G872" s="49" t="e">
        <f>VLOOKUP($B872,三大法人買賣超!$A$4:$I$500,3,FALSE)</f>
        <v>#N/A</v>
      </c>
      <c r="H872" s="34" t="e">
        <f>VLOOKUP($B872,三大法人買賣超!$A$4:$I$500,5,FALSE)</f>
        <v>#N/A</v>
      </c>
      <c r="I872" s="27" t="e">
        <f>VLOOKUP($B872,三大法人買賣超!$A$4:$I$500,7,FALSE)</f>
        <v>#N/A</v>
      </c>
      <c r="J872" s="27" t="e">
        <f>VLOOKUP($B872,三大法人買賣超!$A$4:$I$500,9,FALSE)</f>
        <v>#N/A</v>
      </c>
      <c r="K872" s="37">
        <f>新台幣匯率美元指數!B873</f>
        <v>0</v>
      </c>
      <c r="L872" s="38">
        <f>新台幣匯率美元指數!C873</f>
        <v>0</v>
      </c>
      <c r="M872" s="39">
        <f>新台幣匯率美元指數!D873</f>
        <v>0</v>
      </c>
      <c r="N872" s="27" t="e">
        <f>VLOOKUP($B872,外資期貨未平倉口數!$A$4:$M$499,4,FALSE)</f>
        <v>#N/A</v>
      </c>
      <c r="O872" s="27" t="e">
        <f>VLOOKUP($B872,外資期貨未平倉口數!$A$4:$M$499,9,FALSE)</f>
        <v>#N/A</v>
      </c>
      <c r="P872" s="27" t="e">
        <f>VLOOKUP($B872,外資期貨未平倉口數!$A$4:$M$499,10,FALSE)</f>
        <v>#N/A</v>
      </c>
      <c r="Q872" s="27" t="e">
        <f>VLOOKUP($B872,外資期貨未平倉口數!$A$4:$M$499,11,FALSE)</f>
        <v>#N/A</v>
      </c>
      <c r="R872" s="64" t="e">
        <f>VLOOKUP($B872,選擇權未平倉餘額!$A$4:$I$500,6,FALSE)</f>
        <v>#N/A</v>
      </c>
      <c r="S872" s="64" t="e">
        <f>VLOOKUP($B872,選擇權未平倉餘額!$A$4:$I$500,7,FALSE)</f>
        <v>#N/A</v>
      </c>
      <c r="T872" s="64" t="e">
        <f>VLOOKUP($B872,選擇權未平倉餘額!$A$4:$I$500,8,FALSE)</f>
        <v>#N/A</v>
      </c>
      <c r="U872" s="64" t="e">
        <f>VLOOKUP($B872,選擇權未平倉餘額!$A$4:$I$500,9,FALSE)</f>
        <v>#N/A</v>
      </c>
      <c r="V872" s="39" t="e">
        <f>VLOOKUP($B872,臺指選擇權P_C_Ratios!$A$4:$C$500,3,FALSE)</f>
        <v>#N/A</v>
      </c>
      <c r="W872" s="41" t="e">
        <f>VLOOKUP($B872,散戶多空比!$A$6:$L$500,12,FALSE)</f>
        <v>#N/A</v>
      </c>
      <c r="X872" s="40" t="e">
        <f>VLOOKUP($B872,期貨大額交易人未沖銷部位!$A$4:$O$499,4,FALSE)</f>
        <v>#N/A</v>
      </c>
      <c r="Y872" s="40" t="e">
        <f>VLOOKUP($B872,期貨大額交易人未沖銷部位!$A$4:$O$499,7,FALSE)</f>
        <v>#N/A</v>
      </c>
      <c r="Z872" s="40" t="e">
        <f>VLOOKUP($B872,期貨大額交易人未沖銷部位!$A$4:$O$499,10,FALSE)</f>
        <v>#N/A</v>
      </c>
      <c r="AA872" s="40" t="e">
        <f>VLOOKUP($B872,期貨大額交易人未沖銷部位!$A$4:$O$499,13,FALSE)</f>
        <v>#N/A</v>
      </c>
      <c r="AB872" s="40" t="e">
        <f>VLOOKUP($B872,期貨大額交易人未沖銷部位!$A$4:$O$499,14,FALSE)</f>
        <v>#N/A</v>
      </c>
      <c r="AC872" s="40" t="e">
        <f>VLOOKUP($B872,期貨大額交易人未沖銷部位!$A$4:$O$499,15,FALSE)</f>
        <v>#N/A</v>
      </c>
      <c r="AD872" s="33" t="e">
        <f>VLOOKUP($B872,三大美股走勢!$A$4:$J$495,4,FALSE)</f>
        <v>#N/A</v>
      </c>
      <c r="AE872" s="33" t="e">
        <f>VLOOKUP($B872,三大美股走勢!$A$4:$J$495,7,FALSE)</f>
        <v>#N/A</v>
      </c>
      <c r="AF872" s="33" t="e">
        <f>VLOOKUP($B872,三大美股走勢!$A$4:$J$495,10,FALSE)</f>
        <v>#N/A</v>
      </c>
    </row>
    <row r="873" spans="2:32">
      <c r="B873" s="32">
        <v>43652</v>
      </c>
      <c r="C873" s="33" t="e">
        <f>VLOOKUP($B873,大盤與近月台指!$A$4:$I$499,2,FALSE)</f>
        <v>#N/A</v>
      </c>
      <c r="D873" s="34" t="e">
        <f>VLOOKUP($B873,大盤與近月台指!$A$4:$I$499,3,FALSE)</f>
        <v>#N/A</v>
      </c>
      <c r="E873" s="35" t="e">
        <f>VLOOKUP($B873,大盤與近月台指!$A$4:$I$499,4,FALSE)</f>
        <v>#N/A</v>
      </c>
      <c r="F873" s="33" t="e">
        <f>VLOOKUP($B873,大盤與近月台指!$A$4:$I$499,5,FALSE)</f>
        <v>#N/A</v>
      </c>
      <c r="G873" s="49" t="e">
        <f>VLOOKUP($B873,三大法人買賣超!$A$4:$I$500,3,FALSE)</f>
        <v>#N/A</v>
      </c>
      <c r="H873" s="34" t="e">
        <f>VLOOKUP($B873,三大法人買賣超!$A$4:$I$500,5,FALSE)</f>
        <v>#N/A</v>
      </c>
      <c r="I873" s="27" t="e">
        <f>VLOOKUP($B873,三大法人買賣超!$A$4:$I$500,7,FALSE)</f>
        <v>#N/A</v>
      </c>
      <c r="J873" s="27" t="e">
        <f>VLOOKUP($B873,三大法人買賣超!$A$4:$I$500,9,FALSE)</f>
        <v>#N/A</v>
      </c>
      <c r="K873" s="37">
        <f>新台幣匯率美元指數!B874</f>
        <v>0</v>
      </c>
      <c r="L873" s="38">
        <f>新台幣匯率美元指數!C874</f>
        <v>0</v>
      </c>
      <c r="M873" s="39">
        <f>新台幣匯率美元指數!D874</f>
        <v>0</v>
      </c>
      <c r="N873" s="27" t="e">
        <f>VLOOKUP($B873,外資期貨未平倉口數!$A$4:$M$499,4,FALSE)</f>
        <v>#N/A</v>
      </c>
      <c r="O873" s="27" t="e">
        <f>VLOOKUP($B873,外資期貨未平倉口數!$A$4:$M$499,9,FALSE)</f>
        <v>#N/A</v>
      </c>
      <c r="P873" s="27" t="e">
        <f>VLOOKUP($B873,外資期貨未平倉口數!$A$4:$M$499,10,FALSE)</f>
        <v>#N/A</v>
      </c>
      <c r="Q873" s="27" t="e">
        <f>VLOOKUP($B873,外資期貨未平倉口數!$A$4:$M$499,11,FALSE)</f>
        <v>#N/A</v>
      </c>
      <c r="R873" s="64" t="e">
        <f>VLOOKUP($B873,選擇權未平倉餘額!$A$4:$I$500,6,FALSE)</f>
        <v>#N/A</v>
      </c>
      <c r="S873" s="64" t="e">
        <f>VLOOKUP($B873,選擇權未平倉餘額!$A$4:$I$500,7,FALSE)</f>
        <v>#N/A</v>
      </c>
      <c r="T873" s="64" t="e">
        <f>VLOOKUP($B873,選擇權未平倉餘額!$A$4:$I$500,8,FALSE)</f>
        <v>#N/A</v>
      </c>
      <c r="U873" s="64" t="e">
        <f>VLOOKUP($B873,選擇權未平倉餘額!$A$4:$I$500,9,FALSE)</f>
        <v>#N/A</v>
      </c>
      <c r="V873" s="39" t="e">
        <f>VLOOKUP($B873,臺指選擇權P_C_Ratios!$A$4:$C$500,3,FALSE)</f>
        <v>#N/A</v>
      </c>
      <c r="W873" s="41" t="e">
        <f>VLOOKUP($B873,散戶多空比!$A$6:$L$500,12,FALSE)</f>
        <v>#N/A</v>
      </c>
      <c r="X873" s="40" t="e">
        <f>VLOOKUP($B873,期貨大額交易人未沖銷部位!$A$4:$O$499,4,FALSE)</f>
        <v>#N/A</v>
      </c>
      <c r="Y873" s="40" t="e">
        <f>VLOOKUP($B873,期貨大額交易人未沖銷部位!$A$4:$O$499,7,FALSE)</f>
        <v>#N/A</v>
      </c>
      <c r="Z873" s="40" t="e">
        <f>VLOOKUP($B873,期貨大額交易人未沖銷部位!$A$4:$O$499,10,FALSE)</f>
        <v>#N/A</v>
      </c>
      <c r="AA873" s="40" t="e">
        <f>VLOOKUP($B873,期貨大額交易人未沖銷部位!$A$4:$O$499,13,FALSE)</f>
        <v>#N/A</v>
      </c>
      <c r="AB873" s="40" t="e">
        <f>VLOOKUP($B873,期貨大額交易人未沖銷部位!$A$4:$O$499,14,FALSE)</f>
        <v>#N/A</v>
      </c>
      <c r="AC873" s="40" t="e">
        <f>VLOOKUP($B873,期貨大額交易人未沖銷部位!$A$4:$O$499,15,FALSE)</f>
        <v>#N/A</v>
      </c>
      <c r="AD873" s="33" t="e">
        <f>VLOOKUP($B873,三大美股走勢!$A$4:$J$495,4,FALSE)</f>
        <v>#N/A</v>
      </c>
      <c r="AE873" s="33" t="e">
        <f>VLOOKUP($B873,三大美股走勢!$A$4:$J$495,7,FALSE)</f>
        <v>#N/A</v>
      </c>
      <c r="AF873" s="33" t="e">
        <f>VLOOKUP($B873,三大美股走勢!$A$4:$J$495,10,FALSE)</f>
        <v>#N/A</v>
      </c>
    </row>
    <row r="874" spans="2:32">
      <c r="B874" s="32">
        <v>43653</v>
      </c>
      <c r="C874" s="33" t="e">
        <f>VLOOKUP($B874,大盤與近月台指!$A$4:$I$499,2,FALSE)</f>
        <v>#N/A</v>
      </c>
      <c r="D874" s="34" t="e">
        <f>VLOOKUP($B874,大盤與近月台指!$A$4:$I$499,3,FALSE)</f>
        <v>#N/A</v>
      </c>
      <c r="E874" s="35" t="e">
        <f>VLOOKUP($B874,大盤與近月台指!$A$4:$I$499,4,FALSE)</f>
        <v>#N/A</v>
      </c>
      <c r="F874" s="33" t="e">
        <f>VLOOKUP($B874,大盤與近月台指!$A$4:$I$499,5,FALSE)</f>
        <v>#N/A</v>
      </c>
      <c r="G874" s="49" t="e">
        <f>VLOOKUP($B874,三大法人買賣超!$A$4:$I$500,3,FALSE)</f>
        <v>#N/A</v>
      </c>
      <c r="H874" s="34" t="e">
        <f>VLOOKUP($B874,三大法人買賣超!$A$4:$I$500,5,FALSE)</f>
        <v>#N/A</v>
      </c>
      <c r="I874" s="27" t="e">
        <f>VLOOKUP($B874,三大法人買賣超!$A$4:$I$500,7,FALSE)</f>
        <v>#N/A</v>
      </c>
      <c r="J874" s="27" t="e">
        <f>VLOOKUP($B874,三大法人買賣超!$A$4:$I$500,9,FALSE)</f>
        <v>#N/A</v>
      </c>
      <c r="K874" s="37">
        <f>新台幣匯率美元指數!B875</f>
        <v>0</v>
      </c>
      <c r="L874" s="38">
        <f>新台幣匯率美元指數!C875</f>
        <v>0</v>
      </c>
      <c r="M874" s="39">
        <f>新台幣匯率美元指數!D875</f>
        <v>0</v>
      </c>
      <c r="N874" s="27" t="e">
        <f>VLOOKUP($B874,外資期貨未平倉口數!$A$4:$M$499,4,FALSE)</f>
        <v>#N/A</v>
      </c>
      <c r="O874" s="27" t="e">
        <f>VLOOKUP($B874,外資期貨未平倉口數!$A$4:$M$499,9,FALSE)</f>
        <v>#N/A</v>
      </c>
      <c r="P874" s="27" t="e">
        <f>VLOOKUP($B874,外資期貨未平倉口數!$A$4:$M$499,10,FALSE)</f>
        <v>#N/A</v>
      </c>
      <c r="Q874" s="27" t="e">
        <f>VLOOKUP($B874,外資期貨未平倉口數!$A$4:$M$499,11,FALSE)</f>
        <v>#N/A</v>
      </c>
      <c r="R874" s="64" t="e">
        <f>VLOOKUP($B874,選擇權未平倉餘額!$A$4:$I$500,6,FALSE)</f>
        <v>#N/A</v>
      </c>
      <c r="S874" s="64" t="e">
        <f>VLOOKUP($B874,選擇權未平倉餘額!$A$4:$I$500,7,FALSE)</f>
        <v>#N/A</v>
      </c>
      <c r="T874" s="64" t="e">
        <f>VLOOKUP($B874,選擇權未平倉餘額!$A$4:$I$500,8,FALSE)</f>
        <v>#N/A</v>
      </c>
      <c r="U874" s="64" t="e">
        <f>VLOOKUP($B874,選擇權未平倉餘額!$A$4:$I$500,9,FALSE)</f>
        <v>#N/A</v>
      </c>
      <c r="V874" s="39" t="e">
        <f>VLOOKUP($B874,臺指選擇權P_C_Ratios!$A$4:$C$500,3,FALSE)</f>
        <v>#N/A</v>
      </c>
      <c r="W874" s="41" t="e">
        <f>VLOOKUP($B874,散戶多空比!$A$6:$L$500,12,FALSE)</f>
        <v>#N/A</v>
      </c>
      <c r="X874" s="40" t="e">
        <f>VLOOKUP($B874,期貨大額交易人未沖銷部位!$A$4:$O$499,4,FALSE)</f>
        <v>#N/A</v>
      </c>
      <c r="Y874" s="40" t="e">
        <f>VLOOKUP($B874,期貨大額交易人未沖銷部位!$A$4:$O$499,7,FALSE)</f>
        <v>#N/A</v>
      </c>
      <c r="Z874" s="40" t="e">
        <f>VLOOKUP($B874,期貨大額交易人未沖銷部位!$A$4:$O$499,10,FALSE)</f>
        <v>#N/A</v>
      </c>
      <c r="AA874" s="40" t="e">
        <f>VLOOKUP($B874,期貨大額交易人未沖銷部位!$A$4:$O$499,13,FALSE)</f>
        <v>#N/A</v>
      </c>
      <c r="AB874" s="40" t="e">
        <f>VLOOKUP($B874,期貨大額交易人未沖銷部位!$A$4:$O$499,14,FALSE)</f>
        <v>#N/A</v>
      </c>
      <c r="AC874" s="40" t="e">
        <f>VLOOKUP($B874,期貨大額交易人未沖銷部位!$A$4:$O$499,15,FALSE)</f>
        <v>#N/A</v>
      </c>
      <c r="AD874" s="33" t="e">
        <f>VLOOKUP($B874,三大美股走勢!$A$4:$J$495,4,FALSE)</f>
        <v>#N/A</v>
      </c>
      <c r="AE874" s="33" t="e">
        <f>VLOOKUP($B874,三大美股走勢!$A$4:$J$495,7,FALSE)</f>
        <v>#N/A</v>
      </c>
      <c r="AF874" s="33" t="e">
        <f>VLOOKUP($B874,三大美股走勢!$A$4:$J$495,10,FALSE)</f>
        <v>#N/A</v>
      </c>
    </row>
    <row r="875" spans="2:32">
      <c r="B875" s="32">
        <v>43654</v>
      </c>
      <c r="C875" s="33" t="e">
        <f>VLOOKUP($B875,大盤與近月台指!$A$4:$I$499,2,FALSE)</f>
        <v>#N/A</v>
      </c>
      <c r="D875" s="34" t="e">
        <f>VLOOKUP($B875,大盤與近月台指!$A$4:$I$499,3,FALSE)</f>
        <v>#N/A</v>
      </c>
      <c r="E875" s="35" t="e">
        <f>VLOOKUP($B875,大盤與近月台指!$A$4:$I$499,4,FALSE)</f>
        <v>#N/A</v>
      </c>
      <c r="F875" s="33" t="e">
        <f>VLOOKUP($B875,大盤與近月台指!$A$4:$I$499,5,FALSE)</f>
        <v>#N/A</v>
      </c>
      <c r="G875" s="49" t="e">
        <f>VLOOKUP($B875,三大法人買賣超!$A$4:$I$500,3,FALSE)</f>
        <v>#N/A</v>
      </c>
      <c r="H875" s="34" t="e">
        <f>VLOOKUP($B875,三大法人買賣超!$A$4:$I$500,5,FALSE)</f>
        <v>#N/A</v>
      </c>
      <c r="I875" s="27" t="e">
        <f>VLOOKUP($B875,三大法人買賣超!$A$4:$I$500,7,FALSE)</f>
        <v>#N/A</v>
      </c>
      <c r="J875" s="27" t="e">
        <f>VLOOKUP($B875,三大法人買賣超!$A$4:$I$500,9,FALSE)</f>
        <v>#N/A</v>
      </c>
      <c r="K875" s="37">
        <f>新台幣匯率美元指數!B876</f>
        <v>0</v>
      </c>
      <c r="L875" s="38">
        <f>新台幣匯率美元指數!C876</f>
        <v>0</v>
      </c>
      <c r="M875" s="39">
        <f>新台幣匯率美元指數!D876</f>
        <v>0</v>
      </c>
      <c r="N875" s="27" t="e">
        <f>VLOOKUP($B875,外資期貨未平倉口數!$A$4:$M$499,4,FALSE)</f>
        <v>#N/A</v>
      </c>
      <c r="O875" s="27" t="e">
        <f>VLOOKUP($B875,外資期貨未平倉口數!$A$4:$M$499,9,FALSE)</f>
        <v>#N/A</v>
      </c>
      <c r="P875" s="27" t="e">
        <f>VLOOKUP($B875,外資期貨未平倉口數!$A$4:$M$499,10,FALSE)</f>
        <v>#N/A</v>
      </c>
      <c r="Q875" s="27" t="e">
        <f>VLOOKUP($B875,外資期貨未平倉口數!$A$4:$M$499,11,FALSE)</f>
        <v>#N/A</v>
      </c>
      <c r="R875" s="64" t="e">
        <f>VLOOKUP($B875,選擇權未平倉餘額!$A$4:$I$500,6,FALSE)</f>
        <v>#N/A</v>
      </c>
      <c r="S875" s="64" t="e">
        <f>VLOOKUP($B875,選擇權未平倉餘額!$A$4:$I$500,7,FALSE)</f>
        <v>#N/A</v>
      </c>
      <c r="T875" s="64" t="e">
        <f>VLOOKUP($B875,選擇權未平倉餘額!$A$4:$I$500,8,FALSE)</f>
        <v>#N/A</v>
      </c>
      <c r="U875" s="64" t="e">
        <f>VLOOKUP($B875,選擇權未平倉餘額!$A$4:$I$500,9,FALSE)</f>
        <v>#N/A</v>
      </c>
      <c r="V875" s="39" t="e">
        <f>VLOOKUP($B875,臺指選擇權P_C_Ratios!$A$4:$C$500,3,FALSE)</f>
        <v>#N/A</v>
      </c>
      <c r="W875" s="41" t="e">
        <f>VLOOKUP($B875,散戶多空比!$A$6:$L$500,12,FALSE)</f>
        <v>#N/A</v>
      </c>
      <c r="X875" s="40" t="e">
        <f>VLOOKUP($B875,期貨大額交易人未沖銷部位!$A$4:$O$499,4,FALSE)</f>
        <v>#N/A</v>
      </c>
      <c r="Y875" s="40" t="e">
        <f>VLOOKUP($B875,期貨大額交易人未沖銷部位!$A$4:$O$499,7,FALSE)</f>
        <v>#N/A</v>
      </c>
      <c r="Z875" s="40" t="e">
        <f>VLOOKUP($B875,期貨大額交易人未沖銷部位!$A$4:$O$499,10,FALSE)</f>
        <v>#N/A</v>
      </c>
      <c r="AA875" s="40" t="e">
        <f>VLOOKUP($B875,期貨大額交易人未沖銷部位!$A$4:$O$499,13,FALSE)</f>
        <v>#N/A</v>
      </c>
      <c r="AB875" s="40" t="e">
        <f>VLOOKUP($B875,期貨大額交易人未沖銷部位!$A$4:$O$499,14,FALSE)</f>
        <v>#N/A</v>
      </c>
      <c r="AC875" s="40" t="e">
        <f>VLOOKUP($B875,期貨大額交易人未沖銷部位!$A$4:$O$499,15,FALSE)</f>
        <v>#N/A</v>
      </c>
      <c r="AD875" s="33" t="e">
        <f>VLOOKUP($B875,三大美股走勢!$A$4:$J$495,4,FALSE)</f>
        <v>#N/A</v>
      </c>
      <c r="AE875" s="33" t="e">
        <f>VLOOKUP($B875,三大美股走勢!$A$4:$J$495,7,FALSE)</f>
        <v>#N/A</v>
      </c>
      <c r="AF875" s="33" t="e">
        <f>VLOOKUP($B875,三大美股走勢!$A$4:$J$495,10,FALSE)</f>
        <v>#N/A</v>
      </c>
    </row>
    <row r="876" spans="2:32">
      <c r="B876" s="32">
        <v>43655</v>
      </c>
      <c r="C876" s="33" t="e">
        <f>VLOOKUP($B876,大盤與近月台指!$A$4:$I$499,2,FALSE)</f>
        <v>#N/A</v>
      </c>
      <c r="D876" s="34" t="e">
        <f>VLOOKUP($B876,大盤與近月台指!$A$4:$I$499,3,FALSE)</f>
        <v>#N/A</v>
      </c>
      <c r="E876" s="35" t="e">
        <f>VLOOKUP($B876,大盤與近月台指!$A$4:$I$499,4,FALSE)</f>
        <v>#N/A</v>
      </c>
      <c r="F876" s="33" t="e">
        <f>VLOOKUP($B876,大盤與近月台指!$A$4:$I$499,5,FALSE)</f>
        <v>#N/A</v>
      </c>
      <c r="G876" s="49" t="e">
        <f>VLOOKUP($B876,三大法人買賣超!$A$4:$I$500,3,FALSE)</f>
        <v>#N/A</v>
      </c>
      <c r="H876" s="34" t="e">
        <f>VLOOKUP($B876,三大法人買賣超!$A$4:$I$500,5,FALSE)</f>
        <v>#N/A</v>
      </c>
      <c r="I876" s="27" t="e">
        <f>VLOOKUP($B876,三大法人買賣超!$A$4:$I$500,7,FALSE)</f>
        <v>#N/A</v>
      </c>
      <c r="J876" s="27" t="e">
        <f>VLOOKUP($B876,三大法人買賣超!$A$4:$I$500,9,FALSE)</f>
        <v>#N/A</v>
      </c>
      <c r="K876" s="37">
        <f>新台幣匯率美元指數!B877</f>
        <v>0</v>
      </c>
      <c r="L876" s="38">
        <f>新台幣匯率美元指數!C877</f>
        <v>0</v>
      </c>
      <c r="M876" s="39">
        <f>新台幣匯率美元指數!D877</f>
        <v>0</v>
      </c>
      <c r="N876" s="27" t="e">
        <f>VLOOKUP($B876,外資期貨未平倉口數!$A$4:$M$499,4,FALSE)</f>
        <v>#N/A</v>
      </c>
      <c r="O876" s="27" t="e">
        <f>VLOOKUP($B876,外資期貨未平倉口數!$A$4:$M$499,9,FALSE)</f>
        <v>#N/A</v>
      </c>
      <c r="P876" s="27" t="e">
        <f>VLOOKUP($B876,外資期貨未平倉口數!$A$4:$M$499,10,FALSE)</f>
        <v>#N/A</v>
      </c>
      <c r="Q876" s="27" t="e">
        <f>VLOOKUP($B876,外資期貨未平倉口數!$A$4:$M$499,11,FALSE)</f>
        <v>#N/A</v>
      </c>
      <c r="R876" s="64" t="e">
        <f>VLOOKUP($B876,選擇權未平倉餘額!$A$4:$I$500,6,FALSE)</f>
        <v>#N/A</v>
      </c>
      <c r="S876" s="64" t="e">
        <f>VLOOKUP($B876,選擇權未平倉餘額!$A$4:$I$500,7,FALSE)</f>
        <v>#N/A</v>
      </c>
      <c r="T876" s="64" t="e">
        <f>VLOOKUP($B876,選擇權未平倉餘額!$A$4:$I$500,8,FALSE)</f>
        <v>#N/A</v>
      </c>
      <c r="U876" s="64" t="e">
        <f>VLOOKUP($B876,選擇權未平倉餘額!$A$4:$I$500,9,FALSE)</f>
        <v>#N/A</v>
      </c>
      <c r="V876" s="39" t="e">
        <f>VLOOKUP($B876,臺指選擇權P_C_Ratios!$A$4:$C$500,3,FALSE)</f>
        <v>#N/A</v>
      </c>
      <c r="W876" s="41" t="e">
        <f>VLOOKUP($B876,散戶多空比!$A$6:$L$500,12,FALSE)</f>
        <v>#N/A</v>
      </c>
      <c r="X876" s="40" t="e">
        <f>VLOOKUP($B876,期貨大額交易人未沖銷部位!$A$4:$O$499,4,FALSE)</f>
        <v>#N/A</v>
      </c>
      <c r="Y876" s="40" t="e">
        <f>VLOOKUP($B876,期貨大額交易人未沖銷部位!$A$4:$O$499,7,FALSE)</f>
        <v>#N/A</v>
      </c>
      <c r="Z876" s="40" t="e">
        <f>VLOOKUP($B876,期貨大額交易人未沖銷部位!$A$4:$O$499,10,FALSE)</f>
        <v>#N/A</v>
      </c>
      <c r="AA876" s="40" t="e">
        <f>VLOOKUP($B876,期貨大額交易人未沖銷部位!$A$4:$O$499,13,FALSE)</f>
        <v>#N/A</v>
      </c>
      <c r="AB876" s="40" t="e">
        <f>VLOOKUP($B876,期貨大額交易人未沖銷部位!$A$4:$O$499,14,FALSE)</f>
        <v>#N/A</v>
      </c>
      <c r="AC876" s="40" t="e">
        <f>VLOOKUP($B876,期貨大額交易人未沖銷部位!$A$4:$O$499,15,FALSE)</f>
        <v>#N/A</v>
      </c>
      <c r="AD876" s="33" t="e">
        <f>VLOOKUP($B876,三大美股走勢!$A$4:$J$495,4,FALSE)</f>
        <v>#N/A</v>
      </c>
      <c r="AE876" s="33" t="e">
        <f>VLOOKUP($B876,三大美股走勢!$A$4:$J$495,7,FALSE)</f>
        <v>#N/A</v>
      </c>
      <c r="AF876" s="33" t="e">
        <f>VLOOKUP($B876,三大美股走勢!$A$4:$J$495,10,FALSE)</f>
        <v>#N/A</v>
      </c>
    </row>
    <row r="877" spans="2:32">
      <c r="B877" s="32">
        <v>43656</v>
      </c>
      <c r="C877" s="33" t="e">
        <f>VLOOKUP($B877,大盤與近月台指!$A$4:$I$499,2,FALSE)</f>
        <v>#N/A</v>
      </c>
      <c r="D877" s="34" t="e">
        <f>VLOOKUP($B877,大盤與近月台指!$A$4:$I$499,3,FALSE)</f>
        <v>#N/A</v>
      </c>
      <c r="E877" s="35" t="e">
        <f>VLOOKUP($B877,大盤與近月台指!$A$4:$I$499,4,FALSE)</f>
        <v>#N/A</v>
      </c>
      <c r="F877" s="33" t="e">
        <f>VLOOKUP($B877,大盤與近月台指!$A$4:$I$499,5,FALSE)</f>
        <v>#N/A</v>
      </c>
      <c r="G877" s="49" t="e">
        <f>VLOOKUP($B877,三大法人買賣超!$A$4:$I$500,3,FALSE)</f>
        <v>#N/A</v>
      </c>
      <c r="H877" s="34" t="e">
        <f>VLOOKUP($B877,三大法人買賣超!$A$4:$I$500,5,FALSE)</f>
        <v>#N/A</v>
      </c>
      <c r="I877" s="27" t="e">
        <f>VLOOKUP($B877,三大法人買賣超!$A$4:$I$500,7,FALSE)</f>
        <v>#N/A</v>
      </c>
      <c r="J877" s="27" t="e">
        <f>VLOOKUP($B877,三大法人買賣超!$A$4:$I$500,9,FALSE)</f>
        <v>#N/A</v>
      </c>
      <c r="K877" s="37">
        <f>新台幣匯率美元指數!B878</f>
        <v>0</v>
      </c>
      <c r="L877" s="38">
        <f>新台幣匯率美元指數!C878</f>
        <v>0</v>
      </c>
      <c r="M877" s="39">
        <f>新台幣匯率美元指數!D878</f>
        <v>0</v>
      </c>
      <c r="N877" s="27" t="e">
        <f>VLOOKUP($B877,外資期貨未平倉口數!$A$4:$M$499,4,FALSE)</f>
        <v>#N/A</v>
      </c>
      <c r="O877" s="27" t="e">
        <f>VLOOKUP($B877,外資期貨未平倉口數!$A$4:$M$499,9,FALSE)</f>
        <v>#N/A</v>
      </c>
      <c r="P877" s="27" t="e">
        <f>VLOOKUP($B877,外資期貨未平倉口數!$A$4:$M$499,10,FALSE)</f>
        <v>#N/A</v>
      </c>
      <c r="Q877" s="27" t="e">
        <f>VLOOKUP($B877,外資期貨未平倉口數!$A$4:$M$499,11,FALSE)</f>
        <v>#N/A</v>
      </c>
      <c r="R877" s="64" t="e">
        <f>VLOOKUP($B877,選擇權未平倉餘額!$A$4:$I$500,6,FALSE)</f>
        <v>#N/A</v>
      </c>
      <c r="S877" s="64" t="e">
        <f>VLOOKUP($B877,選擇權未平倉餘額!$A$4:$I$500,7,FALSE)</f>
        <v>#N/A</v>
      </c>
      <c r="T877" s="64" t="e">
        <f>VLOOKUP($B877,選擇權未平倉餘額!$A$4:$I$500,8,FALSE)</f>
        <v>#N/A</v>
      </c>
      <c r="U877" s="64" t="e">
        <f>VLOOKUP($B877,選擇權未平倉餘額!$A$4:$I$500,9,FALSE)</f>
        <v>#N/A</v>
      </c>
      <c r="V877" s="39" t="e">
        <f>VLOOKUP($B877,臺指選擇權P_C_Ratios!$A$4:$C$500,3,FALSE)</f>
        <v>#N/A</v>
      </c>
      <c r="W877" s="41" t="e">
        <f>VLOOKUP($B877,散戶多空比!$A$6:$L$500,12,FALSE)</f>
        <v>#N/A</v>
      </c>
      <c r="X877" s="40" t="e">
        <f>VLOOKUP($B877,期貨大額交易人未沖銷部位!$A$4:$O$499,4,FALSE)</f>
        <v>#N/A</v>
      </c>
      <c r="Y877" s="40" t="e">
        <f>VLOOKUP($B877,期貨大額交易人未沖銷部位!$A$4:$O$499,7,FALSE)</f>
        <v>#N/A</v>
      </c>
      <c r="Z877" s="40" t="e">
        <f>VLOOKUP($B877,期貨大額交易人未沖銷部位!$A$4:$O$499,10,FALSE)</f>
        <v>#N/A</v>
      </c>
      <c r="AA877" s="40" t="e">
        <f>VLOOKUP($B877,期貨大額交易人未沖銷部位!$A$4:$O$499,13,FALSE)</f>
        <v>#N/A</v>
      </c>
      <c r="AB877" s="40" t="e">
        <f>VLOOKUP($B877,期貨大額交易人未沖銷部位!$A$4:$O$499,14,FALSE)</f>
        <v>#N/A</v>
      </c>
      <c r="AC877" s="40" t="e">
        <f>VLOOKUP($B877,期貨大額交易人未沖銷部位!$A$4:$O$499,15,FALSE)</f>
        <v>#N/A</v>
      </c>
      <c r="AD877" s="33" t="e">
        <f>VLOOKUP($B877,三大美股走勢!$A$4:$J$495,4,FALSE)</f>
        <v>#N/A</v>
      </c>
      <c r="AE877" s="33" t="e">
        <f>VLOOKUP($B877,三大美股走勢!$A$4:$J$495,7,FALSE)</f>
        <v>#N/A</v>
      </c>
      <c r="AF877" s="33" t="e">
        <f>VLOOKUP($B877,三大美股走勢!$A$4:$J$495,10,FALSE)</f>
        <v>#N/A</v>
      </c>
    </row>
    <row r="878" spans="2:32">
      <c r="B878" s="32">
        <v>43657</v>
      </c>
      <c r="C878" s="33" t="e">
        <f>VLOOKUP($B878,大盤與近月台指!$A$4:$I$499,2,FALSE)</f>
        <v>#N/A</v>
      </c>
      <c r="D878" s="34" t="e">
        <f>VLOOKUP($B878,大盤與近月台指!$A$4:$I$499,3,FALSE)</f>
        <v>#N/A</v>
      </c>
      <c r="E878" s="35" t="e">
        <f>VLOOKUP($B878,大盤與近月台指!$A$4:$I$499,4,FALSE)</f>
        <v>#N/A</v>
      </c>
      <c r="F878" s="33" t="e">
        <f>VLOOKUP($B878,大盤與近月台指!$A$4:$I$499,5,FALSE)</f>
        <v>#N/A</v>
      </c>
      <c r="G878" s="49" t="e">
        <f>VLOOKUP($B878,三大法人買賣超!$A$4:$I$500,3,FALSE)</f>
        <v>#N/A</v>
      </c>
      <c r="H878" s="34" t="e">
        <f>VLOOKUP($B878,三大法人買賣超!$A$4:$I$500,5,FALSE)</f>
        <v>#N/A</v>
      </c>
      <c r="I878" s="27" t="e">
        <f>VLOOKUP($B878,三大法人買賣超!$A$4:$I$500,7,FALSE)</f>
        <v>#N/A</v>
      </c>
      <c r="J878" s="27" t="e">
        <f>VLOOKUP($B878,三大法人買賣超!$A$4:$I$500,9,FALSE)</f>
        <v>#N/A</v>
      </c>
      <c r="K878" s="37">
        <f>新台幣匯率美元指數!B879</f>
        <v>0</v>
      </c>
      <c r="L878" s="38">
        <f>新台幣匯率美元指數!C879</f>
        <v>0</v>
      </c>
      <c r="M878" s="39">
        <f>新台幣匯率美元指數!D879</f>
        <v>0</v>
      </c>
      <c r="N878" s="27" t="e">
        <f>VLOOKUP($B878,外資期貨未平倉口數!$A$4:$M$499,4,FALSE)</f>
        <v>#N/A</v>
      </c>
      <c r="O878" s="27" t="e">
        <f>VLOOKUP($B878,外資期貨未平倉口數!$A$4:$M$499,9,FALSE)</f>
        <v>#N/A</v>
      </c>
      <c r="P878" s="27" t="e">
        <f>VLOOKUP($B878,外資期貨未平倉口數!$A$4:$M$499,10,FALSE)</f>
        <v>#N/A</v>
      </c>
      <c r="Q878" s="27" t="e">
        <f>VLOOKUP($B878,外資期貨未平倉口數!$A$4:$M$499,11,FALSE)</f>
        <v>#N/A</v>
      </c>
      <c r="R878" s="64" t="e">
        <f>VLOOKUP($B878,選擇權未平倉餘額!$A$4:$I$500,6,FALSE)</f>
        <v>#N/A</v>
      </c>
      <c r="S878" s="64" t="e">
        <f>VLOOKUP($B878,選擇權未平倉餘額!$A$4:$I$500,7,FALSE)</f>
        <v>#N/A</v>
      </c>
      <c r="T878" s="64" t="e">
        <f>VLOOKUP($B878,選擇權未平倉餘額!$A$4:$I$500,8,FALSE)</f>
        <v>#N/A</v>
      </c>
      <c r="U878" s="64" t="e">
        <f>VLOOKUP($B878,選擇權未平倉餘額!$A$4:$I$500,9,FALSE)</f>
        <v>#N/A</v>
      </c>
      <c r="V878" s="39" t="e">
        <f>VLOOKUP($B878,臺指選擇權P_C_Ratios!$A$4:$C$500,3,FALSE)</f>
        <v>#N/A</v>
      </c>
      <c r="W878" s="41" t="e">
        <f>VLOOKUP($B878,散戶多空比!$A$6:$L$500,12,FALSE)</f>
        <v>#N/A</v>
      </c>
      <c r="X878" s="40" t="e">
        <f>VLOOKUP($B878,期貨大額交易人未沖銷部位!$A$4:$O$499,4,FALSE)</f>
        <v>#N/A</v>
      </c>
      <c r="Y878" s="40" t="e">
        <f>VLOOKUP($B878,期貨大額交易人未沖銷部位!$A$4:$O$499,7,FALSE)</f>
        <v>#N/A</v>
      </c>
      <c r="Z878" s="40" t="e">
        <f>VLOOKUP($B878,期貨大額交易人未沖銷部位!$A$4:$O$499,10,FALSE)</f>
        <v>#N/A</v>
      </c>
      <c r="AA878" s="40" t="e">
        <f>VLOOKUP($B878,期貨大額交易人未沖銷部位!$A$4:$O$499,13,FALSE)</f>
        <v>#N/A</v>
      </c>
      <c r="AB878" s="40" t="e">
        <f>VLOOKUP($B878,期貨大額交易人未沖銷部位!$A$4:$O$499,14,FALSE)</f>
        <v>#N/A</v>
      </c>
      <c r="AC878" s="40" t="e">
        <f>VLOOKUP($B878,期貨大額交易人未沖銷部位!$A$4:$O$499,15,FALSE)</f>
        <v>#N/A</v>
      </c>
      <c r="AD878" s="33" t="e">
        <f>VLOOKUP($B878,三大美股走勢!$A$4:$J$495,4,FALSE)</f>
        <v>#N/A</v>
      </c>
      <c r="AE878" s="33" t="e">
        <f>VLOOKUP($B878,三大美股走勢!$A$4:$J$495,7,FALSE)</f>
        <v>#N/A</v>
      </c>
      <c r="AF878" s="33" t="e">
        <f>VLOOKUP($B878,三大美股走勢!$A$4:$J$495,10,FALSE)</f>
        <v>#N/A</v>
      </c>
    </row>
    <row r="879" spans="2:32">
      <c r="B879" s="32">
        <v>43658</v>
      </c>
      <c r="C879" s="33" t="e">
        <f>VLOOKUP($B879,大盤與近月台指!$A$4:$I$499,2,FALSE)</f>
        <v>#N/A</v>
      </c>
      <c r="D879" s="34" t="e">
        <f>VLOOKUP($B879,大盤與近月台指!$A$4:$I$499,3,FALSE)</f>
        <v>#N/A</v>
      </c>
      <c r="E879" s="35" t="e">
        <f>VLOOKUP($B879,大盤與近月台指!$A$4:$I$499,4,FALSE)</f>
        <v>#N/A</v>
      </c>
      <c r="F879" s="33" t="e">
        <f>VLOOKUP($B879,大盤與近月台指!$A$4:$I$499,5,FALSE)</f>
        <v>#N/A</v>
      </c>
      <c r="G879" s="49" t="e">
        <f>VLOOKUP($B879,三大法人買賣超!$A$4:$I$500,3,FALSE)</f>
        <v>#N/A</v>
      </c>
      <c r="H879" s="34" t="e">
        <f>VLOOKUP($B879,三大法人買賣超!$A$4:$I$500,5,FALSE)</f>
        <v>#N/A</v>
      </c>
      <c r="I879" s="27" t="e">
        <f>VLOOKUP($B879,三大法人買賣超!$A$4:$I$500,7,FALSE)</f>
        <v>#N/A</v>
      </c>
      <c r="J879" s="27" t="e">
        <f>VLOOKUP($B879,三大法人買賣超!$A$4:$I$500,9,FALSE)</f>
        <v>#N/A</v>
      </c>
      <c r="K879" s="37">
        <f>新台幣匯率美元指數!B880</f>
        <v>0</v>
      </c>
      <c r="L879" s="38">
        <f>新台幣匯率美元指數!C880</f>
        <v>0</v>
      </c>
      <c r="M879" s="39">
        <f>新台幣匯率美元指數!D880</f>
        <v>0</v>
      </c>
      <c r="N879" s="27" t="e">
        <f>VLOOKUP($B879,外資期貨未平倉口數!$A$4:$M$499,4,FALSE)</f>
        <v>#N/A</v>
      </c>
      <c r="O879" s="27" t="e">
        <f>VLOOKUP($B879,外資期貨未平倉口數!$A$4:$M$499,9,FALSE)</f>
        <v>#N/A</v>
      </c>
      <c r="P879" s="27" t="e">
        <f>VLOOKUP($B879,外資期貨未平倉口數!$A$4:$M$499,10,FALSE)</f>
        <v>#N/A</v>
      </c>
      <c r="Q879" s="27" t="e">
        <f>VLOOKUP($B879,外資期貨未平倉口數!$A$4:$M$499,11,FALSE)</f>
        <v>#N/A</v>
      </c>
      <c r="R879" s="64" t="e">
        <f>VLOOKUP($B879,選擇權未平倉餘額!$A$4:$I$500,6,FALSE)</f>
        <v>#N/A</v>
      </c>
      <c r="S879" s="64" t="e">
        <f>VLOOKUP($B879,選擇權未平倉餘額!$A$4:$I$500,7,FALSE)</f>
        <v>#N/A</v>
      </c>
      <c r="T879" s="64" t="e">
        <f>VLOOKUP($B879,選擇權未平倉餘額!$A$4:$I$500,8,FALSE)</f>
        <v>#N/A</v>
      </c>
      <c r="U879" s="64" t="e">
        <f>VLOOKUP($B879,選擇權未平倉餘額!$A$4:$I$500,9,FALSE)</f>
        <v>#N/A</v>
      </c>
      <c r="V879" s="39" t="e">
        <f>VLOOKUP($B879,臺指選擇權P_C_Ratios!$A$4:$C$500,3,FALSE)</f>
        <v>#N/A</v>
      </c>
      <c r="W879" s="41" t="e">
        <f>VLOOKUP($B879,散戶多空比!$A$6:$L$500,12,FALSE)</f>
        <v>#N/A</v>
      </c>
      <c r="X879" s="40" t="e">
        <f>VLOOKUP($B879,期貨大額交易人未沖銷部位!$A$4:$O$499,4,FALSE)</f>
        <v>#N/A</v>
      </c>
      <c r="Y879" s="40" t="e">
        <f>VLOOKUP($B879,期貨大額交易人未沖銷部位!$A$4:$O$499,7,FALSE)</f>
        <v>#N/A</v>
      </c>
      <c r="Z879" s="40" t="e">
        <f>VLOOKUP($B879,期貨大額交易人未沖銷部位!$A$4:$O$499,10,FALSE)</f>
        <v>#N/A</v>
      </c>
      <c r="AA879" s="40" t="e">
        <f>VLOOKUP($B879,期貨大額交易人未沖銷部位!$A$4:$O$499,13,FALSE)</f>
        <v>#N/A</v>
      </c>
      <c r="AB879" s="40" t="e">
        <f>VLOOKUP($B879,期貨大額交易人未沖銷部位!$A$4:$O$499,14,FALSE)</f>
        <v>#N/A</v>
      </c>
      <c r="AC879" s="40" t="e">
        <f>VLOOKUP($B879,期貨大額交易人未沖銷部位!$A$4:$O$499,15,FALSE)</f>
        <v>#N/A</v>
      </c>
      <c r="AD879" s="33" t="e">
        <f>VLOOKUP($B879,三大美股走勢!$A$4:$J$495,4,FALSE)</f>
        <v>#N/A</v>
      </c>
      <c r="AE879" s="33" t="e">
        <f>VLOOKUP($B879,三大美股走勢!$A$4:$J$495,7,FALSE)</f>
        <v>#N/A</v>
      </c>
      <c r="AF879" s="33" t="e">
        <f>VLOOKUP($B879,三大美股走勢!$A$4:$J$495,10,FALSE)</f>
        <v>#N/A</v>
      </c>
    </row>
    <row r="880" spans="2:32">
      <c r="B880" s="32">
        <v>43659</v>
      </c>
      <c r="C880" s="33" t="e">
        <f>VLOOKUP($B880,大盤與近月台指!$A$4:$I$499,2,FALSE)</f>
        <v>#N/A</v>
      </c>
      <c r="D880" s="34" t="e">
        <f>VLOOKUP($B880,大盤與近月台指!$A$4:$I$499,3,FALSE)</f>
        <v>#N/A</v>
      </c>
      <c r="E880" s="35" t="e">
        <f>VLOOKUP($B880,大盤與近月台指!$A$4:$I$499,4,FALSE)</f>
        <v>#N/A</v>
      </c>
      <c r="F880" s="33" t="e">
        <f>VLOOKUP($B880,大盤與近月台指!$A$4:$I$499,5,FALSE)</f>
        <v>#N/A</v>
      </c>
      <c r="G880" s="49" t="e">
        <f>VLOOKUP($B880,三大法人買賣超!$A$4:$I$500,3,FALSE)</f>
        <v>#N/A</v>
      </c>
      <c r="H880" s="34" t="e">
        <f>VLOOKUP($B880,三大法人買賣超!$A$4:$I$500,5,FALSE)</f>
        <v>#N/A</v>
      </c>
      <c r="I880" s="27" t="e">
        <f>VLOOKUP($B880,三大法人買賣超!$A$4:$I$500,7,FALSE)</f>
        <v>#N/A</v>
      </c>
      <c r="J880" s="27" t="e">
        <f>VLOOKUP($B880,三大法人買賣超!$A$4:$I$500,9,FALSE)</f>
        <v>#N/A</v>
      </c>
      <c r="K880" s="37">
        <f>新台幣匯率美元指數!B881</f>
        <v>0</v>
      </c>
      <c r="L880" s="38">
        <f>新台幣匯率美元指數!C881</f>
        <v>0</v>
      </c>
      <c r="M880" s="39">
        <f>新台幣匯率美元指數!D881</f>
        <v>0</v>
      </c>
      <c r="N880" s="27" t="e">
        <f>VLOOKUP($B880,外資期貨未平倉口數!$A$4:$M$499,4,FALSE)</f>
        <v>#N/A</v>
      </c>
      <c r="O880" s="27" t="e">
        <f>VLOOKUP($B880,外資期貨未平倉口數!$A$4:$M$499,9,FALSE)</f>
        <v>#N/A</v>
      </c>
      <c r="P880" s="27" t="e">
        <f>VLOOKUP($B880,外資期貨未平倉口數!$A$4:$M$499,10,FALSE)</f>
        <v>#N/A</v>
      </c>
      <c r="Q880" s="27" t="e">
        <f>VLOOKUP($B880,外資期貨未平倉口數!$A$4:$M$499,11,FALSE)</f>
        <v>#N/A</v>
      </c>
      <c r="R880" s="64" t="e">
        <f>VLOOKUP($B880,選擇權未平倉餘額!$A$4:$I$500,6,FALSE)</f>
        <v>#N/A</v>
      </c>
      <c r="S880" s="64" t="e">
        <f>VLOOKUP($B880,選擇權未平倉餘額!$A$4:$I$500,7,FALSE)</f>
        <v>#N/A</v>
      </c>
      <c r="T880" s="64" t="e">
        <f>VLOOKUP($B880,選擇權未平倉餘額!$A$4:$I$500,8,FALSE)</f>
        <v>#N/A</v>
      </c>
      <c r="U880" s="64" t="e">
        <f>VLOOKUP($B880,選擇權未平倉餘額!$A$4:$I$500,9,FALSE)</f>
        <v>#N/A</v>
      </c>
      <c r="V880" s="39" t="e">
        <f>VLOOKUP($B880,臺指選擇權P_C_Ratios!$A$4:$C$500,3,FALSE)</f>
        <v>#N/A</v>
      </c>
      <c r="W880" s="41" t="e">
        <f>VLOOKUP($B880,散戶多空比!$A$6:$L$500,12,FALSE)</f>
        <v>#N/A</v>
      </c>
      <c r="X880" s="40" t="e">
        <f>VLOOKUP($B880,期貨大額交易人未沖銷部位!$A$4:$O$499,4,FALSE)</f>
        <v>#N/A</v>
      </c>
      <c r="Y880" s="40" t="e">
        <f>VLOOKUP($B880,期貨大額交易人未沖銷部位!$A$4:$O$499,7,FALSE)</f>
        <v>#N/A</v>
      </c>
      <c r="Z880" s="40" t="e">
        <f>VLOOKUP($B880,期貨大額交易人未沖銷部位!$A$4:$O$499,10,FALSE)</f>
        <v>#N/A</v>
      </c>
      <c r="AA880" s="40" t="e">
        <f>VLOOKUP($B880,期貨大額交易人未沖銷部位!$A$4:$O$499,13,FALSE)</f>
        <v>#N/A</v>
      </c>
      <c r="AB880" s="40" t="e">
        <f>VLOOKUP($B880,期貨大額交易人未沖銷部位!$A$4:$O$499,14,FALSE)</f>
        <v>#N/A</v>
      </c>
      <c r="AC880" s="40" t="e">
        <f>VLOOKUP($B880,期貨大額交易人未沖銷部位!$A$4:$O$499,15,FALSE)</f>
        <v>#N/A</v>
      </c>
      <c r="AD880" s="33" t="e">
        <f>VLOOKUP($B880,三大美股走勢!$A$4:$J$495,4,FALSE)</f>
        <v>#N/A</v>
      </c>
      <c r="AE880" s="33" t="e">
        <f>VLOOKUP($B880,三大美股走勢!$A$4:$J$495,7,FALSE)</f>
        <v>#N/A</v>
      </c>
      <c r="AF880" s="33" t="e">
        <f>VLOOKUP($B880,三大美股走勢!$A$4:$J$495,10,FALSE)</f>
        <v>#N/A</v>
      </c>
    </row>
    <row r="881" spans="2:32">
      <c r="B881" s="32">
        <v>43660</v>
      </c>
      <c r="C881" s="33" t="e">
        <f>VLOOKUP($B881,大盤與近月台指!$A$4:$I$499,2,FALSE)</f>
        <v>#N/A</v>
      </c>
      <c r="D881" s="34" t="e">
        <f>VLOOKUP($B881,大盤與近月台指!$A$4:$I$499,3,FALSE)</f>
        <v>#N/A</v>
      </c>
      <c r="E881" s="35" t="e">
        <f>VLOOKUP($B881,大盤與近月台指!$A$4:$I$499,4,FALSE)</f>
        <v>#N/A</v>
      </c>
      <c r="F881" s="33" t="e">
        <f>VLOOKUP($B881,大盤與近月台指!$A$4:$I$499,5,FALSE)</f>
        <v>#N/A</v>
      </c>
      <c r="G881" s="49" t="e">
        <f>VLOOKUP($B881,三大法人買賣超!$A$4:$I$500,3,FALSE)</f>
        <v>#N/A</v>
      </c>
      <c r="H881" s="34" t="e">
        <f>VLOOKUP($B881,三大法人買賣超!$A$4:$I$500,5,FALSE)</f>
        <v>#N/A</v>
      </c>
      <c r="I881" s="27" t="e">
        <f>VLOOKUP($B881,三大法人買賣超!$A$4:$I$500,7,FALSE)</f>
        <v>#N/A</v>
      </c>
      <c r="J881" s="27" t="e">
        <f>VLOOKUP($B881,三大法人買賣超!$A$4:$I$500,9,FALSE)</f>
        <v>#N/A</v>
      </c>
      <c r="K881" s="37">
        <f>新台幣匯率美元指數!B882</f>
        <v>0</v>
      </c>
      <c r="L881" s="38">
        <f>新台幣匯率美元指數!C882</f>
        <v>0</v>
      </c>
      <c r="M881" s="39">
        <f>新台幣匯率美元指數!D882</f>
        <v>0</v>
      </c>
      <c r="N881" s="27" t="e">
        <f>VLOOKUP($B881,外資期貨未平倉口數!$A$4:$M$499,4,FALSE)</f>
        <v>#N/A</v>
      </c>
      <c r="O881" s="27" t="e">
        <f>VLOOKUP($B881,外資期貨未平倉口數!$A$4:$M$499,9,FALSE)</f>
        <v>#N/A</v>
      </c>
      <c r="P881" s="27" t="e">
        <f>VLOOKUP($B881,外資期貨未平倉口數!$A$4:$M$499,10,FALSE)</f>
        <v>#N/A</v>
      </c>
      <c r="Q881" s="27" t="e">
        <f>VLOOKUP($B881,外資期貨未平倉口數!$A$4:$M$499,11,FALSE)</f>
        <v>#N/A</v>
      </c>
      <c r="R881" s="64" t="e">
        <f>VLOOKUP($B881,選擇權未平倉餘額!$A$4:$I$500,6,FALSE)</f>
        <v>#N/A</v>
      </c>
      <c r="S881" s="64" t="e">
        <f>VLOOKUP($B881,選擇權未平倉餘額!$A$4:$I$500,7,FALSE)</f>
        <v>#N/A</v>
      </c>
      <c r="T881" s="64" t="e">
        <f>VLOOKUP($B881,選擇權未平倉餘額!$A$4:$I$500,8,FALSE)</f>
        <v>#N/A</v>
      </c>
      <c r="U881" s="64" t="e">
        <f>VLOOKUP($B881,選擇權未平倉餘額!$A$4:$I$500,9,FALSE)</f>
        <v>#N/A</v>
      </c>
      <c r="V881" s="39" t="e">
        <f>VLOOKUP($B881,臺指選擇權P_C_Ratios!$A$4:$C$500,3,FALSE)</f>
        <v>#N/A</v>
      </c>
      <c r="W881" s="41" t="e">
        <f>VLOOKUP($B881,散戶多空比!$A$6:$L$500,12,FALSE)</f>
        <v>#N/A</v>
      </c>
      <c r="X881" s="40" t="e">
        <f>VLOOKUP($B881,期貨大額交易人未沖銷部位!$A$4:$O$499,4,FALSE)</f>
        <v>#N/A</v>
      </c>
      <c r="Y881" s="40" t="e">
        <f>VLOOKUP($B881,期貨大額交易人未沖銷部位!$A$4:$O$499,7,FALSE)</f>
        <v>#N/A</v>
      </c>
      <c r="Z881" s="40" t="e">
        <f>VLOOKUP($B881,期貨大額交易人未沖銷部位!$A$4:$O$499,10,FALSE)</f>
        <v>#N/A</v>
      </c>
      <c r="AA881" s="40" t="e">
        <f>VLOOKUP($B881,期貨大額交易人未沖銷部位!$A$4:$O$499,13,FALSE)</f>
        <v>#N/A</v>
      </c>
      <c r="AB881" s="40" t="e">
        <f>VLOOKUP($B881,期貨大額交易人未沖銷部位!$A$4:$O$499,14,FALSE)</f>
        <v>#N/A</v>
      </c>
      <c r="AC881" s="40" t="e">
        <f>VLOOKUP($B881,期貨大額交易人未沖銷部位!$A$4:$O$499,15,FALSE)</f>
        <v>#N/A</v>
      </c>
      <c r="AD881" s="33" t="e">
        <f>VLOOKUP($B881,三大美股走勢!$A$4:$J$495,4,FALSE)</f>
        <v>#N/A</v>
      </c>
      <c r="AE881" s="33" t="e">
        <f>VLOOKUP($B881,三大美股走勢!$A$4:$J$495,7,FALSE)</f>
        <v>#N/A</v>
      </c>
      <c r="AF881" s="33" t="e">
        <f>VLOOKUP($B881,三大美股走勢!$A$4:$J$495,10,FALSE)</f>
        <v>#N/A</v>
      </c>
    </row>
    <row r="882" spans="2:32">
      <c r="B882" s="32">
        <v>43661</v>
      </c>
      <c r="C882" s="33" t="e">
        <f>VLOOKUP($B882,大盤與近月台指!$A$4:$I$499,2,FALSE)</f>
        <v>#N/A</v>
      </c>
      <c r="D882" s="34" t="e">
        <f>VLOOKUP($B882,大盤與近月台指!$A$4:$I$499,3,FALSE)</f>
        <v>#N/A</v>
      </c>
      <c r="E882" s="35" t="e">
        <f>VLOOKUP($B882,大盤與近月台指!$A$4:$I$499,4,FALSE)</f>
        <v>#N/A</v>
      </c>
      <c r="F882" s="33" t="e">
        <f>VLOOKUP($B882,大盤與近月台指!$A$4:$I$499,5,FALSE)</f>
        <v>#N/A</v>
      </c>
      <c r="G882" s="49" t="e">
        <f>VLOOKUP($B882,三大法人買賣超!$A$4:$I$500,3,FALSE)</f>
        <v>#N/A</v>
      </c>
      <c r="H882" s="34" t="e">
        <f>VLOOKUP($B882,三大法人買賣超!$A$4:$I$500,5,FALSE)</f>
        <v>#N/A</v>
      </c>
      <c r="I882" s="27" t="e">
        <f>VLOOKUP($B882,三大法人買賣超!$A$4:$I$500,7,FALSE)</f>
        <v>#N/A</v>
      </c>
      <c r="J882" s="27" t="e">
        <f>VLOOKUP($B882,三大法人買賣超!$A$4:$I$500,9,FALSE)</f>
        <v>#N/A</v>
      </c>
      <c r="K882" s="37">
        <f>新台幣匯率美元指數!B883</f>
        <v>0</v>
      </c>
      <c r="L882" s="38">
        <f>新台幣匯率美元指數!C883</f>
        <v>0</v>
      </c>
      <c r="M882" s="39">
        <f>新台幣匯率美元指數!D883</f>
        <v>0</v>
      </c>
      <c r="N882" s="27" t="e">
        <f>VLOOKUP($B882,外資期貨未平倉口數!$A$4:$M$499,4,FALSE)</f>
        <v>#N/A</v>
      </c>
      <c r="O882" s="27" t="e">
        <f>VLOOKUP($B882,外資期貨未平倉口數!$A$4:$M$499,9,FALSE)</f>
        <v>#N/A</v>
      </c>
      <c r="P882" s="27" t="e">
        <f>VLOOKUP($B882,外資期貨未平倉口數!$A$4:$M$499,10,FALSE)</f>
        <v>#N/A</v>
      </c>
      <c r="Q882" s="27" t="e">
        <f>VLOOKUP($B882,外資期貨未平倉口數!$A$4:$M$499,11,FALSE)</f>
        <v>#N/A</v>
      </c>
      <c r="R882" s="64" t="e">
        <f>VLOOKUP($B882,選擇權未平倉餘額!$A$4:$I$500,6,FALSE)</f>
        <v>#N/A</v>
      </c>
      <c r="S882" s="64" t="e">
        <f>VLOOKUP($B882,選擇權未平倉餘額!$A$4:$I$500,7,FALSE)</f>
        <v>#N/A</v>
      </c>
      <c r="T882" s="64" t="e">
        <f>VLOOKUP($B882,選擇權未平倉餘額!$A$4:$I$500,8,FALSE)</f>
        <v>#N/A</v>
      </c>
      <c r="U882" s="64" t="e">
        <f>VLOOKUP($B882,選擇權未平倉餘額!$A$4:$I$500,9,FALSE)</f>
        <v>#N/A</v>
      </c>
      <c r="V882" s="39" t="e">
        <f>VLOOKUP($B882,臺指選擇權P_C_Ratios!$A$4:$C$500,3,FALSE)</f>
        <v>#N/A</v>
      </c>
      <c r="W882" s="41" t="e">
        <f>VLOOKUP($B882,散戶多空比!$A$6:$L$500,12,FALSE)</f>
        <v>#N/A</v>
      </c>
      <c r="X882" s="40" t="e">
        <f>VLOOKUP($B882,期貨大額交易人未沖銷部位!$A$4:$O$499,4,FALSE)</f>
        <v>#N/A</v>
      </c>
      <c r="Y882" s="40" t="e">
        <f>VLOOKUP($B882,期貨大額交易人未沖銷部位!$A$4:$O$499,7,FALSE)</f>
        <v>#N/A</v>
      </c>
      <c r="Z882" s="40" t="e">
        <f>VLOOKUP($B882,期貨大額交易人未沖銷部位!$A$4:$O$499,10,FALSE)</f>
        <v>#N/A</v>
      </c>
      <c r="AA882" s="40" t="e">
        <f>VLOOKUP($B882,期貨大額交易人未沖銷部位!$A$4:$O$499,13,FALSE)</f>
        <v>#N/A</v>
      </c>
      <c r="AB882" s="40" t="e">
        <f>VLOOKUP($B882,期貨大額交易人未沖銷部位!$A$4:$O$499,14,FALSE)</f>
        <v>#N/A</v>
      </c>
      <c r="AC882" s="40" t="e">
        <f>VLOOKUP($B882,期貨大額交易人未沖銷部位!$A$4:$O$499,15,FALSE)</f>
        <v>#N/A</v>
      </c>
      <c r="AD882" s="33" t="e">
        <f>VLOOKUP($B882,三大美股走勢!$A$4:$J$495,4,FALSE)</f>
        <v>#N/A</v>
      </c>
      <c r="AE882" s="33" t="e">
        <f>VLOOKUP($B882,三大美股走勢!$A$4:$J$495,7,FALSE)</f>
        <v>#N/A</v>
      </c>
      <c r="AF882" s="33" t="e">
        <f>VLOOKUP($B882,三大美股走勢!$A$4:$J$495,10,FALSE)</f>
        <v>#N/A</v>
      </c>
    </row>
    <row r="883" spans="2:32">
      <c r="B883" s="32">
        <v>43662</v>
      </c>
      <c r="C883" s="33" t="e">
        <f>VLOOKUP($B883,大盤與近月台指!$A$4:$I$499,2,FALSE)</f>
        <v>#N/A</v>
      </c>
      <c r="D883" s="34" t="e">
        <f>VLOOKUP($B883,大盤與近月台指!$A$4:$I$499,3,FALSE)</f>
        <v>#N/A</v>
      </c>
      <c r="E883" s="35" t="e">
        <f>VLOOKUP($B883,大盤與近月台指!$A$4:$I$499,4,FALSE)</f>
        <v>#N/A</v>
      </c>
      <c r="F883" s="33" t="e">
        <f>VLOOKUP($B883,大盤與近月台指!$A$4:$I$499,5,FALSE)</f>
        <v>#N/A</v>
      </c>
      <c r="G883" s="49" t="e">
        <f>VLOOKUP($B883,三大法人買賣超!$A$4:$I$500,3,FALSE)</f>
        <v>#N/A</v>
      </c>
      <c r="H883" s="34" t="e">
        <f>VLOOKUP($B883,三大法人買賣超!$A$4:$I$500,5,FALSE)</f>
        <v>#N/A</v>
      </c>
      <c r="I883" s="27" t="e">
        <f>VLOOKUP($B883,三大法人買賣超!$A$4:$I$500,7,FALSE)</f>
        <v>#N/A</v>
      </c>
      <c r="J883" s="27" t="e">
        <f>VLOOKUP($B883,三大法人買賣超!$A$4:$I$500,9,FALSE)</f>
        <v>#N/A</v>
      </c>
      <c r="K883" s="37">
        <f>新台幣匯率美元指數!B884</f>
        <v>0</v>
      </c>
      <c r="L883" s="38">
        <f>新台幣匯率美元指數!C884</f>
        <v>0</v>
      </c>
      <c r="M883" s="39">
        <f>新台幣匯率美元指數!D884</f>
        <v>0</v>
      </c>
      <c r="N883" s="27" t="e">
        <f>VLOOKUP($B883,外資期貨未平倉口數!$A$4:$M$499,4,FALSE)</f>
        <v>#N/A</v>
      </c>
      <c r="O883" s="27" t="e">
        <f>VLOOKUP($B883,外資期貨未平倉口數!$A$4:$M$499,9,FALSE)</f>
        <v>#N/A</v>
      </c>
      <c r="P883" s="27" t="e">
        <f>VLOOKUP($B883,外資期貨未平倉口數!$A$4:$M$499,10,FALSE)</f>
        <v>#N/A</v>
      </c>
      <c r="Q883" s="27" t="e">
        <f>VLOOKUP($B883,外資期貨未平倉口數!$A$4:$M$499,11,FALSE)</f>
        <v>#N/A</v>
      </c>
      <c r="R883" s="64" t="e">
        <f>VLOOKUP($B883,選擇權未平倉餘額!$A$4:$I$500,6,FALSE)</f>
        <v>#N/A</v>
      </c>
      <c r="S883" s="64" t="e">
        <f>VLOOKUP($B883,選擇權未平倉餘額!$A$4:$I$500,7,FALSE)</f>
        <v>#N/A</v>
      </c>
      <c r="T883" s="64" t="e">
        <f>VLOOKUP($B883,選擇權未平倉餘額!$A$4:$I$500,8,FALSE)</f>
        <v>#N/A</v>
      </c>
      <c r="U883" s="64" t="e">
        <f>VLOOKUP($B883,選擇權未平倉餘額!$A$4:$I$500,9,FALSE)</f>
        <v>#N/A</v>
      </c>
      <c r="V883" s="39" t="e">
        <f>VLOOKUP($B883,臺指選擇權P_C_Ratios!$A$4:$C$500,3,FALSE)</f>
        <v>#N/A</v>
      </c>
      <c r="W883" s="41" t="e">
        <f>VLOOKUP($B883,散戶多空比!$A$6:$L$500,12,FALSE)</f>
        <v>#N/A</v>
      </c>
      <c r="X883" s="40" t="e">
        <f>VLOOKUP($B883,期貨大額交易人未沖銷部位!$A$4:$O$499,4,FALSE)</f>
        <v>#N/A</v>
      </c>
      <c r="Y883" s="40" t="e">
        <f>VLOOKUP($B883,期貨大額交易人未沖銷部位!$A$4:$O$499,7,FALSE)</f>
        <v>#N/A</v>
      </c>
      <c r="Z883" s="40" t="e">
        <f>VLOOKUP($B883,期貨大額交易人未沖銷部位!$A$4:$O$499,10,FALSE)</f>
        <v>#N/A</v>
      </c>
      <c r="AA883" s="40" t="e">
        <f>VLOOKUP($B883,期貨大額交易人未沖銷部位!$A$4:$O$499,13,FALSE)</f>
        <v>#N/A</v>
      </c>
      <c r="AB883" s="40" t="e">
        <f>VLOOKUP($B883,期貨大額交易人未沖銷部位!$A$4:$O$499,14,FALSE)</f>
        <v>#N/A</v>
      </c>
      <c r="AC883" s="40" t="e">
        <f>VLOOKUP($B883,期貨大額交易人未沖銷部位!$A$4:$O$499,15,FALSE)</f>
        <v>#N/A</v>
      </c>
      <c r="AD883" s="33" t="e">
        <f>VLOOKUP($B883,三大美股走勢!$A$4:$J$495,4,FALSE)</f>
        <v>#N/A</v>
      </c>
      <c r="AE883" s="33" t="e">
        <f>VLOOKUP($B883,三大美股走勢!$A$4:$J$495,7,FALSE)</f>
        <v>#N/A</v>
      </c>
      <c r="AF883" s="33" t="e">
        <f>VLOOKUP($B883,三大美股走勢!$A$4:$J$495,10,FALSE)</f>
        <v>#N/A</v>
      </c>
    </row>
    <row r="884" spans="2:32">
      <c r="B884" s="32">
        <v>43663</v>
      </c>
      <c r="C884" s="33" t="e">
        <f>VLOOKUP($B884,大盤與近月台指!$A$4:$I$499,2,FALSE)</f>
        <v>#N/A</v>
      </c>
      <c r="D884" s="34" t="e">
        <f>VLOOKUP($B884,大盤與近月台指!$A$4:$I$499,3,FALSE)</f>
        <v>#N/A</v>
      </c>
      <c r="E884" s="35" t="e">
        <f>VLOOKUP($B884,大盤與近月台指!$A$4:$I$499,4,FALSE)</f>
        <v>#N/A</v>
      </c>
      <c r="F884" s="33" t="e">
        <f>VLOOKUP($B884,大盤與近月台指!$A$4:$I$499,5,FALSE)</f>
        <v>#N/A</v>
      </c>
      <c r="G884" s="49" t="e">
        <f>VLOOKUP($B884,三大法人買賣超!$A$4:$I$500,3,FALSE)</f>
        <v>#N/A</v>
      </c>
      <c r="H884" s="34" t="e">
        <f>VLOOKUP($B884,三大法人買賣超!$A$4:$I$500,5,FALSE)</f>
        <v>#N/A</v>
      </c>
      <c r="I884" s="27" t="e">
        <f>VLOOKUP($B884,三大法人買賣超!$A$4:$I$500,7,FALSE)</f>
        <v>#N/A</v>
      </c>
      <c r="J884" s="27" t="e">
        <f>VLOOKUP($B884,三大法人買賣超!$A$4:$I$500,9,FALSE)</f>
        <v>#N/A</v>
      </c>
      <c r="K884" s="37">
        <f>新台幣匯率美元指數!B885</f>
        <v>0</v>
      </c>
      <c r="L884" s="38">
        <f>新台幣匯率美元指數!C885</f>
        <v>0</v>
      </c>
      <c r="M884" s="39">
        <f>新台幣匯率美元指數!D885</f>
        <v>0</v>
      </c>
      <c r="N884" s="27" t="e">
        <f>VLOOKUP($B884,外資期貨未平倉口數!$A$4:$M$499,4,FALSE)</f>
        <v>#N/A</v>
      </c>
      <c r="O884" s="27" t="e">
        <f>VLOOKUP($B884,外資期貨未平倉口數!$A$4:$M$499,9,FALSE)</f>
        <v>#N/A</v>
      </c>
      <c r="P884" s="27" t="e">
        <f>VLOOKUP($B884,外資期貨未平倉口數!$A$4:$M$499,10,FALSE)</f>
        <v>#N/A</v>
      </c>
      <c r="Q884" s="27" t="e">
        <f>VLOOKUP($B884,外資期貨未平倉口數!$A$4:$M$499,11,FALSE)</f>
        <v>#N/A</v>
      </c>
      <c r="R884" s="64" t="e">
        <f>VLOOKUP($B884,選擇權未平倉餘額!$A$4:$I$500,6,FALSE)</f>
        <v>#N/A</v>
      </c>
      <c r="S884" s="64" t="e">
        <f>VLOOKUP($B884,選擇權未平倉餘額!$A$4:$I$500,7,FALSE)</f>
        <v>#N/A</v>
      </c>
      <c r="T884" s="64" t="e">
        <f>VLOOKUP($B884,選擇權未平倉餘額!$A$4:$I$500,8,FALSE)</f>
        <v>#N/A</v>
      </c>
      <c r="U884" s="64" t="e">
        <f>VLOOKUP($B884,選擇權未平倉餘額!$A$4:$I$500,9,FALSE)</f>
        <v>#N/A</v>
      </c>
      <c r="V884" s="39" t="e">
        <f>VLOOKUP($B884,臺指選擇權P_C_Ratios!$A$4:$C$500,3,FALSE)</f>
        <v>#N/A</v>
      </c>
      <c r="W884" s="41" t="e">
        <f>VLOOKUP($B884,散戶多空比!$A$6:$L$500,12,FALSE)</f>
        <v>#N/A</v>
      </c>
      <c r="X884" s="40" t="e">
        <f>VLOOKUP($B884,期貨大額交易人未沖銷部位!$A$4:$O$499,4,FALSE)</f>
        <v>#N/A</v>
      </c>
      <c r="Y884" s="40" t="e">
        <f>VLOOKUP($B884,期貨大額交易人未沖銷部位!$A$4:$O$499,7,FALSE)</f>
        <v>#N/A</v>
      </c>
      <c r="Z884" s="40" t="e">
        <f>VLOOKUP($B884,期貨大額交易人未沖銷部位!$A$4:$O$499,10,FALSE)</f>
        <v>#N/A</v>
      </c>
      <c r="AA884" s="40" t="e">
        <f>VLOOKUP($B884,期貨大額交易人未沖銷部位!$A$4:$O$499,13,FALSE)</f>
        <v>#N/A</v>
      </c>
      <c r="AB884" s="40" t="e">
        <f>VLOOKUP($B884,期貨大額交易人未沖銷部位!$A$4:$O$499,14,FALSE)</f>
        <v>#N/A</v>
      </c>
      <c r="AC884" s="40" t="e">
        <f>VLOOKUP($B884,期貨大額交易人未沖銷部位!$A$4:$O$499,15,FALSE)</f>
        <v>#N/A</v>
      </c>
      <c r="AD884" s="33" t="e">
        <f>VLOOKUP($B884,三大美股走勢!$A$4:$J$495,4,FALSE)</f>
        <v>#N/A</v>
      </c>
      <c r="AE884" s="33" t="e">
        <f>VLOOKUP($B884,三大美股走勢!$A$4:$J$495,7,FALSE)</f>
        <v>#N/A</v>
      </c>
      <c r="AF884" s="33" t="e">
        <f>VLOOKUP($B884,三大美股走勢!$A$4:$J$495,10,FALSE)</f>
        <v>#N/A</v>
      </c>
    </row>
    <row r="885" spans="2:32">
      <c r="B885" s="32">
        <v>43664</v>
      </c>
      <c r="C885" s="33" t="e">
        <f>VLOOKUP($B885,大盤與近月台指!$A$4:$I$499,2,FALSE)</f>
        <v>#N/A</v>
      </c>
      <c r="D885" s="34" t="e">
        <f>VLOOKUP($B885,大盤與近月台指!$A$4:$I$499,3,FALSE)</f>
        <v>#N/A</v>
      </c>
      <c r="E885" s="35" t="e">
        <f>VLOOKUP($B885,大盤與近月台指!$A$4:$I$499,4,FALSE)</f>
        <v>#N/A</v>
      </c>
      <c r="F885" s="33" t="e">
        <f>VLOOKUP($B885,大盤與近月台指!$A$4:$I$499,5,FALSE)</f>
        <v>#N/A</v>
      </c>
      <c r="G885" s="49" t="e">
        <f>VLOOKUP($B885,三大法人買賣超!$A$4:$I$500,3,FALSE)</f>
        <v>#N/A</v>
      </c>
      <c r="H885" s="34" t="e">
        <f>VLOOKUP($B885,三大法人買賣超!$A$4:$I$500,5,FALSE)</f>
        <v>#N/A</v>
      </c>
      <c r="I885" s="27" t="e">
        <f>VLOOKUP($B885,三大法人買賣超!$A$4:$I$500,7,FALSE)</f>
        <v>#N/A</v>
      </c>
      <c r="J885" s="27" t="e">
        <f>VLOOKUP($B885,三大法人買賣超!$A$4:$I$500,9,FALSE)</f>
        <v>#N/A</v>
      </c>
      <c r="K885" s="37">
        <f>新台幣匯率美元指數!B886</f>
        <v>0</v>
      </c>
      <c r="L885" s="38">
        <f>新台幣匯率美元指數!C886</f>
        <v>0</v>
      </c>
      <c r="M885" s="39">
        <f>新台幣匯率美元指數!D886</f>
        <v>0</v>
      </c>
      <c r="N885" s="27" t="e">
        <f>VLOOKUP($B885,外資期貨未平倉口數!$A$4:$M$499,4,FALSE)</f>
        <v>#N/A</v>
      </c>
      <c r="O885" s="27" t="e">
        <f>VLOOKUP($B885,外資期貨未平倉口數!$A$4:$M$499,9,FALSE)</f>
        <v>#N/A</v>
      </c>
      <c r="P885" s="27" t="e">
        <f>VLOOKUP($B885,外資期貨未平倉口數!$A$4:$M$499,10,FALSE)</f>
        <v>#N/A</v>
      </c>
      <c r="Q885" s="27" t="e">
        <f>VLOOKUP($B885,外資期貨未平倉口數!$A$4:$M$499,11,FALSE)</f>
        <v>#N/A</v>
      </c>
      <c r="R885" s="64" t="e">
        <f>VLOOKUP($B885,選擇權未平倉餘額!$A$4:$I$500,6,FALSE)</f>
        <v>#N/A</v>
      </c>
      <c r="S885" s="64" t="e">
        <f>VLOOKUP($B885,選擇權未平倉餘額!$A$4:$I$500,7,FALSE)</f>
        <v>#N/A</v>
      </c>
      <c r="T885" s="64" t="e">
        <f>VLOOKUP($B885,選擇權未平倉餘額!$A$4:$I$500,8,FALSE)</f>
        <v>#N/A</v>
      </c>
      <c r="U885" s="64" t="e">
        <f>VLOOKUP($B885,選擇權未平倉餘額!$A$4:$I$500,9,FALSE)</f>
        <v>#N/A</v>
      </c>
      <c r="V885" s="39" t="e">
        <f>VLOOKUP($B885,臺指選擇權P_C_Ratios!$A$4:$C$500,3,FALSE)</f>
        <v>#N/A</v>
      </c>
      <c r="W885" s="41" t="e">
        <f>VLOOKUP($B885,散戶多空比!$A$6:$L$500,12,FALSE)</f>
        <v>#N/A</v>
      </c>
      <c r="X885" s="40" t="e">
        <f>VLOOKUP($B885,期貨大額交易人未沖銷部位!$A$4:$O$499,4,FALSE)</f>
        <v>#N/A</v>
      </c>
      <c r="Y885" s="40" t="e">
        <f>VLOOKUP($B885,期貨大額交易人未沖銷部位!$A$4:$O$499,7,FALSE)</f>
        <v>#N/A</v>
      </c>
      <c r="Z885" s="40" t="e">
        <f>VLOOKUP($B885,期貨大額交易人未沖銷部位!$A$4:$O$499,10,FALSE)</f>
        <v>#N/A</v>
      </c>
      <c r="AA885" s="40" t="e">
        <f>VLOOKUP($B885,期貨大額交易人未沖銷部位!$A$4:$O$499,13,FALSE)</f>
        <v>#N/A</v>
      </c>
      <c r="AB885" s="40" t="e">
        <f>VLOOKUP($B885,期貨大額交易人未沖銷部位!$A$4:$O$499,14,FALSE)</f>
        <v>#N/A</v>
      </c>
      <c r="AC885" s="40" t="e">
        <f>VLOOKUP($B885,期貨大額交易人未沖銷部位!$A$4:$O$499,15,FALSE)</f>
        <v>#N/A</v>
      </c>
      <c r="AD885" s="33" t="e">
        <f>VLOOKUP($B885,三大美股走勢!$A$4:$J$495,4,FALSE)</f>
        <v>#N/A</v>
      </c>
      <c r="AE885" s="33" t="e">
        <f>VLOOKUP($B885,三大美股走勢!$A$4:$J$495,7,FALSE)</f>
        <v>#N/A</v>
      </c>
      <c r="AF885" s="33" t="e">
        <f>VLOOKUP($B885,三大美股走勢!$A$4:$J$495,10,FALSE)</f>
        <v>#N/A</v>
      </c>
    </row>
    <row r="886" spans="2:32">
      <c r="B886" s="32">
        <v>43665</v>
      </c>
      <c r="C886" s="33" t="e">
        <f>VLOOKUP($B886,大盤與近月台指!$A$4:$I$499,2,FALSE)</f>
        <v>#N/A</v>
      </c>
      <c r="D886" s="34" t="e">
        <f>VLOOKUP($B886,大盤與近月台指!$A$4:$I$499,3,FALSE)</f>
        <v>#N/A</v>
      </c>
      <c r="E886" s="35" t="e">
        <f>VLOOKUP($B886,大盤與近月台指!$A$4:$I$499,4,FALSE)</f>
        <v>#N/A</v>
      </c>
      <c r="F886" s="33" t="e">
        <f>VLOOKUP($B886,大盤與近月台指!$A$4:$I$499,5,FALSE)</f>
        <v>#N/A</v>
      </c>
      <c r="G886" s="49" t="e">
        <f>VLOOKUP($B886,三大法人買賣超!$A$4:$I$500,3,FALSE)</f>
        <v>#N/A</v>
      </c>
      <c r="H886" s="34" t="e">
        <f>VLOOKUP($B886,三大法人買賣超!$A$4:$I$500,5,FALSE)</f>
        <v>#N/A</v>
      </c>
      <c r="I886" s="27" t="e">
        <f>VLOOKUP($B886,三大法人買賣超!$A$4:$I$500,7,FALSE)</f>
        <v>#N/A</v>
      </c>
      <c r="J886" s="27" t="e">
        <f>VLOOKUP($B886,三大法人買賣超!$A$4:$I$500,9,FALSE)</f>
        <v>#N/A</v>
      </c>
      <c r="K886" s="37">
        <f>新台幣匯率美元指數!B887</f>
        <v>0</v>
      </c>
      <c r="L886" s="38">
        <f>新台幣匯率美元指數!C887</f>
        <v>0</v>
      </c>
      <c r="M886" s="39">
        <f>新台幣匯率美元指數!D887</f>
        <v>0</v>
      </c>
      <c r="N886" s="27" t="e">
        <f>VLOOKUP($B886,外資期貨未平倉口數!$A$4:$M$499,4,FALSE)</f>
        <v>#N/A</v>
      </c>
      <c r="O886" s="27" t="e">
        <f>VLOOKUP($B886,外資期貨未平倉口數!$A$4:$M$499,9,FALSE)</f>
        <v>#N/A</v>
      </c>
      <c r="P886" s="27" t="e">
        <f>VLOOKUP($B886,外資期貨未平倉口數!$A$4:$M$499,10,FALSE)</f>
        <v>#N/A</v>
      </c>
      <c r="Q886" s="27" t="e">
        <f>VLOOKUP($B886,外資期貨未平倉口數!$A$4:$M$499,11,FALSE)</f>
        <v>#N/A</v>
      </c>
      <c r="R886" s="64" t="e">
        <f>VLOOKUP($B886,選擇權未平倉餘額!$A$4:$I$500,6,FALSE)</f>
        <v>#N/A</v>
      </c>
      <c r="S886" s="64" t="e">
        <f>VLOOKUP($B886,選擇權未平倉餘額!$A$4:$I$500,7,FALSE)</f>
        <v>#N/A</v>
      </c>
      <c r="T886" s="64" t="e">
        <f>VLOOKUP($B886,選擇權未平倉餘額!$A$4:$I$500,8,FALSE)</f>
        <v>#N/A</v>
      </c>
      <c r="U886" s="64" t="e">
        <f>VLOOKUP($B886,選擇權未平倉餘額!$A$4:$I$500,9,FALSE)</f>
        <v>#N/A</v>
      </c>
      <c r="V886" s="39" t="e">
        <f>VLOOKUP($B886,臺指選擇權P_C_Ratios!$A$4:$C$500,3,FALSE)</f>
        <v>#N/A</v>
      </c>
      <c r="W886" s="41" t="e">
        <f>VLOOKUP($B886,散戶多空比!$A$6:$L$500,12,FALSE)</f>
        <v>#N/A</v>
      </c>
      <c r="X886" s="40" t="e">
        <f>VLOOKUP($B886,期貨大額交易人未沖銷部位!$A$4:$O$499,4,FALSE)</f>
        <v>#N/A</v>
      </c>
      <c r="Y886" s="40" t="e">
        <f>VLOOKUP($B886,期貨大額交易人未沖銷部位!$A$4:$O$499,7,FALSE)</f>
        <v>#N/A</v>
      </c>
      <c r="Z886" s="40" t="e">
        <f>VLOOKUP($B886,期貨大額交易人未沖銷部位!$A$4:$O$499,10,FALSE)</f>
        <v>#N/A</v>
      </c>
      <c r="AA886" s="40" t="e">
        <f>VLOOKUP($B886,期貨大額交易人未沖銷部位!$A$4:$O$499,13,FALSE)</f>
        <v>#N/A</v>
      </c>
      <c r="AB886" s="40" t="e">
        <f>VLOOKUP($B886,期貨大額交易人未沖銷部位!$A$4:$O$499,14,FALSE)</f>
        <v>#N/A</v>
      </c>
      <c r="AC886" s="40" t="e">
        <f>VLOOKUP($B886,期貨大額交易人未沖銷部位!$A$4:$O$499,15,FALSE)</f>
        <v>#N/A</v>
      </c>
      <c r="AD886" s="33" t="e">
        <f>VLOOKUP($B886,三大美股走勢!$A$4:$J$495,4,FALSE)</f>
        <v>#N/A</v>
      </c>
      <c r="AE886" s="33" t="e">
        <f>VLOOKUP($B886,三大美股走勢!$A$4:$J$495,7,FALSE)</f>
        <v>#N/A</v>
      </c>
      <c r="AF886" s="33" t="e">
        <f>VLOOKUP($B886,三大美股走勢!$A$4:$J$495,10,FALSE)</f>
        <v>#N/A</v>
      </c>
    </row>
    <row r="887" spans="2:32">
      <c r="B887" s="32">
        <v>43666</v>
      </c>
      <c r="C887" s="33" t="e">
        <f>VLOOKUP($B887,大盤與近月台指!$A$4:$I$499,2,FALSE)</f>
        <v>#N/A</v>
      </c>
      <c r="D887" s="34" t="e">
        <f>VLOOKUP($B887,大盤與近月台指!$A$4:$I$499,3,FALSE)</f>
        <v>#N/A</v>
      </c>
      <c r="E887" s="35" t="e">
        <f>VLOOKUP($B887,大盤與近月台指!$A$4:$I$499,4,FALSE)</f>
        <v>#N/A</v>
      </c>
      <c r="F887" s="33" t="e">
        <f>VLOOKUP($B887,大盤與近月台指!$A$4:$I$499,5,FALSE)</f>
        <v>#N/A</v>
      </c>
      <c r="G887" s="49" t="e">
        <f>VLOOKUP($B887,三大法人買賣超!$A$4:$I$500,3,FALSE)</f>
        <v>#N/A</v>
      </c>
      <c r="H887" s="34" t="e">
        <f>VLOOKUP($B887,三大法人買賣超!$A$4:$I$500,5,FALSE)</f>
        <v>#N/A</v>
      </c>
      <c r="I887" s="27" t="e">
        <f>VLOOKUP($B887,三大法人買賣超!$A$4:$I$500,7,FALSE)</f>
        <v>#N/A</v>
      </c>
      <c r="J887" s="27" t="e">
        <f>VLOOKUP($B887,三大法人買賣超!$A$4:$I$500,9,FALSE)</f>
        <v>#N/A</v>
      </c>
      <c r="K887" s="37">
        <f>新台幣匯率美元指數!B888</f>
        <v>0</v>
      </c>
      <c r="L887" s="38">
        <f>新台幣匯率美元指數!C888</f>
        <v>0</v>
      </c>
      <c r="M887" s="39">
        <f>新台幣匯率美元指數!D888</f>
        <v>0</v>
      </c>
      <c r="N887" s="27" t="e">
        <f>VLOOKUP($B887,外資期貨未平倉口數!$A$4:$M$499,4,FALSE)</f>
        <v>#N/A</v>
      </c>
      <c r="O887" s="27" t="e">
        <f>VLOOKUP($B887,外資期貨未平倉口數!$A$4:$M$499,9,FALSE)</f>
        <v>#N/A</v>
      </c>
      <c r="P887" s="27" t="e">
        <f>VLOOKUP($B887,外資期貨未平倉口數!$A$4:$M$499,10,FALSE)</f>
        <v>#N/A</v>
      </c>
      <c r="Q887" s="27" t="e">
        <f>VLOOKUP($B887,外資期貨未平倉口數!$A$4:$M$499,11,FALSE)</f>
        <v>#N/A</v>
      </c>
      <c r="R887" s="64" t="e">
        <f>VLOOKUP($B887,選擇權未平倉餘額!$A$4:$I$500,6,FALSE)</f>
        <v>#N/A</v>
      </c>
      <c r="S887" s="64" t="e">
        <f>VLOOKUP($B887,選擇權未平倉餘額!$A$4:$I$500,7,FALSE)</f>
        <v>#N/A</v>
      </c>
      <c r="T887" s="64" t="e">
        <f>VLOOKUP($B887,選擇權未平倉餘額!$A$4:$I$500,8,FALSE)</f>
        <v>#N/A</v>
      </c>
      <c r="U887" s="64" t="e">
        <f>VLOOKUP($B887,選擇權未平倉餘額!$A$4:$I$500,9,FALSE)</f>
        <v>#N/A</v>
      </c>
      <c r="V887" s="39" t="e">
        <f>VLOOKUP($B887,臺指選擇權P_C_Ratios!$A$4:$C$500,3,FALSE)</f>
        <v>#N/A</v>
      </c>
      <c r="W887" s="41" t="e">
        <f>VLOOKUP($B887,散戶多空比!$A$6:$L$500,12,FALSE)</f>
        <v>#N/A</v>
      </c>
      <c r="X887" s="40" t="e">
        <f>VLOOKUP($B887,期貨大額交易人未沖銷部位!$A$4:$O$499,4,FALSE)</f>
        <v>#N/A</v>
      </c>
      <c r="Y887" s="40" t="e">
        <f>VLOOKUP($B887,期貨大額交易人未沖銷部位!$A$4:$O$499,7,FALSE)</f>
        <v>#N/A</v>
      </c>
      <c r="Z887" s="40" t="e">
        <f>VLOOKUP($B887,期貨大額交易人未沖銷部位!$A$4:$O$499,10,FALSE)</f>
        <v>#N/A</v>
      </c>
      <c r="AA887" s="40" t="e">
        <f>VLOOKUP($B887,期貨大額交易人未沖銷部位!$A$4:$O$499,13,FALSE)</f>
        <v>#N/A</v>
      </c>
      <c r="AB887" s="40" t="e">
        <f>VLOOKUP($B887,期貨大額交易人未沖銷部位!$A$4:$O$499,14,FALSE)</f>
        <v>#N/A</v>
      </c>
      <c r="AC887" s="40" t="e">
        <f>VLOOKUP($B887,期貨大額交易人未沖銷部位!$A$4:$O$499,15,FALSE)</f>
        <v>#N/A</v>
      </c>
      <c r="AD887" s="33" t="e">
        <f>VLOOKUP($B887,三大美股走勢!$A$4:$J$495,4,FALSE)</f>
        <v>#N/A</v>
      </c>
      <c r="AE887" s="33" t="e">
        <f>VLOOKUP($B887,三大美股走勢!$A$4:$J$495,7,FALSE)</f>
        <v>#N/A</v>
      </c>
      <c r="AF887" s="33" t="e">
        <f>VLOOKUP($B887,三大美股走勢!$A$4:$J$495,10,FALSE)</f>
        <v>#N/A</v>
      </c>
    </row>
    <row r="888" spans="2:32">
      <c r="B888" s="32">
        <v>43667</v>
      </c>
      <c r="C888" s="33" t="e">
        <f>VLOOKUP($B888,大盤與近月台指!$A$4:$I$499,2,FALSE)</f>
        <v>#N/A</v>
      </c>
      <c r="D888" s="34" t="e">
        <f>VLOOKUP($B888,大盤與近月台指!$A$4:$I$499,3,FALSE)</f>
        <v>#N/A</v>
      </c>
      <c r="E888" s="35" t="e">
        <f>VLOOKUP($B888,大盤與近月台指!$A$4:$I$499,4,FALSE)</f>
        <v>#N/A</v>
      </c>
      <c r="F888" s="33" t="e">
        <f>VLOOKUP($B888,大盤與近月台指!$A$4:$I$499,5,FALSE)</f>
        <v>#N/A</v>
      </c>
      <c r="G888" s="49" t="e">
        <f>VLOOKUP($B888,三大法人買賣超!$A$4:$I$500,3,FALSE)</f>
        <v>#N/A</v>
      </c>
      <c r="H888" s="34" t="e">
        <f>VLOOKUP($B888,三大法人買賣超!$A$4:$I$500,5,FALSE)</f>
        <v>#N/A</v>
      </c>
      <c r="I888" s="27" t="e">
        <f>VLOOKUP($B888,三大法人買賣超!$A$4:$I$500,7,FALSE)</f>
        <v>#N/A</v>
      </c>
      <c r="J888" s="27" t="e">
        <f>VLOOKUP($B888,三大法人買賣超!$A$4:$I$500,9,FALSE)</f>
        <v>#N/A</v>
      </c>
      <c r="K888" s="37">
        <f>新台幣匯率美元指數!B889</f>
        <v>0</v>
      </c>
      <c r="L888" s="38">
        <f>新台幣匯率美元指數!C889</f>
        <v>0</v>
      </c>
      <c r="M888" s="39">
        <f>新台幣匯率美元指數!D889</f>
        <v>0</v>
      </c>
      <c r="N888" s="27" t="e">
        <f>VLOOKUP($B888,外資期貨未平倉口數!$A$4:$M$499,4,FALSE)</f>
        <v>#N/A</v>
      </c>
      <c r="O888" s="27" t="e">
        <f>VLOOKUP($B888,外資期貨未平倉口數!$A$4:$M$499,9,FALSE)</f>
        <v>#N/A</v>
      </c>
      <c r="P888" s="27" t="e">
        <f>VLOOKUP($B888,外資期貨未平倉口數!$A$4:$M$499,10,FALSE)</f>
        <v>#N/A</v>
      </c>
      <c r="Q888" s="27" t="e">
        <f>VLOOKUP($B888,外資期貨未平倉口數!$A$4:$M$499,11,FALSE)</f>
        <v>#N/A</v>
      </c>
      <c r="R888" s="64" t="e">
        <f>VLOOKUP($B888,選擇權未平倉餘額!$A$4:$I$500,6,FALSE)</f>
        <v>#N/A</v>
      </c>
      <c r="S888" s="64" t="e">
        <f>VLOOKUP($B888,選擇權未平倉餘額!$A$4:$I$500,7,FALSE)</f>
        <v>#N/A</v>
      </c>
      <c r="T888" s="64" t="e">
        <f>VLOOKUP($B888,選擇權未平倉餘額!$A$4:$I$500,8,FALSE)</f>
        <v>#N/A</v>
      </c>
      <c r="U888" s="64" t="e">
        <f>VLOOKUP($B888,選擇權未平倉餘額!$A$4:$I$500,9,FALSE)</f>
        <v>#N/A</v>
      </c>
      <c r="V888" s="39" t="e">
        <f>VLOOKUP($B888,臺指選擇權P_C_Ratios!$A$4:$C$500,3,FALSE)</f>
        <v>#N/A</v>
      </c>
      <c r="W888" s="41" t="e">
        <f>VLOOKUP($B888,散戶多空比!$A$6:$L$500,12,FALSE)</f>
        <v>#N/A</v>
      </c>
      <c r="X888" s="40" t="e">
        <f>VLOOKUP($B888,期貨大額交易人未沖銷部位!$A$4:$O$499,4,FALSE)</f>
        <v>#N/A</v>
      </c>
      <c r="Y888" s="40" t="e">
        <f>VLOOKUP($B888,期貨大額交易人未沖銷部位!$A$4:$O$499,7,FALSE)</f>
        <v>#N/A</v>
      </c>
      <c r="Z888" s="40" t="e">
        <f>VLOOKUP($B888,期貨大額交易人未沖銷部位!$A$4:$O$499,10,FALSE)</f>
        <v>#N/A</v>
      </c>
      <c r="AA888" s="40" t="e">
        <f>VLOOKUP($B888,期貨大額交易人未沖銷部位!$A$4:$O$499,13,FALSE)</f>
        <v>#N/A</v>
      </c>
      <c r="AB888" s="40" t="e">
        <f>VLOOKUP($B888,期貨大額交易人未沖銷部位!$A$4:$O$499,14,FALSE)</f>
        <v>#N/A</v>
      </c>
      <c r="AC888" s="40" t="e">
        <f>VLOOKUP($B888,期貨大額交易人未沖銷部位!$A$4:$O$499,15,FALSE)</f>
        <v>#N/A</v>
      </c>
      <c r="AD888" s="33" t="e">
        <f>VLOOKUP($B888,三大美股走勢!$A$4:$J$495,4,FALSE)</f>
        <v>#N/A</v>
      </c>
      <c r="AE888" s="33" t="e">
        <f>VLOOKUP($B888,三大美股走勢!$A$4:$J$495,7,FALSE)</f>
        <v>#N/A</v>
      </c>
      <c r="AF888" s="33" t="e">
        <f>VLOOKUP($B888,三大美股走勢!$A$4:$J$495,10,FALSE)</f>
        <v>#N/A</v>
      </c>
    </row>
    <row r="889" spans="2:32">
      <c r="B889" s="32">
        <v>43668</v>
      </c>
      <c r="C889" s="33" t="e">
        <f>VLOOKUP($B889,大盤與近月台指!$A$4:$I$499,2,FALSE)</f>
        <v>#N/A</v>
      </c>
      <c r="D889" s="34" t="e">
        <f>VLOOKUP($B889,大盤與近月台指!$A$4:$I$499,3,FALSE)</f>
        <v>#N/A</v>
      </c>
      <c r="E889" s="35" t="e">
        <f>VLOOKUP($B889,大盤與近月台指!$A$4:$I$499,4,FALSE)</f>
        <v>#N/A</v>
      </c>
      <c r="F889" s="33" t="e">
        <f>VLOOKUP($B889,大盤與近月台指!$A$4:$I$499,5,FALSE)</f>
        <v>#N/A</v>
      </c>
      <c r="G889" s="49" t="e">
        <f>VLOOKUP($B889,三大法人買賣超!$A$4:$I$500,3,FALSE)</f>
        <v>#N/A</v>
      </c>
      <c r="H889" s="34" t="e">
        <f>VLOOKUP($B889,三大法人買賣超!$A$4:$I$500,5,FALSE)</f>
        <v>#N/A</v>
      </c>
      <c r="I889" s="27" t="e">
        <f>VLOOKUP($B889,三大法人買賣超!$A$4:$I$500,7,FALSE)</f>
        <v>#N/A</v>
      </c>
      <c r="J889" s="27" t="e">
        <f>VLOOKUP($B889,三大法人買賣超!$A$4:$I$500,9,FALSE)</f>
        <v>#N/A</v>
      </c>
      <c r="K889" s="37">
        <f>新台幣匯率美元指數!B890</f>
        <v>0</v>
      </c>
      <c r="L889" s="38">
        <f>新台幣匯率美元指數!C890</f>
        <v>0</v>
      </c>
      <c r="M889" s="39">
        <f>新台幣匯率美元指數!D890</f>
        <v>0</v>
      </c>
      <c r="N889" s="27" t="e">
        <f>VLOOKUP($B889,外資期貨未平倉口數!$A$4:$M$499,4,FALSE)</f>
        <v>#N/A</v>
      </c>
      <c r="O889" s="27" t="e">
        <f>VLOOKUP($B889,外資期貨未平倉口數!$A$4:$M$499,9,FALSE)</f>
        <v>#N/A</v>
      </c>
      <c r="P889" s="27" t="e">
        <f>VLOOKUP($B889,外資期貨未平倉口數!$A$4:$M$499,10,FALSE)</f>
        <v>#N/A</v>
      </c>
      <c r="Q889" s="27" t="e">
        <f>VLOOKUP($B889,外資期貨未平倉口數!$A$4:$M$499,11,FALSE)</f>
        <v>#N/A</v>
      </c>
      <c r="R889" s="64" t="e">
        <f>VLOOKUP($B889,選擇權未平倉餘額!$A$4:$I$500,6,FALSE)</f>
        <v>#N/A</v>
      </c>
      <c r="S889" s="64" t="e">
        <f>VLOOKUP($B889,選擇權未平倉餘額!$A$4:$I$500,7,FALSE)</f>
        <v>#N/A</v>
      </c>
      <c r="T889" s="64" t="e">
        <f>VLOOKUP($B889,選擇權未平倉餘額!$A$4:$I$500,8,FALSE)</f>
        <v>#N/A</v>
      </c>
      <c r="U889" s="64" t="e">
        <f>VLOOKUP($B889,選擇權未平倉餘額!$A$4:$I$500,9,FALSE)</f>
        <v>#N/A</v>
      </c>
      <c r="V889" s="39" t="e">
        <f>VLOOKUP($B889,臺指選擇權P_C_Ratios!$A$4:$C$500,3,FALSE)</f>
        <v>#N/A</v>
      </c>
      <c r="W889" s="41" t="e">
        <f>VLOOKUP($B889,散戶多空比!$A$6:$L$500,12,FALSE)</f>
        <v>#N/A</v>
      </c>
      <c r="X889" s="40" t="e">
        <f>VLOOKUP($B889,期貨大額交易人未沖銷部位!$A$4:$O$499,4,FALSE)</f>
        <v>#N/A</v>
      </c>
      <c r="Y889" s="40" t="e">
        <f>VLOOKUP($B889,期貨大額交易人未沖銷部位!$A$4:$O$499,7,FALSE)</f>
        <v>#N/A</v>
      </c>
      <c r="Z889" s="40" t="e">
        <f>VLOOKUP($B889,期貨大額交易人未沖銷部位!$A$4:$O$499,10,FALSE)</f>
        <v>#N/A</v>
      </c>
      <c r="AA889" s="40" t="e">
        <f>VLOOKUP($B889,期貨大額交易人未沖銷部位!$A$4:$O$499,13,FALSE)</f>
        <v>#N/A</v>
      </c>
      <c r="AB889" s="40" t="e">
        <f>VLOOKUP($B889,期貨大額交易人未沖銷部位!$A$4:$O$499,14,FALSE)</f>
        <v>#N/A</v>
      </c>
      <c r="AC889" s="40" t="e">
        <f>VLOOKUP($B889,期貨大額交易人未沖銷部位!$A$4:$O$499,15,FALSE)</f>
        <v>#N/A</v>
      </c>
      <c r="AD889" s="33" t="e">
        <f>VLOOKUP($B889,三大美股走勢!$A$4:$J$495,4,FALSE)</f>
        <v>#N/A</v>
      </c>
      <c r="AE889" s="33" t="e">
        <f>VLOOKUP($B889,三大美股走勢!$A$4:$J$495,7,FALSE)</f>
        <v>#N/A</v>
      </c>
      <c r="AF889" s="33" t="e">
        <f>VLOOKUP($B889,三大美股走勢!$A$4:$J$495,10,FALSE)</f>
        <v>#N/A</v>
      </c>
    </row>
    <row r="890" spans="2:32">
      <c r="B890" s="32">
        <v>43669</v>
      </c>
      <c r="C890" s="33" t="e">
        <f>VLOOKUP($B890,大盤與近月台指!$A$4:$I$499,2,FALSE)</f>
        <v>#N/A</v>
      </c>
      <c r="D890" s="34" t="e">
        <f>VLOOKUP($B890,大盤與近月台指!$A$4:$I$499,3,FALSE)</f>
        <v>#N/A</v>
      </c>
      <c r="E890" s="35" t="e">
        <f>VLOOKUP($B890,大盤與近月台指!$A$4:$I$499,4,FALSE)</f>
        <v>#N/A</v>
      </c>
      <c r="F890" s="33" t="e">
        <f>VLOOKUP($B890,大盤與近月台指!$A$4:$I$499,5,FALSE)</f>
        <v>#N/A</v>
      </c>
      <c r="G890" s="49" t="e">
        <f>VLOOKUP($B890,三大法人買賣超!$A$4:$I$500,3,FALSE)</f>
        <v>#N/A</v>
      </c>
      <c r="H890" s="34" t="e">
        <f>VLOOKUP($B890,三大法人買賣超!$A$4:$I$500,5,FALSE)</f>
        <v>#N/A</v>
      </c>
      <c r="I890" s="27" t="e">
        <f>VLOOKUP($B890,三大法人買賣超!$A$4:$I$500,7,FALSE)</f>
        <v>#N/A</v>
      </c>
      <c r="J890" s="27" t="e">
        <f>VLOOKUP($B890,三大法人買賣超!$A$4:$I$500,9,FALSE)</f>
        <v>#N/A</v>
      </c>
      <c r="K890" s="37">
        <f>新台幣匯率美元指數!B891</f>
        <v>0</v>
      </c>
      <c r="L890" s="38">
        <f>新台幣匯率美元指數!C891</f>
        <v>0</v>
      </c>
      <c r="M890" s="39">
        <f>新台幣匯率美元指數!D891</f>
        <v>0</v>
      </c>
      <c r="N890" s="27" t="e">
        <f>VLOOKUP($B890,外資期貨未平倉口數!$A$4:$M$499,4,FALSE)</f>
        <v>#N/A</v>
      </c>
      <c r="O890" s="27" t="e">
        <f>VLOOKUP($B890,外資期貨未平倉口數!$A$4:$M$499,9,FALSE)</f>
        <v>#N/A</v>
      </c>
      <c r="P890" s="27" t="e">
        <f>VLOOKUP($B890,外資期貨未平倉口數!$A$4:$M$499,10,FALSE)</f>
        <v>#N/A</v>
      </c>
      <c r="Q890" s="27" t="e">
        <f>VLOOKUP($B890,外資期貨未平倉口數!$A$4:$M$499,11,FALSE)</f>
        <v>#N/A</v>
      </c>
      <c r="R890" s="64" t="e">
        <f>VLOOKUP($B890,選擇權未平倉餘額!$A$4:$I$500,6,FALSE)</f>
        <v>#N/A</v>
      </c>
      <c r="S890" s="64" t="e">
        <f>VLOOKUP($B890,選擇權未平倉餘額!$A$4:$I$500,7,FALSE)</f>
        <v>#N/A</v>
      </c>
      <c r="T890" s="64" t="e">
        <f>VLOOKUP($B890,選擇權未平倉餘額!$A$4:$I$500,8,FALSE)</f>
        <v>#N/A</v>
      </c>
      <c r="U890" s="64" t="e">
        <f>VLOOKUP($B890,選擇權未平倉餘額!$A$4:$I$500,9,FALSE)</f>
        <v>#N/A</v>
      </c>
      <c r="V890" s="39" t="e">
        <f>VLOOKUP($B890,臺指選擇權P_C_Ratios!$A$4:$C$500,3,FALSE)</f>
        <v>#N/A</v>
      </c>
      <c r="W890" s="41" t="e">
        <f>VLOOKUP($B890,散戶多空比!$A$6:$L$500,12,FALSE)</f>
        <v>#N/A</v>
      </c>
      <c r="X890" s="40" t="e">
        <f>VLOOKUP($B890,期貨大額交易人未沖銷部位!$A$4:$O$499,4,FALSE)</f>
        <v>#N/A</v>
      </c>
      <c r="Y890" s="40" t="e">
        <f>VLOOKUP($B890,期貨大額交易人未沖銷部位!$A$4:$O$499,7,FALSE)</f>
        <v>#N/A</v>
      </c>
      <c r="Z890" s="40" t="e">
        <f>VLOOKUP($B890,期貨大額交易人未沖銷部位!$A$4:$O$499,10,FALSE)</f>
        <v>#N/A</v>
      </c>
      <c r="AA890" s="40" t="e">
        <f>VLOOKUP($B890,期貨大額交易人未沖銷部位!$A$4:$O$499,13,FALSE)</f>
        <v>#N/A</v>
      </c>
      <c r="AB890" s="40" t="e">
        <f>VLOOKUP($B890,期貨大額交易人未沖銷部位!$A$4:$O$499,14,FALSE)</f>
        <v>#N/A</v>
      </c>
      <c r="AC890" s="40" t="e">
        <f>VLOOKUP($B890,期貨大額交易人未沖銷部位!$A$4:$O$499,15,FALSE)</f>
        <v>#N/A</v>
      </c>
      <c r="AD890" s="33" t="e">
        <f>VLOOKUP($B890,三大美股走勢!$A$4:$J$495,4,FALSE)</f>
        <v>#N/A</v>
      </c>
      <c r="AE890" s="33" t="e">
        <f>VLOOKUP($B890,三大美股走勢!$A$4:$J$495,7,FALSE)</f>
        <v>#N/A</v>
      </c>
      <c r="AF890" s="33" t="e">
        <f>VLOOKUP($B890,三大美股走勢!$A$4:$J$495,10,FALSE)</f>
        <v>#N/A</v>
      </c>
    </row>
    <row r="891" spans="2:32">
      <c r="B891" s="32">
        <v>43670</v>
      </c>
      <c r="C891" s="33" t="e">
        <f>VLOOKUP($B891,大盤與近月台指!$A$4:$I$499,2,FALSE)</f>
        <v>#N/A</v>
      </c>
      <c r="D891" s="34" t="e">
        <f>VLOOKUP($B891,大盤與近月台指!$A$4:$I$499,3,FALSE)</f>
        <v>#N/A</v>
      </c>
      <c r="E891" s="35" t="e">
        <f>VLOOKUP($B891,大盤與近月台指!$A$4:$I$499,4,FALSE)</f>
        <v>#N/A</v>
      </c>
      <c r="F891" s="33" t="e">
        <f>VLOOKUP($B891,大盤與近月台指!$A$4:$I$499,5,FALSE)</f>
        <v>#N/A</v>
      </c>
      <c r="G891" s="49" t="e">
        <f>VLOOKUP($B891,三大法人買賣超!$A$4:$I$500,3,FALSE)</f>
        <v>#N/A</v>
      </c>
      <c r="H891" s="34" t="e">
        <f>VLOOKUP($B891,三大法人買賣超!$A$4:$I$500,5,FALSE)</f>
        <v>#N/A</v>
      </c>
      <c r="I891" s="27" t="e">
        <f>VLOOKUP($B891,三大法人買賣超!$A$4:$I$500,7,FALSE)</f>
        <v>#N/A</v>
      </c>
      <c r="J891" s="27" t="e">
        <f>VLOOKUP($B891,三大法人買賣超!$A$4:$I$500,9,FALSE)</f>
        <v>#N/A</v>
      </c>
      <c r="K891" s="37">
        <f>新台幣匯率美元指數!B892</f>
        <v>0</v>
      </c>
      <c r="L891" s="38">
        <f>新台幣匯率美元指數!C892</f>
        <v>0</v>
      </c>
      <c r="M891" s="39">
        <f>新台幣匯率美元指數!D892</f>
        <v>0</v>
      </c>
      <c r="N891" s="27" t="e">
        <f>VLOOKUP($B891,外資期貨未平倉口數!$A$4:$M$499,4,FALSE)</f>
        <v>#N/A</v>
      </c>
      <c r="O891" s="27" t="e">
        <f>VLOOKUP($B891,外資期貨未平倉口數!$A$4:$M$499,9,FALSE)</f>
        <v>#N/A</v>
      </c>
      <c r="P891" s="27" t="e">
        <f>VLOOKUP($B891,外資期貨未平倉口數!$A$4:$M$499,10,FALSE)</f>
        <v>#N/A</v>
      </c>
      <c r="Q891" s="27" t="e">
        <f>VLOOKUP($B891,外資期貨未平倉口數!$A$4:$M$499,11,FALSE)</f>
        <v>#N/A</v>
      </c>
      <c r="R891" s="64" t="e">
        <f>VLOOKUP($B891,選擇權未平倉餘額!$A$4:$I$500,6,FALSE)</f>
        <v>#N/A</v>
      </c>
      <c r="S891" s="64" t="e">
        <f>VLOOKUP($B891,選擇權未平倉餘額!$A$4:$I$500,7,FALSE)</f>
        <v>#N/A</v>
      </c>
      <c r="T891" s="64" t="e">
        <f>VLOOKUP($B891,選擇權未平倉餘額!$A$4:$I$500,8,FALSE)</f>
        <v>#N/A</v>
      </c>
      <c r="U891" s="64" t="e">
        <f>VLOOKUP($B891,選擇權未平倉餘額!$A$4:$I$500,9,FALSE)</f>
        <v>#N/A</v>
      </c>
      <c r="V891" s="39" t="e">
        <f>VLOOKUP($B891,臺指選擇權P_C_Ratios!$A$4:$C$500,3,FALSE)</f>
        <v>#N/A</v>
      </c>
      <c r="W891" s="41" t="e">
        <f>VLOOKUP($B891,散戶多空比!$A$6:$L$500,12,FALSE)</f>
        <v>#N/A</v>
      </c>
      <c r="X891" s="40" t="e">
        <f>VLOOKUP($B891,期貨大額交易人未沖銷部位!$A$4:$O$499,4,FALSE)</f>
        <v>#N/A</v>
      </c>
      <c r="Y891" s="40" t="e">
        <f>VLOOKUP($B891,期貨大額交易人未沖銷部位!$A$4:$O$499,7,FALSE)</f>
        <v>#N/A</v>
      </c>
      <c r="Z891" s="40" t="e">
        <f>VLOOKUP($B891,期貨大額交易人未沖銷部位!$A$4:$O$499,10,FALSE)</f>
        <v>#N/A</v>
      </c>
      <c r="AA891" s="40" t="e">
        <f>VLOOKUP($B891,期貨大額交易人未沖銷部位!$A$4:$O$499,13,FALSE)</f>
        <v>#N/A</v>
      </c>
      <c r="AB891" s="40" t="e">
        <f>VLOOKUP($B891,期貨大額交易人未沖銷部位!$A$4:$O$499,14,FALSE)</f>
        <v>#N/A</v>
      </c>
      <c r="AC891" s="40" t="e">
        <f>VLOOKUP($B891,期貨大額交易人未沖銷部位!$A$4:$O$499,15,FALSE)</f>
        <v>#N/A</v>
      </c>
      <c r="AD891" s="33" t="e">
        <f>VLOOKUP($B891,三大美股走勢!$A$4:$J$495,4,FALSE)</f>
        <v>#N/A</v>
      </c>
      <c r="AE891" s="33" t="e">
        <f>VLOOKUP($B891,三大美股走勢!$A$4:$J$495,7,FALSE)</f>
        <v>#N/A</v>
      </c>
      <c r="AF891" s="33" t="e">
        <f>VLOOKUP($B891,三大美股走勢!$A$4:$J$495,10,FALSE)</f>
        <v>#N/A</v>
      </c>
    </row>
    <row r="892" spans="2:32">
      <c r="B892" s="32">
        <v>43671</v>
      </c>
      <c r="C892" s="33" t="e">
        <f>VLOOKUP($B892,大盤與近月台指!$A$4:$I$499,2,FALSE)</f>
        <v>#N/A</v>
      </c>
      <c r="D892" s="34" t="e">
        <f>VLOOKUP($B892,大盤與近月台指!$A$4:$I$499,3,FALSE)</f>
        <v>#N/A</v>
      </c>
      <c r="E892" s="35" t="e">
        <f>VLOOKUP($B892,大盤與近月台指!$A$4:$I$499,4,FALSE)</f>
        <v>#N/A</v>
      </c>
      <c r="F892" s="33" t="e">
        <f>VLOOKUP($B892,大盤與近月台指!$A$4:$I$499,5,FALSE)</f>
        <v>#N/A</v>
      </c>
      <c r="G892" s="49" t="e">
        <f>VLOOKUP($B892,三大法人買賣超!$A$4:$I$500,3,FALSE)</f>
        <v>#N/A</v>
      </c>
      <c r="H892" s="34" t="e">
        <f>VLOOKUP($B892,三大法人買賣超!$A$4:$I$500,5,FALSE)</f>
        <v>#N/A</v>
      </c>
      <c r="I892" s="27" t="e">
        <f>VLOOKUP($B892,三大法人買賣超!$A$4:$I$500,7,FALSE)</f>
        <v>#N/A</v>
      </c>
      <c r="J892" s="27" t="e">
        <f>VLOOKUP($B892,三大法人買賣超!$A$4:$I$500,9,FALSE)</f>
        <v>#N/A</v>
      </c>
      <c r="K892" s="37">
        <f>新台幣匯率美元指數!B893</f>
        <v>0</v>
      </c>
      <c r="L892" s="38">
        <f>新台幣匯率美元指數!C893</f>
        <v>0</v>
      </c>
      <c r="M892" s="39">
        <f>新台幣匯率美元指數!D893</f>
        <v>0</v>
      </c>
      <c r="N892" s="27" t="e">
        <f>VLOOKUP($B892,外資期貨未平倉口數!$A$4:$M$499,4,FALSE)</f>
        <v>#N/A</v>
      </c>
      <c r="O892" s="27" t="e">
        <f>VLOOKUP($B892,外資期貨未平倉口數!$A$4:$M$499,9,FALSE)</f>
        <v>#N/A</v>
      </c>
      <c r="P892" s="27" t="e">
        <f>VLOOKUP($B892,外資期貨未平倉口數!$A$4:$M$499,10,FALSE)</f>
        <v>#N/A</v>
      </c>
      <c r="Q892" s="27" t="e">
        <f>VLOOKUP($B892,外資期貨未平倉口數!$A$4:$M$499,11,FALSE)</f>
        <v>#N/A</v>
      </c>
      <c r="R892" s="64" t="e">
        <f>VLOOKUP($B892,選擇權未平倉餘額!$A$4:$I$500,6,FALSE)</f>
        <v>#N/A</v>
      </c>
      <c r="S892" s="64" t="e">
        <f>VLOOKUP($B892,選擇權未平倉餘額!$A$4:$I$500,7,FALSE)</f>
        <v>#N/A</v>
      </c>
      <c r="T892" s="64" t="e">
        <f>VLOOKUP($B892,選擇權未平倉餘額!$A$4:$I$500,8,FALSE)</f>
        <v>#N/A</v>
      </c>
      <c r="U892" s="64" t="e">
        <f>VLOOKUP($B892,選擇權未平倉餘額!$A$4:$I$500,9,FALSE)</f>
        <v>#N/A</v>
      </c>
      <c r="V892" s="39" t="e">
        <f>VLOOKUP($B892,臺指選擇權P_C_Ratios!$A$4:$C$500,3,FALSE)</f>
        <v>#N/A</v>
      </c>
      <c r="W892" s="41" t="e">
        <f>VLOOKUP($B892,散戶多空比!$A$6:$L$500,12,FALSE)</f>
        <v>#N/A</v>
      </c>
      <c r="X892" s="40" t="e">
        <f>VLOOKUP($B892,期貨大額交易人未沖銷部位!$A$4:$O$499,4,FALSE)</f>
        <v>#N/A</v>
      </c>
      <c r="Y892" s="40" t="e">
        <f>VLOOKUP($B892,期貨大額交易人未沖銷部位!$A$4:$O$499,7,FALSE)</f>
        <v>#N/A</v>
      </c>
      <c r="Z892" s="40" t="e">
        <f>VLOOKUP($B892,期貨大額交易人未沖銷部位!$A$4:$O$499,10,FALSE)</f>
        <v>#N/A</v>
      </c>
      <c r="AA892" s="40" t="e">
        <f>VLOOKUP($B892,期貨大額交易人未沖銷部位!$A$4:$O$499,13,FALSE)</f>
        <v>#N/A</v>
      </c>
      <c r="AB892" s="40" t="e">
        <f>VLOOKUP($B892,期貨大額交易人未沖銷部位!$A$4:$O$499,14,FALSE)</f>
        <v>#N/A</v>
      </c>
      <c r="AC892" s="40" t="e">
        <f>VLOOKUP($B892,期貨大額交易人未沖銷部位!$A$4:$O$499,15,FALSE)</f>
        <v>#N/A</v>
      </c>
      <c r="AD892" s="33" t="e">
        <f>VLOOKUP($B892,三大美股走勢!$A$4:$J$495,4,FALSE)</f>
        <v>#N/A</v>
      </c>
      <c r="AE892" s="33" t="e">
        <f>VLOOKUP($B892,三大美股走勢!$A$4:$J$495,7,FALSE)</f>
        <v>#N/A</v>
      </c>
      <c r="AF892" s="33" t="e">
        <f>VLOOKUP($B892,三大美股走勢!$A$4:$J$495,10,FALSE)</f>
        <v>#N/A</v>
      </c>
    </row>
    <row r="893" spans="2:32">
      <c r="B893" s="32">
        <v>43672</v>
      </c>
      <c r="C893" s="33" t="e">
        <f>VLOOKUP($B893,大盤與近月台指!$A$4:$I$499,2,FALSE)</f>
        <v>#N/A</v>
      </c>
      <c r="D893" s="34" t="e">
        <f>VLOOKUP($B893,大盤與近月台指!$A$4:$I$499,3,FALSE)</f>
        <v>#N/A</v>
      </c>
      <c r="E893" s="35" t="e">
        <f>VLOOKUP($B893,大盤與近月台指!$A$4:$I$499,4,FALSE)</f>
        <v>#N/A</v>
      </c>
      <c r="F893" s="33" t="e">
        <f>VLOOKUP($B893,大盤與近月台指!$A$4:$I$499,5,FALSE)</f>
        <v>#N/A</v>
      </c>
      <c r="G893" s="49" t="e">
        <f>VLOOKUP($B893,三大法人買賣超!$A$4:$I$500,3,FALSE)</f>
        <v>#N/A</v>
      </c>
      <c r="H893" s="34" t="e">
        <f>VLOOKUP($B893,三大法人買賣超!$A$4:$I$500,5,FALSE)</f>
        <v>#N/A</v>
      </c>
      <c r="I893" s="27" t="e">
        <f>VLOOKUP($B893,三大法人買賣超!$A$4:$I$500,7,FALSE)</f>
        <v>#N/A</v>
      </c>
      <c r="J893" s="27" t="e">
        <f>VLOOKUP($B893,三大法人買賣超!$A$4:$I$500,9,FALSE)</f>
        <v>#N/A</v>
      </c>
      <c r="K893" s="37">
        <f>新台幣匯率美元指數!B894</f>
        <v>0</v>
      </c>
      <c r="L893" s="38">
        <f>新台幣匯率美元指數!C894</f>
        <v>0</v>
      </c>
      <c r="M893" s="39">
        <f>新台幣匯率美元指數!D894</f>
        <v>0</v>
      </c>
      <c r="N893" s="27" t="e">
        <f>VLOOKUP($B893,外資期貨未平倉口數!$A$4:$M$499,4,FALSE)</f>
        <v>#N/A</v>
      </c>
      <c r="O893" s="27" t="e">
        <f>VLOOKUP($B893,外資期貨未平倉口數!$A$4:$M$499,9,FALSE)</f>
        <v>#N/A</v>
      </c>
      <c r="P893" s="27" t="e">
        <f>VLOOKUP($B893,外資期貨未平倉口數!$A$4:$M$499,10,FALSE)</f>
        <v>#N/A</v>
      </c>
      <c r="Q893" s="27" t="e">
        <f>VLOOKUP($B893,外資期貨未平倉口數!$A$4:$M$499,11,FALSE)</f>
        <v>#N/A</v>
      </c>
      <c r="R893" s="64" t="e">
        <f>VLOOKUP($B893,選擇權未平倉餘額!$A$4:$I$500,6,FALSE)</f>
        <v>#N/A</v>
      </c>
      <c r="S893" s="64" t="e">
        <f>VLOOKUP($B893,選擇權未平倉餘額!$A$4:$I$500,7,FALSE)</f>
        <v>#N/A</v>
      </c>
      <c r="T893" s="64" t="e">
        <f>VLOOKUP($B893,選擇權未平倉餘額!$A$4:$I$500,8,FALSE)</f>
        <v>#N/A</v>
      </c>
      <c r="U893" s="64" t="e">
        <f>VLOOKUP($B893,選擇權未平倉餘額!$A$4:$I$500,9,FALSE)</f>
        <v>#N/A</v>
      </c>
      <c r="V893" s="39" t="e">
        <f>VLOOKUP($B893,臺指選擇權P_C_Ratios!$A$4:$C$500,3,FALSE)</f>
        <v>#N/A</v>
      </c>
      <c r="W893" s="41" t="e">
        <f>VLOOKUP($B893,散戶多空比!$A$6:$L$500,12,FALSE)</f>
        <v>#N/A</v>
      </c>
      <c r="X893" s="40" t="e">
        <f>VLOOKUP($B893,期貨大額交易人未沖銷部位!$A$4:$O$499,4,FALSE)</f>
        <v>#N/A</v>
      </c>
      <c r="Y893" s="40" t="e">
        <f>VLOOKUP($B893,期貨大額交易人未沖銷部位!$A$4:$O$499,7,FALSE)</f>
        <v>#N/A</v>
      </c>
      <c r="Z893" s="40" t="e">
        <f>VLOOKUP($B893,期貨大額交易人未沖銷部位!$A$4:$O$499,10,FALSE)</f>
        <v>#N/A</v>
      </c>
      <c r="AA893" s="40" t="e">
        <f>VLOOKUP($B893,期貨大額交易人未沖銷部位!$A$4:$O$499,13,FALSE)</f>
        <v>#N/A</v>
      </c>
      <c r="AB893" s="40" t="e">
        <f>VLOOKUP($B893,期貨大額交易人未沖銷部位!$A$4:$O$499,14,FALSE)</f>
        <v>#N/A</v>
      </c>
      <c r="AC893" s="40" t="e">
        <f>VLOOKUP($B893,期貨大額交易人未沖銷部位!$A$4:$O$499,15,FALSE)</f>
        <v>#N/A</v>
      </c>
      <c r="AD893" s="33" t="e">
        <f>VLOOKUP($B893,三大美股走勢!$A$4:$J$495,4,FALSE)</f>
        <v>#N/A</v>
      </c>
      <c r="AE893" s="33" t="e">
        <f>VLOOKUP($B893,三大美股走勢!$A$4:$J$495,7,FALSE)</f>
        <v>#N/A</v>
      </c>
      <c r="AF893" s="33" t="e">
        <f>VLOOKUP($B893,三大美股走勢!$A$4:$J$495,10,FALSE)</f>
        <v>#N/A</v>
      </c>
    </row>
    <row r="894" spans="2:32">
      <c r="B894" s="32">
        <v>43673</v>
      </c>
      <c r="C894" s="33" t="e">
        <f>VLOOKUP($B894,大盤與近月台指!$A$4:$I$499,2,FALSE)</f>
        <v>#N/A</v>
      </c>
      <c r="D894" s="34" t="e">
        <f>VLOOKUP($B894,大盤與近月台指!$A$4:$I$499,3,FALSE)</f>
        <v>#N/A</v>
      </c>
      <c r="E894" s="35" t="e">
        <f>VLOOKUP($B894,大盤與近月台指!$A$4:$I$499,4,FALSE)</f>
        <v>#N/A</v>
      </c>
      <c r="F894" s="33" t="e">
        <f>VLOOKUP($B894,大盤與近月台指!$A$4:$I$499,5,FALSE)</f>
        <v>#N/A</v>
      </c>
      <c r="G894" s="49" t="e">
        <f>VLOOKUP($B894,三大法人買賣超!$A$4:$I$500,3,FALSE)</f>
        <v>#N/A</v>
      </c>
      <c r="H894" s="34" t="e">
        <f>VLOOKUP($B894,三大法人買賣超!$A$4:$I$500,5,FALSE)</f>
        <v>#N/A</v>
      </c>
      <c r="I894" s="27" t="e">
        <f>VLOOKUP($B894,三大法人買賣超!$A$4:$I$500,7,FALSE)</f>
        <v>#N/A</v>
      </c>
      <c r="J894" s="27" t="e">
        <f>VLOOKUP($B894,三大法人買賣超!$A$4:$I$500,9,FALSE)</f>
        <v>#N/A</v>
      </c>
      <c r="K894" s="37">
        <f>新台幣匯率美元指數!B895</f>
        <v>0</v>
      </c>
      <c r="L894" s="38">
        <f>新台幣匯率美元指數!C895</f>
        <v>0</v>
      </c>
      <c r="M894" s="39">
        <f>新台幣匯率美元指數!D895</f>
        <v>0</v>
      </c>
      <c r="N894" s="27" t="e">
        <f>VLOOKUP($B894,外資期貨未平倉口數!$A$4:$M$499,4,FALSE)</f>
        <v>#N/A</v>
      </c>
      <c r="O894" s="27" t="e">
        <f>VLOOKUP($B894,外資期貨未平倉口數!$A$4:$M$499,9,FALSE)</f>
        <v>#N/A</v>
      </c>
      <c r="P894" s="27" t="e">
        <f>VLOOKUP($B894,外資期貨未平倉口數!$A$4:$M$499,10,FALSE)</f>
        <v>#N/A</v>
      </c>
      <c r="Q894" s="27" t="e">
        <f>VLOOKUP($B894,外資期貨未平倉口數!$A$4:$M$499,11,FALSE)</f>
        <v>#N/A</v>
      </c>
      <c r="R894" s="64" t="e">
        <f>VLOOKUP($B894,選擇權未平倉餘額!$A$4:$I$500,6,FALSE)</f>
        <v>#N/A</v>
      </c>
      <c r="S894" s="64" t="e">
        <f>VLOOKUP($B894,選擇權未平倉餘額!$A$4:$I$500,7,FALSE)</f>
        <v>#N/A</v>
      </c>
      <c r="T894" s="64" t="e">
        <f>VLOOKUP($B894,選擇權未平倉餘額!$A$4:$I$500,8,FALSE)</f>
        <v>#N/A</v>
      </c>
      <c r="U894" s="64" t="e">
        <f>VLOOKUP($B894,選擇權未平倉餘額!$A$4:$I$500,9,FALSE)</f>
        <v>#N/A</v>
      </c>
      <c r="V894" s="39" t="e">
        <f>VLOOKUP($B894,臺指選擇權P_C_Ratios!$A$4:$C$500,3,FALSE)</f>
        <v>#N/A</v>
      </c>
      <c r="W894" s="41" t="e">
        <f>VLOOKUP($B894,散戶多空比!$A$6:$L$500,12,FALSE)</f>
        <v>#N/A</v>
      </c>
      <c r="X894" s="40" t="e">
        <f>VLOOKUP($B894,期貨大額交易人未沖銷部位!$A$4:$O$499,4,FALSE)</f>
        <v>#N/A</v>
      </c>
      <c r="Y894" s="40" t="e">
        <f>VLOOKUP($B894,期貨大額交易人未沖銷部位!$A$4:$O$499,7,FALSE)</f>
        <v>#N/A</v>
      </c>
      <c r="Z894" s="40" t="e">
        <f>VLOOKUP($B894,期貨大額交易人未沖銷部位!$A$4:$O$499,10,FALSE)</f>
        <v>#N/A</v>
      </c>
      <c r="AA894" s="40" t="e">
        <f>VLOOKUP($B894,期貨大額交易人未沖銷部位!$A$4:$O$499,13,FALSE)</f>
        <v>#N/A</v>
      </c>
      <c r="AB894" s="40" t="e">
        <f>VLOOKUP($B894,期貨大額交易人未沖銷部位!$A$4:$O$499,14,FALSE)</f>
        <v>#N/A</v>
      </c>
      <c r="AC894" s="40" t="e">
        <f>VLOOKUP($B894,期貨大額交易人未沖銷部位!$A$4:$O$499,15,FALSE)</f>
        <v>#N/A</v>
      </c>
      <c r="AD894" s="33" t="e">
        <f>VLOOKUP($B894,三大美股走勢!$A$4:$J$495,4,FALSE)</f>
        <v>#N/A</v>
      </c>
      <c r="AE894" s="33" t="e">
        <f>VLOOKUP($B894,三大美股走勢!$A$4:$J$495,7,FALSE)</f>
        <v>#N/A</v>
      </c>
      <c r="AF894" s="33" t="e">
        <f>VLOOKUP($B894,三大美股走勢!$A$4:$J$495,10,FALSE)</f>
        <v>#N/A</v>
      </c>
    </row>
    <row r="895" spans="2:32">
      <c r="B895" s="32">
        <v>43674</v>
      </c>
      <c r="C895" s="33" t="e">
        <f>VLOOKUP($B895,大盤與近月台指!$A$4:$I$499,2,FALSE)</f>
        <v>#N/A</v>
      </c>
      <c r="D895" s="34" t="e">
        <f>VLOOKUP($B895,大盤與近月台指!$A$4:$I$499,3,FALSE)</f>
        <v>#N/A</v>
      </c>
      <c r="E895" s="35" t="e">
        <f>VLOOKUP($B895,大盤與近月台指!$A$4:$I$499,4,FALSE)</f>
        <v>#N/A</v>
      </c>
      <c r="F895" s="33" t="e">
        <f>VLOOKUP($B895,大盤與近月台指!$A$4:$I$499,5,FALSE)</f>
        <v>#N/A</v>
      </c>
      <c r="G895" s="49" t="e">
        <f>VLOOKUP($B895,三大法人買賣超!$A$4:$I$500,3,FALSE)</f>
        <v>#N/A</v>
      </c>
      <c r="H895" s="34" t="e">
        <f>VLOOKUP($B895,三大法人買賣超!$A$4:$I$500,5,FALSE)</f>
        <v>#N/A</v>
      </c>
      <c r="I895" s="27" t="e">
        <f>VLOOKUP($B895,三大法人買賣超!$A$4:$I$500,7,FALSE)</f>
        <v>#N/A</v>
      </c>
      <c r="J895" s="27" t="e">
        <f>VLOOKUP($B895,三大法人買賣超!$A$4:$I$500,9,FALSE)</f>
        <v>#N/A</v>
      </c>
      <c r="K895" s="37">
        <f>新台幣匯率美元指數!B896</f>
        <v>0</v>
      </c>
      <c r="L895" s="38">
        <f>新台幣匯率美元指數!C896</f>
        <v>0</v>
      </c>
      <c r="M895" s="39">
        <f>新台幣匯率美元指數!D896</f>
        <v>0</v>
      </c>
      <c r="N895" s="27" t="e">
        <f>VLOOKUP($B895,外資期貨未平倉口數!$A$4:$M$499,4,FALSE)</f>
        <v>#N/A</v>
      </c>
      <c r="O895" s="27" t="e">
        <f>VLOOKUP($B895,外資期貨未平倉口數!$A$4:$M$499,9,FALSE)</f>
        <v>#N/A</v>
      </c>
      <c r="P895" s="27" t="e">
        <f>VLOOKUP($B895,外資期貨未平倉口數!$A$4:$M$499,10,FALSE)</f>
        <v>#N/A</v>
      </c>
      <c r="Q895" s="27" t="e">
        <f>VLOOKUP($B895,外資期貨未平倉口數!$A$4:$M$499,11,FALSE)</f>
        <v>#N/A</v>
      </c>
      <c r="R895" s="64" t="e">
        <f>VLOOKUP($B895,選擇權未平倉餘額!$A$4:$I$500,6,FALSE)</f>
        <v>#N/A</v>
      </c>
      <c r="S895" s="64" t="e">
        <f>VLOOKUP($B895,選擇權未平倉餘額!$A$4:$I$500,7,FALSE)</f>
        <v>#N/A</v>
      </c>
      <c r="T895" s="64" t="e">
        <f>VLOOKUP($B895,選擇權未平倉餘額!$A$4:$I$500,8,FALSE)</f>
        <v>#N/A</v>
      </c>
      <c r="U895" s="64" t="e">
        <f>VLOOKUP($B895,選擇權未平倉餘額!$A$4:$I$500,9,FALSE)</f>
        <v>#N/A</v>
      </c>
      <c r="V895" s="39" t="e">
        <f>VLOOKUP($B895,臺指選擇權P_C_Ratios!$A$4:$C$500,3,FALSE)</f>
        <v>#N/A</v>
      </c>
      <c r="W895" s="41" t="e">
        <f>VLOOKUP($B895,散戶多空比!$A$6:$L$500,12,FALSE)</f>
        <v>#N/A</v>
      </c>
      <c r="X895" s="40" t="e">
        <f>VLOOKUP($B895,期貨大額交易人未沖銷部位!$A$4:$O$499,4,FALSE)</f>
        <v>#N/A</v>
      </c>
      <c r="Y895" s="40" t="e">
        <f>VLOOKUP($B895,期貨大額交易人未沖銷部位!$A$4:$O$499,7,FALSE)</f>
        <v>#N/A</v>
      </c>
      <c r="Z895" s="40" t="e">
        <f>VLOOKUP($B895,期貨大額交易人未沖銷部位!$A$4:$O$499,10,FALSE)</f>
        <v>#N/A</v>
      </c>
      <c r="AA895" s="40" t="e">
        <f>VLOOKUP($B895,期貨大額交易人未沖銷部位!$A$4:$O$499,13,FALSE)</f>
        <v>#N/A</v>
      </c>
      <c r="AB895" s="40" t="e">
        <f>VLOOKUP($B895,期貨大額交易人未沖銷部位!$A$4:$O$499,14,FALSE)</f>
        <v>#N/A</v>
      </c>
      <c r="AC895" s="40" t="e">
        <f>VLOOKUP($B895,期貨大額交易人未沖銷部位!$A$4:$O$499,15,FALSE)</f>
        <v>#N/A</v>
      </c>
      <c r="AD895" s="33" t="e">
        <f>VLOOKUP($B895,三大美股走勢!$A$4:$J$495,4,FALSE)</f>
        <v>#N/A</v>
      </c>
      <c r="AE895" s="33" t="e">
        <f>VLOOKUP($B895,三大美股走勢!$A$4:$J$495,7,FALSE)</f>
        <v>#N/A</v>
      </c>
      <c r="AF895" s="33" t="e">
        <f>VLOOKUP($B895,三大美股走勢!$A$4:$J$495,10,FALSE)</f>
        <v>#N/A</v>
      </c>
    </row>
    <row r="896" spans="2:32">
      <c r="B896" s="32">
        <v>43675</v>
      </c>
      <c r="C896" s="33" t="e">
        <f>VLOOKUP($B896,大盤與近月台指!$A$4:$I$499,2,FALSE)</f>
        <v>#N/A</v>
      </c>
      <c r="D896" s="34" t="e">
        <f>VLOOKUP($B896,大盤與近月台指!$A$4:$I$499,3,FALSE)</f>
        <v>#N/A</v>
      </c>
      <c r="E896" s="35" t="e">
        <f>VLOOKUP($B896,大盤與近月台指!$A$4:$I$499,4,FALSE)</f>
        <v>#N/A</v>
      </c>
      <c r="F896" s="33" t="e">
        <f>VLOOKUP($B896,大盤與近月台指!$A$4:$I$499,5,FALSE)</f>
        <v>#N/A</v>
      </c>
      <c r="G896" s="49" t="e">
        <f>VLOOKUP($B896,三大法人買賣超!$A$4:$I$500,3,FALSE)</f>
        <v>#N/A</v>
      </c>
      <c r="H896" s="34" t="e">
        <f>VLOOKUP($B896,三大法人買賣超!$A$4:$I$500,5,FALSE)</f>
        <v>#N/A</v>
      </c>
      <c r="I896" s="27" t="e">
        <f>VLOOKUP($B896,三大法人買賣超!$A$4:$I$500,7,FALSE)</f>
        <v>#N/A</v>
      </c>
      <c r="J896" s="27" t="e">
        <f>VLOOKUP($B896,三大法人買賣超!$A$4:$I$500,9,FALSE)</f>
        <v>#N/A</v>
      </c>
      <c r="K896" s="37">
        <f>新台幣匯率美元指數!B897</f>
        <v>0</v>
      </c>
      <c r="L896" s="38">
        <f>新台幣匯率美元指數!C897</f>
        <v>0</v>
      </c>
      <c r="M896" s="39">
        <f>新台幣匯率美元指數!D897</f>
        <v>0</v>
      </c>
      <c r="N896" s="27" t="e">
        <f>VLOOKUP($B896,外資期貨未平倉口數!$A$4:$M$499,4,FALSE)</f>
        <v>#N/A</v>
      </c>
      <c r="O896" s="27" t="e">
        <f>VLOOKUP($B896,外資期貨未平倉口數!$A$4:$M$499,9,FALSE)</f>
        <v>#N/A</v>
      </c>
      <c r="P896" s="27" t="e">
        <f>VLOOKUP($B896,外資期貨未平倉口數!$A$4:$M$499,10,FALSE)</f>
        <v>#N/A</v>
      </c>
      <c r="Q896" s="27" t="e">
        <f>VLOOKUP($B896,外資期貨未平倉口數!$A$4:$M$499,11,FALSE)</f>
        <v>#N/A</v>
      </c>
      <c r="R896" s="64" t="e">
        <f>VLOOKUP($B896,選擇權未平倉餘額!$A$4:$I$500,6,FALSE)</f>
        <v>#N/A</v>
      </c>
      <c r="S896" s="64" t="e">
        <f>VLOOKUP($B896,選擇權未平倉餘額!$A$4:$I$500,7,FALSE)</f>
        <v>#N/A</v>
      </c>
      <c r="T896" s="64" t="e">
        <f>VLOOKUP($B896,選擇權未平倉餘額!$A$4:$I$500,8,FALSE)</f>
        <v>#N/A</v>
      </c>
      <c r="U896" s="64" t="e">
        <f>VLOOKUP($B896,選擇權未平倉餘額!$A$4:$I$500,9,FALSE)</f>
        <v>#N/A</v>
      </c>
      <c r="V896" s="39" t="e">
        <f>VLOOKUP($B896,臺指選擇權P_C_Ratios!$A$4:$C$500,3,FALSE)</f>
        <v>#N/A</v>
      </c>
      <c r="W896" s="41" t="e">
        <f>VLOOKUP($B896,散戶多空比!$A$6:$L$500,12,FALSE)</f>
        <v>#N/A</v>
      </c>
      <c r="X896" s="40" t="e">
        <f>VLOOKUP($B896,期貨大額交易人未沖銷部位!$A$4:$O$499,4,FALSE)</f>
        <v>#N/A</v>
      </c>
      <c r="Y896" s="40" t="e">
        <f>VLOOKUP($B896,期貨大額交易人未沖銷部位!$A$4:$O$499,7,FALSE)</f>
        <v>#N/A</v>
      </c>
      <c r="Z896" s="40" t="e">
        <f>VLOOKUP($B896,期貨大額交易人未沖銷部位!$A$4:$O$499,10,FALSE)</f>
        <v>#N/A</v>
      </c>
      <c r="AA896" s="40" t="e">
        <f>VLOOKUP($B896,期貨大額交易人未沖銷部位!$A$4:$O$499,13,FALSE)</f>
        <v>#N/A</v>
      </c>
      <c r="AB896" s="40" t="e">
        <f>VLOOKUP($B896,期貨大額交易人未沖銷部位!$A$4:$O$499,14,FALSE)</f>
        <v>#N/A</v>
      </c>
      <c r="AC896" s="40" t="e">
        <f>VLOOKUP($B896,期貨大額交易人未沖銷部位!$A$4:$O$499,15,FALSE)</f>
        <v>#N/A</v>
      </c>
      <c r="AD896" s="33" t="e">
        <f>VLOOKUP($B896,三大美股走勢!$A$4:$J$495,4,FALSE)</f>
        <v>#N/A</v>
      </c>
      <c r="AE896" s="33" t="e">
        <f>VLOOKUP($B896,三大美股走勢!$A$4:$J$495,7,FALSE)</f>
        <v>#N/A</v>
      </c>
      <c r="AF896" s="33" t="e">
        <f>VLOOKUP($B896,三大美股走勢!$A$4:$J$495,10,FALSE)</f>
        <v>#N/A</v>
      </c>
    </row>
    <row r="897" spans="2:32">
      <c r="B897" s="32">
        <v>43676</v>
      </c>
      <c r="C897" s="33" t="e">
        <f>VLOOKUP($B897,大盤與近月台指!$A$4:$I$499,2,FALSE)</f>
        <v>#N/A</v>
      </c>
      <c r="D897" s="34" t="e">
        <f>VLOOKUP($B897,大盤與近月台指!$A$4:$I$499,3,FALSE)</f>
        <v>#N/A</v>
      </c>
      <c r="E897" s="35" t="e">
        <f>VLOOKUP($B897,大盤與近月台指!$A$4:$I$499,4,FALSE)</f>
        <v>#N/A</v>
      </c>
      <c r="F897" s="33" t="e">
        <f>VLOOKUP($B897,大盤與近月台指!$A$4:$I$499,5,FALSE)</f>
        <v>#N/A</v>
      </c>
      <c r="G897" s="49" t="e">
        <f>VLOOKUP($B897,三大法人買賣超!$A$4:$I$500,3,FALSE)</f>
        <v>#N/A</v>
      </c>
      <c r="H897" s="34" t="e">
        <f>VLOOKUP($B897,三大法人買賣超!$A$4:$I$500,5,FALSE)</f>
        <v>#N/A</v>
      </c>
      <c r="I897" s="27" t="e">
        <f>VLOOKUP($B897,三大法人買賣超!$A$4:$I$500,7,FALSE)</f>
        <v>#N/A</v>
      </c>
      <c r="J897" s="27" t="e">
        <f>VLOOKUP($B897,三大法人買賣超!$A$4:$I$500,9,FALSE)</f>
        <v>#N/A</v>
      </c>
      <c r="K897" s="37">
        <f>新台幣匯率美元指數!B898</f>
        <v>0</v>
      </c>
      <c r="L897" s="38">
        <f>新台幣匯率美元指數!C898</f>
        <v>0</v>
      </c>
      <c r="M897" s="39">
        <f>新台幣匯率美元指數!D898</f>
        <v>0</v>
      </c>
      <c r="N897" s="27" t="e">
        <f>VLOOKUP($B897,外資期貨未平倉口數!$A$4:$M$499,4,FALSE)</f>
        <v>#N/A</v>
      </c>
      <c r="O897" s="27" t="e">
        <f>VLOOKUP($B897,外資期貨未平倉口數!$A$4:$M$499,9,FALSE)</f>
        <v>#N/A</v>
      </c>
      <c r="P897" s="27" t="e">
        <f>VLOOKUP($B897,外資期貨未平倉口數!$A$4:$M$499,10,FALSE)</f>
        <v>#N/A</v>
      </c>
      <c r="Q897" s="27" t="e">
        <f>VLOOKUP($B897,外資期貨未平倉口數!$A$4:$M$499,11,FALSE)</f>
        <v>#N/A</v>
      </c>
      <c r="R897" s="64" t="e">
        <f>VLOOKUP($B897,選擇權未平倉餘額!$A$4:$I$500,6,FALSE)</f>
        <v>#N/A</v>
      </c>
      <c r="S897" s="64" t="e">
        <f>VLOOKUP($B897,選擇權未平倉餘額!$A$4:$I$500,7,FALSE)</f>
        <v>#N/A</v>
      </c>
      <c r="T897" s="64" t="e">
        <f>VLOOKUP($B897,選擇權未平倉餘額!$A$4:$I$500,8,FALSE)</f>
        <v>#N/A</v>
      </c>
      <c r="U897" s="64" t="e">
        <f>VLOOKUP($B897,選擇權未平倉餘額!$A$4:$I$500,9,FALSE)</f>
        <v>#N/A</v>
      </c>
      <c r="V897" s="39" t="e">
        <f>VLOOKUP($B897,臺指選擇權P_C_Ratios!$A$4:$C$500,3,FALSE)</f>
        <v>#N/A</v>
      </c>
      <c r="W897" s="41" t="e">
        <f>VLOOKUP($B897,散戶多空比!$A$6:$L$500,12,FALSE)</f>
        <v>#N/A</v>
      </c>
      <c r="X897" s="40" t="e">
        <f>VLOOKUP($B897,期貨大額交易人未沖銷部位!$A$4:$O$499,4,FALSE)</f>
        <v>#N/A</v>
      </c>
      <c r="Y897" s="40" t="e">
        <f>VLOOKUP($B897,期貨大額交易人未沖銷部位!$A$4:$O$499,7,FALSE)</f>
        <v>#N/A</v>
      </c>
      <c r="Z897" s="40" t="e">
        <f>VLOOKUP($B897,期貨大額交易人未沖銷部位!$A$4:$O$499,10,FALSE)</f>
        <v>#N/A</v>
      </c>
      <c r="AA897" s="40" t="e">
        <f>VLOOKUP($B897,期貨大額交易人未沖銷部位!$A$4:$O$499,13,FALSE)</f>
        <v>#N/A</v>
      </c>
      <c r="AB897" s="40" t="e">
        <f>VLOOKUP($B897,期貨大額交易人未沖銷部位!$A$4:$O$499,14,FALSE)</f>
        <v>#N/A</v>
      </c>
      <c r="AC897" s="40" t="e">
        <f>VLOOKUP($B897,期貨大額交易人未沖銷部位!$A$4:$O$499,15,FALSE)</f>
        <v>#N/A</v>
      </c>
      <c r="AD897" s="33" t="e">
        <f>VLOOKUP($B897,三大美股走勢!$A$4:$J$495,4,FALSE)</f>
        <v>#N/A</v>
      </c>
      <c r="AE897" s="33" t="e">
        <f>VLOOKUP($B897,三大美股走勢!$A$4:$J$495,7,FALSE)</f>
        <v>#N/A</v>
      </c>
      <c r="AF897" s="33" t="e">
        <f>VLOOKUP($B897,三大美股走勢!$A$4:$J$495,10,FALSE)</f>
        <v>#N/A</v>
      </c>
    </row>
    <row r="898" spans="2:32">
      <c r="B898" s="32">
        <v>43677</v>
      </c>
      <c r="C898" s="33" t="e">
        <f>VLOOKUP($B898,大盤與近月台指!$A$4:$I$499,2,FALSE)</f>
        <v>#N/A</v>
      </c>
      <c r="D898" s="34" t="e">
        <f>VLOOKUP($B898,大盤與近月台指!$A$4:$I$499,3,FALSE)</f>
        <v>#N/A</v>
      </c>
      <c r="E898" s="35" t="e">
        <f>VLOOKUP($B898,大盤與近月台指!$A$4:$I$499,4,FALSE)</f>
        <v>#N/A</v>
      </c>
      <c r="F898" s="33" t="e">
        <f>VLOOKUP($B898,大盤與近月台指!$A$4:$I$499,5,FALSE)</f>
        <v>#N/A</v>
      </c>
      <c r="G898" s="49" t="e">
        <f>VLOOKUP($B898,三大法人買賣超!$A$4:$I$500,3,FALSE)</f>
        <v>#N/A</v>
      </c>
      <c r="H898" s="34" t="e">
        <f>VLOOKUP($B898,三大法人買賣超!$A$4:$I$500,5,FALSE)</f>
        <v>#N/A</v>
      </c>
      <c r="I898" s="27" t="e">
        <f>VLOOKUP($B898,三大法人買賣超!$A$4:$I$500,7,FALSE)</f>
        <v>#N/A</v>
      </c>
      <c r="J898" s="27" t="e">
        <f>VLOOKUP($B898,三大法人買賣超!$A$4:$I$500,9,FALSE)</f>
        <v>#N/A</v>
      </c>
      <c r="K898" s="37">
        <f>新台幣匯率美元指數!B899</f>
        <v>0</v>
      </c>
      <c r="L898" s="38">
        <f>新台幣匯率美元指數!C899</f>
        <v>0</v>
      </c>
      <c r="M898" s="39">
        <f>新台幣匯率美元指數!D899</f>
        <v>0</v>
      </c>
      <c r="N898" s="27" t="e">
        <f>VLOOKUP($B898,外資期貨未平倉口數!$A$4:$M$499,4,FALSE)</f>
        <v>#N/A</v>
      </c>
      <c r="O898" s="27" t="e">
        <f>VLOOKUP($B898,外資期貨未平倉口數!$A$4:$M$499,9,FALSE)</f>
        <v>#N/A</v>
      </c>
      <c r="P898" s="27" t="e">
        <f>VLOOKUP($B898,外資期貨未平倉口數!$A$4:$M$499,10,FALSE)</f>
        <v>#N/A</v>
      </c>
      <c r="Q898" s="27" t="e">
        <f>VLOOKUP($B898,外資期貨未平倉口數!$A$4:$M$499,11,FALSE)</f>
        <v>#N/A</v>
      </c>
      <c r="R898" s="64" t="e">
        <f>VLOOKUP($B898,選擇權未平倉餘額!$A$4:$I$500,6,FALSE)</f>
        <v>#N/A</v>
      </c>
      <c r="S898" s="64" t="e">
        <f>VLOOKUP($B898,選擇權未平倉餘額!$A$4:$I$500,7,FALSE)</f>
        <v>#N/A</v>
      </c>
      <c r="T898" s="64" t="e">
        <f>VLOOKUP($B898,選擇權未平倉餘額!$A$4:$I$500,8,FALSE)</f>
        <v>#N/A</v>
      </c>
      <c r="U898" s="64" t="e">
        <f>VLOOKUP($B898,選擇權未平倉餘額!$A$4:$I$500,9,FALSE)</f>
        <v>#N/A</v>
      </c>
      <c r="V898" s="39" t="e">
        <f>VLOOKUP($B898,臺指選擇權P_C_Ratios!$A$4:$C$500,3,FALSE)</f>
        <v>#N/A</v>
      </c>
      <c r="W898" s="41" t="e">
        <f>VLOOKUP($B898,散戶多空比!$A$6:$L$500,12,FALSE)</f>
        <v>#N/A</v>
      </c>
      <c r="X898" s="40" t="e">
        <f>VLOOKUP($B898,期貨大額交易人未沖銷部位!$A$4:$O$499,4,FALSE)</f>
        <v>#N/A</v>
      </c>
      <c r="Y898" s="40" t="e">
        <f>VLOOKUP($B898,期貨大額交易人未沖銷部位!$A$4:$O$499,7,FALSE)</f>
        <v>#N/A</v>
      </c>
      <c r="Z898" s="40" t="e">
        <f>VLOOKUP($B898,期貨大額交易人未沖銷部位!$A$4:$O$499,10,FALSE)</f>
        <v>#N/A</v>
      </c>
      <c r="AA898" s="40" t="e">
        <f>VLOOKUP($B898,期貨大額交易人未沖銷部位!$A$4:$O$499,13,FALSE)</f>
        <v>#N/A</v>
      </c>
      <c r="AB898" s="40" t="e">
        <f>VLOOKUP($B898,期貨大額交易人未沖銷部位!$A$4:$O$499,14,FALSE)</f>
        <v>#N/A</v>
      </c>
      <c r="AC898" s="40" t="e">
        <f>VLOOKUP($B898,期貨大額交易人未沖銷部位!$A$4:$O$499,15,FALSE)</f>
        <v>#N/A</v>
      </c>
      <c r="AD898" s="33" t="e">
        <f>VLOOKUP($B898,三大美股走勢!$A$4:$J$495,4,FALSE)</f>
        <v>#N/A</v>
      </c>
      <c r="AE898" s="33" t="e">
        <f>VLOOKUP($B898,三大美股走勢!$A$4:$J$495,7,FALSE)</f>
        <v>#N/A</v>
      </c>
      <c r="AF898" s="33" t="e">
        <f>VLOOKUP($B898,三大美股走勢!$A$4:$J$495,10,FALSE)</f>
        <v>#N/A</v>
      </c>
    </row>
    <row r="899" spans="2:32">
      <c r="B899" s="32">
        <v>43678</v>
      </c>
      <c r="C899" s="33" t="e">
        <f>VLOOKUP($B899,大盤與近月台指!$A$4:$I$499,2,FALSE)</f>
        <v>#N/A</v>
      </c>
      <c r="D899" s="34" t="e">
        <f>VLOOKUP($B899,大盤與近月台指!$A$4:$I$499,3,FALSE)</f>
        <v>#N/A</v>
      </c>
      <c r="E899" s="35" t="e">
        <f>VLOOKUP($B899,大盤與近月台指!$A$4:$I$499,4,FALSE)</f>
        <v>#N/A</v>
      </c>
      <c r="F899" s="33" t="e">
        <f>VLOOKUP($B899,大盤與近月台指!$A$4:$I$499,5,FALSE)</f>
        <v>#N/A</v>
      </c>
      <c r="G899" s="49" t="e">
        <f>VLOOKUP($B899,三大法人買賣超!$A$4:$I$500,3,FALSE)</f>
        <v>#N/A</v>
      </c>
      <c r="H899" s="34" t="e">
        <f>VLOOKUP($B899,三大法人買賣超!$A$4:$I$500,5,FALSE)</f>
        <v>#N/A</v>
      </c>
      <c r="I899" s="27" t="e">
        <f>VLOOKUP($B899,三大法人買賣超!$A$4:$I$500,7,FALSE)</f>
        <v>#N/A</v>
      </c>
      <c r="J899" s="27" t="e">
        <f>VLOOKUP($B899,三大法人買賣超!$A$4:$I$500,9,FALSE)</f>
        <v>#N/A</v>
      </c>
      <c r="K899" s="37">
        <f>新台幣匯率美元指數!B900</f>
        <v>0</v>
      </c>
      <c r="L899" s="38">
        <f>新台幣匯率美元指數!C900</f>
        <v>0</v>
      </c>
      <c r="M899" s="39">
        <f>新台幣匯率美元指數!D900</f>
        <v>0</v>
      </c>
      <c r="N899" s="27" t="e">
        <f>VLOOKUP($B899,外資期貨未平倉口數!$A$4:$M$499,4,FALSE)</f>
        <v>#N/A</v>
      </c>
      <c r="O899" s="27" t="e">
        <f>VLOOKUP($B899,外資期貨未平倉口數!$A$4:$M$499,9,FALSE)</f>
        <v>#N/A</v>
      </c>
      <c r="P899" s="27" t="e">
        <f>VLOOKUP($B899,外資期貨未平倉口數!$A$4:$M$499,10,FALSE)</f>
        <v>#N/A</v>
      </c>
      <c r="Q899" s="27" t="e">
        <f>VLOOKUP($B899,外資期貨未平倉口數!$A$4:$M$499,11,FALSE)</f>
        <v>#N/A</v>
      </c>
      <c r="R899" s="64" t="e">
        <f>VLOOKUP($B899,選擇權未平倉餘額!$A$4:$I$500,6,FALSE)</f>
        <v>#N/A</v>
      </c>
      <c r="S899" s="64" t="e">
        <f>VLOOKUP($B899,選擇權未平倉餘額!$A$4:$I$500,7,FALSE)</f>
        <v>#N/A</v>
      </c>
      <c r="T899" s="64" t="e">
        <f>VLOOKUP($B899,選擇權未平倉餘額!$A$4:$I$500,8,FALSE)</f>
        <v>#N/A</v>
      </c>
      <c r="U899" s="64" t="e">
        <f>VLOOKUP($B899,選擇權未平倉餘額!$A$4:$I$500,9,FALSE)</f>
        <v>#N/A</v>
      </c>
      <c r="V899" s="39" t="e">
        <f>VLOOKUP($B899,臺指選擇權P_C_Ratios!$A$4:$C$500,3,FALSE)</f>
        <v>#N/A</v>
      </c>
      <c r="W899" s="41" t="e">
        <f>VLOOKUP($B899,散戶多空比!$A$6:$L$500,12,FALSE)</f>
        <v>#N/A</v>
      </c>
      <c r="X899" s="40" t="e">
        <f>VLOOKUP($B899,期貨大額交易人未沖銷部位!$A$4:$O$499,4,FALSE)</f>
        <v>#N/A</v>
      </c>
      <c r="Y899" s="40" t="e">
        <f>VLOOKUP($B899,期貨大額交易人未沖銷部位!$A$4:$O$499,7,FALSE)</f>
        <v>#N/A</v>
      </c>
      <c r="Z899" s="40" t="e">
        <f>VLOOKUP($B899,期貨大額交易人未沖銷部位!$A$4:$O$499,10,FALSE)</f>
        <v>#N/A</v>
      </c>
      <c r="AA899" s="40" t="e">
        <f>VLOOKUP($B899,期貨大額交易人未沖銷部位!$A$4:$O$499,13,FALSE)</f>
        <v>#N/A</v>
      </c>
      <c r="AB899" s="40" t="e">
        <f>VLOOKUP($B899,期貨大額交易人未沖銷部位!$A$4:$O$499,14,FALSE)</f>
        <v>#N/A</v>
      </c>
      <c r="AC899" s="40" t="e">
        <f>VLOOKUP($B899,期貨大額交易人未沖銷部位!$A$4:$O$499,15,FALSE)</f>
        <v>#N/A</v>
      </c>
      <c r="AD899" s="33" t="e">
        <f>VLOOKUP($B899,三大美股走勢!$A$4:$J$495,4,FALSE)</f>
        <v>#N/A</v>
      </c>
      <c r="AE899" s="33" t="e">
        <f>VLOOKUP($B899,三大美股走勢!$A$4:$J$495,7,FALSE)</f>
        <v>#N/A</v>
      </c>
      <c r="AF899" s="33" t="e">
        <f>VLOOKUP($B899,三大美股走勢!$A$4:$J$495,10,FALSE)</f>
        <v>#N/A</v>
      </c>
    </row>
    <row r="900" spans="2:32">
      <c r="B900" s="32">
        <v>43679</v>
      </c>
      <c r="C900" s="33" t="e">
        <f>VLOOKUP($B900,大盤與近月台指!$A$4:$I$499,2,FALSE)</f>
        <v>#N/A</v>
      </c>
      <c r="D900" s="34" t="e">
        <f>VLOOKUP($B900,大盤與近月台指!$A$4:$I$499,3,FALSE)</f>
        <v>#N/A</v>
      </c>
      <c r="E900" s="35" t="e">
        <f>VLOOKUP($B900,大盤與近月台指!$A$4:$I$499,4,FALSE)</f>
        <v>#N/A</v>
      </c>
      <c r="F900" s="33" t="e">
        <f>VLOOKUP($B900,大盤與近月台指!$A$4:$I$499,5,FALSE)</f>
        <v>#N/A</v>
      </c>
      <c r="G900" s="49" t="e">
        <f>VLOOKUP($B900,三大法人買賣超!$A$4:$I$500,3,FALSE)</f>
        <v>#N/A</v>
      </c>
      <c r="H900" s="34" t="e">
        <f>VLOOKUP($B900,三大法人買賣超!$A$4:$I$500,5,FALSE)</f>
        <v>#N/A</v>
      </c>
      <c r="I900" s="27" t="e">
        <f>VLOOKUP($B900,三大法人買賣超!$A$4:$I$500,7,FALSE)</f>
        <v>#N/A</v>
      </c>
      <c r="J900" s="27" t="e">
        <f>VLOOKUP($B900,三大法人買賣超!$A$4:$I$500,9,FALSE)</f>
        <v>#N/A</v>
      </c>
      <c r="K900" s="37">
        <f>新台幣匯率美元指數!B901</f>
        <v>0</v>
      </c>
      <c r="L900" s="38">
        <f>新台幣匯率美元指數!C901</f>
        <v>0</v>
      </c>
      <c r="M900" s="39">
        <f>新台幣匯率美元指數!D901</f>
        <v>0</v>
      </c>
      <c r="N900" s="27" t="e">
        <f>VLOOKUP($B900,外資期貨未平倉口數!$A$4:$M$499,4,FALSE)</f>
        <v>#N/A</v>
      </c>
      <c r="O900" s="27" t="e">
        <f>VLOOKUP($B900,外資期貨未平倉口數!$A$4:$M$499,9,FALSE)</f>
        <v>#N/A</v>
      </c>
      <c r="P900" s="27" t="e">
        <f>VLOOKUP($B900,外資期貨未平倉口數!$A$4:$M$499,10,FALSE)</f>
        <v>#N/A</v>
      </c>
      <c r="Q900" s="27" t="e">
        <f>VLOOKUP($B900,外資期貨未平倉口數!$A$4:$M$499,11,FALSE)</f>
        <v>#N/A</v>
      </c>
      <c r="R900" s="64" t="e">
        <f>VLOOKUP($B900,選擇權未平倉餘額!$A$4:$I$500,6,FALSE)</f>
        <v>#N/A</v>
      </c>
      <c r="S900" s="64" t="e">
        <f>VLOOKUP($B900,選擇權未平倉餘額!$A$4:$I$500,7,FALSE)</f>
        <v>#N/A</v>
      </c>
      <c r="T900" s="64" t="e">
        <f>VLOOKUP($B900,選擇權未平倉餘額!$A$4:$I$500,8,FALSE)</f>
        <v>#N/A</v>
      </c>
      <c r="U900" s="64" t="e">
        <f>VLOOKUP($B900,選擇權未平倉餘額!$A$4:$I$500,9,FALSE)</f>
        <v>#N/A</v>
      </c>
      <c r="V900" s="39" t="e">
        <f>VLOOKUP($B900,臺指選擇權P_C_Ratios!$A$4:$C$500,3,FALSE)</f>
        <v>#N/A</v>
      </c>
      <c r="W900" s="41" t="e">
        <f>VLOOKUP($B900,散戶多空比!$A$6:$L$500,12,FALSE)</f>
        <v>#N/A</v>
      </c>
      <c r="X900" s="40" t="e">
        <f>VLOOKUP($B900,期貨大額交易人未沖銷部位!$A$4:$O$499,4,FALSE)</f>
        <v>#N/A</v>
      </c>
      <c r="Y900" s="40" t="e">
        <f>VLOOKUP($B900,期貨大額交易人未沖銷部位!$A$4:$O$499,7,FALSE)</f>
        <v>#N/A</v>
      </c>
      <c r="Z900" s="40" t="e">
        <f>VLOOKUP($B900,期貨大額交易人未沖銷部位!$A$4:$O$499,10,FALSE)</f>
        <v>#N/A</v>
      </c>
      <c r="AA900" s="40" t="e">
        <f>VLOOKUP($B900,期貨大額交易人未沖銷部位!$A$4:$O$499,13,FALSE)</f>
        <v>#N/A</v>
      </c>
      <c r="AB900" s="40" t="e">
        <f>VLOOKUP($B900,期貨大額交易人未沖銷部位!$A$4:$O$499,14,FALSE)</f>
        <v>#N/A</v>
      </c>
      <c r="AC900" s="40" t="e">
        <f>VLOOKUP($B900,期貨大額交易人未沖銷部位!$A$4:$O$499,15,FALSE)</f>
        <v>#N/A</v>
      </c>
      <c r="AD900" s="33" t="e">
        <f>VLOOKUP($B900,三大美股走勢!$A$4:$J$495,4,FALSE)</f>
        <v>#N/A</v>
      </c>
      <c r="AE900" s="33" t="e">
        <f>VLOOKUP($B900,三大美股走勢!$A$4:$J$495,7,FALSE)</f>
        <v>#N/A</v>
      </c>
      <c r="AF900" s="33" t="e">
        <f>VLOOKUP($B900,三大美股走勢!$A$4:$J$495,10,FALSE)</f>
        <v>#N/A</v>
      </c>
    </row>
    <row r="901" spans="2:32">
      <c r="B901" s="32">
        <v>43680</v>
      </c>
      <c r="C901" s="33" t="e">
        <f>VLOOKUP($B901,大盤與近月台指!$A$4:$I$499,2,FALSE)</f>
        <v>#N/A</v>
      </c>
      <c r="D901" s="34" t="e">
        <f>VLOOKUP($B901,大盤與近月台指!$A$4:$I$499,3,FALSE)</f>
        <v>#N/A</v>
      </c>
      <c r="E901" s="35" t="e">
        <f>VLOOKUP($B901,大盤與近月台指!$A$4:$I$499,4,FALSE)</f>
        <v>#N/A</v>
      </c>
      <c r="F901" s="33" t="e">
        <f>VLOOKUP($B901,大盤與近月台指!$A$4:$I$499,5,FALSE)</f>
        <v>#N/A</v>
      </c>
      <c r="G901" s="49" t="e">
        <f>VLOOKUP($B901,三大法人買賣超!$A$4:$I$500,3,FALSE)</f>
        <v>#N/A</v>
      </c>
      <c r="H901" s="34" t="e">
        <f>VLOOKUP($B901,三大法人買賣超!$A$4:$I$500,5,FALSE)</f>
        <v>#N/A</v>
      </c>
      <c r="I901" s="27" t="e">
        <f>VLOOKUP($B901,三大法人買賣超!$A$4:$I$500,7,FALSE)</f>
        <v>#N/A</v>
      </c>
      <c r="J901" s="27" t="e">
        <f>VLOOKUP($B901,三大法人買賣超!$A$4:$I$500,9,FALSE)</f>
        <v>#N/A</v>
      </c>
      <c r="K901" s="37">
        <f>新台幣匯率美元指數!B902</f>
        <v>0</v>
      </c>
      <c r="L901" s="38">
        <f>新台幣匯率美元指數!C902</f>
        <v>0</v>
      </c>
      <c r="M901" s="39">
        <f>新台幣匯率美元指數!D902</f>
        <v>0</v>
      </c>
      <c r="N901" s="27" t="e">
        <f>VLOOKUP($B901,外資期貨未平倉口數!$A$4:$M$499,4,FALSE)</f>
        <v>#N/A</v>
      </c>
      <c r="O901" s="27" t="e">
        <f>VLOOKUP($B901,外資期貨未平倉口數!$A$4:$M$499,9,FALSE)</f>
        <v>#N/A</v>
      </c>
      <c r="P901" s="27" t="e">
        <f>VLOOKUP($B901,外資期貨未平倉口數!$A$4:$M$499,10,FALSE)</f>
        <v>#N/A</v>
      </c>
      <c r="Q901" s="27" t="e">
        <f>VLOOKUP($B901,外資期貨未平倉口數!$A$4:$M$499,11,FALSE)</f>
        <v>#N/A</v>
      </c>
      <c r="R901" s="64" t="e">
        <f>VLOOKUP($B901,選擇權未平倉餘額!$A$4:$I$500,6,FALSE)</f>
        <v>#N/A</v>
      </c>
      <c r="S901" s="64" t="e">
        <f>VLOOKUP($B901,選擇權未平倉餘額!$A$4:$I$500,7,FALSE)</f>
        <v>#N/A</v>
      </c>
      <c r="T901" s="64" t="e">
        <f>VLOOKUP($B901,選擇權未平倉餘額!$A$4:$I$500,8,FALSE)</f>
        <v>#N/A</v>
      </c>
      <c r="U901" s="64" t="e">
        <f>VLOOKUP($B901,選擇權未平倉餘額!$A$4:$I$500,9,FALSE)</f>
        <v>#N/A</v>
      </c>
      <c r="V901" s="39" t="e">
        <f>VLOOKUP($B901,臺指選擇權P_C_Ratios!$A$4:$C$500,3,FALSE)</f>
        <v>#N/A</v>
      </c>
      <c r="W901" s="41" t="e">
        <f>VLOOKUP($B901,散戶多空比!$A$6:$L$500,12,FALSE)</f>
        <v>#N/A</v>
      </c>
      <c r="X901" s="40" t="e">
        <f>VLOOKUP($B901,期貨大額交易人未沖銷部位!$A$4:$O$499,4,FALSE)</f>
        <v>#N/A</v>
      </c>
      <c r="Y901" s="40" t="e">
        <f>VLOOKUP($B901,期貨大額交易人未沖銷部位!$A$4:$O$499,7,FALSE)</f>
        <v>#N/A</v>
      </c>
      <c r="Z901" s="40" t="e">
        <f>VLOOKUP($B901,期貨大額交易人未沖銷部位!$A$4:$O$499,10,FALSE)</f>
        <v>#N/A</v>
      </c>
      <c r="AA901" s="40" t="e">
        <f>VLOOKUP($B901,期貨大額交易人未沖銷部位!$A$4:$O$499,13,FALSE)</f>
        <v>#N/A</v>
      </c>
      <c r="AB901" s="40" t="e">
        <f>VLOOKUP($B901,期貨大額交易人未沖銷部位!$A$4:$O$499,14,FALSE)</f>
        <v>#N/A</v>
      </c>
      <c r="AC901" s="40" t="e">
        <f>VLOOKUP($B901,期貨大額交易人未沖銷部位!$A$4:$O$499,15,FALSE)</f>
        <v>#N/A</v>
      </c>
      <c r="AD901" s="33" t="e">
        <f>VLOOKUP($B901,三大美股走勢!$A$4:$J$495,4,FALSE)</f>
        <v>#N/A</v>
      </c>
      <c r="AE901" s="33" t="e">
        <f>VLOOKUP($B901,三大美股走勢!$A$4:$J$495,7,FALSE)</f>
        <v>#N/A</v>
      </c>
      <c r="AF901" s="33" t="e">
        <f>VLOOKUP($B901,三大美股走勢!$A$4:$J$495,10,FALSE)</f>
        <v>#N/A</v>
      </c>
    </row>
    <row r="902" spans="2:32">
      <c r="B902" s="32">
        <v>43681</v>
      </c>
      <c r="C902" s="33" t="e">
        <f>VLOOKUP($B902,大盤與近月台指!$A$4:$I$499,2,FALSE)</f>
        <v>#N/A</v>
      </c>
      <c r="D902" s="34" t="e">
        <f>VLOOKUP($B902,大盤與近月台指!$A$4:$I$499,3,FALSE)</f>
        <v>#N/A</v>
      </c>
      <c r="E902" s="35" t="e">
        <f>VLOOKUP($B902,大盤與近月台指!$A$4:$I$499,4,FALSE)</f>
        <v>#N/A</v>
      </c>
      <c r="F902" s="33" t="e">
        <f>VLOOKUP($B902,大盤與近月台指!$A$4:$I$499,5,FALSE)</f>
        <v>#N/A</v>
      </c>
      <c r="G902" s="49" t="e">
        <f>VLOOKUP($B902,三大法人買賣超!$A$4:$I$500,3,FALSE)</f>
        <v>#N/A</v>
      </c>
      <c r="H902" s="34" t="e">
        <f>VLOOKUP($B902,三大法人買賣超!$A$4:$I$500,5,FALSE)</f>
        <v>#N/A</v>
      </c>
      <c r="I902" s="27" t="e">
        <f>VLOOKUP($B902,三大法人買賣超!$A$4:$I$500,7,FALSE)</f>
        <v>#N/A</v>
      </c>
      <c r="J902" s="27" t="e">
        <f>VLOOKUP($B902,三大法人買賣超!$A$4:$I$500,9,FALSE)</f>
        <v>#N/A</v>
      </c>
      <c r="K902" s="37">
        <f>新台幣匯率美元指數!B903</f>
        <v>0</v>
      </c>
      <c r="L902" s="38">
        <f>新台幣匯率美元指數!C903</f>
        <v>0</v>
      </c>
      <c r="M902" s="39">
        <f>新台幣匯率美元指數!D903</f>
        <v>0</v>
      </c>
      <c r="N902" s="27" t="e">
        <f>VLOOKUP($B902,外資期貨未平倉口數!$A$4:$M$499,4,FALSE)</f>
        <v>#N/A</v>
      </c>
      <c r="O902" s="27" t="e">
        <f>VLOOKUP($B902,外資期貨未平倉口數!$A$4:$M$499,9,FALSE)</f>
        <v>#N/A</v>
      </c>
      <c r="P902" s="27" t="e">
        <f>VLOOKUP($B902,外資期貨未平倉口數!$A$4:$M$499,10,FALSE)</f>
        <v>#N/A</v>
      </c>
      <c r="Q902" s="27" t="e">
        <f>VLOOKUP($B902,外資期貨未平倉口數!$A$4:$M$499,11,FALSE)</f>
        <v>#N/A</v>
      </c>
      <c r="R902" s="64" t="e">
        <f>VLOOKUP($B902,選擇權未平倉餘額!$A$4:$I$500,6,FALSE)</f>
        <v>#N/A</v>
      </c>
      <c r="S902" s="64" t="e">
        <f>VLOOKUP($B902,選擇權未平倉餘額!$A$4:$I$500,7,FALSE)</f>
        <v>#N/A</v>
      </c>
      <c r="T902" s="64" t="e">
        <f>VLOOKUP($B902,選擇權未平倉餘額!$A$4:$I$500,8,FALSE)</f>
        <v>#N/A</v>
      </c>
      <c r="U902" s="64" t="e">
        <f>VLOOKUP($B902,選擇權未平倉餘額!$A$4:$I$500,9,FALSE)</f>
        <v>#N/A</v>
      </c>
      <c r="V902" s="39" t="e">
        <f>VLOOKUP($B902,臺指選擇權P_C_Ratios!$A$4:$C$500,3,FALSE)</f>
        <v>#N/A</v>
      </c>
      <c r="W902" s="41" t="e">
        <f>VLOOKUP($B902,散戶多空比!$A$6:$L$500,12,FALSE)</f>
        <v>#N/A</v>
      </c>
      <c r="X902" s="40" t="e">
        <f>VLOOKUP($B902,期貨大額交易人未沖銷部位!$A$4:$O$499,4,FALSE)</f>
        <v>#N/A</v>
      </c>
      <c r="Y902" s="40" t="e">
        <f>VLOOKUP($B902,期貨大額交易人未沖銷部位!$A$4:$O$499,7,FALSE)</f>
        <v>#N/A</v>
      </c>
      <c r="Z902" s="40" t="e">
        <f>VLOOKUP($B902,期貨大額交易人未沖銷部位!$A$4:$O$499,10,FALSE)</f>
        <v>#N/A</v>
      </c>
      <c r="AA902" s="40" t="e">
        <f>VLOOKUP($B902,期貨大額交易人未沖銷部位!$A$4:$O$499,13,FALSE)</f>
        <v>#N/A</v>
      </c>
      <c r="AB902" s="40" t="e">
        <f>VLOOKUP($B902,期貨大額交易人未沖銷部位!$A$4:$O$499,14,FALSE)</f>
        <v>#N/A</v>
      </c>
      <c r="AC902" s="40" t="e">
        <f>VLOOKUP($B902,期貨大額交易人未沖銷部位!$A$4:$O$499,15,FALSE)</f>
        <v>#N/A</v>
      </c>
      <c r="AD902" s="33" t="e">
        <f>VLOOKUP($B902,三大美股走勢!$A$4:$J$495,4,FALSE)</f>
        <v>#N/A</v>
      </c>
      <c r="AE902" s="33" t="e">
        <f>VLOOKUP($B902,三大美股走勢!$A$4:$J$495,7,FALSE)</f>
        <v>#N/A</v>
      </c>
      <c r="AF902" s="33" t="e">
        <f>VLOOKUP($B902,三大美股走勢!$A$4:$J$495,10,FALSE)</f>
        <v>#N/A</v>
      </c>
    </row>
    <row r="903" spans="2:32">
      <c r="B903" s="32">
        <v>43682</v>
      </c>
      <c r="C903" s="33" t="e">
        <f>VLOOKUP($B903,大盤與近月台指!$A$4:$I$499,2,FALSE)</f>
        <v>#N/A</v>
      </c>
      <c r="D903" s="34" t="e">
        <f>VLOOKUP($B903,大盤與近月台指!$A$4:$I$499,3,FALSE)</f>
        <v>#N/A</v>
      </c>
      <c r="E903" s="35" t="e">
        <f>VLOOKUP($B903,大盤與近月台指!$A$4:$I$499,4,FALSE)</f>
        <v>#N/A</v>
      </c>
      <c r="F903" s="33" t="e">
        <f>VLOOKUP($B903,大盤與近月台指!$A$4:$I$499,5,FALSE)</f>
        <v>#N/A</v>
      </c>
      <c r="G903" s="49" t="e">
        <f>VLOOKUP($B903,三大法人買賣超!$A$4:$I$500,3,FALSE)</f>
        <v>#N/A</v>
      </c>
      <c r="H903" s="34" t="e">
        <f>VLOOKUP($B903,三大法人買賣超!$A$4:$I$500,5,FALSE)</f>
        <v>#N/A</v>
      </c>
      <c r="I903" s="27" t="e">
        <f>VLOOKUP($B903,三大法人買賣超!$A$4:$I$500,7,FALSE)</f>
        <v>#N/A</v>
      </c>
      <c r="J903" s="27" t="e">
        <f>VLOOKUP($B903,三大法人買賣超!$A$4:$I$500,9,FALSE)</f>
        <v>#N/A</v>
      </c>
      <c r="K903" s="37">
        <f>新台幣匯率美元指數!B904</f>
        <v>0</v>
      </c>
      <c r="L903" s="38">
        <f>新台幣匯率美元指數!C904</f>
        <v>0</v>
      </c>
      <c r="M903" s="39">
        <f>新台幣匯率美元指數!D904</f>
        <v>0</v>
      </c>
      <c r="N903" s="27" t="e">
        <f>VLOOKUP($B903,外資期貨未平倉口數!$A$4:$M$499,4,FALSE)</f>
        <v>#N/A</v>
      </c>
      <c r="O903" s="27" t="e">
        <f>VLOOKUP($B903,外資期貨未平倉口數!$A$4:$M$499,9,FALSE)</f>
        <v>#N/A</v>
      </c>
      <c r="P903" s="27" t="e">
        <f>VLOOKUP($B903,外資期貨未平倉口數!$A$4:$M$499,10,FALSE)</f>
        <v>#N/A</v>
      </c>
      <c r="Q903" s="27" t="e">
        <f>VLOOKUP($B903,外資期貨未平倉口數!$A$4:$M$499,11,FALSE)</f>
        <v>#N/A</v>
      </c>
      <c r="R903" s="64" t="e">
        <f>VLOOKUP($B903,選擇權未平倉餘額!$A$4:$I$500,6,FALSE)</f>
        <v>#N/A</v>
      </c>
      <c r="S903" s="64" t="e">
        <f>VLOOKUP($B903,選擇權未平倉餘額!$A$4:$I$500,7,FALSE)</f>
        <v>#N/A</v>
      </c>
      <c r="T903" s="64" t="e">
        <f>VLOOKUP($B903,選擇權未平倉餘額!$A$4:$I$500,8,FALSE)</f>
        <v>#N/A</v>
      </c>
      <c r="U903" s="64" t="e">
        <f>VLOOKUP($B903,選擇權未平倉餘額!$A$4:$I$500,9,FALSE)</f>
        <v>#N/A</v>
      </c>
      <c r="V903" s="39" t="e">
        <f>VLOOKUP($B903,臺指選擇權P_C_Ratios!$A$4:$C$500,3,FALSE)</f>
        <v>#N/A</v>
      </c>
      <c r="W903" s="41" t="e">
        <f>VLOOKUP($B903,散戶多空比!$A$6:$L$500,12,FALSE)</f>
        <v>#N/A</v>
      </c>
      <c r="X903" s="40" t="e">
        <f>VLOOKUP($B903,期貨大額交易人未沖銷部位!$A$4:$O$499,4,FALSE)</f>
        <v>#N/A</v>
      </c>
      <c r="Y903" s="40" t="e">
        <f>VLOOKUP($B903,期貨大額交易人未沖銷部位!$A$4:$O$499,7,FALSE)</f>
        <v>#N/A</v>
      </c>
      <c r="Z903" s="40" t="e">
        <f>VLOOKUP($B903,期貨大額交易人未沖銷部位!$A$4:$O$499,10,FALSE)</f>
        <v>#N/A</v>
      </c>
      <c r="AA903" s="40" t="e">
        <f>VLOOKUP($B903,期貨大額交易人未沖銷部位!$A$4:$O$499,13,FALSE)</f>
        <v>#N/A</v>
      </c>
      <c r="AB903" s="40" t="e">
        <f>VLOOKUP($B903,期貨大額交易人未沖銷部位!$A$4:$O$499,14,FALSE)</f>
        <v>#N/A</v>
      </c>
      <c r="AC903" s="40" t="e">
        <f>VLOOKUP($B903,期貨大額交易人未沖銷部位!$A$4:$O$499,15,FALSE)</f>
        <v>#N/A</v>
      </c>
      <c r="AD903" s="33" t="e">
        <f>VLOOKUP($B903,三大美股走勢!$A$4:$J$495,4,FALSE)</f>
        <v>#N/A</v>
      </c>
      <c r="AE903" s="33" t="e">
        <f>VLOOKUP($B903,三大美股走勢!$A$4:$J$495,7,FALSE)</f>
        <v>#N/A</v>
      </c>
      <c r="AF903" s="33" t="e">
        <f>VLOOKUP($B903,三大美股走勢!$A$4:$J$495,10,FALSE)</f>
        <v>#N/A</v>
      </c>
    </row>
    <row r="904" spans="2:32">
      <c r="B904" s="32">
        <v>43683</v>
      </c>
      <c r="C904" s="33" t="e">
        <f>VLOOKUP($B904,大盤與近月台指!$A$4:$I$499,2,FALSE)</f>
        <v>#N/A</v>
      </c>
      <c r="D904" s="34" t="e">
        <f>VLOOKUP($B904,大盤與近月台指!$A$4:$I$499,3,FALSE)</f>
        <v>#N/A</v>
      </c>
      <c r="E904" s="35" t="e">
        <f>VLOOKUP($B904,大盤與近月台指!$A$4:$I$499,4,FALSE)</f>
        <v>#N/A</v>
      </c>
      <c r="F904" s="33" t="e">
        <f>VLOOKUP($B904,大盤與近月台指!$A$4:$I$499,5,FALSE)</f>
        <v>#N/A</v>
      </c>
      <c r="G904" s="49" t="e">
        <f>VLOOKUP($B904,三大法人買賣超!$A$4:$I$500,3,FALSE)</f>
        <v>#N/A</v>
      </c>
      <c r="H904" s="34" t="e">
        <f>VLOOKUP($B904,三大法人買賣超!$A$4:$I$500,5,FALSE)</f>
        <v>#N/A</v>
      </c>
      <c r="I904" s="27" t="e">
        <f>VLOOKUP($B904,三大法人買賣超!$A$4:$I$500,7,FALSE)</f>
        <v>#N/A</v>
      </c>
      <c r="J904" s="27" t="e">
        <f>VLOOKUP($B904,三大法人買賣超!$A$4:$I$500,9,FALSE)</f>
        <v>#N/A</v>
      </c>
      <c r="K904" s="37">
        <f>新台幣匯率美元指數!B905</f>
        <v>0</v>
      </c>
      <c r="L904" s="38">
        <f>新台幣匯率美元指數!C905</f>
        <v>0</v>
      </c>
      <c r="M904" s="39">
        <f>新台幣匯率美元指數!D905</f>
        <v>0</v>
      </c>
      <c r="N904" s="27" t="e">
        <f>VLOOKUP($B904,外資期貨未平倉口數!$A$4:$M$499,4,FALSE)</f>
        <v>#N/A</v>
      </c>
      <c r="O904" s="27" t="e">
        <f>VLOOKUP($B904,外資期貨未平倉口數!$A$4:$M$499,9,FALSE)</f>
        <v>#N/A</v>
      </c>
      <c r="P904" s="27" t="e">
        <f>VLOOKUP($B904,外資期貨未平倉口數!$A$4:$M$499,10,FALSE)</f>
        <v>#N/A</v>
      </c>
      <c r="Q904" s="27" t="e">
        <f>VLOOKUP($B904,外資期貨未平倉口數!$A$4:$M$499,11,FALSE)</f>
        <v>#N/A</v>
      </c>
      <c r="R904" s="64" t="e">
        <f>VLOOKUP($B904,選擇權未平倉餘額!$A$4:$I$500,6,FALSE)</f>
        <v>#N/A</v>
      </c>
      <c r="S904" s="64" t="e">
        <f>VLOOKUP($B904,選擇權未平倉餘額!$A$4:$I$500,7,FALSE)</f>
        <v>#N/A</v>
      </c>
      <c r="T904" s="64" t="e">
        <f>VLOOKUP($B904,選擇權未平倉餘額!$A$4:$I$500,8,FALSE)</f>
        <v>#N/A</v>
      </c>
      <c r="U904" s="64" t="e">
        <f>VLOOKUP($B904,選擇權未平倉餘額!$A$4:$I$500,9,FALSE)</f>
        <v>#N/A</v>
      </c>
      <c r="V904" s="39" t="e">
        <f>VLOOKUP($B904,臺指選擇權P_C_Ratios!$A$4:$C$500,3,FALSE)</f>
        <v>#N/A</v>
      </c>
      <c r="W904" s="41" t="e">
        <f>VLOOKUP($B904,散戶多空比!$A$6:$L$500,12,FALSE)</f>
        <v>#N/A</v>
      </c>
      <c r="X904" s="40" t="e">
        <f>VLOOKUP($B904,期貨大額交易人未沖銷部位!$A$4:$O$499,4,FALSE)</f>
        <v>#N/A</v>
      </c>
      <c r="Y904" s="40" t="e">
        <f>VLOOKUP($B904,期貨大額交易人未沖銷部位!$A$4:$O$499,7,FALSE)</f>
        <v>#N/A</v>
      </c>
      <c r="Z904" s="40" t="e">
        <f>VLOOKUP($B904,期貨大額交易人未沖銷部位!$A$4:$O$499,10,FALSE)</f>
        <v>#N/A</v>
      </c>
      <c r="AA904" s="40" t="e">
        <f>VLOOKUP($B904,期貨大額交易人未沖銷部位!$A$4:$O$499,13,FALSE)</f>
        <v>#N/A</v>
      </c>
      <c r="AB904" s="40" t="e">
        <f>VLOOKUP($B904,期貨大額交易人未沖銷部位!$A$4:$O$499,14,FALSE)</f>
        <v>#N/A</v>
      </c>
      <c r="AC904" s="40" t="e">
        <f>VLOOKUP($B904,期貨大額交易人未沖銷部位!$A$4:$O$499,15,FALSE)</f>
        <v>#N/A</v>
      </c>
      <c r="AD904" s="33" t="e">
        <f>VLOOKUP($B904,三大美股走勢!$A$4:$J$495,4,FALSE)</f>
        <v>#N/A</v>
      </c>
      <c r="AE904" s="33" t="e">
        <f>VLOOKUP($B904,三大美股走勢!$A$4:$J$495,7,FALSE)</f>
        <v>#N/A</v>
      </c>
      <c r="AF904" s="33" t="e">
        <f>VLOOKUP($B904,三大美股走勢!$A$4:$J$495,10,FALSE)</f>
        <v>#N/A</v>
      </c>
    </row>
    <row r="905" spans="2:32">
      <c r="B905" s="32">
        <v>43684</v>
      </c>
      <c r="C905" s="33" t="e">
        <f>VLOOKUP($B905,大盤與近月台指!$A$4:$I$499,2,FALSE)</f>
        <v>#N/A</v>
      </c>
      <c r="D905" s="34" t="e">
        <f>VLOOKUP($B905,大盤與近月台指!$A$4:$I$499,3,FALSE)</f>
        <v>#N/A</v>
      </c>
      <c r="E905" s="35" t="e">
        <f>VLOOKUP($B905,大盤與近月台指!$A$4:$I$499,4,FALSE)</f>
        <v>#N/A</v>
      </c>
      <c r="F905" s="33" t="e">
        <f>VLOOKUP($B905,大盤與近月台指!$A$4:$I$499,5,FALSE)</f>
        <v>#N/A</v>
      </c>
      <c r="G905" s="49" t="e">
        <f>VLOOKUP($B905,三大法人買賣超!$A$4:$I$500,3,FALSE)</f>
        <v>#N/A</v>
      </c>
      <c r="H905" s="34" t="e">
        <f>VLOOKUP($B905,三大法人買賣超!$A$4:$I$500,5,FALSE)</f>
        <v>#N/A</v>
      </c>
      <c r="I905" s="27" t="e">
        <f>VLOOKUP($B905,三大法人買賣超!$A$4:$I$500,7,FALSE)</f>
        <v>#N/A</v>
      </c>
      <c r="J905" s="27" t="e">
        <f>VLOOKUP($B905,三大法人買賣超!$A$4:$I$500,9,FALSE)</f>
        <v>#N/A</v>
      </c>
      <c r="K905" s="37">
        <f>新台幣匯率美元指數!B906</f>
        <v>0</v>
      </c>
      <c r="L905" s="38">
        <f>新台幣匯率美元指數!C906</f>
        <v>0</v>
      </c>
      <c r="M905" s="39">
        <f>新台幣匯率美元指數!D906</f>
        <v>0</v>
      </c>
      <c r="N905" s="27" t="e">
        <f>VLOOKUP($B905,外資期貨未平倉口數!$A$4:$M$499,4,FALSE)</f>
        <v>#N/A</v>
      </c>
      <c r="O905" s="27" t="e">
        <f>VLOOKUP($B905,外資期貨未平倉口數!$A$4:$M$499,9,FALSE)</f>
        <v>#N/A</v>
      </c>
      <c r="P905" s="27" t="e">
        <f>VLOOKUP($B905,外資期貨未平倉口數!$A$4:$M$499,10,FALSE)</f>
        <v>#N/A</v>
      </c>
      <c r="Q905" s="27" t="e">
        <f>VLOOKUP($B905,外資期貨未平倉口數!$A$4:$M$499,11,FALSE)</f>
        <v>#N/A</v>
      </c>
      <c r="R905" s="64" t="e">
        <f>VLOOKUP($B905,選擇權未平倉餘額!$A$4:$I$500,6,FALSE)</f>
        <v>#N/A</v>
      </c>
      <c r="S905" s="64" t="e">
        <f>VLOOKUP($B905,選擇權未平倉餘額!$A$4:$I$500,7,FALSE)</f>
        <v>#N/A</v>
      </c>
      <c r="T905" s="64" t="e">
        <f>VLOOKUP($B905,選擇權未平倉餘額!$A$4:$I$500,8,FALSE)</f>
        <v>#N/A</v>
      </c>
      <c r="U905" s="64" t="e">
        <f>VLOOKUP($B905,選擇權未平倉餘額!$A$4:$I$500,9,FALSE)</f>
        <v>#N/A</v>
      </c>
      <c r="V905" s="39" t="e">
        <f>VLOOKUP($B905,臺指選擇權P_C_Ratios!$A$4:$C$500,3,FALSE)</f>
        <v>#N/A</v>
      </c>
      <c r="W905" s="41" t="e">
        <f>VLOOKUP($B905,散戶多空比!$A$6:$L$500,12,FALSE)</f>
        <v>#N/A</v>
      </c>
      <c r="X905" s="40" t="e">
        <f>VLOOKUP($B905,期貨大額交易人未沖銷部位!$A$4:$O$499,4,FALSE)</f>
        <v>#N/A</v>
      </c>
      <c r="Y905" s="40" t="e">
        <f>VLOOKUP($B905,期貨大額交易人未沖銷部位!$A$4:$O$499,7,FALSE)</f>
        <v>#N/A</v>
      </c>
      <c r="Z905" s="40" t="e">
        <f>VLOOKUP($B905,期貨大額交易人未沖銷部位!$A$4:$O$499,10,FALSE)</f>
        <v>#N/A</v>
      </c>
      <c r="AA905" s="40" t="e">
        <f>VLOOKUP($B905,期貨大額交易人未沖銷部位!$A$4:$O$499,13,FALSE)</f>
        <v>#N/A</v>
      </c>
      <c r="AB905" s="40" t="e">
        <f>VLOOKUP($B905,期貨大額交易人未沖銷部位!$A$4:$O$499,14,FALSE)</f>
        <v>#N/A</v>
      </c>
      <c r="AC905" s="40" t="e">
        <f>VLOOKUP($B905,期貨大額交易人未沖銷部位!$A$4:$O$499,15,FALSE)</f>
        <v>#N/A</v>
      </c>
      <c r="AD905" s="33" t="e">
        <f>VLOOKUP($B905,三大美股走勢!$A$4:$J$495,4,FALSE)</f>
        <v>#N/A</v>
      </c>
      <c r="AE905" s="33" t="e">
        <f>VLOOKUP($B905,三大美股走勢!$A$4:$J$495,7,FALSE)</f>
        <v>#N/A</v>
      </c>
      <c r="AF905" s="33" t="e">
        <f>VLOOKUP($B905,三大美股走勢!$A$4:$J$495,10,FALSE)</f>
        <v>#N/A</v>
      </c>
    </row>
    <row r="906" spans="2:32">
      <c r="B906" s="32">
        <v>43685</v>
      </c>
      <c r="C906" s="33" t="e">
        <f>VLOOKUP($B906,大盤與近月台指!$A$4:$I$499,2,FALSE)</f>
        <v>#N/A</v>
      </c>
      <c r="D906" s="34" t="e">
        <f>VLOOKUP($B906,大盤與近月台指!$A$4:$I$499,3,FALSE)</f>
        <v>#N/A</v>
      </c>
      <c r="E906" s="35" t="e">
        <f>VLOOKUP($B906,大盤與近月台指!$A$4:$I$499,4,FALSE)</f>
        <v>#N/A</v>
      </c>
      <c r="F906" s="33" t="e">
        <f>VLOOKUP($B906,大盤與近月台指!$A$4:$I$499,5,FALSE)</f>
        <v>#N/A</v>
      </c>
      <c r="G906" s="49" t="e">
        <f>VLOOKUP($B906,三大法人買賣超!$A$4:$I$500,3,FALSE)</f>
        <v>#N/A</v>
      </c>
      <c r="H906" s="34" t="e">
        <f>VLOOKUP($B906,三大法人買賣超!$A$4:$I$500,5,FALSE)</f>
        <v>#N/A</v>
      </c>
      <c r="I906" s="27" t="e">
        <f>VLOOKUP($B906,三大法人買賣超!$A$4:$I$500,7,FALSE)</f>
        <v>#N/A</v>
      </c>
      <c r="J906" s="27" t="e">
        <f>VLOOKUP($B906,三大法人買賣超!$A$4:$I$500,9,FALSE)</f>
        <v>#N/A</v>
      </c>
      <c r="K906" s="37">
        <f>新台幣匯率美元指數!B907</f>
        <v>0</v>
      </c>
      <c r="L906" s="38">
        <f>新台幣匯率美元指數!C907</f>
        <v>0</v>
      </c>
      <c r="M906" s="39">
        <f>新台幣匯率美元指數!D907</f>
        <v>0</v>
      </c>
      <c r="N906" s="27" t="e">
        <f>VLOOKUP($B906,外資期貨未平倉口數!$A$4:$M$499,4,FALSE)</f>
        <v>#N/A</v>
      </c>
      <c r="O906" s="27" t="e">
        <f>VLOOKUP($B906,外資期貨未平倉口數!$A$4:$M$499,9,FALSE)</f>
        <v>#N/A</v>
      </c>
      <c r="P906" s="27" t="e">
        <f>VLOOKUP($B906,外資期貨未平倉口數!$A$4:$M$499,10,FALSE)</f>
        <v>#N/A</v>
      </c>
      <c r="Q906" s="27" t="e">
        <f>VLOOKUP($B906,外資期貨未平倉口數!$A$4:$M$499,11,FALSE)</f>
        <v>#N/A</v>
      </c>
      <c r="R906" s="64" t="e">
        <f>VLOOKUP($B906,選擇權未平倉餘額!$A$4:$I$500,6,FALSE)</f>
        <v>#N/A</v>
      </c>
      <c r="S906" s="64" t="e">
        <f>VLOOKUP($B906,選擇權未平倉餘額!$A$4:$I$500,7,FALSE)</f>
        <v>#N/A</v>
      </c>
      <c r="T906" s="64" t="e">
        <f>VLOOKUP($B906,選擇權未平倉餘額!$A$4:$I$500,8,FALSE)</f>
        <v>#N/A</v>
      </c>
      <c r="U906" s="64" t="e">
        <f>VLOOKUP($B906,選擇權未平倉餘額!$A$4:$I$500,9,FALSE)</f>
        <v>#N/A</v>
      </c>
      <c r="V906" s="39" t="e">
        <f>VLOOKUP($B906,臺指選擇權P_C_Ratios!$A$4:$C$500,3,FALSE)</f>
        <v>#N/A</v>
      </c>
      <c r="W906" s="41" t="e">
        <f>VLOOKUP($B906,散戶多空比!$A$6:$L$500,12,FALSE)</f>
        <v>#N/A</v>
      </c>
      <c r="X906" s="40" t="e">
        <f>VLOOKUP($B906,期貨大額交易人未沖銷部位!$A$4:$O$499,4,FALSE)</f>
        <v>#N/A</v>
      </c>
      <c r="Y906" s="40" t="e">
        <f>VLOOKUP($B906,期貨大額交易人未沖銷部位!$A$4:$O$499,7,FALSE)</f>
        <v>#N/A</v>
      </c>
      <c r="Z906" s="40" t="e">
        <f>VLOOKUP($B906,期貨大額交易人未沖銷部位!$A$4:$O$499,10,FALSE)</f>
        <v>#N/A</v>
      </c>
      <c r="AA906" s="40" t="e">
        <f>VLOOKUP($B906,期貨大額交易人未沖銷部位!$A$4:$O$499,13,FALSE)</f>
        <v>#N/A</v>
      </c>
      <c r="AB906" s="40" t="e">
        <f>VLOOKUP($B906,期貨大額交易人未沖銷部位!$A$4:$O$499,14,FALSE)</f>
        <v>#N/A</v>
      </c>
      <c r="AC906" s="40" t="e">
        <f>VLOOKUP($B906,期貨大額交易人未沖銷部位!$A$4:$O$499,15,FALSE)</f>
        <v>#N/A</v>
      </c>
      <c r="AD906" s="33" t="e">
        <f>VLOOKUP($B906,三大美股走勢!$A$4:$J$495,4,FALSE)</f>
        <v>#N/A</v>
      </c>
      <c r="AE906" s="33" t="e">
        <f>VLOOKUP($B906,三大美股走勢!$A$4:$J$495,7,FALSE)</f>
        <v>#N/A</v>
      </c>
      <c r="AF906" s="33" t="e">
        <f>VLOOKUP($B906,三大美股走勢!$A$4:$J$495,10,FALSE)</f>
        <v>#N/A</v>
      </c>
    </row>
    <row r="907" spans="2:32">
      <c r="B907" s="32">
        <v>43686</v>
      </c>
      <c r="C907" s="33" t="e">
        <f>VLOOKUP($B907,大盤與近月台指!$A$4:$I$499,2,FALSE)</f>
        <v>#N/A</v>
      </c>
      <c r="D907" s="34" t="e">
        <f>VLOOKUP($B907,大盤與近月台指!$A$4:$I$499,3,FALSE)</f>
        <v>#N/A</v>
      </c>
      <c r="E907" s="35" t="e">
        <f>VLOOKUP($B907,大盤與近月台指!$A$4:$I$499,4,FALSE)</f>
        <v>#N/A</v>
      </c>
      <c r="F907" s="33" t="e">
        <f>VLOOKUP($B907,大盤與近月台指!$A$4:$I$499,5,FALSE)</f>
        <v>#N/A</v>
      </c>
      <c r="G907" s="49" t="e">
        <f>VLOOKUP($B907,三大法人買賣超!$A$4:$I$500,3,FALSE)</f>
        <v>#N/A</v>
      </c>
      <c r="H907" s="34" t="e">
        <f>VLOOKUP($B907,三大法人買賣超!$A$4:$I$500,5,FALSE)</f>
        <v>#N/A</v>
      </c>
      <c r="I907" s="27" t="e">
        <f>VLOOKUP($B907,三大法人買賣超!$A$4:$I$500,7,FALSE)</f>
        <v>#N/A</v>
      </c>
      <c r="J907" s="27" t="e">
        <f>VLOOKUP($B907,三大法人買賣超!$A$4:$I$500,9,FALSE)</f>
        <v>#N/A</v>
      </c>
      <c r="K907" s="37">
        <f>新台幣匯率美元指數!B908</f>
        <v>0</v>
      </c>
      <c r="L907" s="38">
        <f>新台幣匯率美元指數!C908</f>
        <v>0</v>
      </c>
      <c r="M907" s="39">
        <f>新台幣匯率美元指數!D908</f>
        <v>0</v>
      </c>
      <c r="N907" s="27" t="e">
        <f>VLOOKUP($B907,外資期貨未平倉口數!$A$4:$M$499,4,FALSE)</f>
        <v>#N/A</v>
      </c>
      <c r="O907" s="27" t="e">
        <f>VLOOKUP($B907,外資期貨未平倉口數!$A$4:$M$499,9,FALSE)</f>
        <v>#N/A</v>
      </c>
      <c r="P907" s="27" t="e">
        <f>VLOOKUP($B907,外資期貨未平倉口數!$A$4:$M$499,10,FALSE)</f>
        <v>#N/A</v>
      </c>
      <c r="Q907" s="27" t="e">
        <f>VLOOKUP($B907,外資期貨未平倉口數!$A$4:$M$499,11,FALSE)</f>
        <v>#N/A</v>
      </c>
      <c r="R907" s="64" t="e">
        <f>VLOOKUP($B907,選擇權未平倉餘額!$A$4:$I$500,6,FALSE)</f>
        <v>#N/A</v>
      </c>
      <c r="S907" s="64" t="e">
        <f>VLOOKUP($B907,選擇權未平倉餘額!$A$4:$I$500,7,FALSE)</f>
        <v>#N/A</v>
      </c>
      <c r="T907" s="64" t="e">
        <f>VLOOKUP($B907,選擇權未平倉餘額!$A$4:$I$500,8,FALSE)</f>
        <v>#N/A</v>
      </c>
      <c r="U907" s="64" t="e">
        <f>VLOOKUP($B907,選擇權未平倉餘額!$A$4:$I$500,9,FALSE)</f>
        <v>#N/A</v>
      </c>
      <c r="V907" s="39" t="e">
        <f>VLOOKUP($B907,臺指選擇權P_C_Ratios!$A$4:$C$500,3,FALSE)</f>
        <v>#N/A</v>
      </c>
      <c r="W907" s="41" t="e">
        <f>VLOOKUP($B907,散戶多空比!$A$6:$L$500,12,FALSE)</f>
        <v>#N/A</v>
      </c>
      <c r="X907" s="40" t="e">
        <f>VLOOKUP($B907,期貨大額交易人未沖銷部位!$A$4:$O$499,4,FALSE)</f>
        <v>#N/A</v>
      </c>
      <c r="Y907" s="40" t="e">
        <f>VLOOKUP($B907,期貨大額交易人未沖銷部位!$A$4:$O$499,7,FALSE)</f>
        <v>#N/A</v>
      </c>
      <c r="Z907" s="40" t="e">
        <f>VLOOKUP($B907,期貨大額交易人未沖銷部位!$A$4:$O$499,10,FALSE)</f>
        <v>#N/A</v>
      </c>
      <c r="AA907" s="40" t="e">
        <f>VLOOKUP($B907,期貨大額交易人未沖銷部位!$A$4:$O$499,13,FALSE)</f>
        <v>#N/A</v>
      </c>
      <c r="AB907" s="40" t="e">
        <f>VLOOKUP($B907,期貨大額交易人未沖銷部位!$A$4:$O$499,14,FALSE)</f>
        <v>#N/A</v>
      </c>
      <c r="AC907" s="40" t="e">
        <f>VLOOKUP($B907,期貨大額交易人未沖銷部位!$A$4:$O$499,15,FALSE)</f>
        <v>#N/A</v>
      </c>
      <c r="AD907" s="33" t="e">
        <f>VLOOKUP($B907,三大美股走勢!$A$4:$J$495,4,FALSE)</f>
        <v>#N/A</v>
      </c>
      <c r="AE907" s="33" t="e">
        <f>VLOOKUP($B907,三大美股走勢!$A$4:$J$495,7,FALSE)</f>
        <v>#N/A</v>
      </c>
      <c r="AF907" s="33" t="e">
        <f>VLOOKUP($B907,三大美股走勢!$A$4:$J$495,10,FALSE)</f>
        <v>#N/A</v>
      </c>
    </row>
    <row r="908" spans="2:32">
      <c r="B908" s="32">
        <v>43687</v>
      </c>
      <c r="C908" s="33" t="e">
        <f>VLOOKUP($B908,大盤與近月台指!$A$4:$I$499,2,FALSE)</f>
        <v>#N/A</v>
      </c>
      <c r="D908" s="34" t="e">
        <f>VLOOKUP($B908,大盤與近月台指!$A$4:$I$499,3,FALSE)</f>
        <v>#N/A</v>
      </c>
      <c r="E908" s="35" t="e">
        <f>VLOOKUP($B908,大盤與近月台指!$A$4:$I$499,4,FALSE)</f>
        <v>#N/A</v>
      </c>
      <c r="F908" s="33" t="e">
        <f>VLOOKUP($B908,大盤與近月台指!$A$4:$I$499,5,FALSE)</f>
        <v>#N/A</v>
      </c>
      <c r="G908" s="49" t="e">
        <f>VLOOKUP($B908,三大法人買賣超!$A$4:$I$500,3,FALSE)</f>
        <v>#N/A</v>
      </c>
      <c r="H908" s="34" t="e">
        <f>VLOOKUP($B908,三大法人買賣超!$A$4:$I$500,5,FALSE)</f>
        <v>#N/A</v>
      </c>
      <c r="I908" s="27" t="e">
        <f>VLOOKUP($B908,三大法人買賣超!$A$4:$I$500,7,FALSE)</f>
        <v>#N/A</v>
      </c>
      <c r="J908" s="27" t="e">
        <f>VLOOKUP($B908,三大法人買賣超!$A$4:$I$500,9,FALSE)</f>
        <v>#N/A</v>
      </c>
      <c r="K908" s="37">
        <f>新台幣匯率美元指數!B909</f>
        <v>0</v>
      </c>
      <c r="L908" s="38">
        <f>新台幣匯率美元指數!C909</f>
        <v>0</v>
      </c>
      <c r="M908" s="39">
        <f>新台幣匯率美元指數!D909</f>
        <v>0</v>
      </c>
      <c r="N908" s="27" t="e">
        <f>VLOOKUP($B908,外資期貨未平倉口數!$A$4:$M$499,4,FALSE)</f>
        <v>#N/A</v>
      </c>
      <c r="O908" s="27" t="e">
        <f>VLOOKUP($B908,外資期貨未平倉口數!$A$4:$M$499,9,FALSE)</f>
        <v>#N/A</v>
      </c>
      <c r="P908" s="27" t="e">
        <f>VLOOKUP($B908,外資期貨未平倉口數!$A$4:$M$499,10,FALSE)</f>
        <v>#N/A</v>
      </c>
      <c r="Q908" s="27" t="e">
        <f>VLOOKUP($B908,外資期貨未平倉口數!$A$4:$M$499,11,FALSE)</f>
        <v>#N/A</v>
      </c>
      <c r="R908" s="64" t="e">
        <f>VLOOKUP($B908,選擇權未平倉餘額!$A$4:$I$500,6,FALSE)</f>
        <v>#N/A</v>
      </c>
      <c r="S908" s="64" t="e">
        <f>VLOOKUP($B908,選擇權未平倉餘額!$A$4:$I$500,7,FALSE)</f>
        <v>#N/A</v>
      </c>
      <c r="T908" s="64" t="e">
        <f>VLOOKUP($B908,選擇權未平倉餘額!$A$4:$I$500,8,FALSE)</f>
        <v>#N/A</v>
      </c>
      <c r="U908" s="64" t="e">
        <f>VLOOKUP($B908,選擇權未平倉餘額!$A$4:$I$500,9,FALSE)</f>
        <v>#N/A</v>
      </c>
      <c r="V908" s="39" t="e">
        <f>VLOOKUP($B908,臺指選擇權P_C_Ratios!$A$4:$C$500,3,FALSE)</f>
        <v>#N/A</v>
      </c>
      <c r="W908" s="41" t="e">
        <f>VLOOKUP($B908,散戶多空比!$A$6:$L$500,12,FALSE)</f>
        <v>#N/A</v>
      </c>
      <c r="X908" s="40" t="e">
        <f>VLOOKUP($B908,期貨大額交易人未沖銷部位!$A$4:$O$499,4,FALSE)</f>
        <v>#N/A</v>
      </c>
      <c r="Y908" s="40" t="e">
        <f>VLOOKUP($B908,期貨大額交易人未沖銷部位!$A$4:$O$499,7,FALSE)</f>
        <v>#N/A</v>
      </c>
      <c r="Z908" s="40" t="e">
        <f>VLOOKUP($B908,期貨大額交易人未沖銷部位!$A$4:$O$499,10,FALSE)</f>
        <v>#N/A</v>
      </c>
      <c r="AA908" s="40" t="e">
        <f>VLOOKUP($B908,期貨大額交易人未沖銷部位!$A$4:$O$499,13,FALSE)</f>
        <v>#N/A</v>
      </c>
      <c r="AB908" s="40" t="e">
        <f>VLOOKUP($B908,期貨大額交易人未沖銷部位!$A$4:$O$499,14,FALSE)</f>
        <v>#N/A</v>
      </c>
      <c r="AC908" s="40" t="e">
        <f>VLOOKUP($B908,期貨大額交易人未沖銷部位!$A$4:$O$499,15,FALSE)</f>
        <v>#N/A</v>
      </c>
      <c r="AD908" s="33" t="e">
        <f>VLOOKUP($B908,三大美股走勢!$A$4:$J$495,4,FALSE)</f>
        <v>#N/A</v>
      </c>
      <c r="AE908" s="33" t="e">
        <f>VLOOKUP($B908,三大美股走勢!$A$4:$J$495,7,FALSE)</f>
        <v>#N/A</v>
      </c>
      <c r="AF908" s="33" t="e">
        <f>VLOOKUP($B908,三大美股走勢!$A$4:$J$495,10,FALSE)</f>
        <v>#N/A</v>
      </c>
    </row>
    <row r="909" spans="2:32">
      <c r="B909" s="32">
        <v>43688</v>
      </c>
      <c r="C909" s="33" t="e">
        <f>VLOOKUP($B909,大盤與近月台指!$A$4:$I$499,2,FALSE)</f>
        <v>#N/A</v>
      </c>
      <c r="D909" s="34" t="e">
        <f>VLOOKUP($B909,大盤與近月台指!$A$4:$I$499,3,FALSE)</f>
        <v>#N/A</v>
      </c>
      <c r="E909" s="35" t="e">
        <f>VLOOKUP($B909,大盤與近月台指!$A$4:$I$499,4,FALSE)</f>
        <v>#N/A</v>
      </c>
      <c r="F909" s="33" t="e">
        <f>VLOOKUP($B909,大盤與近月台指!$A$4:$I$499,5,FALSE)</f>
        <v>#N/A</v>
      </c>
      <c r="G909" s="49" t="e">
        <f>VLOOKUP($B909,三大法人買賣超!$A$4:$I$500,3,FALSE)</f>
        <v>#N/A</v>
      </c>
      <c r="H909" s="34" t="e">
        <f>VLOOKUP($B909,三大法人買賣超!$A$4:$I$500,5,FALSE)</f>
        <v>#N/A</v>
      </c>
      <c r="I909" s="27" t="e">
        <f>VLOOKUP($B909,三大法人買賣超!$A$4:$I$500,7,FALSE)</f>
        <v>#N/A</v>
      </c>
      <c r="J909" s="27" t="e">
        <f>VLOOKUP($B909,三大法人買賣超!$A$4:$I$500,9,FALSE)</f>
        <v>#N/A</v>
      </c>
      <c r="K909" s="37">
        <f>新台幣匯率美元指數!B910</f>
        <v>0</v>
      </c>
      <c r="L909" s="38">
        <f>新台幣匯率美元指數!C910</f>
        <v>0</v>
      </c>
      <c r="M909" s="39">
        <f>新台幣匯率美元指數!D910</f>
        <v>0</v>
      </c>
      <c r="N909" s="27" t="e">
        <f>VLOOKUP($B909,外資期貨未平倉口數!$A$4:$M$499,4,FALSE)</f>
        <v>#N/A</v>
      </c>
      <c r="O909" s="27" t="e">
        <f>VLOOKUP($B909,外資期貨未平倉口數!$A$4:$M$499,9,FALSE)</f>
        <v>#N/A</v>
      </c>
      <c r="P909" s="27" t="e">
        <f>VLOOKUP($B909,外資期貨未平倉口數!$A$4:$M$499,10,FALSE)</f>
        <v>#N/A</v>
      </c>
      <c r="Q909" s="27" t="e">
        <f>VLOOKUP($B909,外資期貨未平倉口數!$A$4:$M$499,11,FALSE)</f>
        <v>#N/A</v>
      </c>
      <c r="R909" s="64" t="e">
        <f>VLOOKUP($B909,選擇權未平倉餘額!$A$4:$I$500,6,FALSE)</f>
        <v>#N/A</v>
      </c>
      <c r="S909" s="64" t="e">
        <f>VLOOKUP($B909,選擇權未平倉餘額!$A$4:$I$500,7,FALSE)</f>
        <v>#N/A</v>
      </c>
      <c r="T909" s="64" t="e">
        <f>VLOOKUP($B909,選擇權未平倉餘額!$A$4:$I$500,8,FALSE)</f>
        <v>#N/A</v>
      </c>
      <c r="U909" s="64" t="e">
        <f>VLOOKUP($B909,選擇權未平倉餘額!$A$4:$I$500,9,FALSE)</f>
        <v>#N/A</v>
      </c>
      <c r="V909" s="39" t="e">
        <f>VLOOKUP($B909,臺指選擇權P_C_Ratios!$A$4:$C$500,3,FALSE)</f>
        <v>#N/A</v>
      </c>
      <c r="W909" s="41" t="e">
        <f>VLOOKUP($B909,散戶多空比!$A$6:$L$500,12,FALSE)</f>
        <v>#N/A</v>
      </c>
      <c r="X909" s="40" t="e">
        <f>VLOOKUP($B909,期貨大額交易人未沖銷部位!$A$4:$O$499,4,FALSE)</f>
        <v>#N/A</v>
      </c>
      <c r="Y909" s="40" t="e">
        <f>VLOOKUP($B909,期貨大額交易人未沖銷部位!$A$4:$O$499,7,FALSE)</f>
        <v>#N/A</v>
      </c>
      <c r="Z909" s="40" t="e">
        <f>VLOOKUP($B909,期貨大額交易人未沖銷部位!$A$4:$O$499,10,FALSE)</f>
        <v>#N/A</v>
      </c>
      <c r="AA909" s="40" t="e">
        <f>VLOOKUP($B909,期貨大額交易人未沖銷部位!$A$4:$O$499,13,FALSE)</f>
        <v>#N/A</v>
      </c>
      <c r="AB909" s="40" t="e">
        <f>VLOOKUP($B909,期貨大額交易人未沖銷部位!$A$4:$O$499,14,FALSE)</f>
        <v>#N/A</v>
      </c>
      <c r="AC909" s="40" t="e">
        <f>VLOOKUP($B909,期貨大額交易人未沖銷部位!$A$4:$O$499,15,FALSE)</f>
        <v>#N/A</v>
      </c>
      <c r="AD909" s="33" t="e">
        <f>VLOOKUP($B909,三大美股走勢!$A$4:$J$495,4,FALSE)</f>
        <v>#N/A</v>
      </c>
      <c r="AE909" s="33" t="e">
        <f>VLOOKUP($B909,三大美股走勢!$A$4:$J$495,7,FALSE)</f>
        <v>#N/A</v>
      </c>
      <c r="AF909" s="33" t="e">
        <f>VLOOKUP($B909,三大美股走勢!$A$4:$J$495,10,FALSE)</f>
        <v>#N/A</v>
      </c>
    </row>
    <row r="910" spans="2:32">
      <c r="B910" s="32">
        <v>43689</v>
      </c>
      <c r="C910" s="33" t="e">
        <f>VLOOKUP($B910,大盤與近月台指!$A$4:$I$499,2,FALSE)</f>
        <v>#N/A</v>
      </c>
      <c r="D910" s="34" t="e">
        <f>VLOOKUP($B910,大盤與近月台指!$A$4:$I$499,3,FALSE)</f>
        <v>#N/A</v>
      </c>
      <c r="E910" s="35" t="e">
        <f>VLOOKUP($B910,大盤與近月台指!$A$4:$I$499,4,FALSE)</f>
        <v>#N/A</v>
      </c>
      <c r="F910" s="33" t="e">
        <f>VLOOKUP($B910,大盤與近月台指!$A$4:$I$499,5,FALSE)</f>
        <v>#N/A</v>
      </c>
      <c r="G910" s="49" t="e">
        <f>VLOOKUP($B910,三大法人買賣超!$A$4:$I$500,3,FALSE)</f>
        <v>#N/A</v>
      </c>
      <c r="H910" s="34" t="e">
        <f>VLOOKUP($B910,三大法人買賣超!$A$4:$I$500,5,FALSE)</f>
        <v>#N/A</v>
      </c>
      <c r="I910" s="27" t="e">
        <f>VLOOKUP($B910,三大法人買賣超!$A$4:$I$500,7,FALSE)</f>
        <v>#N/A</v>
      </c>
      <c r="J910" s="27" t="e">
        <f>VLOOKUP($B910,三大法人買賣超!$A$4:$I$500,9,FALSE)</f>
        <v>#N/A</v>
      </c>
      <c r="K910" s="37">
        <f>新台幣匯率美元指數!B911</f>
        <v>0</v>
      </c>
      <c r="L910" s="38">
        <f>新台幣匯率美元指數!C911</f>
        <v>0</v>
      </c>
      <c r="M910" s="39">
        <f>新台幣匯率美元指數!D911</f>
        <v>0</v>
      </c>
      <c r="N910" s="27" t="e">
        <f>VLOOKUP($B910,外資期貨未平倉口數!$A$4:$M$499,4,FALSE)</f>
        <v>#N/A</v>
      </c>
      <c r="O910" s="27" t="e">
        <f>VLOOKUP($B910,外資期貨未平倉口數!$A$4:$M$499,9,FALSE)</f>
        <v>#N/A</v>
      </c>
      <c r="P910" s="27" t="e">
        <f>VLOOKUP($B910,外資期貨未平倉口數!$A$4:$M$499,10,FALSE)</f>
        <v>#N/A</v>
      </c>
      <c r="Q910" s="27" t="e">
        <f>VLOOKUP($B910,外資期貨未平倉口數!$A$4:$M$499,11,FALSE)</f>
        <v>#N/A</v>
      </c>
      <c r="R910" s="64" t="e">
        <f>VLOOKUP($B910,選擇權未平倉餘額!$A$4:$I$500,6,FALSE)</f>
        <v>#N/A</v>
      </c>
      <c r="S910" s="64" t="e">
        <f>VLOOKUP($B910,選擇權未平倉餘額!$A$4:$I$500,7,FALSE)</f>
        <v>#N/A</v>
      </c>
      <c r="T910" s="64" t="e">
        <f>VLOOKUP($B910,選擇權未平倉餘額!$A$4:$I$500,8,FALSE)</f>
        <v>#N/A</v>
      </c>
      <c r="U910" s="64" t="e">
        <f>VLOOKUP($B910,選擇權未平倉餘額!$A$4:$I$500,9,FALSE)</f>
        <v>#N/A</v>
      </c>
      <c r="V910" s="39" t="e">
        <f>VLOOKUP($B910,臺指選擇權P_C_Ratios!$A$4:$C$500,3,FALSE)</f>
        <v>#N/A</v>
      </c>
      <c r="W910" s="41" t="e">
        <f>VLOOKUP($B910,散戶多空比!$A$6:$L$500,12,FALSE)</f>
        <v>#N/A</v>
      </c>
      <c r="X910" s="40" t="e">
        <f>VLOOKUP($B910,期貨大額交易人未沖銷部位!$A$4:$O$499,4,FALSE)</f>
        <v>#N/A</v>
      </c>
      <c r="Y910" s="40" t="e">
        <f>VLOOKUP($B910,期貨大額交易人未沖銷部位!$A$4:$O$499,7,FALSE)</f>
        <v>#N/A</v>
      </c>
      <c r="Z910" s="40" t="e">
        <f>VLOOKUP($B910,期貨大額交易人未沖銷部位!$A$4:$O$499,10,FALSE)</f>
        <v>#N/A</v>
      </c>
      <c r="AA910" s="40" t="e">
        <f>VLOOKUP($B910,期貨大額交易人未沖銷部位!$A$4:$O$499,13,FALSE)</f>
        <v>#N/A</v>
      </c>
      <c r="AB910" s="40" t="e">
        <f>VLOOKUP($B910,期貨大額交易人未沖銷部位!$A$4:$O$499,14,FALSE)</f>
        <v>#N/A</v>
      </c>
      <c r="AC910" s="40" t="e">
        <f>VLOOKUP($B910,期貨大額交易人未沖銷部位!$A$4:$O$499,15,FALSE)</f>
        <v>#N/A</v>
      </c>
      <c r="AD910" s="33" t="e">
        <f>VLOOKUP($B910,三大美股走勢!$A$4:$J$495,4,FALSE)</f>
        <v>#N/A</v>
      </c>
      <c r="AE910" s="33" t="e">
        <f>VLOOKUP($B910,三大美股走勢!$A$4:$J$495,7,FALSE)</f>
        <v>#N/A</v>
      </c>
      <c r="AF910" s="33" t="e">
        <f>VLOOKUP($B910,三大美股走勢!$A$4:$J$495,10,FALSE)</f>
        <v>#N/A</v>
      </c>
    </row>
    <row r="911" spans="2:32">
      <c r="B911" s="32">
        <v>43690</v>
      </c>
      <c r="C911" s="33" t="e">
        <f>VLOOKUP($B911,大盤與近月台指!$A$4:$I$499,2,FALSE)</f>
        <v>#N/A</v>
      </c>
      <c r="D911" s="34" t="e">
        <f>VLOOKUP($B911,大盤與近月台指!$A$4:$I$499,3,FALSE)</f>
        <v>#N/A</v>
      </c>
      <c r="E911" s="35" t="e">
        <f>VLOOKUP($B911,大盤與近月台指!$A$4:$I$499,4,FALSE)</f>
        <v>#N/A</v>
      </c>
      <c r="F911" s="33" t="e">
        <f>VLOOKUP($B911,大盤與近月台指!$A$4:$I$499,5,FALSE)</f>
        <v>#N/A</v>
      </c>
      <c r="G911" s="49" t="e">
        <f>VLOOKUP($B911,三大法人買賣超!$A$4:$I$500,3,FALSE)</f>
        <v>#N/A</v>
      </c>
      <c r="H911" s="34" t="e">
        <f>VLOOKUP($B911,三大法人買賣超!$A$4:$I$500,5,FALSE)</f>
        <v>#N/A</v>
      </c>
      <c r="I911" s="27" t="e">
        <f>VLOOKUP($B911,三大法人買賣超!$A$4:$I$500,7,FALSE)</f>
        <v>#N/A</v>
      </c>
      <c r="J911" s="27" t="e">
        <f>VLOOKUP($B911,三大法人買賣超!$A$4:$I$500,9,FALSE)</f>
        <v>#N/A</v>
      </c>
      <c r="K911" s="37">
        <f>新台幣匯率美元指數!B912</f>
        <v>0</v>
      </c>
      <c r="L911" s="38">
        <f>新台幣匯率美元指數!C912</f>
        <v>0</v>
      </c>
      <c r="M911" s="39">
        <f>新台幣匯率美元指數!D912</f>
        <v>0</v>
      </c>
      <c r="N911" s="27" t="e">
        <f>VLOOKUP($B911,外資期貨未平倉口數!$A$4:$M$499,4,FALSE)</f>
        <v>#N/A</v>
      </c>
      <c r="O911" s="27" t="e">
        <f>VLOOKUP($B911,外資期貨未平倉口數!$A$4:$M$499,9,FALSE)</f>
        <v>#N/A</v>
      </c>
      <c r="P911" s="27" t="e">
        <f>VLOOKUP($B911,外資期貨未平倉口數!$A$4:$M$499,10,FALSE)</f>
        <v>#N/A</v>
      </c>
      <c r="Q911" s="27" t="e">
        <f>VLOOKUP($B911,外資期貨未平倉口數!$A$4:$M$499,11,FALSE)</f>
        <v>#N/A</v>
      </c>
      <c r="R911" s="64" t="e">
        <f>VLOOKUP($B911,選擇權未平倉餘額!$A$4:$I$500,6,FALSE)</f>
        <v>#N/A</v>
      </c>
      <c r="S911" s="64" t="e">
        <f>VLOOKUP($B911,選擇權未平倉餘額!$A$4:$I$500,7,FALSE)</f>
        <v>#N/A</v>
      </c>
      <c r="T911" s="64" t="e">
        <f>VLOOKUP($B911,選擇權未平倉餘額!$A$4:$I$500,8,FALSE)</f>
        <v>#N/A</v>
      </c>
      <c r="U911" s="64" t="e">
        <f>VLOOKUP($B911,選擇權未平倉餘額!$A$4:$I$500,9,FALSE)</f>
        <v>#N/A</v>
      </c>
      <c r="V911" s="39" t="e">
        <f>VLOOKUP($B911,臺指選擇權P_C_Ratios!$A$4:$C$500,3,FALSE)</f>
        <v>#N/A</v>
      </c>
      <c r="W911" s="41" t="e">
        <f>VLOOKUP($B911,散戶多空比!$A$6:$L$500,12,FALSE)</f>
        <v>#N/A</v>
      </c>
      <c r="X911" s="40" t="e">
        <f>VLOOKUP($B911,期貨大額交易人未沖銷部位!$A$4:$O$499,4,FALSE)</f>
        <v>#N/A</v>
      </c>
      <c r="Y911" s="40" t="e">
        <f>VLOOKUP($B911,期貨大額交易人未沖銷部位!$A$4:$O$499,7,FALSE)</f>
        <v>#N/A</v>
      </c>
      <c r="Z911" s="40" t="e">
        <f>VLOOKUP($B911,期貨大額交易人未沖銷部位!$A$4:$O$499,10,FALSE)</f>
        <v>#N/A</v>
      </c>
      <c r="AA911" s="40" t="e">
        <f>VLOOKUP($B911,期貨大額交易人未沖銷部位!$A$4:$O$499,13,FALSE)</f>
        <v>#N/A</v>
      </c>
      <c r="AB911" s="40" t="e">
        <f>VLOOKUP($B911,期貨大額交易人未沖銷部位!$A$4:$O$499,14,FALSE)</f>
        <v>#N/A</v>
      </c>
      <c r="AC911" s="40" t="e">
        <f>VLOOKUP($B911,期貨大額交易人未沖銷部位!$A$4:$O$499,15,FALSE)</f>
        <v>#N/A</v>
      </c>
      <c r="AD911" s="33" t="e">
        <f>VLOOKUP($B911,三大美股走勢!$A$4:$J$495,4,FALSE)</f>
        <v>#N/A</v>
      </c>
      <c r="AE911" s="33" t="e">
        <f>VLOOKUP($B911,三大美股走勢!$A$4:$J$495,7,FALSE)</f>
        <v>#N/A</v>
      </c>
      <c r="AF911" s="33" t="e">
        <f>VLOOKUP($B911,三大美股走勢!$A$4:$J$495,10,FALSE)</f>
        <v>#N/A</v>
      </c>
    </row>
    <row r="912" spans="2:32">
      <c r="B912" s="32">
        <v>43691</v>
      </c>
      <c r="C912" s="33" t="e">
        <f>VLOOKUP($B912,大盤與近月台指!$A$4:$I$499,2,FALSE)</f>
        <v>#N/A</v>
      </c>
      <c r="D912" s="34" t="e">
        <f>VLOOKUP($B912,大盤與近月台指!$A$4:$I$499,3,FALSE)</f>
        <v>#N/A</v>
      </c>
      <c r="E912" s="35" t="e">
        <f>VLOOKUP($B912,大盤與近月台指!$A$4:$I$499,4,FALSE)</f>
        <v>#N/A</v>
      </c>
      <c r="F912" s="33" t="e">
        <f>VLOOKUP($B912,大盤與近月台指!$A$4:$I$499,5,FALSE)</f>
        <v>#N/A</v>
      </c>
      <c r="G912" s="49" t="e">
        <f>VLOOKUP($B912,三大法人買賣超!$A$4:$I$500,3,FALSE)</f>
        <v>#N/A</v>
      </c>
      <c r="H912" s="34" t="e">
        <f>VLOOKUP($B912,三大法人買賣超!$A$4:$I$500,5,FALSE)</f>
        <v>#N/A</v>
      </c>
      <c r="I912" s="27" t="e">
        <f>VLOOKUP($B912,三大法人買賣超!$A$4:$I$500,7,FALSE)</f>
        <v>#N/A</v>
      </c>
      <c r="J912" s="27" t="e">
        <f>VLOOKUP($B912,三大法人買賣超!$A$4:$I$500,9,FALSE)</f>
        <v>#N/A</v>
      </c>
      <c r="K912" s="37">
        <f>新台幣匯率美元指數!B913</f>
        <v>0</v>
      </c>
      <c r="L912" s="38">
        <f>新台幣匯率美元指數!C913</f>
        <v>0</v>
      </c>
      <c r="M912" s="39">
        <f>新台幣匯率美元指數!D913</f>
        <v>0</v>
      </c>
      <c r="N912" s="27" t="e">
        <f>VLOOKUP($B912,外資期貨未平倉口數!$A$4:$M$499,4,FALSE)</f>
        <v>#N/A</v>
      </c>
      <c r="O912" s="27" t="e">
        <f>VLOOKUP($B912,外資期貨未平倉口數!$A$4:$M$499,9,FALSE)</f>
        <v>#N/A</v>
      </c>
      <c r="P912" s="27" t="e">
        <f>VLOOKUP($B912,外資期貨未平倉口數!$A$4:$M$499,10,FALSE)</f>
        <v>#N/A</v>
      </c>
      <c r="Q912" s="27" t="e">
        <f>VLOOKUP($B912,外資期貨未平倉口數!$A$4:$M$499,11,FALSE)</f>
        <v>#N/A</v>
      </c>
      <c r="R912" s="64" t="e">
        <f>VLOOKUP($B912,選擇權未平倉餘額!$A$4:$I$500,6,FALSE)</f>
        <v>#N/A</v>
      </c>
      <c r="S912" s="64" t="e">
        <f>VLOOKUP($B912,選擇權未平倉餘額!$A$4:$I$500,7,FALSE)</f>
        <v>#N/A</v>
      </c>
      <c r="T912" s="64" t="e">
        <f>VLOOKUP($B912,選擇權未平倉餘額!$A$4:$I$500,8,FALSE)</f>
        <v>#N/A</v>
      </c>
      <c r="U912" s="64" t="e">
        <f>VLOOKUP($B912,選擇權未平倉餘額!$A$4:$I$500,9,FALSE)</f>
        <v>#N/A</v>
      </c>
      <c r="V912" s="39" t="e">
        <f>VLOOKUP($B912,臺指選擇權P_C_Ratios!$A$4:$C$500,3,FALSE)</f>
        <v>#N/A</v>
      </c>
      <c r="W912" s="41" t="e">
        <f>VLOOKUP($B912,散戶多空比!$A$6:$L$500,12,FALSE)</f>
        <v>#N/A</v>
      </c>
      <c r="X912" s="40" t="e">
        <f>VLOOKUP($B912,期貨大額交易人未沖銷部位!$A$4:$O$499,4,FALSE)</f>
        <v>#N/A</v>
      </c>
      <c r="Y912" s="40" t="e">
        <f>VLOOKUP($B912,期貨大額交易人未沖銷部位!$A$4:$O$499,7,FALSE)</f>
        <v>#N/A</v>
      </c>
      <c r="Z912" s="40" t="e">
        <f>VLOOKUP($B912,期貨大額交易人未沖銷部位!$A$4:$O$499,10,FALSE)</f>
        <v>#N/A</v>
      </c>
      <c r="AA912" s="40" t="e">
        <f>VLOOKUP($B912,期貨大額交易人未沖銷部位!$A$4:$O$499,13,FALSE)</f>
        <v>#N/A</v>
      </c>
      <c r="AB912" s="40" t="e">
        <f>VLOOKUP($B912,期貨大額交易人未沖銷部位!$A$4:$O$499,14,FALSE)</f>
        <v>#N/A</v>
      </c>
      <c r="AC912" s="40" t="e">
        <f>VLOOKUP($B912,期貨大額交易人未沖銷部位!$A$4:$O$499,15,FALSE)</f>
        <v>#N/A</v>
      </c>
      <c r="AD912" s="33" t="e">
        <f>VLOOKUP($B912,三大美股走勢!$A$4:$J$495,4,FALSE)</f>
        <v>#N/A</v>
      </c>
      <c r="AE912" s="33" t="e">
        <f>VLOOKUP($B912,三大美股走勢!$A$4:$J$495,7,FALSE)</f>
        <v>#N/A</v>
      </c>
      <c r="AF912" s="33" t="e">
        <f>VLOOKUP($B912,三大美股走勢!$A$4:$J$495,10,FALSE)</f>
        <v>#N/A</v>
      </c>
    </row>
    <row r="913" spans="2:32">
      <c r="B913" s="32">
        <v>43692</v>
      </c>
      <c r="C913" s="33" t="e">
        <f>VLOOKUP($B913,大盤與近月台指!$A$4:$I$499,2,FALSE)</f>
        <v>#N/A</v>
      </c>
      <c r="D913" s="34" t="e">
        <f>VLOOKUP($B913,大盤與近月台指!$A$4:$I$499,3,FALSE)</f>
        <v>#N/A</v>
      </c>
      <c r="E913" s="35" t="e">
        <f>VLOOKUP($B913,大盤與近月台指!$A$4:$I$499,4,FALSE)</f>
        <v>#N/A</v>
      </c>
      <c r="F913" s="33" t="e">
        <f>VLOOKUP($B913,大盤與近月台指!$A$4:$I$499,5,FALSE)</f>
        <v>#N/A</v>
      </c>
      <c r="G913" s="49" t="e">
        <f>VLOOKUP($B913,三大法人買賣超!$A$4:$I$500,3,FALSE)</f>
        <v>#N/A</v>
      </c>
      <c r="H913" s="34" t="e">
        <f>VLOOKUP($B913,三大法人買賣超!$A$4:$I$500,5,FALSE)</f>
        <v>#N/A</v>
      </c>
      <c r="I913" s="27" t="e">
        <f>VLOOKUP($B913,三大法人買賣超!$A$4:$I$500,7,FALSE)</f>
        <v>#N/A</v>
      </c>
      <c r="J913" s="27" t="e">
        <f>VLOOKUP($B913,三大法人買賣超!$A$4:$I$500,9,FALSE)</f>
        <v>#N/A</v>
      </c>
      <c r="K913" s="37">
        <f>新台幣匯率美元指數!B914</f>
        <v>0</v>
      </c>
      <c r="L913" s="38">
        <f>新台幣匯率美元指數!C914</f>
        <v>0</v>
      </c>
      <c r="M913" s="39">
        <f>新台幣匯率美元指數!D914</f>
        <v>0</v>
      </c>
      <c r="N913" s="27" t="e">
        <f>VLOOKUP($B913,外資期貨未平倉口數!$A$4:$M$499,4,FALSE)</f>
        <v>#N/A</v>
      </c>
      <c r="O913" s="27" t="e">
        <f>VLOOKUP($B913,外資期貨未平倉口數!$A$4:$M$499,9,FALSE)</f>
        <v>#N/A</v>
      </c>
      <c r="P913" s="27" t="e">
        <f>VLOOKUP($B913,外資期貨未平倉口數!$A$4:$M$499,10,FALSE)</f>
        <v>#N/A</v>
      </c>
      <c r="Q913" s="27" t="e">
        <f>VLOOKUP($B913,外資期貨未平倉口數!$A$4:$M$499,11,FALSE)</f>
        <v>#N/A</v>
      </c>
      <c r="R913" s="64" t="e">
        <f>VLOOKUP($B913,選擇權未平倉餘額!$A$4:$I$500,6,FALSE)</f>
        <v>#N/A</v>
      </c>
      <c r="S913" s="64" t="e">
        <f>VLOOKUP($B913,選擇權未平倉餘額!$A$4:$I$500,7,FALSE)</f>
        <v>#N/A</v>
      </c>
      <c r="T913" s="64" t="e">
        <f>VLOOKUP($B913,選擇權未平倉餘額!$A$4:$I$500,8,FALSE)</f>
        <v>#N/A</v>
      </c>
      <c r="U913" s="64" t="e">
        <f>VLOOKUP($B913,選擇權未平倉餘額!$A$4:$I$500,9,FALSE)</f>
        <v>#N/A</v>
      </c>
      <c r="V913" s="39" t="e">
        <f>VLOOKUP($B913,臺指選擇權P_C_Ratios!$A$4:$C$500,3,FALSE)</f>
        <v>#N/A</v>
      </c>
      <c r="W913" s="41" t="e">
        <f>VLOOKUP($B913,散戶多空比!$A$6:$L$500,12,FALSE)</f>
        <v>#N/A</v>
      </c>
      <c r="X913" s="40" t="e">
        <f>VLOOKUP($B913,期貨大額交易人未沖銷部位!$A$4:$O$499,4,FALSE)</f>
        <v>#N/A</v>
      </c>
      <c r="Y913" s="40" t="e">
        <f>VLOOKUP($B913,期貨大額交易人未沖銷部位!$A$4:$O$499,7,FALSE)</f>
        <v>#N/A</v>
      </c>
      <c r="Z913" s="40" t="e">
        <f>VLOOKUP($B913,期貨大額交易人未沖銷部位!$A$4:$O$499,10,FALSE)</f>
        <v>#N/A</v>
      </c>
      <c r="AA913" s="40" t="e">
        <f>VLOOKUP($B913,期貨大額交易人未沖銷部位!$A$4:$O$499,13,FALSE)</f>
        <v>#N/A</v>
      </c>
      <c r="AB913" s="40" t="e">
        <f>VLOOKUP($B913,期貨大額交易人未沖銷部位!$A$4:$O$499,14,FALSE)</f>
        <v>#N/A</v>
      </c>
      <c r="AC913" s="40" t="e">
        <f>VLOOKUP($B913,期貨大額交易人未沖銷部位!$A$4:$O$499,15,FALSE)</f>
        <v>#N/A</v>
      </c>
      <c r="AD913" s="33" t="e">
        <f>VLOOKUP($B913,三大美股走勢!$A$4:$J$495,4,FALSE)</f>
        <v>#N/A</v>
      </c>
      <c r="AE913" s="33" t="e">
        <f>VLOOKUP($B913,三大美股走勢!$A$4:$J$495,7,FALSE)</f>
        <v>#N/A</v>
      </c>
      <c r="AF913" s="33" t="e">
        <f>VLOOKUP($B913,三大美股走勢!$A$4:$J$495,10,FALSE)</f>
        <v>#N/A</v>
      </c>
    </row>
    <row r="914" spans="2:32">
      <c r="B914" s="32">
        <v>43693</v>
      </c>
      <c r="C914" s="33" t="e">
        <f>VLOOKUP($B914,大盤與近月台指!$A$4:$I$499,2,FALSE)</f>
        <v>#N/A</v>
      </c>
      <c r="D914" s="34" t="e">
        <f>VLOOKUP($B914,大盤與近月台指!$A$4:$I$499,3,FALSE)</f>
        <v>#N/A</v>
      </c>
      <c r="E914" s="35" t="e">
        <f>VLOOKUP($B914,大盤與近月台指!$A$4:$I$499,4,FALSE)</f>
        <v>#N/A</v>
      </c>
      <c r="F914" s="33" t="e">
        <f>VLOOKUP($B914,大盤與近月台指!$A$4:$I$499,5,FALSE)</f>
        <v>#N/A</v>
      </c>
      <c r="G914" s="49" t="e">
        <f>VLOOKUP($B914,三大法人買賣超!$A$4:$I$500,3,FALSE)</f>
        <v>#N/A</v>
      </c>
      <c r="H914" s="34" t="e">
        <f>VLOOKUP($B914,三大法人買賣超!$A$4:$I$500,5,FALSE)</f>
        <v>#N/A</v>
      </c>
      <c r="I914" s="27" t="e">
        <f>VLOOKUP($B914,三大法人買賣超!$A$4:$I$500,7,FALSE)</f>
        <v>#N/A</v>
      </c>
      <c r="J914" s="27" t="e">
        <f>VLOOKUP($B914,三大法人買賣超!$A$4:$I$500,9,FALSE)</f>
        <v>#N/A</v>
      </c>
      <c r="K914" s="37">
        <f>新台幣匯率美元指數!B915</f>
        <v>0</v>
      </c>
      <c r="L914" s="38">
        <f>新台幣匯率美元指數!C915</f>
        <v>0</v>
      </c>
      <c r="M914" s="39">
        <f>新台幣匯率美元指數!D915</f>
        <v>0</v>
      </c>
      <c r="N914" s="27" t="e">
        <f>VLOOKUP($B914,外資期貨未平倉口數!$A$4:$M$499,4,FALSE)</f>
        <v>#N/A</v>
      </c>
      <c r="O914" s="27" t="e">
        <f>VLOOKUP($B914,外資期貨未平倉口數!$A$4:$M$499,9,FALSE)</f>
        <v>#N/A</v>
      </c>
      <c r="P914" s="27" t="e">
        <f>VLOOKUP($B914,外資期貨未平倉口數!$A$4:$M$499,10,FALSE)</f>
        <v>#N/A</v>
      </c>
      <c r="Q914" s="27" t="e">
        <f>VLOOKUP($B914,外資期貨未平倉口數!$A$4:$M$499,11,FALSE)</f>
        <v>#N/A</v>
      </c>
      <c r="R914" s="64" t="e">
        <f>VLOOKUP($B914,選擇權未平倉餘額!$A$4:$I$500,6,FALSE)</f>
        <v>#N/A</v>
      </c>
      <c r="S914" s="64" t="e">
        <f>VLOOKUP($B914,選擇權未平倉餘額!$A$4:$I$500,7,FALSE)</f>
        <v>#N/A</v>
      </c>
      <c r="T914" s="64" t="e">
        <f>VLOOKUP($B914,選擇權未平倉餘額!$A$4:$I$500,8,FALSE)</f>
        <v>#N/A</v>
      </c>
      <c r="U914" s="64" t="e">
        <f>VLOOKUP($B914,選擇權未平倉餘額!$A$4:$I$500,9,FALSE)</f>
        <v>#N/A</v>
      </c>
      <c r="V914" s="39" t="e">
        <f>VLOOKUP($B914,臺指選擇權P_C_Ratios!$A$4:$C$500,3,FALSE)</f>
        <v>#N/A</v>
      </c>
      <c r="W914" s="41" t="e">
        <f>VLOOKUP($B914,散戶多空比!$A$6:$L$500,12,FALSE)</f>
        <v>#N/A</v>
      </c>
      <c r="X914" s="40" t="e">
        <f>VLOOKUP($B914,期貨大額交易人未沖銷部位!$A$4:$O$499,4,FALSE)</f>
        <v>#N/A</v>
      </c>
      <c r="Y914" s="40" t="e">
        <f>VLOOKUP($B914,期貨大額交易人未沖銷部位!$A$4:$O$499,7,FALSE)</f>
        <v>#N/A</v>
      </c>
      <c r="Z914" s="40" t="e">
        <f>VLOOKUP($B914,期貨大額交易人未沖銷部位!$A$4:$O$499,10,FALSE)</f>
        <v>#N/A</v>
      </c>
      <c r="AA914" s="40" t="e">
        <f>VLOOKUP($B914,期貨大額交易人未沖銷部位!$A$4:$O$499,13,FALSE)</f>
        <v>#N/A</v>
      </c>
      <c r="AB914" s="40" t="e">
        <f>VLOOKUP($B914,期貨大額交易人未沖銷部位!$A$4:$O$499,14,FALSE)</f>
        <v>#N/A</v>
      </c>
      <c r="AC914" s="40" t="e">
        <f>VLOOKUP($B914,期貨大額交易人未沖銷部位!$A$4:$O$499,15,FALSE)</f>
        <v>#N/A</v>
      </c>
      <c r="AD914" s="33" t="e">
        <f>VLOOKUP($B914,三大美股走勢!$A$4:$J$495,4,FALSE)</f>
        <v>#N/A</v>
      </c>
      <c r="AE914" s="33" t="e">
        <f>VLOOKUP($B914,三大美股走勢!$A$4:$J$495,7,FALSE)</f>
        <v>#N/A</v>
      </c>
      <c r="AF914" s="33" t="e">
        <f>VLOOKUP($B914,三大美股走勢!$A$4:$J$495,10,FALSE)</f>
        <v>#N/A</v>
      </c>
    </row>
    <row r="915" spans="2:32">
      <c r="B915" s="32">
        <v>43694</v>
      </c>
      <c r="C915" s="33" t="e">
        <f>VLOOKUP($B915,大盤與近月台指!$A$4:$I$499,2,FALSE)</f>
        <v>#N/A</v>
      </c>
      <c r="D915" s="34" t="e">
        <f>VLOOKUP($B915,大盤與近月台指!$A$4:$I$499,3,FALSE)</f>
        <v>#N/A</v>
      </c>
      <c r="E915" s="35" t="e">
        <f>VLOOKUP($B915,大盤與近月台指!$A$4:$I$499,4,FALSE)</f>
        <v>#N/A</v>
      </c>
      <c r="F915" s="33" t="e">
        <f>VLOOKUP($B915,大盤與近月台指!$A$4:$I$499,5,FALSE)</f>
        <v>#N/A</v>
      </c>
      <c r="G915" s="49" t="e">
        <f>VLOOKUP($B915,三大法人買賣超!$A$4:$I$500,3,FALSE)</f>
        <v>#N/A</v>
      </c>
      <c r="H915" s="34" t="e">
        <f>VLOOKUP($B915,三大法人買賣超!$A$4:$I$500,5,FALSE)</f>
        <v>#N/A</v>
      </c>
      <c r="I915" s="27" t="e">
        <f>VLOOKUP($B915,三大法人買賣超!$A$4:$I$500,7,FALSE)</f>
        <v>#N/A</v>
      </c>
      <c r="J915" s="27" t="e">
        <f>VLOOKUP($B915,三大法人買賣超!$A$4:$I$500,9,FALSE)</f>
        <v>#N/A</v>
      </c>
      <c r="K915" s="37">
        <f>新台幣匯率美元指數!B916</f>
        <v>0</v>
      </c>
      <c r="L915" s="38">
        <f>新台幣匯率美元指數!C916</f>
        <v>0</v>
      </c>
      <c r="M915" s="39">
        <f>新台幣匯率美元指數!D916</f>
        <v>0</v>
      </c>
      <c r="N915" s="27" t="e">
        <f>VLOOKUP($B915,外資期貨未平倉口數!$A$4:$M$499,4,FALSE)</f>
        <v>#N/A</v>
      </c>
      <c r="O915" s="27" t="e">
        <f>VLOOKUP($B915,外資期貨未平倉口數!$A$4:$M$499,9,FALSE)</f>
        <v>#N/A</v>
      </c>
      <c r="P915" s="27" t="e">
        <f>VLOOKUP($B915,外資期貨未平倉口數!$A$4:$M$499,10,FALSE)</f>
        <v>#N/A</v>
      </c>
      <c r="Q915" s="27" t="e">
        <f>VLOOKUP($B915,外資期貨未平倉口數!$A$4:$M$499,11,FALSE)</f>
        <v>#N/A</v>
      </c>
      <c r="R915" s="64" t="e">
        <f>VLOOKUP($B915,選擇權未平倉餘額!$A$4:$I$500,6,FALSE)</f>
        <v>#N/A</v>
      </c>
      <c r="S915" s="64" t="e">
        <f>VLOOKUP($B915,選擇權未平倉餘額!$A$4:$I$500,7,FALSE)</f>
        <v>#N/A</v>
      </c>
      <c r="T915" s="64" t="e">
        <f>VLOOKUP($B915,選擇權未平倉餘額!$A$4:$I$500,8,FALSE)</f>
        <v>#N/A</v>
      </c>
      <c r="U915" s="64" t="e">
        <f>VLOOKUP($B915,選擇權未平倉餘額!$A$4:$I$500,9,FALSE)</f>
        <v>#N/A</v>
      </c>
      <c r="V915" s="39" t="e">
        <f>VLOOKUP($B915,臺指選擇權P_C_Ratios!$A$4:$C$500,3,FALSE)</f>
        <v>#N/A</v>
      </c>
      <c r="W915" s="41" t="e">
        <f>VLOOKUP($B915,散戶多空比!$A$6:$L$500,12,FALSE)</f>
        <v>#N/A</v>
      </c>
      <c r="X915" s="40" t="e">
        <f>VLOOKUP($B915,期貨大額交易人未沖銷部位!$A$4:$O$499,4,FALSE)</f>
        <v>#N/A</v>
      </c>
      <c r="Y915" s="40" t="e">
        <f>VLOOKUP($B915,期貨大額交易人未沖銷部位!$A$4:$O$499,7,FALSE)</f>
        <v>#N/A</v>
      </c>
      <c r="Z915" s="40" t="e">
        <f>VLOOKUP($B915,期貨大額交易人未沖銷部位!$A$4:$O$499,10,FALSE)</f>
        <v>#N/A</v>
      </c>
      <c r="AA915" s="40" t="e">
        <f>VLOOKUP($B915,期貨大額交易人未沖銷部位!$A$4:$O$499,13,FALSE)</f>
        <v>#N/A</v>
      </c>
      <c r="AB915" s="40" t="e">
        <f>VLOOKUP($B915,期貨大額交易人未沖銷部位!$A$4:$O$499,14,FALSE)</f>
        <v>#N/A</v>
      </c>
      <c r="AC915" s="40" t="e">
        <f>VLOOKUP($B915,期貨大額交易人未沖銷部位!$A$4:$O$499,15,FALSE)</f>
        <v>#N/A</v>
      </c>
      <c r="AD915" s="33" t="e">
        <f>VLOOKUP($B915,三大美股走勢!$A$4:$J$495,4,FALSE)</f>
        <v>#N/A</v>
      </c>
      <c r="AE915" s="33" t="e">
        <f>VLOOKUP($B915,三大美股走勢!$A$4:$J$495,7,FALSE)</f>
        <v>#N/A</v>
      </c>
      <c r="AF915" s="33" t="e">
        <f>VLOOKUP($B915,三大美股走勢!$A$4:$J$495,10,FALSE)</f>
        <v>#N/A</v>
      </c>
    </row>
    <row r="916" spans="2:32">
      <c r="B916" s="32">
        <v>43695</v>
      </c>
      <c r="C916" s="33" t="e">
        <f>VLOOKUP($B916,大盤與近月台指!$A$4:$I$499,2,FALSE)</f>
        <v>#N/A</v>
      </c>
      <c r="D916" s="34" t="e">
        <f>VLOOKUP($B916,大盤與近月台指!$A$4:$I$499,3,FALSE)</f>
        <v>#N/A</v>
      </c>
      <c r="E916" s="35" t="e">
        <f>VLOOKUP($B916,大盤與近月台指!$A$4:$I$499,4,FALSE)</f>
        <v>#N/A</v>
      </c>
      <c r="F916" s="33" t="e">
        <f>VLOOKUP($B916,大盤與近月台指!$A$4:$I$499,5,FALSE)</f>
        <v>#N/A</v>
      </c>
      <c r="G916" s="49" t="e">
        <f>VLOOKUP($B916,三大法人買賣超!$A$4:$I$500,3,FALSE)</f>
        <v>#N/A</v>
      </c>
      <c r="H916" s="34" t="e">
        <f>VLOOKUP($B916,三大法人買賣超!$A$4:$I$500,5,FALSE)</f>
        <v>#N/A</v>
      </c>
      <c r="I916" s="27" t="e">
        <f>VLOOKUP($B916,三大法人買賣超!$A$4:$I$500,7,FALSE)</f>
        <v>#N/A</v>
      </c>
      <c r="J916" s="27" t="e">
        <f>VLOOKUP($B916,三大法人買賣超!$A$4:$I$500,9,FALSE)</f>
        <v>#N/A</v>
      </c>
      <c r="K916" s="37">
        <f>新台幣匯率美元指數!B917</f>
        <v>0</v>
      </c>
      <c r="L916" s="38">
        <f>新台幣匯率美元指數!C917</f>
        <v>0</v>
      </c>
      <c r="M916" s="39">
        <f>新台幣匯率美元指數!D917</f>
        <v>0</v>
      </c>
      <c r="N916" s="27" t="e">
        <f>VLOOKUP($B916,外資期貨未平倉口數!$A$4:$M$499,4,FALSE)</f>
        <v>#N/A</v>
      </c>
      <c r="O916" s="27" t="e">
        <f>VLOOKUP($B916,外資期貨未平倉口數!$A$4:$M$499,9,FALSE)</f>
        <v>#N/A</v>
      </c>
      <c r="P916" s="27" t="e">
        <f>VLOOKUP($B916,外資期貨未平倉口數!$A$4:$M$499,10,FALSE)</f>
        <v>#N/A</v>
      </c>
      <c r="Q916" s="27" t="e">
        <f>VLOOKUP($B916,外資期貨未平倉口數!$A$4:$M$499,11,FALSE)</f>
        <v>#N/A</v>
      </c>
      <c r="R916" s="64" t="e">
        <f>VLOOKUP($B916,選擇權未平倉餘額!$A$4:$I$500,6,FALSE)</f>
        <v>#N/A</v>
      </c>
      <c r="S916" s="64" t="e">
        <f>VLOOKUP($B916,選擇權未平倉餘額!$A$4:$I$500,7,FALSE)</f>
        <v>#N/A</v>
      </c>
      <c r="T916" s="64" t="e">
        <f>VLOOKUP($B916,選擇權未平倉餘額!$A$4:$I$500,8,FALSE)</f>
        <v>#N/A</v>
      </c>
      <c r="U916" s="64" t="e">
        <f>VLOOKUP($B916,選擇權未平倉餘額!$A$4:$I$500,9,FALSE)</f>
        <v>#N/A</v>
      </c>
      <c r="V916" s="39" t="e">
        <f>VLOOKUP($B916,臺指選擇權P_C_Ratios!$A$4:$C$500,3,FALSE)</f>
        <v>#N/A</v>
      </c>
      <c r="W916" s="41" t="e">
        <f>VLOOKUP($B916,散戶多空比!$A$6:$L$500,12,FALSE)</f>
        <v>#N/A</v>
      </c>
      <c r="X916" s="40" t="e">
        <f>VLOOKUP($B916,期貨大額交易人未沖銷部位!$A$4:$O$499,4,FALSE)</f>
        <v>#N/A</v>
      </c>
      <c r="Y916" s="40" t="e">
        <f>VLOOKUP($B916,期貨大額交易人未沖銷部位!$A$4:$O$499,7,FALSE)</f>
        <v>#N/A</v>
      </c>
      <c r="Z916" s="40" t="e">
        <f>VLOOKUP($B916,期貨大額交易人未沖銷部位!$A$4:$O$499,10,FALSE)</f>
        <v>#N/A</v>
      </c>
      <c r="AA916" s="40" t="e">
        <f>VLOOKUP($B916,期貨大額交易人未沖銷部位!$A$4:$O$499,13,FALSE)</f>
        <v>#N/A</v>
      </c>
      <c r="AB916" s="40" t="e">
        <f>VLOOKUP($B916,期貨大額交易人未沖銷部位!$A$4:$O$499,14,FALSE)</f>
        <v>#N/A</v>
      </c>
      <c r="AC916" s="40" t="e">
        <f>VLOOKUP($B916,期貨大額交易人未沖銷部位!$A$4:$O$499,15,FALSE)</f>
        <v>#N/A</v>
      </c>
      <c r="AD916" s="33" t="e">
        <f>VLOOKUP($B916,三大美股走勢!$A$4:$J$495,4,FALSE)</f>
        <v>#N/A</v>
      </c>
      <c r="AE916" s="33" t="e">
        <f>VLOOKUP($B916,三大美股走勢!$A$4:$J$495,7,FALSE)</f>
        <v>#N/A</v>
      </c>
      <c r="AF916" s="33" t="e">
        <f>VLOOKUP($B916,三大美股走勢!$A$4:$J$495,10,FALSE)</f>
        <v>#N/A</v>
      </c>
    </row>
    <row r="917" spans="2:32">
      <c r="B917" s="32">
        <v>43696</v>
      </c>
      <c r="C917" s="33" t="e">
        <f>VLOOKUP($B917,大盤與近月台指!$A$4:$I$499,2,FALSE)</f>
        <v>#N/A</v>
      </c>
      <c r="D917" s="34" t="e">
        <f>VLOOKUP($B917,大盤與近月台指!$A$4:$I$499,3,FALSE)</f>
        <v>#N/A</v>
      </c>
      <c r="E917" s="35" t="e">
        <f>VLOOKUP($B917,大盤與近月台指!$A$4:$I$499,4,FALSE)</f>
        <v>#N/A</v>
      </c>
      <c r="F917" s="33" t="e">
        <f>VLOOKUP($B917,大盤與近月台指!$A$4:$I$499,5,FALSE)</f>
        <v>#N/A</v>
      </c>
      <c r="G917" s="49" t="e">
        <f>VLOOKUP($B917,三大法人買賣超!$A$4:$I$500,3,FALSE)</f>
        <v>#N/A</v>
      </c>
      <c r="H917" s="34" t="e">
        <f>VLOOKUP($B917,三大法人買賣超!$A$4:$I$500,5,FALSE)</f>
        <v>#N/A</v>
      </c>
      <c r="I917" s="27" t="e">
        <f>VLOOKUP($B917,三大法人買賣超!$A$4:$I$500,7,FALSE)</f>
        <v>#N/A</v>
      </c>
      <c r="J917" s="27" t="e">
        <f>VLOOKUP($B917,三大法人買賣超!$A$4:$I$500,9,FALSE)</f>
        <v>#N/A</v>
      </c>
      <c r="K917" s="37">
        <f>新台幣匯率美元指數!B918</f>
        <v>0</v>
      </c>
      <c r="L917" s="38">
        <f>新台幣匯率美元指數!C918</f>
        <v>0</v>
      </c>
      <c r="M917" s="39">
        <f>新台幣匯率美元指數!D918</f>
        <v>0</v>
      </c>
      <c r="N917" s="27" t="e">
        <f>VLOOKUP($B917,外資期貨未平倉口數!$A$4:$M$499,4,FALSE)</f>
        <v>#N/A</v>
      </c>
      <c r="O917" s="27" t="e">
        <f>VLOOKUP($B917,外資期貨未平倉口數!$A$4:$M$499,9,FALSE)</f>
        <v>#N/A</v>
      </c>
      <c r="P917" s="27" t="e">
        <f>VLOOKUP($B917,外資期貨未平倉口數!$A$4:$M$499,10,FALSE)</f>
        <v>#N/A</v>
      </c>
      <c r="Q917" s="27" t="e">
        <f>VLOOKUP($B917,外資期貨未平倉口數!$A$4:$M$499,11,FALSE)</f>
        <v>#N/A</v>
      </c>
      <c r="R917" s="64" t="e">
        <f>VLOOKUP($B917,選擇權未平倉餘額!$A$4:$I$500,6,FALSE)</f>
        <v>#N/A</v>
      </c>
      <c r="S917" s="64" t="e">
        <f>VLOOKUP($B917,選擇權未平倉餘額!$A$4:$I$500,7,FALSE)</f>
        <v>#N/A</v>
      </c>
      <c r="T917" s="64" t="e">
        <f>VLOOKUP($B917,選擇權未平倉餘額!$A$4:$I$500,8,FALSE)</f>
        <v>#N/A</v>
      </c>
      <c r="U917" s="64" t="e">
        <f>VLOOKUP($B917,選擇權未平倉餘額!$A$4:$I$500,9,FALSE)</f>
        <v>#N/A</v>
      </c>
      <c r="V917" s="39" t="e">
        <f>VLOOKUP($B917,臺指選擇權P_C_Ratios!$A$4:$C$500,3,FALSE)</f>
        <v>#N/A</v>
      </c>
      <c r="W917" s="41" t="e">
        <f>VLOOKUP($B917,散戶多空比!$A$6:$L$500,12,FALSE)</f>
        <v>#N/A</v>
      </c>
      <c r="X917" s="40" t="e">
        <f>VLOOKUP($B917,期貨大額交易人未沖銷部位!$A$4:$O$499,4,FALSE)</f>
        <v>#N/A</v>
      </c>
      <c r="Y917" s="40" t="e">
        <f>VLOOKUP($B917,期貨大額交易人未沖銷部位!$A$4:$O$499,7,FALSE)</f>
        <v>#N/A</v>
      </c>
      <c r="Z917" s="40" t="e">
        <f>VLOOKUP($B917,期貨大額交易人未沖銷部位!$A$4:$O$499,10,FALSE)</f>
        <v>#N/A</v>
      </c>
      <c r="AA917" s="40" t="e">
        <f>VLOOKUP($B917,期貨大額交易人未沖銷部位!$A$4:$O$499,13,FALSE)</f>
        <v>#N/A</v>
      </c>
      <c r="AB917" s="40" t="e">
        <f>VLOOKUP($B917,期貨大額交易人未沖銷部位!$A$4:$O$499,14,FALSE)</f>
        <v>#N/A</v>
      </c>
      <c r="AC917" s="40" t="e">
        <f>VLOOKUP($B917,期貨大額交易人未沖銷部位!$A$4:$O$499,15,FALSE)</f>
        <v>#N/A</v>
      </c>
      <c r="AD917" s="33" t="e">
        <f>VLOOKUP($B917,三大美股走勢!$A$4:$J$495,4,FALSE)</f>
        <v>#N/A</v>
      </c>
      <c r="AE917" s="33" t="e">
        <f>VLOOKUP($B917,三大美股走勢!$A$4:$J$495,7,FALSE)</f>
        <v>#N/A</v>
      </c>
      <c r="AF917" s="33" t="e">
        <f>VLOOKUP($B917,三大美股走勢!$A$4:$J$495,10,FALSE)</f>
        <v>#N/A</v>
      </c>
    </row>
    <row r="918" spans="2:32">
      <c r="B918" s="32">
        <v>43697</v>
      </c>
      <c r="C918" s="33" t="e">
        <f>VLOOKUP($B918,大盤與近月台指!$A$4:$I$499,2,FALSE)</f>
        <v>#N/A</v>
      </c>
      <c r="D918" s="34" t="e">
        <f>VLOOKUP($B918,大盤與近月台指!$A$4:$I$499,3,FALSE)</f>
        <v>#N/A</v>
      </c>
      <c r="E918" s="35" t="e">
        <f>VLOOKUP($B918,大盤與近月台指!$A$4:$I$499,4,FALSE)</f>
        <v>#N/A</v>
      </c>
      <c r="F918" s="33" t="e">
        <f>VLOOKUP($B918,大盤與近月台指!$A$4:$I$499,5,FALSE)</f>
        <v>#N/A</v>
      </c>
      <c r="G918" s="49" t="e">
        <f>VLOOKUP($B918,三大法人買賣超!$A$4:$I$500,3,FALSE)</f>
        <v>#N/A</v>
      </c>
      <c r="H918" s="34" t="e">
        <f>VLOOKUP($B918,三大法人買賣超!$A$4:$I$500,5,FALSE)</f>
        <v>#N/A</v>
      </c>
      <c r="I918" s="27" t="e">
        <f>VLOOKUP($B918,三大法人買賣超!$A$4:$I$500,7,FALSE)</f>
        <v>#N/A</v>
      </c>
      <c r="J918" s="27" t="e">
        <f>VLOOKUP($B918,三大法人買賣超!$A$4:$I$500,9,FALSE)</f>
        <v>#N/A</v>
      </c>
      <c r="K918" s="37">
        <f>新台幣匯率美元指數!B919</f>
        <v>0</v>
      </c>
      <c r="L918" s="38">
        <f>新台幣匯率美元指數!C919</f>
        <v>0</v>
      </c>
      <c r="M918" s="39">
        <f>新台幣匯率美元指數!D919</f>
        <v>0</v>
      </c>
      <c r="N918" s="27" t="e">
        <f>VLOOKUP($B918,外資期貨未平倉口數!$A$4:$M$499,4,FALSE)</f>
        <v>#N/A</v>
      </c>
      <c r="O918" s="27" t="e">
        <f>VLOOKUP($B918,外資期貨未平倉口數!$A$4:$M$499,9,FALSE)</f>
        <v>#N/A</v>
      </c>
      <c r="P918" s="27" t="e">
        <f>VLOOKUP($B918,外資期貨未平倉口數!$A$4:$M$499,10,FALSE)</f>
        <v>#N/A</v>
      </c>
      <c r="Q918" s="27" t="e">
        <f>VLOOKUP($B918,外資期貨未平倉口數!$A$4:$M$499,11,FALSE)</f>
        <v>#N/A</v>
      </c>
      <c r="R918" s="64" t="e">
        <f>VLOOKUP($B918,選擇權未平倉餘額!$A$4:$I$500,6,FALSE)</f>
        <v>#N/A</v>
      </c>
      <c r="S918" s="64" t="e">
        <f>VLOOKUP($B918,選擇權未平倉餘額!$A$4:$I$500,7,FALSE)</f>
        <v>#N/A</v>
      </c>
      <c r="T918" s="64" t="e">
        <f>VLOOKUP($B918,選擇權未平倉餘額!$A$4:$I$500,8,FALSE)</f>
        <v>#N/A</v>
      </c>
      <c r="U918" s="64" t="e">
        <f>VLOOKUP($B918,選擇權未平倉餘額!$A$4:$I$500,9,FALSE)</f>
        <v>#N/A</v>
      </c>
      <c r="V918" s="39" t="e">
        <f>VLOOKUP($B918,臺指選擇權P_C_Ratios!$A$4:$C$500,3,FALSE)</f>
        <v>#N/A</v>
      </c>
      <c r="W918" s="41" t="e">
        <f>VLOOKUP($B918,散戶多空比!$A$6:$L$500,12,FALSE)</f>
        <v>#N/A</v>
      </c>
      <c r="X918" s="40" t="e">
        <f>VLOOKUP($B918,期貨大額交易人未沖銷部位!$A$4:$O$499,4,FALSE)</f>
        <v>#N/A</v>
      </c>
      <c r="Y918" s="40" t="e">
        <f>VLOOKUP($B918,期貨大額交易人未沖銷部位!$A$4:$O$499,7,FALSE)</f>
        <v>#N/A</v>
      </c>
      <c r="Z918" s="40" t="e">
        <f>VLOOKUP($B918,期貨大額交易人未沖銷部位!$A$4:$O$499,10,FALSE)</f>
        <v>#N/A</v>
      </c>
      <c r="AA918" s="40" t="e">
        <f>VLOOKUP($B918,期貨大額交易人未沖銷部位!$A$4:$O$499,13,FALSE)</f>
        <v>#N/A</v>
      </c>
      <c r="AB918" s="40" t="e">
        <f>VLOOKUP($B918,期貨大額交易人未沖銷部位!$A$4:$O$499,14,FALSE)</f>
        <v>#N/A</v>
      </c>
      <c r="AC918" s="40" t="e">
        <f>VLOOKUP($B918,期貨大額交易人未沖銷部位!$A$4:$O$499,15,FALSE)</f>
        <v>#N/A</v>
      </c>
      <c r="AD918" s="33" t="e">
        <f>VLOOKUP($B918,三大美股走勢!$A$4:$J$495,4,FALSE)</f>
        <v>#N/A</v>
      </c>
      <c r="AE918" s="33" t="e">
        <f>VLOOKUP($B918,三大美股走勢!$A$4:$J$495,7,FALSE)</f>
        <v>#N/A</v>
      </c>
      <c r="AF918" s="33" t="e">
        <f>VLOOKUP($B918,三大美股走勢!$A$4:$J$495,10,FALSE)</f>
        <v>#N/A</v>
      </c>
    </row>
    <row r="919" spans="2:32">
      <c r="B919" s="32">
        <v>43698</v>
      </c>
      <c r="C919" s="33" t="e">
        <f>VLOOKUP($B919,大盤與近月台指!$A$4:$I$499,2,FALSE)</f>
        <v>#N/A</v>
      </c>
      <c r="D919" s="34" t="e">
        <f>VLOOKUP($B919,大盤與近月台指!$A$4:$I$499,3,FALSE)</f>
        <v>#N/A</v>
      </c>
      <c r="E919" s="35" t="e">
        <f>VLOOKUP($B919,大盤與近月台指!$A$4:$I$499,4,FALSE)</f>
        <v>#N/A</v>
      </c>
      <c r="F919" s="33" t="e">
        <f>VLOOKUP($B919,大盤與近月台指!$A$4:$I$499,5,FALSE)</f>
        <v>#N/A</v>
      </c>
      <c r="G919" s="49" t="e">
        <f>VLOOKUP($B919,三大法人買賣超!$A$4:$I$500,3,FALSE)</f>
        <v>#N/A</v>
      </c>
      <c r="H919" s="34" t="e">
        <f>VLOOKUP($B919,三大法人買賣超!$A$4:$I$500,5,FALSE)</f>
        <v>#N/A</v>
      </c>
      <c r="I919" s="27" t="e">
        <f>VLOOKUP($B919,三大法人買賣超!$A$4:$I$500,7,FALSE)</f>
        <v>#N/A</v>
      </c>
      <c r="J919" s="27" t="e">
        <f>VLOOKUP($B919,三大法人買賣超!$A$4:$I$500,9,FALSE)</f>
        <v>#N/A</v>
      </c>
      <c r="K919" s="37">
        <f>新台幣匯率美元指數!B920</f>
        <v>0</v>
      </c>
      <c r="L919" s="38">
        <f>新台幣匯率美元指數!C920</f>
        <v>0</v>
      </c>
      <c r="M919" s="39">
        <f>新台幣匯率美元指數!D920</f>
        <v>0</v>
      </c>
      <c r="N919" s="27" t="e">
        <f>VLOOKUP($B919,外資期貨未平倉口數!$A$4:$M$499,4,FALSE)</f>
        <v>#N/A</v>
      </c>
      <c r="O919" s="27" t="e">
        <f>VLOOKUP($B919,外資期貨未平倉口數!$A$4:$M$499,9,FALSE)</f>
        <v>#N/A</v>
      </c>
      <c r="P919" s="27" t="e">
        <f>VLOOKUP($B919,外資期貨未平倉口數!$A$4:$M$499,10,FALSE)</f>
        <v>#N/A</v>
      </c>
      <c r="Q919" s="27" t="e">
        <f>VLOOKUP($B919,外資期貨未平倉口數!$A$4:$M$499,11,FALSE)</f>
        <v>#N/A</v>
      </c>
      <c r="R919" s="64" t="e">
        <f>VLOOKUP($B919,選擇權未平倉餘額!$A$4:$I$500,6,FALSE)</f>
        <v>#N/A</v>
      </c>
      <c r="S919" s="64" t="e">
        <f>VLOOKUP($B919,選擇權未平倉餘額!$A$4:$I$500,7,FALSE)</f>
        <v>#N/A</v>
      </c>
      <c r="T919" s="64" t="e">
        <f>VLOOKUP($B919,選擇權未平倉餘額!$A$4:$I$500,8,FALSE)</f>
        <v>#N/A</v>
      </c>
      <c r="U919" s="64" t="e">
        <f>VLOOKUP($B919,選擇權未平倉餘額!$A$4:$I$500,9,FALSE)</f>
        <v>#N/A</v>
      </c>
      <c r="V919" s="39" t="e">
        <f>VLOOKUP($B919,臺指選擇權P_C_Ratios!$A$4:$C$500,3,FALSE)</f>
        <v>#N/A</v>
      </c>
      <c r="W919" s="41" t="e">
        <f>VLOOKUP($B919,散戶多空比!$A$6:$L$500,12,FALSE)</f>
        <v>#N/A</v>
      </c>
      <c r="X919" s="40" t="e">
        <f>VLOOKUP($B919,期貨大額交易人未沖銷部位!$A$4:$O$499,4,FALSE)</f>
        <v>#N/A</v>
      </c>
      <c r="Y919" s="40" t="e">
        <f>VLOOKUP($B919,期貨大額交易人未沖銷部位!$A$4:$O$499,7,FALSE)</f>
        <v>#N/A</v>
      </c>
      <c r="Z919" s="40" t="e">
        <f>VLOOKUP($B919,期貨大額交易人未沖銷部位!$A$4:$O$499,10,FALSE)</f>
        <v>#N/A</v>
      </c>
      <c r="AA919" s="40" t="e">
        <f>VLOOKUP($B919,期貨大額交易人未沖銷部位!$A$4:$O$499,13,FALSE)</f>
        <v>#N/A</v>
      </c>
      <c r="AB919" s="40" t="e">
        <f>VLOOKUP($B919,期貨大額交易人未沖銷部位!$A$4:$O$499,14,FALSE)</f>
        <v>#N/A</v>
      </c>
      <c r="AC919" s="40" t="e">
        <f>VLOOKUP($B919,期貨大額交易人未沖銷部位!$A$4:$O$499,15,FALSE)</f>
        <v>#N/A</v>
      </c>
      <c r="AD919" s="33" t="e">
        <f>VLOOKUP($B919,三大美股走勢!$A$4:$J$495,4,FALSE)</f>
        <v>#N/A</v>
      </c>
      <c r="AE919" s="33" t="e">
        <f>VLOOKUP($B919,三大美股走勢!$A$4:$J$495,7,FALSE)</f>
        <v>#N/A</v>
      </c>
      <c r="AF919" s="33" t="e">
        <f>VLOOKUP($B919,三大美股走勢!$A$4:$J$495,10,FALSE)</f>
        <v>#N/A</v>
      </c>
    </row>
    <row r="920" spans="2:32">
      <c r="B920" s="32">
        <v>43699</v>
      </c>
      <c r="C920" s="33" t="e">
        <f>VLOOKUP($B920,大盤與近月台指!$A$4:$I$499,2,FALSE)</f>
        <v>#N/A</v>
      </c>
      <c r="D920" s="34" t="e">
        <f>VLOOKUP($B920,大盤與近月台指!$A$4:$I$499,3,FALSE)</f>
        <v>#N/A</v>
      </c>
      <c r="E920" s="35" t="e">
        <f>VLOOKUP($B920,大盤與近月台指!$A$4:$I$499,4,FALSE)</f>
        <v>#N/A</v>
      </c>
      <c r="F920" s="33" t="e">
        <f>VLOOKUP($B920,大盤與近月台指!$A$4:$I$499,5,FALSE)</f>
        <v>#N/A</v>
      </c>
      <c r="G920" s="49" t="e">
        <f>VLOOKUP($B920,三大法人買賣超!$A$4:$I$500,3,FALSE)</f>
        <v>#N/A</v>
      </c>
      <c r="H920" s="34" t="e">
        <f>VLOOKUP($B920,三大法人買賣超!$A$4:$I$500,5,FALSE)</f>
        <v>#N/A</v>
      </c>
      <c r="I920" s="27" t="e">
        <f>VLOOKUP($B920,三大法人買賣超!$A$4:$I$500,7,FALSE)</f>
        <v>#N/A</v>
      </c>
      <c r="J920" s="27" t="e">
        <f>VLOOKUP($B920,三大法人買賣超!$A$4:$I$500,9,FALSE)</f>
        <v>#N/A</v>
      </c>
      <c r="K920" s="37">
        <f>新台幣匯率美元指數!B921</f>
        <v>0</v>
      </c>
      <c r="L920" s="38">
        <f>新台幣匯率美元指數!C921</f>
        <v>0</v>
      </c>
      <c r="M920" s="39">
        <f>新台幣匯率美元指數!D921</f>
        <v>0</v>
      </c>
      <c r="N920" s="27" t="e">
        <f>VLOOKUP($B920,外資期貨未平倉口數!$A$4:$M$499,4,FALSE)</f>
        <v>#N/A</v>
      </c>
      <c r="O920" s="27" t="e">
        <f>VLOOKUP($B920,外資期貨未平倉口數!$A$4:$M$499,9,FALSE)</f>
        <v>#N/A</v>
      </c>
      <c r="P920" s="27" t="e">
        <f>VLOOKUP($B920,外資期貨未平倉口數!$A$4:$M$499,10,FALSE)</f>
        <v>#N/A</v>
      </c>
      <c r="Q920" s="27" t="e">
        <f>VLOOKUP($B920,外資期貨未平倉口數!$A$4:$M$499,11,FALSE)</f>
        <v>#N/A</v>
      </c>
      <c r="R920" s="64" t="e">
        <f>VLOOKUP($B920,選擇權未平倉餘額!$A$4:$I$500,6,FALSE)</f>
        <v>#N/A</v>
      </c>
      <c r="S920" s="64" t="e">
        <f>VLOOKUP($B920,選擇權未平倉餘額!$A$4:$I$500,7,FALSE)</f>
        <v>#N/A</v>
      </c>
      <c r="T920" s="64" t="e">
        <f>VLOOKUP($B920,選擇權未平倉餘額!$A$4:$I$500,8,FALSE)</f>
        <v>#N/A</v>
      </c>
      <c r="U920" s="64" t="e">
        <f>VLOOKUP($B920,選擇權未平倉餘額!$A$4:$I$500,9,FALSE)</f>
        <v>#N/A</v>
      </c>
      <c r="V920" s="39" t="e">
        <f>VLOOKUP($B920,臺指選擇權P_C_Ratios!$A$4:$C$500,3,FALSE)</f>
        <v>#N/A</v>
      </c>
      <c r="W920" s="41" t="e">
        <f>VLOOKUP($B920,散戶多空比!$A$6:$L$500,12,FALSE)</f>
        <v>#N/A</v>
      </c>
      <c r="X920" s="40" t="e">
        <f>VLOOKUP($B920,期貨大額交易人未沖銷部位!$A$4:$O$499,4,FALSE)</f>
        <v>#N/A</v>
      </c>
      <c r="Y920" s="40" t="e">
        <f>VLOOKUP($B920,期貨大額交易人未沖銷部位!$A$4:$O$499,7,FALSE)</f>
        <v>#N/A</v>
      </c>
      <c r="Z920" s="40" t="e">
        <f>VLOOKUP($B920,期貨大額交易人未沖銷部位!$A$4:$O$499,10,FALSE)</f>
        <v>#N/A</v>
      </c>
      <c r="AA920" s="40" t="e">
        <f>VLOOKUP($B920,期貨大額交易人未沖銷部位!$A$4:$O$499,13,FALSE)</f>
        <v>#N/A</v>
      </c>
      <c r="AB920" s="40" t="e">
        <f>VLOOKUP($B920,期貨大額交易人未沖銷部位!$A$4:$O$499,14,FALSE)</f>
        <v>#N/A</v>
      </c>
      <c r="AC920" s="40" t="e">
        <f>VLOOKUP($B920,期貨大額交易人未沖銷部位!$A$4:$O$499,15,FALSE)</f>
        <v>#N/A</v>
      </c>
      <c r="AD920" s="33" t="e">
        <f>VLOOKUP($B920,三大美股走勢!$A$4:$J$495,4,FALSE)</f>
        <v>#N/A</v>
      </c>
      <c r="AE920" s="33" t="e">
        <f>VLOOKUP($B920,三大美股走勢!$A$4:$J$495,7,FALSE)</f>
        <v>#N/A</v>
      </c>
      <c r="AF920" s="33" t="e">
        <f>VLOOKUP($B920,三大美股走勢!$A$4:$J$495,10,FALSE)</f>
        <v>#N/A</v>
      </c>
    </row>
    <row r="921" spans="2:32">
      <c r="B921" s="32">
        <v>43700</v>
      </c>
      <c r="C921" s="33" t="e">
        <f>VLOOKUP($B921,大盤與近月台指!$A$4:$I$499,2,FALSE)</f>
        <v>#N/A</v>
      </c>
      <c r="D921" s="34" t="e">
        <f>VLOOKUP($B921,大盤與近月台指!$A$4:$I$499,3,FALSE)</f>
        <v>#N/A</v>
      </c>
      <c r="E921" s="35" t="e">
        <f>VLOOKUP($B921,大盤與近月台指!$A$4:$I$499,4,FALSE)</f>
        <v>#N/A</v>
      </c>
      <c r="F921" s="33" t="e">
        <f>VLOOKUP($B921,大盤與近月台指!$A$4:$I$499,5,FALSE)</f>
        <v>#N/A</v>
      </c>
      <c r="G921" s="49" t="e">
        <f>VLOOKUP($B921,三大法人買賣超!$A$4:$I$500,3,FALSE)</f>
        <v>#N/A</v>
      </c>
      <c r="H921" s="34" t="e">
        <f>VLOOKUP($B921,三大法人買賣超!$A$4:$I$500,5,FALSE)</f>
        <v>#N/A</v>
      </c>
      <c r="I921" s="27" t="e">
        <f>VLOOKUP($B921,三大法人買賣超!$A$4:$I$500,7,FALSE)</f>
        <v>#N/A</v>
      </c>
      <c r="J921" s="27" t="e">
        <f>VLOOKUP($B921,三大法人買賣超!$A$4:$I$500,9,FALSE)</f>
        <v>#N/A</v>
      </c>
      <c r="K921" s="37">
        <f>新台幣匯率美元指數!B922</f>
        <v>0</v>
      </c>
      <c r="L921" s="38">
        <f>新台幣匯率美元指數!C922</f>
        <v>0</v>
      </c>
      <c r="M921" s="39">
        <f>新台幣匯率美元指數!D922</f>
        <v>0</v>
      </c>
      <c r="N921" s="27" t="e">
        <f>VLOOKUP($B921,外資期貨未平倉口數!$A$4:$M$499,4,FALSE)</f>
        <v>#N/A</v>
      </c>
      <c r="O921" s="27" t="e">
        <f>VLOOKUP($B921,外資期貨未平倉口數!$A$4:$M$499,9,FALSE)</f>
        <v>#N/A</v>
      </c>
      <c r="P921" s="27" t="e">
        <f>VLOOKUP($B921,外資期貨未平倉口數!$A$4:$M$499,10,FALSE)</f>
        <v>#N/A</v>
      </c>
      <c r="Q921" s="27" t="e">
        <f>VLOOKUP($B921,外資期貨未平倉口數!$A$4:$M$499,11,FALSE)</f>
        <v>#N/A</v>
      </c>
      <c r="R921" s="64" t="e">
        <f>VLOOKUP($B921,選擇權未平倉餘額!$A$4:$I$500,6,FALSE)</f>
        <v>#N/A</v>
      </c>
      <c r="S921" s="64" t="e">
        <f>VLOOKUP($B921,選擇權未平倉餘額!$A$4:$I$500,7,FALSE)</f>
        <v>#N/A</v>
      </c>
      <c r="T921" s="64" t="e">
        <f>VLOOKUP($B921,選擇權未平倉餘額!$A$4:$I$500,8,FALSE)</f>
        <v>#N/A</v>
      </c>
      <c r="U921" s="64" t="e">
        <f>VLOOKUP($B921,選擇權未平倉餘額!$A$4:$I$500,9,FALSE)</f>
        <v>#N/A</v>
      </c>
      <c r="V921" s="39" t="e">
        <f>VLOOKUP($B921,臺指選擇權P_C_Ratios!$A$4:$C$500,3,FALSE)</f>
        <v>#N/A</v>
      </c>
      <c r="W921" s="41" t="e">
        <f>VLOOKUP($B921,散戶多空比!$A$6:$L$500,12,FALSE)</f>
        <v>#N/A</v>
      </c>
      <c r="X921" s="40" t="e">
        <f>VLOOKUP($B921,期貨大額交易人未沖銷部位!$A$4:$O$499,4,FALSE)</f>
        <v>#N/A</v>
      </c>
      <c r="Y921" s="40" t="e">
        <f>VLOOKUP($B921,期貨大額交易人未沖銷部位!$A$4:$O$499,7,FALSE)</f>
        <v>#N/A</v>
      </c>
      <c r="Z921" s="40" t="e">
        <f>VLOOKUP($B921,期貨大額交易人未沖銷部位!$A$4:$O$499,10,FALSE)</f>
        <v>#N/A</v>
      </c>
      <c r="AA921" s="40" t="e">
        <f>VLOOKUP($B921,期貨大額交易人未沖銷部位!$A$4:$O$499,13,FALSE)</f>
        <v>#N/A</v>
      </c>
      <c r="AB921" s="40" t="e">
        <f>VLOOKUP($B921,期貨大額交易人未沖銷部位!$A$4:$O$499,14,FALSE)</f>
        <v>#N/A</v>
      </c>
      <c r="AC921" s="40" t="e">
        <f>VLOOKUP($B921,期貨大額交易人未沖銷部位!$A$4:$O$499,15,FALSE)</f>
        <v>#N/A</v>
      </c>
      <c r="AD921" s="33" t="e">
        <f>VLOOKUP($B921,三大美股走勢!$A$4:$J$495,4,FALSE)</f>
        <v>#N/A</v>
      </c>
      <c r="AE921" s="33" t="e">
        <f>VLOOKUP($B921,三大美股走勢!$A$4:$J$495,7,FALSE)</f>
        <v>#N/A</v>
      </c>
      <c r="AF921" s="33" t="e">
        <f>VLOOKUP($B921,三大美股走勢!$A$4:$J$495,10,FALSE)</f>
        <v>#N/A</v>
      </c>
    </row>
    <row r="922" spans="2:32">
      <c r="B922" s="32">
        <v>43701</v>
      </c>
      <c r="C922" s="33" t="e">
        <f>VLOOKUP($B922,大盤與近月台指!$A$4:$I$499,2,FALSE)</f>
        <v>#N/A</v>
      </c>
      <c r="D922" s="34" t="e">
        <f>VLOOKUP($B922,大盤與近月台指!$A$4:$I$499,3,FALSE)</f>
        <v>#N/A</v>
      </c>
      <c r="E922" s="35" t="e">
        <f>VLOOKUP($B922,大盤與近月台指!$A$4:$I$499,4,FALSE)</f>
        <v>#N/A</v>
      </c>
      <c r="F922" s="33" t="e">
        <f>VLOOKUP($B922,大盤與近月台指!$A$4:$I$499,5,FALSE)</f>
        <v>#N/A</v>
      </c>
      <c r="G922" s="49" t="e">
        <f>VLOOKUP($B922,三大法人買賣超!$A$4:$I$500,3,FALSE)</f>
        <v>#N/A</v>
      </c>
      <c r="H922" s="34" t="e">
        <f>VLOOKUP($B922,三大法人買賣超!$A$4:$I$500,5,FALSE)</f>
        <v>#N/A</v>
      </c>
      <c r="I922" s="27" t="e">
        <f>VLOOKUP($B922,三大法人買賣超!$A$4:$I$500,7,FALSE)</f>
        <v>#N/A</v>
      </c>
      <c r="J922" s="27" t="e">
        <f>VLOOKUP($B922,三大法人買賣超!$A$4:$I$500,9,FALSE)</f>
        <v>#N/A</v>
      </c>
      <c r="K922" s="37">
        <f>新台幣匯率美元指數!B923</f>
        <v>0</v>
      </c>
      <c r="L922" s="38">
        <f>新台幣匯率美元指數!C923</f>
        <v>0</v>
      </c>
      <c r="M922" s="39">
        <f>新台幣匯率美元指數!D923</f>
        <v>0</v>
      </c>
      <c r="N922" s="27" t="e">
        <f>VLOOKUP($B922,外資期貨未平倉口數!$A$4:$M$499,4,FALSE)</f>
        <v>#N/A</v>
      </c>
      <c r="O922" s="27" t="e">
        <f>VLOOKUP($B922,外資期貨未平倉口數!$A$4:$M$499,9,FALSE)</f>
        <v>#N/A</v>
      </c>
      <c r="P922" s="27" t="e">
        <f>VLOOKUP($B922,外資期貨未平倉口數!$A$4:$M$499,10,FALSE)</f>
        <v>#N/A</v>
      </c>
      <c r="Q922" s="27" t="e">
        <f>VLOOKUP($B922,外資期貨未平倉口數!$A$4:$M$499,11,FALSE)</f>
        <v>#N/A</v>
      </c>
      <c r="R922" s="64" t="e">
        <f>VLOOKUP($B922,選擇權未平倉餘額!$A$4:$I$500,6,FALSE)</f>
        <v>#N/A</v>
      </c>
      <c r="S922" s="64" t="e">
        <f>VLOOKUP($B922,選擇權未平倉餘額!$A$4:$I$500,7,FALSE)</f>
        <v>#N/A</v>
      </c>
      <c r="T922" s="64" t="e">
        <f>VLOOKUP($B922,選擇權未平倉餘額!$A$4:$I$500,8,FALSE)</f>
        <v>#N/A</v>
      </c>
      <c r="U922" s="64" t="e">
        <f>VLOOKUP($B922,選擇權未平倉餘額!$A$4:$I$500,9,FALSE)</f>
        <v>#N/A</v>
      </c>
      <c r="V922" s="39" t="e">
        <f>VLOOKUP($B922,臺指選擇權P_C_Ratios!$A$4:$C$500,3,FALSE)</f>
        <v>#N/A</v>
      </c>
      <c r="W922" s="41" t="e">
        <f>VLOOKUP($B922,散戶多空比!$A$6:$L$500,12,FALSE)</f>
        <v>#N/A</v>
      </c>
      <c r="X922" s="40" t="e">
        <f>VLOOKUP($B922,期貨大額交易人未沖銷部位!$A$4:$O$499,4,FALSE)</f>
        <v>#N/A</v>
      </c>
      <c r="Y922" s="40" t="e">
        <f>VLOOKUP($B922,期貨大額交易人未沖銷部位!$A$4:$O$499,7,FALSE)</f>
        <v>#N/A</v>
      </c>
      <c r="Z922" s="40" t="e">
        <f>VLOOKUP($B922,期貨大額交易人未沖銷部位!$A$4:$O$499,10,FALSE)</f>
        <v>#N/A</v>
      </c>
      <c r="AA922" s="40" t="e">
        <f>VLOOKUP($B922,期貨大額交易人未沖銷部位!$A$4:$O$499,13,FALSE)</f>
        <v>#N/A</v>
      </c>
      <c r="AB922" s="40" t="e">
        <f>VLOOKUP($B922,期貨大額交易人未沖銷部位!$A$4:$O$499,14,FALSE)</f>
        <v>#N/A</v>
      </c>
      <c r="AC922" s="40" t="e">
        <f>VLOOKUP($B922,期貨大額交易人未沖銷部位!$A$4:$O$499,15,FALSE)</f>
        <v>#N/A</v>
      </c>
      <c r="AD922" s="33" t="e">
        <f>VLOOKUP($B922,三大美股走勢!$A$4:$J$495,4,FALSE)</f>
        <v>#N/A</v>
      </c>
      <c r="AE922" s="33" t="e">
        <f>VLOOKUP($B922,三大美股走勢!$A$4:$J$495,7,FALSE)</f>
        <v>#N/A</v>
      </c>
      <c r="AF922" s="33" t="e">
        <f>VLOOKUP($B922,三大美股走勢!$A$4:$J$495,10,FALSE)</f>
        <v>#N/A</v>
      </c>
    </row>
    <row r="923" spans="2:32">
      <c r="B923" s="32">
        <v>43702</v>
      </c>
      <c r="C923" s="33" t="e">
        <f>VLOOKUP($B923,大盤與近月台指!$A$4:$I$499,2,FALSE)</f>
        <v>#N/A</v>
      </c>
      <c r="D923" s="34" t="e">
        <f>VLOOKUP($B923,大盤與近月台指!$A$4:$I$499,3,FALSE)</f>
        <v>#N/A</v>
      </c>
      <c r="E923" s="35" t="e">
        <f>VLOOKUP($B923,大盤與近月台指!$A$4:$I$499,4,FALSE)</f>
        <v>#N/A</v>
      </c>
      <c r="F923" s="33" t="e">
        <f>VLOOKUP($B923,大盤與近月台指!$A$4:$I$499,5,FALSE)</f>
        <v>#N/A</v>
      </c>
      <c r="G923" s="49" t="e">
        <f>VLOOKUP($B923,三大法人買賣超!$A$4:$I$500,3,FALSE)</f>
        <v>#N/A</v>
      </c>
      <c r="H923" s="34" t="e">
        <f>VLOOKUP($B923,三大法人買賣超!$A$4:$I$500,5,FALSE)</f>
        <v>#N/A</v>
      </c>
      <c r="I923" s="27" t="e">
        <f>VLOOKUP($B923,三大法人買賣超!$A$4:$I$500,7,FALSE)</f>
        <v>#N/A</v>
      </c>
      <c r="J923" s="27" t="e">
        <f>VLOOKUP($B923,三大法人買賣超!$A$4:$I$500,9,FALSE)</f>
        <v>#N/A</v>
      </c>
      <c r="K923" s="37">
        <f>新台幣匯率美元指數!B924</f>
        <v>0</v>
      </c>
      <c r="L923" s="38">
        <f>新台幣匯率美元指數!C924</f>
        <v>0</v>
      </c>
      <c r="M923" s="39">
        <f>新台幣匯率美元指數!D924</f>
        <v>0</v>
      </c>
      <c r="N923" s="27" t="e">
        <f>VLOOKUP($B923,外資期貨未平倉口數!$A$4:$M$499,4,FALSE)</f>
        <v>#N/A</v>
      </c>
      <c r="O923" s="27" t="e">
        <f>VLOOKUP($B923,外資期貨未平倉口數!$A$4:$M$499,9,FALSE)</f>
        <v>#N/A</v>
      </c>
      <c r="P923" s="27" t="e">
        <f>VLOOKUP($B923,外資期貨未平倉口數!$A$4:$M$499,10,FALSE)</f>
        <v>#N/A</v>
      </c>
      <c r="Q923" s="27" t="e">
        <f>VLOOKUP($B923,外資期貨未平倉口數!$A$4:$M$499,11,FALSE)</f>
        <v>#N/A</v>
      </c>
      <c r="R923" s="64" t="e">
        <f>VLOOKUP($B923,選擇權未平倉餘額!$A$4:$I$500,6,FALSE)</f>
        <v>#N/A</v>
      </c>
      <c r="S923" s="64" t="e">
        <f>VLOOKUP($B923,選擇權未平倉餘額!$A$4:$I$500,7,FALSE)</f>
        <v>#N/A</v>
      </c>
      <c r="T923" s="64" t="e">
        <f>VLOOKUP($B923,選擇權未平倉餘額!$A$4:$I$500,8,FALSE)</f>
        <v>#N/A</v>
      </c>
      <c r="U923" s="64" t="e">
        <f>VLOOKUP($B923,選擇權未平倉餘額!$A$4:$I$500,9,FALSE)</f>
        <v>#N/A</v>
      </c>
      <c r="V923" s="39" t="e">
        <f>VLOOKUP($B923,臺指選擇權P_C_Ratios!$A$4:$C$500,3,FALSE)</f>
        <v>#N/A</v>
      </c>
      <c r="W923" s="41" t="e">
        <f>VLOOKUP($B923,散戶多空比!$A$6:$L$500,12,FALSE)</f>
        <v>#N/A</v>
      </c>
      <c r="X923" s="40" t="e">
        <f>VLOOKUP($B923,期貨大額交易人未沖銷部位!$A$4:$O$499,4,FALSE)</f>
        <v>#N/A</v>
      </c>
      <c r="Y923" s="40" t="e">
        <f>VLOOKUP($B923,期貨大額交易人未沖銷部位!$A$4:$O$499,7,FALSE)</f>
        <v>#N/A</v>
      </c>
      <c r="Z923" s="40" t="e">
        <f>VLOOKUP($B923,期貨大額交易人未沖銷部位!$A$4:$O$499,10,FALSE)</f>
        <v>#N/A</v>
      </c>
      <c r="AA923" s="40" t="e">
        <f>VLOOKUP($B923,期貨大額交易人未沖銷部位!$A$4:$O$499,13,FALSE)</f>
        <v>#N/A</v>
      </c>
      <c r="AB923" s="40" t="e">
        <f>VLOOKUP($B923,期貨大額交易人未沖銷部位!$A$4:$O$499,14,FALSE)</f>
        <v>#N/A</v>
      </c>
      <c r="AC923" s="40" t="e">
        <f>VLOOKUP($B923,期貨大額交易人未沖銷部位!$A$4:$O$499,15,FALSE)</f>
        <v>#N/A</v>
      </c>
      <c r="AD923" s="33" t="e">
        <f>VLOOKUP($B923,三大美股走勢!$A$4:$J$495,4,FALSE)</f>
        <v>#N/A</v>
      </c>
      <c r="AE923" s="33" t="e">
        <f>VLOOKUP($B923,三大美股走勢!$A$4:$J$495,7,FALSE)</f>
        <v>#N/A</v>
      </c>
      <c r="AF923" s="33" t="e">
        <f>VLOOKUP($B923,三大美股走勢!$A$4:$J$495,10,FALSE)</f>
        <v>#N/A</v>
      </c>
    </row>
    <row r="924" spans="2:32">
      <c r="B924" s="32">
        <v>43703</v>
      </c>
      <c r="C924" s="33" t="e">
        <f>VLOOKUP($B924,大盤與近月台指!$A$4:$I$499,2,FALSE)</f>
        <v>#N/A</v>
      </c>
      <c r="D924" s="34" t="e">
        <f>VLOOKUP($B924,大盤與近月台指!$A$4:$I$499,3,FALSE)</f>
        <v>#N/A</v>
      </c>
      <c r="E924" s="35" t="e">
        <f>VLOOKUP($B924,大盤與近月台指!$A$4:$I$499,4,FALSE)</f>
        <v>#N/A</v>
      </c>
      <c r="F924" s="33" t="e">
        <f>VLOOKUP($B924,大盤與近月台指!$A$4:$I$499,5,FALSE)</f>
        <v>#N/A</v>
      </c>
      <c r="G924" s="49" t="e">
        <f>VLOOKUP($B924,三大法人買賣超!$A$4:$I$500,3,FALSE)</f>
        <v>#N/A</v>
      </c>
      <c r="H924" s="34" t="e">
        <f>VLOOKUP($B924,三大法人買賣超!$A$4:$I$500,5,FALSE)</f>
        <v>#N/A</v>
      </c>
      <c r="I924" s="27" t="e">
        <f>VLOOKUP($B924,三大法人買賣超!$A$4:$I$500,7,FALSE)</f>
        <v>#N/A</v>
      </c>
      <c r="J924" s="27" t="e">
        <f>VLOOKUP($B924,三大法人買賣超!$A$4:$I$500,9,FALSE)</f>
        <v>#N/A</v>
      </c>
      <c r="K924" s="37">
        <f>新台幣匯率美元指數!B925</f>
        <v>0</v>
      </c>
      <c r="L924" s="38">
        <f>新台幣匯率美元指數!C925</f>
        <v>0</v>
      </c>
      <c r="M924" s="39">
        <f>新台幣匯率美元指數!D925</f>
        <v>0</v>
      </c>
      <c r="N924" s="27" t="e">
        <f>VLOOKUP($B924,外資期貨未平倉口數!$A$4:$M$499,4,FALSE)</f>
        <v>#N/A</v>
      </c>
      <c r="O924" s="27" t="e">
        <f>VLOOKUP($B924,外資期貨未平倉口數!$A$4:$M$499,9,FALSE)</f>
        <v>#N/A</v>
      </c>
      <c r="P924" s="27" t="e">
        <f>VLOOKUP($B924,外資期貨未平倉口數!$A$4:$M$499,10,FALSE)</f>
        <v>#N/A</v>
      </c>
      <c r="Q924" s="27" t="e">
        <f>VLOOKUP($B924,外資期貨未平倉口數!$A$4:$M$499,11,FALSE)</f>
        <v>#N/A</v>
      </c>
      <c r="R924" s="64" t="e">
        <f>VLOOKUP($B924,選擇權未平倉餘額!$A$4:$I$500,6,FALSE)</f>
        <v>#N/A</v>
      </c>
      <c r="S924" s="64" t="e">
        <f>VLOOKUP($B924,選擇權未平倉餘額!$A$4:$I$500,7,FALSE)</f>
        <v>#N/A</v>
      </c>
      <c r="T924" s="64" t="e">
        <f>VLOOKUP($B924,選擇權未平倉餘額!$A$4:$I$500,8,FALSE)</f>
        <v>#N/A</v>
      </c>
      <c r="U924" s="64" t="e">
        <f>VLOOKUP($B924,選擇權未平倉餘額!$A$4:$I$500,9,FALSE)</f>
        <v>#N/A</v>
      </c>
      <c r="V924" s="39" t="e">
        <f>VLOOKUP($B924,臺指選擇權P_C_Ratios!$A$4:$C$500,3,FALSE)</f>
        <v>#N/A</v>
      </c>
      <c r="W924" s="41" t="e">
        <f>VLOOKUP($B924,散戶多空比!$A$6:$L$500,12,FALSE)</f>
        <v>#N/A</v>
      </c>
      <c r="X924" s="40" t="e">
        <f>VLOOKUP($B924,期貨大額交易人未沖銷部位!$A$4:$O$499,4,FALSE)</f>
        <v>#N/A</v>
      </c>
      <c r="Y924" s="40" t="e">
        <f>VLOOKUP($B924,期貨大額交易人未沖銷部位!$A$4:$O$499,7,FALSE)</f>
        <v>#N/A</v>
      </c>
      <c r="Z924" s="40" t="e">
        <f>VLOOKUP($B924,期貨大額交易人未沖銷部位!$A$4:$O$499,10,FALSE)</f>
        <v>#N/A</v>
      </c>
      <c r="AA924" s="40" t="e">
        <f>VLOOKUP($B924,期貨大額交易人未沖銷部位!$A$4:$O$499,13,FALSE)</f>
        <v>#N/A</v>
      </c>
      <c r="AB924" s="40" t="e">
        <f>VLOOKUP($B924,期貨大額交易人未沖銷部位!$A$4:$O$499,14,FALSE)</f>
        <v>#N/A</v>
      </c>
      <c r="AC924" s="40" t="e">
        <f>VLOOKUP($B924,期貨大額交易人未沖銷部位!$A$4:$O$499,15,FALSE)</f>
        <v>#N/A</v>
      </c>
      <c r="AD924" s="33" t="e">
        <f>VLOOKUP($B924,三大美股走勢!$A$4:$J$495,4,FALSE)</f>
        <v>#N/A</v>
      </c>
      <c r="AE924" s="33" t="e">
        <f>VLOOKUP($B924,三大美股走勢!$A$4:$J$495,7,FALSE)</f>
        <v>#N/A</v>
      </c>
      <c r="AF924" s="33" t="e">
        <f>VLOOKUP($B924,三大美股走勢!$A$4:$J$495,10,FALSE)</f>
        <v>#N/A</v>
      </c>
    </row>
    <row r="925" spans="2:32">
      <c r="B925" s="32">
        <v>43704</v>
      </c>
      <c r="C925" s="33" t="e">
        <f>VLOOKUP($B925,大盤與近月台指!$A$4:$I$499,2,FALSE)</f>
        <v>#N/A</v>
      </c>
      <c r="D925" s="34" t="e">
        <f>VLOOKUP($B925,大盤與近月台指!$A$4:$I$499,3,FALSE)</f>
        <v>#N/A</v>
      </c>
      <c r="E925" s="35" t="e">
        <f>VLOOKUP($B925,大盤與近月台指!$A$4:$I$499,4,FALSE)</f>
        <v>#N/A</v>
      </c>
      <c r="F925" s="33" t="e">
        <f>VLOOKUP($B925,大盤與近月台指!$A$4:$I$499,5,FALSE)</f>
        <v>#N/A</v>
      </c>
      <c r="G925" s="49" t="e">
        <f>VLOOKUP($B925,三大法人買賣超!$A$4:$I$500,3,FALSE)</f>
        <v>#N/A</v>
      </c>
      <c r="H925" s="34" t="e">
        <f>VLOOKUP($B925,三大法人買賣超!$A$4:$I$500,5,FALSE)</f>
        <v>#N/A</v>
      </c>
      <c r="I925" s="27" t="e">
        <f>VLOOKUP($B925,三大法人買賣超!$A$4:$I$500,7,FALSE)</f>
        <v>#N/A</v>
      </c>
      <c r="J925" s="27" t="e">
        <f>VLOOKUP($B925,三大法人買賣超!$A$4:$I$500,9,FALSE)</f>
        <v>#N/A</v>
      </c>
      <c r="K925" s="37">
        <f>新台幣匯率美元指數!B926</f>
        <v>0</v>
      </c>
      <c r="L925" s="38">
        <f>新台幣匯率美元指數!C926</f>
        <v>0</v>
      </c>
      <c r="M925" s="39">
        <f>新台幣匯率美元指數!D926</f>
        <v>0</v>
      </c>
      <c r="N925" s="27" t="e">
        <f>VLOOKUP($B925,外資期貨未平倉口數!$A$4:$M$499,4,FALSE)</f>
        <v>#N/A</v>
      </c>
      <c r="O925" s="27" t="e">
        <f>VLOOKUP($B925,外資期貨未平倉口數!$A$4:$M$499,9,FALSE)</f>
        <v>#N/A</v>
      </c>
      <c r="P925" s="27" t="e">
        <f>VLOOKUP($B925,外資期貨未平倉口數!$A$4:$M$499,10,FALSE)</f>
        <v>#N/A</v>
      </c>
      <c r="Q925" s="27" t="e">
        <f>VLOOKUP($B925,外資期貨未平倉口數!$A$4:$M$499,11,FALSE)</f>
        <v>#N/A</v>
      </c>
      <c r="R925" s="64" t="e">
        <f>VLOOKUP($B925,選擇權未平倉餘額!$A$4:$I$500,6,FALSE)</f>
        <v>#N/A</v>
      </c>
      <c r="S925" s="64" t="e">
        <f>VLOOKUP($B925,選擇權未平倉餘額!$A$4:$I$500,7,FALSE)</f>
        <v>#N/A</v>
      </c>
      <c r="T925" s="64" t="e">
        <f>VLOOKUP($B925,選擇權未平倉餘額!$A$4:$I$500,8,FALSE)</f>
        <v>#N/A</v>
      </c>
      <c r="U925" s="64" t="e">
        <f>VLOOKUP($B925,選擇權未平倉餘額!$A$4:$I$500,9,FALSE)</f>
        <v>#N/A</v>
      </c>
      <c r="V925" s="39" t="e">
        <f>VLOOKUP($B925,臺指選擇權P_C_Ratios!$A$4:$C$500,3,FALSE)</f>
        <v>#N/A</v>
      </c>
      <c r="W925" s="41" t="e">
        <f>VLOOKUP($B925,散戶多空比!$A$6:$L$500,12,FALSE)</f>
        <v>#N/A</v>
      </c>
      <c r="X925" s="40" t="e">
        <f>VLOOKUP($B925,期貨大額交易人未沖銷部位!$A$4:$O$499,4,FALSE)</f>
        <v>#N/A</v>
      </c>
      <c r="Y925" s="40" t="e">
        <f>VLOOKUP($B925,期貨大額交易人未沖銷部位!$A$4:$O$499,7,FALSE)</f>
        <v>#N/A</v>
      </c>
      <c r="Z925" s="40" t="e">
        <f>VLOOKUP($B925,期貨大額交易人未沖銷部位!$A$4:$O$499,10,FALSE)</f>
        <v>#N/A</v>
      </c>
      <c r="AA925" s="40" t="e">
        <f>VLOOKUP($B925,期貨大額交易人未沖銷部位!$A$4:$O$499,13,FALSE)</f>
        <v>#N/A</v>
      </c>
      <c r="AB925" s="40" t="e">
        <f>VLOOKUP($B925,期貨大額交易人未沖銷部位!$A$4:$O$499,14,FALSE)</f>
        <v>#N/A</v>
      </c>
      <c r="AC925" s="40" t="e">
        <f>VLOOKUP($B925,期貨大額交易人未沖銷部位!$A$4:$O$499,15,FALSE)</f>
        <v>#N/A</v>
      </c>
      <c r="AD925" s="33" t="e">
        <f>VLOOKUP($B925,三大美股走勢!$A$4:$J$495,4,FALSE)</f>
        <v>#N/A</v>
      </c>
      <c r="AE925" s="33" t="e">
        <f>VLOOKUP($B925,三大美股走勢!$A$4:$J$495,7,FALSE)</f>
        <v>#N/A</v>
      </c>
      <c r="AF925" s="33" t="e">
        <f>VLOOKUP($B925,三大美股走勢!$A$4:$J$495,10,FALSE)</f>
        <v>#N/A</v>
      </c>
    </row>
    <row r="926" spans="2:32">
      <c r="B926" s="32">
        <v>43705</v>
      </c>
      <c r="C926" s="33" t="e">
        <f>VLOOKUP($B926,大盤與近月台指!$A$4:$I$499,2,FALSE)</f>
        <v>#N/A</v>
      </c>
      <c r="D926" s="34" t="e">
        <f>VLOOKUP($B926,大盤與近月台指!$A$4:$I$499,3,FALSE)</f>
        <v>#N/A</v>
      </c>
      <c r="E926" s="35" t="e">
        <f>VLOOKUP($B926,大盤與近月台指!$A$4:$I$499,4,FALSE)</f>
        <v>#N/A</v>
      </c>
      <c r="F926" s="33" t="e">
        <f>VLOOKUP($B926,大盤與近月台指!$A$4:$I$499,5,FALSE)</f>
        <v>#N/A</v>
      </c>
      <c r="G926" s="49" t="e">
        <f>VLOOKUP($B926,三大法人買賣超!$A$4:$I$500,3,FALSE)</f>
        <v>#N/A</v>
      </c>
      <c r="H926" s="34" t="e">
        <f>VLOOKUP($B926,三大法人買賣超!$A$4:$I$500,5,FALSE)</f>
        <v>#N/A</v>
      </c>
      <c r="I926" s="27" t="e">
        <f>VLOOKUP($B926,三大法人買賣超!$A$4:$I$500,7,FALSE)</f>
        <v>#N/A</v>
      </c>
      <c r="J926" s="27" t="e">
        <f>VLOOKUP($B926,三大法人買賣超!$A$4:$I$500,9,FALSE)</f>
        <v>#N/A</v>
      </c>
      <c r="K926" s="37">
        <f>新台幣匯率美元指數!B927</f>
        <v>0</v>
      </c>
      <c r="L926" s="38">
        <f>新台幣匯率美元指數!C927</f>
        <v>0</v>
      </c>
      <c r="M926" s="39">
        <f>新台幣匯率美元指數!D927</f>
        <v>0</v>
      </c>
      <c r="N926" s="27" t="e">
        <f>VLOOKUP($B926,外資期貨未平倉口數!$A$4:$M$499,4,FALSE)</f>
        <v>#N/A</v>
      </c>
      <c r="O926" s="27" t="e">
        <f>VLOOKUP($B926,外資期貨未平倉口數!$A$4:$M$499,9,FALSE)</f>
        <v>#N/A</v>
      </c>
      <c r="P926" s="27" t="e">
        <f>VLOOKUP($B926,外資期貨未平倉口數!$A$4:$M$499,10,FALSE)</f>
        <v>#N/A</v>
      </c>
      <c r="Q926" s="27" t="e">
        <f>VLOOKUP($B926,外資期貨未平倉口數!$A$4:$M$499,11,FALSE)</f>
        <v>#N/A</v>
      </c>
      <c r="R926" s="64" t="e">
        <f>VLOOKUP($B926,選擇權未平倉餘額!$A$4:$I$500,6,FALSE)</f>
        <v>#N/A</v>
      </c>
      <c r="S926" s="64" t="e">
        <f>VLOOKUP($B926,選擇權未平倉餘額!$A$4:$I$500,7,FALSE)</f>
        <v>#N/A</v>
      </c>
      <c r="T926" s="64" t="e">
        <f>VLOOKUP($B926,選擇權未平倉餘額!$A$4:$I$500,8,FALSE)</f>
        <v>#N/A</v>
      </c>
      <c r="U926" s="64" t="e">
        <f>VLOOKUP($B926,選擇權未平倉餘額!$A$4:$I$500,9,FALSE)</f>
        <v>#N/A</v>
      </c>
      <c r="V926" s="39" t="e">
        <f>VLOOKUP($B926,臺指選擇權P_C_Ratios!$A$4:$C$500,3,FALSE)</f>
        <v>#N/A</v>
      </c>
      <c r="W926" s="41" t="e">
        <f>VLOOKUP($B926,散戶多空比!$A$6:$L$500,12,FALSE)</f>
        <v>#N/A</v>
      </c>
      <c r="X926" s="40" t="e">
        <f>VLOOKUP($B926,期貨大額交易人未沖銷部位!$A$4:$O$499,4,FALSE)</f>
        <v>#N/A</v>
      </c>
      <c r="Y926" s="40" t="e">
        <f>VLOOKUP($B926,期貨大額交易人未沖銷部位!$A$4:$O$499,7,FALSE)</f>
        <v>#N/A</v>
      </c>
      <c r="Z926" s="40" t="e">
        <f>VLOOKUP($B926,期貨大額交易人未沖銷部位!$A$4:$O$499,10,FALSE)</f>
        <v>#N/A</v>
      </c>
      <c r="AA926" s="40" t="e">
        <f>VLOOKUP($B926,期貨大額交易人未沖銷部位!$A$4:$O$499,13,FALSE)</f>
        <v>#N/A</v>
      </c>
      <c r="AB926" s="40" t="e">
        <f>VLOOKUP($B926,期貨大額交易人未沖銷部位!$A$4:$O$499,14,FALSE)</f>
        <v>#N/A</v>
      </c>
      <c r="AC926" s="40" t="e">
        <f>VLOOKUP($B926,期貨大額交易人未沖銷部位!$A$4:$O$499,15,FALSE)</f>
        <v>#N/A</v>
      </c>
      <c r="AD926" s="33" t="e">
        <f>VLOOKUP($B926,三大美股走勢!$A$4:$J$495,4,FALSE)</f>
        <v>#N/A</v>
      </c>
      <c r="AE926" s="33" t="e">
        <f>VLOOKUP($B926,三大美股走勢!$A$4:$J$495,7,FALSE)</f>
        <v>#N/A</v>
      </c>
      <c r="AF926" s="33" t="e">
        <f>VLOOKUP($B926,三大美股走勢!$A$4:$J$495,10,FALSE)</f>
        <v>#N/A</v>
      </c>
    </row>
    <row r="927" spans="2:32">
      <c r="B927" s="32">
        <v>43706</v>
      </c>
      <c r="C927" s="33" t="e">
        <f>VLOOKUP($B927,大盤與近月台指!$A$4:$I$499,2,FALSE)</f>
        <v>#N/A</v>
      </c>
      <c r="D927" s="34" t="e">
        <f>VLOOKUP($B927,大盤與近月台指!$A$4:$I$499,3,FALSE)</f>
        <v>#N/A</v>
      </c>
      <c r="E927" s="35" t="e">
        <f>VLOOKUP($B927,大盤與近月台指!$A$4:$I$499,4,FALSE)</f>
        <v>#N/A</v>
      </c>
      <c r="F927" s="33" t="e">
        <f>VLOOKUP($B927,大盤與近月台指!$A$4:$I$499,5,FALSE)</f>
        <v>#N/A</v>
      </c>
      <c r="G927" s="49" t="e">
        <f>VLOOKUP($B927,三大法人買賣超!$A$4:$I$500,3,FALSE)</f>
        <v>#N/A</v>
      </c>
      <c r="H927" s="34" t="e">
        <f>VLOOKUP($B927,三大法人買賣超!$A$4:$I$500,5,FALSE)</f>
        <v>#N/A</v>
      </c>
      <c r="I927" s="27" t="e">
        <f>VLOOKUP($B927,三大法人買賣超!$A$4:$I$500,7,FALSE)</f>
        <v>#N/A</v>
      </c>
      <c r="J927" s="27" t="e">
        <f>VLOOKUP($B927,三大法人買賣超!$A$4:$I$500,9,FALSE)</f>
        <v>#N/A</v>
      </c>
      <c r="K927" s="37">
        <f>新台幣匯率美元指數!B928</f>
        <v>0</v>
      </c>
      <c r="L927" s="38">
        <f>新台幣匯率美元指數!C928</f>
        <v>0</v>
      </c>
      <c r="M927" s="39">
        <f>新台幣匯率美元指數!D928</f>
        <v>0</v>
      </c>
      <c r="N927" s="27" t="e">
        <f>VLOOKUP($B927,外資期貨未平倉口數!$A$4:$M$499,4,FALSE)</f>
        <v>#N/A</v>
      </c>
      <c r="O927" s="27" t="e">
        <f>VLOOKUP($B927,外資期貨未平倉口數!$A$4:$M$499,9,FALSE)</f>
        <v>#N/A</v>
      </c>
      <c r="P927" s="27" t="e">
        <f>VLOOKUP($B927,外資期貨未平倉口數!$A$4:$M$499,10,FALSE)</f>
        <v>#N/A</v>
      </c>
      <c r="Q927" s="27" t="e">
        <f>VLOOKUP($B927,外資期貨未平倉口數!$A$4:$M$499,11,FALSE)</f>
        <v>#N/A</v>
      </c>
      <c r="R927" s="64" t="e">
        <f>VLOOKUP($B927,選擇權未平倉餘額!$A$4:$I$500,6,FALSE)</f>
        <v>#N/A</v>
      </c>
      <c r="S927" s="64" t="e">
        <f>VLOOKUP($B927,選擇權未平倉餘額!$A$4:$I$500,7,FALSE)</f>
        <v>#N/A</v>
      </c>
      <c r="T927" s="64" t="e">
        <f>VLOOKUP($B927,選擇權未平倉餘額!$A$4:$I$500,8,FALSE)</f>
        <v>#N/A</v>
      </c>
      <c r="U927" s="64" t="e">
        <f>VLOOKUP($B927,選擇權未平倉餘額!$A$4:$I$500,9,FALSE)</f>
        <v>#N/A</v>
      </c>
      <c r="V927" s="39" t="e">
        <f>VLOOKUP($B927,臺指選擇權P_C_Ratios!$A$4:$C$500,3,FALSE)</f>
        <v>#N/A</v>
      </c>
      <c r="W927" s="41" t="e">
        <f>VLOOKUP($B927,散戶多空比!$A$6:$L$500,12,FALSE)</f>
        <v>#N/A</v>
      </c>
      <c r="X927" s="40" t="e">
        <f>VLOOKUP($B927,期貨大額交易人未沖銷部位!$A$4:$O$499,4,FALSE)</f>
        <v>#N/A</v>
      </c>
      <c r="Y927" s="40" t="e">
        <f>VLOOKUP($B927,期貨大額交易人未沖銷部位!$A$4:$O$499,7,FALSE)</f>
        <v>#N/A</v>
      </c>
      <c r="Z927" s="40" t="e">
        <f>VLOOKUP($B927,期貨大額交易人未沖銷部位!$A$4:$O$499,10,FALSE)</f>
        <v>#N/A</v>
      </c>
      <c r="AA927" s="40" t="e">
        <f>VLOOKUP($B927,期貨大額交易人未沖銷部位!$A$4:$O$499,13,FALSE)</f>
        <v>#N/A</v>
      </c>
      <c r="AB927" s="40" t="e">
        <f>VLOOKUP($B927,期貨大額交易人未沖銷部位!$A$4:$O$499,14,FALSE)</f>
        <v>#N/A</v>
      </c>
      <c r="AC927" s="40" t="e">
        <f>VLOOKUP($B927,期貨大額交易人未沖銷部位!$A$4:$O$499,15,FALSE)</f>
        <v>#N/A</v>
      </c>
      <c r="AD927" s="33" t="e">
        <f>VLOOKUP($B927,三大美股走勢!$A$4:$J$495,4,FALSE)</f>
        <v>#N/A</v>
      </c>
      <c r="AE927" s="33" t="e">
        <f>VLOOKUP($B927,三大美股走勢!$A$4:$J$495,7,FALSE)</f>
        <v>#N/A</v>
      </c>
      <c r="AF927" s="33" t="e">
        <f>VLOOKUP($B927,三大美股走勢!$A$4:$J$495,10,FALSE)</f>
        <v>#N/A</v>
      </c>
    </row>
    <row r="928" spans="2:32">
      <c r="B928" s="32">
        <v>43707</v>
      </c>
      <c r="C928" s="33" t="e">
        <f>VLOOKUP($B928,大盤與近月台指!$A$4:$I$499,2,FALSE)</f>
        <v>#N/A</v>
      </c>
      <c r="D928" s="34" t="e">
        <f>VLOOKUP($B928,大盤與近月台指!$A$4:$I$499,3,FALSE)</f>
        <v>#N/A</v>
      </c>
      <c r="E928" s="35" t="e">
        <f>VLOOKUP($B928,大盤與近月台指!$A$4:$I$499,4,FALSE)</f>
        <v>#N/A</v>
      </c>
      <c r="F928" s="33" t="e">
        <f>VLOOKUP($B928,大盤與近月台指!$A$4:$I$499,5,FALSE)</f>
        <v>#N/A</v>
      </c>
      <c r="G928" s="49" t="e">
        <f>VLOOKUP($B928,三大法人買賣超!$A$4:$I$500,3,FALSE)</f>
        <v>#N/A</v>
      </c>
      <c r="H928" s="34" t="e">
        <f>VLOOKUP($B928,三大法人買賣超!$A$4:$I$500,5,FALSE)</f>
        <v>#N/A</v>
      </c>
      <c r="I928" s="27" t="e">
        <f>VLOOKUP($B928,三大法人買賣超!$A$4:$I$500,7,FALSE)</f>
        <v>#N/A</v>
      </c>
      <c r="J928" s="27" t="e">
        <f>VLOOKUP($B928,三大法人買賣超!$A$4:$I$500,9,FALSE)</f>
        <v>#N/A</v>
      </c>
      <c r="K928" s="37">
        <f>新台幣匯率美元指數!B929</f>
        <v>0</v>
      </c>
      <c r="L928" s="38">
        <f>新台幣匯率美元指數!C929</f>
        <v>0</v>
      </c>
      <c r="M928" s="39">
        <f>新台幣匯率美元指數!D929</f>
        <v>0</v>
      </c>
      <c r="N928" s="27" t="e">
        <f>VLOOKUP($B928,外資期貨未平倉口數!$A$4:$M$499,4,FALSE)</f>
        <v>#N/A</v>
      </c>
      <c r="O928" s="27" t="e">
        <f>VLOOKUP($B928,外資期貨未平倉口數!$A$4:$M$499,9,FALSE)</f>
        <v>#N/A</v>
      </c>
      <c r="P928" s="27" t="e">
        <f>VLOOKUP($B928,外資期貨未平倉口數!$A$4:$M$499,10,FALSE)</f>
        <v>#N/A</v>
      </c>
      <c r="Q928" s="27" t="e">
        <f>VLOOKUP($B928,外資期貨未平倉口數!$A$4:$M$499,11,FALSE)</f>
        <v>#N/A</v>
      </c>
      <c r="R928" s="64" t="e">
        <f>VLOOKUP($B928,選擇權未平倉餘額!$A$4:$I$500,6,FALSE)</f>
        <v>#N/A</v>
      </c>
      <c r="S928" s="64" t="e">
        <f>VLOOKUP($B928,選擇權未平倉餘額!$A$4:$I$500,7,FALSE)</f>
        <v>#N/A</v>
      </c>
      <c r="T928" s="64" t="e">
        <f>VLOOKUP($B928,選擇權未平倉餘額!$A$4:$I$500,8,FALSE)</f>
        <v>#N/A</v>
      </c>
      <c r="U928" s="64" t="e">
        <f>VLOOKUP($B928,選擇權未平倉餘額!$A$4:$I$500,9,FALSE)</f>
        <v>#N/A</v>
      </c>
      <c r="V928" s="39" t="e">
        <f>VLOOKUP($B928,臺指選擇權P_C_Ratios!$A$4:$C$500,3,FALSE)</f>
        <v>#N/A</v>
      </c>
      <c r="W928" s="41" t="e">
        <f>VLOOKUP($B928,散戶多空比!$A$6:$L$500,12,FALSE)</f>
        <v>#N/A</v>
      </c>
      <c r="X928" s="40" t="e">
        <f>VLOOKUP($B928,期貨大額交易人未沖銷部位!$A$4:$O$499,4,FALSE)</f>
        <v>#N/A</v>
      </c>
      <c r="Y928" s="40" t="e">
        <f>VLOOKUP($B928,期貨大額交易人未沖銷部位!$A$4:$O$499,7,FALSE)</f>
        <v>#N/A</v>
      </c>
      <c r="Z928" s="40" t="e">
        <f>VLOOKUP($B928,期貨大額交易人未沖銷部位!$A$4:$O$499,10,FALSE)</f>
        <v>#N/A</v>
      </c>
      <c r="AA928" s="40" t="e">
        <f>VLOOKUP($B928,期貨大額交易人未沖銷部位!$A$4:$O$499,13,FALSE)</f>
        <v>#N/A</v>
      </c>
      <c r="AB928" s="40" t="e">
        <f>VLOOKUP($B928,期貨大額交易人未沖銷部位!$A$4:$O$499,14,FALSE)</f>
        <v>#N/A</v>
      </c>
      <c r="AC928" s="40" t="e">
        <f>VLOOKUP($B928,期貨大額交易人未沖銷部位!$A$4:$O$499,15,FALSE)</f>
        <v>#N/A</v>
      </c>
      <c r="AD928" s="33" t="e">
        <f>VLOOKUP($B928,三大美股走勢!$A$4:$J$495,4,FALSE)</f>
        <v>#N/A</v>
      </c>
      <c r="AE928" s="33" t="e">
        <f>VLOOKUP($B928,三大美股走勢!$A$4:$J$495,7,FALSE)</f>
        <v>#N/A</v>
      </c>
      <c r="AF928" s="33" t="e">
        <f>VLOOKUP($B928,三大美股走勢!$A$4:$J$495,10,FALSE)</f>
        <v>#N/A</v>
      </c>
    </row>
    <row r="929" spans="2:32">
      <c r="B929" s="32">
        <v>43708</v>
      </c>
      <c r="C929" s="33" t="e">
        <f>VLOOKUP($B929,大盤與近月台指!$A$4:$I$499,2,FALSE)</f>
        <v>#N/A</v>
      </c>
      <c r="D929" s="34" t="e">
        <f>VLOOKUP($B929,大盤與近月台指!$A$4:$I$499,3,FALSE)</f>
        <v>#N/A</v>
      </c>
      <c r="E929" s="35" t="e">
        <f>VLOOKUP($B929,大盤與近月台指!$A$4:$I$499,4,FALSE)</f>
        <v>#N/A</v>
      </c>
      <c r="F929" s="33" t="e">
        <f>VLOOKUP($B929,大盤與近月台指!$A$4:$I$499,5,FALSE)</f>
        <v>#N/A</v>
      </c>
      <c r="G929" s="49" t="e">
        <f>VLOOKUP($B929,三大法人買賣超!$A$4:$I$500,3,FALSE)</f>
        <v>#N/A</v>
      </c>
      <c r="H929" s="34" t="e">
        <f>VLOOKUP($B929,三大法人買賣超!$A$4:$I$500,5,FALSE)</f>
        <v>#N/A</v>
      </c>
      <c r="I929" s="27" t="e">
        <f>VLOOKUP($B929,三大法人買賣超!$A$4:$I$500,7,FALSE)</f>
        <v>#N/A</v>
      </c>
      <c r="J929" s="27" t="e">
        <f>VLOOKUP($B929,三大法人買賣超!$A$4:$I$500,9,FALSE)</f>
        <v>#N/A</v>
      </c>
      <c r="K929" s="37">
        <f>新台幣匯率美元指數!B930</f>
        <v>0</v>
      </c>
      <c r="L929" s="38">
        <f>新台幣匯率美元指數!C930</f>
        <v>0</v>
      </c>
      <c r="M929" s="39">
        <f>新台幣匯率美元指數!D930</f>
        <v>0</v>
      </c>
      <c r="N929" s="27" t="e">
        <f>VLOOKUP($B929,外資期貨未平倉口數!$A$4:$M$499,4,FALSE)</f>
        <v>#N/A</v>
      </c>
      <c r="O929" s="27" t="e">
        <f>VLOOKUP($B929,外資期貨未平倉口數!$A$4:$M$499,9,FALSE)</f>
        <v>#N/A</v>
      </c>
      <c r="P929" s="27" t="e">
        <f>VLOOKUP($B929,外資期貨未平倉口數!$A$4:$M$499,10,FALSE)</f>
        <v>#N/A</v>
      </c>
      <c r="Q929" s="27" t="e">
        <f>VLOOKUP($B929,外資期貨未平倉口數!$A$4:$M$499,11,FALSE)</f>
        <v>#N/A</v>
      </c>
      <c r="R929" s="64" t="e">
        <f>VLOOKUP($B929,選擇權未平倉餘額!$A$4:$I$500,6,FALSE)</f>
        <v>#N/A</v>
      </c>
      <c r="S929" s="64" t="e">
        <f>VLOOKUP($B929,選擇權未平倉餘額!$A$4:$I$500,7,FALSE)</f>
        <v>#N/A</v>
      </c>
      <c r="T929" s="64" t="e">
        <f>VLOOKUP($B929,選擇權未平倉餘額!$A$4:$I$500,8,FALSE)</f>
        <v>#N/A</v>
      </c>
      <c r="U929" s="64" t="e">
        <f>VLOOKUP($B929,選擇權未平倉餘額!$A$4:$I$500,9,FALSE)</f>
        <v>#N/A</v>
      </c>
      <c r="V929" s="39" t="e">
        <f>VLOOKUP($B929,臺指選擇權P_C_Ratios!$A$4:$C$500,3,FALSE)</f>
        <v>#N/A</v>
      </c>
      <c r="W929" s="41" t="e">
        <f>VLOOKUP($B929,散戶多空比!$A$6:$L$500,12,FALSE)</f>
        <v>#N/A</v>
      </c>
      <c r="X929" s="40" t="e">
        <f>VLOOKUP($B929,期貨大額交易人未沖銷部位!$A$4:$O$499,4,FALSE)</f>
        <v>#N/A</v>
      </c>
      <c r="Y929" s="40" t="e">
        <f>VLOOKUP($B929,期貨大額交易人未沖銷部位!$A$4:$O$499,7,FALSE)</f>
        <v>#N/A</v>
      </c>
      <c r="Z929" s="40" t="e">
        <f>VLOOKUP($B929,期貨大額交易人未沖銷部位!$A$4:$O$499,10,FALSE)</f>
        <v>#N/A</v>
      </c>
      <c r="AA929" s="40" t="e">
        <f>VLOOKUP($B929,期貨大額交易人未沖銷部位!$A$4:$O$499,13,FALSE)</f>
        <v>#N/A</v>
      </c>
      <c r="AB929" s="40" t="e">
        <f>VLOOKUP($B929,期貨大額交易人未沖銷部位!$A$4:$O$499,14,FALSE)</f>
        <v>#N/A</v>
      </c>
      <c r="AC929" s="40" t="e">
        <f>VLOOKUP($B929,期貨大額交易人未沖銷部位!$A$4:$O$499,15,FALSE)</f>
        <v>#N/A</v>
      </c>
      <c r="AD929" s="33" t="e">
        <f>VLOOKUP($B929,三大美股走勢!$A$4:$J$495,4,FALSE)</f>
        <v>#N/A</v>
      </c>
      <c r="AE929" s="33" t="e">
        <f>VLOOKUP($B929,三大美股走勢!$A$4:$J$495,7,FALSE)</f>
        <v>#N/A</v>
      </c>
      <c r="AF929" s="33" t="e">
        <f>VLOOKUP($B929,三大美股走勢!$A$4:$J$495,10,FALSE)</f>
        <v>#N/A</v>
      </c>
    </row>
    <row r="930" spans="2:32">
      <c r="B930" s="32">
        <v>43709</v>
      </c>
      <c r="C930" s="33" t="e">
        <f>VLOOKUP($B930,大盤與近月台指!$A$4:$I$499,2,FALSE)</f>
        <v>#N/A</v>
      </c>
      <c r="D930" s="34" t="e">
        <f>VLOOKUP($B930,大盤與近月台指!$A$4:$I$499,3,FALSE)</f>
        <v>#N/A</v>
      </c>
      <c r="E930" s="35" t="e">
        <f>VLOOKUP($B930,大盤與近月台指!$A$4:$I$499,4,FALSE)</f>
        <v>#N/A</v>
      </c>
      <c r="F930" s="33" t="e">
        <f>VLOOKUP($B930,大盤與近月台指!$A$4:$I$499,5,FALSE)</f>
        <v>#N/A</v>
      </c>
      <c r="G930" s="49" t="e">
        <f>VLOOKUP($B930,三大法人買賣超!$A$4:$I$500,3,FALSE)</f>
        <v>#N/A</v>
      </c>
      <c r="H930" s="34" t="e">
        <f>VLOOKUP($B930,三大法人買賣超!$A$4:$I$500,5,FALSE)</f>
        <v>#N/A</v>
      </c>
      <c r="I930" s="27" t="e">
        <f>VLOOKUP($B930,三大法人買賣超!$A$4:$I$500,7,FALSE)</f>
        <v>#N/A</v>
      </c>
      <c r="J930" s="27" t="e">
        <f>VLOOKUP($B930,三大法人買賣超!$A$4:$I$500,9,FALSE)</f>
        <v>#N/A</v>
      </c>
      <c r="K930" s="37">
        <f>新台幣匯率美元指數!B931</f>
        <v>0</v>
      </c>
      <c r="L930" s="38">
        <f>新台幣匯率美元指數!C931</f>
        <v>0</v>
      </c>
      <c r="M930" s="39">
        <f>新台幣匯率美元指數!D931</f>
        <v>0</v>
      </c>
      <c r="N930" s="27" t="e">
        <f>VLOOKUP($B930,外資期貨未平倉口數!$A$4:$M$499,4,FALSE)</f>
        <v>#N/A</v>
      </c>
      <c r="O930" s="27" t="e">
        <f>VLOOKUP($B930,外資期貨未平倉口數!$A$4:$M$499,9,FALSE)</f>
        <v>#N/A</v>
      </c>
      <c r="P930" s="27" t="e">
        <f>VLOOKUP($B930,外資期貨未平倉口數!$A$4:$M$499,10,FALSE)</f>
        <v>#N/A</v>
      </c>
      <c r="Q930" s="27" t="e">
        <f>VLOOKUP($B930,外資期貨未平倉口數!$A$4:$M$499,11,FALSE)</f>
        <v>#N/A</v>
      </c>
      <c r="R930" s="64" t="e">
        <f>VLOOKUP($B930,選擇權未平倉餘額!$A$4:$I$500,6,FALSE)</f>
        <v>#N/A</v>
      </c>
      <c r="S930" s="64" t="e">
        <f>VLOOKUP($B930,選擇權未平倉餘額!$A$4:$I$500,7,FALSE)</f>
        <v>#N/A</v>
      </c>
      <c r="T930" s="64" t="e">
        <f>VLOOKUP($B930,選擇權未平倉餘額!$A$4:$I$500,8,FALSE)</f>
        <v>#N/A</v>
      </c>
      <c r="U930" s="64" t="e">
        <f>VLOOKUP($B930,選擇權未平倉餘額!$A$4:$I$500,9,FALSE)</f>
        <v>#N/A</v>
      </c>
      <c r="V930" s="39" t="e">
        <f>VLOOKUP($B930,臺指選擇權P_C_Ratios!$A$4:$C$500,3,FALSE)</f>
        <v>#N/A</v>
      </c>
      <c r="W930" s="41" t="e">
        <f>VLOOKUP($B930,散戶多空比!$A$6:$L$500,12,FALSE)</f>
        <v>#N/A</v>
      </c>
      <c r="X930" s="40" t="e">
        <f>VLOOKUP($B930,期貨大額交易人未沖銷部位!$A$4:$O$499,4,FALSE)</f>
        <v>#N/A</v>
      </c>
      <c r="Y930" s="40" t="e">
        <f>VLOOKUP($B930,期貨大額交易人未沖銷部位!$A$4:$O$499,7,FALSE)</f>
        <v>#N/A</v>
      </c>
      <c r="Z930" s="40" t="e">
        <f>VLOOKUP($B930,期貨大額交易人未沖銷部位!$A$4:$O$499,10,FALSE)</f>
        <v>#N/A</v>
      </c>
      <c r="AA930" s="40" t="e">
        <f>VLOOKUP($B930,期貨大額交易人未沖銷部位!$A$4:$O$499,13,FALSE)</f>
        <v>#N/A</v>
      </c>
      <c r="AB930" s="40" t="e">
        <f>VLOOKUP($B930,期貨大額交易人未沖銷部位!$A$4:$O$499,14,FALSE)</f>
        <v>#N/A</v>
      </c>
      <c r="AC930" s="40" t="e">
        <f>VLOOKUP($B930,期貨大額交易人未沖銷部位!$A$4:$O$499,15,FALSE)</f>
        <v>#N/A</v>
      </c>
      <c r="AD930" s="33" t="e">
        <f>VLOOKUP($B930,三大美股走勢!$A$4:$J$495,4,FALSE)</f>
        <v>#N/A</v>
      </c>
      <c r="AE930" s="33" t="e">
        <f>VLOOKUP($B930,三大美股走勢!$A$4:$J$495,7,FALSE)</f>
        <v>#N/A</v>
      </c>
      <c r="AF930" s="33" t="e">
        <f>VLOOKUP($B930,三大美股走勢!$A$4:$J$495,10,FALSE)</f>
        <v>#N/A</v>
      </c>
    </row>
    <row r="931" spans="2:32">
      <c r="B931" s="32">
        <v>43710</v>
      </c>
      <c r="C931" s="33" t="e">
        <f>VLOOKUP($B931,大盤與近月台指!$A$4:$I$499,2,FALSE)</f>
        <v>#N/A</v>
      </c>
      <c r="D931" s="34" t="e">
        <f>VLOOKUP($B931,大盤與近月台指!$A$4:$I$499,3,FALSE)</f>
        <v>#N/A</v>
      </c>
      <c r="E931" s="35" t="e">
        <f>VLOOKUP($B931,大盤與近月台指!$A$4:$I$499,4,FALSE)</f>
        <v>#N/A</v>
      </c>
      <c r="F931" s="33" t="e">
        <f>VLOOKUP($B931,大盤與近月台指!$A$4:$I$499,5,FALSE)</f>
        <v>#N/A</v>
      </c>
      <c r="G931" s="49" t="e">
        <f>VLOOKUP($B931,三大法人買賣超!$A$4:$I$500,3,FALSE)</f>
        <v>#N/A</v>
      </c>
      <c r="H931" s="34" t="e">
        <f>VLOOKUP($B931,三大法人買賣超!$A$4:$I$500,5,FALSE)</f>
        <v>#N/A</v>
      </c>
      <c r="I931" s="27" t="e">
        <f>VLOOKUP($B931,三大法人買賣超!$A$4:$I$500,7,FALSE)</f>
        <v>#N/A</v>
      </c>
      <c r="J931" s="27" t="e">
        <f>VLOOKUP($B931,三大法人買賣超!$A$4:$I$500,9,FALSE)</f>
        <v>#N/A</v>
      </c>
      <c r="K931" s="37">
        <f>新台幣匯率美元指數!B932</f>
        <v>0</v>
      </c>
      <c r="L931" s="38">
        <f>新台幣匯率美元指數!C932</f>
        <v>0</v>
      </c>
      <c r="M931" s="39">
        <f>新台幣匯率美元指數!D932</f>
        <v>0</v>
      </c>
      <c r="N931" s="27" t="e">
        <f>VLOOKUP($B931,外資期貨未平倉口數!$A$4:$M$499,4,FALSE)</f>
        <v>#N/A</v>
      </c>
      <c r="O931" s="27" t="e">
        <f>VLOOKUP($B931,外資期貨未平倉口數!$A$4:$M$499,9,FALSE)</f>
        <v>#N/A</v>
      </c>
      <c r="P931" s="27" t="e">
        <f>VLOOKUP($B931,外資期貨未平倉口數!$A$4:$M$499,10,FALSE)</f>
        <v>#N/A</v>
      </c>
      <c r="Q931" s="27" t="e">
        <f>VLOOKUP($B931,外資期貨未平倉口數!$A$4:$M$499,11,FALSE)</f>
        <v>#N/A</v>
      </c>
      <c r="R931" s="64" t="e">
        <f>VLOOKUP($B931,選擇權未平倉餘額!$A$4:$I$500,6,FALSE)</f>
        <v>#N/A</v>
      </c>
      <c r="S931" s="64" t="e">
        <f>VLOOKUP($B931,選擇權未平倉餘額!$A$4:$I$500,7,FALSE)</f>
        <v>#N/A</v>
      </c>
      <c r="T931" s="64" t="e">
        <f>VLOOKUP($B931,選擇權未平倉餘額!$A$4:$I$500,8,FALSE)</f>
        <v>#N/A</v>
      </c>
      <c r="U931" s="64" t="e">
        <f>VLOOKUP($B931,選擇權未平倉餘額!$A$4:$I$500,9,FALSE)</f>
        <v>#N/A</v>
      </c>
      <c r="V931" s="39" t="e">
        <f>VLOOKUP($B931,臺指選擇權P_C_Ratios!$A$4:$C$500,3,FALSE)</f>
        <v>#N/A</v>
      </c>
      <c r="W931" s="41" t="e">
        <f>VLOOKUP($B931,散戶多空比!$A$6:$L$500,12,FALSE)</f>
        <v>#N/A</v>
      </c>
      <c r="X931" s="40" t="e">
        <f>VLOOKUP($B931,期貨大額交易人未沖銷部位!$A$4:$O$499,4,FALSE)</f>
        <v>#N/A</v>
      </c>
      <c r="Y931" s="40" t="e">
        <f>VLOOKUP($B931,期貨大額交易人未沖銷部位!$A$4:$O$499,7,FALSE)</f>
        <v>#N/A</v>
      </c>
      <c r="Z931" s="40" t="e">
        <f>VLOOKUP($B931,期貨大額交易人未沖銷部位!$A$4:$O$499,10,FALSE)</f>
        <v>#N/A</v>
      </c>
      <c r="AA931" s="40" t="e">
        <f>VLOOKUP($B931,期貨大額交易人未沖銷部位!$A$4:$O$499,13,FALSE)</f>
        <v>#N/A</v>
      </c>
      <c r="AB931" s="40" t="e">
        <f>VLOOKUP($B931,期貨大額交易人未沖銷部位!$A$4:$O$499,14,FALSE)</f>
        <v>#N/A</v>
      </c>
      <c r="AC931" s="40" t="e">
        <f>VLOOKUP($B931,期貨大額交易人未沖銷部位!$A$4:$O$499,15,FALSE)</f>
        <v>#N/A</v>
      </c>
      <c r="AD931" s="33" t="e">
        <f>VLOOKUP($B931,三大美股走勢!$A$4:$J$495,4,FALSE)</f>
        <v>#N/A</v>
      </c>
      <c r="AE931" s="33" t="e">
        <f>VLOOKUP($B931,三大美股走勢!$A$4:$J$495,7,FALSE)</f>
        <v>#N/A</v>
      </c>
      <c r="AF931" s="33" t="e">
        <f>VLOOKUP($B931,三大美股走勢!$A$4:$J$495,10,FALSE)</f>
        <v>#N/A</v>
      </c>
    </row>
    <row r="932" spans="2:32">
      <c r="B932" s="32">
        <v>43711</v>
      </c>
      <c r="C932" s="33" t="e">
        <f>VLOOKUP($B932,大盤與近月台指!$A$4:$I$499,2,FALSE)</f>
        <v>#N/A</v>
      </c>
      <c r="D932" s="34" t="e">
        <f>VLOOKUP($B932,大盤與近月台指!$A$4:$I$499,3,FALSE)</f>
        <v>#N/A</v>
      </c>
      <c r="E932" s="35" t="e">
        <f>VLOOKUP($B932,大盤與近月台指!$A$4:$I$499,4,FALSE)</f>
        <v>#N/A</v>
      </c>
      <c r="F932" s="33" t="e">
        <f>VLOOKUP($B932,大盤與近月台指!$A$4:$I$499,5,FALSE)</f>
        <v>#N/A</v>
      </c>
      <c r="G932" s="49" t="e">
        <f>VLOOKUP($B932,三大法人買賣超!$A$4:$I$500,3,FALSE)</f>
        <v>#N/A</v>
      </c>
      <c r="H932" s="34" t="e">
        <f>VLOOKUP($B932,三大法人買賣超!$A$4:$I$500,5,FALSE)</f>
        <v>#N/A</v>
      </c>
      <c r="I932" s="27" t="e">
        <f>VLOOKUP($B932,三大法人買賣超!$A$4:$I$500,7,FALSE)</f>
        <v>#N/A</v>
      </c>
      <c r="J932" s="27" t="e">
        <f>VLOOKUP($B932,三大法人買賣超!$A$4:$I$500,9,FALSE)</f>
        <v>#N/A</v>
      </c>
      <c r="K932" s="37">
        <f>新台幣匯率美元指數!B933</f>
        <v>0</v>
      </c>
      <c r="L932" s="38">
        <f>新台幣匯率美元指數!C933</f>
        <v>0</v>
      </c>
      <c r="M932" s="39">
        <f>新台幣匯率美元指數!D933</f>
        <v>0</v>
      </c>
      <c r="N932" s="27" t="e">
        <f>VLOOKUP($B932,外資期貨未平倉口數!$A$4:$M$499,4,FALSE)</f>
        <v>#N/A</v>
      </c>
      <c r="O932" s="27" t="e">
        <f>VLOOKUP($B932,外資期貨未平倉口數!$A$4:$M$499,9,FALSE)</f>
        <v>#N/A</v>
      </c>
      <c r="P932" s="27" t="e">
        <f>VLOOKUP($B932,外資期貨未平倉口數!$A$4:$M$499,10,FALSE)</f>
        <v>#N/A</v>
      </c>
      <c r="Q932" s="27" t="e">
        <f>VLOOKUP($B932,外資期貨未平倉口數!$A$4:$M$499,11,FALSE)</f>
        <v>#N/A</v>
      </c>
      <c r="R932" s="64" t="e">
        <f>VLOOKUP($B932,選擇權未平倉餘額!$A$4:$I$500,6,FALSE)</f>
        <v>#N/A</v>
      </c>
      <c r="S932" s="64" t="e">
        <f>VLOOKUP($B932,選擇權未平倉餘額!$A$4:$I$500,7,FALSE)</f>
        <v>#N/A</v>
      </c>
      <c r="T932" s="64" t="e">
        <f>VLOOKUP($B932,選擇權未平倉餘額!$A$4:$I$500,8,FALSE)</f>
        <v>#N/A</v>
      </c>
      <c r="U932" s="64" t="e">
        <f>VLOOKUP($B932,選擇權未平倉餘額!$A$4:$I$500,9,FALSE)</f>
        <v>#N/A</v>
      </c>
      <c r="V932" s="39" t="e">
        <f>VLOOKUP($B932,臺指選擇權P_C_Ratios!$A$4:$C$500,3,FALSE)</f>
        <v>#N/A</v>
      </c>
      <c r="W932" s="41" t="e">
        <f>VLOOKUP($B932,散戶多空比!$A$6:$L$500,12,FALSE)</f>
        <v>#N/A</v>
      </c>
      <c r="X932" s="40" t="e">
        <f>VLOOKUP($B932,期貨大額交易人未沖銷部位!$A$4:$O$499,4,FALSE)</f>
        <v>#N/A</v>
      </c>
      <c r="Y932" s="40" t="e">
        <f>VLOOKUP($B932,期貨大額交易人未沖銷部位!$A$4:$O$499,7,FALSE)</f>
        <v>#N/A</v>
      </c>
      <c r="Z932" s="40" t="e">
        <f>VLOOKUP($B932,期貨大額交易人未沖銷部位!$A$4:$O$499,10,FALSE)</f>
        <v>#N/A</v>
      </c>
      <c r="AA932" s="40" t="e">
        <f>VLOOKUP($B932,期貨大額交易人未沖銷部位!$A$4:$O$499,13,FALSE)</f>
        <v>#N/A</v>
      </c>
      <c r="AB932" s="40" t="e">
        <f>VLOOKUP($B932,期貨大額交易人未沖銷部位!$A$4:$O$499,14,FALSE)</f>
        <v>#N/A</v>
      </c>
      <c r="AC932" s="40" t="e">
        <f>VLOOKUP($B932,期貨大額交易人未沖銷部位!$A$4:$O$499,15,FALSE)</f>
        <v>#N/A</v>
      </c>
      <c r="AD932" s="33" t="e">
        <f>VLOOKUP($B932,三大美股走勢!$A$4:$J$495,4,FALSE)</f>
        <v>#N/A</v>
      </c>
      <c r="AE932" s="33" t="e">
        <f>VLOOKUP($B932,三大美股走勢!$A$4:$J$495,7,FALSE)</f>
        <v>#N/A</v>
      </c>
      <c r="AF932" s="33" t="e">
        <f>VLOOKUP($B932,三大美股走勢!$A$4:$J$495,10,FALSE)</f>
        <v>#N/A</v>
      </c>
    </row>
    <row r="933" spans="2:32">
      <c r="B933" s="32">
        <v>43712</v>
      </c>
      <c r="C933" s="33" t="e">
        <f>VLOOKUP($B933,大盤與近月台指!$A$4:$I$499,2,FALSE)</f>
        <v>#N/A</v>
      </c>
      <c r="D933" s="34" t="e">
        <f>VLOOKUP($B933,大盤與近月台指!$A$4:$I$499,3,FALSE)</f>
        <v>#N/A</v>
      </c>
      <c r="E933" s="35" t="e">
        <f>VLOOKUP($B933,大盤與近月台指!$A$4:$I$499,4,FALSE)</f>
        <v>#N/A</v>
      </c>
      <c r="F933" s="33" t="e">
        <f>VLOOKUP($B933,大盤與近月台指!$A$4:$I$499,5,FALSE)</f>
        <v>#N/A</v>
      </c>
      <c r="G933" s="49" t="e">
        <f>VLOOKUP($B933,三大法人買賣超!$A$4:$I$500,3,FALSE)</f>
        <v>#N/A</v>
      </c>
      <c r="H933" s="34" t="e">
        <f>VLOOKUP($B933,三大法人買賣超!$A$4:$I$500,5,FALSE)</f>
        <v>#N/A</v>
      </c>
      <c r="I933" s="27" t="e">
        <f>VLOOKUP($B933,三大法人買賣超!$A$4:$I$500,7,FALSE)</f>
        <v>#N/A</v>
      </c>
      <c r="J933" s="27" t="e">
        <f>VLOOKUP($B933,三大法人買賣超!$A$4:$I$500,9,FALSE)</f>
        <v>#N/A</v>
      </c>
      <c r="K933" s="37">
        <f>新台幣匯率美元指數!B934</f>
        <v>0</v>
      </c>
      <c r="L933" s="38">
        <f>新台幣匯率美元指數!C934</f>
        <v>0</v>
      </c>
      <c r="M933" s="39">
        <f>新台幣匯率美元指數!D934</f>
        <v>0</v>
      </c>
      <c r="N933" s="27" t="e">
        <f>VLOOKUP($B933,外資期貨未平倉口數!$A$4:$M$499,4,FALSE)</f>
        <v>#N/A</v>
      </c>
      <c r="O933" s="27" t="e">
        <f>VLOOKUP($B933,外資期貨未平倉口數!$A$4:$M$499,9,FALSE)</f>
        <v>#N/A</v>
      </c>
      <c r="P933" s="27" t="e">
        <f>VLOOKUP($B933,外資期貨未平倉口數!$A$4:$M$499,10,FALSE)</f>
        <v>#N/A</v>
      </c>
      <c r="Q933" s="27" t="e">
        <f>VLOOKUP($B933,外資期貨未平倉口數!$A$4:$M$499,11,FALSE)</f>
        <v>#N/A</v>
      </c>
      <c r="R933" s="64" t="e">
        <f>VLOOKUP($B933,選擇權未平倉餘額!$A$4:$I$500,6,FALSE)</f>
        <v>#N/A</v>
      </c>
      <c r="S933" s="64" t="e">
        <f>VLOOKUP($B933,選擇權未平倉餘額!$A$4:$I$500,7,FALSE)</f>
        <v>#N/A</v>
      </c>
      <c r="T933" s="64" t="e">
        <f>VLOOKUP($B933,選擇權未平倉餘額!$A$4:$I$500,8,FALSE)</f>
        <v>#N/A</v>
      </c>
      <c r="U933" s="64" t="e">
        <f>VLOOKUP($B933,選擇權未平倉餘額!$A$4:$I$500,9,FALSE)</f>
        <v>#N/A</v>
      </c>
      <c r="V933" s="39" t="e">
        <f>VLOOKUP($B933,臺指選擇權P_C_Ratios!$A$4:$C$500,3,FALSE)</f>
        <v>#N/A</v>
      </c>
      <c r="W933" s="41" t="e">
        <f>VLOOKUP($B933,散戶多空比!$A$6:$L$500,12,FALSE)</f>
        <v>#N/A</v>
      </c>
      <c r="X933" s="40" t="e">
        <f>VLOOKUP($B933,期貨大額交易人未沖銷部位!$A$4:$O$499,4,FALSE)</f>
        <v>#N/A</v>
      </c>
      <c r="Y933" s="40" t="e">
        <f>VLOOKUP($B933,期貨大額交易人未沖銷部位!$A$4:$O$499,7,FALSE)</f>
        <v>#N/A</v>
      </c>
      <c r="Z933" s="40" t="e">
        <f>VLOOKUP($B933,期貨大額交易人未沖銷部位!$A$4:$O$499,10,FALSE)</f>
        <v>#N/A</v>
      </c>
      <c r="AA933" s="40" t="e">
        <f>VLOOKUP($B933,期貨大額交易人未沖銷部位!$A$4:$O$499,13,FALSE)</f>
        <v>#N/A</v>
      </c>
      <c r="AB933" s="40" t="e">
        <f>VLOOKUP($B933,期貨大額交易人未沖銷部位!$A$4:$O$499,14,FALSE)</f>
        <v>#N/A</v>
      </c>
      <c r="AC933" s="40" t="e">
        <f>VLOOKUP($B933,期貨大額交易人未沖銷部位!$A$4:$O$499,15,FALSE)</f>
        <v>#N/A</v>
      </c>
      <c r="AD933" s="33" t="e">
        <f>VLOOKUP($B933,三大美股走勢!$A$4:$J$495,4,FALSE)</f>
        <v>#N/A</v>
      </c>
      <c r="AE933" s="33" t="e">
        <f>VLOOKUP($B933,三大美股走勢!$A$4:$J$495,7,FALSE)</f>
        <v>#N/A</v>
      </c>
      <c r="AF933" s="33" t="e">
        <f>VLOOKUP($B933,三大美股走勢!$A$4:$J$495,10,FALSE)</f>
        <v>#N/A</v>
      </c>
    </row>
    <row r="934" spans="2:32">
      <c r="B934" s="32">
        <v>43713</v>
      </c>
      <c r="C934" s="33" t="e">
        <f>VLOOKUP($B934,大盤與近月台指!$A$4:$I$499,2,FALSE)</f>
        <v>#N/A</v>
      </c>
      <c r="D934" s="34" t="e">
        <f>VLOOKUP($B934,大盤與近月台指!$A$4:$I$499,3,FALSE)</f>
        <v>#N/A</v>
      </c>
      <c r="E934" s="35" t="e">
        <f>VLOOKUP($B934,大盤與近月台指!$A$4:$I$499,4,FALSE)</f>
        <v>#N/A</v>
      </c>
      <c r="F934" s="33" t="e">
        <f>VLOOKUP($B934,大盤與近月台指!$A$4:$I$499,5,FALSE)</f>
        <v>#N/A</v>
      </c>
      <c r="G934" s="49" t="e">
        <f>VLOOKUP($B934,三大法人買賣超!$A$4:$I$500,3,FALSE)</f>
        <v>#N/A</v>
      </c>
      <c r="H934" s="34" t="e">
        <f>VLOOKUP($B934,三大法人買賣超!$A$4:$I$500,5,FALSE)</f>
        <v>#N/A</v>
      </c>
      <c r="I934" s="27" t="e">
        <f>VLOOKUP($B934,三大法人買賣超!$A$4:$I$500,7,FALSE)</f>
        <v>#N/A</v>
      </c>
      <c r="J934" s="27" t="e">
        <f>VLOOKUP($B934,三大法人買賣超!$A$4:$I$500,9,FALSE)</f>
        <v>#N/A</v>
      </c>
      <c r="K934" s="37">
        <f>新台幣匯率美元指數!B935</f>
        <v>0</v>
      </c>
      <c r="L934" s="38">
        <f>新台幣匯率美元指數!C935</f>
        <v>0</v>
      </c>
      <c r="M934" s="39">
        <f>新台幣匯率美元指數!D935</f>
        <v>0</v>
      </c>
      <c r="N934" s="27" t="e">
        <f>VLOOKUP($B934,外資期貨未平倉口數!$A$4:$M$499,4,FALSE)</f>
        <v>#N/A</v>
      </c>
      <c r="O934" s="27" t="e">
        <f>VLOOKUP($B934,外資期貨未平倉口數!$A$4:$M$499,9,FALSE)</f>
        <v>#N/A</v>
      </c>
      <c r="P934" s="27" t="e">
        <f>VLOOKUP($B934,外資期貨未平倉口數!$A$4:$M$499,10,FALSE)</f>
        <v>#N/A</v>
      </c>
      <c r="Q934" s="27" t="e">
        <f>VLOOKUP($B934,外資期貨未平倉口數!$A$4:$M$499,11,FALSE)</f>
        <v>#N/A</v>
      </c>
      <c r="R934" s="64" t="e">
        <f>VLOOKUP($B934,選擇權未平倉餘額!$A$4:$I$500,6,FALSE)</f>
        <v>#N/A</v>
      </c>
      <c r="S934" s="64" t="e">
        <f>VLOOKUP($B934,選擇權未平倉餘額!$A$4:$I$500,7,FALSE)</f>
        <v>#N/A</v>
      </c>
      <c r="T934" s="64" t="e">
        <f>VLOOKUP($B934,選擇權未平倉餘額!$A$4:$I$500,8,FALSE)</f>
        <v>#N/A</v>
      </c>
      <c r="U934" s="64" t="e">
        <f>VLOOKUP($B934,選擇權未平倉餘額!$A$4:$I$500,9,FALSE)</f>
        <v>#N/A</v>
      </c>
      <c r="V934" s="39" t="e">
        <f>VLOOKUP($B934,臺指選擇權P_C_Ratios!$A$4:$C$500,3,FALSE)</f>
        <v>#N/A</v>
      </c>
      <c r="W934" s="41" t="e">
        <f>VLOOKUP($B934,散戶多空比!$A$6:$L$500,12,FALSE)</f>
        <v>#N/A</v>
      </c>
      <c r="X934" s="40" t="e">
        <f>VLOOKUP($B934,期貨大額交易人未沖銷部位!$A$4:$O$499,4,FALSE)</f>
        <v>#N/A</v>
      </c>
      <c r="Y934" s="40" t="e">
        <f>VLOOKUP($B934,期貨大額交易人未沖銷部位!$A$4:$O$499,7,FALSE)</f>
        <v>#N/A</v>
      </c>
      <c r="Z934" s="40" t="e">
        <f>VLOOKUP($B934,期貨大額交易人未沖銷部位!$A$4:$O$499,10,FALSE)</f>
        <v>#N/A</v>
      </c>
      <c r="AA934" s="40" t="e">
        <f>VLOOKUP($B934,期貨大額交易人未沖銷部位!$A$4:$O$499,13,FALSE)</f>
        <v>#N/A</v>
      </c>
      <c r="AB934" s="40" t="e">
        <f>VLOOKUP($B934,期貨大額交易人未沖銷部位!$A$4:$O$499,14,FALSE)</f>
        <v>#N/A</v>
      </c>
      <c r="AC934" s="40" t="e">
        <f>VLOOKUP($B934,期貨大額交易人未沖銷部位!$A$4:$O$499,15,FALSE)</f>
        <v>#N/A</v>
      </c>
      <c r="AD934" s="33" t="e">
        <f>VLOOKUP($B934,三大美股走勢!$A$4:$J$495,4,FALSE)</f>
        <v>#N/A</v>
      </c>
      <c r="AE934" s="33" t="e">
        <f>VLOOKUP($B934,三大美股走勢!$A$4:$J$495,7,FALSE)</f>
        <v>#N/A</v>
      </c>
      <c r="AF934" s="33" t="e">
        <f>VLOOKUP($B934,三大美股走勢!$A$4:$J$495,10,FALSE)</f>
        <v>#N/A</v>
      </c>
    </row>
    <row r="935" spans="2:32">
      <c r="B935" s="32">
        <v>43714</v>
      </c>
      <c r="C935" s="33" t="e">
        <f>VLOOKUP($B935,大盤與近月台指!$A$4:$I$499,2,FALSE)</f>
        <v>#N/A</v>
      </c>
      <c r="D935" s="34" t="e">
        <f>VLOOKUP($B935,大盤與近月台指!$A$4:$I$499,3,FALSE)</f>
        <v>#N/A</v>
      </c>
      <c r="E935" s="35" t="e">
        <f>VLOOKUP($B935,大盤與近月台指!$A$4:$I$499,4,FALSE)</f>
        <v>#N/A</v>
      </c>
      <c r="F935" s="33" t="e">
        <f>VLOOKUP($B935,大盤與近月台指!$A$4:$I$499,5,FALSE)</f>
        <v>#N/A</v>
      </c>
      <c r="G935" s="49" t="e">
        <f>VLOOKUP($B935,三大法人買賣超!$A$4:$I$500,3,FALSE)</f>
        <v>#N/A</v>
      </c>
      <c r="H935" s="34" t="e">
        <f>VLOOKUP($B935,三大法人買賣超!$A$4:$I$500,5,FALSE)</f>
        <v>#N/A</v>
      </c>
      <c r="I935" s="27" t="e">
        <f>VLOOKUP($B935,三大法人買賣超!$A$4:$I$500,7,FALSE)</f>
        <v>#N/A</v>
      </c>
      <c r="J935" s="27" t="e">
        <f>VLOOKUP($B935,三大法人買賣超!$A$4:$I$500,9,FALSE)</f>
        <v>#N/A</v>
      </c>
      <c r="K935" s="37">
        <f>新台幣匯率美元指數!B936</f>
        <v>0</v>
      </c>
      <c r="L935" s="38">
        <f>新台幣匯率美元指數!C936</f>
        <v>0</v>
      </c>
      <c r="M935" s="39">
        <f>新台幣匯率美元指數!D936</f>
        <v>0</v>
      </c>
      <c r="N935" s="27" t="e">
        <f>VLOOKUP($B935,外資期貨未平倉口數!$A$4:$M$499,4,FALSE)</f>
        <v>#N/A</v>
      </c>
      <c r="O935" s="27" t="e">
        <f>VLOOKUP($B935,外資期貨未平倉口數!$A$4:$M$499,9,FALSE)</f>
        <v>#N/A</v>
      </c>
      <c r="P935" s="27" t="e">
        <f>VLOOKUP($B935,外資期貨未平倉口數!$A$4:$M$499,10,FALSE)</f>
        <v>#N/A</v>
      </c>
      <c r="Q935" s="27" t="e">
        <f>VLOOKUP($B935,外資期貨未平倉口數!$A$4:$M$499,11,FALSE)</f>
        <v>#N/A</v>
      </c>
      <c r="R935" s="64" t="e">
        <f>VLOOKUP($B935,選擇權未平倉餘額!$A$4:$I$500,6,FALSE)</f>
        <v>#N/A</v>
      </c>
      <c r="S935" s="64" t="e">
        <f>VLOOKUP($B935,選擇權未平倉餘額!$A$4:$I$500,7,FALSE)</f>
        <v>#N/A</v>
      </c>
      <c r="T935" s="64" t="e">
        <f>VLOOKUP($B935,選擇權未平倉餘額!$A$4:$I$500,8,FALSE)</f>
        <v>#N/A</v>
      </c>
      <c r="U935" s="64" t="e">
        <f>VLOOKUP($B935,選擇權未平倉餘額!$A$4:$I$500,9,FALSE)</f>
        <v>#N/A</v>
      </c>
      <c r="V935" s="39" t="e">
        <f>VLOOKUP($B935,臺指選擇權P_C_Ratios!$A$4:$C$500,3,FALSE)</f>
        <v>#N/A</v>
      </c>
      <c r="W935" s="41" t="e">
        <f>VLOOKUP($B935,散戶多空比!$A$6:$L$500,12,FALSE)</f>
        <v>#N/A</v>
      </c>
      <c r="X935" s="40" t="e">
        <f>VLOOKUP($B935,期貨大額交易人未沖銷部位!$A$4:$O$499,4,FALSE)</f>
        <v>#N/A</v>
      </c>
      <c r="Y935" s="40" t="e">
        <f>VLOOKUP($B935,期貨大額交易人未沖銷部位!$A$4:$O$499,7,FALSE)</f>
        <v>#N/A</v>
      </c>
      <c r="Z935" s="40" t="e">
        <f>VLOOKUP($B935,期貨大額交易人未沖銷部位!$A$4:$O$499,10,FALSE)</f>
        <v>#N/A</v>
      </c>
      <c r="AA935" s="40" t="e">
        <f>VLOOKUP($B935,期貨大額交易人未沖銷部位!$A$4:$O$499,13,FALSE)</f>
        <v>#N/A</v>
      </c>
      <c r="AB935" s="40" t="e">
        <f>VLOOKUP($B935,期貨大額交易人未沖銷部位!$A$4:$O$499,14,FALSE)</f>
        <v>#N/A</v>
      </c>
      <c r="AC935" s="40" t="e">
        <f>VLOOKUP($B935,期貨大額交易人未沖銷部位!$A$4:$O$499,15,FALSE)</f>
        <v>#N/A</v>
      </c>
      <c r="AD935" s="33" t="e">
        <f>VLOOKUP($B935,三大美股走勢!$A$4:$J$495,4,FALSE)</f>
        <v>#N/A</v>
      </c>
      <c r="AE935" s="33" t="e">
        <f>VLOOKUP($B935,三大美股走勢!$A$4:$J$495,7,FALSE)</f>
        <v>#N/A</v>
      </c>
      <c r="AF935" s="33" t="e">
        <f>VLOOKUP($B935,三大美股走勢!$A$4:$J$495,10,FALSE)</f>
        <v>#N/A</v>
      </c>
    </row>
    <row r="936" spans="2:32">
      <c r="B936" s="32">
        <v>43715</v>
      </c>
      <c r="C936" s="33" t="e">
        <f>VLOOKUP($B936,大盤與近月台指!$A$4:$I$499,2,FALSE)</f>
        <v>#N/A</v>
      </c>
      <c r="D936" s="34" t="e">
        <f>VLOOKUP($B936,大盤與近月台指!$A$4:$I$499,3,FALSE)</f>
        <v>#N/A</v>
      </c>
      <c r="E936" s="35" t="e">
        <f>VLOOKUP($B936,大盤與近月台指!$A$4:$I$499,4,FALSE)</f>
        <v>#N/A</v>
      </c>
      <c r="F936" s="33" t="e">
        <f>VLOOKUP($B936,大盤與近月台指!$A$4:$I$499,5,FALSE)</f>
        <v>#N/A</v>
      </c>
      <c r="G936" s="49" t="e">
        <f>VLOOKUP($B936,三大法人買賣超!$A$4:$I$500,3,FALSE)</f>
        <v>#N/A</v>
      </c>
      <c r="H936" s="34" t="e">
        <f>VLOOKUP($B936,三大法人買賣超!$A$4:$I$500,5,FALSE)</f>
        <v>#N/A</v>
      </c>
      <c r="I936" s="27" t="e">
        <f>VLOOKUP($B936,三大法人買賣超!$A$4:$I$500,7,FALSE)</f>
        <v>#N/A</v>
      </c>
      <c r="J936" s="27" t="e">
        <f>VLOOKUP($B936,三大法人買賣超!$A$4:$I$500,9,FALSE)</f>
        <v>#N/A</v>
      </c>
      <c r="K936" s="37">
        <f>新台幣匯率美元指數!B937</f>
        <v>0</v>
      </c>
      <c r="L936" s="38">
        <f>新台幣匯率美元指數!C937</f>
        <v>0</v>
      </c>
      <c r="M936" s="39">
        <f>新台幣匯率美元指數!D937</f>
        <v>0</v>
      </c>
      <c r="N936" s="27" t="e">
        <f>VLOOKUP($B936,外資期貨未平倉口數!$A$4:$M$499,4,FALSE)</f>
        <v>#N/A</v>
      </c>
      <c r="O936" s="27" t="e">
        <f>VLOOKUP($B936,外資期貨未平倉口數!$A$4:$M$499,9,FALSE)</f>
        <v>#N/A</v>
      </c>
      <c r="P936" s="27" t="e">
        <f>VLOOKUP($B936,外資期貨未平倉口數!$A$4:$M$499,10,FALSE)</f>
        <v>#N/A</v>
      </c>
      <c r="Q936" s="27" t="e">
        <f>VLOOKUP($B936,外資期貨未平倉口數!$A$4:$M$499,11,FALSE)</f>
        <v>#N/A</v>
      </c>
      <c r="R936" s="64" t="e">
        <f>VLOOKUP($B936,選擇權未平倉餘額!$A$4:$I$500,6,FALSE)</f>
        <v>#N/A</v>
      </c>
      <c r="S936" s="64" t="e">
        <f>VLOOKUP($B936,選擇權未平倉餘額!$A$4:$I$500,7,FALSE)</f>
        <v>#N/A</v>
      </c>
      <c r="T936" s="64" t="e">
        <f>VLOOKUP($B936,選擇權未平倉餘額!$A$4:$I$500,8,FALSE)</f>
        <v>#N/A</v>
      </c>
      <c r="U936" s="64" t="e">
        <f>VLOOKUP($B936,選擇權未平倉餘額!$A$4:$I$500,9,FALSE)</f>
        <v>#N/A</v>
      </c>
      <c r="V936" s="39" t="e">
        <f>VLOOKUP($B936,臺指選擇權P_C_Ratios!$A$4:$C$500,3,FALSE)</f>
        <v>#N/A</v>
      </c>
      <c r="W936" s="41" t="e">
        <f>VLOOKUP($B936,散戶多空比!$A$6:$L$500,12,FALSE)</f>
        <v>#N/A</v>
      </c>
      <c r="X936" s="40" t="e">
        <f>VLOOKUP($B936,期貨大額交易人未沖銷部位!$A$4:$O$499,4,FALSE)</f>
        <v>#N/A</v>
      </c>
      <c r="Y936" s="40" t="e">
        <f>VLOOKUP($B936,期貨大額交易人未沖銷部位!$A$4:$O$499,7,FALSE)</f>
        <v>#N/A</v>
      </c>
      <c r="Z936" s="40" t="e">
        <f>VLOOKUP($B936,期貨大額交易人未沖銷部位!$A$4:$O$499,10,FALSE)</f>
        <v>#N/A</v>
      </c>
      <c r="AA936" s="40" t="e">
        <f>VLOOKUP($B936,期貨大額交易人未沖銷部位!$A$4:$O$499,13,FALSE)</f>
        <v>#N/A</v>
      </c>
      <c r="AB936" s="40" t="e">
        <f>VLOOKUP($B936,期貨大額交易人未沖銷部位!$A$4:$O$499,14,FALSE)</f>
        <v>#N/A</v>
      </c>
      <c r="AC936" s="40" t="e">
        <f>VLOOKUP($B936,期貨大額交易人未沖銷部位!$A$4:$O$499,15,FALSE)</f>
        <v>#N/A</v>
      </c>
      <c r="AD936" s="33" t="e">
        <f>VLOOKUP($B936,三大美股走勢!$A$4:$J$495,4,FALSE)</f>
        <v>#N/A</v>
      </c>
      <c r="AE936" s="33" t="e">
        <f>VLOOKUP($B936,三大美股走勢!$A$4:$J$495,7,FALSE)</f>
        <v>#N/A</v>
      </c>
      <c r="AF936" s="33" t="e">
        <f>VLOOKUP($B936,三大美股走勢!$A$4:$J$495,10,FALSE)</f>
        <v>#N/A</v>
      </c>
    </row>
    <row r="937" spans="2:32">
      <c r="B937" s="32">
        <v>43716</v>
      </c>
      <c r="C937" s="33" t="e">
        <f>VLOOKUP($B937,大盤與近月台指!$A$4:$I$499,2,FALSE)</f>
        <v>#N/A</v>
      </c>
      <c r="D937" s="34" t="e">
        <f>VLOOKUP($B937,大盤與近月台指!$A$4:$I$499,3,FALSE)</f>
        <v>#N/A</v>
      </c>
      <c r="E937" s="35" t="e">
        <f>VLOOKUP($B937,大盤與近月台指!$A$4:$I$499,4,FALSE)</f>
        <v>#N/A</v>
      </c>
      <c r="F937" s="33" t="e">
        <f>VLOOKUP($B937,大盤與近月台指!$A$4:$I$499,5,FALSE)</f>
        <v>#N/A</v>
      </c>
      <c r="G937" s="49" t="e">
        <f>VLOOKUP($B937,三大法人買賣超!$A$4:$I$500,3,FALSE)</f>
        <v>#N/A</v>
      </c>
      <c r="H937" s="34" t="e">
        <f>VLOOKUP($B937,三大法人買賣超!$A$4:$I$500,5,FALSE)</f>
        <v>#N/A</v>
      </c>
      <c r="I937" s="27" t="e">
        <f>VLOOKUP($B937,三大法人買賣超!$A$4:$I$500,7,FALSE)</f>
        <v>#N/A</v>
      </c>
      <c r="J937" s="27" t="e">
        <f>VLOOKUP($B937,三大法人買賣超!$A$4:$I$500,9,FALSE)</f>
        <v>#N/A</v>
      </c>
      <c r="K937" s="37">
        <f>新台幣匯率美元指數!B938</f>
        <v>0</v>
      </c>
      <c r="L937" s="38">
        <f>新台幣匯率美元指數!C938</f>
        <v>0</v>
      </c>
      <c r="M937" s="39">
        <f>新台幣匯率美元指數!D938</f>
        <v>0</v>
      </c>
      <c r="N937" s="27" t="e">
        <f>VLOOKUP($B937,外資期貨未平倉口數!$A$4:$M$499,4,FALSE)</f>
        <v>#N/A</v>
      </c>
      <c r="O937" s="27" t="e">
        <f>VLOOKUP($B937,外資期貨未平倉口數!$A$4:$M$499,9,FALSE)</f>
        <v>#N/A</v>
      </c>
      <c r="P937" s="27" t="e">
        <f>VLOOKUP($B937,外資期貨未平倉口數!$A$4:$M$499,10,FALSE)</f>
        <v>#N/A</v>
      </c>
      <c r="Q937" s="27" t="e">
        <f>VLOOKUP($B937,外資期貨未平倉口數!$A$4:$M$499,11,FALSE)</f>
        <v>#N/A</v>
      </c>
      <c r="R937" s="64" t="e">
        <f>VLOOKUP($B937,選擇權未平倉餘額!$A$4:$I$500,6,FALSE)</f>
        <v>#N/A</v>
      </c>
      <c r="S937" s="64" t="e">
        <f>VLOOKUP($B937,選擇權未平倉餘額!$A$4:$I$500,7,FALSE)</f>
        <v>#N/A</v>
      </c>
      <c r="T937" s="64" t="e">
        <f>VLOOKUP($B937,選擇權未平倉餘額!$A$4:$I$500,8,FALSE)</f>
        <v>#N/A</v>
      </c>
      <c r="U937" s="64" t="e">
        <f>VLOOKUP($B937,選擇權未平倉餘額!$A$4:$I$500,9,FALSE)</f>
        <v>#N/A</v>
      </c>
      <c r="V937" s="39" t="e">
        <f>VLOOKUP($B937,臺指選擇權P_C_Ratios!$A$4:$C$500,3,FALSE)</f>
        <v>#N/A</v>
      </c>
      <c r="W937" s="41" t="e">
        <f>VLOOKUP($B937,散戶多空比!$A$6:$L$500,12,FALSE)</f>
        <v>#N/A</v>
      </c>
      <c r="X937" s="40" t="e">
        <f>VLOOKUP($B937,期貨大額交易人未沖銷部位!$A$4:$O$499,4,FALSE)</f>
        <v>#N/A</v>
      </c>
      <c r="Y937" s="40" t="e">
        <f>VLOOKUP($B937,期貨大額交易人未沖銷部位!$A$4:$O$499,7,FALSE)</f>
        <v>#N/A</v>
      </c>
      <c r="Z937" s="40" t="e">
        <f>VLOOKUP($B937,期貨大額交易人未沖銷部位!$A$4:$O$499,10,FALSE)</f>
        <v>#N/A</v>
      </c>
      <c r="AA937" s="40" t="e">
        <f>VLOOKUP($B937,期貨大額交易人未沖銷部位!$A$4:$O$499,13,FALSE)</f>
        <v>#N/A</v>
      </c>
      <c r="AB937" s="40" t="e">
        <f>VLOOKUP($B937,期貨大額交易人未沖銷部位!$A$4:$O$499,14,FALSE)</f>
        <v>#N/A</v>
      </c>
      <c r="AC937" s="40" t="e">
        <f>VLOOKUP($B937,期貨大額交易人未沖銷部位!$A$4:$O$499,15,FALSE)</f>
        <v>#N/A</v>
      </c>
      <c r="AD937" s="33" t="e">
        <f>VLOOKUP($B937,三大美股走勢!$A$4:$J$495,4,FALSE)</f>
        <v>#N/A</v>
      </c>
      <c r="AE937" s="33" t="e">
        <f>VLOOKUP($B937,三大美股走勢!$A$4:$J$495,7,FALSE)</f>
        <v>#N/A</v>
      </c>
      <c r="AF937" s="33" t="e">
        <f>VLOOKUP($B937,三大美股走勢!$A$4:$J$495,10,FALSE)</f>
        <v>#N/A</v>
      </c>
    </row>
    <row r="938" spans="2:32">
      <c r="B938" s="32">
        <v>43717</v>
      </c>
      <c r="C938" s="33" t="e">
        <f>VLOOKUP($B938,大盤與近月台指!$A$4:$I$499,2,FALSE)</f>
        <v>#N/A</v>
      </c>
      <c r="D938" s="34" t="e">
        <f>VLOOKUP($B938,大盤與近月台指!$A$4:$I$499,3,FALSE)</f>
        <v>#N/A</v>
      </c>
      <c r="E938" s="35" t="e">
        <f>VLOOKUP($B938,大盤與近月台指!$A$4:$I$499,4,FALSE)</f>
        <v>#N/A</v>
      </c>
      <c r="F938" s="33" t="e">
        <f>VLOOKUP($B938,大盤與近月台指!$A$4:$I$499,5,FALSE)</f>
        <v>#N/A</v>
      </c>
      <c r="G938" s="49" t="e">
        <f>VLOOKUP($B938,三大法人買賣超!$A$4:$I$500,3,FALSE)</f>
        <v>#N/A</v>
      </c>
      <c r="H938" s="34" t="e">
        <f>VLOOKUP($B938,三大法人買賣超!$A$4:$I$500,5,FALSE)</f>
        <v>#N/A</v>
      </c>
      <c r="I938" s="27" t="e">
        <f>VLOOKUP($B938,三大法人買賣超!$A$4:$I$500,7,FALSE)</f>
        <v>#N/A</v>
      </c>
      <c r="J938" s="27" t="e">
        <f>VLOOKUP($B938,三大法人買賣超!$A$4:$I$500,9,FALSE)</f>
        <v>#N/A</v>
      </c>
      <c r="K938" s="37">
        <f>新台幣匯率美元指數!B939</f>
        <v>0</v>
      </c>
      <c r="L938" s="38">
        <f>新台幣匯率美元指數!C939</f>
        <v>0</v>
      </c>
      <c r="M938" s="39">
        <f>新台幣匯率美元指數!D939</f>
        <v>0</v>
      </c>
      <c r="N938" s="27" t="e">
        <f>VLOOKUP($B938,外資期貨未平倉口數!$A$4:$M$499,4,FALSE)</f>
        <v>#N/A</v>
      </c>
      <c r="O938" s="27" t="e">
        <f>VLOOKUP($B938,外資期貨未平倉口數!$A$4:$M$499,9,FALSE)</f>
        <v>#N/A</v>
      </c>
      <c r="P938" s="27" t="e">
        <f>VLOOKUP($B938,外資期貨未平倉口數!$A$4:$M$499,10,FALSE)</f>
        <v>#N/A</v>
      </c>
      <c r="Q938" s="27" t="e">
        <f>VLOOKUP($B938,外資期貨未平倉口數!$A$4:$M$499,11,FALSE)</f>
        <v>#N/A</v>
      </c>
      <c r="R938" s="64" t="e">
        <f>VLOOKUP($B938,選擇權未平倉餘額!$A$4:$I$500,6,FALSE)</f>
        <v>#N/A</v>
      </c>
      <c r="S938" s="64" t="e">
        <f>VLOOKUP($B938,選擇權未平倉餘額!$A$4:$I$500,7,FALSE)</f>
        <v>#N/A</v>
      </c>
      <c r="T938" s="64" t="e">
        <f>VLOOKUP($B938,選擇權未平倉餘額!$A$4:$I$500,8,FALSE)</f>
        <v>#N/A</v>
      </c>
      <c r="U938" s="64" t="e">
        <f>VLOOKUP($B938,選擇權未平倉餘額!$A$4:$I$500,9,FALSE)</f>
        <v>#N/A</v>
      </c>
      <c r="V938" s="39" t="e">
        <f>VLOOKUP($B938,臺指選擇權P_C_Ratios!$A$4:$C$500,3,FALSE)</f>
        <v>#N/A</v>
      </c>
      <c r="W938" s="41" t="e">
        <f>VLOOKUP($B938,散戶多空比!$A$6:$L$500,12,FALSE)</f>
        <v>#N/A</v>
      </c>
      <c r="X938" s="40" t="e">
        <f>VLOOKUP($B938,期貨大額交易人未沖銷部位!$A$4:$O$499,4,FALSE)</f>
        <v>#N/A</v>
      </c>
      <c r="Y938" s="40" t="e">
        <f>VLOOKUP($B938,期貨大額交易人未沖銷部位!$A$4:$O$499,7,FALSE)</f>
        <v>#N/A</v>
      </c>
      <c r="Z938" s="40" t="e">
        <f>VLOOKUP($B938,期貨大額交易人未沖銷部位!$A$4:$O$499,10,FALSE)</f>
        <v>#N/A</v>
      </c>
      <c r="AA938" s="40" t="e">
        <f>VLOOKUP($B938,期貨大額交易人未沖銷部位!$A$4:$O$499,13,FALSE)</f>
        <v>#N/A</v>
      </c>
      <c r="AB938" s="40" t="e">
        <f>VLOOKUP($B938,期貨大額交易人未沖銷部位!$A$4:$O$499,14,FALSE)</f>
        <v>#N/A</v>
      </c>
      <c r="AC938" s="40" t="e">
        <f>VLOOKUP($B938,期貨大額交易人未沖銷部位!$A$4:$O$499,15,FALSE)</f>
        <v>#N/A</v>
      </c>
      <c r="AD938" s="33" t="e">
        <f>VLOOKUP($B938,三大美股走勢!$A$4:$J$495,4,FALSE)</f>
        <v>#N/A</v>
      </c>
      <c r="AE938" s="33" t="e">
        <f>VLOOKUP($B938,三大美股走勢!$A$4:$J$495,7,FALSE)</f>
        <v>#N/A</v>
      </c>
      <c r="AF938" s="33" t="e">
        <f>VLOOKUP($B938,三大美股走勢!$A$4:$J$495,10,FALSE)</f>
        <v>#N/A</v>
      </c>
    </row>
    <row r="939" spans="2:32">
      <c r="B939" s="32">
        <v>43718</v>
      </c>
      <c r="C939" s="33" t="e">
        <f>VLOOKUP($B939,大盤與近月台指!$A$4:$I$499,2,FALSE)</f>
        <v>#N/A</v>
      </c>
      <c r="D939" s="34" t="e">
        <f>VLOOKUP($B939,大盤與近月台指!$A$4:$I$499,3,FALSE)</f>
        <v>#N/A</v>
      </c>
      <c r="E939" s="35" t="e">
        <f>VLOOKUP($B939,大盤與近月台指!$A$4:$I$499,4,FALSE)</f>
        <v>#N/A</v>
      </c>
      <c r="F939" s="33" t="e">
        <f>VLOOKUP($B939,大盤與近月台指!$A$4:$I$499,5,FALSE)</f>
        <v>#N/A</v>
      </c>
      <c r="G939" s="49" t="e">
        <f>VLOOKUP($B939,三大法人買賣超!$A$4:$I$500,3,FALSE)</f>
        <v>#N/A</v>
      </c>
      <c r="H939" s="34" t="e">
        <f>VLOOKUP($B939,三大法人買賣超!$A$4:$I$500,5,FALSE)</f>
        <v>#N/A</v>
      </c>
      <c r="I939" s="27" t="e">
        <f>VLOOKUP($B939,三大法人買賣超!$A$4:$I$500,7,FALSE)</f>
        <v>#N/A</v>
      </c>
      <c r="J939" s="27" t="e">
        <f>VLOOKUP($B939,三大法人買賣超!$A$4:$I$500,9,FALSE)</f>
        <v>#N/A</v>
      </c>
      <c r="K939" s="37">
        <f>新台幣匯率美元指數!B940</f>
        <v>0</v>
      </c>
      <c r="L939" s="38">
        <f>新台幣匯率美元指數!C940</f>
        <v>0</v>
      </c>
      <c r="M939" s="39">
        <f>新台幣匯率美元指數!D940</f>
        <v>0</v>
      </c>
      <c r="N939" s="27" t="e">
        <f>VLOOKUP($B939,外資期貨未平倉口數!$A$4:$M$499,4,FALSE)</f>
        <v>#N/A</v>
      </c>
      <c r="O939" s="27" t="e">
        <f>VLOOKUP($B939,外資期貨未平倉口數!$A$4:$M$499,9,FALSE)</f>
        <v>#N/A</v>
      </c>
      <c r="P939" s="27" t="e">
        <f>VLOOKUP($B939,外資期貨未平倉口數!$A$4:$M$499,10,FALSE)</f>
        <v>#N/A</v>
      </c>
      <c r="Q939" s="27" t="e">
        <f>VLOOKUP($B939,外資期貨未平倉口數!$A$4:$M$499,11,FALSE)</f>
        <v>#N/A</v>
      </c>
      <c r="R939" s="64" t="e">
        <f>VLOOKUP($B939,選擇權未平倉餘額!$A$4:$I$500,6,FALSE)</f>
        <v>#N/A</v>
      </c>
      <c r="S939" s="64" t="e">
        <f>VLOOKUP($B939,選擇權未平倉餘額!$A$4:$I$500,7,FALSE)</f>
        <v>#N/A</v>
      </c>
      <c r="T939" s="64" t="e">
        <f>VLOOKUP($B939,選擇權未平倉餘額!$A$4:$I$500,8,FALSE)</f>
        <v>#N/A</v>
      </c>
      <c r="U939" s="64" t="e">
        <f>VLOOKUP($B939,選擇權未平倉餘額!$A$4:$I$500,9,FALSE)</f>
        <v>#N/A</v>
      </c>
      <c r="V939" s="39" t="e">
        <f>VLOOKUP($B939,臺指選擇權P_C_Ratios!$A$4:$C$500,3,FALSE)</f>
        <v>#N/A</v>
      </c>
      <c r="W939" s="41" t="e">
        <f>VLOOKUP($B939,散戶多空比!$A$6:$L$500,12,FALSE)</f>
        <v>#N/A</v>
      </c>
      <c r="X939" s="40" t="e">
        <f>VLOOKUP($B939,期貨大額交易人未沖銷部位!$A$4:$O$499,4,FALSE)</f>
        <v>#N/A</v>
      </c>
      <c r="Y939" s="40" t="e">
        <f>VLOOKUP($B939,期貨大額交易人未沖銷部位!$A$4:$O$499,7,FALSE)</f>
        <v>#N/A</v>
      </c>
      <c r="Z939" s="40" t="e">
        <f>VLOOKUP($B939,期貨大額交易人未沖銷部位!$A$4:$O$499,10,FALSE)</f>
        <v>#N/A</v>
      </c>
      <c r="AA939" s="40" t="e">
        <f>VLOOKUP($B939,期貨大額交易人未沖銷部位!$A$4:$O$499,13,FALSE)</f>
        <v>#N/A</v>
      </c>
      <c r="AB939" s="40" t="e">
        <f>VLOOKUP($B939,期貨大額交易人未沖銷部位!$A$4:$O$499,14,FALSE)</f>
        <v>#N/A</v>
      </c>
      <c r="AC939" s="40" t="e">
        <f>VLOOKUP($B939,期貨大額交易人未沖銷部位!$A$4:$O$499,15,FALSE)</f>
        <v>#N/A</v>
      </c>
      <c r="AD939" s="33" t="e">
        <f>VLOOKUP($B939,三大美股走勢!$A$4:$J$495,4,FALSE)</f>
        <v>#N/A</v>
      </c>
      <c r="AE939" s="33" t="e">
        <f>VLOOKUP($B939,三大美股走勢!$A$4:$J$495,7,FALSE)</f>
        <v>#N/A</v>
      </c>
      <c r="AF939" s="33" t="e">
        <f>VLOOKUP($B939,三大美股走勢!$A$4:$J$495,10,FALSE)</f>
        <v>#N/A</v>
      </c>
    </row>
    <row r="940" spans="2:32">
      <c r="B940" s="32">
        <v>43719</v>
      </c>
      <c r="C940" s="33" t="e">
        <f>VLOOKUP($B940,大盤與近月台指!$A$4:$I$499,2,FALSE)</f>
        <v>#N/A</v>
      </c>
      <c r="D940" s="34" t="e">
        <f>VLOOKUP($B940,大盤與近月台指!$A$4:$I$499,3,FALSE)</f>
        <v>#N/A</v>
      </c>
      <c r="E940" s="35" t="e">
        <f>VLOOKUP($B940,大盤與近月台指!$A$4:$I$499,4,FALSE)</f>
        <v>#N/A</v>
      </c>
      <c r="F940" s="33" t="e">
        <f>VLOOKUP($B940,大盤與近月台指!$A$4:$I$499,5,FALSE)</f>
        <v>#N/A</v>
      </c>
      <c r="G940" s="49" t="e">
        <f>VLOOKUP($B940,三大法人買賣超!$A$4:$I$500,3,FALSE)</f>
        <v>#N/A</v>
      </c>
      <c r="H940" s="34" t="e">
        <f>VLOOKUP($B940,三大法人買賣超!$A$4:$I$500,5,FALSE)</f>
        <v>#N/A</v>
      </c>
      <c r="I940" s="27" t="e">
        <f>VLOOKUP($B940,三大法人買賣超!$A$4:$I$500,7,FALSE)</f>
        <v>#N/A</v>
      </c>
      <c r="J940" s="27" t="e">
        <f>VLOOKUP($B940,三大法人買賣超!$A$4:$I$500,9,FALSE)</f>
        <v>#N/A</v>
      </c>
      <c r="K940" s="37">
        <f>新台幣匯率美元指數!B941</f>
        <v>0</v>
      </c>
      <c r="L940" s="38">
        <f>新台幣匯率美元指數!C941</f>
        <v>0</v>
      </c>
      <c r="M940" s="39">
        <f>新台幣匯率美元指數!D941</f>
        <v>0</v>
      </c>
      <c r="N940" s="27" t="e">
        <f>VLOOKUP($B940,外資期貨未平倉口數!$A$4:$M$499,4,FALSE)</f>
        <v>#N/A</v>
      </c>
      <c r="O940" s="27" t="e">
        <f>VLOOKUP($B940,外資期貨未平倉口數!$A$4:$M$499,9,FALSE)</f>
        <v>#N/A</v>
      </c>
      <c r="P940" s="27" t="e">
        <f>VLOOKUP($B940,外資期貨未平倉口數!$A$4:$M$499,10,FALSE)</f>
        <v>#N/A</v>
      </c>
      <c r="Q940" s="27" t="e">
        <f>VLOOKUP($B940,外資期貨未平倉口數!$A$4:$M$499,11,FALSE)</f>
        <v>#N/A</v>
      </c>
      <c r="R940" s="64" t="e">
        <f>VLOOKUP($B940,選擇權未平倉餘額!$A$4:$I$500,6,FALSE)</f>
        <v>#N/A</v>
      </c>
      <c r="S940" s="64" t="e">
        <f>VLOOKUP($B940,選擇權未平倉餘額!$A$4:$I$500,7,FALSE)</f>
        <v>#N/A</v>
      </c>
      <c r="T940" s="64" t="e">
        <f>VLOOKUP($B940,選擇權未平倉餘額!$A$4:$I$500,8,FALSE)</f>
        <v>#N/A</v>
      </c>
      <c r="U940" s="64" t="e">
        <f>VLOOKUP($B940,選擇權未平倉餘額!$A$4:$I$500,9,FALSE)</f>
        <v>#N/A</v>
      </c>
      <c r="V940" s="39" t="e">
        <f>VLOOKUP($B940,臺指選擇權P_C_Ratios!$A$4:$C$500,3,FALSE)</f>
        <v>#N/A</v>
      </c>
      <c r="W940" s="41" t="e">
        <f>VLOOKUP($B940,散戶多空比!$A$6:$L$500,12,FALSE)</f>
        <v>#N/A</v>
      </c>
      <c r="X940" s="40" t="e">
        <f>VLOOKUP($B940,期貨大額交易人未沖銷部位!$A$4:$O$499,4,FALSE)</f>
        <v>#N/A</v>
      </c>
      <c r="Y940" s="40" t="e">
        <f>VLOOKUP($B940,期貨大額交易人未沖銷部位!$A$4:$O$499,7,FALSE)</f>
        <v>#N/A</v>
      </c>
      <c r="Z940" s="40" t="e">
        <f>VLOOKUP($B940,期貨大額交易人未沖銷部位!$A$4:$O$499,10,FALSE)</f>
        <v>#N/A</v>
      </c>
      <c r="AA940" s="40" t="e">
        <f>VLOOKUP($B940,期貨大額交易人未沖銷部位!$A$4:$O$499,13,FALSE)</f>
        <v>#N/A</v>
      </c>
      <c r="AB940" s="40" t="e">
        <f>VLOOKUP($B940,期貨大額交易人未沖銷部位!$A$4:$O$499,14,FALSE)</f>
        <v>#N/A</v>
      </c>
      <c r="AC940" s="40" t="e">
        <f>VLOOKUP($B940,期貨大額交易人未沖銷部位!$A$4:$O$499,15,FALSE)</f>
        <v>#N/A</v>
      </c>
      <c r="AD940" s="33" t="e">
        <f>VLOOKUP($B940,三大美股走勢!$A$4:$J$495,4,FALSE)</f>
        <v>#N/A</v>
      </c>
      <c r="AE940" s="33" t="e">
        <f>VLOOKUP($B940,三大美股走勢!$A$4:$J$495,7,FALSE)</f>
        <v>#N/A</v>
      </c>
      <c r="AF940" s="33" t="e">
        <f>VLOOKUP($B940,三大美股走勢!$A$4:$J$495,10,FALSE)</f>
        <v>#N/A</v>
      </c>
    </row>
    <row r="941" spans="2:32">
      <c r="B941" s="32">
        <v>43720</v>
      </c>
      <c r="C941" s="33" t="e">
        <f>VLOOKUP($B941,大盤與近月台指!$A$4:$I$499,2,FALSE)</f>
        <v>#N/A</v>
      </c>
      <c r="D941" s="34" t="e">
        <f>VLOOKUP($B941,大盤與近月台指!$A$4:$I$499,3,FALSE)</f>
        <v>#N/A</v>
      </c>
      <c r="E941" s="35" t="e">
        <f>VLOOKUP($B941,大盤與近月台指!$A$4:$I$499,4,FALSE)</f>
        <v>#N/A</v>
      </c>
      <c r="F941" s="33" t="e">
        <f>VLOOKUP($B941,大盤與近月台指!$A$4:$I$499,5,FALSE)</f>
        <v>#N/A</v>
      </c>
      <c r="G941" s="49" t="e">
        <f>VLOOKUP($B941,三大法人買賣超!$A$4:$I$500,3,FALSE)</f>
        <v>#N/A</v>
      </c>
      <c r="H941" s="34" t="e">
        <f>VLOOKUP($B941,三大法人買賣超!$A$4:$I$500,5,FALSE)</f>
        <v>#N/A</v>
      </c>
      <c r="I941" s="27" t="e">
        <f>VLOOKUP($B941,三大法人買賣超!$A$4:$I$500,7,FALSE)</f>
        <v>#N/A</v>
      </c>
      <c r="J941" s="27" t="e">
        <f>VLOOKUP($B941,三大法人買賣超!$A$4:$I$500,9,FALSE)</f>
        <v>#N/A</v>
      </c>
      <c r="K941" s="37">
        <f>新台幣匯率美元指數!B942</f>
        <v>0</v>
      </c>
      <c r="L941" s="38">
        <f>新台幣匯率美元指數!C942</f>
        <v>0</v>
      </c>
      <c r="M941" s="39">
        <f>新台幣匯率美元指數!D942</f>
        <v>0</v>
      </c>
      <c r="N941" s="27" t="e">
        <f>VLOOKUP($B941,外資期貨未平倉口數!$A$4:$M$499,4,FALSE)</f>
        <v>#N/A</v>
      </c>
      <c r="O941" s="27" t="e">
        <f>VLOOKUP($B941,外資期貨未平倉口數!$A$4:$M$499,9,FALSE)</f>
        <v>#N/A</v>
      </c>
      <c r="P941" s="27" t="e">
        <f>VLOOKUP($B941,外資期貨未平倉口數!$A$4:$M$499,10,FALSE)</f>
        <v>#N/A</v>
      </c>
      <c r="Q941" s="27" t="e">
        <f>VLOOKUP($B941,外資期貨未平倉口數!$A$4:$M$499,11,FALSE)</f>
        <v>#N/A</v>
      </c>
      <c r="R941" s="64" t="e">
        <f>VLOOKUP($B941,選擇權未平倉餘額!$A$4:$I$500,6,FALSE)</f>
        <v>#N/A</v>
      </c>
      <c r="S941" s="64" t="e">
        <f>VLOOKUP($B941,選擇權未平倉餘額!$A$4:$I$500,7,FALSE)</f>
        <v>#N/A</v>
      </c>
      <c r="T941" s="64" t="e">
        <f>VLOOKUP($B941,選擇權未平倉餘額!$A$4:$I$500,8,FALSE)</f>
        <v>#N/A</v>
      </c>
      <c r="U941" s="64" t="e">
        <f>VLOOKUP($B941,選擇權未平倉餘額!$A$4:$I$500,9,FALSE)</f>
        <v>#N/A</v>
      </c>
      <c r="V941" s="39" t="e">
        <f>VLOOKUP($B941,臺指選擇權P_C_Ratios!$A$4:$C$500,3,FALSE)</f>
        <v>#N/A</v>
      </c>
      <c r="W941" s="41" t="e">
        <f>VLOOKUP($B941,散戶多空比!$A$6:$L$500,12,FALSE)</f>
        <v>#N/A</v>
      </c>
      <c r="X941" s="40" t="e">
        <f>VLOOKUP($B941,期貨大額交易人未沖銷部位!$A$4:$O$499,4,FALSE)</f>
        <v>#N/A</v>
      </c>
      <c r="Y941" s="40" t="e">
        <f>VLOOKUP($B941,期貨大額交易人未沖銷部位!$A$4:$O$499,7,FALSE)</f>
        <v>#N/A</v>
      </c>
      <c r="Z941" s="40" t="e">
        <f>VLOOKUP($B941,期貨大額交易人未沖銷部位!$A$4:$O$499,10,FALSE)</f>
        <v>#N/A</v>
      </c>
      <c r="AA941" s="40" t="e">
        <f>VLOOKUP($B941,期貨大額交易人未沖銷部位!$A$4:$O$499,13,FALSE)</f>
        <v>#N/A</v>
      </c>
      <c r="AB941" s="40" t="e">
        <f>VLOOKUP($B941,期貨大額交易人未沖銷部位!$A$4:$O$499,14,FALSE)</f>
        <v>#N/A</v>
      </c>
      <c r="AC941" s="40" t="e">
        <f>VLOOKUP($B941,期貨大額交易人未沖銷部位!$A$4:$O$499,15,FALSE)</f>
        <v>#N/A</v>
      </c>
      <c r="AD941" s="33" t="e">
        <f>VLOOKUP($B941,三大美股走勢!$A$4:$J$495,4,FALSE)</f>
        <v>#N/A</v>
      </c>
      <c r="AE941" s="33" t="e">
        <f>VLOOKUP($B941,三大美股走勢!$A$4:$J$495,7,FALSE)</f>
        <v>#N/A</v>
      </c>
      <c r="AF941" s="33" t="e">
        <f>VLOOKUP($B941,三大美股走勢!$A$4:$J$495,10,FALSE)</f>
        <v>#N/A</v>
      </c>
    </row>
    <row r="942" spans="2:32">
      <c r="B942" s="32">
        <v>43721</v>
      </c>
      <c r="C942" s="33" t="e">
        <f>VLOOKUP($B942,大盤與近月台指!$A$4:$I$499,2,FALSE)</f>
        <v>#N/A</v>
      </c>
      <c r="D942" s="34" t="e">
        <f>VLOOKUP($B942,大盤與近月台指!$A$4:$I$499,3,FALSE)</f>
        <v>#N/A</v>
      </c>
      <c r="E942" s="35" t="e">
        <f>VLOOKUP($B942,大盤與近月台指!$A$4:$I$499,4,FALSE)</f>
        <v>#N/A</v>
      </c>
      <c r="F942" s="33" t="e">
        <f>VLOOKUP($B942,大盤與近月台指!$A$4:$I$499,5,FALSE)</f>
        <v>#N/A</v>
      </c>
      <c r="G942" s="49" t="e">
        <f>VLOOKUP($B942,三大法人買賣超!$A$4:$I$500,3,FALSE)</f>
        <v>#N/A</v>
      </c>
      <c r="H942" s="34" t="e">
        <f>VLOOKUP($B942,三大法人買賣超!$A$4:$I$500,5,FALSE)</f>
        <v>#N/A</v>
      </c>
      <c r="I942" s="27" t="e">
        <f>VLOOKUP($B942,三大法人買賣超!$A$4:$I$500,7,FALSE)</f>
        <v>#N/A</v>
      </c>
      <c r="J942" s="27" t="e">
        <f>VLOOKUP($B942,三大法人買賣超!$A$4:$I$500,9,FALSE)</f>
        <v>#N/A</v>
      </c>
      <c r="K942" s="37">
        <f>新台幣匯率美元指數!B943</f>
        <v>0</v>
      </c>
      <c r="L942" s="38">
        <f>新台幣匯率美元指數!C943</f>
        <v>0</v>
      </c>
      <c r="M942" s="39">
        <f>新台幣匯率美元指數!D943</f>
        <v>0</v>
      </c>
      <c r="N942" s="27" t="e">
        <f>VLOOKUP($B942,外資期貨未平倉口數!$A$4:$M$499,4,FALSE)</f>
        <v>#N/A</v>
      </c>
      <c r="O942" s="27" t="e">
        <f>VLOOKUP($B942,外資期貨未平倉口數!$A$4:$M$499,9,FALSE)</f>
        <v>#N/A</v>
      </c>
      <c r="P942" s="27" t="e">
        <f>VLOOKUP($B942,外資期貨未平倉口數!$A$4:$M$499,10,FALSE)</f>
        <v>#N/A</v>
      </c>
      <c r="Q942" s="27" t="e">
        <f>VLOOKUP($B942,外資期貨未平倉口數!$A$4:$M$499,11,FALSE)</f>
        <v>#N/A</v>
      </c>
      <c r="R942" s="64" t="e">
        <f>VLOOKUP($B942,選擇權未平倉餘額!$A$4:$I$500,6,FALSE)</f>
        <v>#N/A</v>
      </c>
      <c r="S942" s="64" t="e">
        <f>VLOOKUP($B942,選擇權未平倉餘額!$A$4:$I$500,7,FALSE)</f>
        <v>#N/A</v>
      </c>
      <c r="T942" s="64" t="e">
        <f>VLOOKUP($B942,選擇權未平倉餘額!$A$4:$I$500,8,FALSE)</f>
        <v>#N/A</v>
      </c>
      <c r="U942" s="64" t="e">
        <f>VLOOKUP($B942,選擇權未平倉餘額!$A$4:$I$500,9,FALSE)</f>
        <v>#N/A</v>
      </c>
      <c r="V942" s="39" t="e">
        <f>VLOOKUP($B942,臺指選擇權P_C_Ratios!$A$4:$C$500,3,FALSE)</f>
        <v>#N/A</v>
      </c>
      <c r="W942" s="41" t="e">
        <f>VLOOKUP($B942,散戶多空比!$A$6:$L$500,12,FALSE)</f>
        <v>#N/A</v>
      </c>
      <c r="X942" s="40" t="e">
        <f>VLOOKUP($B942,期貨大額交易人未沖銷部位!$A$4:$O$499,4,FALSE)</f>
        <v>#N/A</v>
      </c>
      <c r="Y942" s="40" t="e">
        <f>VLOOKUP($B942,期貨大額交易人未沖銷部位!$A$4:$O$499,7,FALSE)</f>
        <v>#N/A</v>
      </c>
      <c r="Z942" s="40" t="e">
        <f>VLOOKUP($B942,期貨大額交易人未沖銷部位!$A$4:$O$499,10,FALSE)</f>
        <v>#N/A</v>
      </c>
      <c r="AA942" s="40" t="e">
        <f>VLOOKUP($B942,期貨大額交易人未沖銷部位!$A$4:$O$499,13,FALSE)</f>
        <v>#N/A</v>
      </c>
      <c r="AB942" s="40" t="e">
        <f>VLOOKUP($B942,期貨大額交易人未沖銷部位!$A$4:$O$499,14,FALSE)</f>
        <v>#N/A</v>
      </c>
      <c r="AC942" s="40" t="e">
        <f>VLOOKUP($B942,期貨大額交易人未沖銷部位!$A$4:$O$499,15,FALSE)</f>
        <v>#N/A</v>
      </c>
      <c r="AD942" s="33" t="e">
        <f>VLOOKUP($B942,三大美股走勢!$A$4:$J$495,4,FALSE)</f>
        <v>#N/A</v>
      </c>
      <c r="AE942" s="33" t="e">
        <f>VLOOKUP($B942,三大美股走勢!$A$4:$J$495,7,FALSE)</f>
        <v>#N/A</v>
      </c>
      <c r="AF942" s="33" t="e">
        <f>VLOOKUP($B942,三大美股走勢!$A$4:$J$495,10,FALSE)</f>
        <v>#N/A</v>
      </c>
    </row>
    <row r="943" spans="2:32">
      <c r="B943" s="32">
        <v>43722</v>
      </c>
      <c r="C943" s="33" t="e">
        <f>VLOOKUP($B943,大盤與近月台指!$A$4:$I$499,2,FALSE)</f>
        <v>#N/A</v>
      </c>
      <c r="D943" s="34" t="e">
        <f>VLOOKUP($B943,大盤與近月台指!$A$4:$I$499,3,FALSE)</f>
        <v>#N/A</v>
      </c>
      <c r="E943" s="35" t="e">
        <f>VLOOKUP($B943,大盤與近月台指!$A$4:$I$499,4,FALSE)</f>
        <v>#N/A</v>
      </c>
      <c r="F943" s="33" t="e">
        <f>VLOOKUP($B943,大盤與近月台指!$A$4:$I$499,5,FALSE)</f>
        <v>#N/A</v>
      </c>
      <c r="G943" s="49" t="e">
        <f>VLOOKUP($B943,三大法人買賣超!$A$4:$I$500,3,FALSE)</f>
        <v>#N/A</v>
      </c>
      <c r="H943" s="34" t="e">
        <f>VLOOKUP($B943,三大法人買賣超!$A$4:$I$500,5,FALSE)</f>
        <v>#N/A</v>
      </c>
      <c r="I943" s="27" t="e">
        <f>VLOOKUP($B943,三大法人買賣超!$A$4:$I$500,7,FALSE)</f>
        <v>#N/A</v>
      </c>
      <c r="J943" s="27" t="e">
        <f>VLOOKUP($B943,三大法人買賣超!$A$4:$I$500,9,FALSE)</f>
        <v>#N/A</v>
      </c>
      <c r="K943" s="37">
        <f>新台幣匯率美元指數!B944</f>
        <v>0</v>
      </c>
      <c r="L943" s="38">
        <f>新台幣匯率美元指數!C944</f>
        <v>0</v>
      </c>
      <c r="M943" s="39">
        <f>新台幣匯率美元指數!D944</f>
        <v>0</v>
      </c>
      <c r="N943" s="27" t="e">
        <f>VLOOKUP($B943,外資期貨未平倉口數!$A$4:$M$499,4,FALSE)</f>
        <v>#N/A</v>
      </c>
      <c r="O943" s="27" t="e">
        <f>VLOOKUP($B943,外資期貨未平倉口數!$A$4:$M$499,9,FALSE)</f>
        <v>#N/A</v>
      </c>
      <c r="P943" s="27" t="e">
        <f>VLOOKUP($B943,外資期貨未平倉口數!$A$4:$M$499,10,FALSE)</f>
        <v>#N/A</v>
      </c>
      <c r="Q943" s="27" t="e">
        <f>VLOOKUP($B943,外資期貨未平倉口數!$A$4:$M$499,11,FALSE)</f>
        <v>#N/A</v>
      </c>
      <c r="R943" s="64" t="e">
        <f>VLOOKUP($B943,選擇權未平倉餘額!$A$4:$I$500,6,FALSE)</f>
        <v>#N/A</v>
      </c>
      <c r="S943" s="64" t="e">
        <f>VLOOKUP($B943,選擇權未平倉餘額!$A$4:$I$500,7,FALSE)</f>
        <v>#N/A</v>
      </c>
      <c r="T943" s="64" t="e">
        <f>VLOOKUP($B943,選擇權未平倉餘額!$A$4:$I$500,8,FALSE)</f>
        <v>#N/A</v>
      </c>
      <c r="U943" s="64" t="e">
        <f>VLOOKUP($B943,選擇權未平倉餘額!$A$4:$I$500,9,FALSE)</f>
        <v>#N/A</v>
      </c>
      <c r="V943" s="39" t="e">
        <f>VLOOKUP($B943,臺指選擇權P_C_Ratios!$A$4:$C$500,3,FALSE)</f>
        <v>#N/A</v>
      </c>
      <c r="W943" s="41" t="e">
        <f>VLOOKUP($B943,散戶多空比!$A$6:$L$500,12,FALSE)</f>
        <v>#N/A</v>
      </c>
      <c r="X943" s="40" t="e">
        <f>VLOOKUP($B943,期貨大額交易人未沖銷部位!$A$4:$O$499,4,FALSE)</f>
        <v>#N/A</v>
      </c>
      <c r="Y943" s="40" t="e">
        <f>VLOOKUP($B943,期貨大額交易人未沖銷部位!$A$4:$O$499,7,FALSE)</f>
        <v>#N/A</v>
      </c>
      <c r="Z943" s="40" t="e">
        <f>VLOOKUP($B943,期貨大額交易人未沖銷部位!$A$4:$O$499,10,FALSE)</f>
        <v>#N/A</v>
      </c>
      <c r="AA943" s="40" t="e">
        <f>VLOOKUP($B943,期貨大額交易人未沖銷部位!$A$4:$O$499,13,FALSE)</f>
        <v>#N/A</v>
      </c>
      <c r="AB943" s="40" t="e">
        <f>VLOOKUP($B943,期貨大額交易人未沖銷部位!$A$4:$O$499,14,FALSE)</f>
        <v>#N/A</v>
      </c>
      <c r="AC943" s="40" t="e">
        <f>VLOOKUP($B943,期貨大額交易人未沖銷部位!$A$4:$O$499,15,FALSE)</f>
        <v>#N/A</v>
      </c>
      <c r="AD943" s="33" t="e">
        <f>VLOOKUP($B943,三大美股走勢!$A$4:$J$495,4,FALSE)</f>
        <v>#N/A</v>
      </c>
      <c r="AE943" s="33" t="e">
        <f>VLOOKUP($B943,三大美股走勢!$A$4:$J$495,7,FALSE)</f>
        <v>#N/A</v>
      </c>
      <c r="AF943" s="33" t="e">
        <f>VLOOKUP($B943,三大美股走勢!$A$4:$J$495,10,FALSE)</f>
        <v>#N/A</v>
      </c>
    </row>
    <row r="944" spans="2:32">
      <c r="B944" s="32">
        <v>43723</v>
      </c>
      <c r="C944" s="33" t="e">
        <f>VLOOKUP($B944,大盤與近月台指!$A$4:$I$499,2,FALSE)</f>
        <v>#N/A</v>
      </c>
      <c r="D944" s="34" t="e">
        <f>VLOOKUP($B944,大盤與近月台指!$A$4:$I$499,3,FALSE)</f>
        <v>#N/A</v>
      </c>
      <c r="E944" s="35" t="e">
        <f>VLOOKUP($B944,大盤與近月台指!$A$4:$I$499,4,FALSE)</f>
        <v>#N/A</v>
      </c>
      <c r="F944" s="33" t="e">
        <f>VLOOKUP($B944,大盤與近月台指!$A$4:$I$499,5,FALSE)</f>
        <v>#N/A</v>
      </c>
      <c r="G944" s="49" t="e">
        <f>VLOOKUP($B944,三大法人買賣超!$A$4:$I$500,3,FALSE)</f>
        <v>#N/A</v>
      </c>
      <c r="H944" s="34" t="e">
        <f>VLOOKUP($B944,三大法人買賣超!$A$4:$I$500,5,FALSE)</f>
        <v>#N/A</v>
      </c>
      <c r="I944" s="27" t="e">
        <f>VLOOKUP($B944,三大法人買賣超!$A$4:$I$500,7,FALSE)</f>
        <v>#N/A</v>
      </c>
      <c r="J944" s="27" t="e">
        <f>VLOOKUP($B944,三大法人買賣超!$A$4:$I$500,9,FALSE)</f>
        <v>#N/A</v>
      </c>
      <c r="K944" s="37">
        <f>新台幣匯率美元指數!B945</f>
        <v>0</v>
      </c>
      <c r="L944" s="38">
        <f>新台幣匯率美元指數!C945</f>
        <v>0</v>
      </c>
      <c r="M944" s="39">
        <f>新台幣匯率美元指數!D945</f>
        <v>0</v>
      </c>
      <c r="N944" s="27" t="e">
        <f>VLOOKUP($B944,外資期貨未平倉口數!$A$4:$M$499,4,FALSE)</f>
        <v>#N/A</v>
      </c>
      <c r="O944" s="27" t="e">
        <f>VLOOKUP($B944,外資期貨未平倉口數!$A$4:$M$499,9,FALSE)</f>
        <v>#N/A</v>
      </c>
      <c r="P944" s="27" t="e">
        <f>VLOOKUP($B944,外資期貨未平倉口數!$A$4:$M$499,10,FALSE)</f>
        <v>#N/A</v>
      </c>
      <c r="Q944" s="27" t="e">
        <f>VLOOKUP($B944,外資期貨未平倉口數!$A$4:$M$499,11,FALSE)</f>
        <v>#N/A</v>
      </c>
      <c r="R944" s="64" t="e">
        <f>VLOOKUP($B944,選擇權未平倉餘額!$A$4:$I$500,6,FALSE)</f>
        <v>#N/A</v>
      </c>
      <c r="S944" s="64" t="e">
        <f>VLOOKUP($B944,選擇權未平倉餘額!$A$4:$I$500,7,FALSE)</f>
        <v>#N/A</v>
      </c>
      <c r="T944" s="64" t="e">
        <f>VLOOKUP($B944,選擇權未平倉餘額!$A$4:$I$500,8,FALSE)</f>
        <v>#N/A</v>
      </c>
      <c r="U944" s="64" t="e">
        <f>VLOOKUP($B944,選擇權未平倉餘額!$A$4:$I$500,9,FALSE)</f>
        <v>#N/A</v>
      </c>
      <c r="V944" s="39" t="e">
        <f>VLOOKUP($B944,臺指選擇權P_C_Ratios!$A$4:$C$500,3,FALSE)</f>
        <v>#N/A</v>
      </c>
      <c r="W944" s="41" t="e">
        <f>VLOOKUP($B944,散戶多空比!$A$6:$L$500,12,FALSE)</f>
        <v>#N/A</v>
      </c>
      <c r="X944" s="40" t="e">
        <f>VLOOKUP($B944,期貨大額交易人未沖銷部位!$A$4:$O$499,4,FALSE)</f>
        <v>#N/A</v>
      </c>
      <c r="Y944" s="40" t="e">
        <f>VLOOKUP($B944,期貨大額交易人未沖銷部位!$A$4:$O$499,7,FALSE)</f>
        <v>#N/A</v>
      </c>
      <c r="Z944" s="40" t="e">
        <f>VLOOKUP($B944,期貨大額交易人未沖銷部位!$A$4:$O$499,10,FALSE)</f>
        <v>#N/A</v>
      </c>
      <c r="AA944" s="40" t="e">
        <f>VLOOKUP($B944,期貨大額交易人未沖銷部位!$A$4:$O$499,13,FALSE)</f>
        <v>#N/A</v>
      </c>
      <c r="AB944" s="40" t="e">
        <f>VLOOKUP($B944,期貨大額交易人未沖銷部位!$A$4:$O$499,14,FALSE)</f>
        <v>#N/A</v>
      </c>
      <c r="AC944" s="40" t="e">
        <f>VLOOKUP($B944,期貨大額交易人未沖銷部位!$A$4:$O$499,15,FALSE)</f>
        <v>#N/A</v>
      </c>
      <c r="AD944" s="33" t="e">
        <f>VLOOKUP($B944,三大美股走勢!$A$4:$J$495,4,FALSE)</f>
        <v>#N/A</v>
      </c>
      <c r="AE944" s="33" t="e">
        <f>VLOOKUP($B944,三大美股走勢!$A$4:$J$495,7,FALSE)</f>
        <v>#N/A</v>
      </c>
      <c r="AF944" s="33" t="e">
        <f>VLOOKUP($B944,三大美股走勢!$A$4:$J$495,10,FALSE)</f>
        <v>#N/A</v>
      </c>
    </row>
    <row r="945" spans="2:32">
      <c r="B945" s="32">
        <v>43724</v>
      </c>
      <c r="C945" s="33" t="e">
        <f>VLOOKUP($B945,大盤與近月台指!$A$4:$I$499,2,FALSE)</f>
        <v>#N/A</v>
      </c>
      <c r="D945" s="34" t="e">
        <f>VLOOKUP($B945,大盤與近月台指!$A$4:$I$499,3,FALSE)</f>
        <v>#N/A</v>
      </c>
      <c r="E945" s="35" t="e">
        <f>VLOOKUP($B945,大盤與近月台指!$A$4:$I$499,4,FALSE)</f>
        <v>#N/A</v>
      </c>
      <c r="F945" s="33" t="e">
        <f>VLOOKUP($B945,大盤與近月台指!$A$4:$I$499,5,FALSE)</f>
        <v>#N/A</v>
      </c>
      <c r="G945" s="49" t="e">
        <f>VLOOKUP($B945,三大法人買賣超!$A$4:$I$500,3,FALSE)</f>
        <v>#N/A</v>
      </c>
      <c r="H945" s="34" t="e">
        <f>VLOOKUP($B945,三大法人買賣超!$A$4:$I$500,5,FALSE)</f>
        <v>#N/A</v>
      </c>
      <c r="I945" s="27" t="e">
        <f>VLOOKUP($B945,三大法人買賣超!$A$4:$I$500,7,FALSE)</f>
        <v>#N/A</v>
      </c>
      <c r="J945" s="27" t="e">
        <f>VLOOKUP($B945,三大法人買賣超!$A$4:$I$500,9,FALSE)</f>
        <v>#N/A</v>
      </c>
      <c r="K945" s="37">
        <f>新台幣匯率美元指數!B946</f>
        <v>0</v>
      </c>
      <c r="L945" s="38">
        <f>新台幣匯率美元指數!C946</f>
        <v>0</v>
      </c>
      <c r="M945" s="39">
        <f>新台幣匯率美元指數!D946</f>
        <v>0</v>
      </c>
      <c r="N945" s="27" t="e">
        <f>VLOOKUP($B945,外資期貨未平倉口數!$A$4:$M$499,4,FALSE)</f>
        <v>#N/A</v>
      </c>
      <c r="O945" s="27" t="e">
        <f>VLOOKUP($B945,外資期貨未平倉口數!$A$4:$M$499,9,FALSE)</f>
        <v>#N/A</v>
      </c>
      <c r="P945" s="27" t="e">
        <f>VLOOKUP($B945,外資期貨未平倉口數!$A$4:$M$499,10,FALSE)</f>
        <v>#N/A</v>
      </c>
      <c r="Q945" s="27" t="e">
        <f>VLOOKUP($B945,外資期貨未平倉口數!$A$4:$M$499,11,FALSE)</f>
        <v>#N/A</v>
      </c>
      <c r="R945" s="64" t="e">
        <f>VLOOKUP($B945,選擇權未平倉餘額!$A$4:$I$500,6,FALSE)</f>
        <v>#N/A</v>
      </c>
      <c r="S945" s="64" t="e">
        <f>VLOOKUP($B945,選擇權未平倉餘額!$A$4:$I$500,7,FALSE)</f>
        <v>#N/A</v>
      </c>
      <c r="T945" s="64" t="e">
        <f>VLOOKUP($B945,選擇權未平倉餘額!$A$4:$I$500,8,FALSE)</f>
        <v>#N/A</v>
      </c>
      <c r="U945" s="64" t="e">
        <f>VLOOKUP($B945,選擇權未平倉餘額!$A$4:$I$500,9,FALSE)</f>
        <v>#N/A</v>
      </c>
      <c r="V945" s="39" t="e">
        <f>VLOOKUP($B945,臺指選擇權P_C_Ratios!$A$4:$C$500,3,FALSE)</f>
        <v>#N/A</v>
      </c>
      <c r="W945" s="41" t="e">
        <f>VLOOKUP($B945,散戶多空比!$A$6:$L$500,12,FALSE)</f>
        <v>#N/A</v>
      </c>
      <c r="X945" s="40" t="e">
        <f>VLOOKUP($B945,期貨大額交易人未沖銷部位!$A$4:$O$499,4,FALSE)</f>
        <v>#N/A</v>
      </c>
      <c r="Y945" s="40" t="e">
        <f>VLOOKUP($B945,期貨大額交易人未沖銷部位!$A$4:$O$499,7,FALSE)</f>
        <v>#N/A</v>
      </c>
      <c r="Z945" s="40" t="e">
        <f>VLOOKUP($B945,期貨大額交易人未沖銷部位!$A$4:$O$499,10,FALSE)</f>
        <v>#N/A</v>
      </c>
      <c r="AA945" s="40" t="e">
        <f>VLOOKUP($B945,期貨大額交易人未沖銷部位!$A$4:$O$499,13,FALSE)</f>
        <v>#N/A</v>
      </c>
      <c r="AB945" s="40" t="e">
        <f>VLOOKUP($B945,期貨大額交易人未沖銷部位!$A$4:$O$499,14,FALSE)</f>
        <v>#N/A</v>
      </c>
      <c r="AC945" s="40" t="e">
        <f>VLOOKUP($B945,期貨大額交易人未沖銷部位!$A$4:$O$499,15,FALSE)</f>
        <v>#N/A</v>
      </c>
      <c r="AD945" s="33" t="e">
        <f>VLOOKUP($B945,三大美股走勢!$A$4:$J$495,4,FALSE)</f>
        <v>#N/A</v>
      </c>
      <c r="AE945" s="33" t="e">
        <f>VLOOKUP($B945,三大美股走勢!$A$4:$J$495,7,FALSE)</f>
        <v>#N/A</v>
      </c>
      <c r="AF945" s="33" t="e">
        <f>VLOOKUP($B945,三大美股走勢!$A$4:$J$495,10,FALSE)</f>
        <v>#N/A</v>
      </c>
    </row>
    <row r="946" spans="2:32">
      <c r="B946" s="32">
        <v>43725</v>
      </c>
      <c r="C946" s="33" t="e">
        <f>VLOOKUP($B946,大盤與近月台指!$A$4:$I$499,2,FALSE)</f>
        <v>#N/A</v>
      </c>
      <c r="D946" s="34" t="e">
        <f>VLOOKUP($B946,大盤與近月台指!$A$4:$I$499,3,FALSE)</f>
        <v>#N/A</v>
      </c>
      <c r="E946" s="35" t="e">
        <f>VLOOKUP($B946,大盤與近月台指!$A$4:$I$499,4,FALSE)</f>
        <v>#N/A</v>
      </c>
      <c r="F946" s="33" t="e">
        <f>VLOOKUP($B946,大盤與近月台指!$A$4:$I$499,5,FALSE)</f>
        <v>#N/A</v>
      </c>
      <c r="G946" s="49" t="e">
        <f>VLOOKUP($B946,三大法人買賣超!$A$4:$I$500,3,FALSE)</f>
        <v>#N/A</v>
      </c>
      <c r="H946" s="34" t="e">
        <f>VLOOKUP($B946,三大法人買賣超!$A$4:$I$500,5,FALSE)</f>
        <v>#N/A</v>
      </c>
      <c r="I946" s="27" t="e">
        <f>VLOOKUP($B946,三大法人買賣超!$A$4:$I$500,7,FALSE)</f>
        <v>#N/A</v>
      </c>
      <c r="J946" s="27" t="e">
        <f>VLOOKUP($B946,三大法人買賣超!$A$4:$I$500,9,FALSE)</f>
        <v>#N/A</v>
      </c>
      <c r="K946" s="37">
        <f>新台幣匯率美元指數!B947</f>
        <v>0</v>
      </c>
      <c r="L946" s="38">
        <f>新台幣匯率美元指數!C947</f>
        <v>0</v>
      </c>
      <c r="M946" s="39">
        <f>新台幣匯率美元指數!D947</f>
        <v>0</v>
      </c>
      <c r="N946" s="27" t="e">
        <f>VLOOKUP($B946,外資期貨未平倉口數!$A$4:$M$499,4,FALSE)</f>
        <v>#N/A</v>
      </c>
      <c r="O946" s="27" t="e">
        <f>VLOOKUP($B946,外資期貨未平倉口數!$A$4:$M$499,9,FALSE)</f>
        <v>#N/A</v>
      </c>
      <c r="P946" s="27" t="e">
        <f>VLOOKUP($B946,外資期貨未平倉口數!$A$4:$M$499,10,FALSE)</f>
        <v>#N/A</v>
      </c>
      <c r="Q946" s="27" t="e">
        <f>VLOOKUP($B946,外資期貨未平倉口數!$A$4:$M$499,11,FALSE)</f>
        <v>#N/A</v>
      </c>
      <c r="R946" s="64" t="e">
        <f>VLOOKUP($B946,選擇權未平倉餘額!$A$4:$I$500,6,FALSE)</f>
        <v>#N/A</v>
      </c>
      <c r="S946" s="64" t="e">
        <f>VLOOKUP($B946,選擇權未平倉餘額!$A$4:$I$500,7,FALSE)</f>
        <v>#N/A</v>
      </c>
      <c r="T946" s="64" t="e">
        <f>VLOOKUP($B946,選擇權未平倉餘額!$A$4:$I$500,8,FALSE)</f>
        <v>#N/A</v>
      </c>
      <c r="U946" s="64" t="e">
        <f>VLOOKUP($B946,選擇權未平倉餘額!$A$4:$I$500,9,FALSE)</f>
        <v>#N/A</v>
      </c>
      <c r="V946" s="39" t="e">
        <f>VLOOKUP($B946,臺指選擇權P_C_Ratios!$A$4:$C$500,3,FALSE)</f>
        <v>#N/A</v>
      </c>
      <c r="W946" s="41" t="e">
        <f>VLOOKUP($B946,散戶多空比!$A$6:$L$500,12,FALSE)</f>
        <v>#N/A</v>
      </c>
      <c r="X946" s="40" t="e">
        <f>VLOOKUP($B946,期貨大額交易人未沖銷部位!$A$4:$O$499,4,FALSE)</f>
        <v>#N/A</v>
      </c>
      <c r="Y946" s="40" t="e">
        <f>VLOOKUP($B946,期貨大額交易人未沖銷部位!$A$4:$O$499,7,FALSE)</f>
        <v>#N/A</v>
      </c>
      <c r="Z946" s="40" t="e">
        <f>VLOOKUP($B946,期貨大額交易人未沖銷部位!$A$4:$O$499,10,FALSE)</f>
        <v>#N/A</v>
      </c>
      <c r="AA946" s="40" t="e">
        <f>VLOOKUP($B946,期貨大額交易人未沖銷部位!$A$4:$O$499,13,FALSE)</f>
        <v>#N/A</v>
      </c>
      <c r="AB946" s="40" t="e">
        <f>VLOOKUP($B946,期貨大額交易人未沖銷部位!$A$4:$O$499,14,FALSE)</f>
        <v>#N/A</v>
      </c>
      <c r="AC946" s="40" t="e">
        <f>VLOOKUP($B946,期貨大額交易人未沖銷部位!$A$4:$O$499,15,FALSE)</f>
        <v>#N/A</v>
      </c>
      <c r="AD946" s="33" t="e">
        <f>VLOOKUP($B946,三大美股走勢!$A$4:$J$495,4,FALSE)</f>
        <v>#N/A</v>
      </c>
      <c r="AE946" s="33" t="e">
        <f>VLOOKUP($B946,三大美股走勢!$A$4:$J$495,7,FALSE)</f>
        <v>#N/A</v>
      </c>
      <c r="AF946" s="33" t="e">
        <f>VLOOKUP($B946,三大美股走勢!$A$4:$J$495,10,FALSE)</f>
        <v>#N/A</v>
      </c>
    </row>
    <row r="947" spans="2:32">
      <c r="B947" s="32">
        <v>43726</v>
      </c>
      <c r="C947" s="33" t="e">
        <f>VLOOKUP($B947,大盤與近月台指!$A$4:$I$499,2,FALSE)</f>
        <v>#N/A</v>
      </c>
      <c r="D947" s="34" t="e">
        <f>VLOOKUP($B947,大盤與近月台指!$A$4:$I$499,3,FALSE)</f>
        <v>#N/A</v>
      </c>
      <c r="E947" s="35" t="e">
        <f>VLOOKUP($B947,大盤與近月台指!$A$4:$I$499,4,FALSE)</f>
        <v>#N/A</v>
      </c>
      <c r="F947" s="33" t="e">
        <f>VLOOKUP($B947,大盤與近月台指!$A$4:$I$499,5,FALSE)</f>
        <v>#N/A</v>
      </c>
      <c r="G947" s="49" t="e">
        <f>VLOOKUP($B947,三大法人買賣超!$A$4:$I$500,3,FALSE)</f>
        <v>#N/A</v>
      </c>
      <c r="H947" s="34" t="e">
        <f>VLOOKUP($B947,三大法人買賣超!$A$4:$I$500,5,FALSE)</f>
        <v>#N/A</v>
      </c>
      <c r="I947" s="27" t="e">
        <f>VLOOKUP($B947,三大法人買賣超!$A$4:$I$500,7,FALSE)</f>
        <v>#N/A</v>
      </c>
      <c r="J947" s="27" t="e">
        <f>VLOOKUP($B947,三大法人買賣超!$A$4:$I$500,9,FALSE)</f>
        <v>#N/A</v>
      </c>
      <c r="K947" s="37">
        <f>新台幣匯率美元指數!B948</f>
        <v>0</v>
      </c>
      <c r="L947" s="38">
        <f>新台幣匯率美元指數!C948</f>
        <v>0</v>
      </c>
      <c r="M947" s="39">
        <f>新台幣匯率美元指數!D948</f>
        <v>0</v>
      </c>
      <c r="N947" s="27" t="e">
        <f>VLOOKUP($B947,外資期貨未平倉口數!$A$4:$M$499,4,FALSE)</f>
        <v>#N/A</v>
      </c>
      <c r="O947" s="27" t="e">
        <f>VLOOKUP($B947,外資期貨未平倉口數!$A$4:$M$499,9,FALSE)</f>
        <v>#N/A</v>
      </c>
      <c r="P947" s="27" t="e">
        <f>VLOOKUP($B947,外資期貨未平倉口數!$A$4:$M$499,10,FALSE)</f>
        <v>#N/A</v>
      </c>
      <c r="Q947" s="27" t="e">
        <f>VLOOKUP($B947,外資期貨未平倉口數!$A$4:$M$499,11,FALSE)</f>
        <v>#N/A</v>
      </c>
      <c r="R947" s="64" t="e">
        <f>VLOOKUP($B947,選擇權未平倉餘額!$A$4:$I$500,6,FALSE)</f>
        <v>#N/A</v>
      </c>
      <c r="S947" s="64" t="e">
        <f>VLOOKUP($B947,選擇權未平倉餘額!$A$4:$I$500,7,FALSE)</f>
        <v>#N/A</v>
      </c>
      <c r="T947" s="64" t="e">
        <f>VLOOKUP($B947,選擇權未平倉餘額!$A$4:$I$500,8,FALSE)</f>
        <v>#N/A</v>
      </c>
      <c r="U947" s="64" t="e">
        <f>VLOOKUP($B947,選擇權未平倉餘額!$A$4:$I$500,9,FALSE)</f>
        <v>#N/A</v>
      </c>
      <c r="V947" s="39" t="e">
        <f>VLOOKUP($B947,臺指選擇權P_C_Ratios!$A$4:$C$500,3,FALSE)</f>
        <v>#N/A</v>
      </c>
      <c r="W947" s="41" t="e">
        <f>VLOOKUP($B947,散戶多空比!$A$6:$L$500,12,FALSE)</f>
        <v>#N/A</v>
      </c>
      <c r="X947" s="40" t="e">
        <f>VLOOKUP($B947,期貨大額交易人未沖銷部位!$A$4:$O$499,4,FALSE)</f>
        <v>#N/A</v>
      </c>
      <c r="Y947" s="40" t="e">
        <f>VLOOKUP($B947,期貨大額交易人未沖銷部位!$A$4:$O$499,7,FALSE)</f>
        <v>#N/A</v>
      </c>
      <c r="Z947" s="40" t="e">
        <f>VLOOKUP($B947,期貨大額交易人未沖銷部位!$A$4:$O$499,10,FALSE)</f>
        <v>#N/A</v>
      </c>
      <c r="AA947" s="40" t="e">
        <f>VLOOKUP($B947,期貨大額交易人未沖銷部位!$A$4:$O$499,13,FALSE)</f>
        <v>#N/A</v>
      </c>
      <c r="AB947" s="40" t="e">
        <f>VLOOKUP($B947,期貨大額交易人未沖銷部位!$A$4:$O$499,14,FALSE)</f>
        <v>#N/A</v>
      </c>
      <c r="AC947" s="40" t="e">
        <f>VLOOKUP($B947,期貨大額交易人未沖銷部位!$A$4:$O$499,15,FALSE)</f>
        <v>#N/A</v>
      </c>
      <c r="AD947" s="33" t="e">
        <f>VLOOKUP($B947,三大美股走勢!$A$4:$J$495,4,FALSE)</f>
        <v>#N/A</v>
      </c>
      <c r="AE947" s="33" t="e">
        <f>VLOOKUP($B947,三大美股走勢!$A$4:$J$495,7,FALSE)</f>
        <v>#N/A</v>
      </c>
      <c r="AF947" s="33" t="e">
        <f>VLOOKUP($B947,三大美股走勢!$A$4:$J$495,10,FALSE)</f>
        <v>#N/A</v>
      </c>
    </row>
    <row r="948" spans="2:32">
      <c r="B948" s="32">
        <v>43727</v>
      </c>
      <c r="C948" s="33" t="e">
        <f>VLOOKUP($B948,大盤與近月台指!$A$4:$I$499,2,FALSE)</f>
        <v>#N/A</v>
      </c>
      <c r="D948" s="34" t="e">
        <f>VLOOKUP($B948,大盤與近月台指!$A$4:$I$499,3,FALSE)</f>
        <v>#N/A</v>
      </c>
      <c r="E948" s="35" t="e">
        <f>VLOOKUP($B948,大盤與近月台指!$A$4:$I$499,4,FALSE)</f>
        <v>#N/A</v>
      </c>
      <c r="F948" s="33" t="e">
        <f>VLOOKUP($B948,大盤與近月台指!$A$4:$I$499,5,FALSE)</f>
        <v>#N/A</v>
      </c>
      <c r="G948" s="49" t="e">
        <f>VLOOKUP($B948,三大法人買賣超!$A$4:$I$500,3,FALSE)</f>
        <v>#N/A</v>
      </c>
      <c r="H948" s="34" t="e">
        <f>VLOOKUP($B948,三大法人買賣超!$A$4:$I$500,5,FALSE)</f>
        <v>#N/A</v>
      </c>
      <c r="I948" s="27" t="e">
        <f>VLOOKUP($B948,三大法人買賣超!$A$4:$I$500,7,FALSE)</f>
        <v>#N/A</v>
      </c>
      <c r="J948" s="27" t="e">
        <f>VLOOKUP($B948,三大法人買賣超!$A$4:$I$500,9,FALSE)</f>
        <v>#N/A</v>
      </c>
      <c r="K948" s="37">
        <f>新台幣匯率美元指數!B949</f>
        <v>0</v>
      </c>
      <c r="L948" s="38">
        <f>新台幣匯率美元指數!C949</f>
        <v>0</v>
      </c>
      <c r="M948" s="39">
        <f>新台幣匯率美元指數!D949</f>
        <v>0</v>
      </c>
      <c r="N948" s="27" t="e">
        <f>VLOOKUP($B948,外資期貨未平倉口數!$A$4:$M$499,4,FALSE)</f>
        <v>#N/A</v>
      </c>
      <c r="O948" s="27" t="e">
        <f>VLOOKUP($B948,外資期貨未平倉口數!$A$4:$M$499,9,FALSE)</f>
        <v>#N/A</v>
      </c>
      <c r="P948" s="27" t="e">
        <f>VLOOKUP($B948,外資期貨未平倉口數!$A$4:$M$499,10,FALSE)</f>
        <v>#N/A</v>
      </c>
      <c r="Q948" s="27" t="e">
        <f>VLOOKUP($B948,外資期貨未平倉口數!$A$4:$M$499,11,FALSE)</f>
        <v>#N/A</v>
      </c>
      <c r="R948" s="64" t="e">
        <f>VLOOKUP($B948,選擇權未平倉餘額!$A$4:$I$500,6,FALSE)</f>
        <v>#N/A</v>
      </c>
      <c r="S948" s="64" t="e">
        <f>VLOOKUP($B948,選擇權未平倉餘額!$A$4:$I$500,7,FALSE)</f>
        <v>#N/A</v>
      </c>
      <c r="T948" s="64" t="e">
        <f>VLOOKUP($B948,選擇權未平倉餘額!$A$4:$I$500,8,FALSE)</f>
        <v>#N/A</v>
      </c>
      <c r="U948" s="64" t="e">
        <f>VLOOKUP($B948,選擇權未平倉餘額!$A$4:$I$500,9,FALSE)</f>
        <v>#N/A</v>
      </c>
      <c r="V948" s="39" t="e">
        <f>VLOOKUP($B948,臺指選擇權P_C_Ratios!$A$4:$C$500,3,FALSE)</f>
        <v>#N/A</v>
      </c>
      <c r="W948" s="41" t="e">
        <f>VLOOKUP($B948,散戶多空比!$A$6:$L$500,12,FALSE)</f>
        <v>#N/A</v>
      </c>
      <c r="X948" s="40" t="e">
        <f>VLOOKUP($B948,期貨大額交易人未沖銷部位!$A$4:$O$499,4,FALSE)</f>
        <v>#N/A</v>
      </c>
      <c r="Y948" s="40" t="e">
        <f>VLOOKUP($B948,期貨大額交易人未沖銷部位!$A$4:$O$499,7,FALSE)</f>
        <v>#N/A</v>
      </c>
      <c r="Z948" s="40" t="e">
        <f>VLOOKUP($B948,期貨大額交易人未沖銷部位!$A$4:$O$499,10,FALSE)</f>
        <v>#N/A</v>
      </c>
      <c r="AA948" s="40" t="e">
        <f>VLOOKUP($B948,期貨大額交易人未沖銷部位!$A$4:$O$499,13,FALSE)</f>
        <v>#N/A</v>
      </c>
      <c r="AB948" s="40" t="e">
        <f>VLOOKUP($B948,期貨大額交易人未沖銷部位!$A$4:$O$499,14,FALSE)</f>
        <v>#N/A</v>
      </c>
      <c r="AC948" s="40" t="e">
        <f>VLOOKUP($B948,期貨大額交易人未沖銷部位!$A$4:$O$499,15,FALSE)</f>
        <v>#N/A</v>
      </c>
      <c r="AD948" s="33" t="e">
        <f>VLOOKUP($B948,三大美股走勢!$A$4:$J$495,4,FALSE)</f>
        <v>#N/A</v>
      </c>
      <c r="AE948" s="33" t="e">
        <f>VLOOKUP($B948,三大美股走勢!$A$4:$J$495,7,FALSE)</f>
        <v>#N/A</v>
      </c>
      <c r="AF948" s="33" t="e">
        <f>VLOOKUP($B948,三大美股走勢!$A$4:$J$495,10,FALSE)</f>
        <v>#N/A</v>
      </c>
    </row>
    <row r="949" spans="2:32">
      <c r="B949" s="32">
        <v>43728</v>
      </c>
      <c r="C949" s="33" t="e">
        <f>VLOOKUP($B949,大盤與近月台指!$A$4:$I$499,2,FALSE)</f>
        <v>#N/A</v>
      </c>
      <c r="D949" s="34" t="e">
        <f>VLOOKUP($B949,大盤與近月台指!$A$4:$I$499,3,FALSE)</f>
        <v>#N/A</v>
      </c>
      <c r="E949" s="35" t="e">
        <f>VLOOKUP($B949,大盤與近月台指!$A$4:$I$499,4,FALSE)</f>
        <v>#N/A</v>
      </c>
      <c r="F949" s="33" t="e">
        <f>VLOOKUP($B949,大盤與近月台指!$A$4:$I$499,5,FALSE)</f>
        <v>#N/A</v>
      </c>
      <c r="G949" s="49" t="e">
        <f>VLOOKUP($B949,三大法人買賣超!$A$4:$I$500,3,FALSE)</f>
        <v>#N/A</v>
      </c>
      <c r="H949" s="34" t="e">
        <f>VLOOKUP($B949,三大法人買賣超!$A$4:$I$500,5,FALSE)</f>
        <v>#N/A</v>
      </c>
      <c r="I949" s="27" t="e">
        <f>VLOOKUP($B949,三大法人買賣超!$A$4:$I$500,7,FALSE)</f>
        <v>#N/A</v>
      </c>
      <c r="J949" s="27" t="e">
        <f>VLOOKUP($B949,三大法人買賣超!$A$4:$I$500,9,FALSE)</f>
        <v>#N/A</v>
      </c>
      <c r="K949" s="37">
        <f>新台幣匯率美元指數!B950</f>
        <v>0</v>
      </c>
      <c r="L949" s="38">
        <f>新台幣匯率美元指數!C950</f>
        <v>0</v>
      </c>
      <c r="M949" s="39">
        <f>新台幣匯率美元指數!D950</f>
        <v>0</v>
      </c>
      <c r="N949" s="27" t="e">
        <f>VLOOKUP($B949,外資期貨未平倉口數!$A$4:$M$499,4,FALSE)</f>
        <v>#N/A</v>
      </c>
      <c r="O949" s="27" t="e">
        <f>VLOOKUP($B949,外資期貨未平倉口數!$A$4:$M$499,9,FALSE)</f>
        <v>#N/A</v>
      </c>
      <c r="P949" s="27" t="e">
        <f>VLOOKUP($B949,外資期貨未平倉口數!$A$4:$M$499,10,FALSE)</f>
        <v>#N/A</v>
      </c>
      <c r="Q949" s="27" t="e">
        <f>VLOOKUP($B949,外資期貨未平倉口數!$A$4:$M$499,11,FALSE)</f>
        <v>#N/A</v>
      </c>
      <c r="R949" s="64" t="e">
        <f>VLOOKUP($B949,選擇權未平倉餘額!$A$4:$I$500,6,FALSE)</f>
        <v>#N/A</v>
      </c>
      <c r="S949" s="64" t="e">
        <f>VLOOKUP($B949,選擇權未平倉餘額!$A$4:$I$500,7,FALSE)</f>
        <v>#N/A</v>
      </c>
      <c r="T949" s="64" t="e">
        <f>VLOOKUP($B949,選擇權未平倉餘額!$A$4:$I$500,8,FALSE)</f>
        <v>#N/A</v>
      </c>
      <c r="U949" s="64" t="e">
        <f>VLOOKUP($B949,選擇權未平倉餘額!$A$4:$I$500,9,FALSE)</f>
        <v>#N/A</v>
      </c>
      <c r="V949" s="39" t="e">
        <f>VLOOKUP($B949,臺指選擇權P_C_Ratios!$A$4:$C$500,3,FALSE)</f>
        <v>#N/A</v>
      </c>
      <c r="W949" s="41" t="e">
        <f>VLOOKUP($B949,散戶多空比!$A$6:$L$500,12,FALSE)</f>
        <v>#N/A</v>
      </c>
      <c r="X949" s="40" t="e">
        <f>VLOOKUP($B949,期貨大額交易人未沖銷部位!$A$4:$O$499,4,FALSE)</f>
        <v>#N/A</v>
      </c>
      <c r="Y949" s="40" t="e">
        <f>VLOOKUP($B949,期貨大額交易人未沖銷部位!$A$4:$O$499,7,FALSE)</f>
        <v>#N/A</v>
      </c>
      <c r="Z949" s="40" t="e">
        <f>VLOOKUP($B949,期貨大額交易人未沖銷部位!$A$4:$O$499,10,FALSE)</f>
        <v>#N/A</v>
      </c>
      <c r="AA949" s="40" t="e">
        <f>VLOOKUP($B949,期貨大額交易人未沖銷部位!$A$4:$O$499,13,FALSE)</f>
        <v>#N/A</v>
      </c>
      <c r="AB949" s="40" t="e">
        <f>VLOOKUP($B949,期貨大額交易人未沖銷部位!$A$4:$O$499,14,FALSE)</f>
        <v>#N/A</v>
      </c>
      <c r="AC949" s="40" t="e">
        <f>VLOOKUP($B949,期貨大額交易人未沖銷部位!$A$4:$O$499,15,FALSE)</f>
        <v>#N/A</v>
      </c>
      <c r="AD949" s="33" t="e">
        <f>VLOOKUP($B949,三大美股走勢!$A$4:$J$495,4,FALSE)</f>
        <v>#N/A</v>
      </c>
      <c r="AE949" s="33" t="e">
        <f>VLOOKUP($B949,三大美股走勢!$A$4:$J$495,7,FALSE)</f>
        <v>#N/A</v>
      </c>
      <c r="AF949" s="33" t="e">
        <f>VLOOKUP($B949,三大美股走勢!$A$4:$J$495,10,FALSE)</f>
        <v>#N/A</v>
      </c>
    </row>
    <row r="950" spans="2:32">
      <c r="B950" s="32">
        <v>43729</v>
      </c>
      <c r="C950" s="33" t="e">
        <f>VLOOKUP($B950,大盤與近月台指!$A$4:$I$499,2,FALSE)</f>
        <v>#N/A</v>
      </c>
      <c r="D950" s="34" t="e">
        <f>VLOOKUP($B950,大盤與近月台指!$A$4:$I$499,3,FALSE)</f>
        <v>#N/A</v>
      </c>
      <c r="E950" s="35" t="e">
        <f>VLOOKUP($B950,大盤與近月台指!$A$4:$I$499,4,FALSE)</f>
        <v>#N/A</v>
      </c>
      <c r="F950" s="33" t="e">
        <f>VLOOKUP($B950,大盤與近月台指!$A$4:$I$499,5,FALSE)</f>
        <v>#N/A</v>
      </c>
      <c r="G950" s="49" t="e">
        <f>VLOOKUP($B950,三大法人買賣超!$A$4:$I$500,3,FALSE)</f>
        <v>#N/A</v>
      </c>
      <c r="H950" s="34" t="e">
        <f>VLOOKUP($B950,三大法人買賣超!$A$4:$I$500,5,FALSE)</f>
        <v>#N/A</v>
      </c>
      <c r="I950" s="27" t="e">
        <f>VLOOKUP($B950,三大法人買賣超!$A$4:$I$500,7,FALSE)</f>
        <v>#N/A</v>
      </c>
      <c r="J950" s="27" t="e">
        <f>VLOOKUP($B950,三大法人買賣超!$A$4:$I$500,9,FALSE)</f>
        <v>#N/A</v>
      </c>
      <c r="K950" s="37">
        <f>新台幣匯率美元指數!B951</f>
        <v>0</v>
      </c>
      <c r="L950" s="38">
        <f>新台幣匯率美元指數!C951</f>
        <v>0</v>
      </c>
      <c r="M950" s="39">
        <f>新台幣匯率美元指數!D951</f>
        <v>0</v>
      </c>
      <c r="N950" s="27" t="e">
        <f>VLOOKUP($B950,外資期貨未平倉口數!$A$4:$M$499,4,FALSE)</f>
        <v>#N/A</v>
      </c>
      <c r="O950" s="27" t="e">
        <f>VLOOKUP($B950,外資期貨未平倉口數!$A$4:$M$499,9,FALSE)</f>
        <v>#N/A</v>
      </c>
      <c r="P950" s="27" t="e">
        <f>VLOOKUP($B950,外資期貨未平倉口數!$A$4:$M$499,10,FALSE)</f>
        <v>#N/A</v>
      </c>
      <c r="Q950" s="27" t="e">
        <f>VLOOKUP($B950,外資期貨未平倉口數!$A$4:$M$499,11,FALSE)</f>
        <v>#N/A</v>
      </c>
      <c r="R950" s="64" t="e">
        <f>VLOOKUP($B950,選擇權未平倉餘額!$A$4:$I$500,6,FALSE)</f>
        <v>#N/A</v>
      </c>
      <c r="S950" s="64" t="e">
        <f>VLOOKUP($B950,選擇權未平倉餘額!$A$4:$I$500,7,FALSE)</f>
        <v>#N/A</v>
      </c>
      <c r="T950" s="64" t="e">
        <f>VLOOKUP($B950,選擇權未平倉餘額!$A$4:$I$500,8,FALSE)</f>
        <v>#N/A</v>
      </c>
      <c r="U950" s="64" t="e">
        <f>VLOOKUP($B950,選擇權未平倉餘額!$A$4:$I$500,9,FALSE)</f>
        <v>#N/A</v>
      </c>
      <c r="V950" s="39" t="e">
        <f>VLOOKUP($B950,臺指選擇權P_C_Ratios!$A$4:$C$500,3,FALSE)</f>
        <v>#N/A</v>
      </c>
      <c r="W950" s="41" t="e">
        <f>VLOOKUP($B950,散戶多空比!$A$6:$L$500,12,FALSE)</f>
        <v>#N/A</v>
      </c>
      <c r="X950" s="40" t="e">
        <f>VLOOKUP($B950,期貨大額交易人未沖銷部位!$A$4:$O$499,4,FALSE)</f>
        <v>#N/A</v>
      </c>
      <c r="Y950" s="40" t="e">
        <f>VLOOKUP($B950,期貨大額交易人未沖銷部位!$A$4:$O$499,7,FALSE)</f>
        <v>#N/A</v>
      </c>
      <c r="Z950" s="40" t="e">
        <f>VLOOKUP($B950,期貨大額交易人未沖銷部位!$A$4:$O$499,10,FALSE)</f>
        <v>#N/A</v>
      </c>
      <c r="AA950" s="40" t="e">
        <f>VLOOKUP($B950,期貨大額交易人未沖銷部位!$A$4:$O$499,13,FALSE)</f>
        <v>#N/A</v>
      </c>
      <c r="AB950" s="40" t="e">
        <f>VLOOKUP($B950,期貨大額交易人未沖銷部位!$A$4:$O$499,14,FALSE)</f>
        <v>#N/A</v>
      </c>
      <c r="AC950" s="40" t="e">
        <f>VLOOKUP($B950,期貨大額交易人未沖銷部位!$A$4:$O$499,15,FALSE)</f>
        <v>#N/A</v>
      </c>
      <c r="AD950" s="33" t="e">
        <f>VLOOKUP($B950,三大美股走勢!$A$4:$J$495,4,FALSE)</f>
        <v>#N/A</v>
      </c>
      <c r="AE950" s="33" t="e">
        <f>VLOOKUP($B950,三大美股走勢!$A$4:$J$495,7,FALSE)</f>
        <v>#N/A</v>
      </c>
      <c r="AF950" s="33" t="e">
        <f>VLOOKUP($B950,三大美股走勢!$A$4:$J$495,10,FALSE)</f>
        <v>#N/A</v>
      </c>
    </row>
    <row r="951" spans="2:32">
      <c r="B951" s="32">
        <v>43730</v>
      </c>
      <c r="C951" s="33" t="e">
        <f>VLOOKUP($B951,大盤與近月台指!$A$4:$I$499,2,FALSE)</f>
        <v>#N/A</v>
      </c>
      <c r="D951" s="34" t="e">
        <f>VLOOKUP($B951,大盤與近月台指!$A$4:$I$499,3,FALSE)</f>
        <v>#N/A</v>
      </c>
      <c r="E951" s="35" t="e">
        <f>VLOOKUP($B951,大盤與近月台指!$A$4:$I$499,4,FALSE)</f>
        <v>#N/A</v>
      </c>
      <c r="F951" s="33" t="e">
        <f>VLOOKUP($B951,大盤與近月台指!$A$4:$I$499,5,FALSE)</f>
        <v>#N/A</v>
      </c>
      <c r="G951" s="49" t="e">
        <f>VLOOKUP($B951,三大法人買賣超!$A$4:$I$500,3,FALSE)</f>
        <v>#N/A</v>
      </c>
      <c r="H951" s="34" t="e">
        <f>VLOOKUP($B951,三大法人買賣超!$A$4:$I$500,5,FALSE)</f>
        <v>#N/A</v>
      </c>
      <c r="I951" s="27" t="e">
        <f>VLOOKUP($B951,三大法人買賣超!$A$4:$I$500,7,FALSE)</f>
        <v>#N/A</v>
      </c>
      <c r="J951" s="27" t="e">
        <f>VLOOKUP($B951,三大法人買賣超!$A$4:$I$500,9,FALSE)</f>
        <v>#N/A</v>
      </c>
      <c r="K951" s="37">
        <f>新台幣匯率美元指數!B952</f>
        <v>0</v>
      </c>
      <c r="L951" s="38">
        <f>新台幣匯率美元指數!C952</f>
        <v>0</v>
      </c>
      <c r="M951" s="39">
        <f>新台幣匯率美元指數!D952</f>
        <v>0</v>
      </c>
      <c r="N951" s="27" t="e">
        <f>VLOOKUP($B951,外資期貨未平倉口數!$A$4:$M$499,4,FALSE)</f>
        <v>#N/A</v>
      </c>
      <c r="O951" s="27" t="e">
        <f>VLOOKUP($B951,外資期貨未平倉口數!$A$4:$M$499,9,FALSE)</f>
        <v>#N/A</v>
      </c>
      <c r="P951" s="27" t="e">
        <f>VLOOKUP($B951,外資期貨未平倉口數!$A$4:$M$499,10,FALSE)</f>
        <v>#N/A</v>
      </c>
      <c r="Q951" s="27" t="e">
        <f>VLOOKUP($B951,外資期貨未平倉口數!$A$4:$M$499,11,FALSE)</f>
        <v>#N/A</v>
      </c>
      <c r="R951" s="64" t="e">
        <f>VLOOKUP($B951,選擇權未平倉餘額!$A$4:$I$500,6,FALSE)</f>
        <v>#N/A</v>
      </c>
      <c r="S951" s="64" t="e">
        <f>VLOOKUP($B951,選擇權未平倉餘額!$A$4:$I$500,7,FALSE)</f>
        <v>#N/A</v>
      </c>
      <c r="T951" s="64" t="e">
        <f>VLOOKUP($B951,選擇權未平倉餘額!$A$4:$I$500,8,FALSE)</f>
        <v>#N/A</v>
      </c>
      <c r="U951" s="64" t="e">
        <f>VLOOKUP($B951,選擇權未平倉餘額!$A$4:$I$500,9,FALSE)</f>
        <v>#N/A</v>
      </c>
      <c r="V951" s="39" t="e">
        <f>VLOOKUP($B951,臺指選擇權P_C_Ratios!$A$4:$C$500,3,FALSE)</f>
        <v>#N/A</v>
      </c>
      <c r="W951" s="41" t="e">
        <f>VLOOKUP($B951,散戶多空比!$A$6:$L$500,12,FALSE)</f>
        <v>#N/A</v>
      </c>
      <c r="X951" s="40" t="e">
        <f>VLOOKUP($B951,期貨大額交易人未沖銷部位!$A$4:$O$499,4,FALSE)</f>
        <v>#N/A</v>
      </c>
      <c r="Y951" s="40" t="e">
        <f>VLOOKUP($B951,期貨大額交易人未沖銷部位!$A$4:$O$499,7,FALSE)</f>
        <v>#N/A</v>
      </c>
      <c r="Z951" s="40" t="e">
        <f>VLOOKUP($B951,期貨大額交易人未沖銷部位!$A$4:$O$499,10,FALSE)</f>
        <v>#N/A</v>
      </c>
      <c r="AA951" s="40" t="e">
        <f>VLOOKUP($B951,期貨大額交易人未沖銷部位!$A$4:$O$499,13,FALSE)</f>
        <v>#N/A</v>
      </c>
      <c r="AB951" s="40" t="e">
        <f>VLOOKUP($B951,期貨大額交易人未沖銷部位!$A$4:$O$499,14,FALSE)</f>
        <v>#N/A</v>
      </c>
      <c r="AC951" s="40" t="e">
        <f>VLOOKUP($B951,期貨大額交易人未沖銷部位!$A$4:$O$499,15,FALSE)</f>
        <v>#N/A</v>
      </c>
      <c r="AD951" s="33" t="e">
        <f>VLOOKUP($B951,三大美股走勢!$A$4:$J$495,4,FALSE)</f>
        <v>#N/A</v>
      </c>
      <c r="AE951" s="33" t="e">
        <f>VLOOKUP($B951,三大美股走勢!$A$4:$J$495,7,FALSE)</f>
        <v>#N/A</v>
      </c>
      <c r="AF951" s="33" t="e">
        <f>VLOOKUP($B951,三大美股走勢!$A$4:$J$495,10,FALSE)</f>
        <v>#N/A</v>
      </c>
    </row>
    <row r="952" spans="2:32">
      <c r="B952" s="32">
        <v>43731</v>
      </c>
      <c r="C952" s="33" t="e">
        <f>VLOOKUP($B952,大盤與近月台指!$A$4:$I$499,2,FALSE)</f>
        <v>#N/A</v>
      </c>
      <c r="D952" s="34" t="e">
        <f>VLOOKUP($B952,大盤與近月台指!$A$4:$I$499,3,FALSE)</f>
        <v>#N/A</v>
      </c>
      <c r="E952" s="35" t="e">
        <f>VLOOKUP($B952,大盤與近月台指!$A$4:$I$499,4,FALSE)</f>
        <v>#N/A</v>
      </c>
      <c r="F952" s="33" t="e">
        <f>VLOOKUP($B952,大盤與近月台指!$A$4:$I$499,5,FALSE)</f>
        <v>#N/A</v>
      </c>
      <c r="G952" s="49" t="e">
        <f>VLOOKUP($B952,三大法人買賣超!$A$4:$I$500,3,FALSE)</f>
        <v>#N/A</v>
      </c>
      <c r="H952" s="34" t="e">
        <f>VLOOKUP($B952,三大法人買賣超!$A$4:$I$500,5,FALSE)</f>
        <v>#N/A</v>
      </c>
      <c r="I952" s="27" t="e">
        <f>VLOOKUP($B952,三大法人買賣超!$A$4:$I$500,7,FALSE)</f>
        <v>#N/A</v>
      </c>
      <c r="J952" s="27" t="e">
        <f>VLOOKUP($B952,三大法人買賣超!$A$4:$I$500,9,FALSE)</f>
        <v>#N/A</v>
      </c>
      <c r="K952" s="37">
        <f>新台幣匯率美元指數!B953</f>
        <v>0</v>
      </c>
      <c r="L952" s="38">
        <f>新台幣匯率美元指數!C953</f>
        <v>0</v>
      </c>
      <c r="M952" s="39">
        <f>新台幣匯率美元指數!D953</f>
        <v>0</v>
      </c>
      <c r="N952" s="27" t="e">
        <f>VLOOKUP($B952,外資期貨未平倉口數!$A$4:$M$499,4,FALSE)</f>
        <v>#N/A</v>
      </c>
      <c r="O952" s="27" t="e">
        <f>VLOOKUP($B952,外資期貨未平倉口數!$A$4:$M$499,9,FALSE)</f>
        <v>#N/A</v>
      </c>
      <c r="P952" s="27" t="e">
        <f>VLOOKUP($B952,外資期貨未平倉口數!$A$4:$M$499,10,FALSE)</f>
        <v>#N/A</v>
      </c>
      <c r="Q952" s="27" t="e">
        <f>VLOOKUP($B952,外資期貨未平倉口數!$A$4:$M$499,11,FALSE)</f>
        <v>#N/A</v>
      </c>
      <c r="R952" s="64" t="e">
        <f>VLOOKUP($B952,選擇權未平倉餘額!$A$4:$I$500,6,FALSE)</f>
        <v>#N/A</v>
      </c>
      <c r="S952" s="64" t="e">
        <f>VLOOKUP($B952,選擇權未平倉餘額!$A$4:$I$500,7,FALSE)</f>
        <v>#N/A</v>
      </c>
      <c r="T952" s="64" t="e">
        <f>VLOOKUP($B952,選擇權未平倉餘額!$A$4:$I$500,8,FALSE)</f>
        <v>#N/A</v>
      </c>
      <c r="U952" s="64" t="e">
        <f>VLOOKUP($B952,選擇權未平倉餘額!$A$4:$I$500,9,FALSE)</f>
        <v>#N/A</v>
      </c>
      <c r="V952" s="39" t="e">
        <f>VLOOKUP($B952,臺指選擇權P_C_Ratios!$A$4:$C$500,3,FALSE)</f>
        <v>#N/A</v>
      </c>
      <c r="W952" s="41" t="e">
        <f>VLOOKUP($B952,散戶多空比!$A$6:$L$500,12,FALSE)</f>
        <v>#N/A</v>
      </c>
      <c r="X952" s="40" t="e">
        <f>VLOOKUP($B952,期貨大額交易人未沖銷部位!$A$4:$O$499,4,FALSE)</f>
        <v>#N/A</v>
      </c>
      <c r="Y952" s="40" t="e">
        <f>VLOOKUP($B952,期貨大額交易人未沖銷部位!$A$4:$O$499,7,FALSE)</f>
        <v>#N/A</v>
      </c>
      <c r="Z952" s="40" t="e">
        <f>VLOOKUP($B952,期貨大額交易人未沖銷部位!$A$4:$O$499,10,FALSE)</f>
        <v>#N/A</v>
      </c>
      <c r="AA952" s="40" t="e">
        <f>VLOOKUP($B952,期貨大額交易人未沖銷部位!$A$4:$O$499,13,FALSE)</f>
        <v>#N/A</v>
      </c>
      <c r="AB952" s="40" t="e">
        <f>VLOOKUP($B952,期貨大額交易人未沖銷部位!$A$4:$O$499,14,FALSE)</f>
        <v>#N/A</v>
      </c>
      <c r="AC952" s="40" t="e">
        <f>VLOOKUP($B952,期貨大額交易人未沖銷部位!$A$4:$O$499,15,FALSE)</f>
        <v>#N/A</v>
      </c>
      <c r="AD952" s="33" t="e">
        <f>VLOOKUP($B952,三大美股走勢!$A$4:$J$495,4,FALSE)</f>
        <v>#N/A</v>
      </c>
      <c r="AE952" s="33" t="e">
        <f>VLOOKUP($B952,三大美股走勢!$A$4:$J$495,7,FALSE)</f>
        <v>#N/A</v>
      </c>
      <c r="AF952" s="33" t="e">
        <f>VLOOKUP($B952,三大美股走勢!$A$4:$J$495,10,FALSE)</f>
        <v>#N/A</v>
      </c>
    </row>
    <row r="953" spans="2:32">
      <c r="B953" s="32">
        <v>43732</v>
      </c>
      <c r="C953" s="33" t="e">
        <f>VLOOKUP($B953,大盤與近月台指!$A$4:$I$499,2,FALSE)</f>
        <v>#N/A</v>
      </c>
      <c r="D953" s="34" t="e">
        <f>VLOOKUP($B953,大盤與近月台指!$A$4:$I$499,3,FALSE)</f>
        <v>#N/A</v>
      </c>
      <c r="E953" s="35" t="e">
        <f>VLOOKUP($B953,大盤與近月台指!$A$4:$I$499,4,FALSE)</f>
        <v>#N/A</v>
      </c>
      <c r="F953" s="33" t="e">
        <f>VLOOKUP($B953,大盤與近月台指!$A$4:$I$499,5,FALSE)</f>
        <v>#N/A</v>
      </c>
      <c r="G953" s="49" t="e">
        <f>VLOOKUP($B953,三大法人買賣超!$A$4:$I$500,3,FALSE)</f>
        <v>#N/A</v>
      </c>
      <c r="H953" s="34" t="e">
        <f>VLOOKUP($B953,三大法人買賣超!$A$4:$I$500,5,FALSE)</f>
        <v>#N/A</v>
      </c>
      <c r="I953" s="27" t="e">
        <f>VLOOKUP($B953,三大法人買賣超!$A$4:$I$500,7,FALSE)</f>
        <v>#N/A</v>
      </c>
      <c r="J953" s="27" t="e">
        <f>VLOOKUP($B953,三大法人買賣超!$A$4:$I$500,9,FALSE)</f>
        <v>#N/A</v>
      </c>
      <c r="K953" s="37">
        <f>新台幣匯率美元指數!B954</f>
        <v>0</v>
      </c>
      <c r="L953" s="38">
        <f>新台幣匯率美元指數!C954</f>
        <v>0</v>
      </c>
      <c r="M953" s="39">
        <f>新台幣匯率美元指數!D954</f>
        <v>0</v>
      </c>
      <c r="N953" s="27" t="e">
        <f>VLOOKUP($B953,外資期貨未平倉口數!$A$4:$M$499,4,FALSE)</f>
        <v>#N/A</v>
      </c>
      <c r="O953" s="27" t="e">
        <f>VLOOKUP($B953,外資期貨未平倉口數!$A$4:$M$499,9,FALSE)</f>
        <v>#N/A</v>
      </c>
      <c r="P953" s="27" t="e">
        <f>VLOOKUP($B953,外資期貨未平倉口數!$A$4:$M$499,10,FALSE)</f>
        <v>#N/A</v>
      </c>
      <c r="Q953" s="27" t="e">
        <f>VLOOKUP($B953,外資期貨未平倉口數!$A$4:$M$499,11,FALSE)</f>
        <v>#N/A</v>
      </c>
      <c r="R953" s="64" t="e">
        <f>VLOOKUP($B953,選擇權未平倉餘額!$A$4:$I$500,6,FALSE)</f>
        <v>#N/A</v>
      </c>
      <c r="S953" s="64" t="e">
        <f>VLOOKUP($B953,選擇權未平倉餘額!$A$4:$I$500,7,FALSE)</f>
        <v>#N/A</v>
      </c>
      <c r="T953" s="64" t="e">
        <f>VLOOKUP($B953,選擇權未平倉餘額!$A$4:$I$500,8,FALSE)</f>
        <v>#N/A</v>
      </c>
      <c r="U953" s="64" t="e">
        <f>VLOOKUP($B953,選擇權未平倉餘額!$A$4:$I$500,9,FALSE)</f>
        <v>#N/A</v>
      </c>
      <c r="V953" s="39" t="e">
        <f>VLOOKUP($B953,臺指選擇權P_C_Ratios!$A$4:$C$500,3,FALSE)</f>
        <v>#N/A</v>
      </c>
      <c r="W953" s="41" t="e">
        <f>VLOOKUP($B953,散戶多空比!$A$6:$L$500,12,FALSE)</f>
        <v>#N/A</v>
      </c>
      <c r="X953" s="40" t="e">
        <f>VLOOKUP($B953,期貨大額交易人未沖銷部位!$A$4:$O$499,4,FALSE)</f>
        <v>#N/A</v>
      </c>
      <c r="Y953" s="40" t="e">
        <f>VLOOKUP($B953,期貨大額交易人未沖銷部位!$A$4:$O$499,7,FALSE)</f>
        <v>#N/A</v>
      </c>
      <c r="Z953" s="40" t="e">
        <f>VLOOKUP($B953,期貨大額交易人未沖銷部位!$A$4:$O$499,10,FALSE)</f>
        <v>#N/A</v>
      </c>
      <c r="AA953" s="40" t="e">
        <f>VLOOKUP($B953,期貨大額交易人未沖銷部位!$A$4:$O$499,13,FALSE)</f>
        <v>#N/A</v>
      </c>
      <c r="AB953" s="40" t="e">
        <f>VLOOKUP($B953,期貨大額交易人未沖銷部位!$A$4:$O$499,14,FALSE)</f>
        <v>#N/A</v>
      </c>
      <c r="AC953" s="40" t="e">
        <f>VLOOKUP($B953,期貨大額交易人未沖銷部位!$A$4:$O$499,15,FALSE)</f>
        <v>#N/A</v>
      </c>
      <c r="AD953" s="33" t="e">
        <f>VLOOKUP($B953,三大美股走勢!$A$4:$J$495,4,FALSE)</f>
        <v>#N/A</v>
      </c>
      <c r="AE953" s="33" t="e">
        <f>VLOOKUP($B953,三大美股走勢!$A$4:$J$495,7,FALSE)</f>
        <v>#N/A</v>
      </c>
      <c r="AF953" s="33" t="e">
        <f>VLOOKUP($B953,三大美股走勢!$A$4:$J$495,10,FALSE)</f>
        <v>#N/A</v>
      </c>
    </row>
    <row r="954" spans="2:32">
      <c r="B954" s="32">
        <v>43733</v>
      </c>
      <c r="C954" s="33" t="e">
        <f>VLOOKUP($B954,大盤與近月台指!$A$4:$I$499,2,FALSE)</f>
        <v>#N/A</v>
      </c>
      <c r="D954" s="34" t="e">
        <f>VLOOKUP($B954,大盤與近月台指!$A$4:$I$499,3,FALSE)</f>
        <v>#N/A</v>
      </c>
      <c r="E954" s="35" t="e">
        <f>VLOOKUP($B954,大盤與近月台指!$A$4:$I$499,4,FALSE)</f>
        <v>#N/A</v>
      </c>
      <c r="F954" s="33" t="e">
        <f>VLOOKUP($B954,大盤與近月台指!$A$4:$I$499,5,FALSE)</f>
        <v>#N/A</v>
      </c>
      <c r="G954" s="49" t="e">
        <f>VLOOKUP($B954,三大法人買賣超!$A$4:$I$500,3,FALSE)</f>
        <v>#N/A</v>
      </c>
      <c r="H954" s="34" t="e">
        <f>VLOOKUP($B954,三大法人買賣超!$A$4:$I$500,5,FALSE)</f>
        <v>#N/A</v>
      </c>
      <c r="I954" s="27" t="e">
        <f>VLOOKUP($B954,三大法人買賣超!$A$4:$I$500,7,FALSE)</f>
        <v>#N/A</v>
      </c>
      <c r="J954" s="27" t="e">
        <f>VLOOKUP($B954,三大法人買賣超!$A$4:$I$500,9,FALSE)</f>
        <v>#N/A</v>
      </c>
      <c r="K954" s="37">
        <f>新台幣匯率美元指數!B955</f>
        <v>0</v>
      </c>
      <c r="L954" s="38">
        <f>新台幣匯率美元指數!C955</f>
        <v>0</v>
      </c>
      <c r="M954" s="39">
        <f>新台幣匯率美元指數!D955</f>
        <v>0</v>
      </c>
      <c r="N954" s="27" t="e">
        <f>VLOOKUP($B954,外資期貨未平倉口數!$A$4:$M$499,4,FALSE)</f>
        <v>#N/A</v>
      </c>
      <c r="O954" s="27" t="e">
        <f>VLOOKUP($B954,外資期貨未平倉口數!$A$4:$M$499,9,FALSE)</f>
        <v>#N/A</v>
      </c>
      <c r="P954" s="27" t="e">
        <f>VLOOKUP($B954,外資期貨未平倉口數!$A$4:$M$499,10,FALSE)</f>
        <v>#N/A</v>
      </c>
      <c r="Q954" s="27" t="e">
        <f>VLOOKUP($B954,外資期貨未平倉口數!$A$4:$M$499,11,FALSE)</f>
        <v>#N/A</v>
      </c>
      <c r="R954" s="64" t="e">
        <f>VLOOKUP($B954,選擇權未平倉餘額!$A$4:$I$500,6,FALSE)</f>
        <v>#N/A</v>
      </c>
      <c r="S954" s="64" t="e">
        <f>VLOOKUP($B954,選擇權未平倉餘額!$A$4:$I$500,7,FALSE)</f>
        <v>#N/A</v>
      </c>
      <c r="T954" s="64" t="e">
        <f>VLOOKUP($B954,選擇權未平倉餘額!$A$4:$I$500,8,FALSE)</f>
        <v>#N/A</v>
      </c>
      <c r="U954" s="64" t="e">
        <f>VLOOKUP($B954,選擇權未平倉餘額!$A$4:$I$500,9,FALSE)</f>
        <v>#N/A</v>
      </c>
      <c r="V954" s="39" t="e">
        <f>VLOOKUP($B954,臺指選擇權P_C_Ratios!$A$4:$C$500,3,FALSE)</f>
        <v>#N/A</v>
      </c>
      <c r="W954" s="41" t="e">
        <f>VLOOKUP($B954,散戶多空比!$A$6:$L$500,12,FALSE)</f>
        <v>#N/A</v>
      </c>
      <c r="X954" s="40" t="e">
        <f>VLOOKUP($B954,期貨大額交易人未沖銷部位!$A$4:$O$499,4,FALSE)</f>
        <v>#N/A</v>
      </c>
      <c r="Y954" s="40" t="e">
        <f>VLOOKUP($B954,期貨大額交易人未沖銷部位!$A$4:$O$499,7,FALSE)</f>
        <v>#N/A</v>
      </c>
      <c r="Z954" s="40" t="e">
        <f>VLOOKUP($B954,期貨大額交易人未沖銷部位!$A$4:$O$499,10,FALSE)</f>
        <v>#N/A</v>
      </c>
      <c r="AA954" s="40" t="e">
        <f>VLOOKUP($B954,期貨大額交易人未沖銷部位!$A$4:$O$499,13,FALSE)</f>
        <v>#N/A</v>
      </c>
      <c r="AB954" s="40" t="e">
        <f>VLOOKUP($B954,期貨大額交易人未沖銷部位!$A$4:$O$499,14,FALSE)</f>
        <v>#N/A</v>
      </c>
      <c r="AC954" s="40" t="e">
        <f>VLOOKUP($B954,期貨大額交易人未沖銷部位!$A$4:$O$499,15,FALSE)</f>
        <v>#N/A</v>
      </c>
      <c r="AD954" s="33" t="e">
        <f>VLOOKUP($B954,三大美股走勢!$A$4:$J$495,4,FALSE)</f>
        <v>#N/A</v>
      </c>
      <c r="AE954" s="33" t="e">
        <f>VLOOKUP($B954,三大美股走勢!$A$4:$J$495,7,FALSE)</f>
        <v>#N/A</v>
      </c>
      <c r="AF954" s="33" t="e">
        <f>VLOOKUP($B954,三大美股走勢!$A$4:$J$495,10,FALSE)</f>
        <v>#N/A</v>
      </c>
    </row>
    <row r="955" spans="2:32">
      <c r="B955" s="32">
        <v>43734</v>
      </c>
      <c r="C955" s="33" t="e">
        <f>VLOOKUP($B955,大盤與近月台指!$A$4:$I$499,2,FALSE)</f>
        <v>#N/A</v>
      </c>
      <c r="D955" s="34" t="e">
        <f>VLOOKUP($B955,大盤與近月台指!$A$4:$I$499,3,FALSE)</f>
        <v>#N/A</v>
      </c>
      <c r="E955" s="35" t="e">
        <f>VLOOKUP($B955,大盤與近月台指!$A$4:$I$499,4,FALSE)</f>
        <v>#N/A</v>
      </c>
      <c r="F955" s="33" t="e">
        <f>VLOOKUP($B955,大盤與近月台指!$A$4:$I$499,5,FALSE)</f>
        <v>#N/A</v>
      </c>
      <c r="G955" s="49" t="e">
        <f>VLOOKUP($B955,三大法人買賣超!$A$4:$I$500,3,FALSE)</f>
        <v>#N/A</v>
      </c>
      <c r="H955" s="34" t="e">
        <f>VLOOKUP($B955,三大法人買賣超!$A$4:$I$500,5,FALSE)</f>
        <v>#N/A</v>
      </c>
      <c r="I955" s="27" t="e">
        <f>VLOOKUP($B955,三大法人買賣超!$A$4:$I$500,7,FALSE)</f>
        <v>#N/A</v>
      </c>
      <c r="J955" s="27" t="e">
        <f>VLOOKUP($B955,三大法人買賣超!$A$4:$I$500,9,FALSE)</f>
        <v>#N/A</v>
      </c>
      <c r="K955" s="37">
        <f>新台幣匯率美元指數!B956</f>
        <v>0</v>
      </c>
      <c r="L955" s="38">
        <f>新台幣匯率美元指數!C956</f>
        <v>0</v>
      </c>
      <c r="M955" s="39">
        <f>新台幣匯率美元指數!D956</f>
        <v>0</v>
      </c>
      <c r="N955" s="27" t="e">
        <f>VLOOKUP($B955,外資期貨未平倉口數!$A$4:$M$499,4,FALSE)</f>
        <v>#N/A</v>
      </c>
      <c r="O955" s="27" t="e">
        <f>VLOOKUP($B955,外資期貨未平倉口數!$A$4:$M$499,9,FALSE)</f>
        <v>#N/A</v>
      </c>
      <c r="P955" s="27" t="e">
        <f>VLOOKUP($B955,外資期貨未平倉口數!$A$4:$M$499,10,FALSE)</f>
        <v>#N/A</v>
      </c>
      <c r="Q955" s="27" t="e">
        <f>VLOOKUP($B955,外資期貨未平倉口數!$A$4:$M$499,11,FALSE)</f>
        <v>#N/A</v>
      </c>
      <c r="R955" s="64" t="e">
        <f>VLOOKUP($B955,選擇權未平倉餘額!$A$4:$I$500,6,FALSE)</f>
        <v>#N/A</v>
      </c>
      <c r="S955" s="64" t="e">
        <f>VLOOKUP($B955,選擇權未平倉餘額!$A$4:$I$500,7,FALSE)</f>
        <v>#N/A</v>
      </c>
      <c r="T955" s="64" t="e">
        <f>VLOOKUP($B955,選擇權未平倉餘額!$A$4:$I$500,8,FALSE)</f>
        <v>#N/A</v>
      </c>
      <c r="U955" s="64" t="e">
        <f>VLOOKUP($B955,選擇權未平倉餘額!$A$4:$I$500,9,FALSE)</f>
        <v>#N/A</v>
      </c>
      <c r="V955" s="39" t="e">
        <f>VLOOKUP($B955,臺指選擇權P_C_Ratios!$A$4:$C$500,3,FALSE)</f>
        <v>#N/A</v>
      </c>
      <c r="W955" s="41" t="e">
        <f>VLOOKUP($B955,散戶多空比!$A$6:$L$500,12,FALSE)</f>
        <v>#N/A</v>
      </c>
      <c r="X955" s="40" t="e">
        <f>VLOOKUP($B955,期貨大額交易人未沖銷部位!$A$4:$O$499,4,FALSE)</f>
        <v>#N/A</v>
      </c>
      <c r="Y955" s="40" t="e">
        <f>VLOOKUP($B955,期貨大額交易人未沖銷部位!$A$4:$O$499,7,FALSE)</f>
        <v>#N/A</v>
      </c>
      <c r="Z955" s="40" t="e">
        <f>VLOOKUP($B955,期貨大額交易人未沖銷部位!$A$4:$O$499,10,FALSE)</f>
        <v>#N/A</v>
      </c>
      <c r="AA955" s="40" t="e">
        <f>VLOOKUP($B955,期貨大額交易人未沖銷部位!$A$4:$O$499,13,FALSE)</f>
        <v>#N/A</v>
      </c>
      <c r="AB955" s="40" t="e">
        <f>VLOOKUP($B955,期貨大額交易人未沖銷部位!$A$4:$O$499,14,FALSE)</f>
        <v>#N/A</v>
      </c>
      <c r="AC955" s="40" t="e">
        <f>VLOOKUP($B955,期貨大額交易人未沖銷部位!$A$4:$O$499,15,FALSE)</f>
        <v>#N/A</v>
      </c>
      <c r="AD955" s="33" t="e">
        <f>VLOOKUP($B955,三大美股走勢!$A$4:$J$495,4,FALSE)</f>
        <v>#N/A</v>
      </c>
      <c r="AE955" s="33" t="e">
        <f>VLOOKUP($B955,三大美股走勢!$A$4:$J$495,7,FALSE)</f>
        <v>#N/A</v>
      </c>
      <c r="AF955" s="33" t="e">
        <f>VLOOKUP($B955,三大美股走勢!$A$4:$J$495,10,FALSE)</f>
        <v>#N/A</v>
      </c>
    </row>
    <row r="956" spans="2:32">
      <c r="B956" s="32">
        <v>43735</v>
      </c>
      <c r="C956" s="33" t="e">
        <f>VLOOKUP($B956,大盤與近月台指!$A$4:$I$499,2,FALSE)</f>
        <v>#N/A</v>
      </c>
      <c r="D956" s="34" t="e">
        <f>VLOOKUP($B956,大盤與近月台指!$A$4:$I$499,3,FALSE)</f>
        <v>#N/A</v>
      </c>
      <c r="E956" s="35" t="e">
        <f>VLOOKUP($B956,大盤與近月台指!$A$4:$I$499,4,FALSE)</f>
        <v>#N/A</v>
      </c>
      <c r="F956" s="33" t="e">
        <f>VLOOKUP($B956,大盤與近月台指!$A$4:$I$499,5,FALSE)</f>
        <v>#N/A</v>
      </c>
      <c r="G956" s="49" t="e">
        <f>VLOOKUP($B956,三大法人買賣超!$A$4:$I$500,3,FALSE)</f>
        <v>#N/A</v>
      </c>
      <c r="H956" s="34" t="e">
        <f>VLOOKUP($B956,三大法人買賣超!$A$4:$I$500,5,FALSE)</f>
        <v>#N/A</v>
      </c>
      <c r="I956" s="27" t="e">
        <f>VLOOKUP($B956,三大法人買賣超!$A$4:$I$500,7,FALSE)</f>
        <v>#N/A</v>
      </c>
      <c r="J956" s="27" t="e">
        <f>VLOOKUP($B956,三大法人買賣超!$A$4:$I$500,9,FALSE)</f>
        <v>#N/A</v>
      </c>
      <c r="K956" s="37">
        <f>新台幣匯率美元指數!B957</f>
        <v>0</v>
      </c>
      <c r="L956" s="38">
        <f>新台幣匯率美元指數!C957</f>
        <v>0</v>
      </c>
      <c r="M956" s="39">
        <f>新台幣匯率美元指數!D957</f>
        <v>0</v>
      </c>
      <c r="N956" s="27" t="e">
        <f>VLOOKUP($B956,外資期貨未平倉口數!$A$4:$M$499,4,FALSE)</f>
        <v>#N/A</v>
      </c>
      <c r="O956" s="27" t="e">
        <f>VLOOKUP($B956,外資期貨未平倉口數!$A$4:$M$499,9,FALSE)</f>
        <v>#N/A</v>
      </c>
      <c r="P956" s="27" t="e">
        <f>VLOOKUP($B956,外資期貨未平倉口數!$A$4:$M$499,10,FALSE)</f>
        <v>#N/A</v>
      </c>
      <c r="Q956" s="27" t="e">
        <f>VLOOKUP($B956,外資期貨未平倉口數!$A$4:$M$499,11,FALSE)</f>
        <v>#N/A</v>
      </c>
      <c r="R956" s="64" t="e">
        <f>VLOOKUP($B956,選擇權未平倉餘額!$A$4:$I$500,6,FALSE)</f>
        <v>#N/A</v>
      </c>
      <c r="S956" s="64" t="e">
        <f>VLOOKUP($B956,選擇權未平倉餘額!$A$4:$I$500,7,FALSE)</f>
        <v>#N/A</v>
      </c>
      <c r="T956" s="64" t="e">
        <f>VLOOKUP($B956,選擇權未平倉餘額!$A$4:$I$500,8,FALSE)</f>
        <v>#N/A</v>
      </c>
      <c r="U956" s="64" t="e">
        <f>VLOOKUP($B956,選擇權未平倉餘額!$A$4:$I$500,9,FALSE)</f>
        <v>#N/A</v>
      </c>
      <c r="V956" s="39" t="e">
        <f>VLOOKUP($B956,臺指選擇權P_C_Ratios!$A$4:$C$500,3,FALSE)</f>
        <v>#N/A</v>
      </c>
      <c r="W956" s="41" t="e">
        <f>VLOOKUP($B956,散戶多空比!$A$6:$L$500,12,FALSE)</f>
        <v>#N/A</v>
      </c>
      <c r="X956" s="40" t="e">
        <f>VLOOKUP($B956,期貨大額交易人未沖銷部位!$A$4:$O$499,4,FALSE)</f>
        <v>#N/A</v>
      </c>
      <c r="Y956" s="40" t="e">
        <f>VLOOKUP($B956,期貨大額交易人未沖銷部位!$A$4:$O$499,7,FALSE)</f>
        <v>#N/A</v>
      </c>
      <c r="Z956" s="40" t="e">
        <f>VLOOKUP($B956,期貨大額交易人未沖銷部位!$A$4:$O$499,10,FALSE)</f>
        <v>#N/A</v>
      </c>
      <c r="AA956" s="40" t="e">
        <f>VLOOKUP($B956,期貨大額交易人未沖銷部位!$A$4:$O$499,13,FALSE)</f>
        <v>#N/A</v>
      </c>
      <c r="AB956" s="40" t="e">
        <f>VLOOKUP($B956,期貨大額交易人未沖銷部位!$A$4:$O$499,14,FALSE)</f>
        <v>#N/A</v>
      </c>
      <c r="AC956" s="40" t="e">
        <f>VLOOKUP($B956,期貨大額交易人未沖銷部位!$A$4:$O$499,15,FALSE)</f>
        <v>#N/A</v>
      </c>
      <c r="AD956" s="33" t="e">
        <f>VLOOKUP($B956,三大美股走勢!$A$4:$J$495,4,FALSE)</f>
        <v>#N/A</v>
      </c>
      <c r="AE956" s="33" t="e">
        <f>VLOOKUP($B956,三大美股走勢!$A$4:$J$495,7,FALSE)</f>
        <v>#N/A</v>
      </c>
      <c r="AF956" s="33" t="e">
        <f>VLOOKUP($B956,三大美股走勢!$A$4:$J$495,10,FALSE)</f>
        <v>#N/A</v>
      </c>
    </row>
    <row r="957" spans="2:32">
      <c r="B957" s="32">
        <v>43736</v>
      </c>
      <c r="C957" s="33" t="e">
        <f>VLOOKUP($B957,大盤與近月台指!$A$4:$I$499,2,FALSE)</f>
        <v>#N/A</v>
      </c>
      <c r="D957" s="34" t="e">
        <f>VLOOKUP($B957,大盤與近月台指!$A$4:$I$499,3,FALSE)</f>
        <v>#N/A</v>
      </c>
      <c r="E957" s="35" t="e">
        <f>VLOOKUP($B957,大盤與近月台指!$A$4:$I$499,4,FALSE)</f>
        <v>#N/A</v>
      </c>
      <c r="F957" s="33" t="e">
        <f>VLOOKUP($B957,大盤與近月台指!$A$4:$I$499,5,FALSE)</f>
        <v>#N/A</v>
      </c>
      <c r="G957" s="49" t="e">
        <f>VLOOKUP($B957,三大法人買賣超!$A$4:$I$500,3,FALSE)</f>
        <v>#N/A</v>
      </c>
      <c r="H957" s="34" t="e">
        <f>VLOOKUP($B957,三大法人買賣超!$A$4:$I$500,5,FALSE)</f>
        <v>#N/A</v>
      </c>
      <c r="I957" s="27" t="e">
        <f>VLOOKUP($B957,三大法人買賣超!$A$4:$I$500,7,FALSE)</f>
        <v>#N/A</v>
      </c>
      <c r="J957" s="27" t="e">
        <f>VLOOKUP($B957,三大法人買賣超!$A$4:$I$500,9,FALSE)</f>
        <v>#N/A</v>
      </c>
      <c r="K957" s="37">
        <f>新台幣匯率美元指數!B958</f>
        <v>0</v>
      </c>
      <c r="L957" s="38">
        <f>新台幣匯率美元指數!C958</f>
        <v>0</v>
      </c>
      <c r="M957" s="39">
        <f>新台幣匯率美元指數!D958</f>
        <v>0</v>
      </c>
      <c r="N957" s="27" t="e">
        <f>VLOOKUP($B957,外資期貨未平倉口數!$A$4:$M$499,4,FALSE)</f>
        <v>#N/A</v>
      </c>
      <c r="O957" s="27" t="e">
        <f>VLOOKUP($B957,外資期貨未平倉口數!$A$4:$M$499,9,FALSE)</f>
        <v>#N/A</v>
      </c>
      <c r="P957" s="27" t="e">
        <f>VLOOKUP($B957,外資期貨未平倉口數!$A$4:$M$499,10,FALSE)</f>
        <v>#N/A</v>
      </c>
      <c r="Q957" s="27" t="e">
        <f>VLOOKUP($B957,外資期貨未平倉口數!$A$4:$M$499,11,FALSE)</f>
        <v>#N/A</v>
      </c>
      <c r="R957" s="64" t="e">
        <f>VLOOKUP($B957,選擇權未平倉餘額!$A$4:$I$500,6,FALSE)</f>
        <v>#N/A</v>
      </c>
      <c r="S957" s="64" t="e">
        <f>VLOOKUP($B957,選擇權未平倉餘額!$A$4:$I$500,7,FALSE)</f>
        <v>#N/A</v>
      </c>
      <c r="T957" s="64" t="e">
        <f>VLOOKUP($B957,選擇權未平倉餘額!$A$4:$I$500,8,FALSE)</f>
        <v>#N/A</v>
      </c>
      <c r="U957" s="64" t="e">
        <f>VLOOKUP($B957,選擇權未平倉餘額!$A$4:$I$500,9,FALSE)</f>
        <v>#N/A</v>
      </c>
      <c r="V957" s="39" t="e">
        <f>VLOOKUP($B957,臺指選擇權P_C_Ratios!$A$4:$C$500,3,FALSE)</f>
        <v>#N/A</v>
      </c>
      <c r="W957" s="41" t="e">
        <f>VLOOKUP($B957,散戶多空比!$A$6:$L$500,12,FALSE)</f>
        <v>#N/A</v>
      </c>
      <c r="X957" s="40" t="e">
        <f>VLOOKUP($B957,期貨大額交易人未沖銷部位!$A$4:$O$499,4,FALSE)</f>
        <v>#N/A</v>
      </c>
      <c r="Y957" s="40" t="e">
        <f>VLOOKUP($B957,期貨大額交易人未沖銷部位!$A$4:$O$499,7,FALSE)</f>
        <v>#N/A</v>
      </c>
      <c r="Z957" s="40" t="e">
        <f>VLOOKUP($B957,期貨大額交易人未沖銷部位!$A$4:$O$499,10,FALSE)</f>
        <v>#N/A</v>
      </c>
      <c r="AA957" s="40" t="e">
        <f>VLOOKUP($B957,期貨大額交易人未沖銷部位!$A$4:$O$499,13,FALSE)</f>
        <v>#N/A</v>
      </c>
      <c r="AB957" s="40" t="e">
        <f>VLOOKUP($B957,期貨大額交易人未沖銷部位!$A$4:$O$499,14,FALSE)</f>
        <v>#N/A</v>
      </c>
      <c r="AC957" s="40" t="e">
        <f>VLOOKUP($B957,期貨大額交易人未沖銷部位!$A$4:$O$499,15,FALSE)</f>
        <v>#N/A</v>
      </c>
      <c r="AD957" s="33" t="e">
        <f>VLOOKUP($B957,三大美股走勢!$A$4:$J$495,4,FALSE)</f>
        <v>#N/A</v>
      </c>
      <c r="AE957" s="33" t="e">
        <f>VLOOKUP($B957,三大美股走勢!$A$4:$J$495,7,FALSE)</f>
        <v>#N/A</v>
      </c>
      <c r="AF957" s="33" t="e">
        <f>VLOOKUP($B957,三大美股走勢!$A$4:$J$495,10,FALSE)</f>
        <v>#N/A</v>
      </c>
    </row>
    <row r="958" spans="2:32">
      <c r="B958" s="32">
        <v>43737</v>
      </c>
      <c r="C958" s="33" t="e">
        <f>VLOOKUP($B958,大盤與近月台指!$A$4:$I$499,2,FALSE)</f>
        <v>#N/A</v>
      </c>
      <c r="D958" s="34" t="e">
        <f>VLOOKUP($B958,大盤與近月台指!$A$4:$I$499,3,FALSE)</f>
        <v>#N/A</v>
      </c>
      <c r="E958" s="35" t="e">
        <f>VLOOKUP($B958,大盤與近月台指!$A$4:$I$499,4,FALSE)</f>
        <v>#N/A</v>
      </c>
      <c r="F958" s="33" t="e">
        <f>VLOOKUP($B958,大盤與近月台指!$A$4:$I$499,5,FALSE)</f>
        <v>#N/A</v>
      </c>
      <c r="G958" s="49" t="e">
        <f>VLOOKUP($B958,三大法人買賣超!$A$4:$I$500,3,FALSE)</f>
        <v>#N/A</v>
      </c>
      <c r="H958" s="34" t="e">
        <f>VLOOKUP($B958,三大法人買賣超!$A$4:$I$500,5,FALSE)</f>
        <v>#N/A</v>
      </c>
      <c r="I958" s="27" t="e">
        <f>VLOOKUP($B958,三大法人買賣超!$A$4:$I$500,7,FALSE)</f>
        <v>#N/A</v>
      </c>
      <c r="J958" s="27" t="e">
        <f>VLOOKUP($B958,三大法人買賣超!$A$4:$I$500,9,FALSE)</f>
        <v>#N/A</v>
      </c>
      <c r="K958" s="37">
        <f>新台幣匯率美元指數!B959</f>
        <v>0</v>
      </c>
      <c r="L958" s="38">
        <f>新台幣匯率美元指數!C959</f>
        <v>0</v>
      </c>
      <c r="M958" s="39">
        <f>新台幣匯率美元指數!D959</f>
        <v>0</v>
      </c>
      <c r="N958" s="27" t="e">
        <f>VLOOKUP($B958,外資期貨未平倉口數!$A$4:$M$499,4,FALSE)</f>
        <v>#N/A</v>
      </c>
      <c r="O958" s="27" t="e">
        <f>VLOOKUP($B958,外資期貨未平倉口數!$A$4:$M$499,9,FALSE)</f>
        <v>#N/A</v>
      </c>
      <c r="P958" s="27" t="e">
        <f>VLOOKUP($B958,外資期貨未平倉口數!$A$4:$M$499,10,FALSE)</f>
        <v>#N/A</v>
      </c>
      <c r="Q958" s="27" t="e">
        <f>VLOOKUP($B958,外資期貨未平倉口數!$A$4:$M$499,11,FALSE)</f>
        <v>#N/A</v>
      </c>
      <c r="R958" s="64" t="e">
        <f>VLOOKUP($B958,選擇權未平倉餘額!$A$4:$I$500,6,FALSE)</f>
        <v>#N/A</v>
      </c>
      <c r="S958" s="64" t="e">
        <f>VLOOKUP($B958,選擇權未平倉餘額!$A$4:$I$500,7,FALSE)</f>
        <v>#N/A</v>
      </c>
      <c r="T958" s="64" t="e">
        <f>VLOOKUP($B958,選擇權未平倉餘額!$A$4:$I$500,8,FALSE)</f>
        <v>#N/A</v>
      </c>
      <c r="U958" s="64" t="e">
        <f>VLOOKUP($B958,選擇權未平倉餘額!$A$4:$I$500,9,FALSE)</f>
        <v>#N/A</v>
      </c>
      <c r="V958" s="39" t="e">
        <f>VLOOKUP($B958,臺指選擇權P_C_Ratios!$A$4:$C$500,3,FALSE)</f>
        <v>#N/A</v>
      </c>
      <c r="W958" s="41" t="e">
        <f>VLOOKUP($B958,散戶多空比!$A$6:$L$500,12,FALSE)</f>
        <v>#N/A</v>
      </c>
      <c r="X958" s="40" t="e">
        <f>VLOOKUP($B958,期貨大額交易人未沖銷部位!$A$4:$O$499,4,FALSE)</f>
        <v>#N/A</v>
      </c>
      <c r="Y958" s="40" t="e">
        <f>VLOOKUP($B958,期貨大額交易人未沖銷部位!$A$4:$O$499,7,FALSE)</f>
        <v>#N/A</v>
      </c>
      <c r="Z958" s="40" t="e">
        <f>VLOOKUP($B958,期貨大額交易人未沖銷部位!$A$4:$O$499,10,FALSE)</f>
        <v>#N/A</v>
      </c>
      <c r="AA958" s="40" t="e">
        <f>VLOOKUP($B958,期貨大額交易人未沖銷部位!$A$4:$O$499,13,FALSE)</f>
        <v>#N/A</v>
      </c>
      <c r="AB958" s="40" t="e">
        <f>VLOOKUP($B958,期貨大額交易人未沖銷部位!$A$4:$O$499,14,FALSE)</f>
        <v>#N/A</v>
      </c>
      <c r="AC958" s="40" t="e">
        <f>VLOOKUP($B958,期貨大額交易人未沖銷部位!$A$4:$O$499,15,FALSE)</f>
        <v>#N/A</v>
      </c>
      <c r="AD958" s="33" t="e">
        <f>VLOOKUP($B958,三大美股走勢!$A$4:$J$495,4,FALSE)</f>
        <v>#N/A</v>
      </c>
      <c r="AE958" s="33" t="e">
        <f>VLOOKUP($B958,三大美股走勢!$A$4:$J$495,7,FALSE)</f>
        <v>#N/A</v>
      </c>
      <c r="AF958" s="33" t="e">
        <f>VLOOKUP($B958,三大美股走勢!$A$4:$J$495,10,FALSE)</f>
        <v>#N/A</v>
      </c>
    </row>
    <row r="959" spans="2:32">
      <c r="B959" s="32">
        <v>43738</v>
      </c>
      <c r="C959" s="33" t="e">
        <f>VLOOKUP($B959,大盤與近月台指!$A$4:$I$499,2,FALSE)</f>
        <v>#N/A</v>
      </c>
      <c r="D959" s="34" t="e">
        <f>VLOOKUP($B959,大盤與近月台指!$A$4:$I$499,3,FALSE)</f>
        <v>#N/A</v>
      </c>
      <c r="E959" s="35" t="e">
        <f>VLOOKUP($B959,大盤與近月台指!$A$4:$I$499,4,FALSE)</f>
        <v>#N/A</v>
      </c>
      <c r="F959" s="33" t="e">
        <f>VLOOKUP($B959,大盤與近月台指!$A$4:$I$499,5,FALSE)</f>
        <v>#N/A</v>
      </c>
      <c r="G959" s="49" t="e">
        <f>VLOOKUP($B959,三大法人買賣超!$A$4:$I$500,3,FALSE)</f>
        <v>#N/A</v>
      </c>
      <c r="H959" s="34" t="e">
        <f>VLOOKUP($B959,三大法人買賣超!$A$4:$I$500,5,FALSE)</f>
        <v>#N/A</v>
      </c>
      <c r="I959" s="27" t="e">
        <f>VLOOKUP($B959,三大法人買賣超!$A$4:$I$500,7,FALSE)</f>
        <v>#N/A</v>
      </c>
      <c r="J959" s="27" t="e">
        <f>VLOOKUP($B959,三大法人買賣超!$A$4:$I$500,9,FALSE)</f>
        <v>#N/A</v>
      </c>
      <c r="K959" s="37">
        <f>新台幣匯率美元指數!B960</f>
        <v>0</v>
      </c>
      <c r="L959" s="38">
        <f>新台幣匯率美元指數!C960</f>
        <v>0</v>
      </c>
      <c r="M959" s="39">
        <f>新台幣匯率美元指數!D960</f>
        <v>0</v>
      </c>
      <c r="N959" s="27" t="e">
        <f>VLOOKUP($B959,外資期貨未平倉口數!$A$4:$M$499,4,FALSE)</f>
        <v>#N/A</v>
      </c>
      <c r="O959" s="27" t="e">
        <f>VLOOKUP($B959,外資期貨未平倉口數!$A$4:$M$499,9,FALSE)</f>
        <v>#N/A</v>
      </c>
      <c r="P959" s="27" t="e">
        <f>VLOOKUP($B959,外資期貨未平倉口數!$A$4:$M$499,10,FALSE)</f>
        <v>#N/A</v>
      </c>
      <c r="Q959" s="27" t="e">
        <f>VLOOKUP($B959,外資期貨未平倉口數!$A$4:$M$499,11,FALSE)</f>
        <v>#N/A</v>
      </c>
      <c r="R959" s="64" t="e">
        <f>VLOOKUP($B959,選擇權未平倉餘額!$A$4:$I$500,6,FALSE)</f>
        <v>#N/A</v>
      </c>
      <c r="S959" s="64" t="e">
        <f>VLOOKUP($B959,選擇權未平倉餘額!$A$4:$I$500,7,FALSE)</f>
        <v>#N/A</v>
      </c>
      <c r="T959" s="64" t="e">
        <f>VLOOKUP($B959,選擇權未平倉餘額!$A$4:$I$500,8,FALSE)</f>
        <v>#N/A</v>
      </c>
      <c r="U959" s="64" t="e">
        <f>VLOOKUP($B959,選擇權未平倉餘額!$A$4:$I$500,9,FALSE)</f>
        <v>#N/A</v>
      </c>
      <c r="V959" s="39" t="e">
        <f>VLOOKUP($B959,臺指選擇權P_C_Ratios!$A$4:$C$500,3,FALSE)</f>
        <v>#N/A</v>
      </c>
      <c r="W959" s="41" t="e">
        <f>VLOOKUP($B959,散戶多空比!$A$6:$L$500,12,FALSE)</f>
        <v>#N/A</v>
      </c>
      <c r="X959" s="40" t="e">
        <f>VLOOKUP($B959,期貨大額交易人未沖銷部位!$A$4:$O$499,4,FALSE)</f>
        <v>#N/A</v>
      </c>
      <c r="Y959" s="40" t="e">
        <f>VLOOKUP($B959,期貨大額交易人未沖銷部位!$A$4:$O$499,7,FALSE)</f>
        <v>#N/A</v>
      </c>
      <c r="Z959" s="40" t="e">
        <f>VLOOKUP($B959,期貨大額交易人未沖銷部位!$A$4:$O$499,10,FALSE)</f>
        <v>#N/A</v>
      </c>
      <c r="AA959" s="40" t="e">
        <f>VLOOKUP($B959,期貨大額交易人未沖銷部位!$A$4:$O$499,13,FALSE)</f>
        <v>#N/A</v>
      </c>
      <c r="AB959" s="40" t="e">
        <f>VLOOKUP($B959,期貨大額交易人未沖銷部位!$A$4:$O$499,14,FALSE)</f>
        <v>#N/A</v>
      </c>
      <c r="AC959" s="40" t="e">
        <f>VLOOKUP($B959,期貨大額交易人未沖銷部位!$A$4:$O$499,15,FALSE)</f>
        <v>#N/A</v>
      </c>
      <c r="AD959" s="33" t="e">
        <f>VLOOKUP($B959,三大美股走勢!$A$4:$J$495,4,FALSE)</f>
        <v>#N/A</v>
      </c>
      <c r="AE959" s="33" t="e">
        <f>VLOOKUP($B959,三大美股走勢!$A$4:$J$495,7,FALSE)</f>
        <v>#N/A</v>
      </c>
      <c r="AF959" s="33" t="e">
        <f>VLOOKUP($B959,三大美股走勢!$A$4:$J$495,10,FALSE)</f>
        <v>#N/A</v>
      </c>
    </row>
    <row r="960" spans="2:32">
      <c r="B960" s="32">
        <v>43739</v>
      </c>
      <c r="C960" s="33" t="e">
        <f>VLOOKUP($B960,大盤與近月台指!$A$4:$I$499,2,FALSE)</f>
        <v>#N/A</v>
      </c>
      <c r="D960" s="34" t="e">
        <f>VLOOKUP($B960,大盤與近月台指!$A$4:$I$499,3,FALSE)</f>
        <v>#N/A</v>
      </c>
      <c r="E960" s="35" t="e">
        <f>VLOOKUP($B960,大盤與近月台指!$A$4:$I$499,4,FALSE)</f>
        <v>#N/A</v>
      </c>
      <c r="F960" s="33" t="e">
        <f>VLOOKUP($B960,大盤與近月台指!$A$4:$I$499,5,FALSE)</f>
        <v>#N/A</v>
      </c>
      <c r="G960" s="49" t="e">
        <f>VLOOKUP($B960,三大法人買賣超!$A$4:$I$500,3,FALSE)</f>
        <v>#N/A</v>
      </c>
      <c r="H960" s="34" t="e">
        <f>VLOOKUP($B960,三大法人買賣超!$A$4:$I$500,5,FALSE)</f>
        <v>#N/A</v>
      </c>
      <c r="I960" s="27" t="e">
        <f>VLOOKUP($B960,三大法人買賣超!$A$4:$I$500,7,FALSE)</f>
        <v>#N/A</v>
      </c>
      <c r="J960" s="27" t="e">
        <f>VLOOKUP($B960,三大法人買賣超!$A$4:$I$500,9,FALSE)</f>
        <v>#N/A</v>
      </c>
      <c r="K960" s="37">
        <f>新台幣匯率美元指數!B961</f>
        <v>0</v>
      </c>
      <c r="L960" s="38">
        <f>新台幣匯率美元指數!C961</f>
        <v>0</v>
      </c>
      <c r="M960" s="39">
        <f>新台幣匯率美元指數!D961</f>
        <v>0</v>
      </c>
      <c r="N960" s="27" t="e">
        <f>VLOOKUP($B960,外資期貨未平倉口數!$A$4:$M$499,4,FALSE)</f>
        <v>#N/A</v>
      </c>
      <c r="O960" s="27" t="e">
        <f>VLOOKUP($B960,外資期貨未平倉口數!$A$4:$M$499,9,FALSE)</f>
        <v>#N/A</v>
      </c>
      <c r="P960" s="27" t="e">
        <f>VLOOKUP($B960,外資期貨未平倉口數!$A$4:$M$499,10,FALSE)</f>
        <v>#N/A</v>
      </c>
      <c r="Q960" s="27" t="e">
        <f>VLOOKUP($B960,外資期貨未平倉口數!$A$4:$M$499,11,FALSE)</f>
        <v>#N/A</v>
      </c>
      <c r="R960" s="64" t="e">
        <f>VLOOKUP($B960,選擇權未平倉餘額!$A$4:$I$500,6,FALSE)</f>
        <v>#N/A</v>
      </c>
      <c r="S960" s="64" t="e">
        <f>VLOOKUP($B960,選擇權未平倉餘額!$A$4:$I$500,7,FALSE)</f>
        <v>#N/A</v>
      </c>
      <c r="T960" s="64" t="e">
        <f>VLOOKUP($B960,選擇權未平倉餘額!$A$4:$I$500,8,FALSE)</f>
        <v>#N/A</v>
      </c>
      <c r="U960" s="64" t="e">
        <f>VLOOKUP($B960,選擇權未平倉餘額!$A$4:$I$500,9,FALSE)</f>
        <v>#N/A</v>
      </c>
      <c r="V960" s="39" t="e">
        <f>VLOOKUP($B960,臺指選擇權P_C_Ratios!$A$4:$C$500,3,FALSE)</f>
        <v>#N/A</v>
      </c>
      <c r="W960" s="41" t="e">
        <f>VLOOKUP($B960,散戶多空比!$A$6:$L$500,12,FALSE)</f>
        <v>#N/A</v>
      </c>
      <c r="X960" s="40" t="e">
        <f>VLOOKUP($B960,期貨大額交易人未沖銷部位!$A$4:$O$499,4,FALSE)</f>
        <v>#N/A</v>
      </c>
      <c r="Y960" s="40" t="e">
        <f>VLOOKUP($B960,期貨大額交易人未沖銷部位!$A$4:$O$499,7,FALSE)</f>
        <v>#N/A</v>
      </c>
      <c r="Z960" s="40" t="e">
        <f>VLOOKUP($B960,期貨大額交易人未沖銷部位!$A$4:$O$499,10,FALSE)</f>
        <v>#N/A</v>
      </c>
      <c r="AA960" s="40" t="e">
        <f>VLOOKUP($B960,期貨大額交易人未沖銷部位!$A$4:$O$499,13,FALSE)</f>
        <v>#N/A</v>
      </c>
      <c r="AB960" s="40" t="e">
        <f>VLOOKUP($B960,期貨大額交易人未沖銷部位!$A$4:$O$499,14,FALSE)</f>
        <v>#N/A</v>
      </c>
      <c r="AC960" s="40" t="e">
        <f>VLOOKUP($B960,期貨大額交易人未沖銷部位!$A$4:$O$499,15,FALSE)</f>
        <v>#N/A</v>
      </c>
      <c r="AD960" s="33" t="e">
        <f>VLOOKUP($B960,三大美股走勢!$A$4:$J$495,4,FALSE)</f>
        <v>#N/A</v>
      </c>
      <c r="AE960" s="33" t="e">
        <f>VLOOKUP($B960,三大美股走勢!$A$4:$J$495,7,FALSE)</f>
        <v>#N/A</v>
      </c>
      <c r="AF960" s="33" t="e">
        <f>VLOOKUP($B960,三大美股走勢!$A$4:$J$495,10,FALSE)</f>
        <v>#N/A</v>
      </c>
    </row>
    <row r="961" spans="2:32">
      <c r="B961" s="32">
        <v>43740</v>
      </c>
      <c r="C961" s="33" t="e">
        <f>VLOOKUP($B961,大盤與近月台指!$A$4:$I$499,2,FALSE)</f>
        <v>#N/A</v>
      </c>
      <c r="D961" s="34" t="e">
        <f>VLOOKUP($B961,大盤與近月台指!$A$4:$I$499,3,FALSE)</f>
        <v>#N/A</v>
      </c>
      <c r="E961" s="35" t="e">
        <f>VLOOKUP($B961,大盤與近月台指!$A$4:$I$499,4,FALSE)</f>
        <v>#N/A</v>
      </c>
      <c r="F961" s="33" t="e">
        <f>VLOOKUP($B961,大盤與近月台指!$A$4:$I$499,5,FALSE)</f>
        <v>#N/A</v>
      </c>
      <c r="G961" s="49" t="e">
        <f>VLOOKUP($B961,三大法人買賣超!$A$4:$I$500,3,FALSE)</f>
        <v>#N/A</v>
      </c>
      <c r="H961" s="34" t="e">
        <f>VLOOKUP($B961,三大法人買賣超!$A$4:$I$500,5,FALSE)</f>
        <v>#N/A</v>
      </c>
      <c r="I961" s="27" t="e">
        <f>VLOOKUP($B961,三大法人買賣超!$A$4:$I$500,7,FALSE)</f>
        <v>#N/A</v>
      </c>
      <c r="J961" s="27" t="e">
        <f>VLOOKUP($B961,三大法人買賣超!$A$4:$I$500,9,FALSE)</f>
        <v>#N/A</v>
      </c>
      <c r="K961" s="37">
        <f>新台幣匯率美元指數!B962</f>
        <v>0</v>
      </c>
      <c r="L961" s="38">
        <f>新台幣匯率美元指數!C962</f>
        <v>0</v>
      </c>
      <c r="M961" s="39">
        <f>新台幣匯率美元指數!D962</f>
        <v>0</v>
      </c>
      <c r="N961" s="27" t="e">
        <f>VLOOKUP($B961,外資期貨未平倉口數!$A$4:$M$499,4,FALSE)</f>
        <v>#N/A</v>
      </c>
      <c r="O961" s="27" t="e">
        <f>VLOOKUP($B961,外資期貨未平倉口數!$A$4:$M$499,9,FALSE)</f>
        <v>#N/A</v>
      </c>
      <c r="P961" s="27" t="e">
        <f>VLOOKUP($B961,外資期貨未平倉口數!$A$4:$M$499,10,FALSE)</f>
        <v>#N/A</v>
      </c>
      <c r="Q961" s="27" t="e">
        <f>VLOOKUP($B961,外資期貨未平倉口數!$A$4:$M$499,11,FALSE)</f>
        <v>#N/A</v>
      </c>
      <c r="R961" s="64" t="e">
        <f>VLOOKUP($B961,選擇權未平倉餘額!$A$4:$I$500,6,FALSE)</f>
        <v>#N/A</v>
      </c>
      <c r="S961" s="64" t="e">
        <f>VLOOKUP($B961,選擇權未平倉餘額!$A$4:$I$500,7,FALSE)</f>
        <v>#N/A</v>
      </c>
      <c r="T961" s="64" t="e">
        <f>VLOOKUP($B961,選擇權未平倉餘額!$A$4:$I$500,8,FALSE)</f>
        <v>#N/A</v>
      </c>
      <c r="U961" s="64" t="e">
        <f>VLOOKUP($B961,選擇權未平倉餘額!$A$4:$I$500,9,FALSE)</f>
        <v>#N/A</v>
      </c>
      <c r="V961" s="39" t="e">
        <f>VLOOKUP($B961,臺指選擇權P_C_Ratios!$A$4:$C$500,3,FALSE)</f>
        <v>#N/A</v>
      </c>
      <c r="W961" s="41" t="e">
        <f>VLOOKUP($B961,散戶多空比!$A$6:$L$500,12,FALSE)</f>
        <v>#N/A</v>
      </c>
      <c r="X961" s="40" t="e">
        <f>VLOOKUP($B961,期貨大額交易人未沖銷部位!$A$4:$O$499,4,FALSE)</f>
        <v>#N/A</v>
      </c>
      <c r="Y961" s="40" t="e">
        <f>VLOOKUP($B961,期貨大額交易人未沖銷部位!$A$4:$O$499,7,FALSE)</f>
        <v>#N/A</v>
      </c>
      <c r="Z961" s="40" t="e">
        <f>VLOOKUP($B961,期貨大額交易人未沖銷部位!$A$4:$O$499,10,FALSE)</f>
        <v>#N/A</v>
      </c>
      <c r="AA961" s="40" t="e">
        <f>VLOOKUP($B961,期貨大額交易人未沖銷部位!$A$4:$O$499,13,FALSE)</f>
        <v>#N/A</v>
      </c>
      <c r="AB961" s="40" t="e">
        <f>VLOOKUP($B961,期貨大額交易人未沖銷部位!$A$4:$O$499,14,FALSE)</f>
        <v>#N/A</v>
      </c>
      <c r="AC961" s="40" t="e">
        <f>VLOOKUP($B961,期貨大額交易人未沖銷部位!$A$4:$O$499,15,FALSE)</f>
        <v>#N/A</v>
      </c>
      <c r="AD961" s="33" t="e">
        <f>VLOOKUP($B961,三大美股走勢!$A$4:$J$495,4,FALSE)</f>
        <v>#N/A</v>
      </c>
      <c r="AE961" s="33" t="e">
        <f>VLOOKUP($B961,三大美股走勢!$A$4:$J$495,7,FALSE)</f>
        <v>#N/A</v>
      </c>
      <c r="AF961" s="33" t="e">
        <f>VLOOKUP($B961,三大美股走勢!$A$4:$J$495,10,FALSE)</f>
        <v>#N/A</v>
      </c>
    </row>
    <row r="962" spans="2:32">
      <c r="B962" s="32">
        <v>43741</v>
      </c>
      <c r="C962" s="33" t="e">
        <f>VLOOKUP($B962,大盤與近月台指!$A$4:$I$499,2,FALSE)</f>
        <v>#N/A</v>
      </c>
      <c r="D962" s="34" t="e">
        <f>VLOOKUP($B962,大盤與近月台指!$A$4:$I$499,3,FALSE)</f>
        <v>#N/A</v>
      </c>
      <c r="E962" s="35" t="e">
        <f>VLOOKUP($B962,大盤與近月台指!$A$4:$I$499,4,FALSE)</f>
        <v>#N/A</v>
      </c>
      <c r="F962" s="33" t="e">
        <f>VLOOKUP($B962,大盤與近月台指!$A$4:$I$499,5,FALSE)</f>
        <v>#N/A</v>
      </c>
      <c r="G962" s="49" t="e">
        <f>VLOOKUP($B962,三大法人買賣超!$A$4:$I$500,3,FALSE)</f>
        <v>#N/A</v>
      </c>
      <c r="H962" s="34" t="e">
        <f>VLOOKUP($B962,三大法人買賣超!$A$4:$I$500,5,FALSE)</f>
        <v>#N/A</v>
      </c>
      <c r="I962" s="27" t="e">
        <f>VLOOKUP($B962,三大法人買賣超!$A$4:$I$500,7,FALSE)</f>
        <v>#N/A</v>
      </c>
      <c r="J962" s="27" t="e">
        <f>VLOOKUP($B962,三大法人買賣超!$A$4:$I$500,9,FALSE)</f>
        <v>#N/A</v>
      </c>
      <c r="K962" s="37">
        <f>新台幣匯率美元指數!B963</f>
        <v>0</v>
      </c>
      <c r="L962" s="38">
        <f>新台幣匯率美元指數!C963</f>
        <v>0</v>
      </c>
      <c r="M962" s="39">
        <f>新台幣匯率美元指數!D963</f>
        <v>0</v>
      </c>
      <c r="N962" s="27" t="e">
        <f>VLOOKUP($B962,外資期貨未平倉口數!$A$4:$M$499,4,FALSE)</f>
        <v>#N/A</v>
      </c>
      <c r="O962" s="27" t="e">
        <f>VLOOKUP($B962,外資期貨未平倉口數!$A$4:$M$499,9,FALSE)</f>
        <v>#N/A</v>
      </c>
      <c r="P962" s="27" t="e">
        <f>VLOOKUP($B962,外資期貨未平倉口數!$A$4:$M$499,10,FALSE)</f>
        <v>#N/A</v>
      </c>
      <c r="Q962" s="27" t="e">
        <f>VLOOKUP($B962,外資期貨未平倉口數!$A$4:$M$499,11,FALSE)</f>
        <v>#N/A</v>
      </c>
      <c r="R962" s="64" t="e">
        <f>VLOOKUP($B962,選擇權未平倉餘額!$A$4:$I$500,6,FALSE)</f>
        <v>#N/A</v>
      </c>
      <c r="S962" s="64" t="e">
        <f>VLOOKUP($B962,選擇權未平倉餘額!$A$4:$I$500,7,FALSE)</f>
        <v>#N/A</v>
      </c>
      <c r="T962" s="64" t="e">
        <f>VLOOKUP($B962,選擇權未平倉餘額!$A$4:$I$500,8,FALSE)</f>
        <v>#N/A</v>
      </c>
      <c r="U962" s="64" t="e">
        <f>VLOOKUP($B962,選擇權未平倉餘額!$A$4:$I$500,9,FALSE)</f>
        <v>#N/A</v>
      </c>
      <c r="V962" s="39" t="e">
        <f>VLOOKUP($B962,臺指選擇權P_C_Ratios!$A$4:$C$500,3,FALSE)</f>
        <v>#N/A</v>
      </c>
      <c r="W962" s="41" t="e">
        <f>VLOOKUP($B962,散戶多空比!$A$6:$L$500,12,FALSE)</f>
        <v>#N/A</v>
      </c>
      <c r="X962" s="40" t="e">
        <f>VLOOKUP($B962,期貨大額交易人未沖銷部位!$A$4:$O$499,4,FALSE)</f>
        <v>#N/A</v>
      </c>
      <c r="Y962" s="40" t="e">
        <f>VLOOKUP($B962,期貨大額交易人未沖銷部位!$A$4:$O$499,7,FALSE)</f>
        <v>#N/A</v>
      </c>
      <c r="Z962" s="40" t="e">
        <f>VLOOKUP($B962,期貨大額交易人未沖銷部位!$A$4:$O$499,10,FALSE)</f>
        <v>#N/A</v>
      </c>
      <c r="AA962" s="40" t="e">
        <f>VLOOKUP($B962,期貨大額交易人未沖銷部位!$A$4:$O$499,13,FALSE)</f>
        <v>#N/A</v>
      </c>
      <c r="AB962" s="40" t="e">
        <f>VLOOKUP($B962,期貨大額交易人未沖銷部位!$A$4:$O$499,14,FALSE)</f>
        <v>#N/A</v>
      </c>
      <c r="AC962" s="40" t="e">
        <f>VLOOKUP($B962,期貨大額交易人未沖銷部位!$A$4:$O$499,15,FALSE)</f>
        <v>#N/A</v>
      </c>
      <c r="AD962" s="33" t="e">
        <f>VLOOKUP($B962,三大美股走勢!$A$4:$J$495,4,FALSE)</f>
        <v>#N/A</v>
      </c>
      <c r="AE962" s="33" t="e">
        <f>VLOOKUP($B962,三大美股走勢!$A$4:$J$495,7,FALSE)</f>
        <v>#N/A</v>
      </c>
      <c r="AF962" s="33" t="e">
        <f>VLOOKUP($B962,三大美股走勢!$A$4:$J$495,10,FALSE)</f>
        <v>#N/A</v>
      </c>
    </row>
    <row r="963" spans="2:32">
      <c r="B963" s="32">
        <v>43742</v>
      </c>
      <c r="C963" s="33" t="e">
        <f>VLOOKUP($B963,大盤與近月台指!$A$4:$I$499,2,FALSE)</f>
        <v>#N/A</v>
      </c>
      <c r="D963" s="34" t="e">
        <f>VLOOKUP($B963,大盤與近月台指!$A$4:$I$499,3,FALSE)</f>
        <v>#N/A</v>
      </c>
      <c r="E963" s="35" t="e">
        <f>VLOOKUP($B963,大盤與近月台指!$A$4:$I$499,4,FALSE)</f>
        <v>#N/A</v>
      </c>
      <c r="F963" s="33" t="e">
        <f>VLOOKUP($B963,大盤與近月台指!$A$4:$I$499,5,FALSE)</f>
        <v>#N/A</v>
      </c>
      <c r="G963" s="49" t="e">
        <f>VLOOKUP($B963,三大法人買賣超!$A$4:$I$500,3,FALSE)</f>
        <v>#N/A</v>
      </c>
      <c r="H963" s="34" t="e">
        <f>VLOOKUP($B963,三大法人買賣超!$A$4:$I$500,5,FALSE)</f>
        <v>#N/A</v>
      </c>
      <c r="I963" s="27" t="e">
        <f>VLOOKUP($B963,三大法人買賣超!$A$4:$I$500,7,FALSE)</f>
        <v>#N/A</v>
      </c>
      <c r="J963" s="27" t="e">
        <f>VLOOKUP($B963,三大法人買賣超!$A$4:$I$500,9,FALSE)</f>
        <v>#N/A</v>
      </c>
      <c r="K963" s="37">
        <f>新台幣匯率美元指數!B964</f>
        <v>0</v>
      </c>
      <c r="L963" s="38">
        <f>新台幣匯率美元指數!C964</f>
        <v>0</v>
      </c>
      <c r="M963" s="39">
        <f>新台幣匯率美元指數!D964</f>
        <v>0</v>
      </c>
      <c r="N963" s="27" t="e">
        <f>VLOOKUP($B963,外資期貨未平倉口數!$A$4:$M$499,4,FALSE)</f>
        <v>#N/A</v>
      </c>
      <c r="O963" s="27" t="e">
        <f>VLOOKUP($B963,外資期貨未平倉口數!$A$4:$M$499,9,FALSE)</f>
        <v>#N/A</v>
      </c>
      <c r="P963" s="27" t="e">
        <f>VLOOKUP($B963,外資期貨未平倉口數!$A$4:$M$499,10,FALSE)</f>
        <v>#N/A</v>
      </c>
      <c r="Q963" s="27" t="e">
        <f>VLOOKUP($B963,外資期貨未平倉口數!$A$4:$M$499,11,FALSE)</f>
        <v>#N/A</v>
      </c>
      <c r="R963" s="64" t="e">
        <f>VLOOKUP($B963,選擇權未平倉餘額!$A$4:$I$500,6,FALSE)</f>
        <v>#N/A</v>
      </c>
      <c r="S963" s="64" t="e">
        <f>VLOOKUP($B963,選擇權未平倉餘額!$A$4:$I$500,7,FALSE)</f>
        <v>#N/A</v>
      </c>
      <c r="T963" s="64" t="e">
        <f>VLOOKUP($B963,選擇權未平倉餘額!$A$4:$I$500,8,FALSE)</f>
        <v>#N/A</v>
      </c>
      <c r="U963" s="64" t="e">
        <f>VLOOKUP($B963,選擇權未平倉餘額!$A$4:$I$500,9,FALSE)</f>
        <v>#N/A</v>
      </c>
      <c r="V963" s="39" t="e">
        <f>VLOOKUP($B963,臺指選擇權P_C_Ratios!$A$4:$C$500,3,FALSE)</f>
        <v>#N/A</v>
      </c>
      <c r="W963" s="41" t="e">
        <f>VLOOKUP($B963,散戶多空比!$A$6:$L$500,12,FALSE)</f>
        <v>#N/A</v>
      </c>
      <c r="X963" s="40" t="e">
        <f>VLOOKUP($B963,期貨大額交易人未沖銷部位!$A$4:$O$499,4,FALSE)</f>
        <v>#N/A</v>
      </c>
      <c r="Y963" s="40" t="e">
        <f>VLOOKUP($B963,期貨大額交易人未沖銷部位!$A$4:$O$499,7,FALSE)</f>
        <v>#N/A</v>
      </c>
      <c r="Z963" s="40" t="e">
        <f>VLOOKUP($B963,期貨大額交易人未沖銷部位!$A$4:$O$499,10,FALSE)</f>
        <v>#N/A</v>
      </c>
      <c r="AA963" s="40" t="e">
        <f>VLOOKUP($B963,期貨大額交易人未沖銷部位!$A$4:$O$499,13,FALSE)</f>
        <v>#N/A</v>
      </c>
      <c r="AB963" s="40" t="e">
        <f>VLOOKUP($B963,期貨大額交易人未沖銷部位!$A$4:$O$499,14,FALSE)</f>
        <v>#N/A</v>
      </c>
      <c r="AC963" s="40" t="e">
        <f>VLOOKUP($B963,期貨大額交易人未沖銷部位!$A$4:$O$499,15,FALSE)</f>
        <v>#N/A</v>
      </c>
      <c r="AD963" s="33" t="e">
        <f>VLOOKUP($B963,三大美股走勢!$A$4:$J$495,4,FALSE)</f>
        <v>#N/A</v>
      </c>
      <c r="AE963" s="33" t="e">
        <f>VLOOKUP($B963,三大美股走勢!$A$4:$J$495,7,FALSE)</f>
        <v>#N/A</v>
      </c>
      <c r="AF963" s="33" t="e">
        <f>VLOOKUP($B963,三大美股走勢!$A$4:$J$495,10,FALSE)</f>
        <v>#N/A</v>
      </c>
    </row>
    <row r="964" spans="2:32">
      <c r="B964" s="32">
        <v>43743</v>
      </c>
      <c r="C964" s="33" t="e">
        <f>VLOOKUP($B964,大盤與近月台指!$A$4:$I$499,2,FALSE)</f>
        <v>#N/A</v>
      </c>
      <c r="D964" s="34" t="e">
        <f>VLOOKUP($B964,大盤與近月台指!$A$4:$I$499,3,FALSE)</f>
        <v>#N/A</v>
      </c>
      <c r="E964" s="35" t="e">
        <f>VLOOKUP($B964,大盤與近月台指!$A$4:$I$499,4,FALSE)</f>
        <v>#N/A</v>
      </c>
      <c r="F964" s="33" t="e">
        <f>VLOOKUP($B964,大盤與近月台指!$A$4:$I$499,5,FALSE)</f>
        <v>#N/A</v>
      </c>
      <c r="G964" s="49" t="e">
        <f>VLOOKUP($B964,三大法人買賣超!$A$4:$I$500,3,FALSE)</f>
        <v>#N/A</v>
      </c>
      <c r="H964" s="34" t="e">
        <f>VLOOKUP($B964,三大法人買賣超!$A$4:$I$500,5,FALSE)</f>
        <v>#N/A</v>
      </c>
      <c r="I964" s="27" t="e">
        <f>VLOOKUP($B964,三大法人買賣超!$A$4:$I$500,7,FALSE)</f>
        <v>#N/A</v>
      </c>
      <c r="J964" s="27" t="e">
        <f>VLOOKUP($B964,三大法人買賣超!$A$4:$I$500,9,FALSE)</f>
        <v>#N/A</v>
      </c>
      <c r="K964" s="37">
        <f>新台幣匯率美元指數!B965</f>
        <v>0</v>
      </c>
      <c r="L964" s="38">
        <f>新台幣匯率美元指數!C965</f>
        <v>0</v>
      </c>
      <c r="M964" s="39">
        <f>新台幣匯率美元指數!D965</f>
        <v>0</v>
      </c>
      <c r="N964" s="27" t="e">
        <f>VLOOKUP($B964,外資期貨未平倉口數!$A$4:$M$499,4,FALSE)</f>
        <v>#N/A</v>
      </c>
      <c r="O964" s="27" t="e">
        <f>VLOOKUP($B964,外資期貨未平倉口數!$A$4:$M$499,9,FALSE)</f>
        <v>#N/A</v>
      </c>
      <c r="P964" s="27" t="e">
        <f>VLOOKUP($B964,外資期貨未平倉口數!$A$4:$M$499,10,FALSE)</f>
        <v>#N/A</v>
      </c>
      <c r="Q964" s="27" t="e">
        <f>VLOOKUP($B964,外資期貨未平倉口數!$A$4:$M$499,11,FALSE)</f>
        <v>#N/A</v>
      </c>
      <c r="R964" s="64" t="e">
        <f>VLOOKUP($B964,選擇權未平倉餘額!$A$4:$I$500,6,FALSE)</f>
        <v>#N/A</v>
      </c>
      <c r="S964" s="64" t="e">
        <f>VLOOKUP($B964,選擇權未平倉餘額!$A$4:$I$500,7,FALSE)</f>
        <v>#N/A</v>
      </c>
      <c r="T964" s="64" t="e">
        <f>VLOOKUP($B964,選擇權未平倉餘額!$A$4:$I$500,8,FALSE)</f>
        <v>#N/A</v>
      </c>
      <c r="U964" s="64" t="e">
        <f>VLOOKUP($B964,選擇權未平倉餘額!$A$4:$I$500,9,FALSE)</f>
        <v>#N/A</v>
      </c>
      <c r="V964" s="39" t="e">
        <f>VLOOKUP($B964,臺指選擇權P_C_Ratios!$A$4:$C$500,3,FALSE)</f>
        <v>#N/A</v>
      </c>
      <c r="W964" s="41" t="e">
        <f>VLOOKUP($B964,散戶多空比!$A$6:$L$500,12,FALSE)</f>
        <v>#N/A</v>
      </c>
      <c r="X964" s="40" t="e">
        <f>VLOOKUP($B964,期貨大額交易人未沖銷部位!$A$4:$O$499,4,FALSE)</f>
        <v>#N/A</v>
      </c>
      <c r="Y964" s="40" t="e">
        <f>VLOOKUP($B964,期貨大額交易人未沖銷部位!$A$4:$O$499,7,FALSE)</f>
        <v>#N/A</v>
      </c>
      <c r="Z964" s="40" t="e">
        <f>VLOOKUP($B964,期貨大額交易人未沖銷部位!$A$4:$O$499,10,FALSE)</f>
        <v>#N/A</v>
      </c>
      <c r="AA964" s="40" t="e">
        <f>VLOOKUP($B964,期貨大額交易人未沖銷部位!$A$4:$O$499,13,FALSE)</f>
        <v>#N/A</v>
      </c>
      <c r="AB964" s="40" t="e">
        <f>VLOOKUP($B964,期貨大額交易人未沖銷部位!$A$4:$O$499,14,FALSE)</f>
        <v>#N/A</v>
      </c>
      <c r="AC964" s="40" t="e">
        <f>VLOOKUP($B964,期貨大額交易人未沖銷部位!$A$4:$O$499,15,FALSE)</f>
        <v>#N/A</v>
      </c>
      <c r="AD964" s="33" t="e">
        <f>VLOOKUP($B964,三大美股走勢!$A$4:$J$495,4,FALSE)</f>
        <v>#N/A</v>
      </c>
      <c r="AE964" s="33" t="e">
        <f>VLOOKUP($B964,三大美股走勢!$A$4:$J$495,7,FALSE)</f>
        <v>#N/A</v>
      </c>
      <c r="AF964" s="33" t="e">
        <f>VLOOKUP($B964,三大美股走勢!$A$4:$J$495,10,FALSE)</f>
        <v>#N/A</v>
      </c>
    </row>
    <row r="965" spans="2:32">
      <c r="B965" s="32">
        <v>43744</v>
      </c>
      <c r="C965" s="33" t="e">
        <f>VLOOKUP($B965,大盤與近月台指!$A$4:$I$499,2,FALSE)</f>
        <v>#N/A</v>
      </c>
      <c r="D965" s="34" t="e">
        <f>VLOOKUP($B965,大盤與近月台指!$A$4:$I$499,3,FALSE)</f>
        <v>#N/A</v>
      </c>
      <c r="E965" s="35" t="e">
        <f>VLOOKUP($B965,大盤與近月台指!$A$4:$I$499,4,FALSE)</f>
        <v>#N/A</v>
      </c>
      <c r="F965" s="33" t="e">
        <f>VLOOKUP($B965,大盤與近月台指!$A$4:$I$499,5,FALSE)</f>
        <v>#N/A</v>
      </c>
      <c r="G965" s="49" t="e">
        <f>VLOOKUP($B965,三大法人買賣超!$A$4:$I$500,3,FALSE)</f>
        <v>#N/A</v>
      </c>
      <c r="H965" s="34" t="e">
        <f>VLOOKUP($B965,三大法人買賣超!$A$4:$I$500,5,FALSE)</f>
        <v>#N/A</v>
      </c>
      <c r="I965" s="27" t="e">
        <f>VLOOKUP($B965,三大法人買賣超!$A$4:$I$500,7,FALSE)</f>
        <v>#N/A</v>
      </c>
      <c r="J965" s="27" t="e">
        <f>VLOOKUP($B965,三大法人買賣超!$A$4:$I$500,9,FALSE)</f>
        <v>#N/A</v>
      </c>
      <c r="K965" s="37">
        <f>新台幣匯率美元指數!B966</f>
        <v>0</v>
      </c>
      <c r="L965" s="38">
        <f>新台幣匯率美元指數!C966</f>
        <v>0</v>
      </c>
      <c r="M965" s="39">
        <f>新台幣匯率美元指數!D966</f>
        <v>0</v>
      </c>
      <c r="N965" s="27" t="e">
        <f>VLOOKUP($B965,外資期貨未平倉口數!$A$4:$M$499,4,FALSE)</f>
        <v>#N/A</v>
      </c>
      <c r="O965" s="27" t="e">
        <f>VLOOKUP($B965,外資期貨未平倉口數!$A$4:$M$499,9,FALSE)</f>
        <v>#N/A</v>
      </c>
      <c r="P965" s="27" t="e">
        <f>VLOOKUP($B965,外資期貨未平倉口數!$A$4:$M$499,10,FALSE)</f>
        <v>#N/A</v>
      </c>
      <c r="Q965" s="27" t="e">
        <f>VLOOKUP($B965,外資期貨未平倉口數!$A$4:$M$499,11,FALSE)</f>
        <v>#N/A</v>
      </c>
      <c r="R965" s="64" t="e">
        <f>VLOOKUP($B965,選擇權未平倉餘額!$A$4:$I$500,6,FALSE)</f>
        <v>#N/A</v>
      </c>
      <c r="S965" s="64" t="e">
        <f>VLOOKUP($B965,選擇權未平倉餘額!$A$4:$I$500,7,FALSE)</f>
        <v>#N/A</v>
      </c>
      <c r="T965" s="64" t="e">
        <f>VLOOKUP($B965,選擇權未平倉餘額!$A$4:$I$500,8,FALSE)</f>
        <v>#N/A</v>
      </c>
      <c r="U965" s="64" t="e">
        <f>VLOOKUP($B965,選擇權未平倉餘額!$A$4:$I$500,9,FALSE)</f>
        <v>#N/A</v>
      </c>
      <c r="V965" s="39" t="e">
        <f>VLOOKUP($B965,臺指選擇權P_C_Ratios!$A$4:$C$500,3,FALSE)</f>
        <v>#N/A</v>
      </c>
      <c r="W965" s="41" t="e">
        <f>VLOOKUP($B965,散戶多空比!$A$6:$L$500,12,FALSE)</f>
        <v>#N/A</v>
      </c>
      <c r="X965" s="40" t="e">
        <f>VLOOKUP($B965,期貨大額交易人未沖銷部位!$A$4:$O$499,4,FALSE)</f>
        <v>#N/A</v>
      </c>
      <c r="Y965" s="40" t="e">
        <f>VLOOKUP($B965,期貨大額交易人未沖銷部位!$A$4:$O$499,7,FALSE)</f>
        <v>#N/A</v>
      </c>
      <c r="Z965" s="40" t="e">
        <f>VLOOKUP($B965,期貨大額交易人未沖銷部位!$A$4:$O$499,10,FALSE)</f>
        <v>#N/A</v>
      </c>
      <c r="AA965" s="40" t="e">
        <f>VLOOKUP($B965,期貨大額交易人未沖銷部位!$A$4:$O$499,13,FALSE)</f>
        <v>#N/A</v>
      </c>
      <c r="AB965" s="40" t="e">
        <f>VLOOKUP($B965,期貨大額交易人未沖銷部位!$A$4:$O$499,14,FALSE)</f>
        <v>#N/A</v>
      </c>
      <c r="AC965" s="40" t="e">
        <f>VLOOKUP($B965,期貨大額交易人未沖銷部位!$A$4:$O$499,15,FALSE)</f>
        <v>#N/A</v>
      </c>
      <c r="AD965" s="33" t="e">
        <f>VLOOKUP($B965,三大美股走勢!$A$4:$J$495,4,FALSE)</f>
        <v>#N/A</v>
      </c>
      <c r="AE965" s="33" t="e">
        <f>VLOOKUP($B965,三大美股走勢!$A$4:$J$495,7,FALSE)</f>
        <v>#N/A</v>
      </c>
      <c r="AF965" s="33" t="e">
        <f>VLOOKUP($B965,三大美股走勢!$A$4:$J$495,10,FALSE)</f>
        <v>#N/A</v>
      </c>
    </row>
    <row r="966" spans="2:32">
      <c r="B966" s="32">
        <v>43745</v>
      </c>
      <c r="C966" s="33" t="e">
        <f>VLOOKUP($B966,大盤與近月台指!$A$4:$I$499,2,FALSE)</f>
        <v>#N/A</v>
      </c>
      <c r="D966" s="34" t="e">
        <f>VLOOKUP($B966,大盤與近月台指!$A$4:$I$499,3,FALSE)</f>
        <v>#N/A</v>
      </c>
      <c r="E966" s="35" t="e">
        <f>VLOOKUP($B966,大盤與近月台指!$A$4:$I$499,4,FALSE)</f>
        <v>#N/A</v>
      </c>
      <c r="F966" s="33" t="e">
        <f>VLOOKUP($B966,大盤與近月台指!$A$4:$I$499,5,FALSE)</f>
        <v>#N/A</v>
      </c>
      <c r="G966" s="49" t="e">
        <f>VLOOKUP($B966,三大法人買賣超!$A$4:$I$500,3,FALSE)</f>
        <v>#N/A</v>
      </c>
      <c r="H966" s="34" t="e">
        <f>VLOOKUP($B966,三大法人買賣超!$A$4:$I$500,5,FALSE)</f>
        <v>#N/A</v>
      </c>
      <c r="I966" s="27" t="e">
        <f>VLOOKUP($B966,三大法人買賣超!$A$4:$I$500,7,FALSE)</f>
        <v>#N/A</v>
      </c>
      <c r="J966" s="27" t="e">
        <f>VLOOKUP($B966,三大法人買賣超!$A$4:$I$500,9,FALSE)</f>
        <v>#N/A</v>
      </c>
      <c r="K966" s="37">
        <f>新台幣匯率美元指數!B967</f>
        <v>0</v>
      </c>
      <c r="L966" s="38">
        <f>新台幣匯率美元指數!C967</f>
        <v>0</v>
      </c>
      <c r="M966" s="39">
        <f>新台幣匯率美元指數!D967</f>
        <v>0</v>
      </c>
      <c r="N966" s="27" t="e">
        <f>VLOOKUP($B966,外資期貨未平倉口數!$A$4:$M$499,4,FALSE)</f>
        <v>#N/A</v>
      </c>
      <c r="O966" s="27" t="e">
        <f>VLOOKUP($B966,外資期貨未平倉口數!$A$4:$M$499,9,FALSE)</f>
        <v>#N/A</v>
      </c>
      <c r="P966" s="27" t="e">
        <f>VLOOKUP($B966,外資期貨未平倉口數!$A$4:$M$499,10,FALSE)</f>
        <v>#N/A</v>
      </c>
      <c r="Q966" s="27" t="e">
        <f>VLOOKUP($B966,外資期貨未平倉口數!$A$4:$M$499,11,FALSE)</f>
        <v>#N/A</v>
      </c>
      <c r="R966" s="64" t="e">
        <f>VLOOKUP($B966,選擇權未平倉餘額!$A$4:$I$500,6,FALSE)</f>
        <v>#N/A</v>
      </c>
      <c r="S966" s="64" t="e">
        <f>VLOOKUP($B966,選擇權未平倉餘額!$A$4:$I$500,7,FALSE)</f>
        <v>#N/A</v>
      </c>
      <c r="T966" s="64" t="e">
        <f>VLOOKUP($B966,選擇權未平倉餘額!$A$4:$I$500,8,FALSE)</f>
        <v>#N/A</v>
      </c>
      <c r="U966" s="64" t="e">
        <f>VLOOKUP($B966,選擇權未平倉餘額!$A$4:$I$500,9,FALSE)</f>
        <v>#N/A</v>
      </c>
      <c r="V966" s="39" t="e">
        <f>VLOOKUP($B966,臺指選擇權P_C_Ratios!$A$4:$C$500,3,FALSE)</f>
        <v>#N/A</v>
      </c>
      <c r="W966" s="41" t="e">
        <f>VLOOKUP($B966,散戶多空比!$A$6:$L$500,12,FALSE)</f>
        <v>#N/A</v>
      </c>
      <c r="X966" s="40" t="e">
        <f>VLOOKUP($B966,期貨大額交易人未沖銷部位!$A$4:$O$499,4,FALSE)</f>
        <v>#N/A</v>
      </c>
      <c r="Y966" s="40" t="e">
        <f>VLOOKUP($B966,期貨大額交易人未沖銷部位!$A$4:$O$499,7,FALSE)</f>
        <v>#N/A</v>
      </c>
      <c r="Z966" s="40" t="e">
        <f>VLOOKUP($B966,期貨大額交易人未沖銷部位!$A$4:$O$499,10,FALSE)</f>
        <v>#N/A</v>
      </c>
      <c r="AA966" s="40" t="e">
        <f>VLOOKUP($B966,期貨大額交易人未沖銷部位!$A$4:$O$499,13,FALSE)</f>
        <v>#N/A</v>
      </c>
      <c r="AB966" s="40" t="e">
        <f>VLOOKUP($B966,期貨大額交易人未沖銷部位!$A$4:$O$499,14,FALSE)</f>
        <v>#N/A</v>
      </c>
      <c r="AC966" s="40" t="e">
        <f>VLOOKUP($B966,期貨大額交易人未沖銷部位!$A$4:$O$499,15,FALSE)</f>
        <v>#N/A</v>
      </c>
      <c r="AD966" s="33" t="e">
        <f>VLOOKUP($B966,三大美股走勢!$A$4:$J$495,4,FALSE)</f>
        <v>#N/A</v>
      </c>
      <c r="AE966" s="33" t="e">
        <f>VLOOKUP($B966,三大美股走勢!$A$4:$J$495,7,FALSE)</f>
        <v>#N/A</v>
      </c>
      <c r="AF966" s="33" t="e">
        <f>VLOOKUP($B966,三大美股走勢!$A$4:$J$495,10,FALSE)</f>
        <v>#N/A</v>
      </c>
    </row>
    <row r="967" spans="2:32">
      <c r="B967" s="32">
        <v>43746</v>
      </c>
      <c r="C967" s="33" t="e">
        <f>VLOOKUP($B967,大盤與近月台指!$A$4:$I$499,2,FALSE)</f>
        <v>#N/A</v>
      </c>
      <c r="D967" s="34" t="e">
        <f>VLOOKUP($B967,大盤與近月台指!$A$4:$I$499,3,FALSE)</f>
        <v>#N/A</v>
      </c>
      <c r="E967" s="35" t="e">
        <f>VLOOKUP($B967,大盤與近月台指!$A$4:$I$499,4,FALSE)</f>
        <v>#N/A</v>
      </c>
      <c r="F967" s="33" t="e">
        <f>VLOOKUP($B967,大盤與近月台指!$A$4:$I$499,5,FALSE)</f>
        <v>#N/A</v>
      </c>
      <c r="G967" s="49" t="e">
        <f>VLOOKUP($B967,三大法人買賣超!$A$4:$I$500,3,FALSE)</f>
        <v>#N/A</v>
      </c>
      <c r="H967" s="34" t="e">
        <f>VLOOKUP($B967,三大法人買賣超!$A$4:$I$500,5,FALSE)</f>
        <v>#N/A</v>
      </c>
      <c r="I967" s="27" t="e">
        <f>VLOOKUP($B967,三大法人買賣超!$A$4:$I$500,7,FALSE)</f>
        <v>#N/A</v>
      </c>
      <c r="J967" s="27" t="e">
        <f>VLOOKUP($B967,三大法人買賣超!$A$4:$I$500,9,FALSE)</f>
        <v>#N/A</v>
      </c>
      <c r="K967" s="37">
        <f>新台幣匯率美元指數!B968</f>
        <v>0</v>
      </c>
      <c r="L967" s="38">
        <f>新台幣匯率美元指數!C968</f>
        <v>0</v>
      </c>
      <c r="M967" s="39">
        <f>新台幣匯率美元指數!D968</f>
        <v>0</v>
      </c>
      <c r="N967" s="27" t="e">
        <f>VLOOKUP($B967,外資期貨未平倉口數!$A$4:$M$499,4,FALSE)</f>
        <v>#N/A</v>
      </c>
      <c r="O967" s="27" t="e">
        <f>VLOOKUP($B967,外資期貨未平倉口數!$A$4:$M$499,9,FALSE)</f>
        <v>#N/A</v>
      </c>
      <c r="P967" s="27" t="e">
        <f>VLOOKUP($B967,外資期貨未平倉口數!$A$4:$M$499,10,FALSE)</f>
        <v>#N/A</v>
      </c>
      <c r="Q967" s="27" t="e">
        <f>VLOOKUP($B967,外資期貨未平倉口數!$A$4:$M$499,11,FALSE)</f>
        <v>#N/A</v>
      </c>
      <c r="R967" s="64" t="e">
        <f>VLOOKUP($B967,選擇權未平倉餘額!$A$4:$I$500,6,FALSE)</f>
        <v>#N/A</v>
      </c>
      <c r="S967" s="64" t="e">
        <f>VLOOKUP($B967,選擇權未平倉餘額!$A$4:$I$500,7,FALSE)</f>
        <v>#N/A</v>
      </c>
      <c r="T967" s="64" t="e">
        <f>VLOOKUP($B967,選擇權未平倉餘額!$A$4:$I$500,8,FALSE)</f>
        <v>#N/A</v>
      </c>
      <c r="U967" s="64" t="e">
        <f>VLOOKUP($B967,選擇權未平倉餘額!$A$4:$I$500,9,FALSE)</f>
        <v>#N/A</v>
      </c>
      <c r="V967" s="39" t="e">
        <f>VLOOKUP($B967,臺指選擇權P_C_Ratios!$A$4:$C$500,3,FALSE)</f>
        <v>#N/A</v>
      </c>
      <c r="W967" s="41" t="e">
        <f>VLOOKUP($B967,散戶多空比!$A$6:$L$500,12,FALSE)</f>
        <v>#N/A</v>
      </c>
      <c r="X967" s="40" t="e">
        <f>VLOOKUP($B967,期貨大額交易人未沖銷部位!$A$4:$O$499,4,FALSE)</f>
        <v>#N/A</v>
      </c>
      <c r="Y967" s="40" t="e">
        <f>VLOOKUP($B967,期貨大額交易人未沖銷部位!$A$4:$O$499,7,FALSE)</f>
        <v>#N/A</v>
      </c>
      <c r="Z967" s="40" t="e">
        <f>VLOOKUP($B967,期貨大額交易人未沖銷部位!$A$4:$O$499,10,FALSE)</f>
        <v>#N/A</v>
      </c>
      <c r="AA967" s="40" t="e">
        <f>VLOOKUP($B967,期貨大額交易人未沖銷部位!$A$4:$O$499,13,FALSE)</f>
        <v>#N/A</v>
      </c>
      <c r="AB967" s="40" t="e">
        <f>VLOOKUP($B967,期貨大額交易人未沖銷部位!$A$4:$O$499,14,FALSE)</f>
        <v>#N/A</v>
      </c>
      <c r="AC967" s="40" t="e">
        <f>VLOOKUP($B967,期貨大額交易人未沖銷部位!$A$4:$O$499,15,FALSE)</f>
        <v>#N/A</v>
      </c>
      <c r="AD967" s="33" t="e">
        <f>VLOOKUP($B967,三大美股走勢!$A$4:$J$495,4,FALSE)</f>
        <v>#N/A</v>
      </c>
      <c r="AE967" s="33" t="e">
        <f>VLOOKUP($B967,三大美股走勢!$A$4:$J$495,7,FALSE)</f>
        <v>#N/A</v>
      </c>
      <c r="AF967" s="33" t="e">
        <f>VLOOKUP($B967,三大美股走勢!$A$4:$J$495,10,FALSE)</f>
        <v>#N/A</v>
      </c>
    </row>
    <row r="968" spans="2:32">
      <c r="B968" s="32">
        <v>43747</v>
      </c>
      <c r="C968" s="33" t="e">
        <f>VLOOKUP($B968,大盤與近月台指!$A$4:$I$499,2,FALSE)</f>
        <v>#N/A</v>
      </c>
      <c r="D968" s="34" t="e">
        <f>VLOOKUP($B968,大盤與近月台指!$A$4:$I$499,3,FALSE)</f>
        <v>#N/A</v>
      </c>
      <c r="E968" s="35" t="e">
        <f>VLOOKUP($B968,大盤與近月台指!$A$4:$I$499,4,FALSE)</f>
        <v>#N/A</v>
      </c>
      <c r="F968" s="33" t="e">
        <f>VLOOKUP($B968,大盤與近月台指!$A$4:$I$499,5,FALSE)</f>
        <v>#N/A</v>
      </c>
      <c r="G968" s="49" t="e">
        <f>VLOOKUP($B968,三大法人買賣超!$A$4:$I$500,3,FALSE)</f>
        <v>#N/A</v>
      </c>
      <c r="H968" s="34" t="e">
        <f>VLOOKUP($B968,三大法人買賣超!$A$4:$I$500,5,FALSE)</f>
        <v>#N/A</v>
      </c>
      <c r="I968" s="27" t="e">
        <f>VLOOKUP($B968,三大法人買賣超!$A$4:$I$500,7,FALSE)</f>
        <v>#N/A</v>
      </c>
      <c r="J968" s="27" t="e">
        <f>VLOOKUP($B968,三大法人買賣超!$A$4:$I$500,9,FALSE)</f>
        <v>#N/A</v>
      </c>
      <c r="K968" s="37">
        <f>新台幣匯率美元指數!B969</f>
        <v>0</v>
      </c>
      <c r="L968" s="38">
        <f>新台幣匯率美元指數!C969</f>
        <v>0</v>
      </c>
      <c r="M968" s="39">
        <f>新台幣匯率美元指數!D969</f>
        <v>0</v>
      </c>
      <c r="N968" s="27" t="e">
        <f>VLOOKUP($B968,外資期貨未平倉口數!$A$4:$M$499,4,FALSE)</f>
        <v>#N/A</v>
      </c>
      <c r="O968" s="27" t="e">
        <f>VLOOKUP($B968,外資期貨未平倉口數!$A$4:$M$499,9,FALSE)</f>
        <v>#N/A</v>
      </c>
      <c r="P968" s="27" t="e">
        <f>VLOOKUP($B968,外資期貨未平倉口數!$A$4:$M$499,10,FALSE)</f>
        <v>#N/A</v>
      </c>
      <c r="Q968" s="27" t="e">
        <f>VLOOKUP($B968,外資期貨未平倉口數!$A$4:$M$499,11,FALSE)</f>
        <v>#N/A</v>
      </c>
      <c r="R968" s="64" t="e">
        <f>VLOOKUP($B968,選擇權未平倉餘額!$A$4:$I$500,6,FALSE)</f>
        <v>#N/A</v>
      </c>
      <c r="S968" s="64" t="e">
        <f>VLOOKUP($B968,選擇權未平倉餘額!$A$4:$I$500,7,FALSE)</f>
        <v>#N/A</v>
      </c>
      <c r="T968" s="64" t="e">
        <f>VLOOKUP($B968,選擇權未平倉餘額!$A$4:$I$500,8,FALSE)</f>
        <v>#N/A</v>
      </c>
      <c r="U968" s="64" t="e">
        <f>VLOOKUP($B968,選擇權未平倉餘額!$A$4:$I$500,9,FALSE)</f>
        <v>#N/A</v>
      </c>
      <c r="V968" s="39" t="e">
        <f>VLOOKUP($B968,臺指選擇權P_C_Ratios!$A$4:$C$500,3,FALSE)</f>
        <v>#N/A</v>
      </c>
      <c r="W968" s="41" t="e">
        <f>VLOOKUP($B968,散戶多空比!$A$6:$L$500,12,FALSE)</f>
        <v>#N/A</v>
      </c>
      <c r="X968" s="40" t="e">
        <f>VLOOKUP($B968,期貨大額交易人未沖銷部位!$A$4:$O$499,4,FALSE)</f>
        <v>#N/A</v>
      </c>
      <c r="Y968" s="40" t="e">
        <f>VLOOKUP($B968,期貨大額交易人未沖銷部位!$A$4:$O$499,7,FALSE)</f>
        <v>#N/A</v>
      </c>
      <c r="Z968" s="40" t="e">
        <f>VLOOKUP($B968,期貨大額交易人未沖銷部位!$A$4:$O$499,10,FALSE)</f>
        <v>#N/A</v>
      </c>
      <c r="AA968" s="40" t="e">
        <f>VLOOKUP($B968,期貨大額交易人未沖銷部位!$A$4:$O$499,13,FALSE)</f>
        <v>#N/A</v>
      </c>
      <c r="AB968" s="40" t="e">
        <f>VLOOKUP($B968,期貨大額交易人未沖銷部位!$A$4:$O$499,14,FALSE)</f>
        <v>#N/A</v>
      </c>
      <c r="AC968" s="40" t="e">
        <f>VLOOKUP($B968,期貨大額交易人未沖銷部位!$A$4:$O$499,15,FALSE)</f>
        <v>#N/A</v>
      </c>
      <c r="AD968" s="33" t="e">
        <f>VLOOKUP($B968,三大美股走勢!$A$4:$J$495,4,FALSE)</f>
        <v>#N/A</v>
      </c>
      <c r="AE968" s="33" t="e">
        <f>VLOOKUP($B968,三大美股走勢!$A$4:$J$495,7,FALSE)</f>
        <v>#N/A</v>
      </c>
      <c r="AF968" s="33" t="e">
        <f>VLOOKUP($B968,三大美股走勢!$A$4:$J$495,10,FALSE)</f>
        <v>#N/A</v>
      </c>
    </row>
    <row r="969" spans="2:32">
      <c r="B969" s="32">
        <v>43748</v>
      </c>
      <c r="C969" s="33" t="e">
        <f>VLOOKUP($B969,大盤與近月台指!$A$4:$I$499,2,FALSE)</f>
        <v>#N/A</v>
      </c>
      <c r="D969" s="34" t="e">
        <f>VLOOKUP($B969,大盤與近月台指!$A$4:$I$499,3,FALSE)</f>
        <v>#N/A</v>
      </c>
      <c r="E969" s="35" t="e">
        <f>VLOOKUP($B969,大盤與近月台指!$A$4:$I$499,4,FALSE)</f>
        <v>#N/A</v>
      </c>
      <c r="F969" s="33" t="e">
        <f>VLOOKUP($B969,大盤與近月台指!$A$4:$I$499,5,FALSE)</f>
        <v>#N/A</v>
      </c>
      <c r="G969" s="49" t="e">
        <f>VLOOKUP($B969,三大法人買賣超!$A$4:$I$500,3,FALSE)</f>
        <v>#N/A</v>
      </c>
      <c r="H969" s="34" t="e">
        <f>VLOOKUP($B969,三大法人買賣超!$A$4:$I$500,5,FALSE)</f>
        <v>#N/A</v>
      </c>
      <c r="I969" s="27" t="e">
        <f>VLOOKUP($B969,三大法人買賣超!$A$4:$I$500,7,FALSE)</f>
        <v>#N/A</v>
      </c>
      <c r="J969" s="27" t="e">
        <f>VLOOKUP($B969,三大法人買賣超!$A$4:$I$500,9,FALSE)</f>
        <v>#N/A</v>
      </c>
      <c r="K969" s="37">
        <f>新台幣匯率美元指數!B970</f>
        <v>0</v>
      </c>
      <c r="L969" s="38">
        <f>新台幣匯率美元指數!C970</f>
        <v>0</v>
      </c>
      <c r="M969" s="39">
        <f>新台幣匯率美元指數!D970</f>
        <v>0</v>
      </c>
      <c r="N969" s="27" t="e">
        <f>VLOOKUP($B969,外資期貨未平倉口數!$A$4:$M$499,4,FALSE)</f>
        <v>#N/A</v>
      </c>
      <c r="O969" s="27" t="e">
        <f>VLOOKUP($B969,外資期貨未平倉口數!$A$4:$M$499,9,FALSE)</f>
        <v>#N/A</v>
      </c>
      <c r="P969" s="27" t="e">
        <f>VLOOKUP($B969,外資期貨未平倉口數!$A$4:$M$499,10,FALSE)</f>
        <v>#N/A</v>
      </c>
      <c r="Q969" s="27" t="e">
        <f>VLOOKUP($B969,外資期貨未平倉口數!$A$4:$M$499,11,FALSE)</f>
        <v>#N/A</v>
      </c>
      <c r="R969" s="64" t="e">
        <f>VLOOKUP($B969,選擇權未平倉餘額!$A$4:$I$500,6,FALSE)</f>
        <v>#N/A</v>
      </c>
      <c r="S969" s="64" t="e">
        <f>VLOOKUP($B969,選擇權未平倉餘額!$A$4:$I$500,7,FALSE)</f>
        <v>#N/A</v>
      </c>
      <c r="T969" s="64" t="e">
        <f>VLOOKUP($B969,選擇權未平倉餘額!$A$4:$I$500,8,FALSE)</f>
        <v>#N/A</v>
      </c>
      <c r="U969" s="64" t="e">
        <f>VLOOKUP($B969,選擇權未平倉餘額!$A$4:$I$500,9,FALSE)</f>
        <v>#N/A</v>
      </c>
      <c r="V969" s="39" t="e">
        <f>VLOOKUP($B969,臺指選擇權P_C_Ratios!$A$4:$C$500,3,FALSE)</f>
        <v>#N/A</v>
      </c>
      <c r="W969" s="41" t="e">
        <f>VLOOKUP($B969,散戶多空比!$A$6:$L$500,12,FALSE)</f>
        <v>#N/A</v>
      </c>
      <c r="X969" s="40" t="e">
        <f>VLOOKUP($B969,期貨大額交易人未沖銷部位!$A$4:$O$499,4,FALSE)</f>
        <v>#N/A</v>
      </c>
      <c r="Y969" s="40" t="e">
        <f>VLOOKUP($B969,期貨大額交易人未沖銷部位!$A$4:$O$499,7,FALSE)</f>
        <v>#N/A</v>
      </c>
      <c r="Z969" s="40" t="e">
        <f>VLOOKUP($B969,期貨大額交易人未沖銷部位!$A$4:$O$499,10,FALSE)</f>
        <v>#N/A</v>
      </c>
      <c r="AA969" s="40" t="e">
        <f>VLOOKUP($B969,期貨大額交易人未沖銷部位!$A$4:$O$499,13,FALSE)</f>
        <v>#N/A</v>
      </c>
      <c r="AB969" s="40" t="e">
        <f>VLOOKUP($B969,期貨大額交易人未沖銷部位!$A$4:$O$499,14,FALSE)</f>
        <v>#N/A</v>
      </c>
      <c r="AC969" s="40" t="e">
        <f>VLOOKUP($B969,期貨大額交易人未沖銷部位!$A$4:$O$499,15,FALSE)</f>
        <v>#N/A</v>
      </c>
      <c r="AD969" s="33" t="e">
        <f>VLOOKUP($B969,三大美股走勢!$A$4:$J$495,4,FALSE)</f>
        <v>#N/A</v>
      </c>
      <c r="AE969" s="33" t="e">
        <f>VLOOKUP($B969,三大美股走勢!$A$4:$J$495,7,FALSE)</f>
        <v>#N/A</v>
      </c>
      <c r="AF969" s="33" t="e">
        <f>VLOOKUP($B969,三大美股走勢!$A$4:$J$495,10,FALSE)</f>
        <v>#N/A</v>
      </c>
    </row>
    <row r="970" spans="2:32">
      <c r="B970" s="32">
        <v>43749</v>
      </c>
      <c r="C970" s="33" t="e">
        <f>VLOOKUP($B970,大盤與近月台指!$A$4:$I$499,2,FALSE)</f>
        <v>#N/A</v>
      </c>
      <c r="D970" s="34" t="e">
        <f>VLOOKUP($B970,大盤與近月台指!$A$4:$I$499,3,FALSE)</f>
        <v>#N/A</v>
      </c>
      <c r="E970" s="35" t="e">
        <f>VLOOKUP($B970,大盤與近月台指!$A$4:$I$499,4,FALSE)</f>
        <v>#N/A</v>
      </c>
      <c r="F970" s="33" t="e">
        <f>VLOOKUP($B970,大盤與近月台指!$A$4:$I$499,5,FALSE)</f>
        <v>#N/A</v>
      </c>
      <c r="G970" s="49" t="e">
        <f>VLOOKUP($B970,三大法人買賣超!$A$4:$I$500,3,FALSE)</f>
        <v>#N/A</v>
      </c>
      <c r="H970" s="34" t="e">
        <f>VLOOKUP($B970,三大法人買賣超!$A$4:$I$500,5,FALSE)</f>
        <v>#N/A</v>
      </c>
      <c r="I970" s="27" t="e">
        <f>VLOOKUP($B970,三大法人買賣超!$A$4:$I$500,7,FALSE)</f>
        <v>#N/A</v>
      </c>
      <c r="J970" s="27" t="e">
        <f>VLOOKUP($B970,三大法人買賣超!$A$4:$I$500,9,FALSE)</f>
        <v>#N/A</v>
      </c>
      <c r="K970" s="37">
        <f>新台幣匯率美元指數!B971</f>
        <v>0</v>
      </c>
      <c r="L970" s="38">
        <f>新台幣匯率美元指數!C971</f>
        <v>0</v>
      </c>
      <c r="M970" s="39">
        <f>新台幣匯率美元指數!D971</f>
        <v>0</v>
      </c>
      <c r="N970" s="27" t="e">
        <f>VLOOKUP($B970,外資期貨未平倉口數!$A$4:$M$499,4,FALSE)</f>
        <v>#N/A</v>
      </c>
      <c r="O970" s="27" t="e">
        <f>VLOOKUP($B970,外資期貨未平倉口數!$A$4:$M$499,9,FALSE)</f>
        <v>#N/A</v>
      </c>
      <c r="P970" s="27" t="e">
        <f>VLOOKUP($B970,外資期貨未平倉口數!$A$4:$M$499,10,FALSE)</f>
        <v>#N/A</v>
      </c>
      <c r="Q970" s="27" t="e">
        <f>VLOOKUP($B970,外資期貨未平倉口數!$A$4:$M$499,11,FALSE)</f>
        <v>#N/A</v>
      </c>
      <c r="R970" s="64" t="e">
        <f>VLOOKUP($B970,選擇權未平倉餘額!$A$4:$I$500,6,FALSE)</f>
        <v>#N/A</v>
      </c>
      <c r="S970" s="64" t="e">
        <f>VLOOKUP($B970,選擇權未平倉餘額!$A$4:$I$500,7,FALSE)</f>
        <v>#N/A</v>
      </c>
      <c r="T970" s="64" t="e">
        <f>VLOOKUP($B970,選擇權未平倉餘額!$A$4:$I$500,8,FALSE)</f>
        <v>#N/A</v>
      </c>
      <c r="U970" s="64" t="e">
        <f>VLOOKUP($B970,選擇權未平倉餘額!$A$4:$I$500,9,FALSE)</f>
        <v>#N/A</v>
      </c>
      <c r="V970" s="39" t="e">
        <f>VLOOKUP($B970,臺指選擇權P_C_Ratios!$A$4:$C$500,3,FALSE)</f>
        <v>#N/A</v>
      </c>
      <c r="W970" s="41" t="e">
        <f>VLOOKUP($B970,散戶多空比!$A$6:$L$500,12,FALSE)</f>
        <v>#N/A</v>
      </c>
      <c r="X970" s="40" t="e">
        <f>VLOOKUP($B970,期貨大額交易人未沖銷部位!$A$4:$O$499,4,FALSE)</f>
        <v>#N/A</v>
      </c>
      <c r="Y970" s="40" t="e">
        <f>VLOOKUP($B970,期貨大額交易人未沖銷部位!$A$4:$O$499,7,FALSE)</f>
        <v>#N/A</v>
      </c>
      <c r="Z970" s="40" t="e">
        <f>VLOOKUP($B970,期貨大額交易人未沖銷部位!$A$4:$O$499,10,FALSE)</f>
        <v>#N/A</v>
      </c>
      <c r="AA970" s="40" t="e">
        <f>VLOOKUP($B970,期貨大額交易人未沖銷部位!$A$4:$O$499,13,FALSE)</f>
        <v>#N/A</v>
      </c>
      <c r="AB970" s="40" t="e">
        <f>VLOOKUP($B970,期貨大額交易人未沖銷部位!$A$4:$O$499,14,FALSE)</f>
        <v>#N/A</v>
      </c>
      <c r="AC970" s="40" t="e">
        <f>VLOOKUP($B970,期貨大額交易人未沖銷部位!$A$4:$O$499,15,FALSE)</f>
        <v>#N/A</v>
      </c>
      <c r="AD970" s="33" t="e">
        <f>VLOOKUP($B970,三大美股走勢!$A$4:$J$495,4,FALSE)</f>
        <v>#N/A</v>
      </c>
      <c r="AE970" s="33" t="e">
        <f>VLOOKUP($B970,三大美股走勢!$A$4:$J$495,7,FALSE)</f>
        <v>#N/A</v>
      </c>
      <c r="AF970" s="33" t="e">
        <f>VLOOKUP($B970,三大美股走勢!$A$4:$J$495,10,FALSE)</f>
        <v>#N/A</v>
      </c>
    </row>
    <row r="971" spans="2:32">
      <c r="B971" s="32">
        <v>43750</v>
      </c>
      <c r="C971" s="33" t="e">
        <f>VLOOKUP($B971,大盤與近月台指!$A$4:$I$499,2,FALSE)</f>
        <v>#N/A</v>
      </c>
      <c r="D971" s="34" t="e">
        <f>VLOOKUP($B971,大盤與近月台指!$A$4:$I$499,3,FALSE)</f>
        <v>#N/A</v>
      </c>
      <c r="E971" s="35" t="e">
        <f>VLOOKUP($B971,大盤與近月台指!$A$4:$I$499,4,FALSE)</f>
        <v>#N/A</v>
      </c>
      <c r="F971" s="33" t="e">
        <f>VLOOKUP($B971,大盤與近月台指!$A$4:$I$499,5,FALSE)</f>
        <v>#N/A</v>
      </c>
      <c r="G971" s="49" t="e">
        <f>VLOOKUP($B971,三大法人買賣超!$A$4:$I$500,3,FALSE)</f>
        <v>#N/A</v>
      </c>
      <c r="H971" s="34" t="e">
        <f>VLOOKUP($B971,三大法人買賣超!$A$4:$I$500,5,FALSE)</f>
        <v>#N/A</v>
      </c>
      <c r="I971" s="27" t="e">
        <f>VLOOKUP($B971,三大法人買賣超!$A$4:$I$500,7,FALSE)</f>
        <v>#N/A</v>
      </c>
      <c r="J971" s="27" t="e">
        <f>VLOOKUP($B971,三大法人買賣超!$A$4:$I$500,9,FALSE)</f>
        <v>#N/A</v>
      </c>
      <c r="K971" s="37">
        <f>新台幣匯率美元指數!B972</f>
        <v>0</v>
      </c>
      <c r="L971" s="38">
        <f>新台幣匯率美元指數!C972</f>
        <v>0</v>
      </c>
      <c r="M971" s="39">
        <f>新台幣匯率美元指數!D972</f>
        <v>0</v>
      </c>
      <c r="N971" s="27" t="e">
        <f>VLOOKUP($B971,外資期貨未平倉口數!$A$4:$M$499,4,FALSE)</f>
        <v>#N/A</v>
      </c>
      <c r="O971" s="27" t="e">
        <f>VLOOKUP($B971,外資期貨未平倉口數!$A$4:$M$499,9,FALSE)</f>
        <v>#N/A</v>
      </c>
      <c r="P971" s="27" t="e">
        <f>VLOOKUP($B971,外資期貨未平倉口數!$A$4:$M$499,10,FALSE)</f>
        <v>#N/A</v>
      </c>
      <c r="Q971" s="27" t="e">
        <f>VLOOKUP($B971,外資期貨未平倉口數!$A$4:$M$499,11,FALSE)</f>
        <v>#N/A</v>
      </c>
      <c r="R971" s="64" t="e">
        <f>VLOOKUP($B971,選擇權未平倉餘額!$A$4:$I$500,6,FALSE)</f>
        <v>#N/A</v>
      </c>
      <c r="S971" s="64" t="e">
        <f>VLOOKUP($B971,選擇權未平倉餘額!$A$4:$I$500,7,FALSE)</f>
        <v>#N/A</v>
      </c>
      <c r="T971" s="64" t="e">
        <f>VLOOKUP($B971,選擇權未平倉餘額!$A$4:$I$500,8,FALSE)</f>
        <v>#N/A</v>
      </c>
      <c r="U971" s="64" t="e">
        <f>VLOOKUP($B971,選擇權未平倉餘額!$A$4:$I$500,9,FALSE)</f>
        <v>#N/A</v>
      </c>
      <c r="V971" s="39" t="e">
        <f>VLOOKUP($B971,臺指選擇權P_C_Ratios!$A$4:$C$500,3,FALSE)</f>
        <v>#N/A</v>
      </c>
      <c r="W971" s="41" t="e">
        <f>VLOOKUP($B971,散戶多空比!$A$6:$L$500,12,FALSE)</f>
        <v>#N/A</v>
      </c>
      <c r="X971" s="40" t="e">
        <f>VLOOKUP($B971,期貨大額交易人未沖銷部位!$A$4:$O$499,4,FALSE)</f>
        <v>#N/A</v>
      </c>
      <c r="Y971" s="40" t="e">
        <f>VLOOKUP($B971,期貨大額交易人未沖銷部位!$A$4:$O$499,7,FALSE)</f>
        <v>#N/A</v>
      </c>
      <c r="Z971" s="40" t="e">
        <f>VLOOKUP($B971,期貨大額交易人未沖銷部位!$A$4:$O$499,10,FALSE)</f>
        <v>#N/A</v>
      </c>
      <c r="AA971" s="40" t="e">
        <f>VLOOKUP($B971,期貨大額交易人未沖銷部位!$A$4:$O$499,13,FALSE)</f>
        <v>#N/A</v>
      </c>
      <c r="AB971" s="40" t="e">
        <f>VLOOKUP($B971,期貨大額交易人未沖銷部位!$A$4:$O$499,14,FALSE)</f>
        <v>#N/A</v>
      </c>
      <c r="AC971" s="40" t="e">
        <f>VLOOKUP($B971,期貨大額交易人未沖銷部位!$A$4:$O$499,15,FALSE)</f>
        <v>#N/A</v>
      </c>
      <c r="AD971" s="33" t="e">
        <f>VLOOKUP($B971,三大美股走勢!$A$4:$J$495,4,FALSE)</f>
        <v>#N/A</v>
      </c>
      <c r="AE971" s="33" t="e">
        <f>VLOOKUP($B971,三大美股走勢!$A$4:$J$495,7,FALSE)</f>
        <v>#N/A</v>
      </c>
      <c r="AF971" s="33" t="e">
        <f>VLOOKUP($B971,三大美股走勢!$A$4:$J$495,10,FALSE)</f>
        <v>#N/A</v>
      </c>
    </row>
    <row r="972" spans="2:32">
      <c r="B972" s="32">
        <v>43751</v>
      </c>
      <c r="C972" s="33" t="e">
        <f>VLOOKUP($B972,大盤與近月台指!$A$4:$I$499,2,FALSE)</f>
        <v>#N/A</v>
      </c>
      <c r="D972" s="34" t="e">
        <f>VLOOKUP($B972,大盤與近月台指!$A$4:$I$499,3,FALSE)</f>
        <v>#N/A</v>
      </c>
      <c r="E972" s="35" t="e">
        <f>VLOOKUP($B972,大盤與近月台指!$A$4:$I$499,4,FALSE)</f>
        <v>#N/A</v>
      </c>
      <c r="F972" s="33" t="e">
        <f>VLOOKUP($B972,大盤與近月台指!$A$4:$I$499,5,FALSE)</f>
        <v>#N/A</v>
      </c>
      <c r="G972" s="49" t="e">
        <f>VLOOKUP($B972,三大法人買賣超!$A$4:$I$500,3,FALSE)</f>
        <v>#N/A</v>
      </c>
      <c r="H972" s="34" t="e">
        <f>VLOOKUP($B972,三大法人買賣超!$A$4:$I$500,5,FALSE)</f>
        <v>#N/A</v>
      </c>
      <c r="I972" s="27" t="e">
        <f>VLOOKUP($B972,三大法人買賣超!$A$4:$I$500,7,FALSE)</f>
        <v>#N/A</v>
      </c>
      <c r="J972" s="27" t="e">
        <f>VLOOKUP($B972,三大法人買賣超!$A$4:$I$500,9,FALSE)</f>
        <v>#N/A</v>
      </c>
      <c r="K972" s="37">
        <f>新台幣匯率美元指數!B973</f>
        <v>0</v>
      </c>
      <c r="L972" s="38">
        <f>新台幣匯率美元指數!C973</f>
        <v>0</v>
      </c>
      <c r="M972" s="39">
        <f>新台幣匯率美元指數!D973</f>
        <v>0</v>
      </c>
      <c r="N972" s="27" t="e">
        <f>VLOOKUP($B972,外資期貨未平倉口數!$A$4:$M$499,4,FALSE)</f>
        <v>#N/A</v>
      </c>
      <c r="O972" s="27" t="e">
        <f>VLOOKUP($B972,外資期貨未平倉口數!$A$4:$M$499,9,FALSE)</f>
        <v>#N/A</v>
      </c>
      <c r="P972" s="27" t="e">
        <f>VLOOKUP($B972,外資期貨未平倉口數!$A$4:$M$499,10,FALSE)</f>
        <v>#N/A</v>
      </c>
      <c r="Q972" s="27" t="e">
        <f>VLOOKUP($B972,外資期貨未平倉口數!$A$4:$M$499,11,FALSE)</f>
        <v>#N/A</v>
      </c>
      <c r="R972" s="64" t="e">
        <f>VLOOKUP($B972,選擇權未平倉餘額!$A$4:$I$500,6,FALSE)</f>
        <v>#N/A</v>
      </c>
      <c r="S972" s="64" t="e">
        <f>VLOOKUP($B972,選擇權未平倉餘額!$A$4:$I$500,7,FALSE)</f>
        <v>#N/A</v>
      </c>
      <c r="T972" s="64" t="e">
        <f>VLOOKUP($B972,選擇權未平倉餘額!$A$4:$I$500,8,FALSE)</f>
        <v>#N/A</v>
      </c>
      <c r="U972" s="64" t="e">
        <f>VLOOKUP($B972,選擇權未平倉餘額!$A$4:$I$500,9,FALSE)</f>
        <v>#N/A</v>
      </c>
      <c r="V972" s="39" t="e">
        <f>VLOOKUP($B972,臺指選擇權P_C_Ratios!$A$4:$C$500,3,FALSE)</f>
        <v>#N/A</v>
      </c>
      <c r="W972" s="41" t="e">
        <f>VLOOKUP($B972,散戶多空比!$A$6:$L$500,12,FALSE)</f>
        <v>#N/A</v>
      </c>
      <c r="X972" s="40" t="e">
        <f>VLOOKUP($B972,期貨大額交易人未沖銷部位!$A$4:$O$499,4,FALSE)</f>
        <v>#N/A</v>
      </c>
      <c r="Y972" s="40" t="e">
        <f>VLOOKUP($B972,期貨大額交易人未沖銷部位!$A$4:$O$499,7,FALSE)</f>
        <v>#N/A</v>
      </c>
      <c r="Z972" s="40" t="e">
        <f>VLOOKUP($B972,期貨大額交易人未沖銷部位!$A$4:$O$499,10,FALSE)</f>
        <v>#N/A</v>
      </c>
      <c r="AA972" s="40" t="e">
        <f>VLOOKUP($B972,期貨大額交易人未沖銷部位!$A$4:$O$499,13,FALSE)</f>
        <v>#N/A</v>
      </c>
      <c r="AB972" s="40" t="e">
        <f>VLOOKUP($B972,期貨大額交易人未沖銷部位!$A$4:$O$499,14,FALSE)</f>
        <v>#N/A</v>
      </c>
      <c r="AC972" s="40" t="e">
        <f>VLOOKUP($B972,期貨大額交易人未沖銷部位!$A$4:$O$499,15,FALSE)</f>
        <v>#N/A</v>
      </c>
      <c r="AD972" s="33" t="e">
        <f>VLOOKUP($B972,三大美股走勢!$A$4:$J$495,4,FALSE)</f>
        <v>#N/A</v>
      </c>
      <c r="AE972" s="33" t="e">
        <f>VLOOKUP($B972,三大美股走勢!$A$4:$J$495,7,FALSE)</f>
        <v>#N/A</v>
      </c>
      <c r="AF972" s="33" t="e">
        <f>VLOOKUP($B972,三大美股走勢!$A$4:$J$495,10,FALSE)</f>
        <v>#N/A</v>
      </c>
    </row>
    <row r="973" spans="2:32">
      <c r="B973" s="32">
        <v>43752</v>
      </c>
      <c r="C973" s="33" t="e">
        <f>VLOOKUP($B973,大盤與近月台指!$A$4:$I$499,2,FALSE)</f>
        <v>#N/A</v>
      </c>
      <c r="D973" s="34" t="e">
        <f>VLOOKUP($B973,大盤與近月台指!$A$4:$I$499,3,FALSE)</f>
        <v>#N/A</v>
      </c>
      <c r="E973" s="35" t="e">
        <f>VLOOKUP($B973,大盤與近月台指!$A$4:$I$499,4,FALSE)</f>
        <v>#N/A</v>
      </c>
      <c r="F973" s="33" t="e">
        <f>VLOOKUP($B973,大盤與近月台指!$A$4:$I$499,5,FALSE)</f>
        <v>#N/A</v>
      </c>
      <c r="G973" s="49" t="e">
        <f>VLOOKUP($B973,三大法人買賣超!$A$4:$I$500,3,FALSE)</f>
        <v>#N/A</v>
      </c>
      <c r="H973" s="34" t="e">
        <f>VLOOKUP($B973,三大法人買賣超!$A$4:$I$500,5,FALSE)</f>
        <v>#N/A</v>
      </c>
      <c r="I973" s="27" t="e">
        <f>VLOOKUP($B973,三大法人買賣超!$A$4:$I$500,7,FALSE)</f>
        <v>#N/A</v>
      </c>
      <c r="J973" s="27" t="e">
        <f>VLOOKUP($B973,三大法人買賣超!$A$4:$I$500,9,FALSE)</f>
        <v>#N/A</v>
      </c>
      <c r="K973" s="37">
        <f>新台幣匯率美元指數!B974</f>
        <v>0</v>
      </c>
      <c r="L973" s="38">
        <f>新台幣匯率美元指數!C974</f>
        <v>0</v>
      </c>
      <c r="M973" s="39">
        <f>新台幣匯率美元指數!D974</f>
        <v>0</v>
      </c>
      <c r="N973" s="27" t="e">
        <f>VLOOKUP($B973,外資期貨未平倉口數!$A$4:$M$499,4,FALSE)</f>
        <v>#N/A</v>
      </c>
      <c r="O973" s="27" t="e">
        <f>VLOOKUP($B973,外資期貨未平倉口數!$A$4:$M$499,9,FALSE)</f>
        <v>#N/A</v>
      </c>
      <c r="P973" s="27" t="e">
        <f>VLOOKUP($B973,外資期貨未平倉口數!$A$4:$M$499,10,FALSE)</f>
        <v>#N/A</v>
      </c>
      <c r="Q973" s="27" t="e">
        <f>VLOOKUP($B973,外資期貨未平倉口數!$A$4:$M$499,11,FALSE)</f>
        <v>#N/A</v>
      </c>
      <c r="R973" s="64" t="e">
        <f>VLOOKUP($B973,選擇權未平倉餘額!$A$4:$I$500,6,FALSE)</f>
        <v>#N/A</v>
      </c>
      <c r="S973" s="64" t="e">
        <f>VLOOKUP($B973,選擇權未平倉餘額!$A$4:$I$500,7,FALSE)</f>
        <v>#N/A</v>
      </c>
      <c r="T973" s="64" t="e">
        <f>VLOOKUP($B973,選擇權未平倉餘額!$A$4:$I$500,8,FALSE)</f>
        <v>#N/A</v>
      </c>
      <c r="U973" s="64" t="e">
        <f>VLOOKUP($B973,選擇權未平倉餘額!$A$4:$I$500,9,FALSE)</f>
        <v>#N/A</v>
      </c>
      <c r="V973" s="39" t="e">
        <f>VLOOKUP($B973,臺指選擇權P_C_Ratios!$A$4:$C$500,3,FALSE)</f>
        <v>#N/A</v>
      </c>
      <c r="W973" s="41" t="e">
        <f>VLOOKUP($B973,散戶多空比!$A$6:$L$500,12,FALSE)</f>
        <v>#N/A</v>
      </c>
      <c r="X973" s="40" t="e">
        <f>VLOOKUP($B973,期貨大額交易人未沖銷部位!$A$4:$O$499,4,FALSE)</f>
        <v>#N/A</v>
      </c>
      <c r="Y973" s="40" t="e">
        <f>VLOOKUP($B973,期貨大額交易人未沖銷部位!$A$4:$O$499,7,FALSE)</f>
        <v>#N/A</v>
      </c>
      <c r="Z973" s="40" t="e">
        <f>VLOOKUP($B973,期貨大額交易人未沖銷部位!$A$4:$O$499,10,FALSE)</f>
        <v>#N/A</v>
      </c>
      <c r="AA973" s="40" t="e">
        <f>VLOOKUP($B973,期貨大額交易人未沖銷部位!$A$4:$O$499,13,FALSE)</f>
        <v>#N/A</v>
      </c>
      <c r="AB973" s="40" t="e">
        <f>VLOOKUP($B973,期貨大額交易人未沖銷部位!$A$4:$O$499,14,FALSE)</f>
        <v>#N/A</v>
      </c>
      <c r="AC973" s="40" t="e">
        <f>VLOOKUP($B973,期貨大額交易人未沖銷部位!$A$4:$O$499,15,FALSE)</f>
        <v>#N/A</v>
      </c>
      <c r="AD973" s="33" t="e">
        <f>VLOOKUP($B973,三大美股走勢!$A$4:$J$495,4,FALSE)</f>
        <v>#N/A</v>
      </c>
      <c r="AE973" s="33" t="e">
        <f>VLOOKUP($B973,三大美股走勢!$A$4:$J$495,7,FALSE)</f>
        <v>#N/A</v>
      </c>
      <c r="AF973" s="33" t="e">
        <f>VLOOKUP($B973,三大美股走勢!$A$4:$J$495,10,FALSE)</f>
        <v>#N/A</v>
      </c>
    </row>
    <row r="974" spans="2:32">
      <c r="B974" s="32">
        <v>43753</v>
      </c>
      <c r="C974" s="33" t="e">
        <f>VLOOKUP($B974,大盤與近月台指!$A$4:$I$499,2,FALSE)</f>
        <v>#N/A</v>
      </c>
      <c r="D974" s="34" t="e">
        <f>VLOOKUP($B974,大盤與近月台指!$A$4:$I$499,3,FALSE)</f>
        <v>#N/A</v>
      </c>
      <c r="E974" s="35" t="e">
        <f>VLOOKUP($B974,大盤與近月台指!$A$4:$I$499,4,FALSE)</f>
        <v>#N/A</v>
      </c>
      <c r="F974" s="33" t="e">
        <f>VLOOKUP($B974,大盤與近月台指!$A$4:$I$499,5,FALSE)</f>
        <v>#N/A</v>
      </c>
      <c r="G974" s="49" t="e">
        <f>VLOOKUP($B974,三大法人買賣超!$A$4:$I$500,3,FALSE)</f>
        <v>#N/A</v>
      </c>
      <c r="H974" s="34" t="e">
        <f>VLOOKUP($B974,三大法人買賣超!$A$4:$I$500,5,FALSE)</f>
        <v>#N/A</v>
      </c>
      <c r="I974" s="27" t="e">
        <f>VLOOKUP($B974,三大法人買賣超!$A$4:$I$500,7,FALSE)</f>
        <v>#N/A</v>
      </c>
      <c r="J974" s="27" t="e">
        <f>VLOOKUP($B974,三大法人買賣超!$A$4:$I$500,9,FALSE)</f>
        <v>#N/A</v>
      </c>
      <c r="K974" s="37">
        <f>新台幣匯率美元指數!B975</f>
        <v>0</v>
      </c>
      <c r="L974" s="38">
        <f>新台幣匯率美元指數!C975</f>
        <v>0</v>
      </c>
      <c r="M974" s="39">
        <f>新台幣匯率美元指數!D975</f>
        <v>0</v>
      </c>
      <c r="N974" s="27" t="e">
        <f>VLOOKUP($B974,外資期貨未平倉口數!$A$4:$M$499,4,FALSE)</f>
        <v>#N/A</v>
      </c>
      <c r="O974" s="27" t="e">
        <f>VLOOKUP($B974,外資期貨未平倉口數!$A$4:$M$499,9,FALSE)</f>
        <v>#N/A</v>
      </c>
      <c r="P974" s="27" t="e">
        <f>VLOOKUP($B974,外資期貨未平倉口數!$A$4:$M$499,10,FALSE)</f>
        <v>#N/A</v>
      </c>
      <c r="Q974" s="27" t="e">
        <f>VLOOKUP($B974,外資期貨未平倉口數!$A$4:$M$499,11,FALSE)</f>
        <v>#N/A</v>
      </c>
      <c r="R974" s="64" t="e">
        <f>VLOOKUP($B974,選擇權未平倉餘額!$A$4:$I$500,6,FALSE)</f>
        <v>#N/A</v>
      </c>
      <c r="S974" s="64" t="e">
        <f>VLOOKUP($B974,選擇權未平倉餘額!$A$4:$I$500,7,FALSE)</f>
        <v>#N/A</v>
      </c>
      <c r="T974" s="64" t="e">
        <f>VLOOKUP($B974,選擇權未平倉餘額!$A$4:$I$500,8,FALSE)</f>
        <v>#N/A</v>
      </c>
      <c r="U974" s="64" t="e">
        <f>VLOOKUP($B974,選擇權未平倉餘額!$A$4:$I$500,9,FALSE)</f>
        <v>#N/A</v>
      </c>
      <c r="V974" s="39" t="e">
        <f>VLOOKUP($B974,臺指選擇權P_C_Ratios!$A$4:$C$500,3,FALSE)</f>
        <v>#N/A</v>
      </c>
      <c r="W974" s="41" t="e">
        <f>VLOOKUP($B974,散戶多空比!$A$6:$L$500,12,FALSE)</f>
        <v>#N/A</v>
      </c>
      <c r="X974" s="40" t="e">
        <f>VLOOKUP($B974,期貨大額交易人未沖銷部位!$A$4:$O$499,4,FALSE)</f>
        <v>#N/A</v>
      </c>
      <c r="Y974" s="40" t="e">
        <f>VLOOKUP($B974,期貨大額交易人未沖銷部位!$A$4:$O$499,7,FALSE)</f>
        <v>#N/A</v>
      </c>
      <c r="Z974" s="40" t="e">
        <f>VLOOKUP($B974,期貨大額交易人未沖銷部位!$A$4:$O$499,10,FALSE)</f>
        <v>#N/A</v>
      </c>
      <c r="AA974" s="40" t="e">
        <f>VLOOKUP($B974,期貨大額交易人未沖銷部位!$A$4:$O$499,13,FALSE)</f>
        <v>#N/A</v>
      </c>
      <c r="AB974" s="40" t="e">
        <f>VLOOKUP($B974,期貨大額交易人未沖銷部位!$A$4:$O$499,14,FALSE)</f>
        <v>#N/A</v>
      </c>
      <c r="AC974" s="40" t="e">
        <f>VLOOKUP($B974,期貨大額交易人未沖銷部位!$A$4:$O$499,15,FALSE)</f>
        <v>#N/A</v>
      </c>
      <c r="AD974" s="33" t="e">
        <f>VLOOKUP($B974,三大美股走勢!$A$4:$J$495,4,FALSE)</f>
        <v>#N/A</v>
      </c>
      <c r="AE974" s="33" t="e">
        <f>VLOOKUP($B974,三大美股走勢!$A$4:$J$495,7,FALSE)</f>
        <v>#N/A</v>
      </c>
      <c r="AF974" s="33" t="e">
        <f>VLOOKUP($B974,三大美股走勢!$A$4:$J$495,10,FALSE)</f>
        <v>#N/A</v>
      </c>
    </row>
    <row r="975" spans="2:32">
      <c r="B975" s="32">
        <v>43754</v>
      </c>
      <c r="C975" s="33" t="e">
        <f>VLOOKUP($B975,大盤與近月台指!$A$4:$I$499,2,FALSE)</f>
        <v>#N/A</v>
      </c>
      <c r="D975" s="34" t="e">
        <f>VLOOKUP($B975,大盤與近月台指!$A$4:$I$499,3,FALSE)</f>
        <v>#N/A</v>
      </c>
      <c r="E975" s="35" t="e">
        <f>VLOOKUP($B975,大盤與近月台指!$A$4:$I$499,4,FALSE)</f>
        <v>#N/A</v>
      </c>
      <c r="F975" s="33" t="e">
        <f>VLOOKUP($B975,大盤與近月台指!$A$4:$I$499,5,FALSE)</f>
        <v>#N/A</v>
      </c>
      <c r="G975" s="49" t="e">
        <f>VLOOKUP($B975,三大法人買賣超!$A$4:$I$500,3,FALSE)</f>
        <v>#N/A</v>
      </c>
      <c r="H975" s="34" t="e">
        <f>VLOOKUP($B975,三大法人買賣超!$A$4:$I$500,5,FALSE)</f>
        <v>#N/A</v>
      </c>
      <c r="I975" s="27" t="e">
        <f>VLOOKUP($B975,三大法人買賣超!$A$4:$I$500,7,FALSE)</f>
        <v>#N/A</v>
      </c>
      <c r="J975" s="27" t="e">
        <f>VLOOKUP($B975,三大法人買賣超!$A$4:$I$500,9,FALSE)</f>
        <v>#N/A</v>
      </c>
      <c r="K975" s="37">
        <f>新台幣匯率美元指數!B976</f>
        <v>0</v>
      </c>
      <c r="L975" s="38">
        <f>新台幣匯率美元指數!C976</f>
        <v>0</v>
      </c>
      <c r="M975" s="39">
        <f>新台幣匯率美元指數!D976</f>
        <v>0</v>
      </c>
      <c r="N975" s="27" t="e">
        <f>VLOOKUP($B975,外資期貨未平倉口數!$A$4:$M$499,4,FALSE)</f>
        <v>#N/A</v>
      </c>
      <c r="O975" s="27" t="e">
        <f>VLOOKUP($B975,外資期貨未平倉口數!$A$4:$M$499,9,FALSE)</f>
        <v>#N/A</v>
      </c>
      <c r="P975" s="27" t="e">
        <f>VLOOKUP($B975,外資期貨未平倉口數!$A$4:$M$499,10,FALSE)</f>
        <v>#N/A</v>
      </c>
      <c r="Q975" s="27" t="e">
        <f>VLOOKUP($B975,外資期貨未平倉口數!$A$4:$M$499,11,FALSE)</f>
        <v>#N/A</v>
      </c>
      <c r="R975" s="64" t="e">
        <f>VLOOKUP($B975,選擇權未平倉餘額!$A$4:$I$500,6,FALSE)</f>
        <v>#N/A</v>
      </c>
      <c r="S975" s="64" t="e">
        <f>VLOOKUP($B975,選擇權未平倉餘額!$A$4:$I$500,7,FALSE)</f>
        <v>#N/A</v>
      </c>
      <c r="T975" s="64" t="e">
        <f>VLOOKUP($B975,選擇權未平倉餘額!$A$4:$I$500,8,FALSE)</f>
        <v>#N/A</v>
      </c>
      <c r="U975" s="64" t="e">
        <f>VLOOKUP($B975,選擇權未平倉餘額!$A$4:$I$500,9,FALSE)</f>
        <v>#N/A</v>
      </c>
      <c r="V975" s="39" t="e">
        <f>VLOOKUP($B975,臺指選擇權P_C_Ratios!$A$4:$C$500,3,FALSE)</f>
        <v>#N/A</v>
      </c>
      <c r="W975" s="41" t="e">
        <f>VLOOKUP($B975,散戶多空比!$A$6:$L$500,12,FALSE)</f>
        <v>#N/A</v>
      </c>
      <c r="X975" s="40" t="e">
        <f>VLOOKUP($B975,期貨大額交易人未沖銷部位!$A$4:$O$499,4,FALSE)</f>
        <v>#N/A</v>
      </c>
      <c r="Y975" s="40" t="e">
        <f>VLOOKUP($B975,期貨大額交易人未沖銷部位!$A$4:$O$499,7,FALSE)</f>
        <v>#N/A</v>
      </c>
      <c r="Z975" s="40" t="e">
        <f>VLOOKUP($B975,期貨大額交易人未沖銷部位!$A$4:$O$499,10,FALSE)</f>
        <v>#N/A</v>
      </c>
      <c r="AA975" s="40" t="e">
        <f>VLOOKUP($B975,期貨大額交易人未沖銷部位!$A$4:$O$499,13,FALSE)</f>
        <v>#N/A</v>
      </c>
      <c r="AB975" s="40" t="e">
        <f>VLOOKUP($B975,期貨大額交易人未沖銷部位!$A$4:$O$499,14,FALSE)</f>
        <v>#N/A</v>
      </c>
      <c r="AC975" s="40" t="e">
        <f>VLOOKUP($B975,期貨大額交易人未沖銷部位!$A$4:$O$499,15,FALSE)</f>
        <v>#N/A</v>
      </c>
      <c r="AD975" s="33" t="e">
        <f>VLOOKUP($B975,三大美股走勢!$A$4:$J$495,4,FALSE)</f>
        <v>#N/A</v>
      </c>
      <c r="AE975" s="33" t="e">
        <f>VLOOKUP($B975,三大美股走勢!$A$4:$J$495,7,FALSE)</f>
        <v>#N/A</v>
      </c>
      <c r="AF975" s="33" t="e">
        <f>VLOOKUP($B975,三大美股走勢!$A$4:$J$495,10,FALSE)</f>
        <v>#N/A</v>
      </c>
    </row>
    <row r="976" spans="2:32">
      <c r="B976" s="32">
        <v>43755</v>
      </c>
      <c r="C976" s="33" t="e">
        <f>VLOOKUP($B976,大盤與近月台指!$A$4:$I$499,2,FALSE)</f>
        <v>#N/A</v>
      </c>
      <c r="D976" s="34" t="e">
        <f>VLOOKUP($B976,大盤與近月台指!$A$4:$I$499,3,FALSE)</f>
        <v>#N/A</v>
      </c>
      <c r="E976" s="35" t="e">
        <f>VLOOKUP($B976,大盤與近月台指!$A$4:$I$499,4,FALSE)</f>
        <v>#N/A</v>
      </c>
      <c r="F976" s="33" t="e">
        <f>VLOOKUP($B976,大盤與近月台指!$A$4:$I$499,5,FALSE)</f>
        <v>#N/A</v>
      </c>
      <c r="G976" s="49" t="e">
        <f>VLOOKUP($B976,三大法人買賣超!$A$4:$I$500,3,FALSE)</f>
        <v>#N/A</v>
      </c>
      <c r="H976" s="34" t="e">
        <f>VLOOKUP($B976,三大法人買賣超!$A$4:$I$500,5,FALSE)</f>
        <v>#N/A</v>
      </c>
      <c r="I976" s="27" t="e">
        <f>VLOOKUP($B976,三大法人買賣超!$A$4:$I$500,7,FALSE)</f>
        <v>#N/A</v>
      </c>
      <c r="J976" s="27" t="e">
        <f>VLOOKUP($B976,三大法人買賣超!$A$4:$I$500,9,FALSE)</f>
        <v>#N/A</v>
      </c>
      <c r="K976" s="37">
        <f>新台幣匯率美元指數!B977</f>
        <v>0</v>
      </c>
      <c r="L976" s="38">
        <f>新台幣匯率美元指數!C977</f>
        <v>0</v>
      </c>
      <c r="M976" s="39">
        <f>新台幣匯率美元指數!D977</f>
        <v>0</v>
      </c>
      <c r="N976" s="27" t="e">
        <f>VLOOKUP($B976,外資期貨未平倉口數!$A$4:$M$499,4,FALSE)</f>
        <v>#N/A</v>
      </c>
      <c r="O976" s="27" t="e">
        <f>VLOOKUP($B976,外資期貨未平倉口數!$A$4:$M$499,9,FALSE)</f>
        <v>#N/A</v>
      </c>
      <c r="P976" s="27" t="e">
        <f>VLOOKUP($B976,外資期貨未平倉口數!$A$4:$M$499,10,FALSE)</f>
        <v>#N/A</v>
      </c>
      <c r="Q976" s="27" t="e">
        <f>VLOOKUP($B976,外資期貨未平倉口數!$A$4:$M$499,11,FALSE)</f>
        <v>#N/A</v>
      </c>
      <c r="R976" s="64" t="e">
        <f>VLOOKUP($B976,選擇權未平倉餘額!$A$4:$I$500,6,FALSE)</f>
        <v>#N/A</v>
      </c>
      <c r="S976" s="64" t="e">
        <f>VLOOKUP($B976,選擇權未平倉餘額!$A$4:$I$500,7,FALSE)</f>
        <v>#N/A</v>
      </c>
      <c r="T976" s="64" t="e">
        <f>VLOOKUP($B976,選擇權未平倉餘額!$A$4:$I$500,8,FALSE)</f>
        <v>#N/A</v>
      </c>
      <c r="U976" s="64" t="e">
        <f>VLOOKUP($B976,選擇權未平倉餘額!$A$4:$I$500,9,FALSE)</f>
        <v>#N/A</v>
      </c>
      <c r="V976" s="39" t="e">
        <f>VLOOKUP($B976,臺指選擇權P_C_Ratios!$A$4:$C$500,3,FALSE)</f>
        <v>#N/A</v>
      </c>
      <c r="W976" s="41" t="e">
        <f>VLOOKUP($B976,散戶多空比!$A$6:$L$500,12,FALSE)</f>
        <v>#N/A</v>
      </c>
      <c r="X976" s="40" t="e">
        <f>VLOOKUP($B976,期貨大額交易人未沖銷部位!$A$4:$O$499,4,FALSE)</f>
        <v>#N/A</v>
      </c>
      <c r="Y976" s="40" t="e">
        <f>VLOOKUP($B976,期貨大額交易人未沖銷部位!$A$4:$O$499,7,FALSE)</f>
        <v>#N/A</v>
      </c>
      <c r="Z976" s="40" t="e">
        <f>VLOOKUP($B976,期貨大額交易人未沖銷部位!$A$4:$O$499,10,FALSE)</f>
        <v>#N/A</v>
      </c>
      <c r="AA976" s="40" t="e">
        <f>VLOOKUP($B976,期貨大額交易人未沖銷部位!$A$4:$O$499,13,FALSE)</f>
        <v>#N/A</v>
      </c>
      <c r="AB976" s="40" t="e">
        <f>VLOOKUP($B976,期貨大額交易人未沖銷部位!$A$4:$O$499,14,FALSE)</f>
        <v>#N/A</v>
      </c>
      <c r="AC976" s="40" t="e">
        <f>VLOOKUP($B976,期貨大額交易人未沖銷部位!$A$4:$O$499,15,FALSE)</f>
        <v>#N/A</v>
      </c>
      <c r="AD976" s="33" t="e">
        <f>VLOOKUP($B976,三大美股走勢!$A$4:$J$495,4,FALSE)</f>
        <v>#N/A</v>
      </c>
      <c r="AE976" s="33" t="e">
        <f>VLOOKUP($B976,三大美股走勢!$A$4:$J$495,7,FALSE)</f>
        <v>#N/A</v>
      </c>
      <c r="AF976" s="33" t="e">
        <f>VLOOKUP($B976,三大美股走勢!$A$4:$J$495,10,FALSE)</f>
        <v>#N/A</v>
      </c>
    </row>
    <row r="977" spans="2:32">
      <c r="B977" s="32">
        <v>43756</v>
      </c>
      <c r="C977" s="33" t="e">
        <f>VLOOKUP($B977,大盤與近月台指!$A$4:$I$499,2,FALSE)</f>
        <v>#N/A</v>
      </c>
      <c r="D977" s="34" t="e">
        <f>VLOOKUP($B977,大盤與近月台指!$A$4:$I$499,3,FALSE)</f>
        <v>#N/A</v>
      </c>
      <c r="E977" s="35" t="e">
        <f>VLOOKUP($B977,大盤與近月台指!$A$4:$I$499,4,FALSE)</f>
        <v>#N/A</v>
      </c>
      <c r="F977" s="33" t="e">
        <f>VLOOKUP($B977,大盤與近月台指!$A$4:$I$499,5,FALSE)</f>
        <v>#N/A</v>
      </c>
      <c r="G977" s="49" t="e">
        <f>VLOOKUP($B977,三大法人買賣超!$A$4:$I$500,3,FALSE)</f>
        <v>#N/A</v>
      </c>
      <c r="H977" s="34" t="e">
        <f>VLOOKUP($B977,三大法人買賣超!$A$4:$I$500,5,FALSE)</f>
        <v>#N/A</v>
      </c>
      <c r="I977" s="27" t="e">
        <f>VLOOKUP($B977,三大法人買賣超!$A$4:$I$500,7,FALSE)</f>
        <v>#N/A</v>
      </c>
      <c r="J977" s="27" t="e">
        <f>VLOOKUP($B977,三大法人買賣超!$A$4:$I$500,9,FALSE)</f>
        <v>#N/A</v>
      </c>
      <c r="K977" s="37">
        <f>新台幣匯率美元指數!B978</f>
        <v>0</v>
      </c>
      <c r="L977" s="38">
        <f>新台幣匯率美元指數!C978</f>
        <v>0</v>
      </c>
      <c r="M977" s="39">
        <f>新台幣匯率美元指數!D978</f>
        <v>0</v>
      </c>
      <c r="N977" s="27" t="e">
        <f>VLOOKUP($B977,外資期貨未平倉口數!$A$4:$M$499,4,FALSE)</f>
        <v>#N/A</v>
      </c>
      <c r="O977" s="27" t="e">
        <f>VLOOKUP($B977,外資期貨未平倉口數!$A$4:$M$499,9,FALSE)</f>
        <v>#N/A</v>
      </c>
      <c r="P977" s="27" t="e">
        <f>VLOOKUP($B977,外資期貨未平倉口數!$A$4:$M$499,10,FALSE)</f>
        <v>#N/A</v>
      </c>
      <c r="Q977" s="27" t="e">
        <f>VLOOKUP($B977,外資期貨未平倉口數!$A$4:$M$499,11,FALSE)</f>
        <v>#N/A</v>
      </c>
      <c r="R977" s="64" t="e">
        <f>VLOOKUP($B977,選擇權未平倉餘額!$A$4:$I$500,6,FALSE)</f>
        <v>#N/A</v>
      </c>
      <c r="S977" s="64" t="e">
        <f>VLOOKUP($B977,選擇權未平倉餘額!$A$4:$I$500,7,FALSE)</f>
        <v>#N/A</v>
      </c>
      <c r="T977" s="64" t="e">
        <f>VLOOKUP($B977,選擇權未平倉餘額!$A$4:$I$500,8,FALSE)</f>
        <v>#N/A</v>
      </c>
      <c r="U977" s="64" t="e">
        <f>VLOOKUP($B977,選擇權未平倉餘額!$A$4:$I$500,9,FALSE)</f>
        <v>#N/A</v>
      </c>
      <c r="V977" s="39" t="e">
        <f>VLOOKUP($B977,臺指選擇權P_C_Ratios!$A$4:$C$500,3,FALSE)</f>
        <v>#N/A</v>
      </c>
      <c r="W977" s="41" t="e">
        <f>VLOOKUP($B977,散戶多空比!$A$6:$L$500,12,FALSE)</f>
        <v>#N/A</v>
      </c>
      <c r="X977" s="40" t="e">
        <f>VLOOKUP($B977,期貨大額交易人未沖銷部位!$A$4:$O$499,4,FALSE)</f>
        <v>#N/A</v>
      </c>
      <c r="Y977" s="40" t="e">
        <f>VLOOKUP($B977,期貨大額交易人未沖銷部位!$A$4:$O$499,7,FALSE)</f>
        <v>#N/A</v>
      </c>
      <c r="Z977" s="40" t="e">
        <f>VLOOKUP($B977,期貨大額交易人未沖銷部位!$A$4:$O$499,10,FALSE)</f>
        <v>#N/A</v>
      </c>
      <c r="AA977" s="40" t="e">
        <f>VLOOKUP($B977,期貨大額交易人未沖銷部位!$A$4:$O$499,13,FALSE)</f>
        <v>#N/A</v>
      </c>
      <c r="AB977" s="40" t="e">
        <f>VLOOKUP($B977,期貨大額交易人未沖銷部位!$A$4:$O$499,14,FALSE)</f>
        <v>#N/A</v>
      </c>
      <c r="AC977" s="40" t="e">
        <f>VLOOKUP($B977,期貨大額交易人未沖銷部位!$A$4:$O$499,15,FALSE)</f>
        <v>#N/A</v>
      </c>
      <c r="AD977" s="33" t="e">
        <f>VLOOKUP($B977,三大美股走勢!$A$4:$J$495,4,FALSE)</f>
        <v>#N/A</v>
      </c>
      <c r="AE977" s="33" t="e">
        <f>VLOOKUP($B977,三大美股走勢!$A$4:$J$495,7,FALSE)</f>
        <v>#N/A</v>
      </c>
      <c r="AF977" s="33" t="e">
        <f>VLOOKUP($B977,三大美股走勢!$A$4:$J$495,10,FALSE)</f>
        <v>#N/A</v>
      </c>
    </row>
    <row r="978" spans="2:32">
      <c r="B978" s="32">
        <v>43757</v>
      </c>
      <c r="C978" s="33" t="e">
        <f>VLOOKUP($B978,大盤與近月台指!$A$4:$I$499,2,FALSE)</f>
        <v>#N/A</v>
      </c>
      <c r="D978" s="34" t="e">
        <f>VLOOKUP($B978,大盤與近月台指!$A$4:$I$499,3,FALSE)</f>
        <v>#N/A</v>
      </c>
      <c r="E978" s="35" t="e">
        <f>VLOOKUP($B978,大盤與近月台指!$A$4:$I$499,4,FALSE)</f>
        <v>#N/A</v>
      </c>
      <c r="F978" s="33" t="e">
        <f>VLOOKUP($B978,大盤與近月台指!$A$4:$I$499,5,FALSE)</f>
        <v>#N/A</v>
      </c>
      <c r="G978" s="49" t="e">
        <f>VLOOKUP($B978,三大法人買賣超!$A$4:$I$500,3,FALSE)</f>
        <v>#N/A</v>
      </c>
      <c r="H978" s="34" t="e">
        <f>VLOOKUP($B978,三大法人買賣超!$A$4:$I$500,5,FALSE)</f>
        <v>#N/A</v>
      </c>
      <c r="I978" s="27" t="e">
        <f>VLOOKUP($B978,三大法人買賣超!$A$4:$I$500,7,FALSE)</f>
        <v>#N/A</v>
      </c>
      <c r="J978" s="27" t="e">
        <f>VLOOKUP($B978,三大法人買賣超!$A$4:$I$500,9,FALSE)</f>
        <v>#N/A</v>
      </c>
      <c r="K978" s="37">
        <f>新台幣匯率美元指數!B979</f>
        <v>0</v>
      </c>
      <c r="L978" s="38">
        <f>新台幣匯率美元指數!C979</f>
        <v>0</v>
      </c>
      <c r="M978" s="39">
        <f>新台幣匯率美元指數!D979</f>
        <v>0</v>
      </c>
      <c r="N978" s="27" t="e">
        <f>VLOOKUP($B978,外資期貨未平倉口數!$A$4:$M$499,4,FALSE)</f>
        <v>#N/A</v>
      </c>
      <c r="O978" s="27" t="e">
        <f>VLOOKUP($B978,外資期貨未平倉口數!$A$4:$M$499,9,FALSE)</f>
        <v>#N/A</v>
      </c>
      <c r="P978" s="27" t="e">
        <f>VLOOKUP($B978,外資期貨未平倉口數!$A$4:$M$499,10,FALSE)</f>
        <v>#N/A</v>
      </c>
      <c r="Q978" s="27" t="e">
        <f>VLOOKUP($B978,外資期貨未平倉口數!$A$4:$M$499,11,FALSE)</f>
        <v>#N/A</v>
      </c>
      <c r="R978" s="64" t="e">
        <f>VLOOKUP($B978,選擇權未平倉餘額!$A$4:$I$500,6,FALSE)</f>
        <v>#N/A</v>
      </c>
      <c r="S978" s="64" t="e">
        <f>VLOOKUP($B978,選擇權未平倉餘額!$A$4:$I$500,7,FALSE)</f>
        <v>#N/A</v>
      </c>
      <c r="T978" s="64" t="e">
        <f>VLOOKUP($B978,選擇權未平倉餘額!$A$4:$I$500,8,FALSE)</f>
        <v>#N/A</v>
      </c>
      <c r="U978" s="64" t="e">
        <f>VLOOKUP($B978,選擇權未平倉餘額!$A$4:$I$500,9,FALSE)</f>
        <v>#N/A</v>
      </c>
      <c r="V978" s="39" t="e">
        <f>VLOOKUP($B978,臺指選擇權P_C_Ratios!$A$4:$C$500,3,FALSE)</f>
        <v>#N/A</v>
      </c>
      <c r="W978" s="41" t="e">
        <f>VLOOKUP($B978,散戶多空比!$A$6:$L$500,12,FALSE)</f>
        <v>#N/A</v>
      </c>
      <c r="X978" s="40" t="e">
        <f>VLOOKUP($B978,期貨大額交易人未沖銷部位!$A$4:$O$499,4,FALSE)</f>
        <v>#N/A</v>
      </c>
      <c r="Y978" s="40" t="e">
        <f>VLOOKUP($B978,期貨大額交易人未沖銷部位!$A$4:$O$499,7,FALSE)</f>
        <v>#N/A</v>
      </c>
      <c r="Z978" s="40" t="e">
        <f>VLOOKUP($B978,期貨大額交易人未沖銷部位!$A$4:$O$499,10,FALSE)</f>
        <v>#N/A</v>
      </c>
      <c r="AA978" s="40" t="e">
        <f>VLOOKUP($B978,期貨大額交易人未沖銷部位!$A$4:$O$499,13,FALSE)</f>
        <v>#N/A</v>
      </c>
      <c r="AB978" s="40" t="e">
        <f>VLOOKUP($B978,期貨大額交易人未沖銷部位!$A$4:$O$499,14,FALSE)</f>
        <v>#N/A</v>
      </c>
      <c r="AC978" s="40" t="e">
        <f>VLOOKUP($B978,期貨大額交易人未沖銷部位!$A$4:$O$499,15,FALSE)</f>
        <v>#N/A</v>
      </c>
      <c r="AD978" s="33" t="e">
        <f>VLOOKUP($B978,三大美股走勢!$A$4:$J$495,4,FALSE)</f>
        <v>#N/A</v>
      </c>
      <c r="AE978" s="33" t="e">
        <f>VLOOKUP($B978,三大美股走勢!$A$4:$J$495,7,FALSE)</f>
        <v>#N/A</v>
      </c>
      <c r="AF978" s="33" t="e">
        <f>VLOOKUP($B978,三大美股走勢!$A$4:$J$495,10,FALSE)</f>
        <v>#N/A</v>
      </c>
    </row>
    <row r="979" spans="2:32">
      <c r="B979" s="32">
        <v>43758</v>
      </c>
      <c r="C979" s="33" t="e">
        <f>VLOOKUP($B979,大盤與近月台指!$A$4:$I$499,2,FALSE)</f>
        <v>#N/A</v>
      </c>
      <c r="D979" s="34" t="e">
        <f>VLOOKUP($B979,大盤與近月台指!$A$4:$I$499,3,FALSE)</f>
        <v>#N/A</v>
      </c>
      <c r="E979" s="35" t="e">
        <f>VLOOKUP($B979,大盤與近月台指!$A$4:$I$499,4,FALSE)</f>
        <v>#N/A</v>
      </c>
      <c r="F979" s="33" t="e">
        <f>VLOOKUP($B979,大盤與近月台指!$A$4:$I$499,5,FALSE)</f>
        <v>#N/A</v>
      </c>
      <c r="G979" s="49" t="e">
        <f>VLOOKUP($B979,三大法人買賣超!$A$4:$I$500,3,FALSE)</f>
        <v>#N/A</v>
      </c>
      <c r="H979" s="34" t="e">
        <f>VLOOKUP($B979,三大法人買賣超!$A$4:$I$500,5,FALSE)</f>
        <v>#N/A</v>
      </c>
      <c r="I979" s="27" t="e">
        <f>VLOOKUP($B979,三大法人買賣超!$A$4:$I$500,7,FALSE)</f>
        <v>#N/A</v>
      </c>
      <c r="J979" s="27" t="e">
        <f>VLOOKUP($B979,三大法人買賣超!$A$4:$I$500,9,FALSE)</f>
        <v>#N/A</v>
      </c>
      <c r="K979" s="37">
        <f>新台幣匯率美元指數!B980</f>
        <v>0</v>
      </c>
      <c r="L979" s="38">
        <f>新台幣匯率美元指數!C980</f>
        <v>0</v>
      </c>
      <c r="M979" s="39">
        <f>新台幣匯率美元指數!D980</f>
        <v>0</v>
      </c>
      <c r="N979" s="27" t="e">
        <f>VLOOKUP($B979,外資期貨未平倉口數!$A$4:$M$499,4,FALSE)</f>
        <v>#N/A</v>
      </c>
      <c r="O979" s="27" t="e">
        <f>VLOOKUP($B979,外資期貨未平倉口數!$A$4:$M$499,9,FALSE)</f>
        <v>#N/A</v>
      </c>
      <c r="P979" s="27" t="e">
        <f>VLOOKUP($B979,外資期貨未平倉口數!$A$4:$M$499,10,FALSE)</f>
        <v>#N/A</v>
      </c>
      <c r="Q979" s="27" t="e">
        <f>VLOOKUP($B979,外資期貨未平倉口數!$A$4:$M$499,11,FALSE)</f>
        <v>#N/A</v>
      </c>
      <c r="R979" s="64" t="e">
        <f>VLOOKUP($B979,選擇權未平倉餘額!$A$4:$I$500,6,FALSE)</f>
        <v>#N/A</v>
      </c>
      <c r="S979" s="64" t="e">
        <f>VLOOKUP($B979,選擇權未平倉餘額!$A$4:$I$500,7,FALSE)</f>
        <v>#N/A</v>
      </c>
      <c r="T979" s="64" t="e">
        <f>VLOOKUP($B979,選擇權未平倉餘額!$A$4:$I$500,8,FALSE)</f>
        <v>#N/A</v>
      </c>
      <c r="U979" s="64" t="e">
        <f>VLOOKUP($B979,選擇權未平倉餘額!$A$4:$I$500,9,FALSE)</f>
        <v>#N/A</v>
      </c>
      <c r="V979" s="39" t="e">
        <f>VLOOKUP($B979,臺指選擇權P_C_Ratios!$A$4:$C$500,3,FALSE)</f>
        <v>#N/A</v>
      </c>
      <c r="W979" s="41" t="e">
        <f>VLOOKUP($B979,散戶多空比!$A$6:$L$500,12,FALSE)</f>
        <v>#N/A</v>
      </c>
      <c r="X979" s="40" t="e">
        <f>VLOOKUP($B979,期貨大額交易人未沖銷部位!$A$4:$O$499,4,FALSE)</f>
        <v>#N/A</v>
      </c>
      <c r="Y979" s="40" t="e">
        <f>VLOOKUP($B979,期貨大額交易人未沖銷部位!$A$4:$O$499,7,FALSE)</f>
        <v>#N/A</v>
      </c>
      <c r="Z979" s="40" t="e">
        <f>VLOOKUP($B979,期貨大額交易人未沖銷部位!$A$4:$O$499,10,FALSE)</f>
        <v>#N/A</v>
      </c>
      <c r="AA979" s="40" t="e">
        <f>VLOOKUP($B979,期貨大額交易人未沖銷部位!$A$4:$O$499,13,FALSE)</f>
        <v>#N/A</v>
      </c>
      <c r="AB979" s="40" t="e">
        <f>VLOOKUP($B979,期貨大額交易人未沖銷部位!$A$4:$O$499,14,FALSE)</f>
        <v>#N/A</v>
      </c>
      <c r="AC979" s="40" t="e">
        <f>VLOOKUP($B979,期貨大額交易人未沖銷部位!$A$4:$O$499,15,FALSE)</f>
        <v>#N/A</v>
      </c>
      <c r="AD979" s="33" t="e">
        <f>VLOOKUP($B979,三大美股走勢!$A$4:$J$495,4,FALSE)</f>
        <v>#N/A</v>
      </c>
      <c r="AE979" s="33" t="e">
        <f>VLOOKUP($B979,三大美股走勢!$A$4:$J$495,7,FALSE)</f>
        <v>#N/A</v>
      </c>
      <c r="AF979" s="33" t="e">
        <f>VLOOKUP($B979,三大美股走勢!$A$4:$J$495,10,FALSE)</f>
        <v>#N/A</v>
      </c>
    </row>
    <row r="980" spans="2:32">
      <c r="B980" s="32">
        <v>43759</v>
      </c>
      <c r="C980" s="33" t="e">
        <f>VLOOKUP($B980,大盤與近月台指!$A$4:$I$499,2,FALSE)</f>
        <v>#N/A</v>
      </c>
      <c r="D980" s="34" t="e">
        <f>VLOOKUP($B980,大盤與近月台指!$A$4:$I$499,3,FALSE)</f>
        <v>#N/A</v>
      </c>
      <c r="E980" s="35" t="e">
        <f>VLOOKUP($B980,大盤與近月台指!$A$4:$I$499,4,FALSE)</f>
        <v>#N/A</v>
      </c>
      <c r="F980" s="33" t="e">
        <f>VLOOKUP($B980,大盤與近月台指!$A$4:$I$499,5,FALSE)</f>
        <v>#N/A</v>
      </c>
      <c r="G980" s="49" t="e">
        <f>VLOOKUP($B980,三大法人買賣超!$A$4:$I$500,3,FALSE)</f>
        <v>#N/A</v>
      </c>
      <c r="H980" s="34" t="e">
        <f>VLOOKUP($B980,三大法人買賣超!$A$4:$I$500,5,FALSE)</f>
        <v>#N/A</v>
      </c>
      <c r="I980" s="27" t="e">
        <f>VLOOKUP($B980,三大法人買賣超!$A$4:$I$500,7,FALSE)</f>
        <v>#N/A</v>
      </c>
      <c r="J980" s="27" t="e">
        <f>VLOOKUP($B980,三大法人買賣超!$A$4:$I$500,9,FALSE)</f>
        <v>#N/A</v>
      </c>
      <c r="K980" s="37">
        <f>新台幣匯率美元指數!B981</f>
        <v>0</v>
      </c>
      <c r="L980" s="38">
        <f>新台幣匯率美元指數!C981</f>
        <v>0</v>
      </c>
      <c r="M980" s="39">
        <f>新台幣匯率美元指數!D981</f>
        <v>0</v>
      </c>
      <c r="N980" s="27" t="e">
        <f>VLOOKUP($B980,外資期貨未平倉口數!$A$4:$M$499,4,FALSE)</f>
        <v>#N/A</v>
      </c>
      <c r="O980" s="27" t="e">
        <f>VLOOKUP($B980,外資期貨未平倉口數!$A$4:$M$499,9,FALSE)</f>
        <v>#N/A</v>
      </c>
      <c r="P980" s="27" t="e">
        <f>VLOOKUP($B980,外資期貨未平倉口數!$A$4:$M$499,10,FALSE)</f>
        <v>#N/A</v>
      </c>
      <c r="Q980" s="27" t="e">
        <f>VLOOKUP($B980,外資期貨未平倉口數!$A$4:$M$499,11,FALSE)</f>
        <v>#N/A</v>
      </c>
      <c r="R980" s="64" t="e">
        <f>VLOOKUP($B980,選擇權未平倉餘額!$A$4:$I$500,6,FALSE)</f>
        <v>#N/A</v>
      </c>
      <c r="S980" s="64" t="e">
        <f>VLOOKUP($B980,選擇權未平倉餘額!$A$4:$I$500,7,FALSE)</f>
        <v>#N/A</v>
      </c>
      <c r="T980" s="64" t="e">
        <f>VLOOKUP($B980,選擇權未平倉餘額!$A$4:$I$500,8,FALSE)</f>
        <v>#N/A</v>
      </c>
      <c r="U980" s="64" t="e">
        <f>VLOOKUP($B980,選擇權未平倉餘額!$A$4:$I$500,9,FALSE)</f>
        <v>#N/A</v>
      </c>
      <c r="V980" s="39" t="e">
        <f>VLOOKUP($B980,臺指選擇權P_C_Ratios!$A$4:$C$500,3,FALSE)</f>
        <v>#N/A</v>
      </c>
      <c r="W980" s="41" t="e">
        <f>VLOOKUP($B980,散戶多空比!$A$6:$L$500,12,FALSE)</f>
        <v>#N/A</v>
      </c>
      <c r="X980" s="40" t="e">
        <f>VLOOKUP($B980,期貨大額交易人未沖銷部位!$A$4:$O$499,4,FALSE)</f>
        <v>#N/A</v>
      </c>
      <c r="Y980" s="40" t="e">
        <f>VLOOKUP($B980,期貨大額交易人未沖銷部位!$A$4:$O$499,7,FALSE)</f>
        <v>#N/A</v>
      </c>
      <c r="Z980" s="40" t="e">
        <f>VLOOKUP($B980,期貨大額交易人未沖銷部位!$A$4:$O$499,10,FALSE)</f>
        <v>#N/A</v>
      </c>
      <c r="AA980" s="40" t="e">
        <f>VLOOKUP($B980,期貨大額交易人未沖銷部位!$A$4:$O$499,13,FALSE)</f>
        <v>#N/A</v>
      </c>
      <c r="AB980" s="40" t="e">
        <f>VLOOKUP($B980,期貨大額交易人未沖銷部位!$A$4:$O$499,14,FALSE)</f>
        <v>#N/A</v>
      </c>
      <c r="AC980" s="40" t="e">
        <f>VLOOKUP($B980,期貨大額交易人未沖銷部位!$A$4:$O$499,15,FALSE)</f>
        <v>#N/A</v>
      </c>
      <c r="AD980" s="33" t="e">
        <f>VLOOKUP($B980,三大美股走勢!$A$4:$J$495,4,FALSE)</f>
        <v>#N/A</v>
      </c>
      <c r="AE980" s="33" t="e">
        <f>VLOOKUP($B980,三大美股走勢!$A$4:$J$495,7,FALSE)</f>
        <v>#N/A</v>
      </c>
      <c r="AF980" s="33" t="e">
        <f>VLOOKUP($B980,三大美股走勢!$A$4:$J$495,10,FALSE)</f>
        <v>#N/A</v>
      </c>
    </row>
    <row r="981" spans="2:32">
      <c r="B981" s="32">
        <v>43760</v>
      </c>
      <c r="C981" s="33" t="e">
        <f>VLOOKUP($B981,大盤與近月台指!$A$4:$I$499,2,FALSE)</f>
        <v>#N/A</v>
      </c>
      <c r="D981" s="34" t="e">
        <f>VLOOKUP($B981,大盤與近月台指!$A$4:$I$499,3,FALSE)</f>
        <v>#N/A</v>
      </c>
      <c r="E981" s="35" t="e">
        <f>VLOOKUP($B981,大盤與近月台指!$A$4:$I$499,4,FALSE)</f>
        <v>#N/A</v>
      </c>
      <c r="F981" s="33" t="e">
        <f>VLOOKUP($B981,大盤與近月台指!$A$4:$I$499,5,FALSE)</f>
        <v>#N/A</v>
      </c>
      <c r="G981" s="49" t="e">
        <f>VLOOKUP($B981,三大法人買賣超!$A$4:$I$500,3,FALSE)</f>
        <v>#N/A</v>
      </c>
      <c r="H981" s="34" t="e">
        <f>VLOOKUP($B981,三大法人買賣超!$A$4:$I$500,5,FALSE)</f>
        <v>#N/A</v>
      </c>
      <c r="I981" s="27" t="e">
        <f>VLOOKUP($B981,三大法人買賣超!$A$4:$I$500,7,FALSE)</f>
        <v>#N/A</v>
      </c>
      <c r="J981" s="27" t="e">
        <f>VLOOKUP($B981,三大法人買賣超!$A$4:$I$500,9,FALSE)</f>
        <v>#N/A</v>
      </c>
      <c r="K981" s="37">
        <f>新台幣匯率美元指數!B982</f>
        <v>0</v>
      </c>
      <c r="L981" s="38">
        <f>新台幣匯率美元指數!C982</f>
        <v>0</v>
      </c>
      <c r="M981" s="39">
        <f>新台幣匯率美元指數!D982</f>
        <v>0</v>
      </c>
      <c r="N981" s="27" t="e">
        <f>VLOOKUP($B981,外資期貨未平倉口數!$A$4:$M$499,4,FALSE)</f>
        <v>#N/A</v>
      </c>
      <c r="O981" s="27" t="e">
        <f>VLOOKUP($B981,外資期貨未平倉口數!$A$4:$M$499,9,FALSE)</f>
        <v>#N/A</v>
      </c>
      <c r="P981" s="27" t="e">
        <f>VLOOKUP($B981,外資期貨未平倉口數!$A$4:$M$499,10,FALSE)</f>
        <v>#N/A</v>
      </c>
      <c r="Q981" s="27" t="e">
        <f>VLOOKUP($B981,外資期貨未平倉口數!$A$4:$M$499,11,FALSE)</f>
        <v>#N/A</v>
      </c>
      <c r="R981" s="64" t="e">
        <f>VLOOKUP($B981,選擇權未平倉餘額!$A$4:$I$500,6,FALSE)</f>
        <v>#N/A</v>
      </c>
      <c r="S981" s="64" t="e">
        <f>VLOOKUP($B981,選擇權未平倉餘額!$A$4:$I$500,7,FALSE)</f>
        <v>#N/A</v>
      </c>
      <c r="T981" s="64" t="e">
        <f>VLOOKUP($B981,選擇權未平倉餘額!$A$4:$I$500,8,FALSE)</f>
        <v>#N/A</v>
      </c>
      <c r="U981" s="64" t="e">
        <f>VLOOKUP($B981,選擇權未平倉餘額!$A$4:$I$500,9,FALSE)</f>
        <v>#N/A</v>
      </c>
      <c r="V981" s="39" t="e">
        <f>VLOOKUP($B981,臺指選擇權P_C_Ratios!$A$4:$C$500,3,FALSE)</f>
        <v>#N/A</v>
      </c>
      <c r="W981" s="41" t="e">
        <f>VLOOKUP($B981,散戶多空比!$A$6:$L$500,12,FALSE)</f>
        <v>#N/A</v>
      </c>
      <c r="X981" s="40" t="e">
        <f>VLOOKUP($B981,期貨大額交易人未沖銷部位!$A$4:$O$499,4,FALSE)</f>
        <v>#N/A</v>
      </c>
      <c r="Y981" s="40" t="e">
        <f>VLOOKUP($B981,期貨大額交易人未沖銷部位!$A$4:$O$499,7,FALSE)</f>
        <v>#N/A</v>
      </c>
      <c r="Z981" s="40" t="e">
        <f>VLOOKUP($B981,期貨大額交易人未沖銷部位!$A$4:$O$499,10,FALSE)</f>
        <v>#N/A</v>
      </c>
      <c r="AA981" s="40" t="e">
        <f>VLOOKUP($B981,期貨大額交易人未沖銷部位!$A$4:$O$499,13,FALSE)</f>
        <v>#N/A</v>
      </c>
      <c r="AB981" s="40" t="e">
        <f>VLOOKUP($B981,期貨大額交易人未沖銷部位!$A$4:$O$499,14,FALSE)</f>
        <v>#N/A</v>
      </c>
      <c r="AC981" s="40" t="e">
        <f>VLOOKUP($B981,期貨大額交易人未沖銷部位!$A$4:$O$499,15,FALSE)</f>
        <v>#N/A</v>
      </c>
      <c r="AD981" s="33" t="e">
        <f>VLOOKUP($B981,三大美股走勢!$A$4:$J$495,4,FALSE)</f>
        <v>#N/A</v>
      </c>
      <c r="AE981" s="33" t="e">
        <f>VLOOKUP($B981,三大美股走勢!$A$4:$J$495,7,FALSE)</f>
        <v>#N/A</v>
      </c>
      <c r="AF981" s="33" t="e">
        <f>VLOOKUP($B981,三大美股走勢!$A$4:$J$495,10,FALSE)</f>
        <v>#N/A</v>
      </c>
    </row>
    <row r="982" spans="2:32">
      <c r="B982" s="32">
        <v>43761</v>
      </c>
      <c r="C982" s="33" t="e">
        <f>VLOOKUP($B982,大盤與近月台指!$A$4:$I$499,2,FALSE)</f>
        <v>#N/A</v>
      </c>
      <c r="D982" s="34" t="e">
        <f>VLOOKUP($B982,大盤與近月台指!$A$4:$I$499,3,FALSE)</f>
        <v>#N/A</v>
      </c>
      <c r="E982" s="35" t="e">
        <f>VLOOKUP($B982,大盤與近月台指!$A$4:$I$499,4,FALSE)</f>
        <v>#N/A</v>
      </c>
      <c r="F982" s="33" t="e">
        <f>VLOOKUP($B982,大盤與近月台指!$A$4:$I$499,5,FALSE)</f>
        <v>#N/A</v>
      </c>
      <c r="G982" s="49" t="e">
        <f>VLOOKUP($B982,三大法人買賣超!$A$4:$I$500,3,FALSE)</f>
        <v>#N/A</v>
      </c>
      <c r="H982" s="34" t="e">
        <f>VLOOKUP($B982,三大法人買賣超!$A$4:$I$500,5,FALSE)</f>
        <v>#N/A</v>
      </c>
      <c r="I982" s="27" t="e">
        <f>VLOOKUP($B982,三大法人買賣超!$A$4:$I$500,7,FALSE)</f>
        <v>#N/A</v>
      </c>
      <c r="J982" s="27" t="e">
        <f>VLOOKUP($B982,三大法人買賣超!$A$4:$I$500,9,FALSE)</f>
        <v>#N/A</v>
      </c>
      <c r="K982" s="37">
        <f>新台幣匯率美元指數!B983</f>
        <v>0</v>
      </c>
      <c r="L982" s="38">
        <f>新台幣匯率美元指數!C983</f>
        <v>0</v>
      </c>
      <c r="M982" s="39">
        <f>新台幣匯率美元指數!D983</f>
        <v>0</v>
      </c>
      <c r="N982" s="27" t="e">
        <f>VLOOKUP($B982,外資期貨未平倉口數!$A$4:$M$499,4,FALSE)</f>
        <v>#N/A</v>
      </c>
      <c r="O982" s="27" t="e">
        <f>VLOOKUP($B982,外資期貨未平倉口數!$A$4:$M$499,9,FALSE)</f>
        <v>#N/A</v>
      </c>
      <c r="P982" s="27" t="e">
        <f>VLOOKUP($B982,外資期貨未平倉口數!$A$4:$M$499,10,FALSE)</f>
        <v>#N/A</v>
      </c>
      <c r="Q982" s="27" t="e">
        <f>VLOOKUP($B982,外資期貨未平倉口數!$A$4:$M$499,11,FALSE)</f>
        <v>#N/A</v>
      </c>
      <c r="R982" s="64" t="e">
        <f>VLOOKUP($B982,選擇權未平倉餘額!$A$4:$I$500,6,FALSE)</f>
        <v>#N/A</v>
      </c>
      <c r="S982" s="64" t="e">
        <f>VLOOKUP($B982,選擇權未平倉餘額!$A$4:$I$500,7,FALSE)</f>
        <v>#N/A</v>
      </c>
      <c r="T982" s="64" t="e">
        <f>VLOOKUP($B982,選擇權未平倉餘額!$A$4:$I$500,8,FALSE)</f>
        <v>#N/A</v>
      </c>
      <c r="U982" s="64" t="e">
        <f>VLOOKUP($B982,選擇權未平倉餘額!$A$4:$I$500,9,FALSE)</f>
        <v>#N/A</v>
      </c>
      <c r="V982" s="39" t="e">
        <f>VLOOKUP($B982,臺指選擇權P_C_Ratios!$A$4:$C$500,3,FALSE)</f>
        <v>#N/A</v>
      </c>
      <c r="W982" s="41" t="e">
        <f>VLOOKUP($B982,散戶多空比!$A$6:$L$500,12,FALSE)</f>
        <v>#N/A</v>
      </c>
      <c r="X982" s="40" t="e">
        <f>VLOOKUP($B982,期貨大額交易人未沖銷部位!$A$4:$O$499,4,FALSE)</f>
        <v>#N/A</v>
      </c>
      <c r="Y982" s="40" t="e">
        <f>VLOOKUP($B982,期貨大額交易人未沖銷部位!$A$4:$O$499,7,FALSE)</f>
        <v>#N/A</v>
      </c>
      <c r="Z982" s="40" t="e">
        <f>VLOOKUP($B982,期貨大額交易人未沖銷部位!$A$4:$O$499,10,FALSE)</f>
        <v>#N/A</v>
      </c>
      <c r="AA982" s="40" t="e">
        <f>VLOOKUP($B982,期貨大額交易人未沖銷部位!$A$4:$O$499,13,FALSE)</f>
        <v>#N/A</v>
      </c>
      <c r="AB982" s="40" t="e">
        <f>VLOOKUP($B982,期貨大額交易人未沖銷部位!$A$4:$O$499,14,FALSE)</f>
        <v>#N/A</v>
      </c>
      <c r="AC982" s="40" t="e">
        <f>VLOOKUP($B982,期貨大額交易人未沖銷部位!$A$4:$O$499,15,FALSE)</f>
        <v>#N/A</v>
      </c>
      <c r="AD982" s="33" t="e">
        <f>VLOOKUP($B982,三大美股走勢!$A$4:$J$495,4,FALSE)</f>
        <v>#N/A</v>
      </c>
      <c r="AE982" s="33" t="e">
        <f>VLOOKUP($B982,三大美股走勢!$A$4:$J$495,7,FALSE)</f>
        <v>#N/A</v>
      </c>
      <c r="AF982" s="33" t="e">
        <f>VLOOKUP($B982,三大美股走勢!$A$4:$J$495,10,FALSE)</f>
        <v>#N/A</v>
      </c>
    </row>
    <row r="983" spans="2:32">
      <c r="B983" s="32">
        <v>43762</v>
      </c>
      <c r="C983" s="33" t="e">
        <f>VLOOKUP($B983,大盤與近月台指!$A$4:$I$499,2,FALSE)</f>
        <v>#N/A</v>
      </c>
      <c r="D983" s="34" t="e">
        <f>VLOOKUP($B983,大盤與近月台指!$A$4:$I$499,3,FALSE)</f>
        <v>#N/A</v>
      </c>
      <c r="E983" s="35" t="e">
        <f>VLOOKUP($B983,大盤與近月台指!$A$4:$I$499,4,FALSE)</f>
        <v>#N/A</v>
      </c>
      <c r="F983" s="33" t="e">
        <f>VLOOKUP($B983,大盤與近月台指!$A$4:$I$499,5,FALSE)</f>
        <v>#N/A</v>
      </c>
      <c r="G983" s="49" t="e">
        <f>VLOOKUP($B983,三大法人買賣超!$A$4:$I$500,3,FALSE)</f>
        <v>#N/A</v>
      </c>
      <c r="H983" s="34" t="e">
        <f>VLOOKUP($B983,三大法人買賣超!$A$4:$I$500,5,FALSE)</f>
        <v>#N/A</v>
      </c>
      <c r="I983" s="27" t="e">
        <f>VLOOKUP($B983,三大法人買賣超!$A$4:$I$500,7,FALSE)</f>
        <v>#N/A</v>
      </c>
      <c r="J983" s="27" t="e">
        <f>VLOOKUP($B983,三大法人買賣超!$A$4:$I$500,9,FALSE)</f>
        <v>#N/A</v>
      </c>
      <c r="K983" s="37">
        <f>新台幣匯率美元指數!B984</f>
        <v>0</v>
      </c>
      <c r="L983" s="38">
        <f>新台幣匯率美元指數!C984</f>
        <v>0</v>
      </c>
      <c r="M983" s="39">
        <f>新台幣匯率美元指數!D984</f>
        <v>0</v>
      </c>
      <c r="N983" s="27" t="e">
        <f>VLOOKUP($B983,外資期貨未平倉口數!$A$4:$M$499,4,FALSE)</f>
        <v>#N/A</v>
      </c>
      <c r="O983" s="27" t="e">
        <f>VLOOKUP($B983,外資期貨未平倉口數!$A$4:$M$499,9,FALSE)</f>
        <v>#N/A</v>
      </c>
      <c r="P983" s="27" t="e">
        <f>VLOOKUP($B983,外資期貨未平倉口數!$A$4:$M$499,10,FALSE)</f>
        <v>#N/A</v>
      </c>
      <c r="Q983" s="27" t="e">
        <f>VLOOKUP($B983,外資期貨未平倉口數!$A$4:$M$499,11,FALSE)</f>
        <v>#N/A</v>
      </c>
      <c r="R983" s="64" t="e">
        <f>VLOOKUP($B983,選擇權未平倉餘額!$A$4:$I$500,6,FALSE)</f>
        <v>#N/A</v>
      </c>
      <c r="S983" s="64" t="e">
        <f>VLOOKUP($B983,選擇權未平倉餘額!$A$4:$I$500,7,FALSE)</f>
        <v>#N/A</v>
      </c>
      <c r="T983" s="64" t="e">
        <f>VLOOKUP($B983,選擇權未平倉餘額!$A$4:$I$500,8,FALSE)</f>
        <v>#N/A</v>
      </c>
      <c r="U983" s="64" t="e">
        <f>VLOOKUP($B983,選擇權未平倉餘額!$A$4:$I$500,9,FALSE)</f>
        <v>#N/A</v>
      </c>
      <c r="V983" s="39" t="e">
        <f>VLOOKUP($B983,臺指選擇權P_C_Ratios!$A$4:$C$500,3,FALSE)</f>
        <v>#N/A</v>
      </c>
      <c r="W983" s="41" t="e">
        <f>VLOOKUP($B983,散戶多空比!$A$6:$L$500,12,FALSE)</f>
        <v>#N/A</v>
      </c>
      <c r="X983" s="40" t="e">
        <f>VLOOKUP($B983,期貨大額交易人未沖銷部位!$A$4:$O$499,4,FALSE)</f>
        <v>#N/A</v>
      </c>
      <c r="Y983" s="40" t="e">
        <f>VLOOKUP($B983,期貨大額交易人未沖銷部位!$A$4:$O$499,7,FALSE)</f>
        <v>#N/A</v>
      </c>
      <c r="Z983" s="40" t="e">
        <f>VLOOKUP($B983,期貨大額交易人未沖銷部位!$A$4:$O$499,10,FALSE)</f>
        <v>#N/A</v>
      </c>
      <c r="AA983" s="40" t="e">
        <f>VLOOKUP($B983,期貨大額交易人未沖銷部位!$A$4:$O$499,13,FALSE)</f>
        <v>#N/A</v>
      </c>
      <c r="AB983" s="40" t="e">
        <f>VLOOKUP($B983,期貨大額交易人未沖銷部位!$A$4:$O$499,14,FALSE)</f>
        <v>#N/A</v>
      </c>
      <c r="AC983" s="40" t="e">
        <f>VLOOKUP($B983,期貨大額交易人未沖銷部位!$A$4:$O$499,15,FALSE)</f>
        <v>#N/A</v>
      </c>
      <c r="AD983" s="33" t="e">
        <f>VLOOKUP($B983,三大美股走勢!$A$4:$J$495,4,FALSE)</f>
        <v>#N/A</v>
      </c>
      <c r="AE983" s="33" t="e">
        <f>VLOOKUP($B983,三大美股走勢!$A$4:$J$495,7,FALSE)</f>
        <v>#N/A</v>
      </c>
      <c r="AF983" s="33" t="e">
        <f>VLOOKUP($B983,三大美股走勢!$A$4:$J$495,10,FALSE)</f>
        <v>#N/A</v>
      </c>
    </row>
    <row r="984" spans="2:32">
      <c r="B984" s="32">
        <v>43763</v>
      </c>
      <c r="C984" s="33" t="e">
        <f>VLOOKUP($B984,大盤與近月台指!$A$4:$I$499,2,FALSE)</f>
        <v>#N/A</v>
      </c>
      <c r="D984" s="34" t="e">
        <f>VLOOKUP($B984,大盤與近月台指!$A$4:$I$499,3,FALSE)</f>
        <v>#N/A</v>
      </c>
      <c r="E984" s="35" t="e">
        <f>VLOOKUP($B984,大盤與近月台指!$A$4:$I$499,4,FALSE)</f>
        <v>#N/A</v>
      </c>
      <c r="F984" s="33" t="e">
        <f>VLOOKUP($B984,大盤與近月台指!$A$4:$I$499,5,FALSE)</f>
        <v>#N/A</v>
      </c>
      <c r="G984" s="49" t="e">
        <f>VLOOKUP($B984,三大法人買賣超!$A$4:$I$500,3,FALSE)</f>
        <v>#N/A</v>
      </c>
      <c r="H984" s="34" t="e">
        <f>VLOOKUP($B984,三大法人買賣超!$A$4:$I$500,5,FALSE)</f>
        <v>#N/A</v>
      </c>
      <c r="I984" s="27" t="e">
        <f>VLOOKUP($B984,三大法人買賣超!$A$4:$I$500,7,FALSE)</f>
        <v>#N/A</v>
      </c>
      <c r="J984" s="27" t="e">
        <f>VLOOKUP($B984,三大法人買賣超!$A$4:$I$500,9,FALSE)</f>
        <v>#N/A</v>
      </c>
      <c r="K984" s="37">
        <f>新台幣匯率美元指數!B985</f>
        <v>0</v>
      </c>
      <c r="L984" s="38">
        <f>新台幣匯率美元指數!C985</f>
        <v>0</v>
      </c>
      <c r="M984" s="39">
        <f>新台幣匯率美元指數!D985</f>
        <v>0</v>
      </c>
      <c r="N984" s="27" t="e">
        <f>VLOOKUP($B984,外資期貨未平倉口數!$A$4:$M$499,4,FALSE)</f>
        <v>#N/A</v>
      </c>
      <c r="O984" s="27" t="e">
        <f>VLOOKUP($B984,外資期貨未平倉口數!$A$4:$M$499,9,FALSE)</f>
        <v>#N/A</v>
      </c>
      <c r="P984" s="27" t="e">
        <f>VLOOKUP($B984,外資期貨未平倉口數!$A$4:$M$499,10,FALSE)</f>
        <v>#N/A</v>
      </c>
      <c r="Q984" s="27" t="e">
        <f>VLOOKUP($B984,外資期貨未平倉口數!$A$4:$M$499,11,FALSE)</f>
        <v>#N/A</v>
      </c>
      <c r="R984" s="64" t="e">
        <f>VLOOKUP($B984,選擇權未平倉餘額!$A$4:$I$500,6,FALSE)</f>
        <v>#N/A</v>
      </c>
      <c r="S984" s="64" t="e">
        <f>VLOOKUP($B984,選擇權未平倉餘額!$A$4:$I$500,7,FALSE)</f>
        <v>#N/A</v>
      </c>
      <c r="T984" s="64" t="e">
        <f>VLOOKUP($B984,選擇權未平倉餘額!$A$4:$I$500,8,FALSE)</f>
        <v>#N/A</v>
      </c>
      <c r="U984" s="64" t="e">
        <f>VLOOKUP($B984,選擇權未平倉餘額!$A$4:$I$500,9,FALSE)</f>
        <v>#N/A</v>
      </c>
      <c r="V984" s="39" t="e">
        <f>VLOOKUP($B984,臺指選擇權P_C_Ratios!$A$4:$C$500,3,FALSE)</f>
        <v>#N/A</v>
      </c>
      <c r="W984" s="41" t="e">
        <f>VLOOKUP($B984,散戶多空比!$A$6:$L$500,12,FALSE)</f>
        <v>#N/A</v>
      </c>
      <c r="X984" s="40" t="e">
        <f>VLOOKUP($B984,期貨大額交易人未沖銷部位!$A$4:$O$499,4,FALSE)</f>
        <v>#N/A</v>
      </c>
      <c r="Y984" s="40" t="e">
        <f>VLOOKUP($B984,期貨大額交易人未沖銷部位!$A$4:$O$499,7,FALSE)</f>
        <v>#N/A</v>
      </c>
      <c r="Z984" s="40" t="e">
        <f>VLOOKUP($B984,期貨大額交易人未沖銷部位!$A$4:$O$499,10,FALSE)</f>
        <v>#N/A</v>
      </c>
      <c r="AA984" s="40" t="e">
        <f>VLOOKUP($B984,期貨大額交易人未沖銷部位!$A$4:$O$499,13,FALSE)</f>
        <v>#N/A</v>
      </c>
      <c r="AB984" s="40" t="e">
        <f>VLOOKUP($B984,期貨大額交易人未沖銷部位!$A$4:$O$499,14,FALSE)</f>
        <v>#N/A</v>
      </c>
      <c r="AC984" s="40" t="e">
        <f>VLOOKUP($B984,期貨大額交易人未沖銷部位!$A$4:$O$499,15,FALSE)</f>
        <v>#N/A</v>
      </c>
      <c r="AD984" s="33" t="e">
        <f>VLOOKUP($B984,三大美股走勢!$A$4:$J$495,4,FALSE)</f>
        <v>#N/A</v>
      </c>
      <c r="AE984" s="33" t="e">
        <f>VLOOKUP($B984,三大美股走勢!$A$4:$J$495,7,FALSE)</f>
        <v>#N/A</v>
      </c>
      <c r="AF984" s="33" t="e">
        <f>VLOOKUP($B984,三大美股走勢!$A$4:$J$495,10,FALSE)</f>
        <v>#N/A</v>
      </c>
    </row>
    <row r="985" spans="2:32">
      <c r="B985" s="32">
        <v>43764</v>
      </c>
      <c r="C985" s="33" t="e">
        <f>VLOOKUP($B985,大盤與近月台指!$A$4:$I$499,2,FALSE)</f>
        <v>#N/A</v>
      </c>
      <c r="D985" s="34" t="e">
        <f>VLOOKUP($B985,大盤與近月台指!$A$4:$I$499,3,FALSE)</f>
        <v>#N/A</v>
      </c>
      <c r="E985" s="35" t="e">
        <f>VLOOKUP($B985,大盤與近月台指!$A$4:$I$499,4,FALSE)</f>
        <v>#N/A</v>
      </c>
      <c r="F985" s="33" t="e">
        <f>VLOOKUP($B985,大盤與近月台指!$A$4:$I$499,5,FALSE)</f>
        <v>#N/A</v>
      </c>
      <c r="G985" s="49" t="e">
        <f>VLOOKUP($B985,三大法人買賣超!$A$4:$I$500,3,FALSE)</f>
        <v>#N/A</v>
      </c>
      <c r="H985" s="34" t="e">
        <f>VLOOKUP($B985,三大法人買賣超!$A$4:$I$500,5,FALSE)</f>
        <v>#N/A</v>
      </c>
      <c r="I985" s="27" t="e">
        <f>VLOOKUP($B985,三大法人買賣超!$A$4:$I$500,7,FALSE)</f>
        <v>#N/A</v>
      </c>
      <c r="J985" s="27" t="e">
        <f>VLOOKUP($B985,三大法人買賣超!$A$4:$I$500,9,FALSE)</f>
        <v>#N/A</v>
      </c>
      <c r="K985" s="37">
        <f>新台幣匯率美元指數!B986</f>
        <v>0</v>
      </c>
      <c r="L985" s="38">
        <f>新台幣匯率美元指數!C986</f>
        <v>0</v>
      </c>
      <c r="M985" s="39">
        <f>新台幣匯率美元指數!D986</f>
        <v>0</v>
      </c>
      <c r="N985" s="27" t="e">
        <f>VLOOKUP($B985,外資期貨未平倉口數!$A$4:$M$499,4,FALSE)</f>
        <v>#N/A</v>
      </c>
      <c r="O985" s="27" t="e">
        <f>VLOOKUP($B985,外資期貨未平倉口數!$A$4:$M$499,9,FALSE)</f>
        <v>#N/A</v>
      </c>
      <c r="P985" s="27" t="e">
        <f>VLOOKUP($B985,外資期貨未平倉口數!$A$4:$M$499,10,FALSE)</f>
        <v>#N/A</v>
      </c>
      <c r="Q985" s="27" t="e">
        <f>VLOOKUP($B985,外資期貨未平倉口數!$A$4:$M$499,11,FALSE)</f>
        <v>#N/A</v>
      </c>
      <c r="R985" s="64" t="e">
        <f>VLOOKUP($B985,選擇權未平倉餘額!$A$4:$I$500,6,FALSE)</f>
        <v>#N/A</v>
      </c>
      <c r="S985" s="64" t="e">
        <f>VLOOKUP($B985,選擇權未平倉餘額!$A$4:$I$500,7,FALSE)</f>
        <v>#N/A</v>
      </c>
      <c r="T985" s="64" t="e">
        <f>VLOOKUP($B985,選擇權未平倉餘額!$A$4:$I$500,8,FALSE)</f>
        <v>#N/A</v>
      </c>
      <c r="U985" s="64" t="e">
        <f>VLOOKUP($B985,選擇權未平倉餘額!$A$4:$I$500,9,FALSE)</f>
        <v>#N/A</v>
      </c>
      <c r="V985" s="39" t="e">
        <f>VLOOKUP($B985,臺指選擇權P_C_Ratios!$A$4:$C$500,3,FALSE)</f>
        <v>#N/A</v>
      </c>
      <c r="W985" s="41" t="e">
        <f>VLOOKUP($B985,散戶多空比!$A$6:$L$500,12,FALSE)</f>
        <v>#N/A</v>
      </c>
      <c r="X985" s="40" t="e">
        <f>VLOOKUP($B985,期貨大額交易人未沖銷部位!$A$4:$O$499,4,FALSE)</f>
        <v>#N/A</v>
      </c>
      <c r="Y985" s="40" t="e">
        <f>VLOOKUP($B985,期貨大額交易人未沖銷部位!$A$4:$O$499,7,FALSE)</f>
        <v>#N/A</v>
      </c>
      <c r="Z985" s="40" t="e">
        <f>VLOOKUP($B985,期貨大額交易人未沖銷部位!$A$4:$O$499,10,FALSE)</f>
        <v>#N/A</v>
      </c>
      <c r="AA985" s="40" t="e">
        <f>VLOOKUP($B985,期貨大額交易人未沖銷部位!$A$4:$O$499,13,FALSE)</f>
        <v>#N/A</v>
      </c>
      <c r="AB985" s="40" t="e">
        <f>VLOOKUP($B985,期貨大額交易人未沖銷部位!$A$4:$O$499,14,FALSE)</f>
        <v>#N/A</v>
      </c>
      <c r="AC985" s="40" t="e">
        <f>VLOOKUP($B985,期貨大額交易人未沖銷部位!$A$4:$O$499,15,FALSE)</f>
        <v>#N/A</v>
      </c>
      <c r="AD985" s="33" t="e">
        <f>VLOOKUP($B985,三大美股走勢!$A$4:$J$495,4,FALSE)</f>
        <v>#N/A</v>
      </c>
      <c r="AE985" s="33" t="e">
        <f>VLOOKUP($B985,三大美股走勢!$A$4:$J$495,7,FALSE)</f>
        <v>#N/A</v>
      </c>
      <c r="AF985" s="33" t="e">
        <f>VLOOKUP($B985,三大美股走勢!$A$4:$J$495,10,FALSE)</f>
        <v>#N/A</v>
      </c>
    </row>
    <row r="986" spans="2:32">
      <c r="B986" s="32">
        <v>43765</v>
      </c>
      <c r="C986" s="33" t="e">
        <f>VLOOKUP($B986,大盤與近月台指!$A$4:$I$499,2,FALSE)</f>
        <v>#N/A</v>
      </c>
      <c r="D986" s="34" t="e">
        <f>VLOOKUP($B986,大盤與近月台指!$A$4:$I$499,3,FALSE)</f>
        <v>#N/A</v>
      </c>
      <c r="E986" s="35" t="e">
        <f>VLOOKUP($B986,大盤與近月台指!$A$4:$I$499,4,FALSE)</f>
        <v>#N/A</v>
      </c>
      <c r="F986" s="33" t="e">
        <f>VLOOKUP($B986,大盤與近月台指!$A$4:$I$499,5,FALSE)</f>
        <v>#N/A</v>
      </c>
      <c r="G986" s="49" t="e">
        <f>VLOOKUP($B986,三大法人買賣超!$A$4:$I$500,3,FALSE)</f>
        <v>#N/A</v>
      </c>
      <c r="H986" s="34" t="e">
        <f>VLOOKUP($B986,三大法人買賣超!$A$4:$I$500,5,FALSE)</f>
        <v>#N/A</v>
      </c>
      <c r="I986" s="27" t="e">
        <f>VLOOKUP($B986,三大法人買賣超!$A$4:$I$500,7,FALSE)</f>
        <v>#N/A</v>
      </c>
      <c r="J986" s="27" t="e">
        <f>VLOOKUP($B986,三大法人買賣超!$A$4:$I$500,9,FALSE)</f>
        <v>#N/A</v>
      </c>
      <c r="K986" s="37">
        <f>新台幣匯率美元指數!B987</f>
        <v>0</v>
      </c>
      <c r="L986" s="38">
        <f>新台幣匯率美元指數!C987</f>
        <v>0</v>
      </c>
      <c r="M986" s="39">
        <f>新台幣匯率美元指數!D987</f>
        <v>0</v>
      </c>
      <c r="N986" s="27" t="e">
        <f>VLOOKUP($B986,外資期貨未平倉口數!$A$4:$M$499,4,FALSE)</f>
        <v>#N/A</v>
      </c>
      <c r="O986" s="27" t="e">
        <f>VLOOKUP($B986,外資期貨未平倉口數!$A$4:$M$499,9,FALSE)</f>
        <v>#N/A</v>
      </c>
      <c r="P986" s="27" t="e">
        <f>VLOOKUP($B986,外資期貨未平倉口數!$A$4:$M$499,10,FALSE)</f>
        <v>#N/A</v>
      </c>
      <c r="Q986" s="27" t="e">
        <f>VLOOKUP($B986,外資期貨未平倉口數!$A$4:$M$499,11,FALSE)</f>
        <v>#N/A</v>
      </c>
      <c r="R986" s="64" t="e">
        <f>VLOOKUP($B986,選擇權未平倉餘額!$A$4:$I$500,6,FALSE)</f>
        <v>#N/A</v>
      </c>
      <c r="S986" s="64" t="e">
        <f>VLOOKUP($B986,選擇權未平倉餘額!$A$4:$I$500,7,FALSE)</f>
        <v>#N/A</v>
      </c>
      <c r="T986" s="64" t="e">
        <f>VLOOKUP($B986,選擇權未平倉餘額!$A$4:$I$500,8,FALSE)</f>
        <v>#N/A</v>
      </c>
      <c r="U986" s="64" t="e">
        <f>VLOOKUP($B986,選擇權未平倉餘額!$A$4:$I$500,9,FALSE)</f>
        <v>#N/A</v>
      </c>
      <c r="V986" s="39" t="e">
        <f>VLOOKUP($B986,臺指選擇權P_C_Ratios!$A$4:$C$500,3,FALSE)</f>
        <v>#N/A</v>
      </c>
      <c r="W986" s="41" t="e">
        <f>VLOOKUP($B986,散戶多空比!$A$6:$L$500,12,FALSE)</f>
        <v>#N/A</v>
      </c>
      <c r="X986" s="40" t="e">
        <f>VLOOKUP($B986,期貨大額交易人未沖銷部位!$A$4:$O$499,4,FALSE)</f>
        <v>#N/A</v>
      </c>
      <c r="Y986" s="40" t="e">
        <f>VLOOKUP($B986,期貨大額交易人未沖銷部位!$A$4:$O$499,7,FALSE)</f>
        <v>#N/A</v>
      </c>
      <c r="Z986" s="40" t="e">
        <f>VLOOKUP($B986,期貨大額交易人未沖銷部位!$A$4:$O$499,10,FALSE)</f>
        <v>#N/A</v>
      </c>
      <c r="AA986" s="40" t="e">
        <f>VLOOKUP($B986,期貨大額交易人未沖銷部位!$A$4:$O$499,13,FALSE)</f>
        <v>#N/A</v>
      </c>
      <c r="AB986" s="40" t="e">
        <f>VLOOKUP($B986,期貨大額交易人未沖銷部位!$A$4:$O$499,14,FALSE)</f>
        <v>#N/A</v>
      </c>
      <c r="AC986" s="40" t="e">
        <f>VLOOKUP($B986,期貨大額交易人未沖銷部位!$A$4:$O$499,15,FALSE)</f>
        <v>#N/A</v>
      </c>
      <c r="AD986" s="33" t="e">
        <f>VLOOKUP($B986,三大美股走勢!$A$4:$J$495,4,FALSE)</f>
        <v>#N/A</v>
      </c>
      <c r="AE986" s="33" t="e">
        <f>VLOOKUP($B986,三大美股走勢!$A$4:$J$495,7,FALSE)</f>
        <v>#N/A</v>
      </c>
      <c r="AF986" s="33" t="e">
        <f>VLOOKUP($B986,三大美股走勢!$A$4:$J$495,10,FALSE)</f>
        <v>#N/A</v>
      </c>
    </row>
    <row r="987" spans="2:32">
      <c r="B987" s="32">
        <v>43766</v>
      </c>
      <c r="C987" s="33" t="e">
        <f>VLOOKUP($B987,大盤與近月台指!$A$4:$I$499,2,FALSE)</f>
        <v>#N/A</v>
      </c>
      <c r="D987" s="34" t="e">
        <f>VLOOKUP($B987,大盤與近月台指!$A$4:$I$499,3,FALSE)</f>
        <v>#N/A</v>
      </c>
      <c r="E987" s="35" t="e">
        <f>VLOOKUP($B987,大盤與近月台指!$A$4:$I$499,4,FALSE)</f>
        <v>#N/A</v>
      </c>
      <c r="F987" s="33" t="e">
        <f>VLOOKUP($B987,大盤與近月台指!$A$4:$I$499,5,FALSE)</f>
        <v>#N/A</v>
      </c>
      <c r="G987" s="49" t="e">
        <f>VLOOKUP($B987,三大法人買賣超!$A$4:$I$500,3,FALSE)</f>
        <v>#N/A</v>
      </c>
      <c r="H987" s="34" t="e">
        <f>VLOOKUP($B987,三大法人買賣超!$A$4:$I$500,5,FALSE)</f>
        <v>#N/A</v>
      </c>
      <c r="I987" s="27" t="e">
        <f>VLOOKUP($B987,三大法人買賣超!$A$4:$I$500,7,FALSE)</f>
        <v>#N/A</v>
      </c>
      <c r="J987" s="27" t="e">
        <f>VLOOKUP($B987,三大法人買賣超!$A$4:$I$500,9,FALSE)</f>
        <v>#N/A</v>
      </c>
      <c r="K987" s="37">
        <f>新台幣匯率美元指數!B988</f>
        <v>0</v>
      </c>
      <c r="L987" s="38">
        <f>新台幣匯率美元指數!C988</f>
        <v>0</v>
      </c>
      <c r="M987" s="39">
        <f>新台幣匯率美元指數!D988</f>
        <v>0</v>
      </c>
      <c r="N987" s="27" t="e">
        <f>VLOOKUP($B987,外資期貨未平倉口數!$A$4:$M$499,4,FALSE)</f>
        <v>#N/A</v>
      </c>
      <c r="O987" s="27" t="e">
        <f>VLOOKUP($B987,外資期貨未平倉口數!$A$4:$M$499,9,FALSE)</f>
        <v>#N/A</v>
      </c>
      <c r="P987" s="27" t="e">
        <f>VLOOKUP($B987,外資期貨未平倉口數!$A$4:$M$499,10,FALSE)</f>
        <v>#N/A</v>
      </c>
      <c r="Q987" s="27" t="e">
        <f>VLOOKUP($B987,外資期貨未平倉口數!$A$4:$M$499,11,FALSE)</f>
        <v>#N/A</v>
      </c>
      <c r="R987" s="64" t="e">
        <f>VLOOKUP($B987,選擇權未平倉餘額!$A$4:$I$500,6,FALSE)</f>
        <v>#N/A</v>
      </c>
      <c r="S987" s="64" t="e">
        <f>VLOOKUP($B987,選擇權未平倉餘額!$A$4:$I$500,7,FALSE)</f>
        <v>#N/A</v>
      </c>
      <c r="T987" s="64" t="e">
        <f>VLOOKUP($B987,選擇權未平倉餘額!$A$4:$I$500,8,FALSE)</f>
        <v>#N/A</v>
      </c>
      <c r="U987" s="64" t="e">
        <f>VLOOKUP($B987,選擇權未平倉餘額!$A$4:$I$500,9,FALSE)</f>
        <v>#N/A</v>
      </c>
      <c r="V987" s="39" t="e">
        <f>VLOOKUP($B987,臺指選擇權P_C_Ratios!$A$4:$C$500,3,FALSE)</f>
        <v>#N/A</v>
      </c>
      <c r="W987" s="41" t="e">
        <f>VLOOKUP($B987,散戶多空比!$A$6:$L$500,12,FALSE)</f>
        <v>#N/A</v>
      </c>
      <c r="X987" s="40" t="e">
        <f>VLOOKUP($B987,期貨大額交易人未沖銷部位!$A$4:$O$499,4,FALSE)</f>
        <v>#N/A</v>
      </c>
      <c r="Y987" s="40" t="e">
        <f>VLOOKUP($B987,期貨大額交易人未沖銷部位!$A$4:$O$499,7,FALSE)</f>
        <v>#N/A</v>
      </c>
      <c r="Z987" s="40" t="e">
        <f>VLOOKUP($B987,期貨大額交易人未沖銷部位!$A$4:$O$499,10,FALSE)</f>
        <v>#N/A</v>
      </c>
      <c r="AA987" s="40" t="e">
        <f>VLOOKUP($B987,期貨大額交易人未沖銷部位!$A$4:$O$499,13,FALSE)</f>
        <v>#N/A</v>
      </c>
      <c r="AB987" s="40" t="e">
        <f>VLOOKUP($B987,期貨大額交易人未沖銷部位!$A$4:$O$499,14,FALSE)</f>
        <v>#N/A</v>
      </c>
      <c r="AC987" s="40" t="e">
        <f>VLOOKUP($B987,期貨大額交易人未沖銷部位!$A$4:$O$499,15,FALSE)</f>
        <v>#N/A</v>
      </c>
      <c r="AD987" s="33" t="e">
        <f>VLOOKUP($B987,三大美股走勢!$A$4:$J$495,4,FALSE)</f>
        <v>#N/A</v>
      </c>
      <c r="AE987" s="33" t="e">
        <f>VLOOKUP($B987,三大美股走勢!$A$4:$J$495,7,FALSE)</f>
        <v>#N/A</v>
      </c>
      <c r="AF987" s="33" t="e">
        <f>VLOOKUP($B987,三大美股走勢!$A$4:$J$495,10,FALSE)</f>
        <v>#N/A</v>
      </c>
    </row>
    <row r="988" spans="2:32">
      <c r="B988" s="32">
        <v>43767</v>
      </c>
      <c r="C988" s="33" t="e">
        <f>VLOOKUP($B988,大盤與近月台指!$A$4:$I$499,2,FALSE)</f>
        <v>#N/A</v>
      </c>
      <c r="D988" s="34" t="e">
        <f>VLOOKUP($B988,大盤與近月台指!$A$4:$I$499,3,FALSE)</f>
        <v>#N/A</v>
      </c>
      <c r="E988" s="35" t="e">
        <f>VLOOKUP($B988,大盤與近月台指!$A$4:$I$499,4,FALSE)</f>
        <v>#N/A</v>
      </c>
      <c r="F988" s="33" t="e">
        <f>VLOOKUP($B988,大盤與近月台指!$A$4:$I$499,5,FALSE)</f>
        <v>#N/A</v>
      </c>
      <c r="G988" s="49" t="e">
        <f>VLOOKUP($B988,三大法人買賣超!$A$4:$I$500,3,FALSE)</f>
        <v>#N/A</v>
      </c>
      <c r="H988" s="34" t="e">
        <f>VLOOKUP($B988,三大法人買賣超!$A$4:$I$500,5,FALSE)</f>
        <v>#N/A</v>
      </c>
      <c r="I988" s="27" t="e">
        <f>VLOOKUP($B988,三大法人買賣超!$A$4:$I$500,7,FALSE)</f>
        <v>#N/A</v>
      </c>
      <c r="J988" s="27" t="e">
        <f>VLOOKUP($B988,三大法人買賣超!$A$4:$I$500,9,FALSE)</f>
        <v>#N/A</v>
      </c>
      <c r="K988" s="37">
        <f>新台幣匯率美元指數!B989</f>
        <v>0</v>
      </c>
      <c r="L988" s="38">
        <f>新台幣匯率美元指數!C989</f>
        <v>0</v>
      </c>
      <c r="M988" s="39">
        <f>新台幣匯率美元指數!D989</f>
        <v>0</v>
      </c>
      <c r="N988" s="27" t="e">
        <f>VLOOKUP($B988,外資期貨未平倉口數!$A$4:$M$499,4,FALSE)</f>
        <v>#N/A</v>
      </c>
      <c r="O988" s="27" t="e">
        <f>VLOOKUP($B988,外資期貨未平倉口數!$A$4:$M$499,9,FALSE)</f>
        <v>#N/A</v>
      </c>
      <c r="P988" s="27" t="e">
        <f>VLOOKUP($B988,外資期貨未平倉口數!$A$4:$M$499,10,FALSE)</f>
        <v>#N/A</v>
      </c>
      <c r="Q988" s="27" t="e">
        <f>VLOOKUP($B988,外資期貨未平倉口數!$A$4:$M$499,11,FALSE)</f>
        <v>#N/A</v>
      </c>
      <c r="R988" s="64" t="e">
        <f>VLOOKUP($B988,選擇權未平倉餘額!$A$4:$I$500,6,FALSE)</f>
        <v>#N/A</v>
      </c>
      <c r="S988" s="64" t="e">
        <f>VLOOKUP($B988,選擇權未平倉餘額!$A$4:$I$500,7,FALSE)</f>
        <v>#N/A</v>
      </c>
      <c r="T988" s="64" t="e">
        <f>VLOOKUP($B988,選擇權未平倉餘額!$A$4:$I$500,8,FALSE)</f>
        <v>#N/A</v>
      </c>
      <c r="U988" s="64" t="e">
        <f>VLOOKUP($B988,選擇權未平倉餘額!$A$4:$I$500,9,FALSE)</f>
        <v>#N/A</v>
      </c>
      <c r="V988" s="39" t="e">
        <f>VLOOKUP($B988,臺指選擇權P_C_Ratios!$A$4:$C$500,3,FALSE)</f>
        <v>#N/A</v>
      </c>
      <c r="W988" s="41" t="e">
        <f>VLOOKUP($B988,散戶多空比!$A$6:$L$500,12,FALSE)</f>
        <v>#N/A</v>
      </c>
      <c r="X988" s="40" t="e">
        <f>VLOOKUP($B988,期貨大額交易人未沖銷部位!$A$4:$O$499,4,FALSE)</f>
        <v>#N/A</v>
      </c>
      <c r="Y988" s="40" t="e">
        <f>VLOOKUP($B988,期貨大額交易人未沖銷部位!$A$4:$O$499,7,FALSE)</f>
        <v>#N/A</v>
      </c>
      <c r="Z988" s="40" t="e">
        <f>VLOOKUP($B988,期貨大額交易人未沖銷部位!$A$4:$O$499,10,FALSE)</f>
        <v>#N/A</v>
      </c>
      <c r="AA988" s="40" t="e">
        <f>VLOOKUP($B988,期貨大額交易人未沖銷部位!$A$4:$O$499,13,FALSE)</f>
        <v>#N/A</v>
      </c>
      <c r="AB988" s="40" t="e">
        <f>VLOOKUP($B988,期貨大額交易人未沖銷部位!$A$4:$O$499,14,FALSE)</f>
        <v>#N/A</v>
      </c>
      <c r="AC988" s="40" t="e">
        <f>VLOOKUP($B988,期貨大額交易人未沖銷部位!$A$4:$O$499,15,FALSE)</f>
        <v>#N/A</v>
      </c>
      <c r="AD988" s="33" t="e">
        <f>VLOOKUP($B988,三大美股走勢!$A$4:$J$495,4,FALSE)</f>
        <v>#N/A</v>
      </c>
      <c r="AE988" s="33" t="e">
        <f>VLOOKUP($B988,三大美股走勢!$A$4:$J$495,7,FALSE)</f>
        <v>#N/A</v>
      </c>
      <c r="AF988" s="33" t="e">
        <f>VLOOKUP($B988,三大美股走勢!$A$4:$J$495,10,FALSE)</f>
        <v>#N/A</v>
      </c>
    </row>
    <row r="989" spans="2:32">
      <c r="B989" s="32">
        <v>43768</v>
      </c>
      <c r="C989" s="33" t="e">
        <f>VLOOKUP($B989,大盤與近月台指!$A$4:$I$499,2,FALSE)</f>
        <v>#N/A</v>
      </c>
      <c r="D989" s="34" t="e">
        <f>VLOOKUP($B989,大盤與近月台指!$A$4:$I$499,3,FALSE)</f>
        <v>#N/A</v>
      </c>
      <c r="E989" s="35" t="e">
        <f>VLOOKUP($B989,大盤與近月台指!$A$4:$I$499,4,FALSE)</f>
        <v>#N/A</v>
      </c>
      <c r="F989" s="33" t="e">
        <f>VLOOKUP($B989,大盤與近月台指!$A$4:$I$499,5,FALSE)</f>
        <v>#N/A</v>
      </c>
      <c r="G989" s="49" t="e">
        <f>VLOOKUP($B989,三大法人買賣超!$A$4:$I$500,3,FALSE)</f>
        <v>#N/A</v>
      </c>
      <c r="H989" s="34" t="e">
        <f>VLOOKUP($B989,三大法人買賣超!$A$4:$I$500,5,FALSE)</f>
        <v>#N/A</v>
      </c>
      <c r="I989" s="27" t="e">
        <f>VLOOKUP($B989,三大法人買賣超!$A$4:$I$500,7,FALSE)</f>
        <v>#N/A</v>
      </c>
      <c r="J989" s="27" t="e">
        <f>VLOOKUP($B989,三大法人買賣超!$A$4:$I$500,9,FALSE)</f>
        <v>#N/A</v>
      </c>
      <c r="K989" s="37">
        <f>新台幣匯率美元指數!B990</f>
        <v>0</v>
      </c>
      <c r="L989" s="38">
        <f>新台幣匯率美元指數!C990</f>
        <v>0</v>
      </c>
      <c r="M989" s="39">
        <f>新台幣匯率美元指數!D990</f>
        <v>0</v>
      </c>
      <c r="N989" s="27" t="e">
        <f>VLOOKUP($B989,外資期貨未平倉口數!$A$4:$M$499,4,FALSE)</f>
        <v>#N/A</v>
      </c>
      <c r="O989" s="27" t="e">
        <f>VLOOKUP($B989,外資期貨未平倉口數!$A$4:$M$499,9,FALSE)</f>
        <v>#N/A</v>
      </c>
      <c r="P989" s="27" t="e">
        <f>VLOOKUP($B989,外資期貨未平倉口數!$A$4:$M$499,10,FALSE)</f>
        <v>#N/A</v>
      </c>
      <c r="Q989" s="27" t="e">
        <f>VLOOKUP($B989,外資期貨未平倉口數!$A$4:$M$499,11,FALSE)</f>
        <v>#N/A</v>
      </c>
      <c r="R989" s="64" t="e">
        <f>VLOOKUP($B989,選擇權未平倉餘額!$A$4:$I$500,6,FALSE)</f>
        <v>#N/A</v>
      </c>
      <c r="S989" s="64" t="e">
        <f>VLOOKUP($B989,選擇權未平倉餘額!$A$4:$I$500,7,FALSE)</f>
        <v>#N/A</v>
      </c>
      <c r="T989" s="64" t="e">
        <f>VLOOKUP($B989,選擇權未平倉餘額!$A$4:$I$500,8,FALSE)</f>
        <v>#N/A</v>
      </c>
      <c r="U989" s="64" t="e">
        <f>VLOOKUP($B989,選擇權未平倉餘額!$A$4:$I$500,9,FALSE)</f>
        <v>#N/A</v>
      </c>
      <c r="V989" s="39" t="e">
        <f>VLOOKUP($B989,臺指選擇權P_C_Ratios!$A$4:$C$500,3,FALSE)</f>
        <v>#N/A</v>
      </c>
      <c r="W989" s="41" t="e">
        <f>VLOOKUP($B989,散戶多空比!$A$6:$L$500,12,FALSE)</f>
        <v>#N/A</v>
      </c>
      <c r="X989" s="40" t="e">
        <f>VLOOKUP($B989,期貨大額交易人未沖銷部位!$A$4:$O$499,4,FALSE)</f>
        <v>#N/A</v>
      </c>
      <c r="Y989" s="40" t="e">
        <f>VLOOKUP($B989,期貨大額交易人未沖銷部位!$A$4:$O$499,7,FALSE)</f>
        <v>#N/A</v>
      </c>
      <c r="Z989" s="40" t="e">
        <f>VLOOKUP($B989,期貨大額交易人未沖銷部位!$A$4:$O$499,10,FALSE)</f>
        <v>#N/A</v>
      </c>
      <c r="AA989" s="40" t="e">
        <f>VLOOKUP($B989,期貨大額交易人未沖銷部位!$A$4:$O$499,13,FALSE)</f>
        <v>#N/A</v>
      </c>
      <c r="AB989" s="40" t="e">
        <f>VLOOKUP($B989,期貨大額交易人未沖銷部位!$A$4:$O$499,14,FALSE)</f>
        <v>#N/A</v>
      </c>
      <c r="AC989" s="40" t="e">
        <f>VLOOKUP($B989,期貨大額交易人未沖銷部位!$A$4:$O$499,15,FALSE)</f>
        <v>#N/A</v>
      </c>
      <c r="AD989" s="33" t="e">
        <f>VLOOKUP($B989,三大美股走勢!$A$4:$J$495,4,FALSE)</f>
        <v>#N/A</v>
      </c>
      <c r="AE989" s="33" t="e">
        <f>VLOOKUP($B989,三大美股走勢!$A$4:$J$495,7,FALSE)</f>
        <v>#N/A</v>
      </c>
      <c r="AF989" s="33" t="e">
        <f>VLOOKUP($B989,三大美股走勢!$A$4:$J$495,10,FALSE)</f>
        <v>#N/A</v>
      </c>
    </row>
    <row r="990" spans="2:32">
      <c r="B990" s="32">
        <v>43769</v>
      </c>
      <c r="C990" s="33" t="e">
        <f>VLOOKUP($B990,大盤與近月台指!$A$4:$I$499,2,FALSE)</f>
        <v>#N/A</v>
      </c>
      <c r="D990" s="34" t="e">
        <f>VLOOKUP($B990,大盤與近月台指!$A$4:$I$499,3,FALSE)</f>
        <v>#N/A</v>
      </c>
      <c r="E990" s="35" t="e">
        <f>VLOOKUP($B990,大盤與近月台指!$A$4:$I$499,4,FALSE)</f>
        <v>#N/A</v>
      </c>
      <c r="F990" s="33" t="e">
        <f>VLOOKUP($B990,大盤與近月台指!$A$4:$I$499,5,FALSE)</f>
        <v>#N/A</v>
      </c>
      <c r="G990" s="49" t="e">
        <f>VLOOKUP($B990,三大法人買賣超!$A$4:$I$500,3,FALSE)</f>
        <v>#N/A</v>
      </c>
      <c r="H990" s="34" t="e">
        <f>VLOOKUP($B990,三大法人買賣超!$A$4:$I$500,5,FALSE)</f>
        <v>#N/A</v>
      </c>
      <c r="I990" s="27" t="e">
        <f>VLOOKUP($B990,三大法人買賣超!$A$4:$I$500,7,FALSE)</f>
        <v>#N/A</v>
      </c>
      <c r="J990" s="27" t="e">
        <f>VLOOKUP($B990,三大法人買賣超!$A$4:$I$500,9,FALSE)</f>
        <v>#N/A</v>
      </c>
      <c r="K990" s="37">
        <f>新台幣匯率美元指數!B991</f>
        <v>0</v>
      </c>
      <c r="L990" s="38">
        <f>新台幣匯率美元指數!C991</f>
        <v>0</v>
      </c>
      <c r="M990" s="39">
        <f>新台幣匯率美元指數!D991</f>
        <v>0</v>
      </c>
      <c r="N990" s="27" t="e">
        <f>VLOOKUP($B990,外資期貨未平倉口數!$A$4:$M$499,4,FALSE)</f>
        <v>#N/A</v>
      </c>
      <c r="O990" s="27" t="e">
        <f>VLOOKUP($B990,外資期貨未平倉口數!$A$4:$M$499,9,FALSE)</f>
        <v>#N/A</v>
      </c>
      <c r="P990" s="27" t="e">
        <f>VLOOKUP($B990,外資期貨未平倉口數!$A$4:$M$499,10,FALSE)</f>
        <v>#N/A</v>
      </c>
      <c r="Q990" s="27" t="e">
        <f>VLOOKUP($B990,外資期貨未平倉口數!$A$4:$M$499,11,FALSE)</f>
        <v>#N/A</v>
      </c>
      <c r="R990" s="64" t="e">
        <f>VLOOKUP($B990,選擇權未平倉餘額!$A$4:$I$500,6,FALSE)</f>
        <v>#N/A</v>
      </c>
      <c r="S990" s="64" t="e">
        <f>VLOOKUP($B990,選擇權未平倉餘額!$A$4:$I$500,7,FALSE)</f>
        <v>#N/A</v>
      </c>
      <c r="T990" s="64" t="e">
        <f>VLOOKUP($B990,選擇權未平倉餘額!$A$4:$I$500,8,FALSE)</f>
        <v>#N/A</v>
      </c>
      <c r="U990" s="64" t="e">
        <f>VLOOKUP($B990,選擇權未平倉餘額!$A$4:$I$500,9,FALSE)</f>
        <v>#N/A</v>
      </c>
      <c r="V990" s="39" t="e">
        <f>VLOOKUP($B990,臺指選擇權P_C_Ratios!$A$4:$C$500,3,FALSE)</f>
        <v>#N/A</v>
      </c>
      <c r="W990" s="41" t="e">
        <f>VLOOKUP($B990,散戶多空比!$A$6:$L$500,12,FALSE)</f>
        <v>#N/A</v>
      </c>
      <c r="X990" s="40" t="e">
        <f>VLOOKUP($B990,期貨大額交易人未沖銷部位!$A$4:$O$499,4,FALSE)</f>
        <v>#N/A</v>
      </c>
      <c r="Y990" s="40" t="e">
        <f>VLOOKUP($B990,期貨大額交易人未沖銷部位!$A$4:$O$499,7,FALSE)</f>
        <v>#N/A</v>
      </c>
      <c r="Z990" s="40" t="e">
        <f>VLOOKUP($B990,期貨大額交易人未沖銷部位!$A$4:$O$499,10,FALSE)</f>
        <v>#N/A</v>
      </c>
      <c r="AA990" s="40" t="e">
        <f>VLOOKUP($B990,期貨大額交易人未沖銷部位!$A$4:$O$499,13,FALSE)</f>
        <v>#N/A</v>
      </c>
      <c r="AB990" s="40" t="e">
        <f>VLOOKUP($B990,期貨大額交易人未沖銷部位!$A$4:$O$499,14,FALSE)</f>
        <v>#N/A</v>
      </c>
      <c r="AC990" s="40" t="e">
        <f>VLOOKUP($B990,期貨大額交易人未沖銷部位!$A$4:$O$499,15,FALSE)</f>
        <v>#N/A</v>
      </c>
      <c r="AD990" s="33" t="e">
        <f>VLOOKUP($B990,三大美股走勢!$A$4:$J$495,4,FALSE)</f>
        <v>#N/A</v>
      </c>
      <c r="AE990" s="33" t="e">
        <f>VLOOKUP($B990,三大美股走勢!$A$4:$J$495,7,FALSE)</f>
        <v>#N/A</v>
      </c>
      <c r="AF990" s="33" t="e">
        <f>VLOOKUP($B990,三大美股走勢!$A$4:$J$495,10,FALSE)</f>
        <v>#N/A</v>
      </c>
    </row>
    <row r="991" spans="2:32">
      <c r="B991" s="32">
        <v>43770</v>
      </c>
      <c r="C991" s="33" t="e">
        <f>VLOOKUP($B991,大盤與近月台指!$A$4:$I$499,2,FALSE)</f>
        <v>#N/A</v>
      </c>
      <c r="D991" s="34" t="e">
        <f>VLOOKUP($B991,大盤與近月台指!$A$4:$I$499,3,FALSE)</f>
        <v>#N/A</v>
      </c>
      <c r="E991" s="35" t="e">
        <f>VLOOKUP($B991,大盤與近月台指!$A$4:$I$499,4,FALSE)</f>
        <v>#N/A</v>
      </c>
      <c r="F991" s="33" t="e">
        <f>VLOOKUP($B991,大盤與近月台指!$A$4:$I$499,5,FALSE)</f>
        <v>#N/A</v>
      </c>
      <c r="G991" s="49" t="e">
        <f>VLOOKUP($B991,三大法人買賣超!$A$4:$I$500,3,FALSE)</f>
        <v>#N/A</v>
      </c>
      <c r="H991" s="34" t="e">
        <f>VLOOKUP($B991,三大法人買賣超!$A$4:$I$500,5,FALSE)</f>
        <v>#N/A</v>
      </c>
      <c r="I991" s="27" t="e">
        <f>VLOOKUP($B991,三大法人買賣超!$A$4:$I$500,7,FALSE)</f>
        <v>#N/A</v>
      </c>
      <c r="J991" s="27" t="e">
        <f>VLOOKUP($B991,三大法人買賣超!$A$4:$I$500,9,FALSE)</f>
        <v>#N/A</v>
      </c>
      <c r="K991" s="37">
        <f>新台幣匯率美元指數!B992</f>
        <v>0</v>
      </c>
      <c r="L991" s="38">
        <f>新台幣匯率美元指數!C992</f>
        <v>0</v>
      </c>
      <c r="M991" s="39">
        <f>新台幣匯率美元指數!D992</f>
        <v>0</v>
      </c>
      <c r="N991" s="27" t="e">
        <f>VLOOKUP($B991,外資期貨未平倉口數!$A$4:$M$499,4,FALSE)</f>
        <v>#N/A</v>
      </c>
      <c r="O991" s="27" t="e">
        <f>VLOOKUP($B991,外資期貨未平倉口數!$A$4:$M$499,9,FALSE)</f>
        <v>#N/A</v>
      </c>
      <c r="P991" s="27" t="e">
        <f>VLOOKUP($B991,外資期貨未平倉口數!$A$4:$M$499,10,FALSE)</f>
        <v>#N/A</v>
      </c>
      <c r="Q991" s="27" t="e">
        <f>VLOOKUP($B991,外資期貨未平倉口數!$A$4:$M$499,11,FALSE)</f>
        <v>#N/A</v>
      </c>
      <c r="R991" s="64" t="e">
        <f>VLOOKUP($B991,選擇權未平倉餘額!$A$4:$I$500,6,FALSE)</f>
        <v>#N/A</v>
      </c>
      <c r="S991" s="64" t="e">
        <f>VLOOKUP($B991,選擇權未平倉餘額!$A$4:$I$500,7,FALSE)</f>
        <v>#N/A</v>
      </c>
      <c r="T991" s="64" t="e">
        <f>VLOOKUP($B991,選擇權未平倉餘額!$A$4:$I$500,8,FALSE)</f>
        <v>#N/A</v>
      </c>
      <c r="U991" s="64" t="e">
        <f>VLOOKUP($B991,選擇權未平倉餘額!$A$4:$I$500,9,FALSE)</f>
        <v>#N/A</v>
      </c>
      <c r="V991" s="39" t="e">
        <f>VLOOKUP($B991,臺指選擇權P_C_Ratios!$A$4:$C$500,3,FALSE)</f>
        <v>#N/A</v>
      </c>
      <c r="W991" s="41" t="e">
        <f>VLOOKUP($B991,散戶多空比!$A$6:$L$500,12,FALSE)</f>
        <v>#N/A</v>
      </c>
      <c r="X991" s="40" t="e">
        <f>VLOOKUP($B991,期貨大額交易人未沖銷部位!$A$4:$O$499,4,FALSE)</f>
        <v>#N/A</v>
      </c>
      <c r="Y991" s="40" t="e">
        <f>VLOOKUP($B991,期貨大額交易人未沖銷部位!$A$4:$O$499,7,FALSE)</f>
        <v>#N/A</v>
      </c>
      <c r="Z991" s="40" t="e">
        <f>VLOOKUP($B991,期貨大額交易人未沖銷部位!$A$4:$O$499,10,FALSE)</f>
        <v>#N/A</v>
      </c>
      <c r="AA991" s="40" t="e">
        <f>VLOOKUP($B991,期貨大額交易人未沖銷部位!$A$4:$O$499,13,FALSE)</f>
        <v>#N/A</v>
      </c>
      <c r="AB991" s="40" t="e">
        <f>VLOOKUP($B991,期貨大額交易人未沖銷部位!$A$4:$O$499,14,FALSE)</f>
        <v>#N/A</v>
      </c>
      <c r="AC991" s="40" t="e">
        <f>VLOOKUP($B991,期貨大額交易人未沖銷部位!$A$4:$O$499,15,FALSE)</f>
        <v>#N/A</v>
      </c>
      <c r="AD991" s="33" t="e">
        <f>VLOOKUP($B991,三大美股走勢!$A$4:$J$495,4,FALSE)</f>
        <v>#N/A</v>
      </c>
      <c r="AE991" s="33" t="e">
        <f>VLOOKUP($B991,三大美股走勢!$A$4:$J$495,7,FALSE)</f>
        <v>#N/A</v>
      </c>
      <c r="AF991" s="33" t="e">
        <f>VLOOKUP($B991,三大美股走勢!$A$4:$J$495,10,FALSE)</f>
        <v>#N/A</v>
      </c>
    </row>
    <row r="992" spans="2:32">
      <c r="B992" s="32">
        <v>43771</v>
      </c>
      <c r="C992" s="33" t="e">
        <f>VLOOKUP($B992,大盤與近月台指!$A$4:$I$499,2,FALSE)</f>
        <v>#N/A</v>
      </c>
      <c r="D992" s="34" t="e">
        <f>VLOOKUP($B992,大盤與近月台指!$A$4:$I$499,3,FALSE)</f>
        <v>#N/A</v>
      </c>
      <c r="E992" s="35" t="e">
        <f>VLOOKUP($B992,大盤與近月台指!$A$4:$I$499,4,FALSE)</f>
        <v>#N/A</v>
      </c>
      <c r="F992" s="33" t="e">
        <f>VLOOKUP($B992,大盤與近月台指!$A$4:$I$499,5,FALSE)</f>
        <v>#N/A</v>
      </c>
      <c r="G992" s="49" t="e">
        <f>VLOOKUP($B992,三大法人買賣超!$A$4:$I$500,3,FALSE)</f>
        <v>#N/A</v>
      </c>
      <c r="H992" s="34" t="e">
        <f>VLOOKUP($B992,三大法人買賣超!$A$4:$I$500,5,FALSE)</f>
        <v>#N/A</v>
      </c>
      <c r="I992" s="27" t="e">
        <f>VLOOKUP($B992,三大法人買賣超!$A$4:$I$500,7,FALSE)</f>
        <v>#N/A</v>
      </c>
      <c r="J992" s="27" t="e">
        <f>VLOOKUP($B992,三大法人買賣超!$A$4:$I$500,9,FALSE)</f>
        <v>#N/A</v>
      </c>
      <c r="K992" s="37">
        <f>新台幣匯率美元指數!B993</f>
        <v>0</v>
      </c>
      <c r="L992" s="38">
        <f>新台幣匯率美元指數!C993</f>
        <v>0</v>
      </c>
      <c r="M992" s="39">
        <f>新台幣匯率美元指數!D993</f>
        <v>0</v>
      </c>
      <c r="N992" s="27" t="e">
        <f>VLOOKUP($B992,外資期貨未平倉口數!$A$4:$M$499,4,FALSE)</f>
        <v>#N/A</v>
      </c>
      <c r="O992" s="27" t="e">
        <f>VLOOKUP($B992,外資期貨未平倉口數!$A$4:$M$499,9,FALSE)</f>
        <v>#N/A</v>
      </c>
      <c r="P992" s="27" t="e">
        <f>VLOOKUP($B992,外資期貨未平倉口數!$A$4:$M$499,10,FALSE)</f>
        <v>#N/A</v>
      </c>
      <c r="Q992" s="27" t="e">
        <f>VLOOKUP($B992,外資期貨未平倉口數!$A$4:$M$499,11,FALSE)</f>
        <v>#N/A</v>
      </c>
      <c r="R992" s="64" t="e">
        <f>VLOOKUP($B992,選擇權未平倉餘額!$A$4:$I$500,6,FALSE)</f>
        <v>#N/A</v>
      </c>
      <c r="S992" s="64" t="e">
        <f>VLOOKUP($B992,選擇權未平倉餘額!$A$4:$I$500,7,FALSE)</f>
        <v>#N/A</v>
      </c>
      <c r="T992" s="64" t="e">
        <f>VLOOKUP($B992,選擇權未平倉餘額!$A$4:$I$500,8,FALSE)</f>
        <v>#N/A</v>
      </c>
      <c r="U992" s="64" t="e">
        <f>VLOOKUP($B992,選擇權未平倉餘額!$A$4:$I$500,9,FALSE)</f>
        <v>#N/A</v>
      </c>
      <c r="V992" s="39" t="e">
        <f>VLOOKUP($B992,臺指選擇權P_C_Ratios!$A$4:$C$500,3,FALSE)</f>
        <v>#N/A</v>
      </c>
      <c r="W992" s="41" t="e">
        <f>VLOOKUP($B992,散戶多空比!$A$6:$L$500,12,FALSE)</f>
        <v>#N/A</v>
      </c>
      <c r="X992" s="40" t="e">
        <f>VLOOKUP($B992,期貨大額交易人未沖銷部位!$A$4:$O$499,4,FALSE)</f>
        <v>#N/A</v>
      </c>
      <c r="Y992" s="40" t="e">
        <f>VLOOKUP($B992,期貨大額交易人未沖銷部位!$A$4:$O$499,7,FALSE)</f>
        <v>#N/A</v>
      </c>
      <c r="Z992" s="40" t="e">
        <f>VLOOKUP($B992,期貨大額交易人未沖銷部位!$A$4:$O$499,10,FALSE)</f>
        <v>#N/A</v>
      </c>
      <c r="AA992" s="40" t="e">
        <f>VLOOKUP($B992,期貨大額交易人未沖銷部位!$A$4:$O$499,13,FALSE)</f>
        <v>#N/A</v>
      </c>
      <c r="AB992" s="40" t="e">
        <f>VLOOKUP($B992,期貨大額交易人未沖銷部位!$A$4:$O$499,14,FALSE)</f>
        <v>#N/A</v>
      </c>
      <c r="AC992" s="40" t="e">
        <f>VLOOKUP($B992,期貨大額交易人未沖銷部位!$A$4:$O$499,15,FALSE)</f>
        <v>#N/A</v>
      </c>
      <c r="AD992" s="33" t="e">
        <f>VLOOKUP($B992,三大美股走勢!$A$4:$J$495,4,FALSE)</f>
        <v>#N/A</v>
      </c>
      <c r="AE992" s="33" t="e">
        <f>VLOOKUP($B992,三大美股走勢!$A$4:$J$495,7,FALSE)</f>
        <v>#N/A</v>
      </c>
      <c r="AF992" s="33" t="e">
        <f>VLOOKUP($B992,三大美股走勢!$A$4:$J$495,10,FALSE)</f>
        <v>#N/A</v>
      </c>
    </row>
    <row r="993" spans="2:32">
      <c r="B993" s="32">
        <v>43772</v>
      </c>
      <c r="C993" s="33" t="e">
        <f>VLOOKUP($B993,大盤與近月台指!$A$4:$I$499,2,FALSE)</f>
        <v>#N/A</v>
      </c>
      <c r="D993" s="34" t="e">
        <f>VLOOKUP($B993,大盤與近月台指!$A$4:$I$499,3,FALSE)</f>
        <v>#N/A</v>
      </c>
      <c r="E993" s="35" t="e">
        <f>VLOOKUP($B993,大盤與近月台指!$A$4:$I$499,4,FALSE)</f>
        <v>#N/A</v>
      </c>
      <c r="F993" s="33" t="e">
        <f>VLOOKUP($B993,大盤與近月台指!$A$4:$I$499,5,FALSE)</f>
        <v>#N/A</v>
      </c>
      <c r="G993" s="49" t="e">
        <f>VLOOKUP($B993,三大法人買賣超!$A$4:$I$500,3,FALSE)</f>
        <v>#N/A</v>
      </c>
      <c r="H993" s="34" t="e">
        <f>VLOOKUP($B993,三大法人買賣超!$A$4:$I$500,5,FALSE)</f>
        <v>#N/A</v>
      </c>
      <c r="I993" s="27" t="e">
        <f>VLOOKUP($B993,三大法人買賣超!$A$4:$I$500,7,FALSE)</f>
        <v>#N/A</v>
      </c>
      <c r="J993" s="27" t="e">
        <f>VLOOKUP($B993,三大法人買賣超!$A$4:$I$500,9,FALSE)</f>
        <v>#N/A</v>
      </c>
      <c r="K993" s="37">
        <f>新台幣匯率美元指數!B994</f>
        <v>0</v>
      </c>
      <c r="L993" s="38">
        <f>新台幣匯率美元指數!C994</f>
        <v>0</v>
      </c>
      <c r="M993" s="39">
        <f>新台幣匯率美元指數!D994</f>
        <v>0</v>
      </c>
      <c r="N993" s="27" t="e">
        <f>VLOOKUP($B993,外資期貨未平倉口數!$A$4:$M$499,4,FALSE)</f>
        <v>#N/A</v>
      </c>
      <c r="O993" s="27" t="e">
        <f>VLOOKUP($B993,外資期貨未平倉口數!$A$4:$M$499,9,FALSE)</f>
        <v>#N/A</v>
      </c>
      <c r="P993" s="27" t="e">
        <f>VLOOKUP($B993,外資期貨未平倉口數!$A$4:$M$499,10,FALSE)</f>
        <v>#N/A</v>
      </c>
      <c r="Q993" s="27" t="e">
        <f>VLOOKUP($B993,外資期貨未平倉口數!$A$4:$M$499,11,FALSE)</f>
        <v>#N/A</v>
      </c>
      <c r="R993" s="64" t="e">
        <f>VLOOKUP($B993,選擇權未平倉餘額!$A$4:$I$500,6,FALSE)</f>
        <v>#N/A</v>
      </c>
      <c r="S993" s="64" t="e">
        <f>VLOOKUP($B993,選擇權未平倉餘額!$A$4:$I$500,7,FALSE)</f>
        <v>#N/A</v>
      </c>
      <c r="T993" s="64" t="e">
        <f>VLOOKUP($B993,選擇權未平倉餘額!$A$4:$I$500,8,FALSE)</f>
        <v>#N/A</v>
      </c>
      <c r="U993" s="64" t="e">
        <f>VLOOKUP($B993,選擇權未平倉餘額!$A$4:$I$500,9,FALSE)</f>
        <v>#N/A</v>
      </c>
      <c r="V993" s="39" t="e">
        <f>VLOOKUP($B993,臺指選擇權P_C_Ratios!$A$4:$C$500,3,FALSE)</f>
        <v>#N/A</v>
      </c>
      <c r="W993" s="41" t="e">
        <f>VLOOKUP($B993,散戶多空比!$A$6:$L$500,12,FALSE)</f>
        <v>#N/A</v>
      </c>
      <c r="X993" s="40" t="e">
        <f>VLOOKUP($B993,期貨大額交易人未沖銷部位!$A$4:$O$499,4,FALSE)</f>
        <v>#N/A</v>
      </c>
      <c r="Y993" s="40" t="e">
        <f>VLOOKUP($B993,期貨大額交易人未沖銷部位!$A$4:$O$499,7,FALSE)</f>
        <v>#N/A</v>
      </c>
      <c r="Z993" s="40" t="e">
        <f>VLOOKUP($B993,期貨大額交易人未沖銷部位!$A$4:$O$499,10,FALSE)</f>
        <v>#N/A</v>
      </c>
      <c r="AA993" s="40" t="e">
        <f>VLOOKUP($B993,期貨大額交易人未沖銷部位!$A$4:$O$499,13,FALSE)</f>
        <v>#N/A</v>
      </c>
      <c r="AB993" s="40" t="e">
        <f>VLOOKUP($B993,期貨大額交易人未沖銷部位!$A$4:$O$499,14,FALSE)</f>
        <v>#N/A</v>
      </c>
      <c r="AC993" s="40" t="e">
        <f>VLOOKUP($B993,期貨大額交易人未沖銷部位!$A$4:$O$499,15,FALSE)</f>
        <v>#N/A</v>
      </c>
      <c r="AD993" s="33" t="e">
        <f>VLOOKUP($B993,三大美股走勢!$A$4:$J$495,4,FALSE)</f>
        <v>#N/A</v>
      </c>
      <c r="AE993" s="33" t="e">
        <f>VLOOKUP($B993,三大美股走勢!$A$4:$J$495,7,FALSE)</f>
        <v>#N/A</v>
      </c>
      <c r="AF993" s="33" t="e">
        <f>VLOOKUP($B993,三大美股走勢!$A$4:$J$495,10,FALSE)</f>
        <v>#N/A</v>
      </c>
    </row>
    <row r="994" spans="2:32">
      <c r="B994" s="32">
        <v>43773</v>
      </c>
      <c r="C994" s="33" t="e">
        <f>VLOOKUP($B994,大盤與近月台指!$A$4:$I$499,2,FALSE)</f>
        <v>#N/A</v>
      </c>
      <c r="D994" s="34" t="e">
        <f>VLOOKUP($B994,大盤與近月台指!$A$4:$I$499,3,FALSE)</f>
        <v>#N/A</v>
      </c>
      <c r="E994" s="35" t="e">
        <f>VLOOKUP($B994,大盤與近月台指!$A$4:$I$499,4,FALSE)</f>
        <v>#N/A</v>
      </c>
      <c r="F994" s="33" t="e">
        <f>VLOOKUP($B994,大盤與近月台指!$A$4:$I$499,5,FALSE)</f>
        <v>#N/A</v>
      </c>
      <c r="G994" s="49" t="e">
        <f>VLOOKUP($B994,三大法人買賣超!$A$4:$I$500,3,FALSE)</f>
        <v>#N/A</v>
      </c>
      <c r="H994" s="34" t="e">
        <f>VLOOKUP($B994,三大法人買賣超!$A$4:$I$500,5,FALSE)</f>
        <v>#N/A</v>
      </c>
      <c r="I994" s="27" t="e">
        <f>VLOOKUP($B994,三大法人買賣超!$A$4:$I$500,7,FALSE)</f>
        <v>#N/A</v>
      </c>
      <c r="J994" s="27" t="e">
        <f>VLOOKUP($B994,三大法人買賣超!$A$4:$I$500,9,FALSE)</f>
        <v>#N/A</v>
      </c>
      <c r="K994" s="37">
        <f>新台幣匯率美元指數!B995</f>
        <v>0</v>
      </c>
      <c r="L994" s="38">
        <f>新台幣匯率美元指數!C995</f>
        <v>0</v>
      </c>
      <c r="M994" s="39">
        <f>新台幣匯率美元指數!D995</f>
        <v>0</v>
      </c>
      <c r="N994" s="27" t="e">
        <f>VLOOKUP($B994,外資期貨未平倉口數!$A$4:$M$499,4,FALSE)</f>
        <v>#N/A</v>
      </c>
      <c r="O994" s="27" t="e">
        <f>VLOOKUP($B994,外資期貨未平倉口數!$A$4:$M$499,9,FALSE)</f>
        <v>#N/A</v>
      </c>
      <c r="P994" s="27" t="e">
        <f>VLOOKUP($B994,外資期貨未平倉口數!$A$4:$M$499,10,FALSE)</f>
        <v>#N/A</v>
      </c>
      <c r="Q994" s="27" t="e">
        <f>VLOOKUP($B994,外資期貨未平倉口數!$A$4:$M$499,11,FALSE)</f>
        <v>#N/A</v>
      </c>
      <c r="R994" s="64" t="e">
        <f>VLOOKUP($B994,選擇權未平倉餘額!$A$4:$I$500,6,FALSE)</f>
        <v>#N/A</v>
      </c>
      <c r="S994" s="64" t="e">
        <f>VLOOKUP($B994,選擇權未平倉餘額!$A$4:$I$500,7,FALSE)</f>
        <v>#N/A</v>
      </c>
      <c r="T994" s="64" t="e">
        <f>VLOOKUP($B994,選擇權未平倉餘額!$A$4:$I$500,8,FALSE)</f>
        <v>#N/A</v>
      </c>
      <c r="U994" s="64" t="e">
        <f>VLOOKUP($B994,選擇權未平倉餘額!$A$4:$I$500,9,FALSE)</f>
        <v>#N/A</v>
      </c>
      <c r="V994" s="39" t="e">
        <f>VLOOKUP($B994,臺指選擇權P_C_Ratios!$A$4:$C$500,3,FALSE)</f>
        <v>#N/A</v>
      </c>
      <c r="W994" s="41" t="e">
        <f>VLOOKUP($B994,散戶多空比!$A$6:$L$500,12,FALSE)</f>
        <v>#N/A</v>
      </c>
      <c r="X994" s="40" t="e">
        <f>VLOOKUP($B994,期貨大額交易人未沖銷部位!$A$4:$O$499,4,FALSE)</f>
        <v>#N/A</v>
      </c>
      <c r="Y994" s="40" t="e">
        <f>VLOOKUP($B994,期貨大額交易人未沖銷部位!$A$4:$O$499,7,FALSE)</f>
        <v>#N/A</v>
      </c>
      <c r="Z994" s="40" t="e">
        <f>VLOOKUP($B994,期貨大額交易人未沖銷部位!$A$4:$O$499,10,FALSE)</f>
        <v>#N/A</v>
      </c>
      <c r="AA994" s="40" t="e">
        <f>VLOOKUP($B994,期貨大額交易人未沖銷部位!$A$4:$O$499,13,FALSE)</f>
        <v>#N/A</v>
      </c>
      <c r="AB994" s="40" t="e">
        <f>VLOOKUP($B994,期貨大額交易人未沖銷部位!$A$4:$O$499,14,FALSE)</f>
        <v>#N/A</v>
      </c>
      <c r="AC994" s="40" t="e">
        <f>VLOOKUP($B994,期貨大額交易人未沖銷部位!$A$4:$O$499,15,FALSE)</f>
        <v>#N/A</v>
      </c>
      <c r="AD994" s="33" t="e">
        <f>VLOOKUP($B994,三大美股走勢!$A$4:$J$495,4,FALSE)</f>
        <v>#N/A</v>
      </c>
      <c r="AE994" s="33" t="e">
        <f>VLOOKUP($B994,三大美股走勢!$A$4:$J$495,7,FALSE)</f>
        <v>#N/A</v>
      </c>
      <c r="AF994" s="33" t="e">
        <f>VLOOKUP($B994,三大美股走勢!$A$4:$J$495,10,FALSE)</f>
        <v>#N/A</v>
      </c>
    </row>
    <row r="995" spans="2:32">
      <c r="B995" s="32">
        <v>43774</v>
      </c>
      <c r="C995" s="33" t="e">
        <f>VLOOKUP($B995,大盤與近月台指!$A$4:$I$499,2,FALSE)</f>
        <v>#N/A</v>
      </c>
      <c r="D995" s="34" t="e">
        <f>VLOOKUP($B995,大盤與近月台指!$A$4:$I$499,3,FALSE)</f>
        <v>#N/A</v>
      </c>
      <c r="E995" s="35" t="e">
        <f>VLOOKUP($B995,大盤與近月台指!$A$4:$I$499,4,FALSE)</f>
        <v>#N/A</v>
      </c>
      <c r="F995" s="33" t="e">
        <f>VLOOKUP($B995,大盤與近月台指!$A$4:$I$499,5,FALSE)</f>
        <v>#N/A</v>
      </c>
      <c r="G995" s="49" t="e">
        <f>VLOOKUP($B995,三大法人買賣超!$A$4:$I$500,3,FALSE)</f>
        <v>#N/A</v>
      </c>
      <c r="H995" s="34" t="e">
        <f>VLOOKUP($B995,三大法人買賣超!$A$4:$I$500,5,FALSE)</f>
        <v>#N/A</v>
      </c>
      <c r="I995" s="27" t="e">
        <f>VLOOKUP($B995,三大法人買賣超!$A$4:$I$500,7,FALSE)</f>
        <v>#N/A</v>
      </c>
      <c r="J995" s="27" t="e">
        <f>VLOOKUP($B995,三大法人買賣超!$A$4:$I$500,9,FALSE)</f>
        <v>#N/A</v>
      </c>
      <c r="K995" s="37">
        <f>新台幣匯率美元指數!B996</f>
        <v>0</v>
      </c>
      <c r="L995" s="38">
        <f>新台幣匯率美元指數!C996</f>
        <v>0</v>
      </c>
      <c r="M995" s="39">
        <f>新台幣匯率美元指數!D996</f>
        <v>0</v>
      </c>
      <c r="N995" s="27" t="e">
        <f>VLOOKUP($B995,外資期貨未平倉口數!$A$4:$M$499,4,FALSE)</f>
        <v>#N/A</v>
      </c>
      <c r="O995" s="27" t="e">
        <f>VLOOKUP($B995,外資期貨未平倉口數!$A$4:$M$499,9,FALSE)</f>
        <v>#N/A</v>
      </c>
      <c r="P995" s="27" t="e">
        <f>VLOOKUP($B995,外資期貨未平倉口數!$A$4:$M$499,10,FALSE)</f>
        <v>#N/A</v>
      </c>
      <c r="Q995" s="27" t="e">
        <f>VLOOKUP($B995,外資期貨未平倉口數!$A$4:$M$499,11,FALSE)</f>
        <v>#N/A</v>
      </c>
      <c r="R995" s="64" t="e">
        <f>VLOOKUP($B995,選擇權未平倉餘額!$A$4:$I$500,6,FALSE)</f>
        <v>#N/A</v>
      </c>
      <c r="S995" s="64" t="e">
        <f>VLOOKUP($B995,選擇權未平倉餘額!$A$4:$I$500,7,FALSE)</f>
        <v>#N/A</v>
      </c>
      <c r="T995" s="64" t="e">
        <f>VLOOKUP($B995,選擇權未平倉餘額!$A$4:$I$500,8,FALSE)</f>
        <v>#N/A</v>
      </c>
      <c r="U995" s="64" t="e">
        <f>VLOOKUP($B995,選擇權未平倉餘額!$A$4:$I$500,9,FALSE)</f>
        <v>#N/A</v>
      </c>
      <c r="V995" s="39" t="e">
        <f>VLOOKUP($B995,臺指選擇權P_C_Ratios!$A$4:$C$500,3,FALSE)</f>
        <v>#N/A</v>
      </c>
      <c r="W995" s="41" t="e">
        <f>VLOOKUP($B995,散戶多空比!$A$6:$L$500,12,FALSE)</f>
        <v>#N/A</v>
      </c>
      <c r="X995" s="40" t="e">
        <f>VLOOKUP($B995,期貨大額交易人未沖銷部位!$A$4:$O$499,4,FALSE)</f>
        <v>#N/A</v>
      </c>
      <c r="Y995" s="40" t="e">
        <f>VLOOKUP($B995,期貨大額交易人未沖銷部位!$A$4:$O$499,7,FALSE)</f>
        <v>#N/A</v>
      </c>
      <c r="Z995" s="40" t="e">
        <f>VLOOKUP($B995,期貨大額交易人未沖銷部位!$A$4:$O$499,10,FALSE)</f>
        <v>#N/A</v>
      </c>
      <c r="AA995" s="40" t="e">
        <f>VLOOKUP($B995,期貨大額交易人未沖銷部位!$A$4:$O$499,13,FALSE)</f>
        <v>#N/A</v>
      </c>
      <c r="AB995" s="40" t="e">
        <f>VLOOKUP($B995,期貨大額交易人未沖銷部位!$A$4:$O$499,14,FALSE)</f>
        <v>#N/A</v>
      </c>
      <c r="AC995" s="40" t="e">
        <f>VLOOKUP($B995,期貨大額交易人未沖銷部位!$A$4:$O$499,15,FALSE)</f>
        <v>#N/A</v>
      </c>
      <c r="AD995" s="33" t="e">
        <f>VLOOKUP($B995,三大美股走勢!$A$4:$J$495,4,FALSE)</f>
        <v>#N/A</v>
      </c>
      <c r="AE995" s="33" t="e">
        <f>VLOOKUP($B995,三大美股走勢!$A$4:$J$495,7,FALSE)</f>
        <v>#N/A</v>
      </c>
      <c r="AF995" s="33" t="e">
        <f>VLOOKUP($B995,三大美股走勢!$A$4:$J$495,10,FALSE)</f>
        <v>#N/A</v>
      </c>
    </row>
    <row r="996" spans="2:32">
      <c r="B996" s="32">
        <v>43775</v>
      </c>
      <c r="C996" s="33" t="e">
        <f>VLOOKUP($B996,大盤與近月台指!$A$4:$I$499,2,FALSE)</f>
        <v>#N/A</v>
      </c>
      <c r="D996" s="34" t="e">
        <f>VLOOKUP($B996,大盤與近月台指!$A$4:$I$499,3,FALSE)</f>
        <v>#N/A</v>
      </c>
      <c r="E996" s="35" t="e">
        <f>VLOOKUP($B996,大盤與近月台指!$A$4:$I$499,4,FALSE)</f>
        <v>#N/A</v>
      </c>
      <c r="F996" s="33" t="e">
        <f>VLOOKUP($B996,大盤與近月台指!$A$4:$I$499,5,FALSE)</f>
        <v>#N/A</v>
      </c>
      <c r="G996" s="49" t="e">
        <f>VLOOKUP($B996,三大法人買賣超!$A$4:$I$500,3,FALSE)</f>
        <v>#N/A</v>
      </c>
      <c r="H996" s="34" t="e">
        <f>VLOOKUP($B996,三大法人買賣超!$A$4:$I$500,5,FALSE)</f>
        <v>#N/A</v>
      </c>
      <c r="I996" s="27" t="e">
        <f>VLOOKUP($B996,三大法人買賣超!$A$4:$I$500,7,FALSE)</f>
        <v>#N/A</v>
      </c>
      <c r="J996" s="27" t="e">
        <f>VLOOKUP($B996,三大法人買賣超!$A$4:$I$500,9,FALSE)</f>
        <v>#N/A</v>
      </c>
      <c r="K996" s="37">
        <f>新台幣匯率美元指數!B997</f>
        <v>0</v>
      </c>
      <c r="L996" s="38">
        <f>新台幣匯率美元指數!C997</f>
        <v>0</v>
      </c>
      <c r="M996" s="39">
        <f>新台幣匯率美元指數!D997</f>
        <v>0</v>
      </c>
      <c r="N996" s="27" t="e">
        <f>VLOOKUP($B996,外資期貨未平倉口數!$A$4:$M$499,4,FALSE)</f>
        <v>#N/A</v>
      </c>
      <c r="O996" s="27" t="e">
        <f>VLOOKUP($B996,外資期貨未平倉口數!$A$4:$M$499,9,FALSE)</f>
        <v>#N/A</v>
      </c>
      <c r="P996" s="27" t="e">
        <f>VLOOKUP($B996,外資期貨未平倉口數!$A$4:$M$499,10,FALSE)</f>
        <v>#N/A</v>
      </c>
      <c r="Q996" s="27" t="e">
        <f>VLOOKUP($B996,外資期貨未平倉口數!$A$4:$M$499,11,FALSE)</f>
        <v>#N/A</v>
      </c>
      <c r="R996" s="64" t="e">
        <f>VLOOKUP($B996,選擇權未平倉餘額!$A$4:$I$500,6,FALSE)</f>
        <v>#N/A</v>
      </c>
      <c r="S996" s="64" t="e">
        <f>VLOOKUP($B996,選擇權未平倉餘額!$A$4:$I$500,7,FALSE)</f>
        <v>#N/A</v>
      </c>
      <c r="T996" s="64" t="e">
        <f>VLOOKUP($B996,選擇權未平倉餘額!$A$4:$I$500,8,FALSE)</f>
        <v>#N/A</v>
      </c>
      <c r="U996" s="64" t="e">
        <f>VLOOKUP($B996,選擇權未平倉餘額!$A$4:$I$500,9,FALSE)</f>
        <v>#N/A</v>
      </c>
      <c r="V996" s="39" t="e">
        <f>VLOOKUP($B996,臺指選擇權P_C_Ratios!$A$4:$C$500,3,FALSE)</f>
        <v>#N/A</v>
      </c>
      <c r="W996" s="41" t="e">
        <f>VLOOKUP($B996,散戶多空比!$A$6:$L$500,12,FALSE)</f>
        <v>#N/A</v>
      </c>
      <c r="X996" s="40" t="e">
        <f>VLOOKUP($B996,期貨大額交易人未沖銷部位!$A$4:$O$499,4,FALSE)</f>
        <v>#N/A</v>
      </c>
      <c r="Y996" s="40" t="e">
        <f>VLOOKUP($B996,期貨大額交易人未沖銷部位!$A$4:$O$499,7,FALSE)</f>
        <v>#N/A</v>
      </c>
      <c r="Z996" s="40" t="e">
        <f>VLOOKUP($B996,期貨大額交易人未沖銷部位!$A$4:$O$499,10,FALSE)</f>
        <v>#N/A</v>
      </c>
      <c r="AA996" s="40" t="e">
        <f>VLOOKUP($B996,期貨大額交易人未沖銷部位!$A$4:$O$499,13,FALSE)</f>
        <v>#N/A</v>
      </c>
      <c r="AB996" s="40" t="e">
        <f>VLOOKUP($B996,期貨大額交易人未沖銷部位!$A$4:$O$499,14,FALSE)</f>
        <v>#N/A</v>
      </c>
      <c r="AC996" s="40" t="e">
        <f>VLOOKUP($B996,期貨大額交易人未沖銷部位!$A$4:$O$499,15,FALSE)</f>
        <v>#N/A</v>
      </c>
      <c r="AD996" s="33" t="e">
        <f>VLOOKUP($B996,三大美股走勢!$A$4:$J$495,4,FALSE)</f>
        <v>#N/A</v>
      </c>
      <c r="AE996" s="33" t="e">
        <f>VLOOKUP($B996,三大美股走勢!$A$4:$J$495,7,FALSE)</f>
        <v>#N/A</v>
      </c>
      <c r="AF996" s="33" t="e">
        <f>VLOOKUP($B996,三大美股走勢!$A$4:$J$495,10,FALSE)</f>
        <v>#N/A</v>
      </c>
    </row>
    <row r="997" spans="2:32">
      <c r="B997" s="32">
        <v>43776</v>
      </c>
      <c r="C997" s="33" t="e">
        <f>VLOOKUP($B997,大盤與近月台指!$A$4:$I$499,2,FALSE)</f>
        <v>#N/A</v>
      </c>
      <c r="D997" s="34" t="e">
        <f>VLOOKUP($B997,大盤與近月台指!$A$4:$I$499,3,FALSE)</f>
        <v>#N/A</v>
      </c>
      <c r="E997" s="35" t="e">
        <f>VLOOKUP($B997,大盤與近月台指!$A$4:$I$499,4,FALSE)</f>
        <v>#N/A</v>
      </c>
      <c r="F997" s="33" t="e">
        <f>VLOOKUP($B997,大盤與近月台指!$A$4:$I$499,5,FALSE)</f>
        <v>#N/A</v>
      </c>
      <c r="G997" s="49" t="e">
        <f>VLOOKUP($B997,三大法人買賣超!$A$4:$I$500,3,FALSE)</f>
        <v>#N/A</v>
      </c>
      <c r="H997" s="34" t="e">
        <f>VLOOKUP($B997,三大法人買賣超!$A$4:$I$500,5,FALSE)</f>
        <v>#N/A</v>
      </c>
      <c r="I997" s="27" t="e">
        <f>VLOOKUP($B997,三大法人買賣超!$A$4:$I$500,7,FALSE)</f>
        <v>#N/A</v>
      </c>
      <c r="J997" s="27" t="e">
        <f>VLOOKUP($B997,三大法人買賣超!$A$4:$I$500,9,FALSE)</f>
        <v>#N/A</v>
      </c>
      <c r="K997" s="37">
        <f>新台幣匯率美元指數!B998</f>
        <v>0</v>
      </c>
      <c r="L997" s="38">
        <f>新台幣匯率美元指數!C998</f>
        <v>0</v>
      </c>
      <c r="M997" s="39">
        <f>新台幣匯率美元指數!D998</f>
        <v>0</v>
      </c>
      <c r="N997" s="27" t="e">
        <f>VLOOKUP($B997,外資期貨未平倉口數!$A$4:$M$499,4,FALSE)</f>
        <v>#N/A</v>
      </c>
      <c r="O997" s="27" t="e">
        <f>VLOOKUP($B997,外資期貨未平倉口數!$A$4:$M$499,9,FALSE)</f>
        <v>#N/A</v>
      </c>
      <c r="P997" s="27" t="e">
        <f>VLOOKUP($B997,外資期貨未平倉口數!$A$4:$M$499,10,FALSE)</f>
        <v>#N/A</v>
      </c>
      <c r="Q997" s="27" t="e">
        <f>VLOOKUP($B997,外資期貨未平倉口數!$A$4:$M$499,11,FALSE)</f>
        <v>#N/A</v>
      </c>
      <c r="R997" s="64" t="e">
        <f>VLOOKUP($B997,選擇權未平倉餘額!$A$4:$I$500,6,FALSE)</f>
        <v>#N/A</v>
      </c>
      <c r="S997" s="64" t="e">
        <f>VLOOKUP($B997,選擇權未平倉餘額!$A$4:$I$500,7,FALSE)</f>
        <v>#N/A</v>
      </c>
      <c r="T997" s="64" t="e">
        <f>VLOOKUP($B997,選擇權未平倉餘額!$A$4:$I$500,8,FALSE)</f>
        <v>#N/A</v>
      </c>
      <c r="U997" s="64" t="e">
        <f>VLOOKUP($B997,選擇權未平倉餘額!$A$4:$I$500,9,FALSE)</f>
        <v>#N/A</v>
      </c>
      <c r="V997" s="39" t="e">
        <f>VLOOKUP($B997,臺指選擇權P_C_Ratios!$A$4:$C$500,3,FALSE)</f>
        <v>#N/A</v>
      </c>
      <c r="W997" s="41" t="e">
        <f>VLOOKUP($B997,散戶多空比!$A$6:$L$500,12,FALSE)</f>
        <v>#N/A</v>
      </c>
      <c r="X997" s="40" t="e">
        <f>VLOOKUP($B997,期貨大額交易人未沖銷部位!$A$4:$O$499,4,FALSE)</f>
        <v>#N/A</v>
      </c>
      <c r="Y997" s="40" t="e">
        <f>VLOOKUP($B997,期貨大額交易人未沖銷部位!$A$4:$O$499,7,FALSE)</f>
        <v>#N/A</v>
      </c>
      <c r="Z997" s="40" t="e">
        <f>VLOOKUP($B997,期貨大額交易人未沖銷部位!$A$4:$O$499,10,FALSE)</f>
        <v>#N/A</v>
      </c>
      <c r="AA997" s="40" t="e">
        <f>VLOOKUP($B997,期貨大額交易人未沖銷部位!$A$4:$O$499,13,FALSE)</f>
        <v>#N/A</v>
      </c>
      <c r="AB997" s="40" t="e">
        <f>VLOOKUP($B997,期貨大額交易人未沖銷部位!$A$4:$O$499,14,FALSE)</f>
        <v>#N/A</v>
      </c>
      <c r="AC997" s="40" t="e">
        <f>VLOOKUP($B997,期貨大額交易人未沖銷部位!$A$4:$O$499,15,FALSE)</f>
        <v>#N/A</v>
      </c>
      <c r="AD997" s="33" t="e">
        <f>VLOOKUP($B997,三大美股走勢!$A$4:$J$495,4,FALSE)</f>
        <v>#N/A</v>
      </c>
      <c r="AE997" s="33" t="e">
        <f>VLOOKUP($B997,三大美股走勢!$A$4:$J$495,7,FALSE)</f>
        <v>#N/A</v>
      </c>
      <c r="AF997" s="33" t="e">
        <f>VLOOKUP($B997,三大美股走勢!$A$4:$J$495,10,FALSE)</f>
        <v>#N/A</v>
      </c>
    </row>
    <row r="998" spans="2:32">
      <c r="B998" s="32">
        <v>43777</v>
      </c>
      <c r="C998" s="33" t="e">
        <f>VLOOKUP($B998,大盤與近月台指!$A$4:$I$499,2,FALSE)</f>
        <v>#N/A</v>
      </c>
      <c r="D998" s="34" t="e">
        <f>VLOOKUP($B998,大盤與近月台指!$A$4:$I$499,3,FALSE)</f>
        <v>#N/A</v>
      </c>
      <c r="E998" s="35" t="e">
        <f>VLOOKUP($B998,大盤與近月台指!$A$4:$I$499,4,FALSE)</f>
        <v>#N/A</v>
      </c>
      <c r="F998" s="33" t="e">
        <f>VLOOKUP($B998,大盤與近月台指!$A$4:$I$499,5,FALSE)</f>
        <v>#N/A</v>
      </c>
      <c r="G998" s="49" t="e">
        <f>VLOOKUP($B998,三大法人買賣超!$A$4:$I$500,3,FALSE)</f>
        <v>#N/A</v>
      </c>
      <c r="H998" s="34" t="e">
        <f>VLOOKUP($B998,三大法人買賣超!$A$4:$I$500,5,FALSE)</f>
        <v>#N/A</v>
      </c>
      <c r="I998" s="27" t="e">
        <f>VLOOKUP($B998,三大法人買賣超!$A$4:$I$500,7,FALSE)</f>
        <v>#N/A</v>
      </c>
      <c r="J998" s="27" t="e">
        <f>VLOOKUP($B998,三大法人買賣超!$A$4:$I$500,9,FALSE)</f>
        <v>#N/A</v>
      </c>
      <c r="K998" s="37">
        <f>新台幣匯率美元指數!B999</f>
        <v>0</v>
      </c>
      <c r="L998" s="38">
        <f>新台幣匯率美元指數!C999</f>
        <v>0</v>
      </c>
      <c r="M998" s="39">
        <f>新台幣匯率美元指數!D999</f>
        <v>0</v>
      </c>
      <c r="N998" s="27" t="e">
        <f>VLOOKUP($B998,外資期貨未平倉口數!$A$4:$M$499,4,FALSE)</f>
        <v>#N/A</v>
      </c>
      <c r="O998" s="27" t="e">
        <f>VLOOKUP($B998,外資期貨未平倉口數!$A$4:$M$499,9,FALSE)</f>
        <v>#N/A</v>
      </c>
      <c r="P998" s="27" t="e">
        <f>VLOOKUP($B998,外資期貨未平倉口數!$A$4:$M$499,10,FALSE)</f>
        <v>#N/A</v>
      </c>
      <c r="Q998" s="27" t="e">
        <f>VLOOKUP($B998,外資期貨未平倉口數!$A$4:$M$499,11,FALSE)</f>
        <v>#N/A</v>
      </c>
      <c r="R998" s="64" t="e">
        <f>VLOOKUP($B998,選擇權未平倉餘額!$A$4:$I$500,6,FALSE)</f>
        <v>#N/A</v>
      </c>
      <c r="S998" s="64" t="e">
        <f>VLOOKUP($B998,選擇權未平倉餘額!$A$4:$I$500,7,FALSE)</f>
        <v>#N/A</v>
      </c>
      <c r="T998" s="64" t="e">
        <f>VLOOKUP($B998,選擇權未平倉餘額!$A$4:$I$500,8,FALSE)</f>
        <v>#N/A</v>
      </c>
      <c r="U998" s="64" t="e">
        <f>VLOOKUP($B998,選擇權未平倉餘額!$A$4:$I$500,9,FALSE)</f>
        <v>#N/A</v>
      </c>
      <c r="V998" s="39" t="e">
        <f>VLOOKUP($B998,臺指選擇權P_C_Ratios!$A$4:$C$500,3,FALSE)</f>
        <v>#N/A</v>
      </c>
      <c r="W998" s="41" t="e">
        <f>VLOOKUP($B998,散戶多空比!$A$6:$L$500,12,FALSE)</f>
        <v>#N/A</v>
      </c>
      <c r="X998" s="40" t="e">
        <f>VLOOKUP($B998,期貨大額交易人未沖銷部位!$A$4:$O$499,4,FALSE)</f>
        <v>#N/A</v>
      </c>
      <c r="Y998" s="40" t="e">
        <f>VLOOKUP($B998,期貨大額交易人未沖銷部位!$A$4:$O$499,7,FALSE)</f>
        <v>#N/A</v>
      </c>
      <c r="Z998" s="40" t="e">
        <f>VLOOKUP($B998,期貨大額交易人未沖銷部位!$A$4:$O$499,10,FALSE)</f>
        <v>#N/A</v>
      </c>
      <c r="AA998" s="40" t="e">
        <f>VLOOKUP($B998,期貨大額交易人未沖銷部位!$A$4:$O$499,13,FALSE)</f>
        <v>#N/A</v>
      </c>
      <c r="AB998" s="40" t="e">
        <f>VLOOKUP($B998,期貨大額交易人未沖銷部位!$A$4:$O$499,14,FALSE)</f>
        <v>#N/A</v>
      </c>
      <c r="AC998" s="40" t="e">
        <f>VLOOKUP($B998,期貨大額交易人未沖銷部位!$A$4:$O$499,15,FALSE)</f>
        <v>#N/A</v>
      </c>
      <c r="AD998" s="33" t="e">
        <f>VLOOKUP($B998,三大美股走勢!$A$4:$J$495,4,FALSE)</f>
        <v>#N/A</v>
      </c>
      <c r="AE998" s="33" t="e">
        <f>VLOOKUP($B998,三大美股走勢!$A$4:$J$495,7,FALSE)</f>
        <v>#N/A</v>
      </c>
      <c r="AF998" s="33" t="e">
        <f>VLOOKUP($B998,三大美股走勢!$A$4:$J$495,10,FALSE)</f>
        <v>#N/A</v>
      </c>
    </row>
    <row r="999" spans="2:32">
      <c r="B999" s="32">
        <v>43778</v>
      </c>
      <c r="C999" s="33" t="e">
        <f>VLOOKUP($B999,大盤與近月台指!$A$4:$I$499,2,FALSE)</f>
        <v>#N/A</v>
      </c>
      <c r="D999" s="34" t="e">
        <f>VLOOKUP($B999,大盤與近月台指!$A$4:$I$499,3,FALSE)</f>
        <v>#N/A</v>
      </c>
      <c r="E999" s="35" t="e">
        <f>VLOOKUP($B999,大盤與近月台指!$A$4:$I$499,4,FALSE)</f>
        <v>#N/A</v>
      </c>
      <c r="F999" s="33" t="e">
        <f>VLOOKUP($B999,大盤與近月台指!$A$4:$I$499,5,FALSE)</f>
        <v>#N/A</v>
      </c>
      <c r="G999" s="49" t="e">
        <f>VLOOKUP($B999,三大法人買賣超!$A$4:$I$500,3,FALSE)</f>
        <v>#N/A</v>
      </c>
      <c r="H999" s="34" t="e">
        <f>VLOOKUP($B999,三大法人買賣超!$A$4:$I$500,5,FALSE)</f>
        <v>#N/A</v>
      </c>
      <c r="I999" s="27" t="e">
        <f>VLOOKUP($B999,三大法人買賣超!$A$4:$I$500,7,FALSE)</f>
        <v>#N/A</v>
      </c>
      <c r="J999" s="27" t="e">
        <f>VLOOKUP($B999,三大法人買賣超!$A$4:$I$500,9,FALSE)</f>
        <v>#N/A</v>
      </c>
      <c r="K999" s="37">
        <f>新台幣匯率美元指數!B1000</f>
        <v>0</v>
      </c>
      <c r="L999" s="38">
        <f>新台幣匯率美元指數!C1000</f>
        <v>0</v>
      </c>
      <c r="M999" s="39">
        <f>新台幣匯率美元指數!D1000</f>
        <v>0</v>
      </c>
      <c r="N999" s="27" t="e">
        <f>VLOOKUP($B999,外資期貨未平倉口數!$A$4:$M$499,4,FALSE)</f>
        <v>#N/A</v>
      </c>
      <c r="O999" s="27" t="e">
        <f>VLOOKUP($B999,外資期貨未平倉口數!$A$4:$M$499,9,FALSE)</f>
        <v>#N/A</v>
      </c>
      <c r="P999" s="27" t="e">
        <f>VLOOKUP($B999,外資期貨未平倉口數!$A$4:$M$499,10,FALSE)</f>
        <v>#N/A</v>
      </c>
      <c r="Q999" s="27" t="e">
        <f>VLOOKUP($B999,外資期貨未平倉口數!$A$4:$M$499,11,FALSE)</f>
        <v>#N/A</v>
      </c>
      <c r="R999" s="64" t="e">
        <f>VLOOKUP($B999,選擇權未平倉餘額!$A$4:$I$500,6,FALSE)</f>
        <v>#N/A</v>
      </c>
      <c r="S999" s="64" t="e">
        <f>VLOOKUP($B999,選擇權未平倉餘額!$A$4:$I$500,7,FALSE)</f>
        <v>#N/A</v>
      </c>
      <c r="T999" s="64" t="e">
        <f>VLOOKUP($B999,選擇權未平倉餘額!$A$4:$I$500,8,FALSE)</f>
        <v>#N/A</v>
      </c>
      <c r="U999" s="64" t="e">
        <f>VLOOKUP($B999,選擇權未平倉餘額!$A$4:$I$500,9,FALSE)</f>
        <v>#N/A</v>
      </c>
      <c r="V999" s="39" t="e">
        <f>VLOOKUP($B999,臺指選擇權P_C_Ratios!$A$4:$C$500,3,FALSE)</f>
        <v>#N/A</v>
      </c>
      <c r="W999" s="41" t="e">
        <f>VLOOKUP($B999,散戶多空比!$A$6:$L$500,12,FALSE)</f>
        <v>#N/A</v>
      </c>
      <c r="X999" s="40" t="e">
        <f>VLOOKUP($B999,期貨大額交易人未沖銷部位!$A$4:$O$499,4,FALSE)</f>
        <v>#N/A</v>
      </c>
      <c r="Y999" s="40" t="e">
        <f>VLOOKUP($B999,期貨大額交易人未沖銷部位!$A$4:$O$499,7,FALSE)</f>
        <v>#N/A</v>
      </c>
      <c r="Z999" s="40" t="e">
        <f>VLOOKUP($B999,期貨大額交易人未沖銷部位!$A$4:$O$499,10,FALSE)</f>
        <v>#N/A</v>
      </c>
      <c r="AA999" s="40" t="e">
        <f>VLOOKUP($B999,期貨大額交易人未沖銷部位!$A$4:$O$499,13,FALSE)</f>
        <v>#N/A</v>
      </c>
      <c r="AB999" s="40" t="e">
        <f>VLOOKUP($B999,期貨大額交易人未沖銷部位!$A$4:$O$499,14,FALSE)</f>
        <v>#N/A</v>
      </c>
      <c r="AC999" s="40" t="e">
        <f>VLOOKUP($B999,期貨大額交易人未沖銷部位!$A$4:$O$499,15,FALSE)</f>
        <v>#N/A</v>
      </c>
      <c r="AD999" s="33" t="e">
        <f>VLOOKUP($B999,三大美股走勢!$A$4:$J$495,4,FALSE)</f>
        <v>#N/A</v>
      </c>
      <c r="AE999" s="33" t="e">
        <f>VLOOKUP($B999,三大美股走勢!$A$4:$J$495,7,FALSE)</f>
        <v>#N/A</v>
      </c>
      <c r="AF999" s="33" t="e">
        <f>VLOOKUP($B999,三大美股走勢!$A$4:$J$495,10,FALSE)</f>
        <v>#N/A</v>
      </c>
    </row>
    <row r="1000" spans="2:32">
      <c r="B1000" s="32">
        <v>43779</v>
      </c>
      <c r="C1000" s="33" t="e">
        <f>VLOOKUP($B1000,大盤與近月台指!$A$4:$I$499,2,FALSE)</f>
        <v>#N/A</v>
      </c>
      <c r="D1000" s="34" t="e">
        <f>VLOOKUP($B1000,大盤與近月台指!$A$4:$I$499,3,FALSE)</f>
        <v>#N/A</v>
      </c>
      <c r="E1000" s="35" t="e">
        <f>VLOOKUP($B1000,大盤與近月台指!$A$4:$I$499,4,FALSE)</f>
        <v>#N/A</v>
      </c>
      <c r="F1000" s="33" t="e">
        <f>VLOOKUP($B1000,大盤與近月台指!$A$4:$I$499,5,FALSE)</f>
        <v>#N/A</v>
      </c>
      <c r="G1000" s="49" t="e">
        <f>VLOOKUP($B1000,三大法人買賣超!$A$4:$I$500,3,FALSE)</f>
        <v>#N/A</v>
      </c>
      <c r="H1000" s="34" t="e">
        <f>VLOOKUP($B1000,三大法人買賣超!$A$4:$I$500,5,FALSE)</f>
        <v>#N/A</v>
      </c>
      <c r="I1000" s="27" t="e">
        <f>VLOOKUP($B1000,三大法人買賣超!$A$4:$I$500,7,FALSE)</f>
        <v>#N/A</v>
      </c>
      <c r="J1000" s="27" t="e">
        <f>VLOOKUP($B1000,三大法人買賣超!$A$4:$I$500,9,FALSE)</f>
        <v>#N/A</v>
      </c>
      <c r="K1000" s="37">
        <f>新台幣匯率美元指數!B1001</f>
        <v>0</v>
      </c>
      <c r="L1000" s="38">
        <f>新台幣匯率美元指數!C1001</f>
        <v>0</v>
      </c>
      <c r="M1000" s="39">
        <f>新台幣匯率美元指數!D1001</f>
        <v>0</v>
      </c>
      <c r="N1000" s="27" t="e">
        <f>VLOOKUP($B1000,外資期貨未平倉口數!$A$4:$M$499,4,FALSE)</f>
        <v>#N/A</v>
      </c>
      <c r="O1000" s="27" t="e">
        <f>VLOOKUP($B1000,外資期貨未平倉口數!$A$4:$M$499,9,FALSE)</f>
        <v>#N/A</v>
      </c>
      <c r="P1000" s="27" t="e">
        <f>VLOOKUP($B1000,外資期貨未平倉口數!$A$4:$M$499,10,FALSE)</f>
        <v>#N/A</v>
      </c>
      <c r="Q1000" s="27" t="e">
        <f>VLOOKUP($B1000,外資期貨未平倉口數!$A$4:$M$499,11,FALSE)</f>
        <v>#N/A</v>
      </c>
      <c r="R1000" s="64" t="e">
        <f>VLOOKUP($B1000,選擇權未平倉餘額!$A$4:$I$500,6,FALSE)</f>
        <v>#N/A</v>
      </c>
      <c r="S1000" s="64" t="e">
        <f>VLOOKUP($B1000,選擇權未平倉餘額!$A$4:$I$500,7,FALSE)</f>
        <v>#N/A</v>
      </c>
      <c r="T1000" s="64" t="e">
        <f>VLOOKUP($B1000,選擇權未平倉餘額!$A$4:$I$500,8,FALSE)</f>
        <v>#N/A</v>
      </c>
      <c r="U1000" s="64" t="e">
        <f>VLOOKUP($B1000,選擇權未平倉餘額!$A$4:$I$500,9,FALSE)</f>
        <v>#N/A</v>
      </c>
      <c r="V1000" s="39" t="e">
        <f>VLOOKUP($B1000,臺指選擇權P_C_Ratios!$A$4:$C$500,3,FALSE)</f>
        <v>#N/A</v>
      </c>
      <c r="W1000" s="41" t="e">
        <f>VLOOKUP($B1000,散戶多空比!$A$6:$L$500,12,FALSE)</f>
        <v>#N/A</v>
      </c>
      <c r="X1000" s="40" t="e">
        <f>VLOOKUP($B1000,期貨大額交易人未沖銷部位!$A$4:$O$499,4,FALSE)</f>
        <v>#N/A</v>
      </c>
      <c r="Y1000" s="40" t="e">
        <f>VLOOKUP($B1000,期貨大額交易人未沖銷部位!$A$4:$O$499,7,FALSE)</f>
        <v>#N/A</v>
      </c>
      <c r="Z1000" s="40" t="e">
        <f>VLOOKUP($B1000,期貨大額交易人未沖銷部位!$A$4:$O$499,10,FALSE)</f>
        <v>#N/A</v>
      </c>
      <c r="AA1000" s="40" t="e">
        <f>VLOOKUP($B1000,期貨大額交易人未沖銷部位!$A$4:$O$499,13,FALSE)</f>
        <v>#N/A</v>
      </c>
      <c r="AB1000" s="40" t="e">
        <f>VLOOKUP($B1000,期貨大額交易人未沖銷部位!$A$4:$O$499,14,FALSE)</f>
        <v>#N/A</v>
      </c>
      <c r="AC1000" s="40" t="e">
        <f>VLOOKUP($B1000,期貨大額交易人未沖銷部位!$A$4:$O$499,15,FALSE)</f>
        <v>#N/A</v>
      </c>
      <c r="AD1000" s="33" t="e">
        <f>VLOOKUP($B1000,三大美股走勢!$A$4:$J$495,4,FALSE)</f>
        <v>#N/A</v>
      </c>
      <c r="AE1000" s="33" t="e">
        <f>VLOOKUP($B1000,三大美股走勢!$A$4:$J$495,7,FALSE)</f>
        <v>#N/A</v>
      </c>
      <c r="AF1000" s="33" t="e">
        <f>VLOOKUP($B1000,三大美股走勢!$A$4:$J$495,10,FALSE)</f>
        <v>#N/A</v>
      </c>
    </row>
    <row r="1001" spans="2:32">
      <c r="B1001" s="32">
        <v>43780</v>
      </c>
      <c r="C1001" s="33" t="e">
        <f>VLOOKUP($B1001,大盤與近月台指!$A$4:$I$499,2,FALSE)</f>
        <v>#N/A</v>
      </c>
      <c r="D1001" s="34" t="e">
        <f>VLOOKUP($B1001,大盤與近月台指!$A$4:$I$499,3,FALSE)</f>
        <v>#N/A</v>
      </c>
      <c r="E1001" s="35" t="e">
        <f>VLOOKUP($B1001,大盤與近月台指!$A$4:$I$499,4,FALSE)</f>
        <v>#N/A</v>
      </c>
      <c r="F1001" s="33" t="e">
        <f>VLOOKUP($B1001,大盤與近月台指!$A$4:$I$499,5,FALSE)</f>
        <v>#N/A</v>
      </c>
      <c r="G1001" s="49" t="e">
        <f>VLOOKUP($B1001,三大法人買賣超!$A$4:$I$500,3,FALSE)</f>
        <v>#N/A</v>
      </c>
      <c r="H1001" s="34" t="e">
        <f>VLOOKUP($B1001,三大法人買賣超!$A$4:$I$500,5,FALSE)</f>
        <v>#N/A</v>
      </c>
      <c r="I1001" s="27" t="e">
        <f>VLOOKUP($B1001,三大法人買賣超!$A$4:$I$500,7,FALSE)</f>
        <v>#N/A</v>
      </c>
      <c r="J1001" s="27" t="e">
        <f>VLOOKUP($B1001,三大法人買賣超!$A$4:$I$500,9,FALSE)</f>
        <v>#N/A</v>
      </c>
      <c r="K1001" s="37">
        <f>新台幣匯率美元指數!B1002</f>
        <v>0</v>
      </c>
      <c r="L1001" s="38">
        <f>新台幣匯率美元指數!C1002</f>
        <v>0</v>
      </c>
      <c r="M1001" s="39">
        <f>新台幣匯率美元指數!D1002</f>
        <v>0</v>
      </c>
      <c r="N1001" s="27" t="e">
        <f>VLOOKUP($B1001,外資期貨未平倉口數!$A$4:$M$499,4,FALSE)</f>
        <v>#N/A</v>
      </c>
      <c r="O1001" s="27" t="e">
        <f>VLOOKUP($B1001,外資期貨未平倉口數!$A$4:$M$499,9,FALSE)</f>
        <v>#N/A</v>
      </c>
      <c r="P1001" s="27" t="e">
        <f>VLOOKUP($B1001,外資期貨未平倉口數!$A$4:$M$499,10,FALSE)</f>
        <v>#N/A</v>
      </c>
      <c r="Q1001" s="27" t="e">
        <f>VLOOKUP($B1001,外資期貨未平倉口數!$A$4:$M$499,11,FALSE)</f>
        <v>#N/A</v>
      </c>
      <c r="R1001" s="64" t="e">
        <f>VLOOKUP($B1001,選擇權未平倉餘額!$A$4:$I$500,6,FALSE)</f>
        <v>#N/A</v>
      </c>
      <c r="S1001" s="64" t="e">
        <f>VLOOKUP($B1001,選擇權未平倉餘額!$A$4:$I$500,7,FALSE)</f>
        <v>#N/A</v>
      </c>
      <c r="T1001" s="64" t="e">
        <f>VLOOKUP($B1001,選擇權未平倉餘額!$A$4:$I$500,8,FALSE)</f>
        <v>#N/A</v>
      </c>
      <c r="U1001" s="64" t="e">
        <f>VLOOKUP($B1001,選擇權未平倉餘額!$A$4:$I$500,9,FALSE)</f>
        <v>#N/A</v>
      </c>
      <c r="V1001" s="39" t="e">
        <f>VLOOKUP($B1001,臺指選擇權P_C_Ratios!$A$4:$C$500,3,FALSE)</f>
        <v>#N/A</v>
      </c>
      <c r="W1001" s="41" t="e">
        <f>VLOOKUP($B1001,散戶多空比!$A$6:$L$500,12,FALSE)</f>
        <v>#N/A</v>
      </c>
      <c r="X1001" s="40" t="e">
        <f>VLOOKUP($B1001,期貨大額交易人未沖銷部位!$A$4:$O$499,4,FALSE)</f>
        <v>#N/A</v>
      </c>
      <c r="Y1001" s="40" t="e">
        <f>VLOOKUP($B1001,期貨大額交易人未沖銷部位!$A$4:$O$499,7,FALSE)</f>
        <v>#N/A</v>
      </c>
      <c r="Z1001" s="40" t="e">
        <f>VLOOKUP($B1001,期貨大額交易人未沖銷部位!$A$4:$O$499,10,FALSE)</f>
        <v>#N/A</v>
      </c>
      <c r="AA1001" s="40" t="e">
        <f>VLOOKUP($B1001,期貨大額交易人未沖銷部位!$A$4:$O$499,13,FALSE)</f>
        <v>#N/A</v>
      </c>
      <c r="AB1001" s="40" t="e">
        <f>VLOOKUP($B1001,期貨大額交易人未沖銷部位!$A$4:$O$499,14,FALSE)</f>
        <v>#N/A</v>
      </c>
      <c r="AC1001" s="40" t="e">
        <f>VLOOKUP($B1001,期貨大額交易人未沖銷部位!$A$4:$O$499,15,FALSE)</f>
        <v>#N/A</v>
      </c>
      <c r="AD1001" s="33" t="e">
        <f>VLOOKUP($B1001,三大美股走勢!$A$4:$J$495,4,FALSE)</f>
        <v>#N/A</v>
      </c>
      <c r="AE1001" s="33" t="e">
        <f>VLOOKUP($B1001,三大美股走勢!$A$4:$J$495,7,FALSE)</f>
        <v>#N/A</v>
      </c>
      <c r="AF1001" s="33" t="e">
        <f>VLOOKUP($B1001,三大美股走勢!$A$4:$J$495,10,FALSE)</f>
        <v>#N/A</v>
      </c>
    </row>
    <row r="1002" spans="2:32">
      <c r="B1002" s="32">
        <v>43781</v>
      </c>
      <c r="C1002" s="33" t="e">
        <f>VLOOKUP($B1002,大盤與近月台指!$A$4:$I$499,2,FALSE)</f>
        <v>#N/A</v>
      </c>
      <c r="D1002" s="34" t="e">
        <f>VLOOKUP($B1002,大盤與近月台指!$A$4:$I$499,3,FALSE)</f>
        <v>#N/A</v>
      </c>
      <c r="E1002" s="35" t="e">
        <f>VLOOKUP($B1002,大盤與近月台指!$A$4:$I$499,4,FALSE)</f>
        <v>#N/A</v>
      </c>
      <c r="F1002" s="33" t="e">
        <f>VLOOKUP($B1002,大盤與近月台指!$A$4:$I$499,5,FALSE)</f>
        <v>#N/A</v>
      </c>
      <c r="G1002" s="49" t="e">
        <f>VLOOKUP($B1002,三大法人買賣超!$A$4:$I$500,3,FALSE)</f>
        <v>#N/A</v>
      </c>
      <c r="H1002" s="34" t="e">
        <f>VLOOKUP($B1002,三大法人買賣超!$A$4:$I$500,5,FALSE)</f>
        <v>#N/A</v>
      </c>
      <c r="I1002" s="27" t="e">
        <f>VLOOKUP($B1002,三大法人買賣超!$A$4:$I$500,7,FALSE)</f>
        <v>#N/A</v>
      </c>
      <c r="J1002" s="27" t="e">
        <f>VLOOKUP($B1002,三大法人買賣超!$A$4:$I$500,9,FALSE)</f>
        <v>#N/A</v>
      </c>
      <c r="K1002" s="37">
        <f>新台幣匯率美元指數!B1003</f>
        <v>0</v>
      </c>
      <c r="L1002" s="38">
        <f>新台幣匯率美元指數!C1003</f>
        <v>0</v>
      </c>
      <c r="M1002" s="39">
        <f>新台幣匯率美元指數!D1003</f>
        <v>0</v>
      </c>
      <c r="N1002" s="27" t="e">
        <f>VLOOKUP($B1002,外資期貨未平倉口數!$A$4:$M$499,4,FALSE)</f>
        <v>#N/A</v>
      </c>
      <c r="O1002" s="27" t="e">
        <f>VLOOKUP($B1002,外資期貨未平倉口數!$A$4:$M$499,9,FALSE)</f>
        <v>#N/A</v>
      </c>
      <c r="P1002" s="27" t="e">
        <f>VLOOKUP($B1002,外資期貨未平倉口數!$A$4:$M$499,10,FALSE)</f>
        <v>#N/A</v>
      </c>
      <c r="Q1002" s="27" t="e">
        <f>VLOOKUP($B1002,外資期貨未平倉口數!$A$4:$M$499,11,FALSE)</f>
        <v>#N/A</v>
      </c>
      <c r="R1002" s="64" t="e">
        <f>VLOOKUP($B1002,選擇權未平倉餘額!$A$4:$I$500,6,FALSE)</f>
        <v>#N/A</v>
      </c>
      <c r="S1002" s="64" t="e">
        <f>VLOOKUP($B1002,選擇權未平倉餘額!$A$4:$I$500,7,FALSE)</f>
        <v>#N/A</v>
      </c>
      <c r="T1002" s="64" t="e">
        <f>VLOOKUP($B1002,選擇權未平倉餘額!$A$4:$I$500,8,FALSE)</f>
        <v>#N/A</v>
      </c>
      <c r="U1002" s="64" t="e">
        <f>VLOOKUP($B1002,選擇權未平倉餘額!$A$4:$I$500,9,FALSE)</f>
        <v>#N/A</v>
      </c>
      <c r="V1002" s="39" t="e">
        <f>VLOOKUP($B1002,臺指選擇權P_C_Ratios!$A$4:$C$500,3,FALSE)</f>
        <v>#N/A</v>
      </c>
      <c r="W1002" s="41" t="e">
        <f>VLOOKUP($B1002,散戶多空比!$A$6:$L$500,12,FALSE)</f>
        <v>#N/A</v>
      </c>
      <c r="X1002" s="40" t="e">
        <f>VLOOKUP($B1002,期貨大額交易人未沖銷部位!$A$4:$O$499,4,FALSE)</f>
        <v>#N/A</v>
      </c>
      <c r="Y1002" s="40" t="e">
        <f>VLOOKUP($B1002,期貨大額交易人未沖銷部位!$A$4:$O$499,7,FALSE)</f>
        <v>#N/A</v>
      </c>
      <c r="Z1002" s="40" t="e">
        <f>VLOOKUP($B1002,期貨大額交易人未沖銷部位!$A$4:$O$499,10,FALSE)</f>
        <v>#N/A</v>
      </c>
      <c r="AA1002" s="40" t="e">
        <f>VLOOKUP($B1002,期貨大額交易人未沖銷部位!$A$4:$O$499,13,FALSE)</f>
        <v>#N/A</v>
      </c>
      <c r="AB1002" s="40" t="e">
        <f>VLOOKUP($B1002,期貨大額交易人未沖銷部位!$A$4:$O$499,14,FALSE)</f>
        <v>#N/A</v>
      </c>
      <c r="AC1002" s="40" t="e">
        <f>VLOOKUP($B1002,期貨大額交易人未沖銷部位!$A$4:$O$499,15,FALSE)</f>
        <v>#N/A</v>
      </c>
      <c r="AD1002" s="33" t="e">
        <f>VLOOKUP($B1002,三大美股走勢!$A$4:$J$495,4,FALSE)</f>
        <v>#N/A</v>
      </c>
      <c r="AE1002" s="33" t="e">
        <f>VLOOKUP($B1002,三大美股走勢!$A$4:$J$495,7,FALSE)</f>
        <v>#N/A</v>
      </c>
      <c r="AF1002" s="33" t="e">
        <f>VLOOKUP($B1002,三大美股走勢!$A$4:$J$495,10,FALSE)</f>
        <v>#N/A</v>
      </c>
    </row>
    <row r="1003" spans="2:32">
      <c r="B1003" s="32">
        <v>43782</v>
      </c>
      <c r="C1003" s="33" t="e">
        <f>VLOOKUP($B1003,大盤與近月台指!$A$4:$I$499,2,FALSE)</f>
        <v>#N/A</v>
      </c>
      <c r="D1003" s="34" t="e">
        <f>VLOOKUP($B1003,大盤與近月台指!$A$4:$I$499,3,FALSE)</f>
        <v>#N/A</v>
      </c>
      <c r="E1003" s="35" t="e">
        <f>VLOOKUP($B1003,大盤與近月台指!$A$4:$I$499,4,FALSE)</f>
        <v>#N/A</v>
      </c>
      <c r="F1003" s="33" t="e">
        <f>VLOOKUP($B1003,大盤與近月台指!$A$4:$I$499,5,FALSE)</f>
        <v>#N/A</v>
      </c>
      <c r="G1003" s="49" t="e">
        <f>VLOOKUP($B1003,三大法人買賣超!$A$4:$I$500,3,FALSE)</f>
        <v>#N/A</v>
      </c>
      <c r="H1003" s="34" t="e">
        <f>VLOOKUP($B1003,三大法人買賣超!$A$4:$I$500,5,FALSE)</f>
        <v>#N/A</v>
      </c>
      <c r="I1003" s="27" t="e">
        <f>VLOOKUP($B1003,三大法人買賣超!$A$4:$I$500,7,FALSE)</f>
        <v>#N/A</v>
      </c>
      <c r="J1003" s="27" t="e">
        <f>VLOOKUP($B1003,三大法人買賣超!$A$4:$I$500,9,FALSE)</f>
        <v>#N/A</v>
      </c>
      <c r="K1003" s="37">
        <f>新台幣匯率美元指數!B1004</f>
        <v>0</v>
      </c>
      <c r="L1003" s="38">
        <f>新台幣匯率美元指數!C1004</f>
        <v>0</v>
      </c>
      <c r="M1003" s="39">
        <f>新台幣匯率美元指數!D1004</f>
        <v>0</v>
      </c>
      <c r="N1003" s="27" t="e">
        <f>VLOOKUP($B1003,外資期貨未平倉口數!$A$4:$M$499,4,FALSE)</f>
        <v>#N/A</v>
      </c>
      <c r="O1003" s="27" t="e">
        <f>VLOOKUP($B1003,外資期貨未平倉口數!$A$4:$M$499,9,FALSE)</f>
        <v>#N/A</v>
      </c>
      <c r="P1003" s="27" t="e">
        <f>VLOOKUP($B1003,外資期貨未平倉口數!$A$4:$M$499,10,FALSE)</f>
        <v>#N/A</v>
      </c>
      <c r="Q1003" s="27" t="e">
        <f>VLOOKUP($B1003,外資期貨未平倉口數!$A$4:$M$499,11,FALSE)</f>
        <v>#N/A</v>
      </c>
      <c r="R1003" s="64" t="e">
        <f>VLOOKUP($B1003,選擇權未平倉餘額!$A$4:$I$500,6,FALSE)</f>
        <v>#N/A</v>
      </c>
      <c r="S1003" s="64" t="e">
        <f>VLOOKUP($B1003,選擇權未平倉餘額!$A$4:$I$500,7,FALSE)</f>
        <v>#N/A</v>
      </c>
      <c r="T1003" s="64" t="e">
        <f>VLOOKUP($B1003,選擇權未平倉餘額!$A$4:$I$500,8,FALSE)</f>
        <v>#N/A</v>
      </c>
      <c r="U1003" s="64" t="e">
        <f>VLOOKUP($B1003,選擇權未平倉餘額!$A$4:$I$500,9,FALSE)</f>
        <v>#N/A</v>
      </c>
      <c r="V1003" s="39" t="e">
        <f>VLOOKUP($B1003,臺指選擇權P_C_Ratios!$A$4:$C$500,3,FALSE)</f>
        <v>#N/A</v>
      </c>
      <c r="W1003" s="41" t="e">
        <f>VLOOKUP($B1003,散戶多空比!$A$6:$L$500,12,FALSE)</f>
        <v>#N/A</v>
      </c>
      <c r="X1003" s="40" t="e">
        <f>VLOOKUP($B1003,期貨大額交易人未沖銷部位!$A$4:$O$499,4,FALSE)</f>
        <v>#N/A</v>
      </c>
      <c r="Y1003" s="40" t="e">
        <f>VLOOKUP($B1003,期貨大額交易人未沖銷部位!$A$4:$O$499,7,FALSE)</f>
        <v>#N/A</v>
      </c>
      <c r="Z1003" s="40" t="e">
        <f>VLOOKUP($B1003,期貨大額交易人未沖銷部位!$A$4:$O$499,10,FALSE)</f>
        <v>#N/A</v>
      </c>
      <c r="AA1003" s="40" t="e">
        <f>VLOOKUP($B1003,期貨大額交易人未沖銷部位!$A$4:$O$499,13,FALSE)</f>
        <v>#N/A</v>
      </c>
      <c r="AB1003" s="40" t="e">
        <f>VLOOKUP($B1003,期貨大額交易人未沖銷部位!$A$4:$O$499,14,FALSE)</f>
        <v>#N/A</v>
      </c>
      <c r="AC1003" s="40" t="e">
        <f>VLOOKUP($B1003,期貨大額交易人未沖銷部位!$A$4:$O$499,15,FALSE)</f>
        <v>#N/A</v>
      </c>
      <c r="AD1003" s="33" t="e">
        <f>VLOOKUP($B1003,三大美股走勢!$A$4:$J$495,4,FALSE)</f>
        <v>#N/A</v>
      </c>
      <c r="AE1003" s="33" t="e">
        <f>VLOOKUP($B1003,三大美股走勢!$A$4:$J$495,7,FALSE)</f>
        <v>#N/A</v>
      </c>
      <c r="AF1003" s="33" t="e">
        <f>VLOOKUP($B1003,三大美股走勢!$A$4:$J$495,10,FALSE)</f>
        <v>#N/A</v>
      </c>
    </row>
    <row r="1004" spans="2:32">
      <c r="B1004" s="32">
        <v>43783</v>
      </c>
      <c r="C1004" s="33" t="e">
        <f>VLOOKUP($B1004,大盤與近月台指!$A$4:$I$499,2,FALSE)</f>
        <v>#N/A</v>
      </c>
      <c r="D1004" s="34" t="e">
        <f>VLOOKUP($B1004,大盤與近月台指!$A$4:$I$499,3,FALSE)</f>
        <v>#N/A</v>
      </c>
      <c r="E1004" s="35" t="e">
        <f>VLOOKUP($B1004,大盤與近月台指!$A$4:$I$499,4,FALSE)</f>
        <v>#N/A</v>
      </c>
      <c r="F1004" s="33" t="e">
        <f>VLOOKUP($B1004,大盤與近月台指!$A$4:$I$499,5,FALSE)</f>
        <v>#N/A</v>
      </c>
      <c r="G1004" s="49" t="e">
        <f>VLOOKUP($B1004,三大法人買賣超!$A$4:$I$500,3,FALSE)</f>
        <v>#N/A</v>
      </c>
      <c r="H1004" s="34" t="e">
        <f>VLOOKUP($B1004,三大法人買賣超!$A$4:$I$500,5,FALSE)</f>
        <v>#N/A</v>
      </c>
      <c r="I1004" s="27" t="e">
        <f>VLOOKUP($B1004,三大法人買賣超!$A$4:$I$500,7,FALSE)</f>
        <v>#N/A</v>
      </c>
      <c r="J1004" s="27" t="e">
        <f>VLOOKUP($B1004,三大法人買賣超!$A$4:$I$500,9,FALSE)</f>
        <v>#N/A</v>
      </c>
      <c r="K1004" s="37">
        <f>新台幣匯率美元指數!B1005</f>
        <v>0</v>
      </c>
      <c r="L1004" s="38">
        <f>新台幣匯率美元指數!C1005</f>
        <v>0</v>
      </c>
      <c r="M1004" s="39">
        <f>新台幣匯率美元指數!D1005</f>
        <v>0</v>
      </c>
      <c r="N1004" s="27" t="e">
        <f>VLOOKUP($B1004,外資期貨未平倉口數!$A$4:$M$499,4,FALSE)</f>
        <v>#N/A</v>
      </c>
      <c r="O1004" s="27" t="e">
        <f>VLOOKUP($B1004,外資期貨未平倉口數!$A$4:$M$499,9,FALSE)</f>
        <v>#N/A</v>
      </c>
      <c r="P1004" s="27" t="e">
        <f>VLOOKUP($B1004,外資期貨未平倉口數!$A$4:$M$499,10,FALSE)</f>
        <v>#N/A</v>
      </c>
      <c r="Q1004" s="27" t="e">
        <f>VLOOKUP($B1004,外資期貨未平倉口數!$A$4:$M$499,11,FALSE)</f>
        <v>#N/A</v>
      </c>
      <c r="R1004" s="64" t="e">
        <f>VLOOKUP($B1004,選擇權未平倉餘額!$A$4:$I$500,6,FALSE)</f>
        <v>#N/A</v>
      </c>
      <c r="S1004" s="64" t="e">
        <f>VLOOKUP($B1004,選擇權未平倉餘額!$A$4:$I$500,7,FALSE)</f>
        <v>#N/A</v>
      </c>
      <c r="T1004" s="64" t="e">
        <f>VLOOKUP($B1004,選擇權未平倉餘額!$A$4:$I$500,8,FALSE)</f>
        <v>#N/A</v>
      </c>
      <c r="U1004" s="64" t="e">
        <f>VLOOKUP($B1004,選擇權未平倉餘額!$A$4:$I$500,9,FALSE)</f>
        <v>#N/A</v>
      </c>
      <c r="V1004" s="39" t="e">
        <f>VLOOKUP($B1004,臺指選擇權P_C_Ratios!$A$4:$C$500,3,FALSE)</f>
        <v>#N/A</v>
      </c>
      <c r="W1004" s="41" t="e">
        <f>VLOOKUP($B1004,散戶多空比!$A$6:$L$500,12,FALSE)</f>
        <v>#N/A</v>
      </c>
      <c r="X1004" s="40" t="e">
        <f>VLOOKUP($B1004,期貨大額交易人未沖銷部位!$A$4:$O$499,4,FALSE)</f>
        <v>#N/A</v>
      </c>
      <c r="Y1004" s="40" t="e">
        <f>VLOOKUP($B1004,期貨大額交易人未沖銷部位!$A$4:$O$499,7,FALSE)</f>
        <v>#N/A</v>
      </c>
      <c r="Z1004" s="40" t="e">
        <f>VLOOKUP($B1004,期貨大額交易人未沖銷部位!$A$4:$O$499,10,FALSE)</f>
        <v>#N/A</v>
      </c>
      <c r="AA1004" s="40" t="e">
        <f>VLOOKUP($B1004,期貨大額交易人未沖銷部位!$A$4:$O$499,13,FALSE)</f>
        <v>#N/A</v>
      </c>
      <c r="AB1004" s="40" t="e">
        <f>VLOOKUP($B1004,期貨大額交易人未沖銷部位!$A$4:$O$499,14,FALSE)</f>
        <v>#N/A</v>
      </c>
      <c r="AC1004" s="40" t="e">
        <f>VLOOKUP($B1004,期貨大額交易人未沖銷部位!$A$4:$O$499,15,FALSE)</f>
        <v>#N/A</v>
      </c>
      <c r="AD1004" s="33" t="e">
        <f>VLOOKUP($B1004,三大美股走勢!$A$4:$J$495,4,FALSE)</f>
        <v>#N/A</v>
      </c>
      <c r="AE1004" s="33" t="e">
        <f>VLOOKUP($B1004,三大美股走勢!$A$4:$J$495,7,FALSE)</f>
        <v>#N/A</v>
      </c>
      <c r="AF1004" s="33" t="e">
        <f>VLOOKUP($B1004,三大美股走勢!$A$4:$J$495,10,FALSE)</f>
        <v>#N/A</v>
      </c>
    </row>
    <row r="1005" spans="2:32">
      <c r="B1005" s="32">
        <v>43784</v>
      </c>
      <c r="C1005" s="33" t="e">
        <f>VLOOKUP($B1005,大盤與近月台指!$A$4:$I$499,2,FALSE)</f>
        <v>#N/A</v>
      </c>
      <c r="D1005" s="34" t="e">
        <f>VLOOKUP($B1005,大盤與近月台指!$A$4:$I$499,3,FALSE)</f>
        <v>#N/A</v>
      </c>
      <c r="E1005" s="35" t="e">
        <f>VLOOKUP($B1005,大盤與近月台指!$A$4:$I$499,4,FALSE)</f>
        <v>#N/A</v>
      </c>
      <c r="F1005" s="33" t="e">
        <f>VLOOKUP($B1005,大盤與近月台指!$A$4:$I$499,5,FALSE)</f>
        <v>#N/A</v>
      </c>
      <c r="G1005" s="49" t="e">
        <f>VLOOKUP($B1005,三大法人買賣超!$A$4:$I$500,3,FALSE)</f>
        <v>#N/A</v>
      </c>
      <c r="H1005" s="34" t="e">
        <f>VLOOKUP($B1005,三大法人買賣超!$A$4:$I$500,5,FALSE)</f>
        <v>#N/A</v>
      </c>
      <c r="I1005" s="27" t="e">
        <f>VLOOKUP($B1005,三大法人買賣超!$A$4:$I$500,7,FALSE)</f>
        <v>#N/A</v>
      </c>
      <c r="J1005" s="27" t="e">
        <f>VLOOKUP($B1005,三大法人買賣超!$A$4:$I$500,9,FALSE)</f>
        <v>#N/A</v>
      </c>
      <c r="K1005" s="37">
        <f>新台幣匯率美元指數!B1006</f>
        <v>0</v>
      </c>
      <c r="L1005" s="38">
        <f>新台幣匯率美元指數!C1006</f>
        <v>0</v>
      </c>
      <c r="M1005" s="39">
        <f>新台幣匯率美元指數!D1006</f>
        <v>0</v>
      </c>
      <c r="N1005" s="27" t="e">
        <f>VLOOKUP($B1005,外資期貨未平倉口數!$A$4:$M$499,4,FALSE)</f>
        <v>#N/A</v>
      </c>
      <c r="O1005" s="27" t="e">
        <f>VLOOKUP($B1005,外資期貨未平倉口數!$A$4:$M$499,9,FALSE)</f>
        <v>#N/A</v>
      </c>
      <c r="P1005" s="27" t="e">
        <f>VLOOKUP($B1005,外資期貨未平倉口數!$A$4:$M$499,10,FALSE)</f>
        <v>#N/A</v>
      </c>
      <c r="Q1005" s="27" t="e">
        <f>VLOOKUP($B1005,外資期貨未平倉口數!$A$4:$M$499,11,FALSE)</f>
        <v>#N/A</v>
      </c>
      <c r="R1005" s="64" t="e">
        <f>VLOOKUP($B1005,選擇權未平倉餘額!$A$4:$I$500,6,FALSE)</f>
        <v>#N/A</v>
      </c>
      <c r="S1005" s="64" t="e">
        <f>VLOOKUP($B1005,選擇權未平倉餘額!$A$4:$I$500,7,FALSE)</f>
        <v>#N/A</v>
      </c>
      <c r="T1005" s="64" t="e">
        <f>VLOOKUP($B1005,選擇權未平倉餘額!$A$4:$I$500,8,FALSE)</f>
        <v>#N/A</v>
      </c>
      <c r="U1005" s="64" t="e">
        <f>VLOOKUP($B1005,選擇權未平倉餘額!$A$4:$I$500,9,FALSE)</f>
        <v>#N/A</v>
      </c>
      <c r="V1005" s="39" t="e">
        <f>VLOOKUP($B1005,臺指選擇權P_C_Ratios!$A$4:$C$500,3,FALSE)</f>
        <v>#N/A</v>
      </c>
      <c r="W1005" s="41" t="e">
        <f>VLOOKUP($B1005,散戶多空比!$A$6:$L$500,12,FALSE)</f>
        <v>#N/A</v>
      </c>
      <c r="X1005" s="40" t="e">
        <f>VLOOKUP($B1005,期貨大額交易人未沖銷部位!$A$4:$O$499,4,FALSE)</f>
        <v>#N/A</v>
      </c>
      <c r="Y1005" s="40" t="e">
        <f>VLOOKUP($B1005,期貨大額交易人未沖銷部位!$A$4:$O$499,7,FALSE)</f>
        <v>#N/A</v>
      </c>
      <c r="Z1005" s="40" t="e">
        <f>VLOOKUP($B1005,期貨大額交易人未沖銷部位!$A$4:$O$499,10,FALSE)</f>
        <v>#N/A</v>
      </c>
      <c r="AA1005" s="40" t="e">
        <f>VLOOKUP($B1005,期貨大額交易人未沖銷部位!$A$4:$O$499,13,FALSE)</f>
        <v>#N/A</v>
      </c>
      <c r="AB1005" s="40" t="e">
        <f>VLOOKUP($B1005,期貨大額交易人未沖銷部位!$A$4:$O$499,14,FALSE)</f>
        <v>#N/A</v>
      </c>
      <c r="AC1005" s="40" t="e">
        <f>VLOOKUP($B1005,期貨大額交易人未沖銷部位!$A$4:$O$499,15,FALSE)</f>
        <v>#N/A</v>
      </c>
      <c r="AD1005" s="33" t="e">
        <f>VLOOKUP($B1005,三大美股走勢!$A$4:$J$495,4,FALSE)</f>
        <v>#N/A</v>
      </c>
      <c r="AE1005" s="33" t="e">
        <f>VLOOKUP($B1005,三大美股走勢!$A$4:$J$495,7,FALSE)</f>
        <v>#N/A</v>
      </c>
      <c r="AF1005" s="33" t="e">
        <f>VLOOKUP($B1005,三大美股走勢!$A$4:$J$495,10,FALSE)</f>
        <v>#N/A</v>
      </c>
    </row>
    <row r="1006" spans="2:32">
      <c r="B1006" s="32">
        <v>43785</v>
      </c>
      <c r="C1006" s="33" t="e">
        <f>VLOOKUP($B1006,大盤與近月台指!$A$4:$I$499,2,FALSE)</f>
        <v>#N/A</v>
      </c>
      <c r="D1006" s="34" t="e">
        <f>VLOOKUP($B1006,大盤與近月台指!$A$4:$I$499,3,FALSE)</f>
        <v>#N/A</v>
      </c>
      <c r="E1006" s="35" t="e">
        <f>VLOOKUP($B1006,大盤與近月台指!$A$4:$I$499,4,FALSE)</f>
        <v>#N/A</v>
      </c>
      <c r="F1006" s="33" t="e">
        <f>VLOOKUP($B1006,大盤與近月台指!$A$4:$I$499,5,FALSE)</f>
        <v>#N/A</v>
      </c>
      <c r="G1006" s="49" t="e">
        <f>VLOOKUP($B1006,三大法人買賣超!$A$4:$I$500,3,FALSE)</f>
        <v>#N/A</v>
      </c>
      <c r="H1006" s="34" t="e">
        <f>VLOOKUP($B1006,三大法人買賣超!$A$4:$I$500,5,FALSE)</f>
        <v>#N/A</v>
      </c>
      <c r="I1006" s="27" t="e">
        <f>VLOOKUP($B1006,三大法人買賣超!$A$4:$I$500,7,FALSE)</f>
        <v>#N/A</v>
      </c>
      <c r="J1006" s="27" t="e">
        <f>VLOOKUP($B1006,三大法人買賣超!$A$4:$I$500,9,FALSE)</f>
        <v>#N/A</v>
      </c>
      <c r="K1006" s="37">
        <f>新台幣匯率美元指數!B1007</f>
        <v>0</v>
      </c>
      <c r="L1006" s="38">
        <f>新台幣匯率美元指數!C1007</f>
        <v>0</v>
      </c>
      <c r="M1006" s="39">
        <f>新台幣匯率美元指數!D1007</f>
        <v>0</v>
      </c>
      <c r="N1006" s="27" t="e">
        <f>VLOOKUP($B1006,外資期貨未平倉口數!$A$4:$M$499,4,FALSE)</f>
        <v>#N/A</v>
      </c>
      <c r="O1006" s="27" t="e">
        <f>VLOOKUP($B1006,外資期貨未平倉口數!$A$4:$M$499,9,FALSE)</f>
        <v>#N/A</v>
      </c>
      <c r="P1006" s="27" t="e">
        <f>VLOOKUP($B1006,外資期貨未平倉口數!$A$4:$M$499,10,FALSE)</f>
        <v>#N/A</v>
      </c>
      <c r="Q1006" s="27" t="e">
        <f>VLOOKUP($B1006,外資期貨未平倉口數!$A$4:$M$499,11,FALSE)</f>
        <v>#N/A</v>
      </c>
      <c r="R1006" s="64" t="e">
        <f>VLOOKUP($B1006,選擇權未平倉餘額!$A$4:$I$500,6,FALSE)</f>
        <v>#N/A</v>
      </c>
      <c r="S1006" s="64" t="e">
        <f>VLOOKUP($B1006,選擇權未平倉餘額!$A$4:$I$500,7,FALSE)</f>
        <v>#N/A</v>
      </c>
      <c r="T1006" s="64" t="e">
        <f>VLOOKUP($B1006,選擇權未平倉餘額!$A$4:$I$500,8,FALSE)</f>
        <v>#N/A</v>
      </c>
      <c r="U1006" s="64" t="e">
        <f>VLOOKUP($B1006,選擇權未平倉餘額!$A$4:$I$500,9,FALSE)</f>
        <v>#N/A</v>
      </c>
      <c r="V1006" s="39" t="e">
        <f>VLOOKUP($B1006,臺指選擇權P_C_Ratios!$A$4:$C$500,3,FALSE)</f>
        <v>#N/A</v>
      </c>
      <c r="W1006" s="41" t="e">
        <f>VLOOKUP($B1006,散戶多空比!$A$6:$L$500,12,FALSE)</f>
        <v>#N/A</v>
      </c>
      <c r="X1006" s="40" t="e">
        <f>VLOOKUP($B1006,期貨大額交易人未沖銷部位!$A$4:$O$499,4,FALSE)</f>
        <v>#N/A</v>
      </c>
      <c r="Y1006" s="40" t="e">
        <f>VLOOKUP($B1006,期貨大額交易人未沖銷部位!$A$4:$O$499,7,FALSE)</f>
        <v>#N/A</v>
      </c>
      <c r="Z1006" s="40" t="e">
        <f>VLOOKUP($B1006,期貨大額交易人未沖銷部位!$A$4:$O$499,10,FALSE)</f>
        <v>#N/A</v>
      </c>
      <c r="AA1006" s="40" t="e">
        <f>VLOOKUP($B1006,期貨大額交易人未沖銷部位!$A$4:$O$499,13,FALSE)</f>
        <v>#N/A</v>
      </c>
      <c r="AB1006" s="40" t="e">
        <f>VLOOKUP($B1006,期貨大額交易人未沖銷部位!$A$4:$O$499,14,FALSE)</f>
        <v>#N/A</v>
      </c>
      <c r="AC1006" s="40" t="e">
        <f>VLOOKUP($B1006,期貨大額交易人未沖銷部位!$A$4:$O$499,15,FALSE)</f>
        <v>#N/A</v>
      </c>
      <c r="AD1006" s="33" t="e">
        <f>VLOOKUP($B1006,三大美股走勢!$A$4:$J$495,4,FALSE)</f>
        <v>#N/A</v>
      </c>
      <c r="AE1006" s="33" t="e">
        <f>VLOOKUP($B1006,三大美股走勢!$A$4:$J$495,7,FALSE)</f>
        <v>#N/A</v>
      </c>
      <c r="AF1006" s="33" t="e">
        <f>VLOOKUP($B1006,三大美股走勢!$A$4:$J$495,10,FALSE)</f>
        <v>#N/A</v>
      </c>
    </row>
    <row r="1007" spans="2:32">
      <c r="B1007" s="32">
        <v>43786</v>
      </c>
      <c r="C1007" s="33" t="e">
        <f>VLOOKUP($B1007,大盤與近月台指!$A$4:$I$499,2,FALSE)</f>
        <v>#N/A</v>
      </c>
      <c r="D1007" s="34" t="e">
        <f>VLOOKUP($B1007,大盤與近月台指!$A$4:$I$499,3,FALSE)</f>
        <v>#N/A</v>
      </c>
      <c r="E1007" s="35" t="e">
        <f>VLOOKUP($B1007,大盤與近月台指!$A$4:$I$499,4,FALSE)</f>
        <v>#N/A</v>
      </c>
      <c r="F1007" s="33" t="e">
        <f>VLOOKUP($B1007,大盤與近月台指!$A$4:$I$499,5,FALSE)</f>
        <v>#N/A</v>
      </c>
      <c r="G1007" s="49" t="e">
        <f>VLOOKUP($B1007,三大法人買賣超!$A$4:$I$500,3,FALSE)</f>
        <v>#N/A</v>
      </c>
      <c r="H1007" s="34" t="e">
        <f>VLOOKUP($B1007,三大法人買賣超!$A$4:$I$500,5,FALSE)</f>
        <v>#N/A</v>
      </c>
      <c r="I1007" s="27" t="e">
        <f>VLOOKUP($B1007,三大法人買賣超!$A$4:$I$500,7,FALSE)</f>
        <v>#N/A</v>
      </c>
      <c r="J1007" s="27" t="e">
        <f>VLOOKUP($B1007,三大法人買賣超!$A$4:$I$500,9,FALSE)</f>
        <v>#N/A</v>
      </c>
      <c r="K1007" s="37">
        <f>新台幣匯率美元指數!B1008</f>
        <v>0</v>
      </c>
      <c r="L1007" s="38">
        <f>新台幣匯率美元指數!C1008</f>
        <v>0</v>
      </c>
      <c r="M1007" s="39">
        <f>新台幣匯率美元指數!D1008</f>
        <v>0</v>
      </c>
      <c r="N1007" s="27" t="e">
        <f>VLOOKUP($B1007,外資期貨未平倉口數!$A$4:$M$499,4,FALSE)</f>
        <v>#N/A</v>
      </c>
      <c r="O1007" s="27" t="e">
        <f>VLOOKUP($B1007,外資期貨未平倉口數!$A$4:$M$499,9,FALSE)</f>
        <v>#N/A</v>
      </c>
      <c r="P1007" s="27" t="e">
        <f>VLOOKUP($B1007,外資期貨未平倉口數!$A$4:$M$499,10,FALSE)</f>
        <v>#N/A</v>
      </c>
      <c r="Q1007" s="27" t="e">
        <f>VLOOKUP($B1007,外資期貨未平倉口數!$A$4:$M$499,11,FALSE)</f>
        <v>#N/A</v>
      </c>
      <c r="R1007" s="64" t="e">
        <f>VLOOKUP($B1007,選擇權未平倉餘額!$A$4:$I$500,6,FALSE)</f>
        <v>#N/A</v>
      </c>
      <c r="S1007" s="64" t="e">
        <f>VLOOKUP($B1007,選擇權未平倉餘額!$A$4:$I$500,7,FALSE)</f>
        <v>#N/A</v>
      </c>
      <c r="T1007" s="64" t="e">
        <f>VLOOKUP($B1007,選擇權未平倉餘額!$A$4:$I$500,8,FALSE)</f>
        <v>#N/A</v>
      </c>
      <c r="U1007" s="64" t="e">
        <f>VLOOKUP($B1007,選擇權未平倉餘額!$A$4:$I$500,9,FALSE)</f>
        <v>#N/A</v>
      </c>
      <c r="V1007" s="39" t="e">
        <f>VLOOKUP($B1007,臺指選擇權P_C_Ratios!$A$4:$C$500,3,FALSE)</f>
        <v>#N/A</v>
      </c>
      <c r="W1007" s="41" t="e">
        <f>VLOOKUP($B1007,散戶多空比!$A$6:$L$500,12,FALSE)</f>
        <v>#N/A</v>
      </c>
      <c r="X1007" s="40" t="e">
        <f>VLOOKUP($B1007,期貨大額交易人未沖銷部位!$A$4:$O$499,4,FALSE)</f>
        <v>#N/A</v>
      </c>
      <c r="Y1007" s="40" t="e">
        <f>VLOOKUP($B1007,期貨大額交易人未沖銷部位!$A$4:$O$499,7,FALSE)</f>
        <v>#N/A</v>
      </c>
      <c r="Z1007" s="40" t="e">
        <f>VLOOKUP($B1007,期貨大額交易人未沖銷部位!$A$4:$O$499,10,FALSE)</f>
        <v>#N/A</v>
      </c>
      <c r="AA1007" s="40" t="e">
        <f>VLOOKUP($B1007,期貨大額交易人未沖銷部位!$A$4:$O$499,13,FALSE)</f>
        <v>#N/A</v>
      </c>
      <c r="AB1007" s="40" t="e">
        <f>VLOOKUP($B1007,期貨大額交易人未沖銷部位!$A$4:$O$499,14,FALSE)</f>
        <v>#N/A</v>
      </c>
      <c r="AC1007" s="40" t="e">
        <f>VLOOKUP($B1007,期貨大額交易人未沖銷部位!$A$4:$O$499,15,FALSE)</f>
        <v>#N/A</v>
      </c>
      <c r="AD1007" s="33" t="e">
        <f>VLOOKUP($B1007,三大美股走勢!$A$4:$J$495,4,FALSE)</f>
        <v>#N/A</v>
      </c>
      <c r="AE1007" s="33" t="e">
        <f>VLOOKUP($B1007,三大美股走勢!$A$4:$J$495,7,FALSE)</f>
        <v>#N/A</v>
      </c>
      <c r="AF1007" s="33" t="e">
        <f>VLOOKUP($B1007,三大美股走勢!$A$4:$J$495,10,FALSE)</f>
        <v>#N/A</v>
      </c>
    </row>
    <row r="1008" spans="2:32">
      <c r="B1008" s="32">
        <v>43787</v>
      </c>
      <c r="C1008" s="33" t="e">
        <f>VLOOKUP($B1008,大盤與近月台指!$A$4:$I$499,2,FALSE)</f>
        <v>#N/A</v>
      </c>
      <c r="D1008" s="34" t="e">
        <f>VLOOKUP($B1008,大盤與近月台指!$A$4:$I$499,3,FALSE)</f>
        <v>#N/A</v>
      </c>
      <c r="E1008" s="35" t="e">
        <f>VLOOKUP($B1008,大盤與近月台指!$A$4:$I$499,4,FALSE)</f>
        <v>#N/A</v>
      </c>
      <c r="F1008" s="33" t="e">
        <f>VLOOKUP($B1008,大盤與近月台指!$A$4:$I$499,5,FALSE)</f>
        <v>#N/A</v>
      </c>
      <c r="G1008" s="49" t="e">
        <f>VLOOKUP($B1008,三大法人買賣超!$A$4:$I$500,3,FALSE)</f>
        <v>#N/A</v>
      </c>
      <c r="H1008" s="34" t="e">
        <f>VLOOKUP($B1008,三大法人買賣超!$A$4:$I$500,5,FALSE)</f>
        <v>#N/A</v>
      </c>
      <c r="I1008" s="27" t="e">
        <f>VLOOKUP($B1008,三大法人買賣超!$A$4:$I$500,7,FALSE)</f>
        <v>#N/A</v>
      </c>
      <c r="J1008" s="27" t="e">
        <f>VLOOKUP($B1008,三大法人買賣超!$A$4:$I$500,9,FALSE)</f>
        <v>#N/A</v>
      </c>
      <c r="K1008" s="37">
        <f>新台幣匯率美元指數!B1009</f>
        <v>0</v>
      </c>
      <c r="L1008" s="38">
        <f>新台幣匯率美元指數!C1009</f>
        <v>0</v>
      </c>
      <c r="M1008" s="39">
        <f>新台幣匯率美元指數!D1009</f>
        <v>0</v>
      </c>
      <c r="N1008" s="27" t="e">
        <f>VLOOKUP($B1008,外資期貨未平倉口數!$A$4:$M$499,4,FALSE)</f>
        <v>#N/A</v>
      </c>
      <c r="O1008" s="27" t="e">
        <f>VLOOKUP($B1008,外資期貨未平倉口數!$A$4:$M$499,9,FALSE)</f>
        <v>#N/A</v>
      </c>
      <c r="P1008" s="27" t="e">
        <f>VLOOKUP($B1008,外資期貨未平倉口數!$A$4:$M$499,10,FALSE)</f>
        <v>#N/A</v>
      </c>
      <c r="Q1008" s="27" t="e">
        <f>VLOOKUP($B1008,外資期貨未平倉口數!$A$4:$M$499,11,FALSE)</f>
        <v>#N/A</v>
      </c>
      <c r="R1008" s="64" t="e">
        <f>VLOOKUP($B1008,選擇權未平倉餘額!$A$4:$I$500,6,FALSE)</f>
        <v>#N/A</v>
      </c>
      <c r="S1008" s="64" t="e">
        <f>VLOOKUP($B1008,選擇權未平倉餘額!$A$4:$I$500,7,FALSE)</f>
        <v>#N/A</v>
      </c>
      <c r="T1008" s="64" t="e">
        <f>VLOOKUP($B1008,選擇權未平倉餘額!$A$4:$I$500,8,FALSE)</f>
        <v>#N/A</v>
      </c>
      <c r="U1008" s="64" t="e">
        <f>VLOOKUP($B1008,選擇權未平倉餘額!$A$4:$I$500,9,FALSE)</f>
        <v>#N/A</v>
      </c>
      <c r="V1008" s="39" t="e">
        <f>VLOOKUP($B1008,臺指選擇權P_C_Ratios!$A$4:$C$500,3,FALSE)</f>
        <v>#N/A</v>
      </c>
      <c r="W1008" s="41" t="e">
        <f>VLOOKUP($B1008,散戶多空比!$A$6:$L$500,12,FALSE)</f>
        <v>#N/A</v>
      </c>
      <c r="X1008" s="40" t="e">
        <f>VLOOKUP($B1008,期貨大額交易人未沖銷部位!$A$4:$O$499,4,FALSE)</f>
        <v>#N/A</v>
      </c>
      <c r="Y1008" s="40" t="e">
        <f>VLOOKUP($B1008,期貨大額交易人未沖銷部位!$A$4:$O$499,7,FALSE)</f>
        <v>#N/A</v>
      </c>
      <c r="Z1008" s="40" t="e">
        <f>VLOOKUP($B1008,期貨大額交易人未沖銷部位!$A$4:$O$499,10,FALSE)</f>
        <v>#N/A</v>
      </c>
      <c r="AA1008" s="40" t="e">
        <f>VLOOKUP($B1008,期貨大額交易人未沖銷部位!$A$4:$O$499,13,FALSE)</f>
        <v>#N/A</v>
      </c>
      <c r="AB1008" s="40" t="e">
        <f>VLOOKUP($B1008,期貨大額交易人未沖銷部位!$A$4:$O$499,14,FALSE)</f>
        <v>#N/A</v>
      </c>
      <c r="AC1008" s="40" t="e">
        <f>VLOOKUP($B1008,期貨大額交易人未沖銷部位!$A$4:$O$499,15,FALSE)</f>
        <v>#N/A</v>
      </c>
      <c r="AD1008" s="33" t="e">
        <f>VLOOKUP($B1008,三大美股走勢!$A$4:$J$495,4,FALSE)</f>
        <v>#N/A</v>
      </c>
      <c r="AE1008" s="33" t="e">
        <f>VLOOKUP($B1008,三大美股走勢!$A$4:$J$495,7,FALSE)</f>
        <v>#N/A</v>
      </c>
      <c r="AF1008" s="33" t="e">
        <f>VLOOKUP($B1008,三大美股走勢!$A$4:$J$495,10,FALSE)</f>
        <v>#N/A</v>
      </c>
    </row>
    <row r="1009" spans="2:32">
      <c r="B1009" s="32">
        <v>43788</v>
      </c>
      <c r="C1009" s="33" t="e">
        <f>VLOOKUP($B1009,大盤與近月台指!$A$4:$I$499,2,FALSE)</f>
        <v>#N/A</v>
      </c>
      <c r="D1009" s="34" t="e">
        <f>VLOOKUP($B1009,大盤與近月台指!$A$4:$I$499,3,FALSE)</f>
        <v>#N/A</v>
      </c>
      <c r="E1009" s="35" t="e">
        <f>VLOOKUP($B1009,大盤與近月台指!$A$4:$I$499,4,FALSE)</f>
        <v>#N/A</v>
      </c>
      <c r="F1009" s="33" t="e">
        <f>VLOOKUP($B1009,大盤與近月台指!$A$4:$I$499,5,FALSE)</f>
        <v>#N/A</v>
      </c>
      <c r="G1009" s="49" t="e">
        <f>VLOOKUP($B1009,三大法人買賣超!$A$4:$I$500,3,FALSE)</f>
        <v>#N/A</v>
      </c>
      <c r="H1009" s="34" t="e">
        <f>VLOOKUP($B1009,三大法人買賣超!$A$4:$I$500,5,FALSE)</f>
        <v>#N/A</v>
      </c>
      <c r="I1009" s="27" t="e">
        <f>VLOOKUP($B1009,三大法人買賣超!$A$4:$I$500,7,FALSE)</f>
        <v>#N/A</v>
      </c>
      <c r="J1009" s="27" t="e">
        <f>VLOOKUP($B1009,三大法人買賣超!$A$4:$I$500,9,FALSE)</f>
        <v>#N/A</v>
      </c>
      <c r="K1009" s="37">
        <f>新台幣匯率美元指數!B1010</f>
        <v>0</v>
      </c>
      <c r="L1009" s="38">
        <f>新台幣匯率美元指數!C1010</f>
        <v>0</v>
      </c>
      <c r="M1009" s="39">
        <f>新台幣匯率美元指數!D1010</f>
        <v>0</v>
      </c>
      <c r="N1009" s="27" t="e">
        <f>VLOOKUP($B1009,外資期貨未平倉口數!$A$4:$M$499,4,FALSE)</f>
        <v>#N/A</v>
      </c>
      <c r="O1009" s="27" t="e">
        <f>VLOOKUP($B1009,外資期貨未平倉口數!$A$4:$M$499,9,FALSE)</f>
        <v>#N/A</v>
      </c>
      <c r="P1009" s="27" t="e">
        <f>VLOOKUP($B1009,外資期貨未平倉口數!$A$4:$M$499,10,FALSE)</f>
        <v>#N/A</v>
      </c>
      <c r="Q1009" s="27" t="e">
        <f>VLOOKUP($B1009,外資期貨未平倉口數!$A$4:$M$499,11,FALSE)</f>
        <v>#N/A</v>
      </c>
      <c r="R1009" s="64" t="e">
        <f>VLOOKUP($B1009,選擇權未平倉餘額!$A$4:$I$500,6,FALSE)</f>
        <v>#N/A</v>
      </c>
      <c r="S1009" s="64" t="e">
        <f>VLOOKUP($B1009,選擇權未平倉餘額!$A$4:$I$500,7,FALSE)</f>
        <v>#N/A</v>
      </c>
      <c r="T1009" s="64" t="e">
        <f>VLOOKUP($B1009,選擇權未平倉餘額!$A$4:$I$500,8,FALSE)</f>
        <v>#N/A</v>
      </c>
      <c r="U1009" s="64" t="e">
        <f>VLOOKUP($B1009,選擇權未平倉餘額!$A$4:$I$500,9,FALSE)</f>
        <v>#N/A</v>
      </c>
      <c r="V1009" s="39" t="e">
        <f>VLOOKUP($B1009,臺指選擇權P_C_Ratios!$A$4:$C$500,3,FALSE)</f>
        <v>#N/A</v>
      </c>
      <c r="W1009" s="41" t="e">
        <f>VLOOKUP($B1009,散戶多空比!$A$6:$L$500,12,FALSE)</f>
        <v>#N/A</v>
      </c>
      <c r="X1009" s="40" t="e">
        <f>VLOOKUP($B1009,期貨大額交易人未沖銷部位!$A$4:$O$499,4,FALSE)</f>
        <v>#N/A</v>
      </c>
      <c r="Y1009" s="40" t="e">
        <f>VLOOKUP($B1009,期貨大額交易人未沖銷部位!$A$4:$O$499,7,FALSE)</f>
        <v>#N/A</v>
      </c>
      <c r="Z1009" s="40" t="e">
        <f>VLOOKUP($B1009,期貨大額交易人未沖銷部位!$A$4:$O$499,10,FALSE)</f>
        <v>#N/A</v>
      </c>
      <c r="AA1009" s="40" t="e">
        <f>VLOOKUP($B1009,期貨大額交易人未沖銷部位!$A$4:$O$499,13,FALSE)</f>
        <v>#N/A</v>
      </c>
      <c r="AB1009" s="40" t="e">
        <f>VLOOKUP($B1009,期貨大額交易人未沖銷部位!$A$4:$O$499,14,FALSE)</f>
        <v>#N/A</v>
      </c>
      <c r="AC1009" s="40" t="e">
        <f>VLOOKUP($B1009,期貨大額交易人未沖銷部位!$A$4:$O$499,15,FALSE)</f>
        <v>#N/A</v>
      </c>
      <c r="AD1009" s="33" t="e">
        <f>VLOOKUP($B1009,三大美股走勢!$A$4:$J$495,4,FALSE)</f>
        <v>#N/A</v>
      </c>
      <c r="AE1009" s="33" t="e">
        <f>VLOOKUP($B1009,三大美股走勢!$A$4:$J$495,7,FALSE)</f>
        <v>#N/A</v>
      </c>
      <c r="AF1009" s="33" t="e">
        <f>VLOOKUP($B1009,三大美股走勢!$A$4:$J$495,10,FALSE)</f>
        <v>#N/A</v>
      </c>
    </row>
    <row r="1010" spans="2:32">
      <c r="B1010" s="32">
        <v>43789</v>
      </c>
      <c r="C1010" s="33" t="e">
        <f>VLOOKUP($B1010,大盤與近月台指!$A$4:$I$499,2,FALSE)</f>
        <v>#N/A</v>
      </c>
      <c r="D1010" s="34" t="e">
        <f>VLOOKUP($B1010,大盤與近月台指!$A$4:$I$499,3,FALSE)</f>
        <v>#N/A</v>
      </c>
      <c r="E1010" s="35" t="e">
        <f>VLOOKUP($B1010,大盤與近月台指!$A$4:$I$499,4,FALSE)</f>
        <v>#N/A</v>
      </c>
      <c r="F1010" s="33" t="e">
        <f>VLOOKUP($B1010,大盤與近月台指!$A$4:$I$499,5,FALSE)</f>
        <v>#N/A</v>
      </c>
      <c r="G1010" s="49" t="e">
        <f>VLOOKUP($B1010,三大法人買賣超!$A$4:$I$500,3,FALSE)</f>
        <v>#N/A</v>
      </c>
      <c r="H1010" s="34" t="e">
        <f>VLOOKUP($B1010,三大法人買賣超!$A$4:$I$500,5,FALSE)</f>
        <v>#N/A</v>
      </c>
      <c r="I1010" s="27" t="e">
        <f>VLOOKUP($B1010,三大法人買賣超!$A$4:$I$500,7,FALSE)</f>
        <v>#N/A</v>
      </c>
      <c r="J1010" s="27" t="e">
        <f>VLOOKUP($B1010,三大法人買賣超!$A$4:$I$500,9,FALSE)</f>
        <v>#N/A</v>
      </c>
      <c r="K1010" s="37">
        <f>新台幣匯率美元指數!B1011</f>
        <v>0</v>
      </c>
      <c r="L1010" s="38">
        <f>新台幣匯率美元指數!C1011</f>
        <v>0</v>
      </c>
      <c r="M1010" s="39">
        <f>新台幣匯率美元指數!D1011</f>
        <v>0</v>
      </c>
      <c r="N1010" s="27" t="e">
        <f>VLOOKUP($B1010,外資期貨未平倉口數!$A$4:$M$499,4,FALSE)</f>
        <v>#N/A</v>
      </c>
      <c r="O1010" s="27" t="e">
        <f>VLOOKUP($B1010,外資期貨未平倉口數!$A$4:$M$499,9,FALSE)</f>
        <v>#N/A</v>
      </c>
      <c r="P1010" s="27" t="e">
        <f>VLOOKUP($B1010,外資期貨未平倉口數!$A$4:$M$499,10,FALSE)</f>
        <v>#N/A</v>
      </c>
      <c r="Q1010" s="27" t="e">
        <f>VLOOKUP($B1010,外資期貨未平倉口數!$A$4:$M$499,11,FALSE)</f>
        <v>#N/A</v>
      </c>
      <c r="R1010" s="64" t="e">
        <f>VLOOKUP($B1010,選擇權未平倉餘額!$A$4:$I$500,6,FALSE)</f>
        <v>#N/A</v>
      </c>
      <c r="S1010" s="64" t="e">
        <f>VLOOKUP($B1010,選擇權未平倉餘額!$A$4:$I$500,7,FALSE)</f>
        <v>#N/A</v>
      </c>
      <c r="T1010" s="64" t="e">
        <f>VLOOKUP($B1010,選擇權未平倉餘額!$A$4:$I$500,8,FALSE)</f>
        <v>#N/A</v>
      </c>
      <c r="U1010" s="64" t="e">
        <f>VLOOKUP($B1010,選擇權未平倉餘額!$A$4:$I$500,9,FALSE)</f>
        <v>#N/A</v>
      </c>
      <c r="V1010" s="39" t="e">
        <f>VLOOKUP($B1010,臺指選擇權P_C_Ratios!$A$4:$C$500,3,FALSE)</f>
        <v>#N/A</v>
      </c>
      <c r="W1010" s="41" t="e">
        <f>VLOOKUP($B1010,散戶多空比!$A$6:$L$500,12,FALSE)</f>
        <v>#N/A</v>
      </c>
      <c r="X1010" s="40" t="e">
        <f>VLOOKUP($B1010,期貨大額交易人未沖銷部位!$A$4:$O$499,4,FALSE)</f>
        <v>#N/A</v>
      </c>
      <c r="Y1010" s="40" t="e">
        <f>VLOOKUP($B1010,期貨大額交易人未沖銷部位!$A$4:$O$499,7,FALSE)</f>
        <v>#N/A</v>
      </c>
      <c r="Z1010" s="40" t="e">
        <f>VLOOKUP($B1010,期貨大額交易人未沖銷部位!$A$4:$O$499,10,FALSE)</f>
        <v>#N/A</v>
      </c>
      <c r="AA1010" s="40" t="e">
        <f>VLOOKUP($B1010,期貨大額交易人未沖銷部位!$A$4:$O$499,13,FALSE)</f>
        <v>#N/A</v>
      </c>
      <c r="AB1010" s="40" t="e">
        <f>VLOOKUP($B1010,期貨大額交易人未沖銷部位!$A$4:$O$499,14,FALSE)</f>
        <v>#N/A</v>
      </c>
      <c r="AC1010" s="40" t="e">
        <f>VLOOKUP($B1010,期貨大額交易人未沖銷部位!$A$4:$O$499,15,FALSE)</f>
        <v>#N/A</v>
      </c>
      <c r="AD1010" s="33" t="e">
        <f>VLOOKUP($B1010,三大美股走勢!$A$4:$J$495,4,FALSE)</f>
        <v>#N/A</v>
      </c>
      <c r="AE1010" s="33" t="e">
        <f>VLOOKUP($B1010,三大美股走勢!$A$4:$J$495,7,FALSE)</f>
        <v>#N/A</v>
      </c>
      <c r="AF1010" s="33" t="e">
        <f>VLOOKUP($B1010,三大美股走勢!$A$4:$J$495,10,FALSE)</f>
        <v>#N/A</v>
      </c>
    </row>
    <row r="1011" spans="2:32">
      <c r="B1011" s="32">
        <v>43790</v>
      </c>
      <c r="C1011" s="33" t="e">
        <f>VLOOKUP($B1011,大盤與近月台指!$A$4:$I$499,2,FALSE)</f>
        <v>#N/A</v>
      </c>
      <c r="D1011" s="34" t="e">
        <f>VLOOKUP($B1011,大盤與近月台指!$A$4:$I$499,3,FALSE)</f>
        <v>#N/A</v>
      </c>
      <c r="E1011" s="35" t="e">
        <f>VLOOKUP($B1011,大盤與近月台指!$A$4:$I$499,4,FALSE)</f>
        <v>#N/A</v>
      </c>
      <c r="F1011" s="33" t="e">
        <f>VLOOKUP($B1011,大盤與近月台指!$A$4:$I$499,5,FALSE)</f>
        <v>#N/A</v>
      </c>
      <c r="G1011" s="49" t="e">
        <f>VLOOKUP($B1011,三大法人買賣超!$A$4:$I$500,3,FALSE)</f>
        <v>#N/A</v>
      </c>
      <c r="H1011" s="34" t="e">
        <f>VLOOKUP($B1011,三大法人買賣超!$A$4:$I$500,5,FALSE)</f>
        <v>#N/A</v>
      </c>
      <c r="I1011" s="27" t="e">
        <f>VLOOKUP($B1011,三大法人買賣超!$A$4:$I$500,7,FALSE)</f>
        <v>#N/A</v>
      </c>
      <c r="J1011" s="27" t="e">
        <f>VLOOKUP($B1011,三大法人買賣超!$A$4:$I$500,9,FALSE)</f>
        <v>#N/A</v>
      </c>
      <c r="K1011" s="37">
        <f>新台幣匯率美元指數!B1012</f>
        <v>0</v>
      </c>
      <c r="L1011" s="38">
        <f>新台幣匯率美元指數!C1012</f>
        <v>0</v>
      </c>
      <c r="M1011" s="39">
        <f>新台幣匯率美元指數!D1012</f>
        <v>0</v>
      </c>
      <c r="N1011" s="27" t="e">
        <f>VLOOKUP($B1011,外資期貨未平倉口數!$A$4:$M$499,4,FALSE)</f>
        <v>#N/A</v>
      </c>
      <c r="O1011" s="27" t="e">
        <f>VLOOKUP($B1011,外資期貨未平倉口數!$A$4:$M$499,9,FALSE)</f>
        <v>#N/A</v>
      </c>
      <c r="P1011" s="27" t="e">
        <f>VLOOKUP($B1011,外資期貨未平倉口數!$A$4:$M$499,10,FALSE)</f>
        <v>#N/A</v>
      </c>
      <c r="Q1011" s="27" t="e">
        <f>VLOOKUP($B1011,外資期貨未平倉口數!$A$4:$M$499,11,FALSE)</f>
        <v>#N/A</v>
      </c>
      <c r="R1011" s="64" t="e">
        <f>VLOOKUP($B1011,選擇權未平倉餘額!$A$4:$I$500,6,FALSE)</f>
        <v>#N/A</v>
      </c>
      <c r="S1011" s="64" t="e">
        <f>VLOOKUP($B1011,選擇權未平倉餘額!$A$4:$I$500,7,FALSE)</f>
        <v>#N/A</v>
      </c>
      <c r="T1011" s="64" t="e">
        <f>VLOOKUP($B1011,選擇權未平倉餘額!$A$4:$I$500,8,FALSE)</f>
        <v>#N/A</v>
      </c>
      <c r="U1011" s="64" t="e">
        <f>VLOOKUP($B1011,選擇權未平倉餘額!$A$4:$I$500,9,FALSE)</f>
        <v>#N/A</v>
      </c>
      <c r="V1011" s="39" t="e">
        <f>VLOOKUP($B1011,臺指選擇權P_C_Ratios!$A$4:$C$500,3,FALSE)</f>
        <v>#N/A</v>
      </c>
      <c r="W1011" s="41" t="e">
        <f>VLOOKUP($B1011,散戶多空比!$A$6:$L$500,12,FALSE)</f>
        <v>#N/A</v>
      </c>
      <c r="X1011" s="40" t="e">
        <f>VLOOKUP($B1011,期貨大額交易人未沖銷部位!$A$4:$O$499,4,FALSE)</f>
        <v>#N/A</v>
      </c>
      <c r="Y1011" s="40" t="e">
        <f>VLOOKUP($B1011,期貨大額交易人未沖銷部位!$A$4:$O$499,7,FALSE)</f>
        <v>#N/A</v>
      </c>
      <c r="Z1011" s="40" t="e">
        <f>VLOOKUP($B1011,期貨大額交易人未沖銷部位!$A$4:$O$499,10,FALSE)</f>
        <v>#N/A</v>
      </c>
      <c r="AA1011" s="40" t="e">
        <f>VLOOKUP($B1011,期貨大額交易人未沖銷部位!$A$4:$O$499,13,FALSE)</f>
        <v>#N/A</v>
      </c>
      <c r="AB1011" s="40" t="e">
        <f>VLOOKUP($B1011,期貨大額交易人未沖銷部位!$A$4:$O$499,14,FALSE)</f>
        <v>#N/A</v>
      </c>
      <c r="AC1011" s="40" t="e">
        <f>VLOOKUP($B1011,期貨大額交易人未沖銷部位!$A$4:$O$499,15,FALSE)</f>
        <v>#N/A</v>
      </c>
      <c r="AD1011" s="33" t="e">
        <f>VLOOKUP($B1011,三大美股走勢!$A$4:$J$495,4,FALSE)</f>
        <v>#N/A</v>
      </c>
      <c r="AE1011" s="33" t="e">
        <f>VLOOKUP($B1011,三大美股走勢!$A$4:$J$495,7,FALSE)</f>
        <v>#N/A</v>
      </c>
      <c r="AF1011" s="33" t="e">
        <f>VLOOKUP($B1011,三大美股走勢!$A$4:$J$495,10,FALSE)</f>
        <v>#N/A</v>
      </c>
    </row>
    <row r="1012" spans="2:32">
      <c r="B1012" s="32">
        <v>43791</v>
      </c>
      <c r="C1012" s="33" t="e">
        <f>VLOOKUP($B1012,大盤與近月台指!$A$4:$I$499,2,FALSE)</f>
        <v>#N/A</v>
      </c>
      <c r="D1012" s="34" t="e">
        <f>VLOOKUP($B1012,大盤與近月台指!$A$4:$I$499,3,FALSE)</f>
        <v>#N/A</v>
      </c>
      <c r="E1012" s="35" t="e">
        <f>VLOOKUP($B1012,大盤與近月台指!$A$4:$I$499,4,FALSE)</f>
        <v>#N/A</v>
      </c>
      <c r="F1012" s="33" t="e">
        <f>VLOOKUP($B1012,大盤與近月台指!$A$4:$I$499,5,FALSE)</f>
        <v>#N/A</v>
      </c>
      <c r="G1012" s="49" t="e">
        <f>VLOOKUP($B1012,三大法人買賣超!$A$4:$I$500,3,FALSE)</f>
        <v>#N/A</v>
      </c>
      <c r="H1012" s="34" t="e">
        <f>VLOOKUP($B1012,三大法人買賣超!$A$4:$I$500,5,FALSE)</f>
        <v>#N/A</v>
      </c>
      <c r="I1012" s="27" t="e">
        <f>VLOOKUP($B1012,三大法人買賣超!$A$4:$I$500,7,FALSE)</f>
        <v>#N/A</v>
      </c>
      <c r="J1012" s="27" t="e">
        <f>VLOOKUP($B1012,三大法人買賣超!$A$4:$I$500,9,FALSE)</f>
        <v>#N/A</v>
      </c>
      <c r="K1012" s="37">
        <f>新台幣匯率美元指數!B1013</f>
        <v>0</v>
      </c>
      <c r="L1012" s="38">
        <f>新台幣匯率美元指數!C1013</f>
        <v>0</v>
      </c>
      <c r="M1012" s="39">
        <f>新台幣匯率美元指數!D1013</f>
        <v>0</v>
      </c>
      <c r="N1012" s="27" t="e">
        <f>VLOOKUP($B1012,外資期貨未平倉口數!$A$4:$M$499,4,FALSE)</f>
        <v>#N/A</v>
      </c>
      <c r="O1012" s="27" t="e">
        <f>VLOOKUP($B1012,外資期貨未平倉口數!$A$4:$M$499,9,FALSE)</f>
        <v>#N/A</v>
      </c>
      <c r="P1012" s="27" t="e">
        <f>VLOOKUP($B1012,外資期貨未平倉口數!$A$4:$M$499,10,FALSE)</f>
        <v>#N/A</v>
      </c>
      <c r="Q1012" s="27" t="e">
        <f>VLOOKUP($B1012,外資期貨未平倉口數!$A$4:$M$499,11,FALSE)</f>
        <v>#N/A</v>
      </c>
      <c r="R1012" s="64" t="e">
        <f>VLOOKUP($B1012,選擇權未平倉餘額!$A$4:$I$500,6,FALSE)</f>
        <v>#N/A</v>
      </c>
      <c r="S1012" s="64" t="e">
        <f>VLOOKUP($B1012,選擇權未平倉餘額!$A$4:$I$500,7,FALSE)</f>
        <v>#N/A</v>
      </c>
      <c r="T1012" s="64" t="e">
        <f>VLOOKUP($B1012,選擇權未平倉餘額!$A$4:$I$500,8,FALSE)</f>
        <v>#N/A</v>
      </c>
      <c r="U1012" s="64" t="e">
        <f>VLOOKUP($B1012,選擇權未平倉餘額!$A$4:$I$500,9,FALSE)</f>
        <v>#N/A</v>
      </c>
      <c r="V1012" s="39" t="e">
        <f>VLOOKUP($B1012,臺指選擇權P_C_Ratios!$A$4:$C$500,3,FALSE)</f>
        <v>#N/A</v>
      </c>
      <c r="W1012" s="41" t="e">
        <f>VLOOKUP($B1012,散戶多空比!$A$6:$L$500,12,FALSE)</f>
        <v>#N/A</v>
      </c>
      <c r="X1012" s="40" t="e">
        <f>VLOOKUP($B1012,期貨大額交易人未沖銷部位!$A$4:$O$499,4,FALSE)</f>
        <v>#N/A</v>
      </c>
      <c r="Y1012" s="40" t="e">
        <f>VLOOKUP($B1012,期貨大額交易人未沖銷部位!$A$4:$O$499,7,FALSE)</f>
        <v>#N/A</v>
      </c>
      <c r="Z1012" s="40" t="e">
        <f>VLOOKUP($B1012,期貨大額交易人未沖銷部位!$A$4:$O$499,10,FALSE)</f>
        <v>#N/A</v>
      </c>
      <c r="AA1012" s="40" t="e">
        <f>VLOOKUP($B1012,期貨大額交易人未沖銷部位!$A$4:$O$499,13,FALSE)</f>
        <v>#N/A</v>
      </c>
      <c r="AB1012" s="40" t="e">
        <f>VLOOKUP($B1012,期貨大額交易人未沖銷部位!$A$4:$O$499,14,FALSE)</f>
        <v>#N/A</v>
      </c>
      <c r="AC1012" s="40" t="e">
        <f>VLOOKUP($B1012,期貨大額交易人未沖銷部位!$A$4:$O$499,15,FALSE)</f>
        <v>#N/A</v>
      </c>
      <c r="AD1012" s="33" t="e">
        <f>VLOOKUP($B1012,三大美股走勢!$A$4:$J$495,4,FALSE)</f>
        <v>#N/A</v>
      </c>
      <c r="AE1012" s="33" t="e">
        <f>VLOOKUP($B1012,三大美股走勢!$A$4:$J$495,7,FALSE)</f>
        <v>#N/A</v>
      </c>
      <c r="AF1012" s="33" t="e">
        <f>VLOOKUP($B1012,三大美股走勢!$A$4:$J$495,10,FALSE)</f>
        <v>#N/A</v>
      </c>
    </row>
    <row r="1013" spans="2:32">
      <c r="B1013" s="32">
        <v>43792</v>
      </c>
      <c r="C1013" s="33" t="e">
        <f>VLOOKUP($B1013,大盤與近月台指!$A$4:$I$499,2,FALSE)</f>
        <v>#N/A</v>
      </c>
      <c r="D1013" s="34" t="e">
        <f>VLOOKUP($B1013,大盤與近月台指!$A$4:$I$499,3,FALSE)</f>
        <v>#N/A</v>
      </c>
      <c r="E1013" s="35" t="e">
        <f>VLOOKUP($B1013,大盤與近月台指!$A$4:$I$499,4,FALSE)</f>
        <v>#N/A</v>
      </c>
      <c r="F1013" s="33" t="e">
        <f>VLOOKUP($B1013,大盤與近月台指!$A$4:$I$499,5,FALSE)</f>
        <v>#N/A</v>
      </c>
      <c r="G1013" s="49" t="e">
        <f>VLOOKUP($B1013,三大法人買賣超!$A$4:$I$500,3,FALSE)</f>
        <v>#N/A</v>
      </c>
      <c r="H1013" s="34" t="e">
        <f>VLOOKUP($B1013,三大法人買賣超!$A$4:$I$500,5,FALSE)</f>
        <v>#N/A</v>
      </c>
      <c r="I1013" s="27" t="e">
        <f>VLOOKUP($B1013,三大法人買賣超!$A$4:$I$500,7,FALSE)</f>
        <v>#N/A</v>
      </c>
      <c r="J1013" s="27" t="e">
        <f>VLOOKUP($B1013,三大法人買賣超!$A$4:$I$500,9,FALSE)</f>
        <v>#N/A</v>
      </c>
      <c r="K1013" s="37">
        <f>新台幣匯率美元指數!B1014</f>
        <v>0</v>
      </c>
      <c r="L1013" s="38">
        <f>新台幣匯率美元指數!C1014</f>
        <v>0</v>
      </c>
      <c r="M1013" s="39">
        <f>新台幣匯率美元指數!D1014</f>
        <v>0</v>
      </c>
      <c r="N1013" s="27" t="e">
        <f>VLOOKUP($B1013,外資期貨未平倉口數!$A$4:$M$499,4,FALSE)</f>
        <v>#N/A</v>
      </c>
      <c r="O1013" s="27" t="e">
        <f>VLOOKUP($B1013,外資期貨未平倉口數!$A$4:$M$499,9,FALSE)</f>
        <v>#N/A</v>
      </c>
      <c r="P1013" s="27" t="e">
        <f>VLOOKUP($B1013,外資期貨未平倉口數!$A$4:$M$499,10,FALSE)</f>
        <v>#N/A</v>
      </c>
      <c r="Q1013" s="27" t="e">
        <f>VLOOKUP($B1013,外資期貨未平倉口數!$A$4:$M$499,11,FALSE)</f>
        <v>#N/A</v>
      </c>
      <c r="R1013" s="64" t="e">
        <f>VLOOKUP($B1013,選擇權未平倉餘額!$A$4:$I$500,6,FALSE)</f>
        <v>#N/A</v>
      </c>
      <c r="S1013" s="64" t="e">
        <f>VLOOKUP($B1013,選擇權未平倉餘額!$A$4:$I$500,7,FALSE)</f>
        <v>#N/A</v>
      </c>
      <c r="T1013" s="64" t="e">
        <f>VLOOKUP($B1013,選擇權未平倉餘額!$A$4:$I$500,8,FALSE)</f>
        <v>#N/A</v>
      </c>
      <c r="U1013" s="64" t="e">
        <f>VLOOKUP($B1013,選擇權未平倉餘額!$A$4:$I$500,9,FALSE)</f>
        <v>#N/A</v>
      </c>
      <c r="V1013" s="39" t="e">
        <f>VLOOKUP($B1013,臺指選擇權P_C_Ratios!$A$4:$C$500,3,FALSE)</f>
        <v>#N/A</v>
      </c>
      <c r="W1013" s="41" t="e">
        <f>VLOOKUP($B1013,散戶多空比!$A$6:$L$500,12,FALSE)</f>
        <v>#N/A</v>
      </c>
      <c r="X1013" s="40" t="e">
        <f>VLOOKUP($B1013,期貨大額交易人未沖銷部位!$A$4:$O$499,4,FALSE)</f>
        <v>#N/A</v>
      </c>
      <c r="Y1013" s="40" t="e">
        <f>VLOOKUP($B1013,期貨大額交易人未沖銷部位!$A$4:$O$499,7,FALSE)</f>
        <v>#N/A</v>
      </c>
      <c r="Z1013" s="40" t="e">
        <f>VLOOKUP($B1013,期貨大額交易人未沖銷部位!$A$4:$O$499,10,FALSE)</f>
        <v>#N/A</v>
      </c>
      <c r="AA1013" s="40" t="e">
        <f>VLOOKUP($B1013,期貨大額交易人未沖銷部位!$A$4:$O$499,13,FALSE)</f>
        <v>#N/A</v>
      </c>
      <c r="AB1013" s="40" t="e">
        <f>VLOOKUP($B1013,期貨大額交易人未沖銷部位!$A$4:$O$499,14,FALSE)</f>
        <v>#N/A</v>
      </c>
      <c r="AC1013" s="40" t="e">
        <f>VLOOKUP($B1013,期貨大額交易人未沖銷部位!$A$4:$O$499,15,FALSE)</f>
        <v>#N/A</v>
      </c>
      <c r="AD1013" s="33" t="e">
        <f>VLOOKUP($B1013,三大美股走勢!$A$4:$J$495,4,FALSE)</f>
        <v>#N/A</v>
      </c>
      <c r="AE1013" s="33" t="e">
        <f>VLOOKUP($B1013,三大美股走勢!$A$4:$J$495,7,FALSE)</f>
        <v>#N/A</v>
      </c>
      <c r="AF1013" s="33" t="e">
        <f>VLOOKUP($B1013,三大美股走勢!$A$4:$J$495,10,FALSE)</f>
        <v>#N/A</v>
      </c>
    </row>
    <row r="1014" spans="2:32">
      <c r="B1014" s="32">
        <v>43793</v>
      </c>
      <c r="C1014" s="33" t="e">
        <f>VLOOKUP($B1014,大盤與近月台指!$A$4:$I$499,2,FALSE)</f>
        <v>#N/A</v>
      </c>
      <c r="D1014" s="34" t="e">
        <f>VLOOKUP($B1014,大盤與近月台指!$A$4:$I$499,3,FALSE)</f>
        <v>#N/A</v>
      </c>
      <c r="E1014" s="35" t="e">
        <f>VLOOKUP($B1014,大盤與近月台指!$A$4:$I$499,4,FALSE)</f>
        <v>#N/A</v>
      </c>
      <c r="F1014" s="33" t="e">
        <f>VLOOKUP($B1014,大盤與近月台指!$A$4:$I$499,5,FALSE)</f>
        <v>#N/A</v>
      </c>
      <c r="G1014" s="49" t="e">
        <f>VLOOKUP($B1014,三大法人買賣超!$A$4:$I$500,3,FALSE)</f>
        <v>#N/A</v>
      </c>
      <c r="H1014" s="34" t="e">
        <f>VLOOKUP($B1014,三大法人買賣超!$A$4:$I$500,5,FALSE)</f>
        <v>#N/A</v>
      </c>
      <c r="I1014" s="27" t="e">
        <f>VLOOKUP($B1014,三大法人買賣超!$A$4:$I$500,7,FALSE)</f>
        <v>#N/A</v>
      </c>
      <c r="J1014" s="27" t="e">
        <f>VLOOKUP($B1014,三大法人買賣超!$A$4:$I$500,9,FALSE)</f>
        <v>#N/A</v>
      </c>
      <c r="K1014" s="37">
        <f>新台幣匯率美元指數!B1015</f>
        <v>0</v>
      </c>
      <c r="L1014" s="38">
        <f>新台幣匯率美元指數!C1015</f>
        <v>0</v>
      </c>
      <c r="M1014" s="39">
        <f>新台幣匯率美元指數!D1015</f>
        <v>0</v>
      </c>
      <c r="N1014" s="27" t="e">
        <f>VLOOKUP($B1014,外資期貨未平倉口數!$A$4:$M$499,4,FALSE)</f>
        <v>#N/A</v>
      </c>
      <c r="O1014" s="27" t="e">
        <f>VLOOKUP($B1014,外資期貨未平倉口數!$A$4:$M$499,9,FALSE)</f>
        <v>#N/A</v>
      </c>
      <c r="P1014" s="27" t="e">
        <f>VLOOKUP($B1014,外資期貨未平倉口數!$A$4:$M$499,10,FALSE)</f>
        <v>#N/A</v>
      </c>
      <c r="Q1014" s="27" t="e">
        <f>VLOOKUP($B1014,外資期貨未平倉口數!$A$4:$M$499,11,FALSE)</f>
        <v>#N/A</v>
      </c>
      <c r="R1014" s="64" t="e">
        <f>VLOOKUP($B1014,選擇權未平倉餘額!$A$4:$I$500,6,FALSE)</f>
        <v>#N/A</v>
      </c>
      <c r="S1014" s="64" t="e">
        <f>VLOOKUP($B1014,選擇權未平倉餘額!$A$4:$I$500,7,FALSE)</f>
        <v>#N/A</v>
      </c>
      <c r="T1014" s="64" t="e">
        <f>VLOOKUP($B1014,選擇權未平倉餘額!$A$4:$I$500,8,FALSE)</f>
        <v>#N/A</v>
      </c>
      <c r="U1014" s="64" t="e">
        <f>VLOOKUP($B1014,選擇權未平倉餘額!$A$4:$I$500,9,FALSE)</f>
        <v>#N/A</v>
      </c>
      <c r="V1014" s="39" t="e">
        <f>VLOOKUP($B1014,臺指選擇權P_C_Ratios!$A$4:$C$500,3,FALSE)</f>
        <v>#N/A</v>
      </c>
      <c r="W1014" s="41" t="e">
        <f>VLOOKUP($B1014,散戶多空比!$A$6:$L$500,12,FALSE)</f>
        <v>#N/A</v>
      </c>
      <c r="X1014" s="40" t="e">
        <f>VLOOKUP($B1014,期貨大額交易人未沖銷部位!$A$4:$O$499,4,FALSE)</f>
        <v>#N/A</v>
      </c>
      <c r="Y1014" s="40" t="e">
        <f>VLOOKUP($B1014,期貨大額交易人未沖銷部位!$A$4:$O$499,7,FALSE)</f>
        <v>#N/A</v>
      </c>
      <c r="Z1014" s="40" t="e">
        <f>VLOOKUP($B1014,期貨大額交易人未沖銷部位!$A$4:$O$499,10,FALSE)</f>
        <v>#N/A</v>
      </c>
      <c r="AA1014" s="40" t="e">
        <f>VLOOKUP($B1014,期貨大額交易人未沖銷部位!$A$4:$O$499,13,FALSE)</f>
        <v>#N/A</v>
      </c>
      <c r="AB1014" s="40" t="e">
        <f>VLOOKUP($B1014,期貨大額交易人未沖銷部位!$A$4:$O$499,14,FALSE)</f>
        <v>#N/A</v>
      </c>
      <c r="AC1014" s="40" t="e">
        <f>VLOOKUP($B1014,期貨大額交易人未沖銷部位!$A$4:$O$499,15,FALSE)</f>
        <v>#N/A</v>
      </c>
      <c r="AD1014" s="33" t="e">
        <f>VLOOKUP($B1014,三大美股走勢!$A$4:$J$495,4,FALSE)</f>
        <v>#N/A</v>
      </c>
      <c r="AE1014" s="33" t="e">
        <f>VLOOKUP($B1014,三大美股走勢!$A$4:$J$495,7,FALSE)</f>
        <v>#N/A</v>
      </c>
      <c r="AF1014" s="33" t="e">
        <f>VLOOKUP($B1014,三大美股走勢!$A$4:$J$495,10,FALSE)</f>
        <v>#N/A</v>
      </c>
    </row>
    <row r="1015" spans="2:32">
      <c r="B1015" s="32">
        <v>43794</v>
      </c>
      <c r="C1015" s="33" t="e">
        <f>VLOOKUP($B1015,大盤與近月台指!$A$4:$I$499,2,FALSE)</f>
        <v>#N/A</v>
      </c>
      <c r="D1015" s="34" t="e">
        <f>VLOOKUP($B1015,大盤與近月台指!$A$4:$I$499,3,FALSE)</f>
        <v>#N/A</v>
      </c>
      <c r="E1015" s="35" t="e">
        <f>VLOOKUP($B1015,大盤與近月台指!$A$4:$I$499,4,FALSE)</f>
        <v>#N/A</v>
      </c>
      <c r="F1015" s="33" t="e">
        <f>VLOOKUP($B1015,大盤與近月台指!$A$4:$I$499,5,FALSE)</f>
        <v>#N/A</v>
      </c>
      <c r="G1015" s="49" t="e">
        <f>VLOOKUP($B1015,三大法人買賣超!$A$4:$I$500,3,FALSE)</f>
        <v>#N/A</v>
      </c>
      <c r="H1015" s="34" t="e">
        <f>VLOOKUP($B1015,三大法人買賣超!$A$4:$I$500,5,FALSE)</f>
        <v>#N/A</v>
      </c>
      <c r="I1015" s="27" t="e">
        <f>VLOOKUP($B1015,三大法人買賣超!$A$4:$I$500,7,FALSE)</f>
        <v>#N/A</v>
      </c>
      <c r="J1015" s="27" t="e">
        <f>VLOOKUP($B1015,三大法人買賣超!$A$4:$I$500,9,FALSE)</f>
        <v>#N/A</v>
      </c>
      <c r="K1015" s="37">
        <f>新台幣匯率美元指數!B1016</f>
        <v>0</v>
      </c>
      <c r="L1015" s="38">
        <f>新台幣匯率美元指數!C1016</f>
        <v>0</v>
      </c>
      <c r="M1015" s="39">
        <f>新台幣匯率美元指數!D1016</f>
        <v>0</v>
      </c>
      <c r="N1015" s="27" t="e">
        <f>VLOOKUP($B1015,外資期貨未平倉口數!$A$4:$M$499,4,FALSE)</f>
        <v>#N/A</v>
      </c>
      <c r="O1015" s="27" t="e">
        <f>VLOOKUP($B1015,外資期貨未平倉口數!$A$4:$M$499,9,FALSE)</f>
        <v>#N/A</v>
      </c>
      <c r="P1015" s="27" t="e">
        <f>VLOOKUP($B1015,外資期貨未平倉口數!$A$4:$M$499,10,FALSE)</f>
        <v>#N/A</v>
      </c>
      <c r="Q1015" s="27" t="e">
        <f>VLOOKUP($B1015,外資期貨未平倉口數!$A$4:$M$499,11,FALSE)</f>
        <v>#N/A</v>
      </c>
      <c r="R1015" s="64" t="e">
        <f>VLOOKUP($B1015,選擇權未平倉餘額!$A$4:$I$500,6,FALSE)</f>
        <v>#N/A</v>
      </c>
      <c r="S1015" s="64" t="e">
        <f>VLOOKUP($B1015,選擇權未平倉餘額!$A$4:$I$500,7,FALSE)</f>
        <v>#N/A</v>
      </c>
      <c r="T1015" s="64" t="e">
        <f>VLOOKUP($B1015,選擇權未平倉餘額!$A$4:$I$500,8,FALSE)</f>
        <v>#N/A</v>
      </c>
      <c r="U1015" s="64" t="e">
        <f>VLOOKUP($B1015,選擇權未平倉餘額!$A$4:$I$500,9,FALSE)</f>
        <v>#N/A</v>
      </c>
      <c r="V1015" s="39" t="e">
        <f>VLOOKUP($B1015,臺指選擇權P_C_Ratios!$A$4:$C$500,3,FALSE)</f>
        <v>#N/A</v>
      </c>
      <c r="W1015" s="41" t="e">
        <f>VLOOKUP($B1015,散戶多空比!$A$6:$L$500,12,FALSE)</f>
        <v>#N/A</v>
      </c>
      <c r="X1015" s="40" t="e">
        <f>VLOOKUP($B1015,期貨大額交易人未沖銷部位!$A$4:$O$499,4,FALSE)</f>
        <v>#N/A</v>
      </c>
      <c r="Y1015" s="40" t="e">
        <f>VLOOKUP($B1015,期貨大額交易人未沖銷部位!$A$4:$O$499,7,FALSE)</f>
        <v>#N/A</v>
      </c>
      <c r="Z1015" s="40" t="e">
        <f>VLOOKUP($B1015,期貨大額交易人未沖銷部位!$A$4:$O$499,10,FALSE)</f>
        <v>#N/A</v>
      </c>
      <c r="AA1015" s="40" t="e">
        <f>VLOOKUP($B1015,期貨大額交易人未沖銷部位!$A$4:$O$499,13,FALSE)</f>
        <v>#N/A</v>
      </c>
      <c r="AB1015" s="40" t="e">
        <f>VLOOKUP($B1015,期貨大額交易人未沖銷部位!$A$4:$O$499,14,FALSE)</f>
        <v>#N/A</v>
      </c>
      <c r="AC1015" s="40" t="e">
        <f>VLOOKUP($B1015,期貨大額交易人未沖銷部位!$A$4:$O$499,15,FALSE)</f>
        <v>#N/A</v>
      </c>
      <c r="AD1015" s="33" t="e">
        <f>VLOOKUP($B1015,三大美股走勢!$A$4:$J$495,4,FALSE)</f>
        <v>#N/A</v>
      </c>
      <c r="AE1015" s="33" t="e">
        <f>VLOOKUP($B1015,三大美股走勢!$A$4:$J$495,7,FALSE)</f>
        <v>#N/A</v>
      </c>
      <c r="AF1015" s="33" t="e">
        <f>VLOOKUP($B1015,三大美股走勢!$A$4:$J$495,10,FALSE)</f>
        <v>#N/A</v>
      </c>
    </row>
    <row r="1016" spans="2:32">
      <c r="B1016" s="32">
        <v>43795</v>
      </c>
      <c r="C1016" s="33" t="e">
        <f>VLOOKUP($B1016,大盤與近月台指!$A$4:$I$499,2,FALSE)</f>
        <v>#N/A</v>
      </c>
      <c r="D1016" s="34" t="e">
        <f>VLOOKUP($B1016,大盤與近月台指!$A$4:$I$499,3,FALSE)</f>
        <v>#N/A</v>
      </c>
      <c r="E1016" s="35" t="e">
        <f>VLOOKUP($B1016,大盤與近月台指!$A$4:$I$499,4,FALSE)</f>
        <v>#N/A</v>
      </c>
      <c r="F1016" s="33" t="e">
        <f>VLOOKUP($B1016,大盤與近月台指!$A$4:$I$499,5,FALSE)</f>
        <v>#N/A</v>
      </c>
      <c r="G1016" s="49" t="e">
        <f>VLOOKUP($B1016,三大法人買賣超!$A$4:$I$500,3,FALSE)</f>
        <v>#N/A</v>
      </c>
      <c r="H1016" s="34" t="e">
        <f>VLOOKUP($B1016,三大法人買賣超!$A$4:$I$500,5,FALSE)</f>
        <v>#N/A</v>
      </c>
      <c r="I1016" s="27" t="e">
        <f>VLOOKUP($B1016,三大法人買賣超!$A$4:$I$500,7,FALSE)</f>
        <v>#N/A</v>
      </c>
      <c r="J1016" s="27" t="e">
        <f>VLOOKUP($B1016,三大法人買賣超!$A$4:$I$500,9,FALSE)</f>
        <v>#N/A</v>
      </c>
      <c r="K1016" s="37">
        <f>新台幣匯率美元指數!B1017</f>
        <v>0</v>
      </c>
      <c r="L1016" s="38">
        <f>新台幣匯率美元指數!C1017</f>
        <v>0</v>
      </c>
      <c r="M1016" s="39">
        <f>新台幣匯率美元指數!D1017</f>
        <v>0</v>
      </c>
      <c r="N1016" s="27" t="e">
        <f>VLOOKUP($B1016,外資期貨未平倉口數!$A$4:$M$499,4,FALSE)</f>
        <v>#N/A</v>
      </c>
      <c r="O1016" s="27" t="e">
        <f>VLOOKUP($B1016,外資期貨未平倉口數!$A$4:$M$499,9,FALSE)</f>
        <v>#N/A</v>
      </c>
      <c r="P1016" s="27" t="e">
        <f>VLOOKUP($B1016,外資期貨未平倉口數!$A$4:$M$499,10,FALSE)</f>
        <v>#N/A</v>
      </c>
      <c r="Q1016" s="27" t="e">
        <f>VLOOKUP($B1016,外資期貨未平倉口數!$A$4:$M$499,11,FALSE)</f>
        <v>#N/A</v>
      </c>
      <c r="R1016" s="64" t="e">
        <f>VLOOKUP($B1016,選擇權未平倉餘額!$A$4:$I$500,6,FALSE)</f>
        <v>#N/A</v>
      </c>
      <c r="S1016" s="64" t="e">
        <f>VLOOKUP($B1016,選擇權未平倉餘額!$A$4:$I$500,7,FALSE)</f>
        <v>#N/A</v>
      </c>
      <c r="T1016" s="64" t="e">
        <f>VLOOKUP($B1016,選擇權未平倉餘額!$A$4:$I$500,8,FALSE)</f>
        <v>#N/A</v>
      </c>
      <c r="U1016" s="64" t="e">
        <f>VLOOKUP($B1016,選擇權未平倉餘額!$A$4:$I$500,9,FALSE)</f>
        <v>#N/A</v>
      </c>
      <c r="V1016" s="39" t="e">
        <f>VLOOKUP($B1016,臺指選擇權P_C_Ratios!$A$4:$C$500,3,FALSE)</f>
        <v>#N/A</v>
      </c>
      <c r="W1016" s="41" t="e">
        <f>VLOOKUP($B1016,散戶多空比!$A$6:$L$500,12,FALSE)</f>
        <v>#N/A</v>
      </c>
      <c r="X1016" s="40" t="e">
        <f>VLOOKUP($B1016,期貨大額交易人未沖銷部位!$A$4:$O$499,4,FALSE)</f>
        <v>#N/A</v>
      </c>
      <c r="Y1016" s="40" t="e">
        <f>VLOOKUP($B1016,期貨大額交易人未沖銷部位!$A$4:$O$499,7,FALSE)</f>
        <v>#N/A</v>
      </c>
      <c r="Z1016" s="40" t="e">
        <f>VLOOKUP($B1016,期貨大額交易人未沖銷部位!$A$4:$O$499,10,FALSE)</f>
        <v>#N/A</v>
      </c>
      <c r="AA1016" s="40" t="e">
        <f>VLOOKUP($B1016,期貨大額交易人未沖銷部位!$A$4:$O$499,13,FALSE)</f>
        <v>#N/A</v>
      </c>
      <c r="AB1016" s="40" t="e">
        <f>VLOOKUP($B1016,期貨大額交易人未沖銷部位!$A$4:$O$499,14,FALSE)</f>
        <v>#N/A</v>
      </c>
      <c r="AC1016" s="40" t="e">
        <f>VLOOKUP($B1016,期貨大額交易人未沖銷部位!$A$4:$O$499,15,FALSE)</f>
        <v>#N/A</v>
      </c>
      <c r="AD1016" s="33" t="e">
        <f>VLOOKUP($B1016,三大美股走勢!$A$4:$J$495,4,FALSE)</f>
        <v>#N/A</v>
      </c>
      <c r="AE1016" s="33" t="e">
        <f>VLOOKUP($B1016,三大美股走勢!$A$4:$J$495,7,FALSE)</f>
        <v>#N/A</v>
      </c>
      <c r="AF1016" s="33" t="e">
        <f>VLOOKUP($B1016,三大美股走勢!$A$4:$J$495,10,FALSE)</f>
        <v>#N/A</v>
      </c>
    </row>
    <row r="1017" spans="2:32">
      <c r="B1017" s="32">
        <v>43796</v>
      </c>
      <c r="C1017" s="33" t="e">
        <f>VLOOKUP($B1017,大盤與近月台指!$A$4:$I$499,2,FALSE)</f>
        <v>#N/A</v>
      </c>
      <c r="D1017" s="34" t="e">
        <f>VLOOKUP($B1017,大盤與近月台指!$A$4:$I$499,3,FALSE)</f>
        <v>#N/A</v>
      </c>
      <c r="E1017" s="35" t="e">
        <f>VLOOKUP($B1017,大盤與近月台指!$A$4:$I$499,4,FALSE)</f>
        <v>#N/A</v>
      </c>
      <c r="F1017" s="33" t="e">
        <f>VLOOKUP($B1017,大盤與近月台指!$A$4:$I$499,5,FALSE)</f>
        <v>#N/A</v>
      </c>
      <c r="G1017" s="49" t="e">
        <f>VLOOKUP($B1017,三大法人買賣超!$A$4:$I$500,3,FALSE)</f>
        <v>#N/A</v>
      </c>
      <c r="H1017" s="34" t="e">
        <f>VLOOKUP($B1017,三大法人買賣超!$A$4:$I$500,5,FALSE)</f>
        <v>#N/A</v>
      </c>
      <c r="I1017" s="27" t="e">
        <f>VLOOKUP($B1017,三大法人買賣超!$A$4:$I$500,7,FALSE)</f>
        <v>#N/A</v>
      </c>
      <c r="J1017" s="27" t="e">
        <f>VLOOKUP($B1017,三大法人買賣超!$A$4:$I$500,9,FALSE)</f>
        <v>#N/A</v>
      </c>
      <c r="K1017" s="37">
        <f>新台幣匯率美元指數!B1018</f>
        <v>0</v>
      </c>
      <c r="L1017" s="38">
        <f>新台幣匯率美元指數!C1018</f>
        <v>0</v>
      </c>
      <c r="M1017" s="39">
        <f>新台幣匯率美元指數!D1018</f>
        <v>0</v>
      </c>
      <c r="N1017" s="27" t="e">
        <f>VLOOKUP($B1017,外資期貨未平倉口數!$A$4:$M$499,4,FALSE)</f>
        <v>#N/A</v>
      </c>
      <c r="O1017" s="27" t="e">
        <f>VLOOKUP($B1017,外資期貨未平倉口數!$A$4:$M$499,9,FALSE)</f>
        <v>#N/A</v>
      </c>
      <c r="P1017" s="27" t="e">
        <f>VLOOKUP($B1017,外資期貨未平倉口數!$A$4:$M$499,10,FALSE)</f>
        <v>#N/A</v>
      </c>
      <c r="Q1017" s="27" t="e">
        <f>VLOOKUP($B1017,外資期貨未平倉口數!$A$4:$M$499,11,FALSE)</f>
        <v>#N/A</v>
      </c>
      <c r="R1017" s="64" t="e">
        <f>VLOOKUP($B1017,選擇權未平倉餘額!$A$4:$I$500,6,FALSE)</f>
        <v>#N/A</v>
      </c>
      <c r="S1017" s="64" t="e">
        <f>VLOOKUP($B1017,選擇權未平倉餘額!$A$4:$I$500,7,FALSE)</f>
        <v>#N/A</v>
      </c>
      <c r="T1017" s="64" t="e">
        <f>VLOOKUP($B1017,選擇權未平倉餘額!$A$4:$I$500,8,FALSE)</f>
        <v>#N/A</v>
      </c>
      <c r="U1017" s="64" t="e">
        <f>VLOOKUP($B1017,選擇權未平倉餘額!$A$4:$I$500,9,FALSE)</f>
        <v>#N/A</v>
      </c>
      <c r="V1017" s="39" t="e">
        <f>VLOOKUP($B1017,臺指選擇權P_C_Ratios!$A$4:$C$500,3,FALSE)</f>
        <v>#N/A</v>
      </c>
      <c r="W1017" s="41" t="e">
        <f>VLOOKUP($B1017,散戶多空比!$A$6:$L$500,12,FALSE)</f>
        <v>#N/A</v>
      </c>
      <c r="X1017" s="40" t="e">
        <f>VLOOKUP($B1017,期貨大額交易人未沖銷部位!$A$4:$O$499,4,FALSE)</f>
        <v>#N/A</v>
      </c>
      <c r="Y1017" s="40" t="e">
        <f>VLOOKUP($B1017,期貨大額交易人未沖銷部位!$A$4:$O$499,7,FALSE)</f>
        <v>#N/A</v>
      </c>
      <c r="Z1017" s="40" t="e">
        <f>VLOOKUP($B1017,期貨大額交易人未沖銷部位!$A$4:$O$499,10,FALSE)</f>
        <v>#N/A</v>
      </c>
      <c r="AA1017" s="40" t="e">
        <f>VLOOKUP($B1017,期貨大額交易人未沖銷部位!$A$4:$O$499,13,FALSE)</f>
        <v>#N/A</v>
      </c>
      <c r="AB1017" s="40" t="e">
        <f>VLOOKUP($B1017,期貨大額交易人未沖銷部位!$A$4:$O$499,14,FALSE)</f>
        <v>#N/A</v>
      </c>
      <c r="AC1017" s="40" t="e">
        <f>VLOOKUP($B1017,期貨大額交易人未沖銷部位!$A$4:$O$499,15,FALSE)</f>
        <v>#N/A</v>
      </c>
      <c r="AD1017" s="33" t="e">
        <f>VLOOKUP($B1017,三大美股走勢!$A$4:$J$495,4,FALSE)</f>
        <v>#N/A</v>
      </c>
      <c r="AE1017" s="33" t="e">
        <f>VLOOKUP($B1017,三大美股走勢!$A$4:$J$495,7,FALSE)</f>
        <v>#N/A</v>
      </c>
      <c r="AF1017" s="33" t="e">
        <f>VLOOKUP($B1017,三大美股走勢!$A$4:$J$495,10,FALSE)</f>
        <v>#N/A</v>
      </c>
    </row>
    <row r="1018" spans="2:32">
      <c r="B1018" s="32">
        <v>43797</v>
      </c>
      <c r="C1018" s="33" t="e">
        <f>VLOOKUP($B1018,大盤與近月台指!$A$4:$I$499,2,FALSE)</f>
        <v>#N/A</v>
      </c>
      <c r="D1018" s="34" t="e">
        <f>VLOOKUP($B1018,大盤與近月台指!$A$4:$I$499,3,FALSE)</f>
        <v>#N/A</v>
      </c>
      <c r="E1018" s="35" t="e">
        <f>VLOOKUP($B1018,大盤與近月台指!$A$4:$I$499,4,FALSE)</f>
        <v>#N/A</v>
      </c>
      <c r="F1018" s="33" t="e">
        <f>VLOOKUP($B1018,大盤與近月台指!$A$4:$I$499,5,FALSE)</f>
        <v>#N/A</v>
      </c>
      <c r="G1018" s="49" t="e">
        <f>VLOOKUP($B1018,三大法人買賣超!$A$4:$I$500,3,FALSE)</f>
        <v>#N/A</v>
      </c>
      <c r="H1018" s="34" t="e">
        <f>VLOOKUP($B1018,三大法人買賣超!$A$4:$I$500,5,FALSE)</f>
        <v>#N/A</v>
      </c>
      <c r="I1018" s="27" t="e">
        <f>VLOOKUP($B1018,三大法人買賣超!$A$4:$I$500,7,FALSE)</f>
        <v>#N/A</v>
      </c>
      <c r="J1018" s="27" t="e">
        <f>VLOOKUP($B1018,三大法人買賣超!$A$4:$I$500,9,FALSE)</f>
        <v>#N/A</v>
      </c>
      <c r="K1018" s="37">
        <f>新台幣匯率美元指數!B1019</f>
        <v>0</v>
      </c>
      <c r="L1018" s="38">
        <f>新台幣匯率美元指數!C1019</f>
        <v>0</v>
      </c>
      <c r="M1018" s="39">
        <f>新台幣匯率美元指數!D1019</f>
        <v>0</v>
      </c>
      <c r="N1018" s="27" t="e">
        <f>VLOOKUP($B1018,外資期貨未平倉口數!$A$4:$M$499,4,FALSE)</f>
        <v>#N/A</v>
      </c>
      <c r="O1018" s="27" t="e">
        <f>VLOOKUP($B1018,外資期貨未平倉口數!$A$4:$M$499,9,FALSE)</f>
        <v>#N/A</v>
      </c>
      <c r="P1018" s="27" t="e">
        <f>VLOOKUP($B1018,外資期貨未平倉口數!$A$4:$M$499,10,FALSE)</f>
        <v>#N/A</v>
      </c>
      <c r="Q1018" s="27" t="e">
        <f>VLOOKUP($B1018,外資期貨未平倉口數!$A$4:$M$499,11,FALSE)</f>
        <v>#N/A</v>
      </c>
      <c r="R1018" s="64" t="e">
        <f>VLOOKUP($B1018,選擇權未平倉餘額!$A$4:$I$500,6,FALSE)</f>
        <v>#N/A</v>
      </c>
      <c r="S1018" s="64" t="e">
        <f>VLOOKUP($B1018,選擇權未平倉餘額!$A$4:$I$500,7,FALSE)</f>
        <v>#N/A</v>
      </c>
      <c r="T1018" s="64" t="e">
        <f>VLOOKUP($B1018,選擇權未平倉餘額!$A$4:$I$500,8,FALSE)</f>
        <v>#N/A</v>
      </c>
      <c r="U1018" s="64" t="e">
        <f>VLOOKUP($B1018,選擇權未平倉餘額!$A$4:$I$500,9,FALSE)</f>
        <v>#N/A</v>
      </c>
      <c r="V1018" s="39" t="e">
        <f>VLOOKUP($B1018,臺指選擇權P_C_Ratios!$A$4:$C$500,3,FALSE)</f>
        <v>#N/A</v>
      </c>
      <c r="W1018" s="41" t="e">
        <f>VLOOKUP($B1018,散戶多空比!$A$6:$L$500,12,FALSE)</f>
        <v>#N/A</v>
      </c>
      <c r="X1018" s="40" t="e">
        <f>VLOOKUP($B1018,期貨大額交易人未沖銷部位!$A$4:$O$499,4,FALSE)</f>
        <v>#N/A</v>
      </c>
      <c r="Y1018" s="40" t="e">
        <f>VLOOKUP($B1018,期貨大額交易人未沖銷部位!$A$4:$O$499,7,FALSE)</f>
        <v>#N/A</v>
      </c>
      <c r="Z1018" s="40" t="e">
        <f>VLOOKUP($B1018,期貨大額交易人未沖銷部位!$A$4:$O$499,10,FALSE)</f>
        <v>#N/A</v>
      </c>
      <c r="AA1018" s="40" t="e">
        <f>VLOOKUP($B1018,期貨大額交易人未沖銷部位!$A$4:$O$499,13,FALSE)</f>
        <v>#N/A</v>
      </c>
      <c r="AB1018" s="40" t="e">
        <f>VLOOKUP($B1018,期貨大額交易人未沖銷部位!$A$4:$O$499,14,FALSE)</f>
        <v>#N/A</v>
      </c>
      <c r="AC1018" s="40" t="e">
        <f>VLOOKUP($B1018,期貨大額交易人未沖銷部位!$A$4:$O$499,15,FALSE)</f>
        <v>#N/A</v>
      </c>
      <c r="AD1018" s="33" t="e">
        <f>VLOOKUP($B1018,三大美股走勢!$A$4:$J$495,4,FALSE)</f>
        <v>#N/A</v>
      </c>
      <c r="AE1018" s="33" t="e">
        <f>VLOOKUP($B1018,三大美股走勢!$A$4:$J$495,7,FALSE)</f>
        <v>#N/A</v>
      </c>
      <c r="AF1018" s="33" t="e">
        <f>VLOOKUP($B1018,三大美股走勢!$A$4:$J$495,10,FALSE)</f>
        <v>#N/A</v>
      </c>
    </row>
    <row r="1019" spans="2:32">
      <c r="B1019" s="32">
        <v>43798</v>
      </c>
      <c r="C1019" s="33" t="e">
        <f>VLOOKUP($B1019,大盤與近月台指!$A$4:$I$499,2,FALSE)</f>
        <v>#N/A</v>
      </c>
      <c r="D1019" s="34" t="e">
        <f>VLOOKUP($B1019,大盤與近月台指!$A$4:$I$499,3,FALSE)</f>
        <v>#N/A</v>
      </c>
      <c r="E1019" s="35" t="e">
        <f>VLOOKUP($B1019,大盤與近月台指!$A$4:$I$499,4,FALSE)</f>
        <v>#N/A</v>
      </c>
      <c r="F1019" s="33" t="e">
        <f>VLOOKUP($B1019,大盤與近月台指!$A$4:$I$499,5,FALSE)</f>
        <v>#N/A</v>
      </c>
      <c r="G1019" s="49" t="e">
        <f>VLOOKUP($B1019,三大法人買賣超!$A$4:$I$500,3,FALSE)</f>
        <v>#N/A</v>
      </c>
      <c r="H1019" s="34" t="e">
        <f>VLOOKUP($B1019,三大法人買賣超!$A$4:$I$500,5,FALSE)</f>
        <v>#N/A</v>
      </c>
      <c r="I1019" s="27" t="e">
        <f>VLOOKUP($B1019,三大法人買賣超!$A$4:$I$500,7,FALSE)</f>
        <v>#N/A</v>
      </c>
      <c r="J1019" s="27" t="e">
        <f>VLOOKUP($B1019,三大法人買賣超!$A$4:$I$500,9,FALSE)</f>
        <v>#N/A</v>
      </c>
      <c r="K1019" s="37">
        <f>新台幣匯率美元指數!B1020</f>
        <v>0</v>
      </c>
      <c r="L1019" s="38">
        <f>新台幣匯率美元指數!C1020</f>
        <v>0</v>
      </c>
      <c r="M1019" s="39">
        <f>新台幣匯率美元指數!D1020</f>
        <v>0</v>
      </c>
      <c r="N1019" s="27" t="e">
        <f>VLOOKUP($B1019,外資期貨未平倉口數!$A$4:$M$499,4,FALSE)</f>
        <v>#N/A</v>
      </c>
      <c r="O1019" s="27" t="e">
        <f>VLOOKUP($B1019,外資期貨未平倉口數!$A$4:$M$499,9,FALSE)</f>
        <v>#N/A</v>
      </c>
      <c r="P1019" s="27" t="e">
        <f>VLOOKUP($B1019,外資期貨未平倉口數!$A$4:$M$499,10,FALSE)</f>
        <v>#N/A</v>
      </c>
      <c r="Q1019" s="27" t="e">
        <f>VLOOKUP($B1019,外資期貨未平倉口數!$A$4:$M$499,11,FALSE)</f>
        <v>#N/A</v>
      </c>
      <c r="R1019" s="64" t="e">
        <f>VLOOKUP($B1019,選擇權未平倉餘額!$A$4:$I$500,6,FALSE)</f>
        <v>#N/A</v>
      </c>
      <c r="S1019" s="64" t="e">
        <f>VLOOKUP($B1019,選擇權未平倉餘額!$A$4:$I$500,7,FALSE)</f>
        <v>#N/A</v>
      </c>
      <c r="T1019" s="64" t="e">
        <f>VLOOKUP($B1019,選擇權未平倉餘額!$A$4:$I$500,8,FALSE)</f>
        <v>#N/A</v>
      </c>
      <c r="U1019" s="64" t="e">
        <f>VLOOKUP($B1019,選擇權未平倉餘額!$A$4:$I$500,9,FALSE)</f>
        <v>#N/A</v>
      </c>
      <c r="V1019" s="39" t="e">
        <f>VLOOKUP($B1019,臺指選擇權P_C_Ratios!$A$4:$C$500,3,FALSE)</f>
        <v>#N/A</v>
      </c>
      <c r="W1019" s="41" t="e">
        <f>VLOOKUP($B1019,散戶多空比!$A$6:$L$500,12,FALSE)</f>
        <v>#N/A</v>
      </c>
      <c r="X1019" s="40" t="e">
        <f>VLOOKUP($B1019,期貨大額交易人未沖銷部位!$A$4:$O$499,4,FALSE)</f>
        <v>#N/A</v>
      </c>
      <c r="Y1019" s="40" t="e">
        <f>VLOOKUP($B1019,期貨大額交易人未沖銷部位!$A$4:$O$499,7,FALSE)</f>
        <v>#N/A</v>
      </c>
      <c r="Z1019" s="40" t="e">
        <f>VLOOKUP($B1019,期貨大額交易人未沖銷部位!$A$4:$O$499,10,FALSE)</f>
        <v>#N/A</v>
      </c>
      <c r="AA1019" s="40" t="e">
        <f>VLOOKUP($B1019,期貨大額交易人未沖銷部位!$A$4:$O$499,13,FALSE)</f>
        <v>#N/A</v>
      </c>
      <c r="AB1019" s="40" t="e">
        <f>VLOOKUP($B1019,期貨大額交易人未沖銷部位!$A$4:$O$499,14,FALSE)</f>
        <v>#N/A</v>
      </c>
      <c r="AC1019" s="40" t="e">
        <f>VLOOKUP($B1019,期貨大額交易人未沖銷部位!$A$4:$O$499,15,FALSE)</f>
        <v>#N/A</v>
      </c>
      <c r="AD1019" s="33" t="e">
        <f>VLOOKUP($B1019,三大美股走勢!$A$4:$J$495,4,FALSE)</f>
        <v>#N/A</v>
      </c>
      <c r="AE1019" s="33" t="e">
        <f>VLOOKUP($B1019,三大美股走勢!$A$4:$J$495,7,FALSE)</f>
        <v>#N/A</v>
      </c>
      <c r="AF1019" s="33" t="e">
        <f>VLOOKUP($B1019,三大美股走勢!$A$4:$J$495,10,FALSE)</f>
        <v>#N/A</v>
      </c>
    </row>
    <row r="1020" spans="2:32">
      <c r="B1020" s="32">
        <v>43799</v>
      </c>
      <c r="C1020" s="33" t="e">
        <f>VLOOKUP($B1020,大盤與近月台指!$A$4:$I$499,2,FALSE)</f>
        <v>#N/A</v>
      </c>
      <c r="D1020" s="34" t="e">
        <f>VLOOKUP($B1020,大盤與近月台指!$A$4:$I$499,3,FALSE)</f>
        <v>#N/A</v>
      </c>
      <c r="E1020" s="35" t="e">
        <f>VLOOKUP($B1020,大盤與近月台指!$A$4:$I$499,4,FALSE)</f>
        <v>#N/A</v>
      </c>
      <c r="F1020" s="33" t="e">
        <f>VLOOKUP($B1020,大盤與近月台指!$A$4:$I$499,5,FALSE)</f>
        <v>#N/A</v>
      </c>
      <c r="G1020" s="49" t="e">
        <f>VLOOKUP($B1020,三大法人買賣超!$A$4:$I$500,3,FALSE)</f>
        <v>#N/A</v>
      </c>
      <c r="H1020" s="34" t="e">
        <f>VLOOKUP($B1020,三大法人買賣超!$A$4:$I$500,5,FALSE)</f>
        <v>#N/A</v>
      </c>
      <c r="I1020" s="27" t="e">
        <f>VLOOKUP($B1020,三大法人買賣超!$A$4:$I$500,7,FALSE)</f>
        <v>#N/A</v>
      </c>
      <c r="J1020" s="27" t="e">
        <f>VLOOKUP($B1020,三大法人買賣超!$A$4:$I$500,9,FALSE)</f>
        <v>#N/A</v>
      </c>
      <c r="K1020" s="37">
        <f>新台幣匯率美元指數!B1021</f>
        <v>0</v>
      </c>
      <c r="L1020" s="38">
        <f>新台幣匯率美元指數!C1021</f>
        <v>0</v>
      </c>
      <c r="M1020" s="39">
        <f>新台幣匯率美元指數!D1021</f>
        <v>0</v>
      </c>
      <c r="N1020" s="27" t="e">
        <f>VLOOKUP($B1020,外資期貨未平倉口數!$A$4:$M$499,4,FALSE)</f>
        <v>#N/A</v>
      </c>
      <c r="O1020" s="27" t="e">
        <f>VLOOKUP($B1020,外資期貨未平倉口數!$A$4:$M$499,9,FALSE)</f>
        <v>#N/A</v>
      </c>
      <c r="P1020" s="27" t="e">
        <f>VLOOKUP($B1020,外資期貨未平倉口數!$A$4:$M$499,10,FALSE)</f>
        <v>#N/A</v>
      </c>
      <c r="Q1020" s="27" t="e">
        <f>VLOOKUP($B1020,外資期貨未平倉口數!$A$4:$M$499,11,FALSE)</f>
        <v>#N/A</v>
      </c>
      <c r="R1020" s="64" t="e">
        <f>VLOOKUP($B1020,選擇權未平倉餘額!$A$4:$I$500,6,FALSE)</f>
        <v>#N/A</v>
      </c>
      <c r="S1020" s="64" t="e">
        <f>VLOOKUP($B1020,選擇權未平倉餘額!$A$4:$I$500,7,FALSE)</f>
        <v>#N/A</v>
      </c>
      <c r="T1020" s="64" t="e">
        <f>VLOOKUP($B1020,選擇權未平倉餘額!$A$4:$I$500,8,FALSE)</f>
        <v>#N/A</v>
      </c>
      <c r="U1020" s="64" t="e">
        <f>VLOOKUP($B1020,選擇權未平倉餘額!$A$4:$I$500,9,FALSE)</f>
        <v>#N/A</v>
      </c>
      <c r="V1020" s="39" t="e">
        <f>VLOOKUP($B1020,臺指選擇權P_C_Ratios!$A$4:$C$500,3,FALSE)</f>
        <v>#N/A</v>
      </c>
      <c r="W1020" s="41" t="e">
        <f>VLOOKUP($B1020,散戶多空比!$A$6:$L$500,12,FALSE)</f>
        <v>#N/A</v>
      </c>
      <c r="X1020" s="40" t="e">
        <f>VLOOKUP($B1020,期貨大額交易人未沖銷部位!$A$4:$O$499,4,FALSE)</f>
        <v>#N/A</v>
      </c>
      <c r="Y1020" s="40" t="e">
        <f>VLOOKUP($B1020,期貨大額交易人未沖銷部位!$A$4:$O$499,7,FALSE)</f>
        <v>#N/A</v>
      </c>
      <c r="Z1020" s="40" t="e">
        <f>VLOOKUP($B1020,期貨大額交易人未沖銷部位!$A$4:$O$499,10,FALSE)</f>
        <v>#N/A</v>
      </c>
      <c r="AA1020" s="40" t="e">
        <f>VLOOKUP($B1020,期貨大額交易人未沖銷部位!$A$4:$O$499,13,FALSE)</f>
        <v>#N/A</v>
      </c>
      <c r="AB1020" s="40" t="e">
        <f>VLOOKUP($B1020,期貨大額交易人未沖銷部位!$A$4:$O$499,14,FALSE)</f>
        <v>#N/A</v>
      </c>
      <c r="AC1020" s="40" t="e">
        <f>VLOOKUP($B1020,期貨大額交易人未沖銷部位!$A$4:$O$499,15,FALSE)</f>
        <v>#N/A</v>
      </c>
      <c r="AD1020" s="33" t="e">
        <f>VLOOKUP($B1020,三大美股走勢!$A$4:$J$495,4,FALSE)</f>
        <v>#N/A</v>
      </c>
      <c r="AE1020" s="33" t="e">
        <f>VLOOKUP($B1020,三大美股走勢!$A$4:$J$495,7,FALSE)</f>
        <v>#N/A</v>
      </c>
      <c r="AF1020" s="33" t="e">
        <f>VLOOKUP($B1020,三大美股走勢!$A$4:$J$495,10,FALSE)</f>
        <v>#N/A</v>
      </c>
    </row>
    <row r="1021" spans="2:32">
      <c r="B1021" s="32">
        <v>43800</v>
      </c>
      <c r="C1021" s="33" t="e">
        <f>VLOOKUP($B1021,大盤與近月台指!$A$4:$I$499,2,FALSE)</f>
        <v>#N/A</v>
      </c>
      <c r="D1021" s="34" t="e">
        <f>VLOOKUP($B1021,大盤與近月台指!$A$4:$I$499,3,FALSE)</f>
        <v>#N/A</v>
      </c>
      <c r="E1021" s="35" t="e">
        <f>VLOOKUP($B1021,大盤與近月台指!$A$4:$I$499,4,FALSE)</f>
        <v>#N/A</v>
      </c>
      <c r="F1021" s="33" t="e">
        <f>VLOOKUP($B1021,大盤與近月台指!$A$4:$I$499,5,FALSE)</f>
        <v>#N/A</v>
      </c>
      <c r="G1021" s="49" t="e">
        <f>VLOOKUP($B1021,三大法人買賣超!$A$4:$I$500,3,FALSE)</f>
        <v>#N/A</v>
      </c>
      <c r="H1021" s="34" t="e">
        <f>VLOOKUP($B1021,三大法人買賣超!$A$4:$I$500,5,FALSE)</f>
        <v>#N/A</v>
      </c>
      <c r="I1021" s="27" t="e">
        <f>VLOOKUP($B1021,三大法人買賣超!$A$4:$I$500,7,FALSE)</f>
        <v>#N/A</v>
      </c>
      <c r="J1021" s="27" t="e">
        <f>VLOOKUP($B1021,三大法人買賣超!$A$4:$I$500,9,FALSE)</f>
        <v>#N/A</v>
      </c>
      <c r="K1021" s="37">
        <f>新台幣匯率美元指數!B1022</f>
        <v>0</v>
      </c>
      <c r="L1021" s="38">
        <f>新台幣匯率美元指數!C1022</f>
        <v>0</v>
      </c>
      <c r="M1021" s="39">
        <f>新台幣匯率美元指數!D1022</f>
        <v>0</v>
      </c>
      <c r="N1021" s="27" t="e">
        <f>VLOOKUP($B1021,外資期貨未平倉口數!$A$4:$M$499,4,FALSE)</f>
        <v>#N/A</v>
      </c>
      <c r="O1021" s="27" t="e">
        <f>VLOOKUP($B1021,外資期貨未平倉口數!$A$4:$M$499,9,FALSE)</f>
        <v>#N/A</v>
      </c>
      <c r="P1021" s="27" t="e">
        <f>VLOOKUP($B1021,外資期貨未平倉口數!$A$4:$M$499,10,FALSE)</f>
        <v>#N/A</v>
      </c>
      <c r="Q1021" s="27" t="e">
        <f>VLOOKUP($B1021,外資期貨未平倉口數!$A$4:$M$499,11,FALSE)</f>
        <v>#N/A</v>
      </c>
      <c r="R1021" s="64" t="e">
        <f>VLOOKUP($B1021,選擇權未平倉餘額!$A$4:$I$500,6,FALSE)</f>
        <v>#N/A</v>
      </c>
      <c r="S1021" s="64" t="e">
        <f>VLOOKUP($B1021,選擇權未平倉餘額!$A$4:$I$500,7,FALSE)</f>
        <v>#N/A</v>
      </c>
      <c r="T1021" s="64" t="e">
        <f>VLOOKUP($B1021,選擇權未平倉餘額!$A$4:$I$500,8,FALSE)</f>
        <v>#N/A</v>
      </c>
      <c r="U1021" s="64" t="e">
        <f>VLOOKUP($B1021,選擇權未平倉餘額!$A$4:$I$500,9,FALSE)</f>
        <v>#N/A</v>
      </c>
      <c r="V1021" s="39" t="e">
        <f>VLOOKUP($B1021,臺指選擇權P_C_Ratios!$A$4:$C$500,3,FALSE)</f>
        <v>#N/A</v>
      </c>
      <c r="W1021" s="41" t="e">
        <f>VLOOKUP($B1021,散戶多空比!$A$6:$L$500,12,FALSE)</f>
        <v>#N/A</v>
      </c>
      <c r="X1021" s="40" t="e">
        <f>VLOOKUP($B1021,期貨大額交易人未沖銷部位!$A$4:$O$499,4,FALSE)</f>
        <v>#N/A</v>
      </c>
      <c r="Y1021" s="40" t="e">
        <f>VLOOKUP($B1021,期貨大額交易人未沖銷部位!$A$4:$O$499,7,FALSE)</f>
        <v>#N/A</v>
      </c>
      <c r="Z1021" s="40" t="e">
        <f>VLOOKUP($B1021,期貨大額交易人未沖銷部位!$A$4:$O$499,10,FALSE)</f>
        <v>#N/A</v>
      </c>
      <c r="AA1021" s="40" t="e">
        <f>VLOOKUP($B1021,期貨大額交易人未沖銷部位!$A$4:$O$499,13,FALSE)</f>
        <v>#N/A</v>
      </c>
      <c r="AB1021" s="40" t="e">
        <f>VLOOKUP($B1021,期貨大額交易人未沖銷部位!$A$4:$O$499,14,FALSE)</f>
        <v>#N/A</v>
      </c>
      <c r="AC1021" s="40" t="e">
        <f>VLOOKUP($B1021,期貨大額交易人未沖銷部位!$A$4:$O$499,15,FALSE)</f>
        <v>#N/A</v>
      </c>
      <c r="AD1021" s="33" t="e">
        <f>VLOOKUP($B1021,三大美股走勢!$A$4:$J$495,4,FALSE)</f>
        <v>#N/A</v>
      </c>
      <c r="AE1021" s="33" t="e">
        <f>VLOOKUP($B1021,三大美股走勢!$A$4:$J$495,7,FALSE)</f>
        <v>#N/A</v>
      </c>
      <c r="AF1021" s="33" t="e">
        <f>VLOOKUP($B1021,三大美股走勢!$A$4:$J$495,10,FALSE)</f>
        <v>#N/A</v>
      </c>
    </row>
    <row r="1022" spans="2:32">
      <c r="B1022" s="32">
        <v>43801</v>
      </c>
      <c r="C1022" s="33" t="e">
        <f>VLOOKUP($B1022,大盤與近月台指!$A$4:$I$499,2,FALSE)</f>
        <v>#N/A</v>
      </c>
      <c r="D1022" s="34" t="e">
        <f>VLOOKUP($B1022,大盤與近月台指!$A$4:$I$499,3,FALSE)</f>
        <v>#N/A</v>
      </c>
      <c r="E1022" s="35" t="e">
        <f>VLOOKUP($B1022,大盤與近月台指!$A$4:$I$499,4,FALSE)</f>
        <v>#N/A</v>
      </c>
      <c r="F1022" s="33" t="e">
        <f>VLOOKUP($B1022,大盤與近月台指!$A$4:$I$499,5,FALSE)</f>
        <v>#N/A</v>
      </c>
      <c r="G1022" s="49" t="e">
        <f>VLOOKUP($B1022,三大法人買賣超!$A$4:$I$500,3,FALSE)</f>
        <v>#N/A</v>
      </c>
      <c r="H1022" s="34" t="e">
        <f>VLOOKUP($B1022,三大法人買賣超!$A$4:$I$500,5,FALSE)</f>
        <v>#N/A</v>
      </c>
      <c r="I1022" s="27" t="e">
        <f>VLOOKUP($B1022,三大法人買賣超!$A$4:$I$500,7,FALSE)</f>
        <v>#N/A</v>
      </c>
      <c r="J1022" s="27" t="e">
        <f>VLOOKUP($B1022,三大法人買賣超!$A$4:$I$500,9,FALSE)</f>
        <v>#N/A</v>
      </c>
      <c r="K1022" s="37">
        <f>新台幣匯率美元指數!B1023</f>
        <v>0</v>
      </c>
      <c r="L1022" s="38">
        <f>新台幣匯率美元指數!C1023</f>
        <v>0</v>
      </c>
      <c r="M1022" s="39">
        <f>新台幣匯率美元指數!D1023</f>
        <v>0</v>
      </c>
      <c r="N1022" s="27" t="e">
        <f>VLOOKUP($B1022,外資期貨未平倉口數!$A$4:$M$499,4,FALSE)</f>
        <v>#N/A</v>
      </c>
      <c r="O1022" s="27" t="e">
        <f>VLOOKUP($B1022,外資期貨未平倉口數!$A$4:$M$499,9,FALSE)</f>
        <v>#N/A</v>
      </c>
      <c r="P1022" s="27" t="e">
        <f>VLOOKUP($B1022,外資期貨未平倉口數!$A$4:$M$499,10,FALSE)</f>
        <v>#N/A</v>
      </c>
      <c r="Q1022" s="27" t="e">
        <f>VLOOKUP($B1022,外資期貨未平倉口數!$A$4:$M$499,11,FALSE)</f>
        <v>#N/A</v>
      </c>
      <c r="R1022" s="64" t="e">
        <f>VLOOKUP($B1022,選擇權未平倉餘額!$A$4:$I$500,6,FALSE)</f>
        <v>#N/A</v>
      </c>
      <c r="S1022" s="64" t="e">
        <f>VLOOKUP($B1022,選擇權未平倉餘額!$A$4:$I$500,7,FALSE)</f>
        <v>#N/A</v>
      </c>
      <c r="T1022" s="64" t="e">
        <f>VLOOKUP($B1022,選擇權未平倉餘額!$A$4:$I$500,8,FALSE)</f>
        <v>#N/A</v>
      </c>
      <c r="U1022" s="64" t="e">
        <f>VLOOKUP($B1022,選擇權未平倉餘額!$A$4:$I$500,9,FALSE)</f>
        <v>#N/A</v>
      </c>
      <c r="V1022" s="39" t="e">
        <f>VLOOKUP($B1022,臺指選擇權P_C_Ratios!$A$4:$C$500,3,FALSE)</f>
        <v>#N/A</v>
      </c>
      <c r="W1022" s="41" t="e">
        <f>VLOOKUP($B1022,散戶多空比!$A$6:$L$500,12,FALSE)</f>
        <v>#N/A</v>
      </c>
      <c r="X1022" s="40" t="e">
        <f>VLOOKUP($B1022,期貨大額交易人未沖銷部位!$A$4:$O$499,4,FALSE)</f>
        <v>#N/A</v>
      </c>
      <c r="Y1022" s="40" t="e">
        <f>VLOOKUP($B1022,期貨大額交易人未沖銷部位!$A$4:$O$499,7,FALSE)</f>
        <v>#N/A</v>
      </c>
      <c r="Z1022" s="40" t="e">
        <f>VLOOKUP($B1022,期貨大額交易人未沖銷部位!$A$4:$O$499,10,FALSE)</f>
        <v>#N/A</v>
      </c>
      <c r="AA1022" s="40" t="e">
        <f>VLOOKUP($B1022,期貨大額交易人未沖銷部位!$A$4:$O$499,13,FALSE)</f>
        <v>#N/A</v>
      </c>
      <c r="AB1022" s="40" t="e">
        <f>VLOOKUP($B1022,期貨大額交易人未沖銷部位!$A$4:$O$499,14,FALSE)</f>
        <v>#N/A</v>
      </c>
      <c r="AC1022" s="40" t="e">
        <f>VLOOKUP($B1022,期貨大額交易人未沖銷部位!$A$4:$O$499,15,FALSE)</f>
        <v>#N/A</v>
      </c>
      <c r="AD1022" s="33" t="e">
        <f>VLOOKUP($B1022,三大美股走勢!$A$4:$J$495,4,FALSE)</f>
        <v>#N/A</v>
      </c>
      <c r="AE1022" s="33" t="e">
        <f>VLOOKUP($B1022,三大美股走勢!$A$4:$J$495,7,FALSE)</f>
        <v>#N/A</v>
      </c>
      <c r="AF1022" s="33" t="e">
        <f>VLOOKUP($B1022,三大美股走勢!$A$4:$J$495,10,FALSE)</f>
        <v>#N/A</v>
      </c>
    </row>
    <row r="1023" spans="2:32">
      <c r="B1023" s="32">
        <v>43802</v>
      </c>
      <c r="C1023" s="33" t="e">
        <f>VLOOKUP($B1023,大盤與近月台指!$A$4:$I$499,2,FALSE)</f>
        <v>#N/A</v>
      </c>
      <c r="D1023" s="34" t="e">
        <f>VLOOKUP($B1023,大盤與近月台指!$A$4:$I$499,3,FALSE)</f>
        <v>#N/A</v>
      </c>
      <c r="E1023" s="35" t="e">
        <f>VLOOKUP($B1023,大盤與近月台指!$A$4:$I$499,4,FALSE)</f>
        <v>#N/A</v>
      </c>
      <c r="F1023" s="33" t="e">
        <f>VLOOKUP($B1023,大盤與近月台指!$A$4:$I$499,5,FALSE)</f>
        <v>#N/A</v>
      </c>
      <c r="G1023" s="49" t="e">
        <f>VLOOKUP($B1023,三大法人買賣超!$A$4:$I$500,3,FALSE)</f>
        <v>#N/A</v>
      </c>
      <c r="H1023" s="34" t="e">
        <f>VLOOKUP($B1023,三大法人買賣超!$A$4:$I$500,5,FALSE)</f>
        <v>#N/A</v>
      </c>
      <c r="I1023" s="27" t="e">
        <f>VLOOKUP($B1023,三大法人買賣超!$A$4:$I$500,7,FALSE)</f>
        <v>#N/A</v>
      </c>
      <c r="J1023" s="27" t="e">
        <f>VLOOKUP($B1023,三大法人買賣超!$A$4:$I$500,9,FALSE)</f>
        <v>#N/A</v>
      </c>
      <c r="K1023" s="37">
        <f>新台幣匯率美元指數!B1024</f>
        <v>0</v>
      </c>
      <c r="L1023" s="38">
        <f>新台幣匯率美元指數!C1024</f>
        <v>0</v>
      </c>
      <c r="M1023" s="39">
        <f>新台幣匯率美元指數!D1024</f>
        <v>0</v>
      </c>
      <c r="N1023" s="27" t="e">
        <f>VLOOKUP($B1023,外資期貨未平倉口數!$A$4:$M$499,4,FALSE)</f>
        <v>#N/A</v>
      </c>
      <c r="O1023" s="27" t="e">
        <f>VLOOKUP($B1023,外資期貨未平倉口數!$A$4:$M$499,9,FALSE)</f>
        <v>#N/A</v>
      </c>
      <c r="P1023" s="27" t="e">
        <f>VLOOKUP($B1023,外資期貨未平倉口數!$A$4:$M$499,10,FALSE)</f>
        <v>#N/A</v>
      </c>
      <c r="Q1023" s="27" t="e">
        <f>VLOOKUP($B1023,外資期貨未平倉口數!$A$4:$M$499,11,FALSE)</f>
        <v>#N/A</v>
      </c>
      <c r="R1023" s="64" t="e">
        <f>VLOOKUP($B1023,選擇權未平倉餘額!$A$4:$I$500,6,FALSE)</f>
        <v>#N/A</v>
      </c>
      <c r="S1023" s="64" t="e">
        <f>VLOOKUP($B1023,選擇權未平倉餘額!$A$4:$I$500,7,FALSE)</f>
        <v>#N/A</v>
      </c>
      <c r="T1023" s="64" t="e">
        <f>VLOOKUP($B1023,選擇權未平倉餘額!$A$4:$I$500,8,FALSE)</f>
        <v>#N/A</v>
      </c>
      <c r="U1023" s="64" t="e">
        <f>VLOOKUP($B1023,選擇權未平倉餘額!$A$4:$I$500,9,FALSE)</f>
        <v>#N/A</v>
      </c>
      <c r="V1023" s="39" t="e">
        <f>VLOOKUP($B1023,臺指選擇權P_C_Ratios!$A$4:$C$500,3,FALSE)</f>
        <v>#N/A</v>
      </c>
      <c r="W1023" s="41" t="e">
        <f>VLOOKUP($B1023,散戶多空比!$A$6:$L$500,12,FALSE)</f>
        <v>#N/A</v>
      </c>
      <c r="X1023" s="40" t="e">
        <f>VLOOKUP($B1023,期貨大額交易人未沖銷部位!$A$4:$O$499,4,FALSE)</f>
        <v>#N/A</v>
      </c>
      <c r="Y1023" s="40" t="e">
        <f>VLOOKUP($B1023,期貨大額交易人未沖銷部位!$A$4:$O$499,7,FALSE)</f>
        <v>#N/A</v>
      </c>
      <c r="Z1023" s="40" t="e">
        <f>VLOOKUP($B1023,期貨大額交易人未沖銷部位!$A$4:$O$499,10,FALSE)</f>
        <v>#N/A</v>
      </c>
      <c r="AA1023" s="40" t="e">
        <f>VLOOKUP($B1023,期貨大額交易人未沖銷部位!$A$4:$O$499,13,FALSE)</f>
        <v>#N/A</v>
      </c>
      <c r="AB1023" s="40" t="e">
        <f>VLOOKUP($B1023,期貨大額交易人未沖銷部位!$A$4:$O$499,14,FALSE)</f>
        <v>#N/A</v>
      </c>
      <c r="AC1023" s="40" t="e">
        <f>VLOOKUP($B1023,期貨大額交易人未沖銷部位!$A$4:$O$499,15,FALSE)</f>
        <v>#N/A</v>
      </c>
      <c r="AD1023" s="33" t="e">
        <f>VLOOKUP($B1023,三大美股走勢!$A$4:$J$495,4,FALSE)</f>
        <v>#N/A</v>
      </c>
      <c r="AE1023" s="33" t="e">
        <f>VLOOKUP($B1023,三大美股走勢!$A$4:$J$495,7,FALSE)</f>
        <v>#N/A</v>
      </c>
      <c r="AF1023" s="33" t="e">
        <f>VLOOKUP($B1023,三大美股走勢!$A$4:$J$495,10,FALSE)</f>
        <v>#N/A</v>
      </c>
    </row>
    <row r="1024" spans="2:32">
      <c r="B1024" s="32">
        <v>43803</v>
      </c>
      <c r="C1024" s="33" t="e">
        <f>VLOOKUP($B1024,大盤與近月台指!$A$4:$I$499,2,FALSE)</f>
        <v>#N/A</v>
      </c>
      <c r="D1024" s="34" t="e">
        <f>VLOOKUP($B1024,大盤與近月台指!$A$4:$I$499,3,FALSE)</f>
        <v>#N/A</v>
      </c>
      <c r="E1024" s="35" t="e">
        <f>VLOOKUP($B1024,大盤與近月台指!$A$4:$I$499,4,FALSE)</f>
        <v>#N/A</v>
      </c>
      <c r="F1024" s="33" t="e">
        <f>VLOOKUP($B1024,大盤與近月台指!$A$4:$I$499,5,FALSE)</f>
        <v>#N/A</v>
      </c>
      <c r="G1024" s="49" t="e">
        <f>VLOOKUP($B1024,三大法人買賣超!$A$4:$I$500,3,FALSE)</f>
        <v>#N/A</v>
      </c>
      <c r="H1024" s="34" t="e">
        <f>VLOOKUP($B1024,三大法人買賣超!$A$4:$I$500,5,FALSE)</f>
        <v>#N/A</v>
      </c>
      <c r="I1024" s="27" t="e">
        <f>VLOOKUP($B1024,三大法人買賣超!$A$4:$I$500,7,FALSE)</f>
        <v>#N/A</v>
      </c>
      <c r="J1024" s="27" t="e">
        <f>VLOOKUP($B1024,三大法人買賣超!$A$4:$I$500,9,FALSE)</f>
        <v>#N/A</v>
      </c>
      <c r="K1024" s="37">
        <f>新台幣匯率美元指數!B1025</f>
        <v>0</v>
      </c>
      <c r="L1024" s="38">
        <f>新台幣匯率美元指數!C1025</f>
        <v>0</v>
      </c>
      <c r="M1024" s="39">
        <f>新台幣匯率美元指數!D1025</f>
        <v>0</v>
      </c>
      <c r="N1024" s="27" t="e">
        <f>VLOOKUP($B1024,外資期貨未平倉口數!$A$4:$M$499,4,FALSE)</f>
        <v>#N/A</v>
      </c>
      <c r="O1024" s="27" t="e">
        <f>VLOOKUP($B1024,外資期貨未平倉口數!$A$4:$M$499,9,FALSE)</f>
        <v>#N/A</v>
      </c>
      <c r="P1024" s="27" t="e">
        <f>VLOOKUP($B1024,外資期貨未平倉口數!$A$4:$M$499,10,FALSE)</f>
        <v>#N/A</v>
      </c>
      <c r="Q1024" s="27" t="e">
        <f>VLOOKUP($B1024,外資期貨未平倉口數!$A$4:$M$499,11,FALSE)</f>
        <v>#N/A</v>
      </c>
      <c r="R1024" s="64" t="e">
        <f>VLOOKUP($B1024,選擇權未平倉餘額!$A$4:$I$500,6,FALSE)</f>
        <v>#N/A</v>
      </c>
      <c r="S1024" s="64" t="e">
        <f>VLOOKUP($B1024,選擇權未平倉餘額!$A$4:$I$500,7,FALSE)</f>
        <v>#N/A</v>
      </c>
      <c r="T1024" s="64" t="e">
        <f>VLOOKUP($B1024,選擇權未平倉餘額!$A$4:$I$500,8,FALSE)</f>
        <v>#N/A</v>
      </c>
      <c r="U1024" s="64" t="e">
        <f>VLOOKUP($B1024,選擇權未平倉餘額!$A$4:$I$500,9,FALSE)</f>
        <v>#N/A</v>
      </c>
      <c r="V1024" s="39" t="e">
        <f>VLOOKUP($B1024,臺指選擇權P_C_Ratios!$A$4:$C$500,3,FALSE)</f>
        <v>#N/A</v>
      </c>
      <c r="W1024" s="41" t="e">
        <f>VLOOKUP($B1024,散戶多空比!$A$6:$L$500,12,FALSE)</f>
        <v>#N/A</v>
      </c>
      <c r="X1024" s="40" t="e">
        <f>VLOOKUP($B1024,期貨大額交易人未沖銷部位!$A$4:$O$499,4,FALSE)</f>
        <v>#N/A</v>
      </c>
      <c r="Y1024" s="40" t="e">
        <f>VLOOKUP($B1024,期貨大額交易人未沖銷部位!$A$4:$O$499,7,FALSE)</f>
        <v>#N/A</v>
      </c>
      <c r="Z1024" s="40" t="e">
        <f>VLOOKUP($B1024,期貨大額交易人未沖銷部位!$A$4:$O$499,10,FALSE)</f>
        <v>#N/A</v>
      </c>
      <c r="AA1024" s="40" t="e">
        <f>VLOOKUP($B1024,期貨大額交易人未沖銷部位!$A$4:$O$499,13,FALSE)</f>
        <v>#N/A</v>
      </c>
      <c r="AB1024" s="40" t="e">
        <f>VLOOKUP($B1024,期貨大額交易人未沖銷部位!$A$4:$O$499,14,FALSE)</f>
        <v>#N/A</v>
      </c>
      <c r="AC1024" s="40" t="e">
        <f>VLOOKUP($B1024,期貨大額交易人未沖銷部位!$A$4:$O$499,15,FALSE)</f>
        <v>#N/A</v>
      </c>
      <c r="AD1024" s="33" t="e">
        <f>VLOOKUP($B1024,三大美股走勢!$A$4:$J$495,4,FALSE)</f>
        <v>#N/A</v>
      </c>
      <c r="AE1024" s="33" t="e">
        <f>VLOOKUP($B1024,三大美股走勢!$A$4:$J$495,7,FALSE)</f>
        <v>#N/A</v>
      </c>
      <c r="AF1024" s="33" t="e">
        <f>VLOOKUP($B1024,三大美股走勢!$A$4:$J$495,10,FALSE)</f>
        <v>#N/A</v>
      </c>
    </row>
    <row r="1025" spans="2:32">
      <c r="B1025" s="32">
        <v>43804</v>
      </c>
      <c r="C1025" s="33" t="e">
        <f>VLOOKUP($B1025,大盤與近月台指!$A$4:$I$499,2,FALSE)</f>
        <v>#N/A</v>
      </c>
      <c r="D1025" s="34" t="e">
        <f>VLOOKUP($B1025,大盤與近月台指!$A$4:$I$499,3,FALSE)</f>
        <v>#N/A</v>
      </c>
      <c r="E1025" s="35" t="e">
        <f>VLOOKUP($B1025,大盤與近月台指!$A$4:$I$499,4,FALSE)</f>
        <v>#N/A</v>
      </c>
      <c r="F1025" s="33" t="e">
        <f>VLOOKUP($B1025,大盤與近月台指!$A$4:$I$499,5,FALSE)</f>
        <v>#N/A</v>
      </c>
      <c r="G1025" s="49" t="e">
        <f>VLOOKUP($B1025,三大法人買賣超!$A$4:$I$500,3,FALSE)</f>
        <v>#N/A</v>
      </c>
      <c r="H1025" s="34" t="e">
        <f>VLOOKUP($B1025,三大法人買賣超!$A$4:$I$500,5,FALSE)</f>
        <v>#N/A</v>
      </c>
      <c r="I1025" s="27" t="e">
        <f>VLOOKUP($B1025,三大法人買賣超!$A$4:$I$500,7,FALSE)</f>
        <v>#N/A</v>
      </c>
      <c r="J1025" s="27" t="e">
        <f>VLOOKUP($B1025,三大法人買賣超!$A$4:$I$500,9,FALSE)</f>
        <v>#N/A</v>
      </c>
      <c r="K1025" s="37">
        <f>新台幣匯率美元指數!B1026</f>
        <v>0</v>
      </c>
      <c r="L1025" s="38">
        <f>新台幣匯率美元指數!C1026</f>
        <v>0</v>
      </c>
      <c r="M1025" s="39">
        <f>新台幣匯率美元指數!D1026</f>
        <v>0</v>
      </c>
      <c r="N1025" s="27" t="e">
        <f>VLOOKUP($B1025,外資期貨未平倉口數!$A$4:$M$499,4,FALSE)</f>
        <v>#N/A</v>
      </c>
      <c r="O1025" s="27" t="e">
        <f>VLOOKUP($B1025,外資期貨未平倉口數!$A$4:$M$499,9,FALSE)</f>
        <v>#N/A</v>
      </c>
      <c r="P1025" s="27" t="e">
        <f>VLOOKUP($B1025,外資期貨未平倉口數!$A$4:$M$499,10,FALSE)</f>
        <v>#N/A</v>
      </c>
      <c r="Q1025" s="27" t="e">
        <f>VLOOKUP($B1025,外資期貨未平倉口數!$A$4:$M$499,11,FALSE)</f>
        <v>#N/A</v>
      </c>
      <c r="R1025" s="64" t="e">
        <f>VLOOKUP($B1025,選擇權未平倉餘額!$A$4:$I$500,6,FALSE)</f>
        <v>#N/A</v>
      </c>
      <c r="S1025" s="64" t="e">
        <f>VLOOKUP($B1025,選擇權未平倉餘額!$A$4:$I$500,7,FALSE)</f>
        <v>#N/A</v>
      </c>
      <c r="T1025" s="64" t="e">
        <f>VLOOKUP($B1025,選擇權未平倉餘額!$A$4:$I$500,8,FALSE)</f>
        <v>#N/A</v>
      </c>
      <c r="U1025" s="64" t="e">
        <f>VLOOKUP($B1025,選擇權未平倉餘額!$A$4:$I$500,9,FALSE)</f>
        <v>#N/A</v>
      </c>
      <c r="V1025" s="39" t="e">
        <f>VLOOKUP($B1025,臺指選擇權P_C_Ratios!$A$4:$C$500,3,FALSE)</f>
        <v>#N/A</v>
      </c>
      <c r="W1025" s="41" t="e">
        <f>VLOOKUP($B1025,散戶多空比!$A$6:$L$500,12,FALSE)</f>
        <v>#N/A</v>
      </c>
      <c r="X1025" s="40" t="e">
        <f>VLOOKUP($B1025,期貨大額交易人未沖銷部位!$A$4:$O$499,4,FALSE)</f>
        <v>#N/A</v>
      </c>
      <c r="Y1025" s="40" t="e">
        <f>VLOOKUP($B1025,期貨大額交易人未沖銷部位!$A$4:$O$499,7,FALSE)</f>
        <v>#N/A</v>
      </c>
      <c r="Z1025" s="40" t="e">
        <f>VLOOKUP($B1025,期貨大額交易人未沖銷部位!$A$4:$O$499,10,FALSE)</f>
        <v>#N/A</v>
      </c>
      <c r="AA1025" s="40" t="e">
        <f>VLOOKUP($B1025,期貨大額交易人未沖銷部位!$A$4:$O$499,13,FALSE)</f>
        <v>#N/A</v>
      </c>
      <c r="AB1025" s="40" t="e">
        <f>VLOOKUP($B1025,期貨大額交易人未沖銷部位!$A$4:$O$499,14,FALSE)</f>
        <v>#N/A</v>
      </c>
      <c r="AC1025" s="40" t="e">
        <f>VLOOKUP($B1025,期貨大額交易人未沖銷部位!$A$4:$O$499,15,FALSE)</f>
        <v>#N/A</v>
      </c>
      <c r="AD1025" s="33" t="e">
        <f>VLOOKUP($B1025,三大美股走勢!$A$4:$J$495,4,FALSE)</f>
        <v>#N/A</v>
      </c>
      <c r="AE1025" s="33" t="e">
        <f>VLOOKUP($B1025,三大美股走勢!$A$4:$J$495,7,FALSE)</f>
        <v>#N/A</v>
      </c>
      <c r="AF1025" s="33" t="e">
        <f>VLOOKUP($B1025,三大美股走勢!$A$4:$J$495,10,FALSE)</f>
        <v>#N/A</v>
      </c>
    </row>
    <row r="1026" spans="2:32">
      <c r="B1026" s="32">
        <v>43805</v>
      </c>
      <c r="C1026" s="33" t="e">
        <f>VLOOKUP($B1026,大盤與近月台指!$A$4:$I$499,2,FALSE)</f>
        <v>#N/A</v>
      </c>
      <c r="D1026" s="34" t="e">
        <f>VLOOKUP($B1026,大盤與近月台指!$A$4:$I$499,3,FALSE)</f>
        <v>#N/A</v>
      </c>
      <c r="E1026" s="35" t="e">
        <f>VLOOKUP($B1026,大盤與近月台指!$A$4:$I$499,4,FALSE)</f>
        <v>#N/A</v>
      </c>
      <c r="F1026" s="33" t="e">
        <f>VLOOKUP($B1026,大盤與近月台指!$A$4:$I$499,5,FALSE)</f>
        <v>#N/A</v>
      </c>
      <c r="G1026" s="49" t="e">
        <f>VLOOKUP($B1026,三大法人買賣超!$A$4:$I$500,3,FALSE)</f>
        <v>#N/A</v>
      </c>
      <c r="H1026" s="34" t="e">
        <f>VLOOKUP($B1026,三大法人買賣超!$A$4:$I$500,5,FALSE)</f>
        <v>#N/A</v>
      </c>
      <c r="I1026" s="27" t="e">
        <f>VLOOKUP($B1026,三大法人買賣超!$A$4:$I$500,7,FALSE)</f>
        <v>#N/A</v>
      </c>
      <c r="J1026" s="27" t="e">
        <f>VLOOKUP($B1026,三大法人買賣超!$A$4:$I$500,9,FALSE)</f>
        <v>#N/A</v>
      </c>
      <c r="K1026" s="37">
        <f>新台幣匯率美元指數!B1027</f>
        <v>0</v>
      </c>
      <c r="L1026" s="38">
        <f>新台幣匯率美元指數!C1027</f>
        <v>0</v>
      </c>
      <c r="M1026" s="39">
        <f>新台幣匯率美元指數!D1027</f>
        <v>0</v>
      </c>
      <c r="N1026" s="27" t="e">
        <f>VLOOKUP($B1026,外資期貨未平倉口數!$A$4:$M$499,4,FALSE)</f>
        <v>#N/A</v>
      </c>
      <c r="O1026" s="27" t="e">
        <f>VLOOKUP($B1026,外資期貨未平倉口數!$A$4:$M$499,9,FALSE)</f>
        <v>#N/A</v>
      </c>
      <c r="P1026" s="27" t="e">
        <f>VLOOKUP($B1026,外資期貨未平倉口數!$A$4:$M$499,10,FALSE)</f>
        <v>#N/A</v>
      </c>
      <c r="Q1026" s="27" t="e">
        <f>VLOOKUP($B1026,外資期貨未平倉口數!$A$4:$M$499,11,FALSE)</f>
        <v>#N/A</v>
      </c>
      <c r="R1026" s="64" t="e">
        <f>VLOOKUP($B1026,選擇權未平倉餘額!$A$4:$I$500,6,FALSE)</f>
        <v>#N/A</v>
      </c>
      <c r="S1026" s="64" t="e">
        <f>VLOOKUP($B1026,選擇權未平倉餘額!$A$4:$I$500,7,FALSE)</f>
        <v>#N/A</v>
      </c>
      <c r="T1026" s="64" t="e">
        <f>VLOOKUP($B1026,選擇權未平倉餘額!$A$4:$I$500,8,FALSE)</f>
        <v>#N/A</v>
      </c>
      <c r="U1026" s="64" t="e">
        <f>VLOOKUP($B1026,選擇權未平倉餘額!$A$4:$I$500,9,FALSE)</f>
        <v>#N/A</v>
      </c>
      <c r="V1026" s="39" t="e">
        <f>VLOOKUP($B1026,臺指選擇權P_C_Ratios!$A$4:$C$500,3,FALSE)</f>
        <v>#N/A</v>
      </c>
      <c r="W1026" s="41" t="e">
        <f>VLOOKUP($B1026,散戶多空比!$A$6:$L$500,12,FALSE)</f>
        <v>#N/A</v>
      </c>
      <c r="X1026" s="40" t="e">
        <f>VLOOKUP($B1026,期貨大額交易人未沖銷部位!$A$4:$O$499,4,FALSE)</f>
        <v>#N/A</v>
      </c>
      <c r="Y1026" s="40" t="e">
        <f>VLOOKUP($B1026,期貨大額交易人未沖銷部位!$A$4:$O$499,7,FALSE)</f>
        <v>#N/A</v>
      </c>
      <c r="Z1026" s="40" t="e">
        <f>VLOOKUP($B1026,期貨大額交易人未沖銷部位!$A$4:$O$499,10,FALSE)</f>
        <v>#N/A</v>
      </c>
      <c r="AA1026" s="40" t="e">
        <f>VLOOKUP($B1026,期貨大額交易人未沖銷部位!$A$4:$O$499,13,FALSE)</f>
        <v>#N/A</v>
      </c>
      <c r="AB1026" s="40" t="e">
        <f>VLOOKUP($B1026,期貨大額交易人未沖銷部位!$A$4:$O$499,14,FALSE)</f>
        <v>#N/A</v>
      </c>
      <c r="AC1026" s="40" t="e">
        <f>VLOOKUP($B1026,期貨大額交易人未沖銷部位!$A$4:$O$499,15,FALSE)</f>
        <v>#N/A</v>
      </c>
      <c r="AD1026" s="33" t="e">
        <f>VLOOKUP($B1026,三大美股走勢!$A$4:$J$495,4,FALSE)</f>
        <v>#N/A</v>
      </c>
      <c r="AE1026" s="33" t="e">
        <f>VLOOKUP($B1026,三大美股走勢!$A$4:$J$495,7,FALSE)</f>
        <v>#N/A</v>
      </c>
      <c r="AF1026" s="33" t="e">
        <f>VLOOKUP($B1026,三大美股走勢!$A$4:$J$495,10,FALSE)</f>
        <v>#N/A</v>
      </c>
    </row>
    <row r="1027" spans="2:32">
      <c r="B1027" s="32">
        <v>43806</v>
      </c>
      <c r="C1027" s="33" t="e">
        <f>VLOOKUP($B1027,大盤與近月台指!$A$4:$I$499,2,FALSE)</f>
        <v>#N/A</v>
      </c>
      <c r="D1027" s="34" t="e">
        <f>VLOOKUP($B1027,大盤與近月台指!$A$4:$I$499,3,FALSE)</f>
        <v>#N/A</v>
      </c>
      <c r="E1027" s="35" t="e">
        <f>VLOOKUP($B1027,大盤與近月台指!$A$4:$I$499,4,FALSE)</f>
        <v>#N/A</v>
      </c>
      <c r="F1027" s="33" t="e">
        <f>VLOOKUP($B1027,大盤與近月台指!$A$4:$I$499,5,FALSE)</f>
        <v>#N/A</v>
      </c>
      <c r="G1027" s="49" t="e">
        <f>VLOOKUP($B1027,三大法人買賣超!$A$4:$I$500,3,FALSE)</f>
        <v>#N/A</v>
      </c>
      <c r="H1027" s="34" t="e">
        <f>VLOOKUP($B1027,三大法人買賣超!$A$4:$I$500,5,FALSE)</f>
        <v>#N/A</v>
      </c>
      <c r="I1027" s="27" t="e">
        <f>VLOOKUP($B1027,三大法人買賣超!$A$4:$I$500,7,FALSE)</f>
        <v>#N/A</v>
      </c>
      <c r="J1027" s="27" t="e">
        <f>VLOOKUP($B1027,三大法人買賣超!$A$4:$I$500,9,FALSE)</f>
        <v>#N/A</v>
      </c>
      <c r="K1027" s="37">
        <f>新台幣匯率美元指數!B1028</f>
        <v>0</v>
      </c>
      <c r="L1027" s="38">
        <f>新台幣匯率美元指數!C1028</f>
        <v>0</v>
      </c>
      <c r="M1027" s="39">
        <f>新台幣匯率美元指數!D1028</f>
        <v>0</v>
      </c>
      <c r="N1027" s="27" t="e">
        <f>VLOOKUP($B1027,外資期貨未平倉口數!$A$4:$M$499,4,FALSE)</f>
        <v>#N/A</v>
      </c>
      <c r="O1027" s="27" t="e">
        <f>VLOOKUP($B1027,外資期貨未平倉口數!$A$4:$M$499,9,FALSE)</f>
        <v>#N/A</v>
      </c>
      <c r="P1027" s="27" t="e">
        <f>VLOOKUP($B1027,外資期貨未平倉口數!$A$4:$M$499,10,FALSE)</f>
        <v>#N/A</v>
      </c>
      <c r="Q1027" s="27" t="e">
        <f>VLOOKUP($B1027,外資期貨未平倉口數!$A$4:$M$499,11,FALSE)</f>
        <v>#N/A</v>
      </c>
      <c r="R1027" s="64" t="e">
        <f>VLOOKUP($B1027,選擇權未平倉餘額!$A$4:$I$500,6,FALSE)</f>
        <v>#N/A</v>
      </c>
      <c r="S1027" s="64" t="e">
        <f>VLOOKUP($B1027,選擇權未平倉餘額!$A$4:$I$500,7,FALSE)</f>
        <v>#N/A</v>
      </c>
      <c r="T1027" s="64" t="e">
        <f>VLOOKUP($B1027,選擇權未平倉餘額!$A$4:$I$500,8,FALSE)</f>
        <v>#N/A</v>
      </c>
      <c r="U1027" s="64" t="e">
        <f>VLOOKUP($B1027,選擇權未平倉餘額!$A$4:$I$500,9,FALSE)</f>
        <v>#N/A</v>
      </c>
      <c r="V1027" s="39" t="e">
        <f>VLOOKUP($B1027,臺指選擇權P_C_Ratios!$A$4:$C$500,3,FALSE)</f>
        <v>#N/A</v>
      </c>
      <c r="W1027" s="41" t="e">
        <f>VLOOKUP($B1027,散戶多空比!$A$6:$L$500,12,FALSE)</f>
        <v>#N/A</v>
      </c>
      <c r="X1027" s="40" t="e">
        <f>VLOOKUP($B1027,期貨大額交易人未沖銷部位!$A$4:$O$499,4,FALSE)</f>
        <v>#N/A</v>
      </c>
      <c r="Y1027" s="40" t="e">
        <f>VLOOKUP($B1027,期貨大額交易人未沖銷部位!$A$4:$O$499,7,FALSE)</f>
        <v>#N/A</v>
      </c>
      <c r="Z1027" s="40" t="e">
        <f>VLOOKUP($B1027,期貨大額交易人未沖銷部位!$A$4:$O$499,10,FALSE)</f>
        <v>#N/A</v>
      </c>
      <c r="AA1027" s="40" t="e">
        <f>VLOOKUP($B1027,期貨大額交易人未沖銷部位!$A$4:$O$499,13,FALSE)</f>
        <v>#N/A</v>
      </c>
      <c r="AB1027" s="40" t="e">
        <f>VLOOKUP($B1027,期貨大額交易人未沖銷部位!$A$4:$O$499,14,FALSE)</f>
        <v>#N/A</v>
      </c>
      <c r="AC1027" s="40" t="e">
        <f>VLOOKUP($B1027,期貨大額交易人未沖銷部位!$A$4:$O$499,15,FALSE)</f>
        <v>#N/A</v>
      </c>
      <c r="AD1027" s="33" t="e">
        <f>VLOOKUP($B1027,三大美股走勢!$A$4:$J$495,4,FALSE)</f>
        <v>#N/A</v>
      </c>
      <c r="AE1027" s="33" t="e">
        <f>VLOOKUP($B1027,三大美股走勢!$A$4:$J$495,7,FALSE)</f>
        <v>#N/A</v>
      </c>
      <c r="AF1027" s="33" t="e">
        <f>VLOOKUP($B1027,三大美股走勢!$A$4:$J$495,10,FALSE)</f>
        <v>#N/A</v>
      </c>
    </row>
    <row r="1028" spans="2:32">
      <c r="B1028" s="32">
        <v>43807</v>
      </c>
      <c r="C1028" s="33" t="e">
        <f>VLOOKUP($B1028,大盤與近月台指!$A$4:$I$499,2,FALSE)</f>
        <v>#N/A</v>
      </c>
      <c r="D1028" s="34" t="e">
        <f>VLOOKUP($B1028,大盤與近月台指!$A$4:$I$499,3,FALSE)</f>
        <v>#N/A</v>
      </c>
      <c r="E1028" s="35" t="e">
        <f>VLOOKUP($B1028,大盤與近月台指!$A$4:$I$499,4,FALSE)</f>
        <v>#N/A</v>
      </c>
      <c r="F1028" s="33" t="e">
        <f>VLOOKUP($B1028,大盤與近月台指!$A$4:$I$499,5,FALSE)</f>
        <v>#N/A</v>
      </c>
      <c r="G1028" s="49" t="e">
        <f>VLOOKUP($B1028,三大法人買賣超!$A$4:$I$500,3,FALSE)</f>
        <v>#N/A</v>
      </c>
      <c r="H1028" s="34" t="e">
        <f>VLOOKUP($B1028,三大法人買賣超!$A$4:$I$500,5,FALSE)</f>
        <v>#N/A</v>
      </c>
      <c r="I1028" s="27" t="e">
        <f>VLOOKUP($B1028,三大法人買賣超!$A$4:$I$500,7,FALSE)</f>
        <v>#N/A</v>
      </c>
      <c r="J1028" s="27" t="e">
        <f>VLOOKUP($B1028,三大法人買賣超!$A$4:$I$500,9,FALSE)</f>
        <v>#N/A</v>
      </c>
      <c r="K1028" s="37">
        <f>新台幣匯率美元指數!B1029</f>
        <v>0</v>
      </c>
      <c r="L1028" s="38">
        <f>新台幣匯率美元指數!C1029</f>
        <v>0</v>
      </c>
      <c r="M1028" s="39">
        <f>新台幣匯率美元指數!D1029</f>
        <v>0</v>
      </c>
      <c r="N1028" s="27" t="e">
        <f>VLOOKUP($B1028,外資期貨未平倉口數!$A$4:$M$499,4,FALSE)</f>
        <v>#N/A</v>
      </c>
      <c r="O1028" s="27" t="e">
        <f>VLOOKUP($B1028,外資期貨未平倉口數!$A$4:$M$499,9,FALSE)</f>
        <v>#N/A</v>
      </c>
      <c r="P1028" s="27" t="e">
        <f>VLOOKUP($B1028,外資期貨未平倉口數!$A$4:$M$499,10,FALSE)</f>
        <v>#N/A</v>
      </c>
      <c r="Q1028" s="27" t="e">
        <f>VLOOKUP($B1028,外資期貨未平倉口數!$A$4:$M$499,11,FALSE)</f>
        <v>#N/A</v>
      </c>
      <c r="R1028" s="64" t="e">
        <f>VLOOKUP($B1028,選擇權未平倉餘額!$A$4:$I$500,6,FALSE)</f>
        <v>#N/A</v>
      </c>
      <c r="S1028" s="64" t="e">
        <f>VLOOKUP($B1028,選擇權未平倉餘額!$A$4:$I$500,7,FALSE)</f>
        <v>#N/A</v>
      </c>
      <c r="T1028" s="64" t="e">
        <f>VLOOKUP($B1028,選擇權未平倉餘額!$A$4:$I$500,8,FALSE)</f>
        <v>#N/A</v>
      </c>
      <c r="U1028" s="64" t="e">
        <f>VLOOKUP($B1028,選擇權未平倉餘額!$A$4:$I$500,9,FALSE)</f>
        <v>#N/A</v>
      </c>
      <c r="V1028" s="39" t="e">
        <f>VLOOKUP($B1028,臺指選擇權P_C_Ratios!$A$4:$C$500,3,FALSE)</f>
        <v>#N/A</v>
      </c>
      <c r="W1028" s="41" t="e">
        <f>VLOOKUP($B1028,散戶多空比!$A$6:$L$500,12,FALSE)</f>
        <v>#N/A</v>
      </c>
      <c r="X1028" s="40" t="e">
        <f>VLOOKUP($B1028,期貨大額交易人未沖銷部位!$A$4:$O$499,4,FALSE)</f>
        <v>#N/A</v>
      </c>
      <c r="Y1028" s="40" t="e">
        <f>VLOOKUP($B1028,期貨大額交易人未沖銷部位!$A$4:$O$499,7,FALSE)</f>
        <v>#N/A</v>
      </c>
      <c r="Z1028" s="40" t="e">
        <f>VLOOKUP($B1028,期貨大額交易人未沖銷部位!$A$4:$O$499,10,FALSE)</f>
        <v>#N/A</v>
      </c>
      <c r="AA1028" s="40" t="e">
        <f>VLOOKUP($B1028,期貨大額交易人未沖銷部位!$A$4:$O$499,13,FALSE)</f>
        <v>#N/A</v>
      </c>
      <c r="AB1028" s="40" t="e">
        <f>VLOOKUP($B1028,期貨大額交易人未沖銷部位!$A$4:$O$499,14,FALSE)</f>
        <v>#N/A</v>
      </c>
      <c r="AC1028" s="40" t="e">
        <f>VLOOKUP($B1028,期貨大額交易人未沖銷部位!$A$4:$O$499,15,FALSE)</f>
        <v>#N/A</v>
      </c>
      <c r="AD1028" s="33" t="e">
        <f>VLOOKUP($B1028,三大美股走勢!$A$4:$J$495,4,FALSE)</f>
        <v>#N/A</v>
      </c>
      <c r="AE1028" s="33" t="e">
        <f>VLOOKUP($B1028,三大美股走勢!$A$4:$J$495,7,FALSE)</f>
        <v>#N/A</v>
      </c>
      <c r="AF1028" s="33" t="e">
        <f>VLOOKUP($B1028,三大美股走勢!$A$4:$J$495,10,FALSE)</f>
        <v>#N/A</v>
      </c>
    </row>
    <row r="1029" spans="2:32">
      <c r="B1029" s="32">
        <v>43808</v>
      </c>
      <c r="C1029" s="33" t="e">
        <f>VLOOKUP($B1029,大盤與近月台指!$A$4:$I$499,2,FALSE)</f>
        <v>#N/A</v>
      </c>
      <c r="D1029" s="34" t="e">
        <f>VLOOKUP($B1029,大盤與近月台指!$A$4:$I$499,3,FALSE)</f>
        <v>#N/A</v>
      </c>
      <c r="E1029" s="35" t="e">
        <f>VLOOKUP($B1029,大盤與近月台指!$A$4:$I$499,4,FALSE)</f>
        <v>#N/A</v>
      </c>
      <c r="F1029" s="33" t="e">
        <f>VLOOKUP($B1029,大盤與近月台指!$A$4:$I$499,5,FALSE)</f>
        <v>#N/A</v>
      </c>
      <c r="G1029" s="49" t="e">
        <f>VLOOKUP($B1029,三大法人買賣超!$A$4:$I$500,3,FALSE)</f>
        <v>#N/A</v>
      </c>
      <c r="H1029" s="34" t="e">
        <f>VLOOKUP($B1029,三大法人買賣超!$A$4:$I$500,5,FALSE)</f>
        <v>#N/A</v>
      </c>
      <c r="I1029" s="27" t="e">
        <f>VLOOKUP($B1029,三大法人買賣超!$A$4:$I$500,7,FALSE)</f>
        <v>#N/A</v>
      </c>
      <c r="J1029" s="27" t="e">
        <f>VLOOKUP($B1029,三大法人買賣超!$A$4:$I$500,9,FALSE)</f>
        <v>#N/A</v>
      </c>
      <c r="K1029" s="37">
        <f>新台幣匯率美元指數!B1030</f>
        <v>0</v>
      </c>
      <c r="L1029" s="38">
        <f>新台幣匯率美元指數!C1030</f>
        <v>0</v>
      </c>
      <c r="M1029" s="39">
        <f>新台幣匯率美元指數!D1030</f>
        <v>0</v>
      </c>
      <c r="N1029" s="27" t="e">
        <f>VLOOKUP($B1029,外資期貨未平倉口數!$A$4:$M$499,4,FALSE)</f>
        <v>#N/A</v>
      </c>
      <c r="O1029" s="27" t="e">
        <f>VLOOKUP($B1029,外資期貨未平倉口數!$A$4:$M$499,9,FALSE)</f>
        <v>#N/A</v>
      </c>
      <c r="P1029" s="27" t="e">
        <f>VLOOKUP($B1029,外資期貨未平倉口數!$A$4:$M$499,10,FALSE)</f>
        <v>#N/A</v>
      </c>
      <c r="Q1029" s="27" t="e">
        <f>VLOOKUP($B1029,外資期貨未平倉口數!$A$4:$M$499,11,FALSE)</f>
        <v>#N/A</v>
      </c>
      <c r="R1029" s="64" t="e">
        <f>VLOOKUP($B1029,選擇權未平倉餘額!$A$4:$I$500,6,FALSE)</f>
        <v>#N/A</v>
      </c>
      <c r="S1029" s="64" t="e">
        <f>VLOOKUP($B1029,選擇權未平倉餘額!$A$4:$I$500,7,FALSE)</f>
        <v>#N/A</v>
      </c>
      <c r="T1029" s="64" t="e">
        <f>VLOOKUP($B1029,選擇權未平倉餘額!$A$4:$I$500,8,FALSE)</f>
        <v>#N/A</v>
      </c>
      <c r="U1029" s="64" t="e">
        <f>VLOOKUP($B1029,選擇權未平倉餘額!$A$4:$I$500,9,FALSE)</f>
        <v>#N/A</v>
      </c>
      <c r="V1029" s="39" t="e">
        <f>VLOOKUP($B1029,臺指選擇權P_C_Ratios!$A$4:$C$500,3,FALSE)</f>
        <v>#N/A</v>
      </c>
      <c r="W1029" s="41" t="e">
        <f>VLOOKUP($B1029,散戶多空比!$A$6:$L$500,12,FALSE)</f>
        <v>#N/A</v>
      </c>
      <c r="X1029" s="40" t="e">
        <f>VLOOKUP($B1029,期貨大額交易人未沖銷部位!$A$4:$O$499,4,FALSE)</f>
        <v>#N/A</v>
      </c>
      <c r="Y1029" s="40" t="e">
        <f>VLOOKUP($B1029,期貨大額交易人未沖銷部位!$A$4:$O$499,7,FALSE)</f>
        <v>#N/A</v>
      </c>
      <c r="Z1029" s="40" t="e">
        <f>VLOOKUP($B1029,期貨大額交易人未沖銷部位!$A$4:$O$499,10,FALSE)</f>
        <v>#N/A</v>
      </c>
      <c r="AA1029" s="40" t="e">
        <f>VLOOKUP($B1029,期貨大額交易人未沖銷部位!$A$4:$O$499,13,FALSE)</f>
        <v>#N/A</v>
      </c>
      <c r="AB1029" s="40" t="e">
        <f>VLOOKUP($B1029,期貨大額交易人未沖銷部位!$A$4:$O$499,14,FALSE)</f>
        <v>#N/A</v>
      </c>
      <c r="AC1029" s="40" t="e">
        <f>VLOOKUP($B1029,期貨大額交易人未沖銷部位!$A$4:$O$499,15,FALSE)</f>
        <v>#N/A</v>
      </c>
      <c r="AD1029" s="33" t="e">
        <f>VLOOKUP($B1029,三大美股走勢!$A$4:$J$495,4,FALSE)</f>
        <v>#N/A</v>
      </c>
      <c r="AE1029" s="33" t="e">
        <f>VLOOKUP($B1029,三大美股走勢!$A$4:$J$495,7,FALSE)</f>
        <v>#N/A</v>
      </c>
      <c r="AF1029" s="33" t="e">
        <f>VLOOKUP($B1029,三大美股走勢!$A$4:$J$495,10,FALSE)</f>
        <v>#N/A</v>
      </c>
    </row>
    <row r="1030" spans="2:32">
      <c r="B1030" s="32">
        <v>43809</v>
      </c>
      <c r="C1030" s="33" t="e">
        <f>VLOOKUP($B1030,大盤與近月台指!$A$4:$I$499,2,FALSE)</f>
        <v>#N/A</v>
      </c>
      <c r="D1030" s="34" t="e">
        <f>VLOOKUP($B1030,大盤與近月台指!$A$4:$I$499,3,FALSE)</f>
        <v>#N/A</v>
      </c>
      <c r="E1030" s="35" t="e">
        <f>VLOOKUP($B1030,大盤與近月台指!$A$4:$I$499,4,FALSE)</f>
        <v>#N/A</v>
      </c>
      <c r="F1030" s="33" t="e">
        <f>VLOOKUP($B1030,大盤與近月台指!$A$4:$I$499,5,FALSE)</f>
        <v>#N/A</v>
      </c>
      <c r="G1030" s="49" t="e">
        <f>VLOOKUP($B1030,三大法人買賣超!$A$4:$I$500,3,FALSE)</f>
        <v>#N/A</v>
      </c>
      <c r="H1030" s="34" t="e">
        <f>VLOOKUP($B1030,三大法人買賣超!$A$4:$I$500,5,FALSE)</f>
        <v>#N/A</v>
      </c>
      <c r="I1030" s="27" t="e">
        <f>VLOOKUP($B1030,三大法人買賣超!$A$4:$I$500,7,FALSE)</f>
        <v>#N/A</v>
      </c>
      <c r="J1030" s="27" t="e">
        <f>VLOOKUP($B1030,三大法人買賣超!$A$4:$I$500,9,FALSE)</f>
        <v>#N/A</v>
      </c>
      <c r="K1030" s="37">
        <f>新台幣匯率美元指數!B1031</f>
        <v>0</v>
      </c>
      <c r="L1030" s="38">
        <f>新台幣匯率美元指數!C1031</f>
        <v>0</v>
      </c>
      <c r="M1030" s="39">
        <f>新台幣匯率美元指數!D1031</f>
        <v>0</v>
      </c>
      <c r="N1030" s="27" t="e">
        <f>VLOOKUP($B1030,外資期貨未平倉口數!$A$4:$M$499,4,FALSE)</f>
        <v>#N/A</v>
      </c>
      <c r="O1030" s="27" t="e">
        <f>VLOOKUP($B1030,外資期貨未平倉口數!$A$4:$M$499,9,FALSE)</f>
        <v>#N/A</v>
      </c>
      <c r="P1030" s="27" t="e">
        <f>VLOOKUP($B1030,外資期貨未平倉口數!$A$4:$M$499,10,FALSE)</f>
        <v>#N/A</v>
      </c>
      <c r="Q1030" s="27" t="e">
        <f>VLOOKUP($B1030,外資期貨未平倉口數!$A$4:$M$499,11,FALSE)</f>
        <v>#N/A</v>
      </c>
      <c r="R1030" s="64" t="e">
        <f>VLOOKUP($B1030,選擇權未平倉餘額!$A$4:$I$500,6,FALSE)</f>
        <v>#N/A</v>
      </c>
      <c r="S1030" s="64" t="e">
        <f>VLOOKUP($B1030,選擇權未平倉餘額!$A$4:$I$500,7,FALSE)</f>
        <v>#N/A</v>
      </c>
      <c r="T1030" s="64" t="e">
        <f>VLOOKUP($B1030,選擇權未平倉餘額!$A$4:$I$500,8,FALSE)</f>
        <v>#N/A</v>
      </c>
      <c r="U1030" s="64" t="e">
        <f>VLOOKUP($B1030,選擇權未平倉餘額!$A$4:$I$500,9,FALSE)</f>
        <v>#N/A</v>
      </c>
      <c r="V1030" s="39" t="e">
        <f>VLOOKUP($B1030,臺指選擇權P_C_Ratios!$A$4:$C$500,3,FALSE)</f>
        <v>#N/A</v>
      </c>
      <c r="W1030" s="41" t="e">
        <f>VLOOKUP($B1030,散戶多空比!$A$6:$L$500,12,FALSE)</f>
        <v>#N/A</v>
      </c>
      <c r="X1030" s="40" t="e">
        <f>VLOOKUP($B1030,期貨大額交易人未沖銷部位!$A$4:$O$499,4,FALSE)</f>
        <v>#N/A</v>
      </c>
      <c r="Y1030" s="40" t="e">
        <f>VLOOKUP($B1030,期貨大額交易人未沖銷部位!$A$4:$O$499,7,FALSE)</f>
        <v>#N/A</v>
      </c>
      <c r="Z1030" s="40" t="e">
        <f>VLOOKUP($B1030,期貨大額交易人未沖銷部位!$A$4:$O$499,10,FALSE)</f>
        <v>#N/A</v>
      </c>
      <c r="AA1030" s="40" t="e">
        <f>VLOOKUP($B1030,期貨大額交易人未沖銷部位!$A$4:$O$499,13,FALSE)</f>
        <v>#N/A</v>
      </c>
      <c r="AB1030" s="40" t="e">
        <f>VLOOKUP($B1030,期貨大額交易人未沖銷部位!$A$4:$O$499,14,FALSE)</f>
        <v>#N/A</v>
      </c>
      <c r="AC1030" s="40" t="e">
        <f>VLOOKUP($B1030,期貨大額交易人未沖銷部位!$A$4:$O$499,15,FALSE)</f>
        <v>#N/A</v>
      </c>
      <c r="AD1030" s="33" t="e">
        <f>VLOOKUP($B1030,三大美股走勢!$A$4:$J$495,4,FALSE)</f>
        <v>#N/A</v>
      </c>
      <c r="AE1030" s="33" t="e">
        <f>VLOOKUP($B1030,三大美股走勢!$A$4:$J$495,7,FALSE)</f>
        <v>#N/A</v>
      </c>
      <c r="AF1030" s="33" t="e">
        <f>VLOOKUP($B1030,三大美股走勢!$A$4:$J$495,10,FALSE)</f>
        <v>#N/A</v>
      </c>
    </row>
    <row r="1031" spans="2:32">
      <c r="B1031" s="32">
        <v>43810</v>
      </c>
      <c r="C1031" s="33" t="e">
        <f>VLOOKUP($B1031,大盤與近月台指!$A$4:$I$499,2,FALSE)</f>
        <v>#N/A</v>
      </c>
      <c r="D1031" s="34" t="e">
        <f>VLOOKUP($B1031,大盤與近月台指!$A$4:$I$499,3,FALSE)</f>
        <v>#N/A</v>
      </c>
      <c r="E1031" s="35" t="e">
        <f>VLOOKUP($B1031,大盤與近月台指!$A$4:$I$499,4,FALSE)</f>
        <v>#N/A</v>
      </c>
      <c r="F1031" s="33" t="e">
        <f>VLOOKUP($B1031,大盤與近月台指!$A$4:$I$499,5,FALSE)</f>
        <v>#N/A</v>
      </c>
      <c r="G1031" s="49" t="e">
        <f>VLOOKUP($B1031,三大法人買賣超!$A$4:$I$500,3,FALSE)</f>
        <v>#N/A</v>
      </c>
      <c r="H1031" s="34" t="e">
        <f>VLOOKUP($B1031,三大法人買賣超!$A$4:$I$500,5,FALSE)</f>
        <v>#N/A</v>
      </c>
      <c r="I1031" s="27" t="e">
        <f>VLOOKUP($B1031,三大法人買賣超!$A$4:$I$500,7,FALSE)</f>
        <v>#N/A</v>
      </c>
      <c r="J1031" s="27" t="e">
        <f>VLOOKUP($B1031,三大法人買賣超!$A$4:$I$500,9,FALSE)</f>
        <v>#N/A</v>
      </c>
      <c r="K1031" s="37">
        <f>新台幣匯率美元指數!B1032</f>
        <v>0</v>
      </c>
      <c r="L1031" s="38">
        <f>新台幣匯率美元指數!C1032</f>
        <v>0</v>
      </c>
      <c r="M1031" s="39">
        <f>新台幣匯率美元指數!D1032</f>
        <v>0</v>
      </c>
      <c r="N1031" s="27" t="e">
        <f>VLOOKUP($B1031,外資期貨未平倉口數!$A$4:$M$499,4,FALSE)</f>
        <v>#N/A</v>
      </c>
      <c r="O1031" s="27" t="e">
        <f>VLOOKUP($B1031,外資期貨未平倉口數!$A$4:$M$499,9,FALSE)</f>
        <v>#N/A</v>
      </c>
      <c r="P1031" s="27" t="e">
        <f>VLOOKUP($B1031,外資期貨未平倉口數!$A$4:$M$499,10,FALSE)</f>
        <v>#N/A</v>
      </c>
      <c r="Q1031" s="27" t="e">
        <f>VLOOKUP($B1031,外資期貨未平倉口數!$A$4:$M$499,11,FALSE)</f>
        <v>#N/A</v>
      </c>
      <c r="R1031" s="64" t="e">
        <f>VLOOKUP($B1031,選擇權未平倉餘額!$A$4:$I$500,6,FALSE)</f>
        <v>#N/A</v>
      </c>
      <c r="S1031" s="64" t="e">
        <f>VLOOKUP($B1031,選擇權未平倉餘額!$A$4:$I$500,7,FALSE)</f>
        <v>#N/A</v>
      </c>
      <c r="T1031" s="64" t="e">
        <f>VLOOKUP($B1031,選擇權未平倉餘額!$A$4:$I$500,8,FALSE)</f>
        <v>#N/A</v>
      </c>
      <c r="U1031" s="64" t="e">
        <f>VLOOKUP($B1031,選擇權未平倉餘額!$A$4:$I$500,9,FALSE)</f>
        <v>#N/A</v>
      </c>
      <c r="V1031" s="39" t="e">
        <f>VLOOKUP($B1031,臺指選擇權P_C_Ratios!$A$4:$C$500,3,FALSE)</f>
        <v>#N/A</v>
      </c>
      <c r="W1031" s="41" t="e">
        <f>VLOOKUP($B1031,散戶多空比!$A$6:$L$500,12,FALSE)</f>
        <v>#N/A</v>
      </c>
      <c r="X1031" s="40" t="e">
        <f>VLOOKUP($B1031,期貨大額交易人未沖銷部位!$A$4:$O$499,4,FALSE)</f>
        <v>#N/A</v>
      </c>
      <c r="Y1031" s="40" t="e">
        <f>VLOOKUP($B1031,期貨大額交易人未沖銷部位!$A$4:$O$499,7,FALSE)</f>
        <v>#N/A</v>
      </c>
      <c r="Z1031" s="40" t="e">
        <f>VLOOKUP($B1031,期貨大額交易人未沖銷部位!$A$4:$O$499,10,FALSE)</f>
        <v>#N/A</v>
      </c>
      <c r="AA1031" s="40" t="e">
        <f>VLOOKUP($B1031,期貨大額交易人未沖銷部位!$A$4:$O$499,13,FALSE)</f>
        <v>#N/A</v>
      </c>
      <c r="AB1031" s="40" t="e">
        <f>VLOOKUP($B1031,期貨大額交易人未沖銷部位!$A$4:$O$499,14,FALSE)</f>
        <v>#N/A</v>
      </c>
      <c r="AC1031" s="40" t="e">
        <f>VLOOKUP($B1031,期貨大額交易人未沖銷部位!$A$4:$O$499,15,FALSE)</f>
        <v>#N/A</v>
      </c>
      <c r="AD1031" s="33" t="e">
        <f>VLOOKUP($B1031,三大美股走勢!$A$4:$J$495,4,FALSE)</f>
        <v>#N/A</v>
      </c>
      <c r="AE1031" s="33" t="e">
        <f>VLOOKUP($B1031,三大美股走勢!$A$4:$J$495,7,FALSE)</f>
        <v>#N/A</v>
      </c>
      <c r="AF1031" s="33" t="e">
        <f>VLOOKUP($B1031,三大美股走勢!$A$4:$J$495,10,FALSE)</f>
        <v>#N/A</v>
      </c>
    </row>
    <row r="1032" spans="2:32">
      <c r="B1032" s="32">
        <v>43811</v>
      </c>
      <c r="C1032" s="33" t="e">
        <f>VLOOKUP($B1032,大盤與近月台指!$A$4:$I$499,2,FALSE)</f>
        <v>#N/A</v>
      </c>
      <c r="D1032" s="34" t="e">
        <f>VLOOKUP($B1032,大盤與近月台指!$A$4:$I$499,3,FALSE)</f>
        <v>#N/A</v>
      </c>
      <c r="E1032" s="35" t="e">
        <f>VLOOKUP($B1032,大盤與近月台指!$A$4:$I$499,4,FALSE)</f>
        <v>#N/A</v>
      </c>
      <c r="F1032" s="33" t="e">
        <f>VLOOKUP($B1032,大盤與近月台指!$A$4:$I$499,5,FALSE)</f>
        <v>#N/A</v>
      </c>
      <c r="G1032" s="49" t="e">
        <f>VLOOKUP($B1032,三大法人買賣超!$A$4:$I$500,3,FALSE)</f>
        <v>#N/A</v>
      </c>
      <c r="H1032" s="34" t="e">
        <f>VLOOKUP($B1032,三大法人買賣超!$A$4:$I$500,5,FALSE)</f>
        <v>#N/A</v>
      </c>
      <c r="I1032" s="27" t="e">
        <f>VLOOKUP($B1032,三大法人買賣超!$A$4:$I$500,7,FALSE)</f>
        <v>#N/A</v>
      </c>
      <c r="J1032" s="27" t="e">
        <f>VLOOKUP($B1032,三大法人買賣超!$A$4:$I$500,9,FALSE)</f>
        <v>#N/A</v>
      </c>
      <c r="K1032" s="37">
        <f>新台幣匯率美元指數!B1033</f>
        <v>0</v>
      </c>
      <c r="L1032" s="38">
        <f>新台幣匯率美元指數!C1033</f>
        <v>0</v>
      </c>
      <c r="M1032" s="39">
        <f>新台幣匯率美元指數!D1033</f>
        <v>0</v>
      </c>
      <c r="N1032" s="27" t="e">
        <f>VLOOKUP($B1032,外資期貨未平倉口數!$A$4:$M$499,4,FALSE)</f>
        <v>#N/A</v>
      </c>
      <c r="O1032" s="27" t="e">
        <f>VLOOKUP($B1032,外資期貨未平倉口數!$A$4:$M$499,9,FALSE)</f>
        <v>#N/A</v>
      </c>
      <c r="P1032" s="27" t="e">
        <f>VLOOKUP($B1032,外資期貨未平倉口數!$A$4:$M$499,10,FALSE)</f>
        <v>#N/A</v>
      </c>
      <c r="Q1032" s="27" t="e">
        <f>VLOOKUP($B1032,外資期貨未平倉口數!$A$4:$M$499,11,FALSE)</f>
        <v>#N/A</v>
      </c>
      <c r="R1032" s="64" t="e">
        <f>VLOOKUP($B1032,選擇權未平倉餘額!$A$4:$I$500,6,FALSE)</f>
        <v>#N/A</v>
      </c>
      <c r="S1032" s="64" t="e">
        <f>VLOOKUP($B1032,選擇權未平倉餘額!$A$4:$I$500,7,FALSE)</f>
        <v>#N/A</v>
      </c>
      <c r="T1032" s="64" t="e">
        <f>VLOOKUP($B1032,選擇權未平倉餘額!$A$4:$I$500,8,FALSE)</f>
        <v>#N/A</v>
      </c>
      <c r="U1032" s="64" t="e">
        <f>VLOOKUP($B1032,選擇權未平倉餘額!$A$4:$I$500,9,FALSE)</f>
        <v>#N/A</v>
      </c>
      <c r="V1032" s="39" t="e">
        <f>VLOOKUP($B1032,臺指選擇權P_C_Ratios!$A$4:$C$500,3,FALSE)</f>
        <v>#N/A</v>
      </c>
      <c r="W1032" s="41" t="e">
        <f>VLOOKUP($B1032,散戶多空比!$A$6:$L$500,12,FALSE)</f>
        <v>#N/A</v>
      </c>
      <c r="X1032" s="40" t="e">
        <f>VLOOKUP($B1032,期貨大額交易人未沖銷部位!$A$4:$O$499,4,FALSE)</f>
        <v>#N/A</v>
      </c>
      <c r="Y1032" s="40" t="e">
        <f>VLOOKUP($B1032,期貨大額交易人未沖銷部位!$A$4:$O$499,7,FALSE)</f>
        <v>#N/A</v>
      </c>
      <c r="Z1032" s="40" t="e">
        <f>VLOOKUP($B1032,期貨大額交易人未沖銷部位!$A$4:$O$499,10,FALSE)</f>
        <v>#N/A</v>
      </c>
      <c r="AA1032" s="40" t="e">
        <f>VLOOKUP($B1032,期貨大額交易人未沖銷部位!$A$4:$O$499,13,FALSE)</f>
        <v>#N/A</v>
      </c>
      <c r="AB1032" s="40" t="e">
        <f>VLOOKUP($B1032,期貨大額交易人未沖銷部位!$A$4:$O$499,14,FALSE)</f>
        <v>#N/A</v>
      </c>
      <c r="AC1032" s="40" t="e">
        <f>VLOOKUP($B1032,期貨大額交易人未沖銷部位!$A$4:$O$499,15,FALSE)</f>
        <v>#N/A</v>
      </c>
      <c r="AD1032" s="33" t="e">
        <f>VLOOKUP($B1032,三大美股走勢!$A$4:$J$495,4,FALSE)</f>
        <v>#N/A</v>
      </c>
      <c r="AE1032" s="33" t="e">
        <f>VLOOKUP($B1032,三大美股走勢!$A$4:$J$495,7,FALSE)</f>
        <v>#N/A</v>
      </c>
      <c r="AF1032" s="33" t="e">
        <f>VLOOKUP($B1032,三大美股走勢!$A$4:$J$495,10,FALSE)</f>
        <v>#N/A</v>
      </c>
    </row>
    <row r="1033" spans="2:32">
      <c r="B1033" s="32">
        <v>43812</v>
      </c>
      <c r="C1033" s="33" t="e">
        <f>VLOOKUP($B1033,大盤與近月台指!$A$4:$I$499,2,FALSE)</f>
        <v>#N/A</v>
      </c>
      <c r="D1033" s="34" t="e">
        <f>VLOOKUP($B1033,大盤與近月台指!$A$4:$I$499,3,FALSE)</f>
        <v>#N/A</v>
      </c>
      <c r="E1033" s="35" t="e">
        <f>VLOOKUP($B1033,大盤與近月台指!$A$4:$I$499,4,FALSE)</f>
        <v>#N/A</v>
      </c>
      <c r="F1033" s="33" t="e">
        <f>VLOOKUP($B1033,大盤與近月台指!$A$4:$I$499,5,FALSE)</f>
        <v>#N/A</v>
      </c>
      <c r="G1033" s="49" t="e">
        <f>VLOOKUP($B1033,三大法人買賣超!$A$4:$I$500,3,FALSE)</f>
        <v>#N/A</v>
      </c>
      <c r="H1033" s="34" t="e">
        <f>VLOOKUP($B1033,三大法人買賣超!$A$4:$I$500,5,FALSE)</f>
        <v>#N/A</v>
      </c>
      <c r="I1033" s="27" t="e">
        <f>VLOOKUP($B1033,三大法人買賣超!$A$4:$I$500,7,FALSE)</f>
        <v>#N/A</v>
      </c>
      <c r="J1033" s="27" t="e">
        <f>VLOOKUP($B1033,三大法人買賣超!$A$4:$I$500,9,FALSE)</f>
        <v>#N/A</v>
      </c>
      <c r="K1033" s="37">
        <f>新台幣匯率美元指數!B1034</f>
        <v>0</v>
      </c>
      <c r="L1033" s="38">
        <f>新台幣匯率美元指數!C1034</f>
        <v>0</v>
      </c>
      <c r="M1033" s="39">
        <f>新台幣匯率美元指數!D1034</f>
        <v>0</v>
      </c>
      <c r="N1033" s="27" t="e">
        <f>VLOOKUP($B1033,外資期貨未平倉口數!$A$4:$M$499,4,FALSE)</f>
        <v>#N/A</v>
      </c>
      <c r="O1033" s="27" t="e">
        <f>VLOOKUP($B1033,外資期貨未平倉口數!$A$4:$M$499,9,FALSE)</f>
        <v>#N/A</v>
      </c>
      <c r="P1033" s="27" t="e">
        <f>VLOOKUP($B1033,外資期貨未平倉口數!$A$4:$M$499,10,FALSE)</f>
        <v>#N/A</v>
      </c>
      <c r="Q1033" s="27" t="e">
        <f>VLOOKUP($B1033,外資期貨未平倉口數!$A$4:$M$499,11,FALSE)</f>
        <v>#N/A</v>
      </c>
      <c r="R1033" s="64" t="e">
        <f>VLOOKUP($B1033,選擇權未平倉餘額!$A$4:$I$500,6,FALSE)</f>
        <v>#N/A</v>
      </c>
      <c r="S1033" s="64" t="e">
        <f>VLOOKUP($B1033,選擇權未平倉餘額!$A$4:$I$500,7,FALSE)</f>
        <v>#N/A</v>
      </c>
      <c r="T1033" s="64" t="e">
        <f>VLOOKUP($B1033,選擇權未平倉餘額!$A$4:$I$500,8,FALSE)</f>
        <v>#N/A</v>
      </c>
      <c r="U1033" s="64" t="e">
        <f>VLOOKUP($B1033,選擇權未平倉餘額!$A$4:$I$500,9,FALSE)</f>
        <v>#N/A</v>
      </c>
      <c r="V1033" s="39" t="e">
        <f>VLOOKUP($B1033,臺指選擇權P_C_Ratios!$A$4:$C$500,3,FALSE)</f>
        <v>#N/A</v>
      </c>
      <c r="W1033" s="41" t="e">
        <f>VLOOKUP($B1033,散戶多空比!$A$6:$L$500,12,FALSE)</f>
        <v>#N/A</v>
      </c>
      <c r="X1033" s="40" t="e">
        <f>VLOOKUP($B1033,期貨大額交易人未沖銷部位!$A$4:$O$499,4,FALSE)</f>
        <v>#N/A</v>
      </c>
      <c r="Y1033" s="40" t="e">
        <f>VLOOKUP($B1033,期貨大額交易人未沖銷部位!$A$4:$O$499,7,FALSE)</f>
        <v>#N/A</v>
      </c>
      <c r="Z1033" s="40" t="e">
        <f>VLOOKUP($B1033,期貨大額交易人未沖銷部位!$A$4:$O$499,10,FALSE)</f>
        <v>#N/A</v>
      </c>
      <c r="AA1033" s="40" t="e">
        <f>VLOOKUP($B1033,期貨大額交易人未沖銷部位!$A$4:$O$499,13,FALSE)</f>
        <v>#N/A</v>
      </c>
      <c r="AB1033" s="40" t="e">
        <f>VLOOKUP($B1033,期貨大額交易人未沖銷部位!$A$4:$O$499,14,FALSE)</f>
        <v>#N/A</v>
      </c>
      <c r="AC1033" s="40" t="e">
        <f>VLOOKUP($B1033,期貨大額交易人未沖銷部位!$A$4:$O$499,15,FALSE)</f>
        <v>#N/A</v>
      </c>
      <c r="AD1033" s="33" t="e">
        <f>VLOOKUP($B1033,三大美股走勢!$A$4:$J$495,4,FALSE)</f>
        <v>#N/A</v>
      </c>
      <c r="AE1033" s="33" t="e">
        <f>VLOOKUP($B1033,三大美股走勢!$A$4:$J$495,7,FALSE)</f>
        <v>#N/A</v>
      </c>
      <c r="AF1033" s="33" t="e">
        <f>VLOOKUP($B1033,三大美股走勢!$A$4:$J$495,10,FALSE)</f>
        <v>#N/A</v>
      </c>
    </row>
    <row r="1034" spans="2:32">
      <c r="B1034" s="32">
        <v>43813</v>
      </c>
      <c r="C1034" s="33" t="e">
        <f>VLOOKUP($B1034,大盤與近月台指!$A$4:$I$499,2,FALSE)</f>
        <v>#N/A</v>
      </c>
      <c r="D1034" s="34" t="e">
        <f>VLOOKUP($B1034,大盤與近月台指!$A$4:$I$499,3,FALSE)</f>
        <v>#N/A</v>
      </c>
      <c r="E1034" s="35" t="e">
        <f>VLOOKUP($B1034,大盤與近月台指!$A$4:$I$499,4,FALSE)</f>
        <v>#N/A</v>
      </c>
      <c r="F1034" s="33" t="e">
        <f>VLOOKUP($B1034,大盤與近月台指!$A$4:$I$499,5,FALSE)</f>
        <v>#N/A</v>
      </c>
      <c r="G1034" s="49" t="e">
        <f>VLOOKUP($B1034,三大法人買賣超!$A$4:$I$500,3,FALSE)</f>
        <v>#N/A</v>
      </c>
      <c r="H1034" s="34" t="e">
        <f>VLOOKUP($B1034,三大法人買賣超!$A$4:$I$500,5,FALSE)</f>
        <v>#N/A</v>
      </c>
      <c r="I1034" s="27" t="e">
        <f>VLOOKUP($B1034,三大法人買賣超!$A$4:$I$500,7,FALSE)</f>
        <v>#N/A</v>
      </c>
      <c r="J1034" s="27" t="e">
        <f>VLOOKUP($B1034,三大法人買賣超!$A$4:$I$500,9,FALSE)</f>
        <v>#N/A</v>
      </c>
      <c r="K1034" s="37">
        <f>新台幣匯率美元指數!B1035</f>
        <v>0</v>
      </c>
      <c r="L1034" s="38">
        <f>新台幣匯率美元指數!C1035</f>
        <v>0</v>
      </c>
      <c r="M1034" s="39">
        <f>新台幣匯率美元指數!D1035</f>
        <v>0</v>
      </c>
      <c r="N1034" s="27" t="e">
        <f>VLOOKUP($B1034,外資期貨未平倉口數!$A$4:$M$499,4,FALSE)</f>
        <v>#N/A</v>
      </c>
      <c r="O1034" s="27" t="e">
        <f>VLOOKUP($B1034,外資期貨未平倉口數!$A$4:$M$499,9,FALSE)</f>
        <v>#N/A</v>
      </c>
      <c r="P1034" s="27" t="e">
        <f>VLOOKUP($B1034,外資期貨未平倉口數!$A$4:$M$499,10,FALSE)</f>
        <v>#N/A</v>
      </c>
      <c r="Q1034" s="27" t="e">
        <f>VLOOKUP($B1034,外資期貨未平倉口數!$A$4:$M$499,11,FALSE)</f>
        <v>#N/A</v>
      </c>
      <c r="R1034" s="64" t="e">
        <f>VLOOKUP($B1034,選擇權未平倉餘額!$A$4:$I$500,6,FALSE)</f>
        <v>#N/A</v>
      </c>
      <c r="S1034" s="64" t="e">
        <f>VLOOKUP($B1034,選擇權未平倉餘額!$A$4:$I$500,7,FALSE)</f>
        <v>#N/A</v>
      </c>
      <c r="T1034" s="64" t="e">
        <f>VLOOKUP($B1034,選擇權未平倉餘額!$A$4:$I$500,8,FALSE)</f>
        <v>#N/A</v>
      </c>
      <c r="U1034" s="64" t="e">
        <f>VLOOKUP($B1034,選擇權未平倉餘額!$A$4:$I$500,9,FALSE)</f>
        <v>#N/A</v>
      </c>
      <c r="V1034" s="39" t="e">
        <f>VLOOKUP($B1034,臺指選擇權P_C_Ratios!$A$4:$C$500,3,FALSE)</f>
        <v>#N/A</v>
      </c>
      <c r="W1034" s="41" t="e">
        <f>VLOOKUP($B1034,散戶多空比!$A$6:$L$500,12,FALSE)</f>
        <v>#N/A</v>
      </c>
      <c r="X1034" s="40" t="e">
        <f>VLOOKUP($B1034,期貨大額交易人未沖銷部位!$A$4:$O$499,4,FALSE)</f>
        <v>#N/A</v>
      </c>
      <c r="Y1034" s="40" t="e">
        <f>VLOOKUP($B1034,期貨大額交易人未沖銷部位!$A$4:$O$499,7,FALSE)</f>
        <v>#N/A</v>
      </c>
      <c r="Z1034" s="40" t="e">
        <f>VLOOKUP($B1034,期貨大額交易人未沖銷部位!$A$4:$O$499,10,FALSE)</f>
        <v>#N/A</v>
      </c>
      <c r="AA1034" s="40" t="e">
        <f>VLOOKUP($B1034,期貨大額交易人未沖銷部位!$A$4:$O$499,13,FALSE)</f>
        <v>#N/A</v>
      </c>
      <c r="AB1034" s="40" t="e">
        <f>VLOOKUP($B1034,期貨大額交易人未沖銷部位!$A$4:$O$499,14,FALSE)</f>
        <v>#N/A</v>
      </c>
      <c r="AC1034" s="40" t="e">
        <f>VLOOKUP($B1034,期貨大額交易人未沖銷部位!$A$4:$O$499,15,FALSE)</f>
        <v>#N/A</v>
      </c>
      <c r="AD1034" s="33" t="e">
        <f>VLOOKUP($B1034,三大美股走勢!$A$4:$J$495,4,FALSE)</f>
        <v>#N/A</v>
      </c>
      <c r="AE1034" s="33" t="e">
        <f>VLOOKUP($B1034,三大美股走勢!$A$4:$J$495,7,FALSE)</f>
        <v>#N/A</v>
      </c>
      <c r="AF1034" s="33" t="e">
        <f>VLOOKUP($B1034,三大美股走勢!$A$4:$J$495,10,FALSE)</f>
        <v>#N/A</v>
      </c>
    </row>
    <row r="1035" spans="2:32">
      <c r="B1035" s="32">
        <v>43814</v>
      </c>
      <c r="C1035" s="33" t="e">
        <f>VLOOKUP($B1035,大盤與近月台指!$A$4:$I$499,2,FALSE)</f>
        <v>#N/A</v>
      </c>
      <c r="D1035" s="34" t="e">
        <f>VLOOKUP($B1035,大盤與近月台指!$A$4:$I$499,3,FALSE)</f>
        <v>#N/A</v>
      </c>
      <c r="E1035" s="35" t="e">
        <f>VLOOKUP($B1035,大盤與近月台指!$A$4:$I$499,4,FALSE)</f>
        <v>#N/A</v>
      </c>
      <c r="F1035" s="33" t="e">
        <f>VLOOKUP($B1035,大盤與近月台指!$A$4:$I$499,5,FALSE)</f>
        <v>#N/A</v>
      </c>
      <c r="G1035" s="49" t="e">
        <f>VLOOKUP($B1035,三大法人買賣超!$A$4:$I$500,3,FALSE)</f>
        <v>#N/A</v>
      </c>
      <c r="H1035" s="34" t="e">
        <f>VLOOKUP($B1035,三大法人買賣超!$A$4:$I$500,5,FALSE)</f>
        <v>#N/A</v>
      </c>
      <c r="I1035" s="27" t="e">
        <f>VLOOKUP($B1035,三大法人買賣超!$A$4:$I$500,7,FALSE)</f>
        <v>#N/A</v>
      </c>
      <c r="J1035" s="27" t="e">
        <f>VLOOKUP($B1035,三大法人買賣超!$A$4:$I$500,9,FALSE)</f>
        <v>#N/A</v>
      </c>
      <c r="K1035" s="37">
        <f>新台幣匯率美元指數!B1036</f>
        <v>0</v>
      </c>
      <c r="L1035" s="38">
        <f>新台幣匯率美元指數!C1036</f>
        <v>0</v>
      </c>
      <c r="M1035" s="39">
        <f>新台幣匯率美元指數!D1036</f>
        <v>0</v>
      </c>
      <c r="N1035" s="27" t="e">
        <f>VLOOKUP($B1035,外資期貨未平倉口數!$A$4:$M$499,4,FALSE)</f>
        <v>#N/A</v>
      </c>
      <c r="O1035" s="27" t="e">
        <f>VLOOKUP($B1035,外資期貨未平倉口數!$A$4:$M$499,9,FALSE)</f>
        <v>#N/A</v>
      </c>
      <c r="P1035" s="27" t="e">
        <f>VLOOKUP($B1035,外資期貨未平倉口數!$A$4:$M$499,10,FALSE)</f>
        <v>#N/A</v>
      </c>
      <c r="Q1035" s="27" t="e">
        <f>VLOOKUP($B1035,外資期貨未平倉口數!$A$4:$M$499,11,FALSE)</f>
        <v>#N/A</v>
      </c>
      <c r="R1035" s="64" t="e">
        <f>VLOOKUP($B1035,選擇權未平倉餘額!$A$4:$I$500,6,FALSE)</f>
        <v>#N/A</v>
      </c>
      <c r="S1035" s="64" t="e">
        <f>VLOOKUP($B1035,選擇權未平倉餘額!$A$4:$I$500,7,FALSE)</f>
        <v>#N/A</v>
      </c>
      <c r="T1035" s="64" t="e">
        <f>VLOOKUP($B1035,選擇權未平倉餘額!$A$4:$I$500,8,FALSE)</f>
        <v>#N/A</v>
      </c>
      <c r="U1035" s="64" t="e">
        <f>VLOOKUP($B1035,選擇權未平倉餘額!$A$4:$I$500,9,FALSE)</f>
        <v>#N/A</v>
      </c>
      <c r="V1035" s="39" t="e">
        <f>VLOOKUP($B1035,臺指選擇權P_C_Ratios!$A$4:$C$500,3,FALSE)</f>
        <v>#N/A</v>
      </c>
      <c r="W1035" s="41" t="e">
        <f>VLOOKUP($B1035,散戶多空比!$A$6:$L$500,12,FALSE)</f>
        <v>#N/A</v>
      </c>
      <c r="X1035" s="40" t="e">
        <f>VLOOKUP($B1035,期貨大額交易人未沖銷部位!$A$4:$O$499,4,FALSE)</f>
        <v>#N/A</v>
      </c>
      <c r="Y1035" s="40" t="e">
        <f>VLOOKUP($B1035,期貨大額交易人未沖銷部位!$A$4:$O$499,7,FALSE)</f>
        <v>#N/A</v>
      </c>
      <c r="Z1035" s="40" t="e">
        <f>VLOOKUP($B1035,期貨大額交易人未沖銷部位!$A$4:$O$499,10,FALSE)</f>
        <v>#N/A</v>
      </c>
      <c r="AA1035" s="40" t="e">
        <f>VLOOKUP($B1035,期貨大額交易人未沖銷部位!$A$4:$O$499,13,FALSE)</f>
        <v>#N/A</v>
      </c>
      <c r="AB1035" s="40" t="e">
        <f>VLOOKUP($B1035,期貨大額交易人未沖銷部位!$A$4:$O$499,14,FALSE)</f>
        <v>#N/A</v>
      </c>
      <c r="AC1035" s="40" t="e">
        <f>VLOOKUP($B1035,期貨大額交易人未沖銷部位!$A$4:$O$499,15,FALSE)</f>
        <v>#N/A</v>
      </c>
      <c r="AD1035" s="33" t="e">
        <f>VLOOKUP($B1035,三大美股走勢!$A$4:$J$495,4,FALSE)</f>
        <v>#N/A</v>
      </c>
      <c r="AE1035" s="33" t="e">
        <f>VLOOKUP($B1035,三大美股走勢!$A$4:$J$495,7,FALSE)</f>
        <v>#N/A</v>
      </c>
      <c r="AF1035" s="33" t="e">
        <f>VLOOKUP($B1035,三大美股走勢!$A$4:$J$495,10,FALSE)</f>
        <v>#N/A</v>
      </c>
    </row>
    <row r="1036" spans="2:32">
      <c r="B1036" s="32">
        <v>43815</v>
      </c>
      <c r="C1036" s="33" t="e">
        <f>VLOOKUP($B1036,大盤與近月台指!$A$4:$I$499,2,FALSE)</f>
        <v>#N/A</v>
      </c>
      <c r="D1036" s="34" t="e">
        <f>VLOOKUP($B1036,大盤與近月台指!$A$4:$I$499,3,FALSE)</f>
        <v>#N/A</v>
      </c>
      <c r="E1036" s="35" t="e">
        <f>VLOOKUP($B1036,大盤與近月台指!$A$4:$I$499,4,FALSE)</f>
        <v>#N/A</v>
      </c>
      <c r="F1036" s="33" t="e">
        <f>VLOOKUP($B1036,大盤與近月台指!$A$4:$I$499,5,FALSE)</f>
        <v>#N/A</v>
      </c>
      <c r="G1036" s="49" t="e">
        <f>VLOOKUP($B1036,三大法人買賣超!$A$4:$I$500,3,FALSE)</f>
        <v>#N/A</v>
      </c>
      <c r="H1036" s="34" t="e">
        <f>VLOOKUP($B1036,三大法人買賣超!$A$4:$I$500,5,FALSE)</f>
        <v>#N/A</v>
      </c>
      <c r="I1036" s="27" t="e">
        <f>VLOOKUP($B1036,三大法人買賣超!$A$4:$I$500,7,FALSE)</f>
        <v>#N/A</v>
      </c>
      <c r="J1036" s="27" t="e">
        <f>VLOOKUP($B1036,三大法人買賣超!$A$4:$I$500,9,FALSE)</f>
        <v>#N/A</v>
      </c>
      <c r="K1036" s="37">
        <f>新台幣匯率美元指數!B1037</f>
        <v>0</v>
      </c>
      <c r="L1036" s="38">
        <f>新台幣匯率美元指數!C1037</f>
        <v>0</v>
      </c>
      <c r="M1036" s="39">
        <f>新台幣匯率美元指數!D1037</f>
        <v>0</v>
      </c>
      <c r="N1036" s="27" t="e">
        <f>VLOOKUP($B1036,外資期貨未平倉口數!$A$4:$M$499,4,FALSE)</f>
        <v>#N/A</v>
      </c>
      <c r="O1036" s="27" t="e">
        <f>VLOOKUP($B1036,外資期貨未平倉口數!$A$4:$M$499,9,FALSE)</f>
        <v>#N/A</v>
      </c>
      <c r="P1036" s="27" t="e">
        <f>VLOOKUP($B1036,外資期貨未平倉口數!$A$4:$M$499,10,FALSE)</f>
        <v>#N/A</v>
      </c>
      <c r="Q1036" s="27" t="e">
        <f>VLOOKUP($B1036,外資期貨未平倉口數!$A$4:$M$499,11,FALSE)</f>
        <v>#N/A</v>
      </c>
      <c r="R1036" s="64" t="e">
        <f>VLOOKUP($B1036,選擇權未平倉餘額!$A$4:$I$500,6,FALSE)</f>
        <v>#N/A</v>
      </c>
      <c r="S1036" s="64" t="e">
        <f>VLOOKUP($B1036,選擇權未平倉餘額!$A$4:$I$500,7,FALSE)</f>
        <v>#N/A</v>
      </c>
      <c r="T1036" s="64" t="e">
        <f>VLOOKUP($B1036,選擇權未平倉餘額!$A$4:$I$500,8,FALSE)</f>
        <v>#N/A</v>
      </c>
      <c r="U1036" s="64" t="e">
        <f>VLOOKUP($B1036,選擇權未平倉餘額!$A$4:$I$500,9,FALSE)</f>
        <v>#N/A</v>
      </c>
      <c r="V1036" s="39" t="e">
        <f>VLOOKUP($B1036,臺指選擇權P_C_Ratios!$A$4:$C$500,3,FALSE)</f>
        <v>#N/A</v>
      </c>
      <c r="W1036" s="41" t="e">
        <f>VLOOKUP($B1036,散戶多空比!$A$6:$L$500,12,FALSE)</f>
        <v>#N/A</v>
      </c>
      <c r="X1036" s="40" t="e">
        <f>VLOOKUP($B1036,期貨大額交易人未沖銷部位!$A$4:$O$499,4,FALSE)</f>
        <v>#N/A</v>
      </c>
      <c r="Y1036" s="40" t="e">
        <f>VLOOKUP($B1036,期貨大額交易人未沖銷部位!$A$4:$O$499,7,FALSE)</f>
        <v>#N/A</v>
      </c>
      <c r="Z1036" s="40" t="e">
        <f>VLOOKUP($B1036,期貨大額交易人未沖銷部位!$A$4:$O$499,10,FALSE)</f>
        <v>#N/A</v>
      </c>
      <c r="AA1036" s="40" t="e">
        <f>VLOOKUP($B1036,期貨大額交易人未沖銷部位!$A$4:$O$499,13,FALSE)</f>
        <v>#N/A</v>
      </c>
      <c r="AB1036" s="40" t="e">
        <f>VLOOKUP($B1036,期貨大額交易人未沖銷部位!$A$4:$O$499,14,FALSE)</f>
        <v>#N/A</v>
      </c>
      <c r="AC1036" s="40" t="e">
        <f>VLOOKUP($B1036,期貨大額交易人未沖銷部位!$A$4:$O$499,15,FALSE)</f>
        <v>#N/A</v>
      </c>
      <c r="AD1036" s="33" t="e">
        <f>VLOOKUP($B1036,三大美股走勢!$A$4:$J$495,4,FALSE)</f>
        <v>#N/A</v>
      </c>
      <c r="AE1036" s="33" t="e">
        <f>VLOOKUP($B1036,三大美股走勢!$A$4:$J$495,7,FALSE)</f>
        <v>#N/A</v>
      </c>
      <c r="AF1036" s="33" t="e">
        <f>VLOOKUP($B1036,三大美股走勢!$A$4:$J$495,10,FALSE)</f>
        <v>#N/A</v>
      </c>
    </row>
    <row r="1037" spans="2:32">
      <c r="B1037" s="32">
        <v>43816</v>
      </c>
      <c r="C1037" s="33" t="e">
        <f>VLOOKUP($B1037,大盤與近月台指!$A$4:$I$499,2,FALSE)</f>
        <v>#N/A</v>
      </c>
      <c r="D1037" s="34" t="e">
        <f>VLOOKUP($B1037,大盤與近月台指!$A$4:$I$499,3,FALSE)</f>
        <v>#N/A</v>
      </c>
      <c r="E1037" s="35" t="e">
        <f>VLOOKUP($B1037,大盤與近月台指!$A$4:$I$499,4,FALSE)</f>
        <v>#N/A</v>
      </c>
      <c r="F1037" s="33" t="e">
        <f>VLOOKUP($B1037,大盤與近月台指!$A$4:$I$499,5,FALSE)</f>
        <v>#N/A</v>
      </c>
      <c r="G1037" s="49" t="e">
        <f>VLOOKUP($B1037,三大法人買賣超!$A$4:$I$500,3,FALSE)</f>
        <v>#N/A</v>
      </c>
      <c r="H1037" s="34" t="e">
        <f>VLOOKUP($B1037,三大法人買賣超!$A$4:$I$500,5,FALSE)</f>
        <v>#N/A</v>
      </c>
      <c r="I1037" s="27" t="e">
        <f>VLOOKUP($B1037,三大法人買賣超!$A$4:$I$500,7,FALSE)</f>
        <v>#N/A</v>
      </c>
      <c r="J1037" s="27" t="e">
        <f>VLOOKUP($B1037,三大法人買賣超!$A$4:$I$500,9,FALSE)</f>
        <v>#N/A</v>
      </c>
      <c r="K1037" s="37">
        <f>新台幣匯率美元指數!B1038</f>
        <v>0</v>
      </c>
      <c r="L1037" s="38">
        <f>新台幣匯率美元指數!C1038</f>
        <v>0</v>
      </c>
      <c r="M1037" s="39">
        <f>新台幣匯率美元指數!D1038</f>
        <v>0</v>
      </c>
      <c r="N1037" s="27" t="e">
        <f>VLOOKUP($B1037,外資期貨未平倉口數!$A$4:$M$499,4,FALSE)</f>
        <v>#N/A</v>
      </c>
      <c r="O1037" s="27" t="e">
        <f>VLOOKUP($B1037,外資期貨未平倉口數!$A$4:$M$499,9,FALSE)</f>
        <v>#N/A</v>
      </c>
      <c r="P1037" s="27" t="e">
        <f>VLOOKUP($B1037,外資期貨未平倉口數!$A$4:$M$499,10,FALSE)</f>
        <v>#N/A</v>
      </c>
      <c r="Q1037" s="27" t="e">
        <f>VLOOKUP($B1037,外資期貨未平倉口數!$A$4:$M$499,11,FALSE)</f>
        <v>#N/A</v>
      </c>
      <c r="R1037" s="64" t="e">
        <f>VLOOKUP($B1037,選擇權未平倉餘額!$A$4:$I$500,6,FALSE)</f>
        <v>#N/A</v>
      </c>
      <c r="S1037" s="64" t="e">
        <f>VLOOKUP($B1037,選擇權未平倉餘額!$A$4:$I$500,7,FALSE)</f>
        <v>#N/A</v>
      </c>
      <c r="T1037" s="64" t="e">
        <f>VLOOKUP($B1037,選擇權未平倉餘額!$A$4:$I$500,8,FALSE)</f>
        <v>#N/A</v>
      </c>
      <c r="U1037" s="64" t="e">
        <f>VLOOKUP($B1037,選擇權未平倉餘額!$A$4:$I$500,9,FALSE)</f>
        <v>#N/A</v>
      </c>
      <c r="V1037" s="39" t="e">
        <f>VLOOKUP($B1037,臺指選擇權P_C_Ratios!$A$4:$C$500,3,FALSE)</f>
        <v>#N/A</v>
      </c>
      <c r="W1037" s="41" t="e">
        <f>VLOOKUP($B1037,散戶多空比!$A$6:$L$500,12,FALSE)</f>
        <v>#N/A</v>
      </c>
      <c r="X1037" s="40" t="e">
        <f>VLOOKUP($B1037,期貨大額交易人未沖銷部位!$A$4:$O$499,4,FALSE)</f>
        <v>#N/A</v>
      </c>
      <c r="Y1037" s="40" t="e">
        <f>VLOOKUP($B1037,期貨大額交易人未沖銷部位!$A$4:$O$499,7,FALSE)</f>
        <v>#N/A</v>
      </c>
      <c r="Z1037" s="40" t="e">
        <f>VLOOKUP($B1037,期貨大額交易人未沖銷部位!$A$4:$O$499,10,FALSE)</f>
        <v>#N/A</v>
      </c>
      <c r="AA1037" s="40" t="e">
        <f>VLOOKUP($B1037,期貨大額交易人未沖銷部位!$A$4:$O$499,13,FALSE)</f>
        <v>#N/A</v>
      </c>
      <c r="AB1037" s="40" t="e">
        <f>VLOOKUP($B1037,期貨大額交易人未沖銷部位!$A$4:$O$499,14,FALSE)</f>
        <v>#N/A</v>
      </c>
      <c r="AC1037" s="40" t="e">
        <f>VLOOKUP($B1037,期貨大額交易人未沖銷部位!$A$4:$O$499,15,FALSE)</f>
        <v>#N/A</v>
      </c>
      <c r="AD1037" s="33" t="e">
        <f>VLOOKUP($B1037,三大美股走勢!$A$4:$J$495,4,FALSE)</f>
        <v>#N/A</v>
      </c>
      <c r="AE1037" s="33" t="e">
        <f>VLOOKUP($B1037,三大美股走勢!$A$4:$J$495,7,FALSE)</f>
        <v>#N/A</v>
      </c>
      <c r="AF1037" s="33" t="e">
        <f>VLOOKUP($B1037,三大美股走勢!$A$4:$J$495,10,FALSE)</f>
        <v>#N/A</v>
      </c>
    </row>
    <row r="1038" spans="2:32">
      <c r="B1038" s="32">
        <v>43817</v>
      </c>
      <c r="C1038" s="33" t="e">
        <f>VLOOKUP($B1038,大盤與近月台指!$A$4:$I$499,2,FALSE)</f>
        <v>#N/A</v>
      </c>
      <c r="D1038" s="34" t="e">
        <f>VLOOKUP($B1038,大盤與近月台指!$A$4:$I$499,3,FALSE)</f>
        <v>#N/A</v>
      </c>
      <c r="E1038" s="35" t="e">
        <f>VLOOKUP($B1038,大盤與近月台指!$A$4:$I$499,4,FALSE)</f>
        <v>#N/A</v>
      </c>
      <c r="F1038" s="33" t="e">
        <f>VLOOKUP($B1038,大盤與近月台指!$A$4:$I$499,5,FALSE)</f>
        <v>#N/A</v>
      </c>
      <c r="G1038" s="49" t="e">
        <f>VLOOKUP($B1038,三大法人買賣超!$A$4:$I$500,3,FALSE)</f>
        <v>#N/A</v>
      </c>
      <c r="H1038" s="34" t="e">
        <f>VLOOKUP($B1038,三大法人買賣超!$A$4:$I$500,5,FALSE)</f>
        <v>#N/A</v>
      </c>
      <c r="I1038" s="27" t="e">
        <f>VLOOKUP($B1038,三大法人買賣超!$A$4:$I$500,7,FALSE)</f>
        <v>#N/A</v>
      </c>
      <c r="J1038" s="27" t="e">
        <f>VLOOKUP($B1038,三大法人買賣超!$A$4:$I$500,9,FALSE)</f>
        <v>#N/A</v>
      </c>
      <c r="K1038" s="37">
        <f>新台幣匯率美元指數!B1039</f>
        <v>0</v>
      </c>
      <c r="L1038" s="38">
        <f>新台幣匯率美元指數!C1039</f>
        <v>0</v>
      </c>
      <c r="M1038" s="39">
        <f>新台幣匯率美元指數!D1039</f>
        <v>0</v>
      </c>
      <c r="N1038" s="27" t="e">
        <f>VLOOKUP($B1038,外資期貨未平倉口數!$A$4:$M$499,4,FALSE)</f>
        <v>#N/A</v>
      </c>
      <c r="O1038" s="27" t="e">
        <f>VLOOKUP($B1038,外資期貨未平倉口數!$A$4:$M$499,9,FALSE)</f>
        <v>#N/A</v>
      </c>
      <c r="P1038" s="27" t="e">
        <f>VLOOKUP($B1038,外資期貨未平倉口數!$A$4:$M$499,10,FALSE)</f>
        <v>#N/A</v>
      </c>
      <c r="Q1038" s="27" t="e">
        <f>VLOOKUP($B1038,外資期貨未平倉口數!$A$4:$M$499,11,FALSE)</f>
        <v>#N/A</v>
      </c>
      <c r="R1038" s="64" t="e">
        <f>VLOOKUP($B1038,選擇權未平倉餘額!$A$4:$I$500,6,FALSE)</f>
        <v>#N/A</v>
      </c>
      <c r="S1038" s="64" t="e">
        <f>VLOOKUP($B1038,選擇權未平倉餘額!$A$4:$I$500,7,FALSE)</f>
        <v>#N/A</v>
      </c>
      <c r="T1038" s="64" t="e">
        <f>VLOOKUP($B1038,選擇權未平倉餘額!$A$4:$I$500,8,FALSE)</f>
        <v>#N/A</v>
      </c>
      <c r="U1038" s="64" t="e">
        <f>VLOOKUP($B1038,選擇權未平倉餘額!$A$4:$I$500,9,FALSE)</f>
        <v>#N/A</v>
      </c>
      <c r="V1038" s="39" t="e">
        <f>VLOOKUP($B1038,臺指選擇權P_C_Ratios!$A$4:$C$500,3,FALSE)</f>
        <v>#N/A</v>
      </c>
      <c r="W1038" s="41" t="e">
        <f>VLOOKUP($B1038,散戶多空比!$A$6:$L$500,12,FALSE)</f>
        <v>#N/A</v>
      </c>
      <c r="X1038" s="40" t="e">
        <f>VLOOKUP($B1038,期貨大額交易人未沖銷部位!$A$4:$O$499,4,FALSE)</f>
        <v>#N/A</v>
      </c>
      <c r="Y1038" s="40" t="e">
        <f>VLOOKUP($B1038,期貨大額交易人未沖銷部位!$A$4:$O$499,7,FALSE)</f>
        <v>#N/A</v>
      </c>
      <c r="Z1038" s="40" t="e">
        <f>VLOOKUP($B1038,期貨大額交易人未沖銷部位!$A$4:$O$499,10,FALSE)</f>
        <v>#N/A</v>
      </c>
      <c r="AA1038" s="40" t="e">
        <f>VLOOKUP($B1038,期貨大額交易人未沖銷部位!$A$4:$O$499,13,FALSE)</f>
        <v>#N/A</v>
      </c>
      <c r="AB1038" s="40" t="e">
        <f>VLOOKUP($B1038,期貨大額交易人未沖銷部位!$A$4:$O$499,14,FALSE)</f>
        <v>#N/A</v>
      </c>
      <c r="AC1038" s="40" t="e">
        <f>VLOOKUP($B1038,期貨大額交易人未沖銷部位!$A$4:$O$499,15,FALSE)</f>
        <v>#N/A</v>
      </c>
      <c r="AD1038" s="33" t="e">
        <f>VLOOKUP($B1038,三大美股走勢!$A$4:$J$495,4,FALSE)</f>
        <v>#N/A</v>
      </c>
      <c r="AE1038" s="33" t="e">
        <f>VLOOKUP($B1038,三大美股走勢!$A$4:$J$495,7,FALSE)</f>
        <v>#N/A</v>
      </c>
      <c r="AF1038" s="33" t="e">
        <f>VLOOKUP($B1038,三大美股走勢!$A$4:$J$495,10,FALSE)</f>
        <v>#N/A</v>
      </c>
    </row>
    <row r="1039" spans="2:32">
      <c r="B1039" s="32">
        <v>43818</v>
      </c>
      <c r="C1039" s="33" t="e">
        <f>VLOOKUP($B1039,大盤與近月台指!$A$4:$I$499,2,FALSE)</f>
        <v>#N/A</v>
      </c>
      <c r="D1039" s="34" t="e">
        <f>VLOOKUP($B1039,大盤與近月台指!$A$4:$I$499,3,FALSE)</f>
        <v>#N/A</v>
      </c>
      <c r="E1039" s="35" t="e">
        <f>VLOOKUP($B1039,大盤與近月台指!$A$4:$I$499,4,FALSE)</f>
        <v>#N/A</v>
      </c>
      <c r="F1039" s="33" t="e">
        <f>VLOOKUP($B1039,大盤與近月台指!$A$4:$I$499,5,FALSE)</f>
        <v>#N/A</v>
      </c>
      <c r="G1039" s="49" t="e">
        <f>VLOOKUP($B1039,三大法人買賣超!$A$4:$I$500,3,FALSE)</f>
        <v>#N/A</v>
      </c>
      <c r="H1039" s="34" t="e">
        <f>VLOOKUP($B1039,三大法人買賣超!$A$4:$I$500,5,FALSE)</f>
        <v>#N/A</v>
      </c>
      <c r="I1039" s="27" t="e">
        <f>VLOOKUP($B1039,三大法人買賣超!$A$4:$I$500,7,FALSE)</f>
        <v>#N/A</v>
      </c>
      <c r="J1039" s="27" t="e">
        <f>VLOOKUP($B1039,三大法人買賣超!$A$4:$I$500,9,FALSE)</f>
        <v>#N/A</v>
      </c>
      <c r="K1039" s="37">
        <f>新台幣匯率美元指數!B1040</f>
        <v>0</v>
      </c>
      <c r="L1039" s="38">
        <f>新台幣匯率美元指數!C1040</f>
        <v>0</v>
      </c>
      <c r="M1039" s="39">
        <f>新台幣匯率美元指數!D1040</f>
        <v>0</v>
      </c>
      <c r="N1039" s="27" t="e">
        <f>VLOOKUP($B1039,外資期貨未平倉口數!$A$4:$M$499,4,FALSE)</f>
        <v>#N/A</v>
      </c>
      <c r="O1039" s="27" t="e">
        <f>VLOOKUP($B1039,外資期貨未平倉口數!$A$4:$M$499,9,FALSE)</f>
        <v>#N/A</v>
      </c>
      <c r="P1039" s="27" t="e">
        <f>VLOOKUP($B1039,外資期貨未平倉口數!$A$4:$M$499,10,FALSE)</f>
        <v>#N/A</v>
      </c>
      <c r="Q1039" s="27" t="e">
        <f>VLOOKUP($B1039,外資期貨未平倉口數!$A$4:$M$499,11,FALSE)</f>
        <v>#N/A</v>
      </c>
      <c r="R1039" s="64" t="e">
        <f>VLOOKUP($B1039,選擇權未平倉餘額!$A$4:$I$500,6,FALSE)</f>
        <v>#N/A</v>
      </c>
      <c r="S1039" s="64" t="e">
        <f>VLOOKUP($B1039,選擇權未平倉餘額!$A$4:$I$500,7,FALSE)</f>
        <v>#N/A</v>
      </c>
      <c r="T1039" s="64" t="e">
        <f>VLOOKUP($B1039,選擇權未平倉餘額!$A$4:$I$500,8,FALSE)</f>
        <v>#N/A</v>
      </c>
      <c r="U1039" s="64" t="e">
        <f>VLOOKUP($B1039,選擇權未平倉餘額!$A$4:$I$500,9,FALSE)</f>
        <v>#N/A</v>
      </c>
      <c r="V1039" s="39" t="e">
        <f>VLOOKUP($B1039,臺指選擇權P_C_Ratios!$A$4:$C$500,3,FALSE)</f>
        <v>#N/A</v>
      </c>
      <c r="W1039" s="41" t="e">
        <f>VLOOKUP($B1039,散戶多空比!$A$6:$L$500,12,FALSE)</f>
        <v>#N/A</v>
      </c>
      <c r="X1039" s="40" t="e">
        <f>VLOOKUP($B1039,期貨大額交易人未沖銷部位!$A$4:$O$499,4,FALSE)</f>
        <v>#N/A</v>
      </c>
      <c r="Y1039" s="40" t="e">
        <f>VLOOKUP($B1039,期貨大額交易人未沖銷部位!$A$4:$O$499,7,FALSE)</f>
        <v>#N/A</v>
      </c>
      <c r="Z1039" s="40" t="e">
        <f>VLOOKUP($B1039,期貨大額交易人未沖銷部位!$A$4:$O$499,10,FALSE)</f>
        <v>#N/A</v>
      </c>
      <c r="AA1039" s="40" t="e">
        <f>VLOOKUP($B1039,期貨大額交易人未沖銷部位!$A$4:$O$499,13,FALSE)</f>
        <v>#N/A</v>
      </c>
      <c r="AB1039" s="40" t="e">
        <f>VLOOKUP($B1039,期貨大額交易人未沖銷部位!$A$4:$O$499,14,FALSE)</f>
        <v>#N/A</v>
      </c>
      <c r="AC1039" s="40" t="e">
        <f>VLOOKUP($B1039,期貨大額交易人未沖銷部位!$A$4:$O$499,15,FALSE)</f>
        <v>#N/A</v>
      </c>
      <c r="AD1039" s="33" t="e">
        <f>VLOOKUP($B1039,三大美股走勢!$A$4:$J$495,4,FALSE)</f>
        <v>#N/A</v>
      </c>
      <c r="AE1039" s="33" t="e">
        <f>VLOOKUP($B1039,三大美股走勢!$A$4:$J$495,7,FALSE)</f>
        <v>#N/A</v>
      </c>
      <c r="AF1039" s="33" t="e">
        <f>VLOOKUP($B1039,三大美股走勢!$A$4:$J$495,10,FALSE)</f>
        <v>#N/A</v>
      </c>
    </row>
    <row r="1040" spans="2:32">
      <c r="B1040" s="32">
        <v>43819</v>
      </c>
      <c r="C1040" s="33" t="e">
        <f>VLOOKUP($B1040,大盤與近月台指!$A$4:$I$499,2,FALSE)</f>
        <v>#N/A</v>
      </c>
      <c r="D1040" s="34" t="e">
        <f>VLOOKUP($B1040,大盤與近月台指!$A$4:$I$499,3,FALSE)</f>
        <v>#N/A</v>
      </c>
      <c r="E1040" s="35" t="e">
        <f>VLOOKUP($B1040,大盤與近月台指!$A$4:$I$499,4,FALSE)</f>
        <v>#N/A</v>
      </c>
      <c r="F1040" s="33" t="e">
        <f>VLOOKUP($B1040,大盤與近月台指!$A$4:$I$499,5,FALSE)</f>
        <v>#N/A</v>
      </c>
      <c r="G1040" s="49" t="e">
        <f>VLOOKUP($B1040,三大法人買賣超!$A$4:$I$500,3,FALSE)</f>
        <v>#N/A</v>
      </c>
      <c r="H1040" s="34" t="e">
        <f>VLOOKUP($B1040,三大法人買賣超!$A$4:$I$500,5,FALSE)</f>
        <v>#N/A</v>
      </c>
      <c r="I1040" s="27" t="e">
        <f>VLOOKUP($B1040,三大法人買賣超!$A$4:$I$500,7,FALSE)</f>
        <v>#N/A</v>
      </c>
      <c r="J1040" s="27" t="e">
        <f>VLOOKUP($B1040,三大法人買賣超!$A$4:$I$500,9,FALSE)</f>
        <v>#N/A</v>
      </c>
      <c r="K1040" s="37">
        <f>新台幣匯率美元指數!B1041</f>
        <v>0</v>
      </c>
      <c r="L1040" s="38">
        <f>新台幣匯率美元指數!C1041</f>
        <v>0</v>
      </c>
      <c r="M1040" s="39">
        <f>新台幣匯率美元指數!D1041</f>
        <v>0</v>
      </c>
      <c r="N1040" s="27" t="e">
        <f>VLOOKUP($B1040,外資期貨未平倉口數!$A$4:$M$499,4,FALSE)</f>
        <v>#N/A</v>
      </c>
      <c r="O1040" s="27" t="e">
        <f>VLOOKUP($B1040,外資期貨未平倉口數!$A$4:$M$499,9,FALSE)</f>
        <v>#N/A</v>
      </c>
      <c r="P1040" s="27" t="e">
        <f>VLOOKUP($B1040,外資期貨未平倉口數!$A$4:$M$499,10,FALSE)</f>
        <v>#N/A</v>
      </c>
      <c r="Q1040" s="27" t="e">
        <f>VLOOKUP($B1040,外資期貨未平倉口數!$A$4:$M$499,11,FALSE)</f>
        <v>#N/A</v>
      </c>
      <c r="R1040" s="64" t="e">
        <f>VLOOKUP($B1040,選擇權未平倉餘額!$A$4:$I$500,6,FALSE)</f>
        <v>#N/A</v>
      </c>
      <c r="S1040" s="64" t="e">
        <f>VLOOKUP($B1040,選擇權未平倉餘額!$A$4:$I$500,7,FALSE)</f>
        <v>#N/A</v>
      </c>
      <c r="T1040" s="64" t="e">
        <f>VLOOKUP($B1040,選擇權未平倉餘額!$A$4:$I$500,8,FALSE)</f>
        <v>#N/A</v>
      </c>
      <c r="U1040" s="64" t="e">
        <f>VLOOKUP($B1040,選擇權未平倉餘額!$A$4:$I$500,9,FALSE)</f>
        <v>#N/A</v>
      </c>
      <c r="V1040" s="39" t="e">
        <f>VLOOKUP($B1040,臺指選擇權P_C_Ratios!$A$4:$C$500,3,FALSE)</f>
        <v>#N/A</v>
      </c>
      <c r="W1040" s="41" t="e">
        <f>VLOOKUP($B1040,散戶多空比!$A$6:$L$500,12,FALSE)</f>
        <v>#N/A</v>
      </c>
      <c r="X1040" s="40" t="e">
        <f>VLOOKUP($B1040,期貨大額交易人未沖銷部位!$A$4:$O$499,4,FALSE)</f>
        <v>#N/A</v>
      </c>
      <c r="Y1040" s="40" t="e">
        <f>VLOOKUP($B1040,期貨大額交易人未沖銷部位!$A$4:$O$499,7,FALSE)</f>
        <v>#N/A</v>
      </c>
      <c r="Z1040" s="40" t="e">
        <f>VLOOKUP($B1040,期貨大額交易人未沖銷部位!$A$4:$O$499,10,FALSE)</f>
        <v>#N/A</v>
      </c>
      <c r="AA1040" s="40" t="e">
        <f>VLOOKUP($B1040,期貨大額交易人未沖銷部位!$A$4:$O$499,13,FALSE)</f>
        <v>#N/A</v>
      </c>
      <c r="AB1040" s="40" t="e">
        <f>VLOOKUP($B1040,期貨大額交易人未沖銷部位!$A$4:$O$499,14,FALSE)</f>
        <v>#N/A</v>
      </c>
      <c r="AC1040" s="40" t="e">
        <f>VLOOKUP($B1040,期貨大額交易人未沖銷部位!$A$4:$O$499,15,FALSE)</f>
        <v>#N/A</v>
      </c>
      <c r="AD1040" s="33" t="e">
        <f>VLOOKUP($B1040,三大美股走勢!$A$4:$J$495,4,FALSE)</f>
        <v>#N/A</v>
      </c>
      <c r="AE1040" s="33" t="e">
        <f>VLOOKUP($B1040,三大美股走勢!$A$4:$J$495,7,FALSE)</f>
        <v>#N/A</v>
      </c>
      <c r="AF1040" s="33" t="e">
        <f>VLOOKUP($B1040,三大美股走勢!$A$4:$J$495,10,FALSE)</f>
        <v>#N/A</v>
      </c>
    </row>
    <row r="1041" spans="2:32">
      <c r="B1041" s="32">
        <v>43820</v>
      </c>
      <c r="C1041" s="33" t="e">
        <f>VLOOKUP($B1041,大盤與近月台指!$A$4:$I$499,2,FALSE)</f>
        <v>#N/A</v>
      </c>
      <c r="D1041" s="34" t="e">
        <f>VLOOKUP($B1041,大盤與近月台指!$A$4:$I$499,3,FALSE)</f>
        <v>#N/A</v>
      </c>
      <c r="E1041" s="35" t="e">
        <f>VLOOKUP($B1041,大盤與近月台指!$A$4:$I$499,4,FALSE)</f>
        <v>#N/A</v>
      </c>
      <c r="F1041" s="33" t="e">
        <f>VLOOKUP($B1041,大盤與近月台指!$A$4:$I$499,5,FALSE)</f>
        <v>#N/A</v>
      </c>
      <c r="G1041" s="49" t="e">
        <f>VLOOKUP($B1041,三大法人買賣超!$A$4:$I$500,3,FALSE)</f>
        <v>#N/A</v>
      </c>
      <c r="H1041" s="34" t="e">
        <f>VLOOKUP($B1041,三大法人買賣超!$A$4:$I$500,5,FALSE)</f>
        <v>#N/A</v>
      </c>
      <c r="I1041" s="27" t="e">
        <f>VLOOKUP($B1041,三大法人買賣超!$A$4:$I$500,7,FALSE)</f>
        <v>#N/A</v>
      </c>
      <c r="J1041" s="27" t="e">
        <f>VLOOKUP($B1041,三大法人買賣超!$A$4:$I$500,9,FALSE)</f>
        <v>#N/A</v>
      </c>
      <c r="K1041" s="37">
        <f>新台幣匯率美元指數!B1042</f>
        <v>0</v>
      </c>
      <c r="L1041" s="38">
        <f>新台幣匯率美元指數!C1042</f>
        <v>0</v>
      </c>
      <c r="M1041" s="39">
        <f>新台幣匯率美元指數!D1042</f>
        <v>0</v>
      </c>
      <c r="N1041" s="27" t="e">
        <f>VLOOKUP($B1041,外資期貨未平倉口數!$A$4:$M$499,4,FALSE)</f>
        <v>#N/A</v>
      </c>
      <c r="O1041" s="27" t="e">
        <f>VLOOKUP($B1041,外資期貨未平倉口數!$A$4:$M$499,9,FALSE)</f>
        <v>#N/A</v>
      </c>
      <c r="P1041" s="27" t="e">
        <f>VLOOKUP($B1041,外資期貨未平倉口數!$A$4:$M$499,10,FALSE)</f>
        <v>#N/A</v>
      </c>
      <c r="Q1041" s="27" t="e">
        <f>VLOOKUP($B1041,外資期貨未平倉口數!$A$4:$M$499,11,FALSE)</f>
        <v>#N/A</v>
      </c>
      <c r="R1041" s="64" t="e">
        <f>VLOOKUP($B1041,選擇權未平倉餘額!$A$4:$I$500,6,FALSE)</f>
        <v>#N/A</v>
      </c>
      <c r="S1041" s="64" t="e">
        <f>VLOOKUP($B1041,選擇權未平倉餘額!$A$4:$I$500,7,FALSE)</f>
        <v>#N/A</v>
      </c>
      <c r="T1041" s="64" t="e">
        <f>VLOOKUP($B1041,選擇權未平倉餘額!$A$4:$I$500,8,FALSE)</f>
        <v>#N/A</v>
      </c>
      <c r="U1041" s="64" t="e">
        <f>VLOOKUP($B1041,選擇權未平倉餘額!$A$4:$I$500,9,FALSE)</f>
        <v>#N/A</v>
      </c>
      <c r="V1041" s="39" t="e">
        <f>VLOOKUP($B1041,臺指選擇權P_C_Ratios!$A$4:$C$500,3,FALSE)</f>
        <v>#N/A</v>
      </c>
      <c r="W1041" s="41" t="e">
        <f>VLOOKUP($B1041,散戶多空比!$A$6:$L$500,12,FALSE)</f>
        <v>#N/A</v>
      </c>
      <c r="X1041" s="40" t="e">
        <f>VLOOKUP($B1041,期貨大額交易人未沖銷部位!$A$4:$O$499,4,FALSE)</f>
        <v>#N/A</v>
      </c>
      <c r="Y1041" s="40" t="e">
        <f>VLOOKUP($B1041,期貨大額交易人未沖銷部位!$A$4:$O$499,7,FALSE)</f>
        <v>#N/A</v>
      </c>
      <c r="Z1041" s="40" t="e">
        <f>VLOOKUP($B1041,期貨大額交易人未沖銷部位!$A$4:$O$499,10,FALSE)</f>
        <v>#N/A</v>
      </c>
      <c r="AA1041" s="40" t="e">
        <f>VLOOKUP($B1041,期貨大額交易人未沖銷部位!$A$4:$O$499,13,FALSE)</f>
        <v>#N/A</v>
      </c>
      <c r="AB1041" s="40" t="e">
        <f>VLOOKUP($B1041,期貨大額交易人未沖銷部位!$A$4:$O$499,14,FALSE)</f>
        <v>#N/A</v>
      </c>
      <c r="AC1041" s="40" t="e">
        <f>VLOOKUP($B1041,期貨大額交易人未沖銷部位!$A$4:$O$499,15,FALSE)</f>
        <v>#N/A</v>
      </c>
      <c r="AD1041" s="33" t="e">
        <f>VLOOKUP($B1041,三大美股走勢!$A$4:$J$495,4,FALSE)</f>
        <v>#N/A</v>
      </c>
      <c r="AE1041" s="33" t="e">
        <f>VLOOKUP($B1041,三大美股走勢!$A$4:$J$495,7,FALSE)</f>
        <v>#N/A</v>
      </c>
      <c r="AF1041" s="33" t="e">
        <f>VLOOKUP($B1041,三大美股走勢!$A$4:$J$495,10,FALSE)</f>
        <v>#N/A</v>
      </c>
    </row>
    <row r="1042" spans="2:32">
      <c r="B1042" s="32">
        <v>43821</v>
      </c>
      <c r="C1042" s="33" t="e">
        <f>VLOOKUP($B1042,大盤與近月台指!$A$4:$I$499,2,FALSE)</f>
        <v>#N/A</v>
      </c>
      <c r="D1042" s="34" t="e">
        <f>VLOOKUP($B1042,大盤與近月台指!$A$4:$I$499,3,FALSE)</f>
        <v>#N/A</v>
      </c>
      <c r="E1042" s="35" t="e">
        <f>VLOOKUP($B1042,大盤與近月台指!$A$4:$I$499,4,FALSE)</f>
        <v>#N/A</v>
      </c>
      <c r="F1042" s="33" t="e">
        <f>VLOOKUP($B1042,大盤與近月台指!$A$4:$I$499,5,FALSE)</f>
        <v>#N/A</v>
      </c>
      <c r="G1042" s="49" t="e">
        <f>VLOOKUP($B1042,三大法人買賣超!$A$4:$I$500,3,FALSE)</f>
        <v>#N/A</v>
      </c>
      <c r="H1042" s="34" t="e">
        <f>VLOOKUP($B1042,三大法人買賣超!$A$4:$I$500,5,FALSE)</f>
        <v>#N/A</v>
      </c>
      <c r="I1042" s="27" t="e">
        <f>VLOOKUP($B1042,三大法人買賣超!$A$4:$I$500,7,FALSE)</f>
        <v>#N/A</v>
      </c>
      <c r="J1042" s="27" t="e">
        <f>VLOOKUP($B1042,三大法人買賣超!$A$4:$I$500,9,FALSE)</f>
        <v>#N/A</v>
      </c>
      <c r="K1042" s="37">
        <f>新台幣匯率美元指數!B1043</f>
        <v>0</v>
      </c>
      <c r="L1042" s="38">
        <f>新台幣匯率美元指數!C1043</f>
        <v>0</v>
      </c>
      <c r="M1042" s="39">
        <f>新台幣匯率美元指數!D1043</f>
        <v>0</v>
      </c>
      <c r="N1042" s="27" t="e">
        <f>VLOOKUP($B1042,外資期貨未平倉口數!$A$4:$M$499,4,FALSE)</f>
        <v>#N/A</v>
      </c>
      <c r="O1042" s="27" t="e">
        <f>VLOOKUP($B1042,外資期貨未平倉口數!$A$4:$M$499,9,FALSE)</f>
        <v>#N/A</v>
      </c>
      <c r="P1042" s="27" t="e">
        <f>VLOOKUP($B1042,外資期貨未平倉口數!$A$4:$M$499,10,FALSE)</f>
        <v>#N/A</v>
      </c>
      <c r="Q1042" s="27" t="e">
        <f>VLOOKUP($B1042,外資期貨未平倉口數!$A$4:$M$499,11,FALSE)</f>
        <v>#N/A</v>
      </c>
      <c r="R1042" s="64" t="e">
        <f>VLOOKUP($B1042,選擇權未平倉餘額!$A$4:$I$500,6,FALSE)</f>
        <v>#N/A</v>
      </c>
      <c r="S1042" s="64" t="e">
        <f>VLOOKUP($B1042,選擇權未平倉餘額!$A$4:$I$500,7,FALSE)</f>
        <v>#N/A</v>
      </c>
      <c r="T1042" s="64" t="e">
        <f>VLOOKUP($B1042,選擇權未平倉餘額!$A$4:$I$500,8,FALSE)</f>
        <v>#N/A</v>
      </c>
      <c r="U1042" s="64" t="e">
        <f>VLOOKUP($B1042,選擇權未平倉餘額!$A$4:$I$500,9,FALSE)</f>
        <v>#N/A</v>
      </c>
      <c r="V1042" s="39" t="e">
        <f>VLOOKUP($B1042,臺指選擇權P_C_Ratios!$A$4:$C$500,3,FALSE)</f>
        <v>#N/A</v>
      </c>
      <c r="W1042" s="41" t="e">
        <f>VLOOKUP($B1042,散戶多空比!$A$6:$L$500,12,FALSE)</f>
        <v>#N/A</v>
      </c>
      <c r="X1042" s="40" t="e">
        <f>VLOOKUP($B1042,期貨大額交易人未沖銷部位!$A$4:$O$499,4,FALSE)</f>
        <v>#N/A</v>
      </c>
      <c r="Y1042" s="40" t="e">
        <f>VLOOKUP($B1042,期貨大額交易人未沖銷部位!$A$4:$O$499,7,FALSE)</f>
        <v>#N/A</v>
      </c>
      <c r="Z1042" s="40" t="e">
        <f>VLOOKUP($B1042,期貨大額交易人未沖銷部位!$A$4:$O$499,10,FALSE)</f>
        <v>#N/A</v>
      </c>
      <c r="AA1042" s="40" t="e">
        <f>VLOOKUP($B1042,期貨大額交易人未沖銷部位!$A$4:$O$499,13,FALSE)</f>
        <v>#N/A</v>
      </c>
      <c r="AB1042" s="40" t="e">
        <f>VLOOKUP($B1042,期貨大額交易人未沖銷部位!$A$4:$O$499,14,FALSE)</f>
        <v>#N/A</v>
      </c>
      <c r="AC1042" s="40" t="e">
        <f>VLOOKUP($B1042,期貨大額交易人未沖銷部位!$A$4:$O$499,15,FALSE)</f>
        <v>#N/A</v>
      </c>
      <c r="AD1042" s="33" t="e">
        <f>VLOOKUP($B1042,三大美股走勢!$A$4:$J$495,4,FALSE)</f>
        <v>#N/A</v>
      </c>
      <c r="AE1042" s="33" t="e">
        <f>VLOOKUP($B1042,三大美股走勢!$A$4:$J$495,7,FALSE)</f>
        <v>#N/A</v>
      </c>
      <c r="AF1042" s="33" t="e">
        <f>VLOOKUP($B1042,三大美股走勢!$A$4:$J$495,10,FALSE)</f>
        <v>#N/A</v>
      </c>
    </row>
    <row r="1043" spans="2:32">
      <c r="B1043" s="32">
        <v>43822</v>
      </c>
      <c r="C1043" s="33" t="e">
        <f>VLOOKUP($B1043,大盤與近月台指!$A$4:$I$499,2,FALSE)</f>
        <v>#N/A</v>
      </c>
      <c r="D1043" s="34" t="e">
        <f>VLOOKUP($B1043,大盤與近月台指!$A$4:$I$499,3,FALSE)</f>
        <v>#N/A</v>
      </c>
      <c r="E1043" s="35" t="e">
        <f>VLOOKUP($B1043,大盤與近月台指!$A$4:$I$499,4,FALSE)</f>
        <v>#N/A</v>
      </c>
      <c r="F1043" s="33" t="e">
        <f>VLOOKUP($B1043,大盤與近月台指!$A$4:$I$499,5,FALSE)</f>
        <v>#N/A</v>
      </c>
      <c r="G1043" s="49" t="e">
        <f>VLOOKUP($B1043,三大法人買賣超!$A$4:$I$500,3,FALSE)</f>
        <v>#N/A</v>
      </c>
      <c r="H1043" s="34" t="e">
        <f>VLOOKUP($B1043,三大法人買賣超!$A$4:$I$500,5,FALSE)</f>
        <v>#N/A</v>
      </c>
      <c r="I1043" s="27" t="e">
        <f>VLOOKUP($B1043,三大法人買賣超!$A$4:$I$500,7,FALSE)</f>
        <v>#N/A</v>
      </c>
      <c r="J1043" s="27" t="e">
        <f>VLOOKUP($B1043,三大法人買賣超!$A$4:$I$500,9,FALSE)</f>
        <v>#N/A</v>
      </c>
      <c r="K1043" s="37">
        <f>新台幣匯率美元指數!B1044</f>
        <v>0</v>
      </c>
      <c r="L1043" s="38">
        <f>新台幣匯率美元指數!C1044</f>
        <v>0</v>
      </c>
      <c r="M1043" s="39">
        <f>新台幣匯率美元指數!D1044</f>
        <v>0</v>
      </c>
      <c r="N1043" s="27" t="e">
        <f>VLOOKUP($B1043,外資期貨未平倉口數!$A$4:$M$499,4,FALSE)</f>
        <v>#N/A</v>
      </c>
      <c r="O1043" s="27" t="e">
        <f>VLOOKUP($B1043,外資期貨未平倉口數!$A$4:$M$499,9,FALSE)</f>
        <v>#N/A</v>
      </c>
      <c r="P1043" s="27" t="e">
        <f>VLOOKUP($B1043,外資期貨未平倉口數!$A$4:$M$499,10,FALSE)</f>
        <v>#N/A</v>
      </c>
      <c r="Q1043" s="27" t="e">
        <f>VLOOKUP($B1043,外資期貨未平倉口數!$A$4:$M$499,11,FALSE)</f>
        <v>#N/A</v>
      </c>
      <c r="R1043" s="64" t="e">
        <f>VLOOKUP($B1043,選擇權未平倉餘額!$A$4:$I$500,6,FALSE)</f>
        <v>#N/A</v>
      </c>
      <c r="S1043" s="64" t="e">
        <f>VLOOKUP($B1043,選擇權未平倉餘額!$A$4:$I$500,7,FALSE)</f>
        <v>#N/A</v>
      </c>
      <c r="T1043" s="64" t="e">
        <f>VLOOKUP($B1043,選擇權未平倉餘額!$A$4:$I$500,8,FALSE)</f>
        <v>#N/A</v>
      </c>
      <c r="U1043" s="64" t="e">
        <f>VLOOKUP($B1043,選擇權未平倉餘額!$A$4:$I$500,9,FALSE)</f>
        <v>#N/A</v>
      </c>
      <c r="V1043" s="39" t="e">
        <f>VLOOKUP($B1043,臺指選擇權P_C_Ratios!$A$4:$C$500,3,FALSE)</f>
        <v>#N/A</v>
      </c>
      <c r="W1043" s="41" t="e">
        <f>VLOOKUP($B1043,散戶多空比!$A$6:$L$500,12,FALSE)</f>
        <v>#N/A</v>
      </c>
      <c r="X1043" s="40" t="e">
        <f>VLOOKUP($B1043,期貨大額交易人未沖銷部位!$A$4:$O$499,4,FALSE)</f>
        <v>#N/A</v>
      </c>
      <c r="Y1043" s="40" t="e">
        <f>VLOOKUP($B1043,期貨大額交易人未沖銷部位!$A$4:$O$499,7,FALSE)</f>
        <v>#N/A</v>
      </c>
      <c r="Z1043" s="40" t="e">
        <f>VLOOKUP($B1043,期貨大額交易人未沖銷部位!$A$4:$O$499,10,FALSE)</f>
        <v>#N/A</v>
      </c>
      <c r="AA1043" s="40" t="e">
        <f>VLOOKUP($B1043,期貨大額交易人未沖銷部位!$A$4:$O$499,13,FALSE)</f>
        <v>#N/A</v>
      </c>
      <c r="AB1043" s="40" t="e">
        <f>VLOOKUP($B1043,期貨大額交易人未沖銷部位!$A$4:$O$499,14,FALSE)</f>
        <v>#N/A</v>
      </c>
      <c r="AC1043" s="40" t="e">
        <f>VLOOKUP($B1043,期貨大額交易人未沖銷部位!$A$4:$O$499,15,FALSE)</f>
        <v>#N/A</v>
      </c>
      <c r="AD1043" s="33" t="e">
        <f>VLOOKUP($B1043,三大美股走勢!$A$4:$J$495,4,FALSE)</f>
        <v>#N/A</v>
      </c>
      <c r="AE1043" s="33" t="e">
        <f>VLOOKUP($B1043,三大美股走勢!$A$4:$J$495,7,FALSE)</f>
        <v>#N/A</v>
      </c>
      <c r="AF1043" s="33" t="e">
        <f>VLOOKUP($B1043,三大美股走勢!$A$4:$J$495,10,FALSE)</f>
        <v>#N/A</v>
      </c>
    </row>
    <row r="1044" spans="2:32">
      <c r="B1044" s="32">
        <v>43823</v>
      </c>
      <c r="C1044" s="33" t="e">
        <f>VLOOKUP($B1044,大盤與近月台指!$A$4:$I$499,2,FALSE)</f>
        <v>#N/A</v>
      </c>
      <c r="D1044" s="34" t="e">
        <f>VLOOKUP($B1044,大盤與近月台指!$A$4:$I$499,3,FALSE)</f>
        <v>#N/A</v>
      </c>
      <c r="E1044" s="35" t="e">
        <f>VLOOKUP($B1044,大盤與近月台指!$A$4:$I$499,4,FALSE)</f>
        <v>#N/A</v>
      </c>
      <c r="F1044" s="33" t="e">
        <f>VLOOKUP($B1044,大盤與近月台指!$A$4:$I$499,5,FALSE)</f>
        <v>#N/A</v>
      </c>
      <c r="G1044" s="49" t="e">
        <f>VLOOKUP($B1044,三大法人買賣超!$A$4:$I$500,3,FALSE)</f>
        <v>#N/A</v>
      </c>
      <c r="H1044" s="34" t="e">
        <f>VLOOKUP($B1044,三大法人買賣超!$A$4:$I$500,5,FALSE)</f>
        <v>#N/A</v>
      </c>
      <c r="I1044" s="27" t="e">
        <f>VLOOKUP($B1044,三大法人買賣超!$A$4:$I$500,7,FALSE)</f>
        <v>#N/A</v>
      </c>
      <c r="J1044" s="27" t="e">
        <f>VLOOKUP($B1044,三大法人買賣超!$A$4:$I$500,9,FALSE)</f>
        <v>#N/A</v>
      </c>
      <c r="K1044" s="37">
        <f>新台幣匯率美元指數!B1045</f>
        <v>0</v>
      </c>
      <c r="L1044" s="38">
        <f>新台幣匯率美元指數!C1045</f>
        <v>0</v>
      </c>
      <c r="M1044" s="39">
        <f>新台幣匯率美元指數!D1045</f>
        <v>0</v>
      </c>
      <c r="N1044" s="27" t="e">
        <f>VLOOKUP($B1044,外資期貨未平倉口數!$A$4:$M$499,4,FALSE)</f>
        <v>#N/A</v>
      </c>
      <c r="O1044" s="27" t="e">
        <f>VLOOKUP($B1044,外資期貨未平倉口數!$A$4:$M$499,9,FALSE)</f>
        <v>#N/A</v>
      </c>
      <c r="P1044" s="27" t="e">
        <f>VLOOKUP($B1044,外資期貨未平倉口數!$A$4:$M$499,10,FALSE)</f>
        <v>#N/A</v>
      </c>
      <c r="Q1044" s="27" t="e">
        <f>VLOOKUP($B1044,外資期貨未平倉口數!$A$4:$M$499,11,FALSE)</f>
        <v>#N/A</v>
      </c>
      <c r="R1044" s="64" t="e">
        <f>VLOOKUP($B1044,選擇權未平倉餘額!$A$4:$I$500,6,FALSE)</f>
        <v>#N/A</v>
      </c>
      <c r="S1044" s="64" t="e">
        <f>VLOOKUP($B1044,選擇權未平倉餘額!$A$4:$I$500,7,FALSE)</f>
        <v>#N/A</v>
      </c>
      <c r="T1044" s="64" t="e">
        <f>VLOOKUP($B1044,選擇權未平倉餘額!$A$4:$I$500,8,FALSE)</f>
        <v>#N/A</v>
      </c>
      <c r="U1044" s="64" t="e">
        <f>VLOOKUP($B1044,選擇權未平倉餘額!$A$4:$I$500,9,FALSE)</f>
        <v>#N/A</v>
      </c>
      <c r="V1044" s="39" t="e">
        <f>VLOOKUP($B1044,臺指選擇權P_C_Ratios!$A$4:$C$500,3,FALSE)</f>
        <v>#N/A</v>
      </c>
      <c r="W1044" s="41" t="e">
        <f>VLOOKUP($B1044,散戶多空比!$A$6:$L$500,12,FALSE)</f>
        <v>#N/A</v>
      </c>
      <c r="X1044" s="40" t="e">
        <f>VLOOKUP($B1044,期貨大額交易人未沖銷部位!$A$4:$O$499,4,FALSE)</f>
        <v>#N/A</v>
      </c>
      <c r="Y1044" s="40" t="e">
        <f>VLOOKUP($B1044,期貨大額交易人未沖銷部位!$A$4:$O$499,7,FALSE)</f>
        <v>#N/A</v>
      </c>
      <c r="Z1044" s="40" t="e">
        <f>VLOOKUP($B1044,期貨大額交易人未沖銷部位!$A$4:$O$499,10,FALSE)</f>
        <v>#N/A</v>
      </c>
      <c r="AA1044" s="40" t="e">
        <f>VLOOKUP($B1044,期貨大額交易人未沖銷部位!$A$4:$O$499,13,FALSE)</f>
        <v>#N/A</v>
      </c>
      <c r="AB1044" s="40" t="e">
        <f>VLOOKUP($B1044,期貨大額交易人未沖銷部位!$A$4:$O$499,14,FALSE)</f>
        <v>#N/A</v>
      </c>
      <c r="AC1044" s="40" t="e">
        <f>VLOOKUP($B1044,期貨大額交易人未沖銷部位!$A$4:$O$499,15,FALSE)</f>
        <v>#N/A</v>
      </c>
      <c r="AD1044" s="33" t="e">
        <f>VLOOKUP($B1044,三大美股走勢!$A$4:$J$495,4,FALSE)</f>
        <v>#N/A</v>
      </c>
      <c r="AE1044" s="33" t="e">
        <f>VLOOKUP($B1044,三大美股走勢!$A$4:$J$495,7,FALSE)</f>
        <v>#N/A</v>
      </c>
      <c r="AF1044" s="33" t="e">
        <f>VLOOKUP($B1044,三大美股走勢!$A$4:$J$495,10,FALSE)</f>
        <v>#N/A</v>
      </c>
    </row>
    <row r="1045" spans="2:32">
      <c r="B1045" s="32">
        <v>43824</v>
      </c>
      <c r="C1045" s="33" t="e">
        <f>VLOOKUP($B1045,大盤與近月台指!$A$4:$I$499,2,FALSE)</f>
        <v>#N/A</v>
      </c>
      <c r="D1045" s="34" t="e">
        <f>VLOOKUP($B1045,大盤與近月台指!$A$4:$I$499,3,FALSE)</f>
        <v>#N/A</v>
      </c>
      <c r="E1045" s="35" t="e">
        <f>VLOOKUP($B1045,大盤與近月台指!$A$4:$I$499,4,FALSE)</f>
        <v>#N/A</v>
      </c>
      <c r="F1045" s="33" t="e">
        <f>VLOOKUP($B1045,大盤與近月台指!$A$4:$I$499,5,FALSE)</f>
        <v>#N/A</v>
      </c>
      <c r="G1045" s="49" t="e">
        <f>VLOOKUP($B1045,三大法人買賣超!$A$4:$I$500,3,FALSE)</f>
        <v>#N/A</v>
      </c>
      <c r="H1045" s="34" t="e">
        <f>VLOOKUP($B1045,三大法人買賣超!$A$4:$I$500,5,FALSE)</f>
        <v>#N/A</v>
      </c>
      <c r="I1045" s="27" t="e">
        <f>VLOOKUP($B1045,三大法人買賣超!$A$4:$I$500,7,FALSE)</f>
        <v>#N/A</v>
      </c>
      <c r="J1045" s="27" t="e">
        <f>VLOOKUP($B1045,三大法人買賣超!$A$4:$I$500,9,FALSE)</f>
        <v>#N/A</v>
      </c>
      <c r="K1045" s="37">
        <f>新台幣匯率美元指數!B1046</f>
        <v>0</v>
      </c>
      <c r="L1045" s="38">
        <f>新台幣匯率美元指數!C1046</f>
        <v>0</v>
      </c>
      <c r="M1045" s="39">
        <f>新台幣匯率美元指數!D1046</f>
        <v>0</v>
      </c>
      <c r="N1045" s="27" t="e">
        <f>VLOOKUP($B1045,外資期貨未平倉口數!$A$4:$M$499,4,FALSE)</f>
        <v>#N/A</v>
      </c>
      <c r="O1045" s="27" t="e">
        <f>VLOOKUP($B1045,外資期貨未平倉口數!$A$4:$M$499,9,FALSE)</f>
        <v>#N/A</v>
      </c>
      <c r="P1045" s="27" t="e">
        <f>VLOOKUP($B1045,外資期貨未平倉口數!$A$4:$M$499,10,FALSE)</f>
        <v>#N/A</v>
      </c>
      <c r="Q1045" s="27" t="e">
        <f>VLOOKUP($B1045,外資期貨未平倉口數!$A$4:$M$499,11,FALSE)</f>
        <v>#N/A</v>
      </c>
      <c r="R1045" s="64" t="e">
        <f>VLOOKUP($B1045,選擇權未平倉餘額!$A$4:$I$500,6,FALSE)</f>
        <v>#N/A</v>
      </c>
      <c r="S1045" s="64" t="e">
        <f>VLOOKUP($B1045,選擇權未平倉餘額!$A$4:$I$500,7,FALSE)</f>
        <v>#N/A</v>
      </c>
      <c r="T1045" s="64" t="e">
        <f>VLOOKUP($B1045,選擇權未平倉餘額!$A$4:$I$500,8,FALSE)</f>
        <v>#N/A</v>
      </c>
      <c r="U1045" s="64" t="e">
        <f>VLOOKUP($B1045,選擇權未平倉餘額!$A$4:$I$500,9,FALSE)</f>
        <v>#N/A</v>
      </c>
      <c r="V1045" s="39" t="e">
        <f>VLOOKUP($B1045,臺指選擇權P_C_Ratios!$A$4:$C$500,3,FALSE)</f>
        <v>#N/A</v>
      </c>
      <c r="W1045" s="41" t="e">
        <f>VLOOKUP($B1045,散戶多空比!$A$6:$L$500,12,FALSE)</f>
        <v>#N/A</v>
      </c>
      <c r="X1045" s="40" t="e">
        <f>VLOOKUP($B1045,期貨大額交易人未沖銷部位!$A$4:$O$499,4,FALSE)</f>
        <v>#N/A</v>
      </c>
      <c r="Y1045" s="40" t="e">
        <f>VLOOKUP($B1045,期貨大額交易人未沖銷部位!$A$4:$O$499,7,FALSE)</f>
        <v>#N/A</v>
      </c>
      <c r="Z1045" s="40" t="e">
        <f>VLOOKUP($B1045,期貨大額交易人未沖銷部位!$A$4:$O$499,10,FALSE)</f>
        <v>#N/A</v>
      </c>
      <c r="AA1045" s="40" t="e">
        <f>VLOOKUP($B1045,期貨大額交易人未沖銷部位!$A$4:$O$499,13,FALSE)</f>
        <v>#N/A</v>
      </c>
      <c r="AB1045" s="40" t="e">
        <f>VLOOKUP($B1045,期貨大額交易人未沖銷部位!$A$4:$O$499,14,FALSE)</f>
        <v>#N/A</v>
      </c>
      <c r="AC1045" s="40" t="e">
        <f>VLOOKUP($B1045,期貨大額交易人未沖銷部位!$A$4:$O$499,15,FALSE)</f>
        <v>#N/A</v>
      </c>
      <c r="AD1045" s="33" t="e">
        <f>VLOOKUP($B1045,三大美股走勢!$A$4:$J$495,4,FALSE)</f>
        <v>#N/A</v>
      </c>
      <c r="AE1045" s="33" t="e">
        <f>VLOOKUP($B1045,三大美股走勢!$A$4:$J$495,7,FALSE)</f>
        <v>#N/A</v>
      </c>
      <c r="AF1045" s="33" t="e">
        <f>VLOOKUP($B1045,三大美股走勢!$A$4:$J$495,10,FALSE)</f>
        <v>#N/A</v>
      </c>
    </row>
    <row r="1046" spans="2:32">
      <c r="B1046" s="32">
        <v>43825</v>
      </c>
      <c r="C1046" s="33" t="e">
        <f>VLOOKUP($B1046,大盤與近月台指!$A$4:$I$499,2,FALSE)</f>
        <v>#N/A</v>
      </c>
      <c r="D1046" s="34" t="e">
        <f>VLOOKUP($B1046,大盤與近月台指!$A$4:$I$499,3,FALSE)</f>
        <v>#N/A</v>
      </c>
      <c r="E1046" s="35" t="e">
        <f>VLOOKUP($B1046,大盤與近月台指!$A$4:$I$499,4,FALSE)</f>
        <v>#N/A</v>
      </c>
      <c r="F1046" s="33" t="e">
        <f>VLOOKUP($B1046,大盤與近月台指!$A$4:$I$499,5,FALSE)</f>
        <v>#N/A</v>
      </c>
      <c r="G1046" s="49" t="e">
        <f>VLOOKUP($B1046,三大法人買賣超!$A$4:$I$500,3,FALSE)</f>
        <v>#N/A</v>
      </c>
      <c r="H1046" s="34" t="e">
        <f>VLOOKUP($B1046,三大法人買賣超!$A$4:$I$500,5,FALSE)</f>
        <v>#N/A</v>
      </c>
      <c r="I1046" s="27" t="e">
        <f>VLOOKUP($B1046,三大法人買賣超!$A$4:$I$500,7,FALSE)</f>
        <v>#N/A</v>
      </c>
      <c r="J1046" s="27" t="e">
        <f>VLOOKUP($B1046,三大法人買賣超!$A$4:$I$500,9,FALSE)</f>
        <v>#N/A</v>
      </c>
      <c r="K1046" s="37">
        <f>新台幣匯率美元指數!B1047</f>
        <v>0</v>
      </c>
      <c r="L1046" s="38">
        <f>新台幣匯率美元指數!C1047</f>
        <v>0</v>
      </c>
      <c r="M1046" s="39">
        <f>新台幣匯率美元指數!D1047</f>
        <v>0</v>
      </c>
      <c r="N1046" s="27" t="e">
        <f>VLOOKUP($B1046,外資期貨未平倉口數!$A$4:$M$499,4,FALSE)</f>
        <v>#N/A</v>
      </c>
      <c r="O1046" s="27" t="e">
        <f>VLOOKUP($B1046,外資期貨未平倉口數!$A$4:$M$499,9,FALSE)</f>
        <v>#N/A</v>
      </c>
      <c r="P1046" s="27" t="e">
        <f>VLOOKUP($B1046,外資期貨未平倉口數!$A$4:$M$499,10,FALSE)</f>
        <v>#N/A</v>
      </c>
      <c r="Q1046" s="27" t="e">
        <f>VLOOKUP($B1046,外資期貨未平倉口數!$A$4:$M$499,11,FALSE)</f>
        <v>#N/A</v>
      </c>
      <c r="R1046" s="64" t="e">
        <f>VLOOKUP($B1046,選擇權未平倉餘額!$A$4:$I$500,6,FALSE)</f>
        <v>#N/A</v>
      </c>
      <c r="S1046" s="64" t="e">
        <f>VLOOKUP($B1046,選擇權未平倉餘額!$A$4:$I$500,7,FALSE)</f>
        <v>#N/A</v>
      </c>
      <c r="T1046" s="64" t="e">
        <f>VLOOKUP($B1046,選擇權未平倉餘額!$A$4:$I$500,8,FALSE)</f>
        <v>#N/A</v>
      </c>
      <c r="U1046" s="64" t="e">
        <f>VLOOKUP($B1046,選擇權未平倉餘額!$A$4:$I$500,9,FALSE)</f>
        <v>#N/A</v>
      </c>
      <c r="V1046" s="39" t="e">
        <f>VLOOKUP($B1046,臺指選擇權P_C_Ratios!$A$4:$C$500,3,FALSE)</f>
        <v>#N/A</v>
      </c>
      <c r="W1046" s="41" t="e">
        <f>VLOOKUP($B1046,散戶多空比!$A$6:$L$500,12,FALSE)</f>
        <v>#N/A</v>
      </c>
      <c r="X1046" s="40" t="e">
        <f>VLOOKUP($B1046,期貨大額交易人未沖銷部位!$A$4:$O$499,4,FALSE)</f>
        <v>#N/A</v>
      </c>
      <c r="Y1046" s="40" t="e">
        <f>VLOOKUP($B1046,期貨大額交易人未沖銷部位!$A$4:$O$499,7,FALSE)</f>
        <v>#N/A</v>
      </c>
      <c r="Z1046" s="40" t="e">
        <f>VLOOKUP($B1046,期貨大額交易人未沖銷部位!$A$4:$O$499,10,FALSE)</f>
        <v>#N/A</v>
      </c>
      <c r="AA1046" s="40" t="e">
        <f>VLOOKUP($B1046,期貨大額交易人未沖銷部位!$A$4:$O$499,13,FALSE)</f>
        <v>#N/A</v>
      </c>
      <c r="AB1046" s="40" t="e">
        <f>VLOOKUP($B1046,期貨大額交易人未沖銷部位!$A$4:$O$499,14,FALSE)</f>
        <v>#N/A</v>
      </c>
      <c r="AC1046" s="40" t="e">
        <f>VLOOKUP($B1046,期貨大額交易人未沖銷部位!$A$4:$O$499,15,FALSE)</f>
        <v>#N/A</v>
      </c>
      <c r="AD1046" s="33" t="e">
        <f>VLOOKUP($B1046,三大美股走勢!$A$4:$J$495,4,FALSE)</f>
        <v>#N/A</v>
      </c>
      <c r="AE1046" s="33" t="e">
        <f>VLOOKUP($B1046,三大美股走勢!$A$4:$J$495,7,FALSE)</f>
        <v>#N/A</v>
      </c>
      <c r="AF1046" s="33" t="e">
        <f>VLOOKUP($B1046,三大美股走勢!$A$4:$J$495,10,FALSE)</f>
        <v>#N/A</v>
      </c>
    </row>
    <row r="1047" spans="2:32">
      <c r="B1047" s="32">
        <v>43826</v>
      </c>
      <c r="C1047" s="33" t="e">
        <f>VLOOKUP($B1047,大盤與近月台指!$A$4:$I$499,2,FALSE)</f>
        <v>#N/A</v>
      </c>
      <c r="D1047" s="34" t="e">
        <f>VLOOKUP($B1047,大盤與近月台指!$A$4:$I$499,3,FALSE)</f>
        <v>#N/A</v>
      </c>
      <c r="E1047" s="35" t="e">
        <f>VLOOKUP($B1047,大盤與近月台指!$A$4:$I$499,4,FALSE)</f>
        <v>#N/A</v>
      </c>
      <c r="F1047" s="33" t="e">
        <f>VLOOKUP($B1047,大盤與近月台指!$A$4:$I$499,5,FALSE)</f>
        <v>#N/A</v>
      </c>
      <c r="G1047" s="49" t="e">
        <f>VLOOKUP($B1047,三大法人買賣超!$A$4:$I$500,3,FALSE)</f>
        <v>#N/A</v>
      </c>
      <c r="H1047" s="34" t="e">
        <f>VLOOKUP($B1047,三大法人買賣超!$A$4:$I$500,5,FALSE)</f>
        <v>#N/A</v>
      </c>
      <c r="I1047" s="27" t="e">
        <f>VLOOKUP($B1047,三大法人買賣超!$A$4:$I$500,7,FALSE)</f>
        <v>#N/A</v>
      </c>
      <c r="J1047" s="27" t="e">
        <f>VLOOKUP($B1047,三大法人買賣超!$A$4:$I$500,9,FALSE)</f>
        <v>#N/A</v>
      </c>
      <c r="K1047" s="37">
        <f>新台幣匯率美元指數!B1048</f>
        <v>0</v>
      </c>
      <c r="L1047" s="38">
        <f>新台幣匯率美元指數!C1048</f>
        <v>0</v>
      </c>
      <c r="M1047" s="39">
        <f>新台幣匯率美元指數!D1048</f>
        <v>0</v>
      </c>
      <c r="N1047" s="27" t="e">
        <f>VLOOKUP($B1047,外資期貨未平倉口數!$A$4:$M$499,4,FALSE)</f>
        <v>#N/A</v>
      </c>
      <c r="O1047" s="27" t="e">
        <f>VLOOKUP($B1047,外資期貨未平倉口數!$A$4:$M$499,9,FALSE)</f>
        <v>#N/A</v>
      </c>
      <c r="P1047" s="27" t="e">
        <f>VLOOKUP($B1047,外資期貨未平倉口數!$A$4:$M$499,10,FALSE)</f>
        <v>#N/A</v>
      </c>
      <c r="Q1047" s="27" t="e">
        <f>VLOOKUP($B1047,外資期貨未平倉口數!$A$4:$M$499,11,FALSE)</f>
        <v>#N/A</v>
      </c>
      <c r="R1047" s="64" t="e">
        <f>VLOOKUP($B1047,選擇權未平倉餘額!$A$4:$I$500,6,FALSE)</f>
        <v>#N/A</v>
      </c>
      <c r="S1047" s="64" t="e">
        <f>VLOOKUP($B1047,選擇權未平倉餘額!$A$4:$I$500,7,FALSE)</f>
        <v>#N/A</v>
      </c>
      <c r="T1047" s="64" t="e">
        <f>VLOOKUP($B1047,選擇權未平倉餘額!$A$4:$I$500,8,FALSE)</f>
        <v>#N/A</v>
      </c>
      <c r="U1047" s="64" t="e">
        <f>VLOOKUP($B1047,選擇權未平倉餘額!$A$4:$I$500,9,FALSE)</f>
        <v>#N/A</v>
      </c>
      <c r="V1047" s="39" t="e">
        <f>VLOOKUP($B1047,臺指選擇權P_C_Ratios!$A$4:$C$500,3,FALSE)</f>
        <v>#N/A</v>
      </c>
      <c r="W1047" s="41" t="e">
        <f>VLOOKUP($B1047,散戶多空比!$A$6:$L$500,12,FALSE)</f>
        <v>#N/A</v>
      </c>
      <c r="X1047" s="40" t="e">
        <f>VLOOKUP($B1047,期貨大額交易人未沖銷部位!$A$4:$O$499,4,FALSE)</f>
        <v>#N/A</v>
      </c>
      <c r="Y1047" s="40" t="e">
        <f>VLOOKUP($B1047,期貨大額交易人未沖銷部位!$A$4:$O$499,7,FALSE)</f>
        <v>#N/A</v>
      </c>
      <c r="Z1047" s="40" t="e">
        <f>VLOOKUP($B1047,期貨大額交易人未沖銷部位!$A$4:$O$499,10,FALSE)</f>
        <v>#N/A</v>
      </c>
      <c r="AA1047" s="40" t="e">
        <f>VLOOKUP($B1047,期貨大額交易人未沖銷部位!$A$4:$O$499,13,FALSE)</f>
        <v>#N/A</v>
      </c>
      <c r="AB1047" s="40" t="e">
        <f>VLOOKUP($B1047,期貨大額交易人未沖銷部位!$A$4:$O$499,14,FALSE)</f>
        <v>#N/A</v>
      </c>
      <c r="AC1047" s="40" t="e">
        <f>VLOOKUP($B1047,期貨大額交易人未沖銷部位!$A$4:$O$499,15,FALSE)</f>
        <v>#N/A</v>
      </c>
      <c r="AD1047" s="33" t="e">
        <f>VLOOKUP($B1047,三大美股走勢!$A$4:$J$495,4,FALSE)</f>
        <v>#N/A</v>
      </c>
      <c r="AE1047" s="33" t="e">
        <f>VLOOKUP($B1047,三大美股走勢!$A$4:$J$495,7,FALSE)</f>
        <v>#N/A</v>
      </c>
      <c r="AF1047" s="33" t="e">
        <f>VLOOKUP($B1047,三大美股走勢!$A$4:$J$495,10,FALSE)</f>
        <v>#N/A</v>
      </c>
    </row>
    <row r="1048" spans="2:32">
      <c r="B1048" s="32">
        <v>43827</v>
      </c>
      <c r="C1048" s="33" t="e">
        <f>VLOOKUP($B1048,大盤與近月台指!$A$4:$I$499,2,FALSE)</f>
        <v>#N/A</v>
      </c>
      <c r="D1048" s="34" t="e">
        <f>VLOOKUP($B1048,大盤與近月台指!$A$4:$I$499,3,FALSE)</f>
        <v>#N/A</v>
      </c>
      <c r="E1048" s="35" t="e">
        <f>VLOOKUP($B1048,大盤與近月台指!$A$4:$I$499,4,FALSE)</f>
        <v>#N/A</v>
      </c>
      <c r="F1048" s="33" t="e">
        <f>VLOOKUP($B1048,大盤與近月台指!$A$4:$I$499,5,FALSE)</f>
        <v>#N/A</v>
      </c>
      <c r="G1048" s="49" t="e">
        <f>VLOOKUP($B1048,三大法人買賣超!$A$4:$I$500,3,FALSE)</f>
        <v>#N/A</v>
      </c>
      <c r="H1048" s="34" t="e">
        <f>VLOOKUP($B1048,三大法人買賣超!$A$4:$I$500,5,FALSE)</f>
        <v>#N/A</v>
      </c>
      <c r="I1048" s="27" t="e">
        <f>VLOOKUP($B1048,三大法人買賣超!$A$4:$I$500,7,FALSE)</f>
        <v>#N/A</v>
      </c>
      <c r="J1048" s="27" t="e">
        <f>VLOOKUP($B1048,三大法人買賣超!$A$4:$I$500,9,FALSE)</f>
        <v>#N/A</v>
      </c>
      <c r="K1048" s="37">
        <f>新台幣匯率美元指數!B1049</f>
        <v>0</v>
      </c>
      <c r="L1048" s="38">
        <f>新台幣匯率美元指數!C1049</f>
        <v>0</v>
      </c>
      <c r="M1048" s="39">
        <f>新台幣匯率美元指數!D1049</f>
        <v>0</v>
      </c>
      <c r="N1048" s="27" t="e">
        <f>VLOOKUP($B1048,外資期貨未平倉口數!$A$4:$M$499,4,FALSE)</f>
        <v>#N/A</v>
      </c>
      <c r="O1048" s="27" t="e">
        <f>VLOOKUP($B1048,外資期貨未平倉口數!$A$4:$M$499,9,FALSE)</f>
        <v>#N/A</v>
      </c>
      <c r="P1048" s="27" t="e">
        <f>VLOOKUP($B1048,外資期貨未平倉口數!$A$4:$M$499,10,FALSE)</f>
        <v>#N/A</v>
      </c>
      <c r="Q1048" s="27" t="e">
        <f>VLOOKUP($B1048,外資期貨未平倉口數!$A$4:$M$499,11,FALSE)</f>
        <v>#N/A</v>
      </c>
      <c r="R1048" s="64" t="e">
        <f>VLOOKUP($B1048,選擇權未平倉餘額!$A$4:$I$500,6,FALSE)</f>
        <v>#N/A</v>
      </c>
      <c r="S1048" s="64" t="e">
        <f>VLOOKUP($B1048,選擇權未平倉餘額!$A$4:$I$500,7,FALSE)</f>
        <v>#N/A</v>
      </c>
      <c r="T1048" s="64" t="e">
        <f>VLOOKUP($B1048,選擇權未平倉餘額!$A$4:$I$500,8,FALSE)</f>
        <v>#N/A</v>
      </c>
      <c r="U1048" s="64" t="e">
        <f>VLOOKUP($B1048,選擇權未平倉餘額!$A$4:$I$500,9,FALSE)</f>
        <v>#N/A</v>
      </c>
      <c r="V1048" s="39" t="e">
        <f>VLOOKUP($B1048,臺指選擇權P_C_Ratios!$A$4:$C$500,3,FALSE)</f>
        <v>#N/A</v>
      </c>
      <c r="W1048" s="41" t="e">
        <f>VLOOKUP($B1048,散戶多空比!$A$6:$L$500,12,FALSE)</f>
        <v>#N/A</v>
      </c>
      <c r="X1048" s="40" t="e">
        <f>VLOOKUP($B1048,期貨大額交易人未沖銷部位!$A$4:$O$499,4,FALSE)</f>
        <v>#N/A</v>
      </c>
      <c r="Y1048" s="40" t="e">
        <f>VLOOKUP($B1048,期貨大額交易人未沖銷部位!$A$4:$O$499,7,FALSE)</f>
        <v>#N/A</v>
      </c>
      <c r="Z1048" s="40" t="e">
        <f>VLOOKUP($B1048,期貨大額交易人未沖銷部位!$A$4:$O$499,10,FALSE)</f>
        <v>#N/A</v>
      </c>
      <c r="AA1048" s="40" t="e">
        <f>VLOOKUP($B1048,期貨大額交易人未沖銷部位!$A$4:$O$499,13,FALSE)</f>
        <v>#N/A</v>
      </c>
      <c r="AB1048" s="40" t="e">
        <f>VLOOKUP($B1048,期貨大額交易人未沖銷部位!$A$4:$O$499,14,FALSE)</f>
        <v>#N/A</v>
      </c>
      <c r="AC1048" s="40" t="e">
        <f>VLOOKUP($B1048,期貨大額交易人未沖銷部位!$A$4:$O$499,15,FALSE)</f>
        <v>#N/A</v>
      </c>
      <c r="AD1048" s="33" t="e">
        <f>VLOOKUP($B1048,三大美股走勢!$A$4:$J$495,4,FALSE)</f>
        <v>#N/A</v>
      </c>
      <c r="AE1048" s="33" t="e">
        <f>VLOOKUP($B1048,三大美股走勢!$A$4:$J$495,7,FALSE)</f>
        <v>#N/A</v>
      </c>
      <c r="AF1048" s="33" t="e">
        <f>VLOOKUP($B1048,三大美股走勢!$A$4:$J$495,10,FALSE)</f>
        <v>#N/A</v>
      </c>
    </row>
    <row r="1049" spans="2:32">
      <c r="B1049" s="32">
        <v>43828</v>
      </c>
      <c r="C1049" s="33" t="e">
        <f>VLOOKUP($B1049,大盤與近月台指!$A$4:$I$499,2,FALSE)</f>
        <v>#N/A</v>
      </c>
      <c r="D1049" s="34" t="e">
        <f>VLOOKUP($B1049,大盤與近月台指!$A$4:$I$499,3,FALSE)</f>
        <v>#N/A</v>
      </c>
      <c r="E1049" s="35" t="e">
        <f>VLOOKUP($B1049,大盤與近月台指!$A$4:$I$499,4,FALSE)</f>
        <v>#N/A</v>
      </c>
      <c r="F1049" s="33" t="e">
        <f>VLOOKUP($B1049,大盤與近月台指!$A$4:$I$499,5,FALSE)</f>
        <v>#N/A</v>
      </c>
      <c r="G1049" s="49" t="e">
        <f>VLOOKUP($B1049,三大法人買賣超!$A$4:$I$500,3,FALSE)</f>
        <v>#N/A</v>
      </c>
      <c r="H1049" s="34" t="e">
        <f>VLOOKUP($B1049,三大法人買賣超!$A$4:$I$500,5,FALSE)</f>
        <v>#N/A</v>
      </c>
      <c r="I1049" s="27" t="e">
        <f>VLOOKUP($B1049,三大法人買賣超!$A$4:$I$500,7,FALSE)</f>
        <v>#N/A</v>
      </c>
      <c r="J1049" s="27" t="e">
        <f>VLOOKUP($B1049,三大法人買賣超!$A$4:$I$500,9,FALSE)</f>
        <v>#N/A</v>
      </c>
      <c r="K1049" s="37">
        <f>新台幣匯率美元指數!B1050</f>
        <v>0</v>
      </c>
      <c r="L1049" s="38">
        <f>新台幣匯率美元指數!C1050</f>
        <v>0</v>
      </c>
      <c r="M1049" s="39">
        <f>新台幣匯率美元指數!D1050</f>
        <v>0</v>
      </c>
      <c r="N1049" s="27" t="e">
        <f>VLOOKUP($B1049,外資期貨未平倉口數!$A$4:$M$499,4,FALSE)</f>
        <v>#N/A</v>
      </c>
      <c r="O1049" s="27" t="e">
        <f>VLOOKUP($B1049,外資期貨未平倉口數!$A$4:$M$499,9,FALSE)</f>
        <v>#N/A</v>
      </c>
      <c r="P1049" s="27" t="e">
        <f>VLOOKUP($B1049,外資期貨未平倉口數!$A$4:$M$499,10,FALSE)</f>
        <v>#N/A</v>
      </c>
      <c r="Q1049" s="27" t="e">
        <f>VLOOKUP($B1049,外資期貨未平倉口數!$A$4:$M$499,11,FALSE)</f>
        <v>#N/A</v>
      </c>
      <c r="R1049" s="64" t="e">
        <f>VLOOKUP($B1049,選擇權未平倉餘額!$A$4:$I$500,6,FALSE)</f>
        <v>#N/A</v>
      </c>
      <c r="S1049" s="64" t="e">
        <f>VLOOKUP($B1049,選擇權未平倉餘額!$A$4:$I$500,7,FALSE)</f>
        <v>#N/A</v>
      </c>
      <c r="T1049" s="64" t="e">
        <f>VLOOKUP($B1049,選擇權未平倉餘額!$A$4:$I$500,8,FALSE)</f>
        <v>#N/A</v>
      </c>
      <c r="U1049" s="64" t="e">
        <f>VLOOKUP($B1049,選擇權未平倉餘額!$A$4:$I$500,9,FALSE)</f>
        <v>#N/A</v>
      </c>
      <c r="V1049" s="39" t="e">
        <f>VLOOKUP($B1049,臺指選擇權P_C_Ratios!$A$4:$C$500,3,FALSE)</f>
        <v>#N/A</v>
      </c>
      <c r="W1049" s="41" t="e">
        <f>VLOOKUP($B1049,散戶多空比!$A$6:$L$500,12,FALSE)</f>
        <v>#N/A</v>
      </c>
      <c r="X1049" s="40" t="e">
        <f>VLOOKUP($B1049,期貨大額交易人未沖銷部位!$A$4:$O$499,4,FALSE)</f>
        <v>#N/A</v>
      </c>
      <c r="Y1049" s="40" t="e">
        <f>VLOOKUP($B1049,期貨大額交易人未沖銷部位!$A$4:$O$499,7,FALSE)</f>
        <v>#N/A</v>
      </c>
      <c r="Z1049" s="40" t="e">
        <f>VLOOKUP($B1049,期貨大額交易人未沖銷部位!$A$4:$O$499,10,FALSE)</f>
        <v>#N/A</v>
      </c>
      <c r="AA1049" s="40" t="e">
        <f>VLOOKUP($B1049,期貨大額交易人未沖銷部位!$A$4:$O$499,13,FALSE)</f>
        <v>#N/A</v>
      </c>
      <c r="AB1049" s="40" t="e">
        <f>VLOOKUP($B1049,期貨大額交易人未沖銷部位!$A$4:$O$499,14,FALSE)</f>
        <v>#N/A</v>
      </c>
      <c r="AC1049" s="40" t="e">
        <f>VLOOKUP($B1049,期貨大額交易人未沖銷部位!$A$4:$O$499,15,FALSE)</f>
        <v>#N/A</v>
      </c>
      <c r="AD1049" s="33" t="e">
        <f>VLOOKUP($B1049,三大美股走勢!$A$4:$J$495,4,FALSE)</f>
        <v>#N/A</v>
      </c>
      <c r="AE1049" s="33" t="e">
        <f>VLOOKUP($B1049,三大美股走勢!$A$4:$J$495,7,FALSE)</f>
        <v>#N/A</v>
      </c>
      <c r="AF1049" s="33" t="e">
        <f>VLOOKUP($B1049,三大美股走勢!$A$4:$J$495,10,FALSE)</f>
        <v>#N/A</v>
      </c>
    </row>
    <row r="1050" spans="2:32">
      <c r="B1050" s="32">
        <v>43829</v>
      </c>
      <c r="C1050" s="33" t="e">
        <f>VLOOKUP($B1050,大盤與近月台指!$A$4:$I$499,2,FALSE)</f>
        <v>#N/A</v>
      </c>
      <c r="D1050" s="34" t="e">
        <f>VLOOKUP($B1050,大盤與近月台指!$A$4:$I$499,3,FALSE)</f>
        <v>#N/A</v>
      </c>
      <c r="E1050" s="35" t="e">
        <f>VLOOKUP($B1050,大盤與近月台指!$A$4:$I$499,4,FALSE)</f>
        <v>#N/A</v>
      </c>
      <c r="F1050" s="33" t="e">
        <f>VLOOKUP($B1050,大盤與近月台指!$A$4:$I$499,5,FALSE)</f>
        <v>#N/A</v>
      </c>
      <c r="G1050" s="49" t="e">
        <f>VLOOKUP($B1050,三大法人買賣超!$A$4:$I$500,3,FALSE)</f>
        <v>#N/A</v>
      </c>
      <c r="H1050" s="34" t="e">
        <f>VLOOKUP($B1050,三大法人買賣超!$A$4:$I$500,5,FALSE)</f>
        <v>#N/A</v>
      </c>
      <c r="I1050" s="27" t="e">
        <f>VLOOKUP($B1050,三大法人買賣超!$A$4:$I$500,7,FALSE)</f>
        <v>#N/A</v>
      </c>
      <c r="J1050" s="27" t="e">
        <f>VLOOKUP($B1050,三大法人買賣超!$A$4:$I$500,9,FALSE)</f>
        <v>#N/A</v>
      </c>
      <c r="K1050" s="37">
        <f>新台幣匯率美元指數!B1051</f>
        <v>0</v>
      </c>
      <c r="L1050" s="38">
        <f>新台幣匯率美元指數!C1051</f>
        <v>0</v>
      </c>
      <c r="M1050" s="39">
        <f>新台幣匯率美元指數!D1051</f>
        <v>0</v>
      </c>
      <c r="N1050" s="27" t="e">
        <f>VLOOKUP($B1050,外資期貨未平倉口數!$A$4:$M$499,4,FALSE)</f>
        <v>#N/A</v>
      </c>
      <c r="O1050" s="27" t="e">
        <f>VLOOKUP($B1050,外資期貨未平倉口數!$A$4:$M$499,9,FALSE)</f>
        <v>#N/A</v>
      </c>
      <c r="P1050" s="27" t="e">
        <f>VLOOKUP($B1050,外資期貨未平倉口數!$A$4:$M$499,10,FALSE)</f>
        <v>#N/A</v>
      </c>
      <c r="Q1050" s="27" t="e">
        <f>VLOOKUP($B1050,外資期貨未平倉口數!$A$4:$M$499,11,FALSE)</f>
        <v>#N/A</v>
      </c>
      <c r="R1050" s="64" t="e">
        <f>VLOOKUP($B1050,選擇權未平倉餘額!$A$4:$I$500,6,FALSE)</f>
        <v>#N/A</v>
      </c>
      <c r="S1050" s="64" t="e">
        <f>VLOOKUP($B1050,選擇權未平倉餘額!$A$4:$I$500,7,FALSE)</f>
        <v>#N/A</v>
      </c>
      <c r="T1050" s="64" t="e">
        <f>VLOOKUP($B1050,選擇權未平倉餘額!$A$4:$I$500,8,FALSE)</f>
        <v>#N/A</v>
      </c>
      <c r="U1050" s="64" t="e">
        <f>VLOOKUP($B1050,選擇權未平倉餘額!$A$4:$I$500,9,FALSE)</f>
        <v>#N/A</v>
      </c>
      <c r="V1050" s="39" t="e">
        <f>VLOOKUP($B1050,臺指選擇權P_C_Ratios!$A$4:$C$500,3,FALSE)</f>
        <v>#N/A</v>
      </c>
      <c r="W1050" s="41" t="e">
        <f>VLOOKUP($B1050,散戶多空比!$A$6:$L$500,12,FALSE)</f>
        <v>#N/A</v>
      </c>
      <c r="X1050" s="40" t="e">
        <f>VLOOKUP($B1050,期貨大額交易人未沖銷部位!$A$4:$O$499,4,FALSE)</f>
        <v>#N/A</v>
      </c>
      <c r="Y1050" s="40" t="e">
        <f>VLOOKUP($B1050,期貨大額交易人未沖銷部位!$A$4:$O$499,7,FALSE)</f>
        <v>#N/A</v>
      </c>
      <c r="Z1050" s="40" t="e">
        <f>VLOOKUP($B1050,期貨大額交易人未沖銷部位!$A$4:$O$499,10,FALSE)</f>
        <v>#N/A</v>
      </c>
      <c r="AA1050" s="40" t="e">
        <f>VLOOKUP($B1050,期貨大額交易人未沖銷部位!$A$4:$O$499,13,FALSE)</f>
        <v>#N/A</v>
      </c>
      <c r="AB1050" s="40" t="e">
        <f>VLOOKUP($B1050,期貨大額交易人未沖銷部位!$A$4:$O$499,14,FALSE)</f>
        <v>#N/A</v>
      </c>
      <c r="AC1050" s="40" t="e">
        <f>VLOOKUP($B1050,期貨大額交易人未沖銷部位!$A$4:$O$499,15,FALSE)</f>
        <v>#N/A</v>
      </c>
      <c r="AD1050" s="33" t="e">
        <f>VLOOKUP($B1050,三大美股走勢!$A$4:$J$495,4,FALSE)</f>
        <v>#N/A</v>
      </c>
      <c r="AE1050" s="33" t="e">
        <f>VLOOKUP($B1050,三大美股走勢!$A$4:$J$495,7,FALSE)</f>
        <v>#N/A</v>
      </c>
      <c r="AF1050" s="33" t="e">
        <f>VLOOKUP($B1050,三大美股走勢!$A$4:$J$495,10,FALSE)</f>
        <v>#N/A</v>
      </c>
    </row>
    <row r="1051" spans="2:32">
      <c r="B1051" s="32">
        <v>43830</v>
      </c>
      <c r="C1051" s="33" t="e">
        <f>VLOOKUP($B1051,大盤與近月台指!$A$4:$I$499,2,FALSE)</f>
        <v>#N/A</v>
      </c>
      <c r="D1051" s="34" t="e">
        <f>VLOOKUP($B1051,大盤與近月台指!$A$4:$I$499,3,FALSE)</f>
        <v>#N/A</v>
      </c>
      <c r="E1051" s="35" t="e">
        <f>VLOOKUP($B1051,大盤與近月台指!$A$4:$I$499,4,FALSE)</f>
        <v>#N/A</v>
      </c>
      <c r="F1051" s="33" t="e">
        <f>VLOOKUP($B1051,大盤與近月台指!$A$4:$I$499,5,FALSE)</f>
        <v>#N/A</v>
      </c>
      <c r="G1051" s="49" t="e">
        <f>VLOOKUP($B1051,三大法人買賣超!$A$4:$I$500,3,FALSE)</f>
        <v>#N/A</v>
      </c>
      <c r="H1051" s="34" t="e">
        <f>VLOOKUP($B1051,三大法人買賣超!$A$4:$I$500,5,FALSE)</f>
        <v>#N/A</v>
      </c>
      <c r="I1051" s="27" t="e">
        <f>VLOOKUP($B1051,三大法人買賣超!$A$4:$I$500,7,FALSE)</f>
        <v>#N/A</v>
      </c>
      <c r="J1051" s="27" t="e">
        <f>VLOOKUP($B1051,三大法人買賣超!$A$4:$I$500,9,FALSE)</f>
        <v>#N/A</v>
      </c>
      <c r="K1051" s="37">
        <f>新台幣匯率美元指數!B1052</f>
        <v>0</v>
      </c>
      <c r="L1051" s="38">
        <f>新台幣匯率美元指數!C1052</f>
        <v>0</v>
      </c>
      <c r="M1051" s="39">
        <f>新台幣匯率美元指數!D1052</f>
        <v>0</v>
      </c>
      <c r="N1051" s="27" t="e">
        <f>VLOOKUP($B1051,外資期貨未平倉口數!$A$4:$M$499,4,FALSE)</f>
        <v>#N/A</v>
      </c>
      <c r="O1051" s="27" t="e">
        <f>VLOOKUP($B1051,外資期貨未平倉口數!$A$4:$M$499,9,FALSE)</f>
        <v>#N/A</v>
      </c>
      <c r="P1051" s="27" t="e">
        <f>VLOOKUP($B1051,外資期貨未平倉口數!$A$4:$M$499,10,FALSE)</f>
        <v>#N/A</v>
      </c>
      <c r="Q1051" s="27" t="e">
        <f>VLOOKUP($B1051,外資期貨未平倉口數!$A$4:$M$499,11,FALSE)</f>
        <v>#N/A</v>
      </c>
      <c r="R1051" s="64" t="e">
        <f>VLOOKUP($B1051,選擇權未平倉餘額!$A$4:$I$500,6,FALSE)</f>
        <v>#N/A</v>
      </c>
      <c r="S1051" s="64" t="e">
        <f>VLOOKUP($B1051,選擇權未平倉餘額!$A$4:$I$500,7,FALSE)</f>
        <v>#N/A</v>
      </c>
      <c r="T1051" s="64" t="e">
        <f>VLOOKUP($B1051,選擇權未平倉餘額!$A$4:$I$500,8,FALSE)</f>
        <v>#N/A</v>
      </c>
      <c r="U1051" s="64" t="e">
        <f>VLOOKUP($B1051,選擇權未平倉餘額!$A$4:$I$500,9,FALSE)</f>
        <v>#N/A</v>
      </c>
      <c r="V1051" s="39" t="e">
        <f>VLOOKUP($B1051,臺指選擇權P_C_Ratios!$A$4:$C$500,3,FALSE)</f>
        <v>#N/A</v>
      </c>
      <c r="W1051" s="41" t="e">
        <f>VLOOKUP($B1051,散戶多空比!$A$6:$L$500,12,FALSE)</f>
        <v>#N/A</v>
      </c>
      <c r="X1051" s="40" t="e">
        <f>VLOOKUP($B1051,期貨大額交易人未沖銷部位!$A$4:$O$499,4,FALSE)</f>
        <v>#N/A</v>
      </c>
      <c r="Y1051" s="40" t="e">
        <f>VLOOKUP($B1051,期貨大額交易人未沖銷部位!$A$4:$O$499,7,FALSE)</f>
        <v>#N/A</v>
      </c>
      <c r="Z1051" s="40" t="e">
        <f>VLOOKUP($B1051,期貨大額交易人未沖銷部位!$A$4:$O$499,10,FALSE)</f>
        <v>#N/A</v>
      </c>
      <c r="AA1051" s="40" t="e">
        <f>VLOOKUP($B1051,期貨大額交易人未沖銷部位!$A$4:$O$499,13,FALSE)</f>
        <v>#N/A</v>
      </c>
      <c r="AB1051" s="40" t="e">
        <f>VLOOKUP($B1051,期貨大額交易人未沖銷部位!$A$4:$O$499,14,FALSE)</f>
        <v>#N/A</v>
      </c>
      <c r="AC1051" s="40" t="e">
        <f>VLOOKUP($B1051,期貨大額交易人未沖銷部位!$A$4:$O$499,15,FALSE)</f>
        <v>#N/A</v>
      </c>
      <c r="AD1051" s="33" t="e">
        <f>VLOOKUP($B1051,三大美股走勢!$A$4:$J$495,4,FALSE)</f>
        <v>#N/A</v>
      </c>
      <c r="AE1051" s="33" t="e">
        <f>VLOOKUP($B1051,三大美股走勢!$A$4:$J$495,7,FALSE)</f>
        <v>#N/A</v>
      </c>
      <c r="AF1051" s="33" t="e">
        <f>VLOOKUP($B1051,三大美股走勢!$A$4:$J$495,10,FALSE)</f>
        <v>#N/A</v>
      </c>
    </row>
    <row r="1052" spans="2:32">
      <c r="B1052" s="32">
        <v>43831</v>
      </c>
      <c r="C1052" s="33" t="e">
        <f>VLOOKUP($B1052,大盤與近月台指!$A$4:$I$499,2,FALSE)</f>
        <v>#N/A</v>
      </c>
      <c r="D1052" s="34" t="e">
        <f>VLOOKUP($B1052,大盤與近月台指!$A$4:$I$499,3,FALSE)</f>
        <v>#N/A</v>
      </c>
      <c r="E1052" s="35" t="e">
        <f>VLOOKUP($B1052,大盤與近月台指!$A$4:$I$499,4,FALSE)</f>
        <v>#N/A</v>
      </c>
      <c r="F1052" s="33" t="e">
        <f>VLOOKUP($B1052,大盤與近月台指!$A$4:$I$499,5,FALSE)</f>
        <v>#N/A</v>
      </c>
      <c r="G1052" s="49" t="e">
        <f>VLOOKUP($B1052,三大法人買賣超!$A$4:$I$500,3,FALSE)</f>
        <v>#N/A</v>
      </c>
      <c r="H1052" s="34" t="e">
        <f>VLOOKUP($B1052,三大法人買賣超!$A$4:$I$500,5,FALSE)</f>
        <v>#N/A</v>
      </c>
      <c r="I1052" s="27" t="e">
        <f>VLOOKUP($B1052,三大法人買賣超!$A$4:$I$500,7,FALSE)</f>
        <v>#N/A</v>
      </c>
      <c r="J1052" s="27" t="e">
        <f>VLOOKUP($B1052,三大法人買賣超!$A$4:$I$500,9,FALSE)</f>
        <v>#N/A</v>
      </c>
      <c r="K1052" s="37">
        <f>新台幣匯率美元指數!B1053</f>
        <v>0</v>
      </c>
      <c r="L1052" s="38">
        <f>新台幣匯率美元指數!C1053</f>
        <v>0</v>
      </c>
      <c r="M1052" s="39">
        <f>新台幣匯率美元指數!D1053</f>
        <v>0</v>
      </c>
      <c r="N1052" s="27" t="e">
        <f>VLOOKUP($B1052,外資期貨未平倉口數!$A$4:$M$499,4,FALSE)</f>
        <v>#N/A</v>
      </c>
      <c r="O1052" s="27" t="e">
        <f>VLOOKUP($B1052,外資期貨未平倉口數!$A$4:$M$499,9,FALSE)</f>
        <v>#N/A</v>
      </c>
      <c r="P1052" s="27" t="e">
        <f>VLOOKUP($B1052,外資期貨未平倉口數!$A$4:$M$499,10,FALSE)</f>
        <v>#N/A</v>
      </c>
      <c r="Q1052" s="27" t="e">
        <f>VLOOKUP($B1052,外資期貨未平倉口數!$A$4:$M$499,11,FALSE)</f>
        <v>#N/A</v>
      </c>
      <c r="R1052" s="64" t="e">
        <f>VLOOKUP($B1052,選擇權未平倉餘額!$A$4:$I$500,6,FALSE)</f>
        <v>#N/A</v>
      </c>
      <c r="S1052" s="64" t="e">
        <f>VLOOKUP($B1052,選擇權未平倉餘額!$A$4:$I$500,7,FALSE)</f>
        <v>#N/A</v>
      </c>
      <c r="T1052" s="64" t="e">
        <f>VLOOKUP($B1052,選擇權未平倉餘額!$A$4:$I$500,8,FALSE)</f>
        <v>#N/A</v>
      </c>
      <c r="U1052" s="64" t="e">
        <f>VLOOKUP($B1052,選擇權未平倉餘額!$A$4:$I$500,9,FALSE)</f>
        <v>#N/A</v>
      </c>
      <c r="V1052" s="39" t="e">
        <f>VLOOKUP($B1052,臺指選擇權P_C_Ratios!$A$4:$C$500,3,FALSE)</f>
        <v>#N/A</v>
      </c>
      <c r="W1052" s="41" t="e">
        <f>VLOOKUP($B1052,散戶多空比!$A$6:$L$500,12,FALSE)</f>
        <v>#N/A</v>
      </c>
      <c r="X1052" s="40" t="e">
        <f>VLOOKUP($B1052,期貨大額交易人未沖銷部位!$A$4:$O$499,4,FALSE)</f>
        <v>#N/A</v>
      </c>
      <c r="Y1052" s="40" t="e">
        <f>VLOOKUP($B1052,期貨大額交易人未沖銷部位!$A$4:$O$499,7,FALSE)</f>
        <v>#N/A</v>
      </c>
      <c r="Z1052" s="40" t="e">
        <f>VLOOKUP($B1052,期貨大額交易人未沖銷部位!$A$4:$O$499,10,FALSE)</f>
        <v>#N/A</v>
      </c>
      <c r="AA1052" s="40" t="e">
        <f>VLOOKUP($B1052,期貨大額交易人未沖銷部位!$A$4:$O$499,13,FALSE)</f>
        <v>#N/A</v>
      </c>
      <c r="AB1052" s="40" t="e">
        <f>VLOOKUP($B1052,期貨大額交易人未沖銷部位!$A$4:$O$499,14,FALSE)</f>
        <v>#N/A</v>
      </c>
      <c r="AC1052" s="40" t="e">
        <f>VLOOKUP($B1052,期貨大額交易人未沖銷部位!$A$4:$O$499,15,FALSE)</f>
        <v>#N/A</v>
      </c>
      <c r="AD1052" s="33" t="e">
        <f>VLOOKUP($B1052,三大美股走勢!$A$4:$J$495,4,FALSE)</f>
        <v>#N/A</v>
      </c>
      <c r="AE1052" s="33" t="e">
        <f>VLOOKUP($B1052,三大美股走勢!$A$4:$J$495,7,FALSE)</f>
        <v>#N/A</v>
      </c>
      <c r="AF1052" s="33" t="e">
        <f>VLOOKUP($B1052,三大美股走勢!$A$4:$J$495,10,FALSE)</f>
        <v>#N/A</v>
      </c>
    </row>
    <row r="1053" spans="2:32">
      <c r="B1053" s="32">
        <v>43832</v>
      </c>
      <c r="C1053" s="33" t="e">
        <f>VLOOKUP($B1053,大盤與近月台指!$A$4:$I$499,2,FALSE)</f>
        <v>#N/A</v>
      </c>
      <c r="D1053" s="34" t="e">
        <f>VLOOKUP($B1053,大盤與近月台指!$A$4:$I$499,3,FALSE)</f>
        <v>#N/A</v>
      </c>
      <c r="E1053" s="35" t="e">
        <f>VLOOKUP($B1053,大盤與近月台指!$A$4:$I$499,4,FALSE)</f>
        <v>#N/A</v>
      </c>
      <c r="F1053" s="33" t="e">
        <f>VLOOKUP($B1053,大盤與近月台指!$A$4:$I$499,5,FALSE)</f>
        <v>#N/A</v>
      </c>
      <c r="G1053" s="49" t="e">
        <f>VLOOKUP($B1053,三大法人買賣超!$A$4:$I$500,3,FALSE)</f>
        <v>#N/A</v>
      </c>
      <c r="H1053" s="34" t="e">
        <f>VLOOKUP($B1053,三大法人買賣超!$A$4:$I$500,5,FALSE)</f>
        <v>#N/A</v>
      </c>
      <c r="I1053" s="27" t="e">
        <f>VLOOKUP($B1053,三大法人買賣超!$A$4:$I$500,7,FALSE)</f>
        <v>#N/A</v>
      </c>
      <c r="J1053" s="27" t="e">
        <f>VLOOKUP($B1053,三大法人買賣超!$A$4:$I$500,9,FALSE)</f>
        <v>#N/A</v>
      </c>
      <c r="K1053" s="37">
        <f>新台幣匯率美元指數!B1054</f>
        <v>0</v>
      </c>
      <c r="L1053" s="38">
        <f>新台幣匯率美元指數!C1054</f>
        <v>0</v>
      </c>
      <c r="M1053" s="39">
        <f>新台幣匯率美元指數!D1054</f>
        <v>0</v>
      </c>
      <c r="N1053" s="27" t="e">
        <f>VLOOKUP($B1053,外資期貨未平倉口數!$A$4:$M$499,4,FALSE)</f>
        <v>#N/A</v>
      </c>
      <c r="O1053" s="27" t="e">
        <f>VLOOKUP($B1053,外資期貨未平倉口數!$A$4:$M$499,9,FALSE)</f>
        <v>#N/A</v>
      </c>
      <c r="P1053" s="27" t="e">
        <f>VLOOKUP($B1053,外資期貨未平倉口數!$A$4:$M$499,10,FALSE)</f>
        <v>#N/A</v>
      </c>
      <c r="Q1053" s="27" t="e">
        <f>VLOOKUP($B1053,外資期貨未平倉口數!$A$4:$M$499,11,FALSE)</f>
        <v>#N/A</v>
      </c>
      <c r="R1053" s="64" t="e">
        <f>VLOOKUP($B1053,選擇權未平倉餘額!$A$4:$I$500,6,FALSE)</f>
        <v>#N/A</v>
      </c>
      <c r="S1053" s="64" t="e">
        <f>VLOOKUP($B1053,選擇權未平倉餘額!$A$4:$I$500,7,FALSE)</f>
        <v>#N/A</v>
      </c>
      <c r="T1053" s="64" t="e">
        <f>VLOOKUP($B1053,選擇權未平倉餘額!$A$4:$I$500,8,FALSE)</f>
        <v>#N/A</v>
      </c>
      <c r="U1053" s="64" t="e">
        <f>VLOOKUP($B1053,選擇權未平倉餘額!$A$4:$I$500,9,FALSE)</f>
        <v>#N/A</v>
      </c>
      <c r="V1053" s="39" t="e">
        <f>VLOOKUP($B1053,臺指選擇權P_C_Ratios!$A$4:$C$500,3,FALSE)</f>
        <v>#N/A</v>
      </c>
      <c r="W1053" s="41" t="e">
        <f>VLOOKUP($B1053,散戶多空比!$A$6:$L$500,12,FALSE)</f>
        <v>#N/A</v>
      </c>
      <c r="X1053" s="40" t="e">
        <f>VLOOKUP($B1053,期貨大額交易人未沖銷部位!$A$4:$O$499,4,FALSE)</f>
        <v>#N/A</v>
      </c>
      <c r="Y1053" s="40" t="e">
        <f>VLOOKUP($B1053,期貨大額交易人未沖銷部位!$A$4:$O$499,7,FALSE)</f>
        <v>#N/A</v>
      </c>
      <c r="Z1053" s="40" t="e">
        <f>VLOOKUP($B1053,期貨大額交易人未沖銷部位!$A$4:$O$499,10,FALSE)</f>
        <v>#N/A</v>
      </c>
      <c r="AA1053" s="40" t="e">
        <f>VLOOKUP($B1053,期貨大額交易人未沖銷部位!$A$4:$O$499,13,FALSE)</f>
        <v>#N/A</v>
      </c>
      <c r="AB1053" s="40" t="e">
        <f>VLOOKUP($B1053,期貨大額交易人未沖銷部位!$A$4:$O$499,14,FALSE)</f>
        <v>#N/A</v>
      </c>
      <c r="AC1053" s="40" t="e">
        <f>VLOOKUP($B1053,期貨大額交易人未沖銷部位!$A$4:$O$499,15,FALSE)</f>
        <v>#N/A</v>
      </c>
      <c r="AD1053" s="33" t="e">
        <f>VLOOKUP($B1053,三大美股走勢!$A$4:$J$495,4,FALSE)</f>
        <v>#N/A</v>
      </c>
      <c r="AE1053" s="33" t="e">
        <f>VLOOKUP($B1053,三大美股走勢!$A$4:$J$495,7,FALSE)</f>
        <v>#N/A</v>
      </c>
      <c r="AF1053" s="33" t="e">
        <f>VLOOKUP($B1053,三大美股走勢!$A$4:$J$495,10,FALSE)</f>
        <v>#N/A</v>
      </c>
    </row>
    <row r="1054" spans="2:32">
      <c r="B1054" s="32">
        <v>43833</v>
      </c>
      <c r="C1054" s="33" t="e">
        <f>VLOOKUP($B1054,大盤與近月台指!$A$4:$I$499,2,FALSE)</f>
        <v>#N/A</v>
      </c>
      <c r="D1054" s="34" t="e">
        <f>VLOOKUP($B1054,大盤與近月台指!$A$4:$I$499,3,FALSE)</f>
        <v>#N/A</v>
      </c>
      <c r="E1054" s="35" t="e">
        <f>VLOOKUP($B1054,大盤與近月台指!$A$4:$I$499,4,FALSE)</f>
        <v>#N/A</v>
      </c>
      <c r="F1054" s="33" t="e">
        <f>VLOOKUP($B1054,大盤與近月台指!$A$4:$I$499,5,FALSE)</f>
        <v>#N/A</v>
      </c>
      <c r="G1054" s="49" t="e">
        <f>VLOOKUP($B1054,三大法人買賣超!$A$4:$I$500,3,FALSE)</f>
        <v>#N/A</v>
      </c>
      <c r="H1054" s="34" t="e">
        <f>VLOOKUP($B1054,三大法人買賣超!$A$4:$I$500,5,FALSE)</f>
        <v>#N/A</v>
      </c>
      <c r="I1054" s="27" t="e">
        <f>VLOOKUP($B1054,三大法人買賣超!$A$4:$I$500,7,FALSE)</f>
        <v>#N/A</v>
      </c>
      <c r="J1054" s="27" t="e">
        <f>VLOOKUP($B1054,三大法人買賣超!$A$4:$I$500,9,FALSE)</f>
        <v>#N/A</v>
      </c>
      <c r="K1054" s="37">
        <f>新台幣匯率美元指數!B1055</f>
        <v>0</v>
      </c>
      <c r="L1054" s="38">
        <f>新台幣匯率美元指數!C1055</f>
        <v>0</v>
      </c>
      <c r="M1054" s="39">
        <f>新台幣匯率美元指數!D1055</f>
        <v>0</v>
      </c>
      <c r="N1054" s="27" t="e">
        <f>VLOOKUP($B1054,外資期貨未平倉口數!$A$4:$M$499,4,FALSE)</f>
        <v>#N/A</v>
      </c>
      <c r="O1054" s="27" t="e">
        <f>VLOOKUP($B1054,外資期貨未平倉口數!$A$4:$M$499,9,FALSE)</f>
        <v>#N/A</v>
      </c>
      <c r="P1054" s="27" t="e">
        <f>VLOOKUP($B1054,外資期貨未平倉口數!$A$4:$M$499,10,FALSE)</f>
        <v>#N/A</v>
      </c>
      <c r="Q1054" s="27" t="e">
        <f>VLOOKUP($B1054,外資期貨未平倉口數!$A$4:$M$499,11,FALSE)</f>
        <v>#N/A</v>
      </c>
      <c r="R1054" s="64" t="e">
        <f>VLOOKUP($B1054,選擇權未平倉餘額!$A$4:$I$500,6,FALSE)</f>
        <v>#N/A</v>
      </c>
      <c r="S1054" s="64" t="e">
        <f>VLOOKUP($B1054,選擇權未平倉餘額!$A$4:$I$500,7,FALSE)</f>
        <v>#N/A</v>
      </c>
      <c r="T1054" s="64" t="e">
        <f>VLOOKUP($B1054,選擇權未平倉餘額!$A$4:$I$500,8,FALSE)</f>
        <v>#N/A</v>
      </c>
      <c r="U1054" s="64" t="e">
        <f>VLOOKUP($B1054,選擇權未平倉餘額!$A$4:$I$500,9,FALSE)</f>
        <v>#N/A</v>
      </c>
      <c r="V1054" s="39" t="e">
        <f>VLOOKUP($B1054,臺指選擇權P_C_Ratios!$A$4:$C$500,3,FALSE)</f>
        <v>#N/A</v>
      </c>
      <c r="W1054" s="41" t="e">
        <f>VLOOKUP($B1054,散戶多空比!$A$6:$L$500,12,FALSE)</f>
        <v>#N/A</v>
      </c>
      <c r="X1054" s="40" t="e">
        <f>VLOOKUP($B1054,期貨大額交易人未沖銷部位!$A$4:$O$499,4,FALSE)</f>
        <v>#N/A</v>
      </c>
      <c r="Y1054" s="40" t="e">
        <f>VLOOKUP($B1054,期貨大額交易人未沖銷部位!$A$4:$O$499,7,FALSE)</f>
        <v>#N/A</v>
      </c>
      <c r="Z1054" s="40" t="e">
        <f>VLOOKUP($B1054,期貨大額交易人未沖銷部位!$A$4:$O$499,10,FALSE)</f>
        <v>#N/A</v>
      </c>
      <c r="AA1054" s="40" t="e">
        <f>VLOOKUP($B1054,期貨大額交易人未沖銷部位!$A$4:$O$499,13,FALSE)</f>
        <v>#N/A</v>
      </c>
      <c r="AB1054" s="40" t="e">
        <f>VLOOKUP($B1054,期貨大額交易人未沖銷部位!$A$4:$O$499,14,FALSE)</f>
        <v>#N/A</v>
      </c>
      <c r="AC1054" s="40" t="e">
        <f>VLOOKUP($B1054,期貨大額交易人未沖銷部位!$A$4:$O$499,15,FALSE)</f>
        <v>#N/A</v>
      </c>
      <c r="AD1054" s="33" t="e">
        <f>VLOOKUP($B1054,三大美股走勢!$A$4:$J$495,4,FALSE)</f>
        <v>#N/A</v>
      </c>
      <c r="AE1054" s="33" t="e">
        <f>VLOOKUP($B1054,三大美股走勢!$A$4:$J$495,7,FALSE)</f>
        <v>#N/A</v>
      </c>
      <c r="AF1054" s="33" t="e">
        <f>VLOOKUP($B1054,三大美股走勢!$A$4:$J$495,10,FALSE)</f>
        <v>#N/A</v>
      </c>
    </row>
    <row r="1055" spans="2:32">
      <c r="B1055" s="32">
        <v>43834</v>
      </c>
      <c r="C1055" s="33" t="e">
        <f>VLOOKUP($B1055,大盤與近月台指!$A$4:$I$499,2,FALSE)</f>
        <v>#N/A</v>
      </c>
      <c r="D1055" s="34" t="e">
        <f>VLOOKUP($B1055,大盤與近月台指!$A$4:$I$499,3,FALSE)</f>
        <v>#N/A</v>
      </c>
      <c r="E1055" s="35" t="e">
        <f>VLOOKUP($B1055,大盤與近月台指!$A$4:$I$499,4,FALSE)</f>
        <v>#N/A</v>
      </c>
      <c r="F1055" s="33" t="e">
        <f>VLOOKUP($B1055,大盤與近月台指!$A$4:$I$499,5,FALSE)</f>
        <v>#N/A</v>
      </c>
      <c r="G1055" s="49" t="e">
        <f>VLOOKUP($B1055,三大法人買賣超!$A$4:$I$500,3,FALSE)</f>
        <v>#N/A</v>
      </c>
      <c r="H1055" s="34" t="e">
        <f>VLOOKUP($B1055,三大法人買賣超!$A$4:$I$500,5,FALSE)</f>
        <v>#N/A</v>
      </c>
      <c r="I1055" s="27" t="e">
        <f>VLOOKUP($B1055,三大法人買賣超!$A$4:$I$500,7,FALSE)</f>
        <v>#N/A</v>
      </c>
      <c r="J1055" s="27" t="e">
        <f>VLOOKUP($B1055,三大法人買賣超!$A$4:$I$500,9,FALSE)</f>
        <v>#N/A</v>
      </c>
      <c r="K1055" s="37">
        <f>新台幣匯率美元指數!B1056</f>
        <v>0</v>
      </c>
      <c r="L1055" s="38">
        <f>新台幣匯率美元指數!C1056</f>
        <v>0</v>
      </c>
      <c r="M1055" s="39">
        <f>新台幣匯率美元指數!D1056</f>
        <v>0</v>
      </c>
      <c r="N1055" s="27" t="e">
        <f>VLOOKUP($B1055,外資期貨未平倉口數!$A$4:$M$499,4,FALSE)</f>
        <v>#N/A</v>
      </c>
      <c r="O1055" s="27" t="e">
        <f>VLOOKUP($B1055,外資期貨未平倉口數!$A$4:$M$499,9,FALSE)</f>
        <v>#N/A</v>
      </c>
      <c r="P1055" s="27" t="e">
        <f>VLOOKUP($B1055,外資期貨未平倉口數!$A$4:$M$499,10,FALSE)</f>
        <v>#N/A</v>
      </c>
      <c r="Q1055" s="27" t="e">
        <f>VLOOKUP($B1055,外資期貨未平倉口數!$A$4:$M$499,11,FALSE)</f>
        <v>#N/A</v>
      </c>
      <c r="R1055" s="64" t="e">
        <f>VLOOKUP($B1055,選擇權未平倉餘額!$A$4:$I$500,6,FALSE)</f>
        <v>#N/A</v>
      </c>
      <c r="S1055" s="64" t="e">
        <f>VLOOKUP($B1055,選擇權未平倉餘額!$A$4:$I$500,7,FALSE)</f>
        <v>#N/A</v>
      </c>
      <c r="T1055" s="64" t="e">
        <f>VLOOKUP($B1055,選擇權未平倉餘額!$A$4:$I$500,8,FALSE)</f>
        <v>#N/A</v>
      </c>
      <c r="U1055" s="64" t="e">
        <f>VLOOKUP($B1055,選擇權未平倉餘額!$A$4:$I$500,9,FALSE)</f>
        <v>#N/A</v>
      </c>
      <c r="V1055" s="39" t="e">
        <f>VLOOKUP($B1055,臺指選擇權P_C_Ratios!$A$4:$C$500,3,FALSE)</f>
        <v>#N/A</v>
      </c>
      <c r="W1055" s="41" t="e">
        <f>VLOOKUP($B1055,散戶多空比!$A$6:$L$500,12,FALSE)</f>
        <v>#N/A</v>
      </c>
      <c r="X1055" s="40" t="e">
        <f>VLOOKUP($B1055,期貨大額交易人未沖銷部位!$A$4:$O$499,4,FALSE)</f>
        <v>#N/A</v>
      </c>
      <c r="Y1055" s="40" t="e">
        <f>VLOOKUP($B1055,期貨大額交易人未沖銷部位!$A$4:$O$499,7,FALSE)</f>
        <v>#N/A</v>
      </c>
      <c r="Z1055" s="40" t="e">
        <f>VLOOKUP($B1055,期貨大額交易人未沖銷部位!$A$4:$O$499,10,FALSE)</f>
        <v>#N/A</v>
      </c>
      <c r="AA1055" s="40" t="e">
        <f>VLOOKUP($B1055,期貨大額交易人未沖銷部位!$A$4:$O$499,13,FALSE)</f>
        <v>#N/A</v>
      </c>
      <c r="AB1055" s="40" t="e">
        <f>VLOOKUP($B1055,期貨大額交易人未沖銷部位!$A$4:$O$499,14,FALSE)</f>
        <v>#N/A</v>
      </c>
      <c r="AC1055" s="40" t="e">
        <f>VLOOKUP($B1055,期貨大額交易人未沖銷部位!$A$4:$O$499,15,FALSE)</f>
        <v>#N/A</v>
      </c>
      <c r="AD1055" s="33" t="e">
        <f>VLOOKUP($B1055,三大美股走勢!$A$4:$J$495,4,FALSE)</f>
        <v>#N/A</v>
      </c>
      <c r="AE1055" s="33" t="e">
        <f>VLOOKUP($B1055,三大美股走勢!$A$4:$J$495,7,FALSE)</f>
        <v>#N/A</v>
      </c>
      <c r="AF1055" s="33" t="e">
        <f>VLOOKUP($B1055,三大美股走勢!$A$4:$J$495,10,FALSE)</f>
        <v>#N/A</v>
      </c>
    </row>
    <row r="1056" spans="2:32">
      <c r="B1056" s="32">
        <v>43835</v>
      </c>
      <c r="C1056" s="33" t="e">
        <f>VLOOKUP($B1056,大盤與近月台指!$A$4:$I$499,2,FALSE)</f>
        <v>#N/A</v>
      </c>
      <c r="D1056" s="34" t="e">
        <f>VLOOKUP($B1056,大盤與近月台指!$A$4:$I$499,3,FALSE)</f>
        <v>#N/A</v>
      </c>
      <c r="E1056" s="35" t="e">
        <f>VLOOKUP($B1056,大盤與近月台指!$A$4:$I$499,4,FALSE)</f>
        <v>#N/A</v>
      </c>
      <c r="F1056" s="33" t="e">
        <f>VLOOKUP($B1056,大盤與近月台指!$A$4:$I$499,5,FALSE)</f>
        <v>#N/A</v>
      </c>
      <c r="G1056" s="49" t="e">
        <f>VLOOKUP($B1056,三大法人買賣超!$A$4:$I$500,3,FALSE)</f>
        <v>#N/A</v>
      </c>
      <c r="H1056" s="34" t="e">
        <f>VLOOKUP($B1056,三大法人買賣超!$A$4:$I$500,5,FALSE)</f>
        <v>#N/A</v>
      </c>
      <c r="I1056" s="27" t="e">
        <f>VLOOKUP($B1056,三大法人買賣超!$A$4:$I$500,7,FALSE)</f>
        <v>#N/A</v>
      </c>
      <c r="J1056" s="27" t="e">
        <f>VLOOKUP($B1056,三大法人買賣超!$A$4:$I$500,9,FALSE)</f>
        <v>#N/A</v>
      </c>
      <c r="K1056" s="37">
        <f>新台幣匯率美元指數!B1057</f>
        <v>0</v>
      </c>
      <c r="L1056" s="38">
        <f>新台幣匯率美元指數!C1057</f>
        <v>0</v>
      </c>
      <c r="M1056" s="39">
        <f>新台幣匯率美元指數!D1057</f>
        <v>0</v>
      </c>
      <c r="N1056" s="27" t="e">
        <f>VLOOKUP($B1056,外資期貨未平倉口數!$A$4:$M$499,4,FALSE)</f>
        <v>#N/A</v>
      </c>
      <c r="O1056" s="27" t="e">
        <f>VLOOKUP($B1056,外資期貨未平倉口數!$A$4:$M$499,9,FALSE)</f>
        <v>#N/A</v>
      </c>
      <c r="P1056" s="27" t="e">
        <f>VLOOKUP($B1056,外資期貨未平倉口數!$A$4:$M$499,10,FALSE)</f>
        <v>#N/A</v>
      </c>
      <c r="Q1056" s="27" t="e">
        <f>VLOOKUP($B1056,外資期貨未平倉口數!$A$4:$M$499,11,FALSE)</f>
        <v>#N/A</v>
      </c>
      <c r="R1056" s="64" t="e">
        <f>VLOOKUP($B1056,選擇權未平倉餘額!$A$4:$I$500,6,FALSE)</f>
        <v>#N/A</v>
      </c>
      <c r="S1056" s="64" t="e">
        <f>VLOOKUP($B1056,選擇權未平倉餘額!$A$4:$I$500,7,FALSE)</f>
        <v>#N/A</v>
      </c>
      <c r="T1056" s="64" t="e">
        <f>VLOOKUP($B1056,選擇權未平倉餘額!$A$4:$I$500,8,FALSE)</f>
        <v>#N/A</v>
      </c>
      <c r="U1056" s="64" t="e">
        <f>VLOOKUP($B1056,選擇權未平倉餘額!$A$4:$I$500,9,FALSE)</f>
        <v>#N/A</v>
      </c>
      <c r="V1056" s="39" t="e">
        <f>VLOOKUP($B1056,臺指選擇權P_C_Ratios!$A$4:$C$500,3,FALSE)</f>
        <v>#N/A</v>
      </c>
      <c r="W1056" s="41" t="e">
        <f>VLOOKUP($B1056,散戶多空比!$A$6:$L$500,12,FALSE)</f>
        <v>#N/A</v>
      </c>
      <c r="X1056" s="40" t="e">
        <f>VLOOKUP($B1056,期貨大額交易人未沖銷部位!$A$4:$O$499,4,FALSE)</f>
        <v>#N/A</v>
      </c>
      <c r="Y1056" s="40" t="e">
        <f>VLOOKUP($B1056,期貨大額交易人未沖銷部位!$A$4:$O$499,7,FALSE)</f>
        <v>#N/A</v>
      </c>
      <c r="Z1056" s="40" t="e">
        <f>VLOOKUP($B1056,期貨大額交易人未沖銷部位!$A$4:$O$499,10,FALSE)</f>
        <v>#N/A</v>
      </c>
      <c r="AA1056" s="40" t="e">
        <f>VLOOKUP($B1056,期貨大額交易人未沖銷部位!$A$4:$O$499,13,FALSE)</f>
        <v>#N/A</v>
      </c>
      <c r="AB1056" s="40" t="e">
        <f>VLOOKUP($B1056,期貨大額交易人未沖銷部位!$A$4:$O$499,14,FALSE)</f>
        <v>#N/A</v>
      </c>
      <c r="AC1056" s="40" t="e">
        <f>VLOOKUP($B1056,期貨大額交易人未沖銷部位!$A$4:$O$499,15,FALSE)</f>
        <v>#N/A</v>
      </c>
      <c r="AD1056" s="33" t="e">
        <f>VLOOKUP($B1056,三大美股走勢!$A$4:$J$495,4,FALSE)</f>
        <v>#N/A</v>
      </c>
      <c r="AE1056" s="33" t="e">
        <f>VLOOKUP($B1056,三大美股走勢!$A$4:$J$495,7,FALSE)</f>
        <v>#N/A</v>
      </c>
      <c r="AF1056" s="33" t="e">
        <f>VLOOKUP($B1056,三大美股走勢!$A$4:$J$495,10,FALSE)</f>
        <v>#N/A</v>
      </c>
    </row>
    <row r="1057" spans="2:32">
      <c r="B1057" s="32">
        <v>43836</v>
      </c>
      <c r="C1057" s="33" t="e">
        <f>VLOOKUP($B1057,大盤與近月台指!$A$4:$I$499,2,FALSE)</f>
        <v>#N/A</v>
      </c>
      <c r="D1057" s="34" t="e">
        <f>VLOOKUP($B1057,大盤與近月台指!$A$4:$I$499,3,FALSE)</f>
        <v>#N/A</v>
      </c>
      <c r="E1057" s="35" t="e">
        <f>VLOOKUP($B1057,大盤與近月台指!$A$4:$I$499,4,FALSE)</f>
        <v>#N/A</v>
      </c>
      <c r="F1057" s="33" t="e">
        <f>VLOOKUP($B1057,大盤與近月台指!$A$4:$I$499,5,FALSE)</f>
        <v>#N/A</v>
      </c>
      <c r="G1057" s="49" t="e">
        <f>VLOOKUP($B1057,三大法人買賣超!$A$4:$I$500,3,FALSE)</f>
        <v>#N/A</v>
      </c>
      <c r="H1057" s="34" t="e">
        <f>VLOOKUP($B1057,三大法人買賣超!$A$4:$I$500,5,FALSE)</f>
        <v>#N/A</v>
      </c>
      <c r="I1057" s="27" t="e">
        <f>VLOOKUP($B1057,三大法人買賣超!$A$4:$I$500,7,FALSE)</f>
        <v>#N/A</v>
      </c>
      <c r="J1057" s="27" t="e">
        <f>VLOOKUP($B1057,三大法人買賣超!$A$4:$I$500,9,FALSE)</f>
        <v>#N/A</v>
      </c>
      <c r="K1057" s="37">
        <f>新台幣匯率美元指數!B1058</f>
        <v>0</v>
      </c>
      <c r="L1057" s="38">
        <f>新台幣匯率美元指數!C1058</f>
        <v>0</v>
      </c>
      <c r="M1057" s="39">
        <f>新台幣匯率美元指數!D1058</f>
        <v>0</v>
      </c>
      <c r="N1057" s="27" t="e">
        <f>VLOOKUP($B1057,外資期貨未平倉口數!$A$4:$M$499,4,FALSE)</f>
        <v>#N/A</v>
      </c>
      <c r="O1057" s="27" t="e">
        <f>VLOOKUP($B1057,外資期貨未平倉口數!$A$4:$M$499,9,FALSE)</f>
        <v>#N/A</v>
      </c>
      <c r="P1057" s="27" t="e">
        <f>VLOOKUP($B1057,外資期貨未平倉口數!$A$4:$M$499,10,FALSE)</f>
        <v>#N/A</v>
      </c>
      <c r="Q1057" s="27" t="e">
        <f>VLOOKUP($B1057,外資期貨未平倉口數!$A$4:$M$499,11,FALSE)</f>
        <v>#N/A</v>
      </c>
      <c r="R1057" s="64" t="e">
        <f>VLOOKUP($B1057,選擇權未平倉餘額!$A$4:$I$500,6,FALSE)</f>
        <v>#N/A</v>
      </c>
      <c r="S1057" s="64" t="e">
        <f>VLOOKUP($B1057,選擇權未平倉餘額!$A$4:$I$500,7,FALSE)</f>
        <v>#N/A</v>
      </c>
      <c r="T1057" s="64" t="e">
        <f>VLOOKUP($B1057,選擇權未平倉餘額!$A$4:$I$500,8,FALSE)</f>
        <v>#N/A</v>
      </c>
      <c r="U1057" s="64" t="e">
        <f>VLOOKUP($B1057,選擇權未平倉餘額!$A$4:$I$500,9,FALSE)</f>
        <v>#N/A</v>
      </c>
      <c r="V1057" s="39" t="e">
        <f>VLOOKUP($B1057,臺指選擇權P_C_Ratios!$A$4:$C$500,3,FALSE)</f>
        <v>#N/A</v>
      </c>
      <c r="W1057" s="41" t="e">
        <f>VLOOKUP($B1057,散戶多空比!$A$6:$L$500,12,FALSE)</f>
        <v>#N/A</v>
      </c>
      <c r="X1057" s="40" t="e">
        <f>VLOOKUP($B1057,期貨大額交易人未沖銷部位!$A$4:$O$499,4,FALSE)</f>
        <v>#N/A</v>
      </c>
      <c r="Y1057" s="40" t="e">
        <f>VLOOKUP($B1057,期貨大額交易人未沖銷部位!$A$4:$O$499,7,FALSE)</f>
        <v>#N/A</v>
      </c>
      <c r="Z1057" s="40" t="e">
        <f>VLOOKUP($B1057,期貨大額交易人未沖銷部位!$A$4:$O$499,10,FALSE)</f>
        <v>#N/A</v>
      </c>
      <c r="AA1057" s="40" t="e">
        <f>VLOOKUP($B1057,期貨大額交易人未沖銷部位!$A$4:$O$499,13,FALSE)</f>
        <v>#N/A</v>
      </c>
      <c r="AB1057" s="40" t="e">
        <f>VLOOKUP($B1057,期貨大額交易人未沖銷部位!$A$4:$O$499,14,FALSE)</f>
        <v>#N/A</v>
      </c>
      <c r="AC1057" s="40" t="e">
        <f>VLOOKUP($B1057,期貨大額交易人未沖銷部位!$A$4:$O$499,15,FALSE)</f>
        <v>#N/A</v>
      </c>
      <c r="AD1057" s="33" t="e">
        <f>VLOOKUP($B1057,三大美股走勢!$A$4:$J$495,4,FALSE)</f>
        <v>#N/A</v>
      </c>
      <c r="AE1057" s="33" t="e">
        <f>VLOOKUP($B1057,三大美股走勢!$A$4:$J$495,7,FALSE)</f>
        <v>#N/A</v>
      </c>
      <c r="AF1057" s="33" t="e">
        <f>VLOOKUP($B1057,三大美股走勢!$A$4:$J$495,10,FALSE)</f>
        <v>#N/A</v>
      </c>
    </row>
    <row r="1058" spans="2:32">
      <c r="B1058" s="32">
        <v>43837</v>
      </c>
      <c r="C1058" s="33" t="e">
        <f>VLOOKUP($B1058,大盤與近月台指!$A$4:$I$499,2,FALSE)</f>
        <v>#N/A</v>
      </c>
      <c r="D1058" s="34" t="e">
        <f>VLOOKUP($B1058,大盤與近月台指!$A$4:$I$499,3,FALSE)</f>
        <v>#N/A</v>
      </c>
      <c r="E1058" s="35" t="e">
        <f>VLOOKUP($B1058,大盤與近月台指!$A$4:$I$499,4,FALSE)</f>
        <v>#N/A</v>
      </c>
      <c r="F1058" s="33" t="e">
        <f>VLOOKUP($B1058,大盤與近月台指!$A$4:$I$499,5,FALSE)</f>
        <v>#N/A</v>
      </c>
      <c r="G1058" s="49" t="e">
        <f>VLOOKUP($B1058,三大法人買賣超!$A$4:$I$500,3,FALSE)</f>
        <v>#N/A</v>
      </c>
      <c r="H1058" s="34" t="e">
        <f>VLOOKUP($B1058,三大法人買賣超!$A$4:$I$500,5,FALSE)</f>
        <v>#N/A</v>
      </c>
      <c r="I1058" s="27" t="e">
        <f>VLOOKUP($B1058,三大法人買賣超!$A$4:$I$500,7,FALSE)</f>
        <v>#N/A</v>
      </c>
      <c r="J1058" s="27" t="e">
        <f>VLOOKUP($B1058,三大法人買賣超!$A$4:$I$500,9,FALSE)</f>
        <v>#N/A</v>
      </c>
      <c r="K1058" s="37">
        <f>新台幣匯率美元指數!B1059</f>
        <v>0</v>
      </c>
      <c r="L1058" s="38">
        <f>新台幣匯率美元指數!C1059</f>
        <v>0</v>
      </c>
      <c r="M1058" s="39">
        <f>新台幣匯率美元指數!D1059</f>
        <v>0</v>
      </c>
      <c r="N1058" s="27" t="e">
        <f>VLOOKUP($B1058,外資期貨未平倉口數!$A$4:$M$499,4,FALSE)</f>
        <v>#N/A</v>
      </c>
      <c r="O1058" s="27" t="e">
        <f>VLOOKUP($B1058,外資期貨未平倉口數!$A$4:$M$499,9,FALSE)</f>
        <v>#N/A</v>
      </c>
      <c r="P1058" s="27" t="e">
        <f>VLOOKUP($B1058,外資期貨未平倉口數!$A$4:$M$499,10,FALSE)</f>
        <v>#N/A</v>
      </c>
      <c r="Q1058" s="27" t="e">
        <f>VLOOKUP($B1058,外資期貨未平倉口數!$A$4:$M$499,11,FALSE)</f>
        <v>#N/A</v>
      </c>
      <c r="R1058" s="64" t="e">
        <f>VLOOKUP($B1058,選擇權未平倉餘額!$A$4:$I$500,6,FALSE)</f>
        <v>#N/A</v>
      </c>
      <c r="S1058" s="64" t="e">
        <f>VLOOKUP($B1058,選擇權未平倉餘額!$A$4:$I$500,7,FALSE)</f>
        <v>#N/A</v>
      </c>
      <c r="T1058" s="64" t="e">
        <f>VLOOKUP($B1058,選擇權未平倉餘額!$A$4:$I$500,8,FALSE)</f>
        <v>#N/A</v>
      </c>
      <c r="U1058" s="64" t="e">
        <f>VLOOKUP($B1058,選擇權未平倉餘額!$A$4:$I$500,9,FALSE)</f>
        <v>#N/A</v>
      </c>
      <c r="V1058" s="39" t="e">
        <f>VLOOKUP($B1058,臺指選擇權P_C_Ratios!$A$4:$C$500,3,FALSE)</f>
        <v>#N/A</v>
      </c>
      <c r="W1058" s="41" t="e">
        <f>VLOOKUP($B1058,散戶多空比!$A$6:$L$500,12,FALSE)</f>
        <v>#N/A</v>
      </c>
      <c r="X1058" s="40" t="e">
        <f>VLOOKUP($B1058,期貨大額交易人未沖銷部位!$A$4:$O$499,4,FALSE)</f>
        <v>#N/A</v>
      </c>
      <c r="Y1058" s="40" t="e">
        <f>VLOOKUP($B1058,期貨大額交易人未沖銷部位!$A$4:$O$499,7,FALSE)</f>
        <v>#N/A</v>
      </c>
      <c r="Z1058" s="40" t="e">
        <f>VLOOKUP($B1058,期貨大額交易人未沖銷部位!$A$4:$O$499,10,FALSE)</f>
        <v>#N/A</v>
      </c>
      <c r="AA1058" s="40" t="e">
        <f>VLOOKUP($B1058,期貨大額交易人未沖銷部位!$A$4:$O$499,13,FALSE)</f>
        <v>#N/A</v>
      </c>
      <c r="AB1058" s="40" t="e">
        <f>VLOOKUP($B1058,期貨大額交易人未沖銷部位!$A$4:$O$499,14,FALSE)</f>
        <v>#N/A</v>
      </c>
      <c r="AC1058" s="40" t="e">
        <f>VLOOKUP($B1058,期貨大額交易人未沖銷部位!$A$4:$O$499,15,FALSE)</f>
        <v>#N/A</v>
      </c>
      <c r="AD1058" s="33" t="e">
        <f>VLOOKUP($B1058,三大美股走勢!$A$4:$J$495,4,FALSE)</f>
        <v>#N/A</v>
      </c>
      <c r="AE1058" s="33" t="e">
        <f>VLOOKUP($B1058,三大美股走勢!$A$4:$J$495,7,FALSE)</f>
        <v>#N/A</v>
      </c>
      <c r="AF1058" s="33" t="e">
        <f>VLOOKUP($B1058,三大美股走勢!$A$4:$J$495,10,FALSE)</f>
        <v>#N/A</v>
      </c>
    </row>
    <row r="1059" spans="2:32">
      <c r="B1059" s="32">
        <v>43838</v>
      </c>
      <c r="C1059" s="33" t="e">
        <f>VLOOKUP($B1059,大盤與近月台指!$A$4:$I$499,2,FALSE)</f>
        <v>#N/A</v>
      </c>
      <c r="D1059" s="34" t="e">
        <f>VLOOKUP($B1059,大盤與近月台指!$A$4:$I$499,3,FALSE)</f>
        <v>#N/A</v>
      </c>
      <c r="E1059" s="35" t="e">
        <f>VLOOKUP($B1059,大盤與近月台指!$A$4:$I$499,4,FALSE)</f>
        <v>#N/A</v>
      </c>
      <c r="F1059" s="33" t="e">
        <f>VLOOKUP($B1059,大盤與近月台指!$A$4:$I$499,5,FALSE)</f>
        <v>#N/A</v>
      </c>
      <c r="G1059" s="49" t="e">
        <f>VLOOKUP($B1059,三大法人買賣超!$A$4:$I$500,3,FALSE)</f>
        <v>#N/A</v>
      </c>
      <c r="H1059" s="34" t="e">
        <f>VLOOKUP($B1059,三大法人買賣超!$A$4:$I$500,5,FALSE)</f>
        <v>#N/A</v>
      </c>
      <c r="I1059" s="27" t="e">
        <f>VLOOKUP($B1059,三大法人買賣超!$A$4:$I$500,7,FALSE)</f>
        <v>#N/A</v>
      </c>
      <c r="J1059" s="27" t="e">
        <f>VLOOKUP($B1059,三大法人買賣超!$A$4:$I$500,9,FALSE)</f>
        <v>#N/A</v>
      </c>
      <c r="K1059" s="37">
        <f>新台幣匯率美元指數!B1060</f>
        <v>0</v>
      </c>
      <c r="L1059" s="38">
        <f>新台幣匯率美元指數!C1060</f>
        <v>0</v>
      </c>
      <c r="M1059" s="39">
        <f>新台幣匯率美元指數!D1060</f>
        <v>0</v>
      </c>
      <c r="N1059" s="27" t="e">
        <f>VLOOKUP($B1059,外資期貨未平倉口數!$A$4:$M$499,4,FALSE)</f>
        <v>#N/A</v>
      </c>
      <c r="O1059" s="27" t="e">
        <f>VLOOKUP($B1059,外資期貨未平倉口數!$A$4:$M$499,9,FALSE)</f>
        <v>#N/A</v>
      </c>
      <c r="P1059" s="27" t="e">
        <f>VLOOKUP($B1059,外資期貨未平倉口數!$A$4:$M$499,10,FALSE)</f>
        <v>#N/A</v>
      </c>
      <c r="Q1059" s="27" t="e">
        <f>VLOOKUP($B1059,外資期貨未平倉口數!$A$4:$M$499,11,FALSE)</f>
        <v>#N/A</v>
      </c>
      <c r="R1059" s="64" t="e">
        <f>VLOOKUP($B1059,選擇權未平倉餘額!$A$4:$I$500,6,FALSE)</f>
        <v>#N/A</v>
      </c>
      <c r="S1059" s="64" t="e">
        <f>VLOOKUP($B1059,選擇權未平倉餘額!$A$4:$I$500,7,FALSE)</f>
        <v>#N/A</v>
      </c>
      <c r="T1059" s="64" t="e">
        <f>VLOOKUP($B1059,選擇權未平倉餘額!$A$4:$I$500,8,FALSE)</f>
        <v>#N/A</v>
      </c>
      <c r="U1059" s="64" t="e">
        <f>VLOOKUP($B1059,選擇權未平倉餘額!$A$4:$I$500,9,FALSE)</f>
        <v>#N/A</v>
      </c>
      <c r="V1059" s="39" t="e">
        <f>VLOOKUP($B1059,臺指選擇權P_C_Ratios!$A$4:$C$500,3,FALSE)</f>
        <v>#N/A</v>
      </c>
      <c r="W1059" s="41" t="e">
        <f>VLOOKUP($B1059,散戶多空比!$A$6:$L$500,12,FALSE)</f>
        <v>#N/A</v>
      </c>
      <c r="X1059" s="40" t="e">
        <f>VLOOKUP($B1059,期貨大額交易人未沖銷部位!$A$4:$O$499,4,FALSE)</f>
        <v>#N/A</v>
      </c>
      <c r="Y1059" s="40" t="e">
        <f>VLOOKUP($B1059,期貨大額交易人未沖銷部位!$A$4:$O$499,7,FALSE)</f>
        <v>#N/A</v>
      </c>
      <c r="Z1059" s="40" t="e">
        <f>VLOOKUP($B1059,期貨大額交易人未沖銷部位!$A$4:$O$499,10,FALSE)</f>
        <v>#N/A</v>
      </c>
      <c r="AA1059" s="40" t="e">
        <f>VLOOKUP($B1059,期貨大額交易人未沖銷部位!$A$4:$O$499,13,FALSE)</f>
        <v>#N/A</v>
      </c>
      <c r="AB1059" s="40" t="e">
        <f>VLOOKUP($B1059,期貨大額交易人未沖銷部位!$A$4:$O$499,14,FALSE)</f>
        <v>#N/A</v>
      </c>
      <c r="AC1059" s="40" t="e">
        <f>VLOOKUP($B1059,期貨大額交易人未沖銷部位!$A$4:$O$499,15,FALSE)</f>
        <v>#N/A</v>
      </c>
      <c r="AD1059" s="33" t="e">
        <f>VLOOKUP($B1059,三大美股走勢!$A$4:$J$495,4,FALSE)</f>
        <v>#N/A</v>
      </c>
      <c r="AE1059" s="33" t="e">
        <f>VLOOKUP($B1059,三大美股走勢!$A$4:$J$495,7,FALSE)</f>
        <v>#N/A</v>
      </c>
      <c r="AF1059" s="33" t="e">
        <f>VLOOKUP($B1059,三大美股走勢!$A$4:$J$495,10,FALSE)</f>
        <v>#N/A</v>
      </c>
    </row>
    <row r="1060" spans="2:32">
      <c r="B1060" s="32">
        <v>43839</v>
      </c>
      <c r="C1060" s="33" t="e">
        <f>VLOOKUP($B1060,大盤與近月台指!$A$4:$I$499,2,FALSE)</f>
        <v>#N/A</v>
      </c>
      <c r="D1060" s="34" t="e">
        <f>VLOOKUP($B1060,大盤與近月台指!$A$4:$I$499,3,FALSE)</f>
        <v>#N/A</v>
      </c>
      <c r="E1060" s="35" t="e">
        <f>VLOOKUP($B1060,大盤與近月台指!$A$4:$I$499,4,FALSE)</f>
        <v>#N/A</v>
      </c>
      <c r="F1060" s="33" t="e">
        <f>VLOOKUP($B1060,大盤與近月台指!$A$4:$I$499,5,FALSE)</f>
        <v>#N/A</v>
      </c>
      <c r="G1060" s="49" t="e">
        <f>VLOOKUP($B1060,三大法人買賣超!$A$4:$I$500,3,FALSE)</f>
        <v>#N/A</v>
      </c>
      <c r="H1060" s="34" t="e">
        <f>VLOOKUP($B1060,三大法人買賣超!$A$4:$I$500,5,FALSE)</f>
        <v>#N/A</v>
      </c>
      <c r="I1060" s="27" t="e">
        <f>VLOOKUP($B1060,三大法人買賣超!$A$4:$I$500,7,FALSE)</f>
        <v>#N/A</v>
      </c>
      <c r="J1060" s="27" t="e">
        <f>VLOOKUP($B1060,三大法人買賣超!$A$4:$I$500,9,FALSE)</f>
        <v>#N/A</v>
      </c>
      <c r="K1060" s="37">
        <f>新台幣匯率美元指數!B1061</f>
        <v>0</v>
      </c>
      <c r="L1060" s="38">
        <f>新台幣匯率美元指數!C1061</f>
        <v>0</v>
      </c>
      <c r="M1060" s="39">
        <f>新台幣匯率美元指數!D1061</f>
        <v>0</v>
      </c>
      <c r="N1060" s="27" t="e">
        <f>VLOOKUP($B1060,外資期貨未平倉口數!$A$4:$M$499,4,FALSE)</f>
        <v>#N/A</v>
      </c>
      <c r="O1060" s="27" t="e">
        <f>VLOOKUP($B1060,外資期貨未平倉口數!$A$4:$M$499,9,FALSE)</f>
        <v>#N/A</v>
      </c>
      <c r="P1060" s="27" t="e">
        <f>VLOOKUP($B1060,外資期貨未平倉口數!$A$4:$M$499,10,FALSE)</f>
        <v>#N/A</v>
      </c>
      <c r="Q1060" s="27" t="e">
        <f>VLOOKUP($B1060,外資期貨未平倉口數!$A$4:$M$499,11,FALSE)</f>
        <v>#N/A</v>
      </c>
      <c r="R1060" s="64" t="e">
        <f>VLOOKUP($B1060,選擇權未平倉餘額!$A$4:$I$500,6,FALSE)</f>
        <v>#N/A</v>
      </c>
      <c r="S1060" s="64" t="e">
        <f>VLOOKUP($B1060,選擇權未平倉餘額!$A$4:$I$500,7,FALSE)</f>
        <v>#N/A</v>
      </c>
      <c r="T1060" s="64" t="e">
        <f>VLOOKUP($B1060,選擇權未平倉餘額!$A$4:$I$500,8,FALSE)</f>
        <v>#N/A</v>
      </c>
      <c r="U1060" s="64" t="e">
        <f>VLOOKUP($B1060,選擇權未平倉餘額!$A$4:$I$500,9,FALSE)</f>
        <v>#N/A</v>
      </c>
      <c r="V1060" s="39" t="e">
        <f>VLOOKUP($B1060,臺指選擇權P_C_Ratios!$A$4:$C$500,3,FALSE)</f>
        <v>#N/A</v>
      </c>
      <c r="W1060" s="41" t="e">
        <f>VLOOKUP($B1060,散戶多空比!$A$6:$L$500,12,FALSE)</f>
        <v>#N/A</v>
      </c>
      <c r="X1060" s="40" t="e">
        <f>VLOOKUP($B1060,期貨大額交易人未沖銷部位!$A$4:$O$499,4,FALSE)</f>
        <v>#N/A</v>
      </c>
      <c r="Y1060" s="40" t="e">
        <f>VLOOKUP($B1060,期貨大額交易人未沖銷部位!$A$4:$O$499,7,FALSE)</f>
        <v>#N/A</v>
      </c>
      <c r="Z1060" s="40" t="e">
        <f>VLOOKUP($B1060,期貨大額交易人未沖銷部位!$A$4:$O$499,10,FALSE)</f>
        <v>#N/A</v>
      </c>
      <c r="AA1060" s="40" t="e">
        <f>VLOOKUP($B1060,期貨大額交易人未沖銷部位!$A$4:$O$499,13,FALSE)</f>
        <v>#N/A</v>
      </c>
      <c r="AB1060" s="40" t="e">
        <f>VLOOKUP($B1060,期貨大額交易人未沖銷部位!$A$4:$O$499,14,FALSE)</f>
        <v>#N/A</v>
      </c>
      <c r="AC1060" s="40" t="e">
        <f>VLOOKUP($B1060,期貨大額交易人未沖銷部位!$A$4:$O$499,15,FALSE)</f>
        <v>#N/A</v>
      </c>
      <c r="AD1060" s="33" t="e">
        <f>VLOOKUP($B1060,三大美股走勢!$A$4:$J$495,4,FALSE)</f>
        <v>#N/A</v>
      </c>
      <c r="AE1060" s="33" t="e">
        <f>VLOOKUP($B1060,三大美股走勢!$A$4:$J$495,7,FALSE)</f>
        <v>#N/A</v>
      </c>
      <c r="AF1060" s="33" t="e">
        <f>VLOOKUP($B1060,三大美股走勢!$A$4:$J$495,10,FALSE)</f>
        <v>#N/A</v>
      </c>
    </row>
    <row r="1061" spans="2:32">
      <c r="B1061" s="32">
        <v>43840</v>
      </c>
      <c r="C1061" s="33" t="e">
        <f>VLOOKUP($B1061,大盤與近月台指!$A$4:$I$499,2,FALSE)</f>
        <v>#N/A</v>
      </c>
      <c r="D1061" s="34" t="e">
        <f>VLOOKUP($B1061,大盤與近月台指!$A$4:$I$499,3,FALSE)</f>
        <v>#N/A</v>
      </c>
      <c r="E1061" s="35" t="e">
        <f>VLOOKUP($B1061,大盤與近月台指!$A$4:$I$499,4,FALSE)</f>
        <v>#N/A</v>
      </c>
      <c r="F1061" s="33" t="e">
        <f>VLOOKUP($B1061,大盤與近月台指!$A$4:$I$499,5,FALSE)</f>
        <v>#N/A</v>
      </c>
      <c r="G1061" s="49" t="e">
        <f>VLOOKUP($B1061,三大法人買賣超!$A$4:$I$500,3,FALSE)</f>
        <v>#N/A</v>
      </c>
      <c r="H1061" s="34" t="e">
        <f>VLOOKUP($B1061,三大法人買賣超!$A$4:$I$500,5,FALSE)</f>
        <v>#N/A</v>
      </c>
      <c r="I1061" s="27" t="e">
        <f>VLOOKUP($B1061,三大法人買賣超!$A$4:$I$500,7,FALSE)</f>
        <v>#N/A</v>
      </c>
      <c r="J1061" s="27" t="e">
        <f>VLOOKUP($B1061,三大法人買賣超!$A$4:$I$500,9,FALSE)</f>
        <v>#N/A</v>
      </c>
      <c r="K1061" s="37">
        <f>新台幣匯率美元指數!B1062</f>
        <v>0</v>
      </c>
      <c r="L1061" s="38">
        <f>新台幣匯率美元指數!C1062</f>
        <v>0</v>
      </c>
      <c r="M1061" s="39">
        <f>新台幣匯率美元指數!D1062</f>
        <v>0</v>
      </c>
      <c r="N1061" s="27" t="e">
        <f>VLOOKUP($B1061,外資期貨未平倉口數!$A$4:$M$499,4,FALSE)</f>
        <v>#N/A</v>
      </c>
      <c r="O1061" s="27" t="e">
        <f>VLOOKUP($B1061,外資期貨未平倉口數!$A$4:$M$499,9,FALSE)</f>
        <v>#N/A</v>
      </c>
      <c r="P1061" s="27" t="e">
        <f>VLOOKUP($B1061,外資期貨未平倉口數!$A$4:$M$499,10,FALSE)</f>
        <v>#N/A</v>
      </c>
      <c r="Q1061" s="27" t="e">
        <f>VLOOKUP($B1061,外資期貨未平倉口數!$A$4:$M$499,11,FALSE)</f>
        <v>#N/A</v>
      </c>
      <c r="R1061" s="64" t="e">
        <f>VLOOKUP($B1061,選擇權未平倉餘額!$A$4:$I$500,6,FALSE)</f>
        <v>#N/A</v>
      </c>
      <c r="S1061" s="64" t="e">
        <f>VLOOKUP($B1061,選擇權未平倉餘額!$A$4:$I$500,7,FALSE)</f>
        <v>#N/A</v>
      </c>
      <c r="T1061" s="64" t="e">
        <f>VLOOKUP($B1061,選擇權未平倉餘額!$A$4:$I$500,8,FALSE)</f>
        <v>#N/A</v>
      </c>
      <c r="U1061" s="64" t="e">
        <f>VLOOKUP($B1061,選擇權未平倉餘額!$A$4:$I$500,9,FALSE)</f>
        <v>#N/A</v>
      </c>
      <c r="V1061" s="39" t="e">
        <f>VLOOKUP($B1061,臺指選擇權P_C_Ratios!$A$4:$C$500,3,FALSE)</f>
        <v>#N/A</v>
      </c>
      <c r="W1061" s="41" t="e">
        <f>VLOOKUP($B1061,散戶多空比!$A$6:$L$500,12,FALSE)</f>
        <v>#N/A</v>
      </c>
      <c r="X1061" s="40" t="e">
        <f>VLOOKUP($B1061,期貨大額交易人未沖銷部位!$A$4:$O$499,4,FALSE)</f>
        <v>#N/A</v>
      </c>
      <c r="Y1061" s="40" t="e">
        <f>VLOOKUP($B1061,期貨大額交易人未沖銷部位!$A$4:$O$499,7,FALSE)</f>
        <v>#N/A</v>
      </c>
      <c r="Z1061" s="40" t="e">
        <f>VLOOKUP($B1061,期貨大額交易人未沖銷部位!$A$4:$O$499,10,FALSE)</f>
        <v>#N/A</v>
      </c>
      <c r="AA1061" s="40" t="e">
        <f>VLOOKUP($B1061,期貨大額交易人未沖銷部位!$A$4:$O$499,13,FALSE)</f>
        <v>#N/A</v>
      </c>
      <c r="AB1061" s="40" t="e">
        <f>VLOOKUP($B1061,期貨大額交易人未沖銷部位!$A$4:$O$499,14,FALSE)</f>
        <v>#N/A</v>
      </c>
      <c r="AC1061" s="40" t="e">
        <f>VLOOKUP($B1061,期貨大額交易人未沖銷部位!$A$4:$O$499,15,FALSE)</f>
        <v>#N/A</v>
      </c>
      <c r="AD1061" s="33" t="e">
        <f>VLOOKUP($B1061,三大美股走勢!$A$4:$J$495,4,FALSE)</f>
        <v>#N/A</v>
      </c>
      <c r="AE1061" s="33" t="e">
        <f>VLOOKUP($B1061,三大美股走勢!$A$4:$J$495,7,FALSE)</f>
        <v>#N/A</v>
      </c>
      <c r="AF1061" s="33" t="e">
        <f>VLOOKUP($B1061,三大美股走勢!$A$4:$J$495,10,FALSE)</f>
        <v>#N/A</v>
      </c>
    </row>
    <row r="1062" spans="2:32">
      <c r="B1062" s="32">
        <v>43841</v>
      </c>
      <c r="C1062" s="33" t="e">
        <f>VLOOKUP($B1062,大盤與近月台指!$A$4:$I$499,2,FALSE)</f>
        <v>#N/A</v>
      </c>
      <c r="D1062" s="34" t="e">
        <f>VLOOKUP($B1062,大盤與近月台指!$A$4:$I$499,3,FALSE)</f>
        <v>#N/A</v>
      </c>
      <c r="E1062" s="35" t="e">
        <f>VLOOKUP($B1062,大盤與近月台指!$A$4:$I$499,4,FALSE)</f>
        <v>#N/A</v>
      </c>
      <c r="F1062" s="33" t="e">
        <f>VLOOKUP($B1062,大盤與近月台指!$A$4:$I$499,5,FALSE)</f>
        <v>#N/A</v>
      </c>
      <c r="G1062" s="49" t="e">
        <f>VLOOKUP($B1062,三大法人買賣超!$A$4:$I$500,3,FALSE)</f>
        <v>#N/A</v>
      </c>
      <c r="H1062" s="34" t="e">
        <f>VLOOKUP($B1062,三大法人買賣超!$A$4:$I$500,5,FALSE)</f>
        <v>#N/A</v>
      </c>
      <c r="I1062" s="27" t="e">
        <f>VLOOKUP($B1062,三大法人買賣超!$A$4:$I$500,7,FALSE)</f>
        <v>#N/A</v>
      </c>
      <c r="J1062" s="27" t="e">
        <f>VLOOKUP($B1062,三大法人買賣超!$A$4:$I$500,9,FALSE)</f>
        <v>#N/A</v>
      </c>
      <c r="K1062" s="37">
        <f>新台幣匯率美元指數!B1063</f>
        <v>0</v>
      </c>
      <c r="L1062" s="38">
        <f>新台幣匯率美元指數!C1063</f>
        <v>0</v>
      </c>
      <c r="M1062" s="39">
        <f>新台幣匯率美元指數!D1063</f>
        <v>0</v>
      </c>
      <c r="N1062" s="27" t="e">
        <f>VLOOKUP($B1062,外資期貨未平倉口數!$A$4:$M$499,4,FALSE)</f>
        <v>#N/A</v>
      </c>
      <c r="O1062" s="27" t="e">
        <f>VLOOKUP($B1062,外資期貨未平倉口數!$A$4:$M$499,9,FALSE)</f>
        <v>#N/A</v>
      </c>
      <c r="P1062" s="27" t="e">
        <f>VLOOKUP($B1062,外資期貨未平倉口數!$A$4:$M$499,10,FALSE)</f>
        <v>#N/A</v>
      </c>
      <c r="Q1062" s="27" t="e">
        <f>VLOOKUP($B1062,外資期貨未平倉口數!$A$4:$M$499,11,FALSE)</f>
        <v>#N/A</v>
      </c>
      <c r="R1062" s="64" t="e">
        <f>VLOOKUP($B1062,選擇權未平倉餘額!$A$4:$I$500,6,FALSE)</f>
        <v>#N/A</v>
      </c>
      <c r="S1062" s="64" t="e">
        <f>VLOOKUP($B1062,選擇權未平倉餘額!$A$4:$I$500,7,FALSE)</f>
        <v>#N/A</v>
      </c>
      <c r="T1062" s="64" t="e">
        <f>VLOOKUP($B1062,選擇權未平倉餘額!$A$4:$I$500,8,FALSE)</f>
        <v>#N/A</v>
      </c>
      <c r="U1062" s="64" t="e">
        <f>VLOOKUP($B1062,選擇權未平倉餘額!$A$4:$I$500,9,FALSE)</f>
        <v>#N/A</v>
      </c>
      <c r="V1062" s="39" t="e">
        <f>VLOOKUP($B1062,臺指選擇權P_C_Ratios!$A$4:$C$500,3,FALSE)</f>
        <v>#N/A</v>
      </c>
      <c r="W1062" s="41" t="e">
        <f>VLOOKUP($B1062,散戶多空比!$A$6:$L$500,12,FALSE)</f>
        <v>#N/A</v>
      </c>
      <c r="X1062" s="40" t="e">
        <f>VLOOKUP($B1062,期貨大額交易人未沖銷部位!$A$4:$O$499,4,FALSE)</f>
        <v>#N/A</v>
      </c>
      <c r="Y1062" s="40" t="e">
        <f>VLOOKUP($B1062,期貨大額交易人未沖銷部位!$A$4:$O$499,7,FALSE)</f>
        <v>#N/A</v>
      </c>
      <c r="Z1062" s="40" t="e">
        <f>VLOOKUP($B1062,期貨大額交易人未沖銷部位!$A$4:$O$499,10,FALSE)</f>
        <v>#N/A</v>
      </c>
      <c r="AA1062" s="40" t="e">
        <f>VLOOKUP($B1062,期貨大額交易人未沖銷部位!$A$4:$O$499,13,FALSE)</f>
        <v>#N/A</v>
      </c>
      <c r="AB1062" s="40" t="e">
        <f>VLOOKUP($B1062,期貨大額交易人未沖銷部位!$A$4:$O$499,14,FALSE)</f>
        <v>#N/A</v>
      </c>
      <c r="AC1062" s="40" t="e">
        <f>VLOOKUP($B1062,期貨大額交易人未沖銷部位!$A$4:$O$499,15,FALSE)</f>
        <v>#N/A</v>
      </c>
      <c r="AD1062" s="33" t="e">
        <f>VLOOKUP($B1062,三大美股走勢!$A$4:$J$495,4,FALSE)</f>
        <v>#N/A</v>
      </c>
      <c r="AE1062" s="33" t="e">
        <f>VLOOKUP($B1062,三大美股走勢!$A$4:$J$495,7,FALSE)</f>
        <v>#N/A</v>
      </c>
      <c r="AF1062" s="33" t="e">
        <f>VLOOKUP($B1062,三大美股走勢!$A$4:$J$495,10,FALSE)</f>
        <v>#N/A</v>
      </c>
    </row>
    <row r="1063" spans="2:32">
      <c r="B1063" s="32">
        <v>43842</v>
      </c>
      <c r="C1063" s="33" t="e">
        <f>VLOOKUP($B1063,大盤與近月台指!$A$4:$I$499,2,FALSE)</f>
        <v>#N/A</v>
      </c>
      <c r="D1063" s="34" t="e">
        <f>VLOOKUP($B1063,大盤與近月台指!$A$4:$I$499,3,FALSE)</f>
        <v>#N/A</v>
      </c>
      <c r="E1063" s="35" t="e">
        <f>VLOOKUP($B1063,大盤與近月台指!$A$4:$I$499,4,FALSE)</f>
        <v>#N/A</v>
      </c>
      <c r="F1063" s="33" t="e">
        <f>VLOOKUP($B1063,大盤與近月台指!$A$4:$I$499,5,FALSE)</f>
        <v>#N/A</v>
      </c>
      <c r="G1063" s="49" t="e">
        <f>VLOOKUP($B1063,三大法人買賣超!$A$4:$I$500,3,FALSE)</f>
        <v>#N/A</v>
      </c>
      <c r="H1063" s="34" t="e">
        <f>VLOOKUP($B1063,三大法人買賣超!$A$4:$I$500,5,FALSE)</f>
        <v>#N/A</v>
      </c>
      <c r="I1063" s="27" t="e">
        <f>VLOOKUP($B1063,三大法人買賣超!$A$4:$I$500,7,FALSE)</f>
        <v>#N/A</v>
      </c>
      <c r="J1063" s="27" t="e">
        <f>VLOOKUP($B1063,三大法人買賣超!$A$4:$I$500,9,FALSE)</f>
        <v>#N/A</v>
      </c>
      <c r="K1063" s="37">
        <f>新台幣匯率美元指數!B1064</f>
        <v>0</v>
      </c>
      <c r="L1063" s="38">
        <f>新台幣匯率美元指數!C1064</f>
        <v>0</v>
      </c>
      <c r="M1063" s="39">
        <f>新台幣匯率美元指數!D1064</f>
        <v>0</v>
      </c>
      <c r="N1063" s="27" t="e">
        <f>VLOOKUP($B1063,外資期貨未平倉口數!$A$4:$M$499,4,FALSE)</f>
        <v>#N/A</v>
      </c>
      <c r="O1063" s="27" t="e">
        <f>VLOOKUP($B1063,外資期貨未平倉口數!$A$4:$M$499,9,FALSE)</f>
        <v>#N/A</v>
      </c>
      <c r="P1063" s="27" t="e">
        <f>VLOOKUP($B1063,外資期貨未平倉口數!$A$4:$M$499,10,FALSE)</f>
        <v>#N/A</v>
      </c>
      <c r="Q1063" s="27" t="e">
        <f>VLOOKUP($B1063,外資期貨未平倉口數!$A$4:$M$499,11,FALSE)</f>
        <v>#N/A</v>
      </c>
      <c r="R1063" s="64" t="e">
        <f>VLOOKUP($B1063,選擇權未平倉餘額!$A$4:$I$500,6,FALSE)</f>
        <v>#N/A</v>
      </c>
      <c r="S1063" s="64" t="e">
        <f>VLOOKUP($B1063,選擇權未平倉餘額!$A$4:$I$500,7,FALSE)</f>
        <v>#N/A</v>
      </c>
      <c r="T1063" s="64" t="e">
        <f>VLOOKUP($B1063,選擇權未平倉餘額!$A$4:$I$500,8,FALSE)</f>
        <v>#N/A</v>
      </c>
      <c r="U1063" s="64" t="e">
        <f>VLOOKUP($B1063,選擇權未平倉餘額!$A$4:$I$500,9,FALSE)</f>
        <v>#N/A</v>
      </c>
      <c r="V1063" s="39" t="e">
        <f>VLOOKUP($B1063,臺指選擇權P_C_Ratios!$A$4:$C$500,3,FALSE)</f>
        <v>#N/A</v>
      </c>
      <c r="W1063" s="41" t="e">
        <f>VLOOKUP($B1063,散戶多空比!$A$6:$L$500,12,FALSE)</f>
        <v>#N/A</v>
      </c>
      <c r="X1063" s="40" t="e">
        <f>VLOOKUP($B1063,期貨大額交易人未沖銷部位!$A$4:$O$499,4,FALSE)</f>
        <v>#N/A</v>
      </c>
      <c r="Y1063" s="40" t="e">
        <f>VLOOKUP($B1063,期貨大額交易人未沖銷部位!$A$4:$O$499,7,FALSE)</f>
        <v>#N/A</v>
      </c>
      <c r="Z1063" s="40" t="e">
        <f>VLOOKUP($B1063,期貨大額交易人未沖銷部位!$A$4:$O$499,10,FALSE)</f>
        <v>#N/A</v>
      </c>
      <c r="AA1063" s="40" t="e">
        <f>VLOOKUP($B1063,期貨大額交易人未沖銷部位!$A$4:$O$499,13,FALSE)</f>
        <v>#N/A</v>
      </c>
      <c r="AB1063" s="40" t="e">
        <f>VLOOKUP($B1063,期貨大額交易人未沖銷部位!$A$4:$O$499,14,FALSE)</f>
        <v>#N/A</v>
      </c>
      <c r="AC1063" s="40" t="e">
        <f>VLOOKUP($B1063,期貨大額交易人未沖銷部位!$A$4:$O$499,15,FALSE)</f>
        <v>#N/A</v>
      </c>
      <c r="AD1063" s="33" t="e">
        <f>VLOOKUP($B1063,三大美股走勢!$A$4:$J$495,4,FALSE)</f>
        <v>#N/A</v>
      </c>
      <c r="AE1063" s="33" t="e">
        <f>VLOOKUP($B1063,三大美股走勢!$A$4:$J$495,7,FALSE)</f>
        <v>#N/A</v>
      </c>
      <c r="AF1063" s="33" t="e">
        <f>VLOOKUP($B1063,三大美股走勢!$A$4:$J$495,10,FALSE)</f>
        <v>#N/A</v>
      </c>
    </row>
    <row r="1064" spans="2:32">
      <c r="B1064" s="32">
        <v>43843</v>
      </c>
      <c r="C1064" s="33" t="e">
        <f>VLOOKUP($B1064,大盤與近月台指!$A$4:$I$499,2,FALSE)</f>
        <v>#N/A</v>
      </c>
      <c r="D1064" s="34" t="e">
        <f>VLOOKUP($B1064,大盤與近月台指!$A$4:$I$499,3,FALSE)</f>
        <v>#N/A</v>
      </c>
      <c r="E1064" s="35" t="e">
        <f>VLOOKUP($B1064,大盤與近月台指!$A$4:$I$499,4,FALSE)</f>
        <v>#N/A</v>
      </c>
      <c r="F1064" s="33" t="e">
        <f>VLOOKUP($B1064,大盤與近月台指!$A$4:$I$499,5,FALSE)</f>
        <v>#N/A</v>
      </c>
      <c r="G1064" s="49" t="e">
        <f>VLOOKUP($B1064,三大法人買賣超!$A$4:$I$500,3,FALSE)</f>
        <v>#N/A</v>
      </c>
      <c r="H1064" s="34" t="e">
        <f>VLOOKUP($B1064,三大法人買賣超!$A$4:$I$500,5,FALSE)</f>
        <v>#N/A</v>
      </c>
      <c r="I1064" s="27" t="e">
        <f>VLOOKUP($B1064,三大法人買賣超!$A$4:$I$500,7,FALSE)</f>
        <v>#N/A</v>
      </c>
      <c r="J1064" s="27" t="e">
        <f>VLOOKUP($B1064,三大法人買賣超!$A$4:$I$500,9,FALSE)</f>
        <v>#N/A</v>
      </c>
      <c r="K1064" s="37">
        <f>新台幣匯率美元指數!B1065</f>
        <v>0</v>
      </c>
      <c r="L1064" s="38">
        <f>新台幣匯率美元指數!C1065</f>
        <v>0</v>
      </c>
      <c r="M1064" s="39">
        <f>新台幣匯率美元指數!D1065</f>
        <v>0</v>
      </c>
      <c r="N1064" s="27" t="e">
        <f>VLOOKUP($B1064,外資期貨未平倉口數!$A$4:$M$499,4,FALSE)</f>
        <v>#N/A</v>
      </c>
      <c r="O1064" s="27" t="e">
        <f>VLOOKUP($B1064,外資期貨未平倉口數!$A$4:$M$499,9,FALSE)</f>
        <v>#N/A</v>
      </c>
      <c r="P1064" s="27" t="e">
        <f>VLOOKUP($B1064,外資期貨未平倉口數!$A$4:$M$499,10,FALSE)</f>
        <v>#N/A</v>
      </c>
      <c r="Q1064" s="27" t="e">
        <f>VLOOKUP($B1064,外資期貨未平倉口數!$A$4:$M$499,11,FALSE)</f>
        <v>#N/A</v>
      </c>
      <c r="R1064" s="64" t="e">
        <f>VLOOKUP($B1064,選擇權未平倉餘額!$A$4:$I$500,6,FALSE)</f>
        <v>#N/A</v>
      </c>
      <c r="S1064" s="64" t="e">
        <f>VLOOKUP($B1064,選擇權未平倉餘額!$A$4:$I$500,7,FALSE)</f>
        <v>#N/A</v>
      </c>
      <c r="T1064" s="64" t="e">
        <f>VLOOKUP($B1064,選擇權未平倉餘額!$A$4:$I$500,8,FALSE)</f>
        <v>#N/A</v>
      </c>
      <c r="U1064" s="64" t="e">
        <f>VLOOKUP($B1064,選擇權未平倉餘額!$A$4:$I$500,9,FALSE)</f>
        <v>#N/A</v>
      </c>
      <c r="V1064" s="39" t="e">
        <f>VLOOKUP($B1064,臺指選擇權P_C_Ratios!$A$4:$C$500,3,FALSE)</f>
        <v>#N/A</v>
      </c>
      <c r="W1064" s="41" t="e">
        <f>VLOOKUP($B1064,散戶多空比!$A$6:$L$500,12,FALSE)</f>
        <v>#N/A</v>
      </c>
      <c r="X1064" s="40" t="e">
        <f>VLOOKUP($B1064,期貨大額交易人未沖銷部位!$A$4:$O$499,4,FALSE)</f>
        <v>#N/A</v>
      </c>
      <c r="Y1064" s="40" t="e">
        <f>VLOOKUP($B1064,期貨大額交易人未沖銷部位!$A$4:$O$499,7,FALSE)</f>
        <v>#N/A</v>
      </c>
      <c r="Z1064" s="40" t="e">
        <f>VLOOKUP($B1064,期貨大額交易人未沖銷部位!$A$4:$O$499,10,FALSE)</f>
        <v>#N/A</v>
      </c>
      <c r="AA1064" s="40" t="e">
        <f>VLOOKUP($B1064,期貨大額交易人未沖銷部位!$A$4:$O$499,13,FALSE)</f>
        <v>#N/A</v>
      </c>
      <c r="AB1064" s="40" t="e">
        <f>VLOOKUP($B1064,期貨大額交易人未沖銷部位!$A$4:$O$499,14,FALSE)</f>
        <v>#N/A</v>
      </c>
      <c r="AC1064" s="40" t="e">
        <f>VLOOKUP($B1064,期貨大額交易人未沖銷部位!$A$4:$O$499,15,FALSE)</f>
        <v>#N/A</v>
      </c>
      <c r="AD1064" s="33" t="e">
        <f>VLOOKUP($B1064,三大美股走勢!$A$4:$J$495,4,FALSE)</f>
        <v>#N/A</v>
      </c>
      <c r="AE1064" s="33" t="e">
        <f>VLOOKUP($B1064,三大美股走勢!$A$4:$J$495,7,FALSE)</f>
        <v>#N/A</v>
      </c>
      <c r="AF1064" s="33" t="e">
        <f>VLOOKUP($B1064,三大美股走勢!$A$4:$J$495,10,FALSE)</f>
        <v>#N/A</v>
      </c>
    </row>
    <row r="1065" spans="2:32">
      <c r="B1065" s="32">
        <v>43844</v>
      </c>
      <c r="C1065" s="33" t="e">
        <f>VLOOKUP($B1065,大盤與近月台指!$A$4:$I$499,2,FALSE)</f>
        <v>#N/A</v>
      </c>
      <c r="D1065" s="34" t="e">
        <f>VLOOKUP($B1065,大盤與近月台指!$A$4:$I$499,3,FALSE)</f>
        <v>#N/A</v>
      </c>
      <c r="E1065" s="35" t="e">
        <f>VLOOKUP($B1065,大盤與近月台指!$A$4:$I$499,4,FALSE)</f>
        <v>#N/A</v>
      </c>
      <c r="F1065" s="33" t="e">
        <f>VLOOKUP($B1065,大盤與近月台指!$A$4:$I$499,5,FALSE)</f>
        <v>#N/A</v>
      </c>
      <c r="G1065" s="49" t="e">
        <f>VLOOKUP($B1065,三大法人買賣超!$A$4:$I$500,3,FALSE)</f>
        <v>#N/A</v>
      </c>
      <c r="H1065" s="34" t="e">
        <f>VLOOKUP($B1065,三大法人買賣超!$A$4:$I$500,5,FALSE)</f>
        <v>#N/A</v>
      </c>
      <c r="I1065" s="27" t="e">
        <f>VLOOKUP($B1065,三大法人買賣超!$A$4:$I$500,7,FALSE)</f>
        <v>#N/A</v>
      </c>
      <c r="J1065" s="27" t="e">
        <f>VLOOKUP($B1065,三大法人買賣超!$A$4:$I$500,9,FALSE)</f>
        <v>#N/A</v>
      </c>
      <c r="K1065" s="37">
        <f>新台幣匯率美元指數!B1066</f>
        <v>0</v>
      </c>
      <c r="L1065" s="38">
        <f>新台幣匯率美元指數!C1066</f>
        <v>0</v>
      </c>
      <c r="M1065" s="39">
        <f>新台幣匯率美元指數!D1066</f>
        <v>0</v>
      </c>
      <c r="N1065" s="27" t="e">
        <f>VLOOKUP($B1065,外資期貨未平倉口數!$A$4:$M$499,4,FALSE)</f>
        <v>#N/A</v>
      </c>
      <c r="O1065" s="27" t="e">
        <f>VLOOKUP($B1065,外資期貨未平倉口數!$A$4:$M$499,9,FALSE)</f>
        <v>#N/A</v>
      </c>
      <c r="P1065" s="27" t="e">
        <f>VLOOKUP($B1065,外資期貨未平倉口數!$A$4:$M$499,10,FALSE)</f>
        <v>#N/A</v>
      </c>
      <c r="Q1065" s="27" t="e">
        <f>VLOOKUP($B1065,外資期貨未平倉口數!$A$4:$M$499,11,FALSE)</f>
        <v>#N/A</v>
      </c>
      <c r="R1065" s="64" t="e">
        <f>VLOOKUP($B1065,選擇權未平倉餘額!$A$4:$I$500,6,FALSE)</f>
        <v>#N/A</v>
      </c>
      <c r="S1065" s="64" t="e">
        <f>VLOOKUP($B1065,選擇權未平倉餘額!$A$4:$I$500,7,FALSE)</f>
        <v>#N/A</v>
      </c>
      <c r="T1065" s="64" t="e">
        <f>VLOOKUP($B1065,選擇權未平倉餘額!$A$4:$I$500,8,FALSE)</f>
        <v>#N/A</v>
      </c>
      <c r="U1065" s="64" t="e">
        <f>VLOOKUP($B1065,選擇權未平倉餘額!$A$4:$I$500,9,FALSE)</f>
        <v>#N/A</v>
      </c>
      <c r="V1065" s="39" t="e">
        <f>VLOOKUP($B1065,臺指選擇權P_C_Ratios!$A$4:$C$500,3,FALSE)</f>
        <v>#N/A</v>
      </c>
      <c r="W1065" s="41" t="e">
        <f>VLOOKUP($B1065,散戶多空比!$A$6:$L$500,12,FALSE)</f>
        <v>#N/A</v>
      </c>
      <c r="X1065" s="40" t="e">
        <f>VLOOKUP($B1065,期貨大額交易人未沖銷部位!$A$4:$O$499,4,FALSE)</f>
        <v>#N/A</v>
      </c>
      <c r="Y1065" s="40" t="e">
        <f>VLOOKUP($B1065,期貨大額交易人未沖銷部位!$A$4:$O$499,7,FALSE)</f>
        <v>#N/A</v>
      </c>
      <c r="Z1065" s="40" t="e">
        <f>VLOOKUP($B1065,期貨大額交易人未沖銷部位!$A$4:$O$499,10,FALSE)</f>
        <v>#N/A</v>
      </c>
      <c r="AA1065" s="40" t="e">
        <f>VLOOKUP($B1065,期貨大額交易人未沖銷部位!$A$4:$O$499,13,FALSE)</f>
        <v>#N/A</v>
      </c>
      <c r="AB1065" s="40" t="e">
        <f>VLOOKUP($B1065,期貨大額交易人未沖銷部位!$A$4:$O$499,14,FALSE)</f>
        <v>#N/A</v>
      </c>
      <c r="AC1065" s="40" t="e">
        <f>VLOOKUP($B1065,期貨大額交易人未沖銷部位!$A$4:$O$499,15,FALSE)</f>
        <v>#N/A</v>
      </c>
      <c r="AD1065" s="33" t="e">
        <f>VLOOKUP($B1065,三大美股走勢!$A$4:$J$495,4,FALSE)</f>
        <v>#N/A</v>
      </c>
      <c r="AE1065" s="33" t="e">
        <f>VLOOKUP($B1065,三大美股走勢!$A$4:$J$495,7,FALSE)</f>
        <v>#N/A</v>
      </c>
      <c r="AF1065" s="33" t="e">
        <f>VLOOKUP($B1065,三大美股走勢!$A$4:$J$495,10,FALSE)</f>
        <v>#N/A</v>
      </c>
    </row>
    <row r="1066" spans="2:32">
      <c r="B1066" s="32">
        <v>43845</v>
      </c>
      <c r="C1066" s="33" t="e">
        <f>VLOOKUP($B1066,大盤與近月台指!$A$4:$I$499,2,FALSE)</f>
        <v>#N/A</v>
      </c>
      <c r="D1066" s="34" t="e">
        <f>VLOOKUP($B1066,大盤與近月台指!$A$4:$I$499,3,FALSE)</f>
        <v>#N/A</v>
      </c>
      <c r="E1066" s="35" t="e">
        <f>VLOOKUP($B1066,大盤與近月台指!$A$4:$I$499,4,FALSE)</f>
        <v>#N/A</v>
      </c>
      <c r="F1066" s="33" t="e">
        <f>VLOOKUP($B1066,大盤與近月台指!$A$4:$I$499,5,FALSE)</f>
        <v>#N/A</v>
      </c>
      <c r="G1066" s="49" t="e">
        <f>VLOOKUP($B1066,三大法人買賣超!$A$4:$I$500,3,FALSE)</f>
        <v>#N/A</v>
      </c>
      <c r="H1066" s="34" t="e">
        <f>VLOOKUP($B1066,三大法人買賣超!$A$4:$I$500,5,FALSE)</f>
        <v>#N/A</v>
      </c>
      <c r="I1066" s="27" t="e">
        <f>VLOOKUP($B1066,三大法人買賣超!$A$4:$I$500,7,FALSE)</f>
        <v>#N/A</v>
      </c>
      <c r="J1066" s="27" t="e">
        <f>VLOOKUP($B1066,三大法人買賣超!$A$4:$I$500,9,FALSE)</f>
        <v>#N/A</v>
      </c>
      <c r="K1066" s="37">
        <f>新台幣匯率美元指數!B1067</f>
        <v>0</v>
      </c>
      <c r="L1066" s="38">
        <f>新台幣匯率美元指數!C1067</f>
        <v>0</v>
      </c>
      <c r="M1066" s="39">
        <f>新台幣匯率美元指數!D1067</f>
        <v>0</v>
      </c>
      <c r="N1066" s="27" t="e">
        <f>VLOOKUP($B1066,外資期貨未平倉口數!$A$4:$M$499,4,FALSE)</f>
        <v>#N/A</v>
      </c>
      <c r="O1066" s="27" t="e">
        <f>VLOOKUP($B1066,外資期貨未平倉口數!$A$4:$M$499,9,FALSE)</f>
        <v>#N/A</v>
      </c>
      <c r="P1066" s="27" t="e">
        <f>VLOOKUP($B1066,外資期貨未平倉口數!$A$4:$M$499,10,FALSE)</f>
        <v>#N/A</v>
      </c>
      <c r="Q1066" s="27" t="e">
        <f>VLOOKUP($B1066,外資期貨未平倉口數!$A$4:$M$499,11,FALSE)</f>
        <v>#N/A</v>
      </c>
      <c r="R1066" s="64" t="e">
        <f>VLOOKUP($B1066,選擇權未平倉餘額!$A$4:$I$500,6,FALSE)</f>
        <v>#N/A</v>
      </c>
      <c r="S1066" s="64" t="e">
        <f>VLOOKUP($B1066,選擇權未平倉餘額!$A$4:$I$500,7,FALSE)</f>
        <v>#N/A</v>
      </c>
      <c r="T1066" s="64" t="e">
        <f>VLOOKUP($B1066,選擇權未平倉餘額!$A$4:$I$500,8,FALSE)</f>
        <v>#N/A</v>
      </c>
      <c r="U1066" s="64" t="e">
        <f>VLOOKUP($B1066,選擇權未平倉餘額!$A$4:$I$500,9,FALSE)</f>
        <v>#N/A</v>
      </c>
      <c r="V1066" s="39" t="e">
        <f>VLOOKUP($B1066,臺指選擇權P_C_Ratios!$A$4:$C$500,3,FALSE)</f>
        <v>#N/A</v>
      </c>
      <c r="W1066" s="41" t="e">
        <f>VLOOKUP($B1066,散戶多空比!$A$6:$L$500,12,FALSE)</f>
        <v>#N/A</v>
      </c>
      <c r="X1066" s="40" t="e">
        <f>VLOOKUP($B1066,期貨大額交易人未沖銷部位!$A$4:$O$499,4,FALSE)</f>
        <v>#N/A</v>
      </c>
      <c r="Y1066" s="40" t="e">
        <f>VLOOKUP($B1066,期貨大額交易人未沖銷部位!$A$4:$O$499,7,FALSE)</f>
        <v>#N/A</v>
      </c>
      <c r="Z1066" s="40" t="e">
        <f>VLOOKUP($B1066,期貨大額交易人未沖銷部位!$A$4:$O$499,10,FALSE)</f>
        <v>#N/A</v>
      </c>
      <c r="AA1066" s="40" t="e">
        <f>VLOOKUP($B1066,期貨大額交易人未沖銷部位!$A$4:$O$499,13,FALSE)</f>
        <v>#N/A</v>
      </c>
      <c r="AB1066" s="40" t="e">
        <f>VLOOKUP($B1066,期貨大額交易人未沖銷部位!$A$4:$O$499,14,FALSE)</f>
        <v>#N/A</v>
      </c>
      <c r="AC1066" s="40" t="e">
        <f>VLOOKUP($B1066,期貨大額交易人未沖銷部位!$A$4:$O$499,15,FALSE)</f>
        <v>#N/A</v>
      </c>
      <c r="AD1066" s="33" t="e">
        <f>VLOOKUP($B1066,三大美股走勢!$A$4:$J$495,4,FALSE)</f>
        <v>#N/A</v>
      </c>
      <c r="AE1066" s="33" t="e">
        <f>VLOOKUP($B1066,三大美股走勢!$A$4:$J$495,7,FALSE)</f>
        <v>#N/A</v>
      </c>
      <c r="AF1066" s="33" t="e">
        <f>VLOOKUP($B1066,三大美股走勢!$A$4:$J$495,10,FALSE)</f>
        <v>#N/A</v>
      </c>
    </row>
    <row r="1067" spans="2:32">
      <c r="B1067" s="32">
        <v>43846</v>
      </c>
      <c r="C1067" s="33" t="e">
        <f>VLOOKUP($B1067,大盤與近月台指!$A$4:$I$499,2,FALSE)</f>
        <v>#N/A</v>
      </c>
      <c r="D1067" s="34" t="e">
        <f>VLOOKUP($B1067,大盤與近月台指!$A$4:$I$499,3,FALSE)</f>
        <v>#N/A</v>
      </c>
      <c r="E1067" s="35" t="e">
        <f>VLOOKUP($B1067,大盤與近月台指!$A$4:$I$499,4,FALSE)</f>
        <v>#N/A</v>
      </c>
      <c r="F1067" s="33" t="e">
        <f>VLOOKUP($B1067,大盤與近月台指!$A$4:$I$499,5,FALSE)</f>
        <v>#N/A</v>
      </c>
      <c r="G1067" s="49" t="e">
        <f>VLOOKUP($B1067,三大法人買賣超!$A$4:$I$500,3,FALSE)</f>
        <v>#N/A</v>
      </c>
      <c r="H1067" s="34" t="e">
        <f>VLOOKUP($B1067,三大法人買賣超!$A$4:$I$500,5,FALSE)</f>
        <v>#N/A</v>
      </c>
      <c r="I1067" s="27" t="e">
        <f>VLOOKUP($B1067,三大法人買賣超!$A$4:$I$500,7,FALSE)</f>
        <v>#N/A</v>
      </c>
      <c r="J1067" s="27" t="e">
        <f>VLOOKUP($B1067,三大法人買賣超!$A$4:$I$500,9,FALSE)</f>
        <v>#N/A</v>
      </c>
      <c r="K1067" s="37">
        <f>新台幣匯率美元指數!B1068</f>
        <v>0</v>
      </c>
      <c r="L1067" s="38">
        <f>新台幣匯率美元指數!C1068</f>
        <v>0</v>
      </c>
      <c r="M1067" s="39">
        <f>新台幣匯率美元指數!D1068</f>
        <v>0</v>
      </c>
      <c r="N1067" s="27" t="e">
        <f>VLOOKUP($B1067,外資期貨未平倉口數!$A$4:$M$499,4,FALSE)</f>
        <v>#N/A</v>
      </c>
      <c r="O1067" s="27" t="e">
        <f>VLOOKUP($B1067,外資期貨未平倉口數!$A$4:$M$499,9,FALSE)</f>
        <v>#N/A</v>
      </c>
      <c r="P1067" s="27" t="e">
        <f>VLOOKUP($B1067,外資期貨未平倉口數!$A$4:$M$499,10,FALSE)</f>
        <v>#N/A</v>
      </c>
      <c r="Q1067" s="27" t="e">
        <f>VLOOKUP($B1067,外資期貨未平倉口數!$A$4:$M$499,11,FALSE)</f>
        <v>#N/A</v>
      </c>
      <c r="R1067" s="64" t="e">
        <f>VLOOKUP($B1067,選擇權未平倉餘額!$A$4:$I$500,6,FALSE)</f>
        <v>#N/A</v>
      </c>
      <c r="S1067" s="64" t="e">
        <f>VLOOKUP($B1067,選擇權未平倉餘額!$A$4:$I$500,7,FALSE)</f>
        <v>#N/A</v>
      </c>
      <c r="T1067" s="64" t="e">
        <f>VLOOKUP($B1067,選擇權未平倉餘額!$A$4:$I$500,8,FALSE)</f>
        <v>#N/A</v>
      </c>
      <c r="U1067" s="64" t="e">
        <f>VLOOKUP($B1067,選擇權未平倉餘額!$A$4:$I$500,9,FALSE)</f>
        <v>#N/A</v>
      </c>
      <c r="V1067" s="39" t="e">
        <f>VLOOKUP($B1067,臺指選擇權P_C_Ratios!$A$4:$C$500,3,FALSE)</f>
        <v>#N/A</v>
      </c>
      <c r="W1067" s="41" t="e">
        <f>VLOOKUP($B1067,散戶多空比!$A$6:$L$500,12,FALSE)</f>
        <v>#N/A</v>
      </c>
      <c r="X1067" s="40" t="e">
        <f>VLOOKUP($B1067,期貨大額交易人未沖銷部位!$A$4:$O$499,4,FALSE)</f>
        <v>#N/A</v>
      </c>
      <c r="Y1067" s="40" t="e">
        <f>VLOOKUP($B1067,期貨大額交易人未沖銷部位!$A$4:$O$499,7,FALSE)</f>
        <v>#N/A</v>
      </c>
      <c r="Z1067" s="40" t="e">
        <f>VLOOKUP($B1067,期貨大額交易人未沖銷部位!$A$4:$O$499,10,FALSE)</f>
        <v>#N/A</v>
      </c>
      <c r="AA1067" s="40" t="e">
        <f>VLOOKUP($B1067,期貨大額交易人未沖銷部位!$A$4:$O$499,13,FALSE)</f>
        <v>#N/A</v>
      </c>
      <c r="AB1067" s="40" t="e">
        <f>VLOOKUP($B1067,期貨大額交易人未沖銷部位!$A$4:$O$499,14,FALSE)</f>
        <v>#N/A</v>
      </c>
      <c r="AC1067" s="40" t="e">
        <f>VLOOKUP($B1067,期貨大額交易人未沖銷部位!$A$4:$O$499,15,FALSE)</f>
        <v>#N/A</v>
      </c>
      <c r="AD1067" s="33" t="e">
        <f>VLOOKUP($B1067,三大美股走勢!$A$4:$J$495,4,FALSE)</f>
        <v>#N/A</v>
      </c>
      <c r="AE1067" s="33" t="e">
        <f>VLOOKUP($B1067,三大美股走勢!$A$4:$J$495,7,FALSE)</f>
        <v>#N/A</v>
      </c>
      <c r="AF1067" s="33" t="e">
        <f>VLOOKUP($B1067,三大美股走勢!$A$4:$J$495,10,FALSE)</f>
        <v>#N/A</v>
      </c>
    </row>
    <row r="1068" spans="2:32">
      <c r="B1068" s="32">
        <v>43847</v>
      </c>
      <c r="C1068" s="33" t="e">
        <f>VLOOKUP($B1068,大盤與近月台指!$A$4:$I$499,2,FALSE)</f>
        <v>#N/A</v>
      </c>
      <c r="D1068" s="34" t="e">
        <f>VLOOKUP($B1068,大盤與近月台指!$A$4:$I$499,3,FALSE)</f>
        <v>#N/A</v>
      </c>
      <c r="E1068" s="35" t="e">
        <f>VLOOKUP($B1068,大盤與近月台指!$A$4:$I$499,4,FALSE)</f>
        <v>#N/A</v>
      </c>
      <c r="F1068" s="33" t="e">
        <f>VLOOKUP($B1068,大盤與近月台指!$A$4:$I$499,5,FALSE)</f>
        <v>#N/A</v>
      </c>
      <c r="G1068" s="49" t="e">
        <f>VLOOKUP($B1068,三大法人買賣超!$A$4:$I$500,3,FALSE)</f>
        <v>#N/A</v>
      </c>
      <c r="H1068" s="34" t="e">
        <f>VLOOKUP($B1068,三大法人買賣超!$A$4:$I$500,5,FALSE)</f>
        <v>#N/A</v>
      </c>
      <c r="I1068" s="27" t="e">
        <f>VLOOKUP($B1068,三大法人買賣超!$A$4:$I$500,7,FALSE)</f>
        <v>#N/A</v>
      </c>
      <c r="J1068" s="27" t="e">
        <f>VLOOKUP($B1068,三大法人買賣超!$A$4:$I$500,9,FALSE)</f>
        <v>#N/A</v>
      </c>
      <c r="K1068" s="37">
        <f>新台幣匯率美元指數!B1069</f>
        <v>0</v>
      </c>
      <c r="L1068" s="38">
        <f>新台幣匯率美元指數!C1069</f>
        <v>0</v>
      </c>
      <c r="M1068" s="39">
        <f>新台幣匯率美元指數!D1069</f>
        <v>0</v>
      </c>
      <c r="N1068" s="27" t="e">
        <f>VLOOKUP($B1068,外資期貨未平倉口數!$A$4:$M$499,4,FALSE)</f>
        <v>#N/A</v>
      </c>
      <c r="O1068" s="27" t="e">
        <f>VLOOKUP($B1068,外資期貨未平倉口數!$A$4:$M$499,9,FALSE)</f>
        <v>#N/A</v>
      </c>
      <c r="P1068" s="27" t="e">
        <f>VLOOKUP($B1068,外資期貨未平倉口數!$A$4:$M$499,10,FALSE)</f>
        <v>#N/A</v>
      </c>
      <c r="Q1068" s="27" t="e">
        <f>VLOOKUP($B1068,外資期貨未平倉口數!$A$4:$M$499,11,FALSE)</f>
        <v>#N/A</v>
      </c>
      <c r="R1068" s="64" t="e">
        <f>VLOOKUP($B1068,選擇權未平倉餘額!$A$4:$I$500,6,FALSE)</f>
        <v>#N/A</v>
      </c>
      <c r="S1068" s="64" t="e">
        <f>VLOOKUP($B1068,選擇權未平倉餘額!$A$4:$I$500,7,FALSE)</f>
        <v>#N/A</v>
      </c>
      <c r="T1068" s="64" t="e">
        <f>VLOOKUP($B1068,選擇權未平倉餘額!$A$4:$I$500,8,FALSE)</f>
        <v>#N/A</v>
      </c>
      <c r="U1068" s="64" t="e">
        <f>VLOOKUP($B1068,選擇權未平倉餘額!$A$4:$I$500,9,FALSE)</f>
        <v>#N/A</v>
      </c>
      <c r="V1068" s="39" t="e">
        <f>VLOOKUP($B1068,臺指選擇權P_C_Ratios!$A$4:$C$500,3,FALSE)</f>
        <v>#N/A</v>
      </c>
      <c r="W1068" s="41" t="e">
        <f>VLOOKUP($B1068,散戶多空比!$A$6:$L$500,12,FALSE)</f>
        <v>#N/A</v>
      </c>
      <c r="X1068" s="40" t="e">
        <f>VLOOKUP($B1068,期貨大額交易人未沖銷部位!$A$4:$O$499,4,FALSE)</f>
        <v>#N/A</v>
      </c>
      <c r="Y1068" s="40" t="e">
        <f>VLOOKUP($B1068,期貨大額交易人未沖銷部位!$A$4:$O$499,7,FALSE)</f>
        <v>#N/A</v>
      </c>
      <c r="Z1068" s="40" t="e">
        <f>VLOOKUP($B1068,期貨大額交易人未沖銷部位!$A$4:$O$499,10,FALSE)</f>
        <v>#N/A</v>
      </c>
      <c r="AA1068" s="40" t="e">
        <f>VLOOKUP($B1068,期貨大額交易人未沖銷部位!$A$4:$O$499,13,FALSE)</f>
        <v>#N/A</v>
      </c>
      <c r="AB1068" s="40" t="e">
        <f>VLOOKUP($B1068,期貨大額交易人未沖銷部位!$A$4:$O$499,14,FALSE)</f>
        <v>#N/A</v>
      </c>
      <c r="AC1068" s="40" t="e">
        <f>VLOOKUP($B1068,期貨大額交易人未沖銷部位!$A$4:$O$499,15,FALSE)</f>
        <v>#N/A</v>
      </c>
      <c r="AD1068" s="33" t="e">
        <f>VLOOKUP($B1068,三大美股走勢!$A$4:$J$495,4,FALSE)</f>
        <v>#N/A</v>
      </c>
      <c r="AE1068" s="33" t="e">
        <f>VLOOKUP($B1068,三大美股走勢!$A$4:$J$495,7,FALSE)</f>
        <v>#N/A</v>
      </c>
      <c r="AF1068" s="33" t="e">
        <f>VLOOKUP($B1068,三大美股走勢!$A$4:$J$495,10,FALSE)</f>
        <v>#N/A</v>
      </c>
    </row>
    <row r="1069" spans="2:32">
      <c r="B1069" s="32">
        <v>43848</v>
      </c>
      <c r="C1069" s="33" t="e">
        <f>VLOOKUP($B1069,大盤與近月台指!$A$4:$I$499,2,FALSE)</f>
        <v>#N/A</v>
      </c>
      <c r="D1069" s="34" t="e">
        <f>VLOOKUP($B1069,大盤與近月台指!$A$4:$I$499,3,FALSE)</f>
        <v>#N/A</v>
      </c>
      <c r="E1069" s="35" t="e">
        <f>VLOOKUP($B1069,大盤與近月台指!$A$4:$I$499,4,FALSE)</f>
        <v>#N/A</v>
      </c>
      <c r="F1069" s="33" t="e">
        <f>VLOOKUP($B1069,大盤與近月台指!$A$4:$I$499,5,FALSE)</f>
        <v>#N/A</v>
      </c>
      <c r="G1069" s="49" t="e">
        <f>VLOOKUP($B1069,三大法人買賣超!$A$4:$I$500,3,FALSE)</f>
        <v>#N/A</v>
      </c>
      <c r="H1069" s="34" t="e">
        <f>VLOOKUP($B1069,三大法人買賣超!$A$4:$I$500,5,FALSE)</f>
        <v>#N/A</v>
      </c>
      <c r="I1069" s="27" t="e">
        <f>VLOOKUP($B1069,三大法人買賣超!$A$4:$I$500,7,FALSE)</f>
        <v>#N/A</v>
      </c>
      <c r="J1069" s="27" t="e">
        <f>VLOOKUP($B1069,三大法人買賣超!$A$4:$I$500,9,FALSE)</f>
        <v>#N/A</v>
      </c>
      <c r="K1069" s="37">
        <f>新台幣匯率美元指數!B1070</f>
        <v>0</v>
      </c>
      <c r="L1069" s="38">
        <f>新台幣匯率美元指數!C1070</f>
        <v>0</v>
      </c>
      <c r="M1069" s="39">
        <f>新台幣匯率美元指數!D1070</f>
        <v>0</v>
      </c>
      <c r="N1069" s="27" t="e">
        <f>VLOOKUP($B1069,外資期貨未平倉口數!$A$4:$M$499,4,FALSE)</f>
        <v>#N/A</v>
      </c>
      <c r="O1069" s="27" t="e">
        <f>VLOOKUP($B1069,外資期貨未平倉口數!$A$4:$M$499,9,FALSE)</f>
        <v>#N/A</v>
      </c>
      <c r="P1069" s="27" t="e">
        <f>VLOOKUP($B1069,外資期貨未平倉口數!$A$4:$M$499,10,FALSE)</f>
        <v>#N/A</v>
      </c>
      <c r="Q1069" s="27" t="e">
        <f>VLOOKUP($B1069,外資期貨未平倉口數!$A$4:$M$499,11,FALSE)</f>
        <v>#N/A</v>
      </c>
      <c r="R1069" s="64" t="e">
        <f>VLOOKUP($B1069,選擇權未平倉餘額!$A$4:$I$500,6,FALSE)</f>
        <v>#N/A</v>
      </c>
      <c r="S1069" s="64" t="e">
        <f>VLOOKUP($B1069,選擇權未平倉餘額!$A$4:$I$500,7,FALSE)</f>
        <v>#N/A</v>
      </c>
      <c r="T1069" s="64" t="e">
        <f>VLOOKUP($B1069,選擇權未平倉餘額!$A$4:$I$500,8,FALSE)</f>
        <v>#N/A</v>
      </c>
      <c r="U1069" s="64" t="e">
        <f>VLOOKUP($B1069,選擇權未平倉餘額!$A$4:$I$500,9,FALSE)</f>
        <v>#N/A</v>
      </c>
      <c r="V1069" s="39" t="e">
        <f>VLOOKUP($B1069,臺指選擇權P_C_Ratios!$A$4:$C$500,3,FALSE)</f>
        <v>#N/A</v>
      </c>
      <c r="W1069" s="41" t="e">
        <f>VLOOKUP($B1069,散戶多空比!$A$6:$L$500,12,FALSE)</f>
        <v>#N/A</v>
      </c>
      <c r="X1069" s="40" t="e">
        <f>VLOOKUP($B1069,期貨大額交易人未沖銷部位!$A$4:$O$499,4,FALSE)</f>
        <v>#N/A</v>
      </c>
      <c r="Y1069" s="40" t="e">
        <f>VLOOKUP($B1069,期貨大額交易人未沖銷部位!$A$4:$O$499,7,FALSE)</f>
        <v>#N/A</v>
      </c>
      <c r="Z1069" s="40" t="e">
        <f>VLOOKUP($B1069,期貨大額交易人未沖銷部位!$A$4:$O$499,10,FALSE)</f>
        <v>#N/A</v>
      </c>
      <c r="AA1069" s="40" t="e">
        <f>VLOOKUP($B1069,期貨大額交易人未沖銷部位!$A$4:$O$499,13,FALSE)</f>
        <v>#N/A</v>
      </c>
      <c r="AB1069" s="40" t="e">
        <f>VLOOKUP($B1069,期貨大額交易人未沖銷部位!$A$4:$O$499,14,FALSE)</f>
        <v>#N/A</v>
      </c>
      <c r="AC1069" s="40" t="e">
        <f>VLOOKUP($B1069,期貨大額交易人未沖銷部位!$A$4:$O$499,15,FALSE)</f>
        <v>#N/A</v>
      </c>
      <c r="AD1069" s="33" t="e">
        <f>VLOOKUP($B1069,三大美股走勢!$A$4:$J$495,4,FALSE)</f>
        <v>#N/A</v>
      </c>
      <c r="AE1069" s="33" t="e">
        <f>VLOOKUP($B1069,三大美股走勢!$A$4:$J$495,7,FALSE)</f>
        <v>#N/A</v>
      </c>
      <c r="AF1069" s="33" t="e">
        <f>VLOOKUP($B1069,三大美股走勢!$A$4:$J$495,10,FALSE)</f>
        <v>#N/A</v>
      </c>
    </row>
    <row r="1070" spans="2:32">
      <c r="B1070" s="32">
        <v>43849</v>
      </c>
      <c r="C1070" s="33" t="e">
        <f>VLOOKUP($B1070,大盤與近月台指!$A$4:$I$499,2,FALSE)</f>
        <v>#N/A</v>
      </c>
      <c r="D1070" s="34" t="e">
        <f>VLOOKUP($B1070,大盤與近月台指!$A$4:$I$499,3,FALSE)</f>
        <v>#N/A</v>
      </c>
      <c r="E1070" s="35" t="e">
        <f>VLOOKUP($B1070,大盤與近月台指!$A$4:$I$499,4,FALSE)</f>
        <v>#N/A</v>
      </c>
      <c r="F1070" s="33" t="e">
        <f>VLOOKUP($B1070,大盤與近月台指!$A$4:$I$499,5,FALSE)</f>
        <v>#N/A</v>
      </c>
      <c r="G1070" s="49" t="e">
        <f>VLOOKUP($B1070,三大法人買賣超!$A$4:$I$500,3,FALSE)</f>
        <v>#N/A</v>
      </c>
      <c r="H1070" s="34" t="e">
        <f>VLOOKUP($B1070,三大法人買賣超!$A$4:$I$500,5,FALSE)</f>
        <v>#N/A</v>
      </c>
      <c r="I1070" s="27" t="e">
        <f>VLOOKUP($B1070,三大法人買賣超!$A$4:$I$500,7,FALSE)</f>
        <v>#N/A</v>
      </c>
      <c r="J1070" s="27" t="e">
        <f>VLOOKUP($B1070,三大法人買賣超!$A$4:$I$500,9,FALSE)</f>
        <v>#N/A</v>
      </c>
      <c r="K1070" s="37">
        <f>新台幣匯率美元指數!B1071</f>
        <v>0</v>
      </c>
      <c r="L1070" s="38">
        <f>新台幣匯率美元指數!C1071</f>
        <v>0</v>
      </c>
      <c r="M1070" s="39">
        <f>新台幣匯率美元指數!D1071</f>
        <v>0</v>
      </c>
      <c r="N1070" s="27" t="e">
        <f>VLOOKUP($B1070,外資期貨未平倉口數!$A$4:$M$499,4,FALSE)</f>
        <v>#N/A</v>
      </c>
      <c r="O1070" s="27" t="e">
        <f>VLOOKUP($B1070,外資期貨未平倉口數!$A$4:$M$499,9,FALSE)</f>
        <v>#N/A</v>
      </c>
      <c r="P1070" s="27" t="e">
        <f>VLOOKUP($B1070,外資期貨未平倉口數!$A$4:$M$499,10,FALSE)</f>
        <v>#N/A</v>
      </c>
      <c r="Q1070" s="27" t="e">
        <f>VLOOKUP($B1070,外資期貨未平倉口數!$A$4:$M$499,11,FALSE)</f>
        <v>#N/A</v>
      </c>
      <c r="R1070" s="64" t="e">
        <f>VLOOKUP($B1070,選擇權未平倉餘額!$A$4:$I$500,6,FALSE)</f>
        <v>#N/A</v>
      </c>
      <c r="S1070" s="64" t="e">
        <f>VLOOKUP($B1070,選擇權未平倉餘額!$A$4:$I$500,7,FALSE)</f>
        <v>#N/A</v>
      </c>
      <c r="T1070" s="64" t="e">
        <f>VLOOKUP($B1070,選擇權未平倉餘額!$A$4:$I$500,8,FALSE)</f>
        <v>#N/A</v>
      </c>
      <c r="U1070" s="64" t="e">
        <f>VLOOKUP($B1070,選擇權未平倉餘額!$A$4:$I$500,9,FALSE)</f>
        <v>#N/A</v>
      </c>
      <c r="V1070" s="39" t="e">
        <f>VLOOKUP($B1070,臺指選擇權P_C_Ratios!$A$4:$C$500,3,FALSE)</f>
        <v>#N/A</v>
      </c>
      <c r="W1070" s="41" t="e">
        <f>VLOOKUP($B1070,散戶多空比!$A$6:$L$500,12,FALSE)</f>
        <v>#N/A</v>
      </c>
      <c r="X1070" s="40" t="e">
        <f>VLOOKUP($B1070,期貨大額交易人未沖銷部位!$A$4:$O$499,4,FALSE)</f>
        <v>#N/A</v>
      </c>
      <c r="Y1070" s="40" t="e">
        <f>VLOOKUP($B1070,期貨大額交易人未沖銷部位!$A$4:$O$499,7,FALSE)</f>
        <v>#N/A</v>
      </c>
      <c r="Z1070" s="40" t="e">
        <f>VLOOKUP($B1070,期貨大額交易人未沖銷部位!$A$4:$O$499,10,FALSE)</f>
        <v>#N/A</v>
      </c>
      <c r="AA1070" s="40" t="e">
        <f>VLOOKUP($B1070,期貨大額交易人未沖銷部位!$A$4:$O$499,13,FALSE)</f>
        <v>#N/A</v>
      </c>
      <c r="AB1070" s="40" t="e">
        <f>VLOOKUP($B1070,期貨大額交易人未沖銷部位!$A$4:$O$499,14,FALSE)</f>
        <v>#N/A</v>
      </c>
      <c r="AC1070" s="40" t="e">
        <f>VLOOKUP($B1070,期貨大額交易人未沖銷部位!$A$4:$O$499,15,FALSE)</f>
        <v>#N/A</v>
      </c>
      <c r="AD1070" s="33" t="e">
        <f>VLOOKUP($B1070,三大美股走勢!$A$4:$J$495,4,FALSE)</f>
        <v>#N/A</v>
      </c>
      <c r="AE1070" s="33" t="e">
        <f>VLOOKUP($B1070,三大美股走勢!$A$4:$J$495,7,FALSE)</f>
        <v>#N/A</v>
      </c>
      <c r="AF1070" s="33" t="e">
        <f>VLOOKUP($B1070,三大美股走勢!$A$4:$J$495,10,FALSE)</f>
        <v>#N/A</v>
      </c>
    </row>
    <row r="1071" spans="2:32">
      <c r="B1071" s="32">
        <v>43850</v>
      </c>
      <c r="C1071" s="33" t="e">
        <f>VLOOKUP($B1071,大盤與近月台指!$A$4:$I$499,2,FALSE)</f>
        <v>#N/A</v>
      </c>
      <c r="D1071" s="34" t="e">
        <f>VLOOKUP($B1071,大盤與近月台指!$A$4:$I$499,3,FALSE)</f>
        <v>#N/A</v>
      </c>
      <c r="E1071" s="35" t="e">
        <f>VLOOKUP($B1071,大盤與近月台指!$A$4:$I$499,4,FALSE)</f>
        <v>#N/A</v>
      </c>
      <c r="F1071" s="33" t="e">
        <f>VLOOKUP($B1071,大盤與近月台指!$A$4:$I$499,5,FALSE)</f>
        <v>#N/A</v>
      </c>
      <c r="G1071" s="49" t="e">
        <f>VLOOKUP($B1071,三大法人買賣超!$A$4:$I$500,3,FALSE)</f>
        <v>#N/A</v>
      </c>
      <c r="H1071" s="34" t="e">
        <f>VLOOKUP($B1071,三大法人買賣超!$A$4:$I$500,5,FALSE)</f>
        <v>#N/A</v>
      </c>
      <c r="I1071" s="27" t="e">
        <f>VLOOKUP($B1071,三大法人買賣超!$A$4:$I$500,7,FALSE)</f>
        <v>#N/A</v>
      </c>
      <c r="J1071" s="27" t="e">
        <f>VLOOKUP($B1071,三大法人買賣超!$A$4:$I$500,9,FALSE)</f>
        <v>#N/A</v>
      </c>
      <c r="K1071" s="37">
        <f>新台幣匯率美元指數!B1072</f>
        <v>0</v>
      </c>
      <c r="L1071" s="38">
        <f>新台幣匯率美元指數!C1072</f>
        <v>0</v>
      </c>
      <c r="M1071" s="39">
        <f>新台幣匯率美元指數!D1072</f>
        <v>0</v>
      </c>
      <c r="N1071" s="27" t="e">
        <f>VLOOKUP($B1071,外資期貨未平倉口數!$A$4:$M$499,4,FALSE)</f>
        <v>#N/A</v>
      </c>
      <c r="O1071" s="27" t="e">
        <f>VLOOKUP($B1071,外資期貨未平倉口數!$A$4:$M$499,9,FALSE)</f>
        <v>#N/A</v>
      </c>
      <c r="P1071" s="27" t="e">
        <f>VLOOKUP($B1071,外資期貨未平倉口數!$A$4:$M$499,10,FALSE)</f>
        <v>#N/A</v>
      </c>
      <c r="Q1071" s="27" t="e">
        <f>VLOOKUP($B1071,外資期貨未平倉口數!$A$4:$M$499,11,FALSE)</f>
        <v>#N/A</v>
      </c>
      <c r="R1071" s="64" t="e">
        <f>VLOOKUP($B1071,選擇權未平倉餘額!$A$4:$I$500,6,FALSE)</f>
        <v>#N/A</v>
      </c>
      <c r="S1071" s="64" t="e">
        <f>VLOOKUP($B1071,選擇權未平倉餘額!$A$4:$I$500,7,FALSE)</f>
        <v>#N/A</v>
      </c>
      <c r="T1071" s="64" t="e">
        <f>VLOOKUP($B1071,選擇權未平倉餘額!$A$4:$I$500,8,FALSE)</f>
        <v>#N/A</v>
      </c>
      <c r="U1071" s="64" t="e">
        <f>VLOOKUP($B1071,選擇權未平倉餘額!$A$4:$I$500,9,FALSE)</f>
        <v>#N/A</v>
      </c>
      <c r="V1071" s="39" t="e">
        <f>VLOOKUP($B1071,臺指選擇權P_C_Ratios!$A$4:$C$500,3,FALSE)</f>
        <v>#N/A</v>
      </c>
      <c r="W1071" s="41" t="e">
        <f>VLOOKUP($B1071,散戶多空比!$A$6:$L$500,12,FALSE)</f>
        <v>#N/A</v>
      </c>
      <c r="X1071" s="40" t="e">
        <f>VLOOKUP($B1071,期貨大額交易人未沖銷部位!$A$4:$O$499,4,FALSE)</f>
        <v>#N/A</v>
      </c>
      <c r="Y1071" s="40" t="e">
        <f>VLOOKUP($B1071,期貨大額交易人未沖銷部位!$A$4:$O$499,7,FALSE)</f>
        <v>#N/A</v>
      </c>
      <c r="Z1071" s="40" t="e">
        <f>VLOOKUP($B1071,期貨大額交易人未沖銷部位!$A$4:$O$499,10,FALSE)</f>
        <v>#N/A</v>
      </c>
      <c r="AA1071" s="40" t="e">
        <f>VLOOKUP($B1071,期貨大額交易人未沖銷部位!$A$4:$O$499,13,FALSE)</f>
        <v>#N/A</v>
      </c>
      <c r="AB1071" s="40" t="e">
        <f>VLOOKUP($B1071,期貨大額交易人未沖銷部位!$A$4:$O$499,14,FALSE)</f>
        <v>#N/A</v>
      </c>
      <c r="AC1071" s="40" t="e">
        <f>VLOOKUP($B1071,期貨大額交易人未沖銷部位!$A$4:$O$499,15,FALSE)</f>
        <v>#N/A</v>
      </c>
      <c r="AD1071" s="33" t="e">
        <f>VLOOKUP($B1071,三大美股走勢!$A$4:$J$495,4,FALSE)</f>
        <v>#N/A</v>
      </c>
      <c r="AE1071" s="33" t="e">
        <f>VLOOKUP($B1071,三大美股走勢!$A$4:$J$495,7,FALSE)</f>
        <v>#N/A</v>
      </c>
      <c r="AF1071" s="33" t="e">
        <f>VLOOKUP($B1071,三大美股走勢!$A$4:$J$495,10,FALSE)</f>
        <v>#N/A</v>
      </c>
    </row>
    <row r="1072" spans="2:32">
      <c r="B1072" s="32">
        <v>43851</v>
      </c>
      <c r="C1072" s="33" t="e">
        <f>VLOOKUP($B1072,大盤與近月台指!$A$4:$I$499,2,FALSE)</f>
        <v>#N/A</v>
      </c>
      <c r="D1072" s="34" t="e">
        <f>VLOOKUP($B1072,大盤與近月台指!$A$4:$I$499,3,FALSE)</f>
        <v>#N/A</v>
      </c>
      <c r="E1072" s="35" t="e">
        <f>VLOOKUP($B1072,大盤與近月台指!$A$4:$I$499,4,FALSE)</f>
        <v>#N/A</v>
      </c>
      <c r="F1072" s="33" t="e">
        <f>VLOOKUP($B1072,大盤與近月台指!$A$4:$I$499,5,FALSE)</f>
        <v>#N/A</v>
      </c>
      <c r="G1072" s="49" t="e">
        <f>VLOOKUP($B1072,三大法人買賣超!$A$4:$I$500,3,FALSE)</f>
        <v>#N/A</v>
      </c>
      <c r="H1072" s="34" t="e">
        <f>VLOOKUP($B1072,三大法人買賣超!$A$4:$I$500,5,FALSE)</f>
        <v>#N/A</v>
      </c>
      <c r="I1072" s="27" t="e">
        <f>VLOOKUP($B1072,三大法人買賣超!$A$4:$I$500,7,FALSE)</f>
        <v>#N/A</v>
      </c>
      <c r="J1072" s="27" t="e">
        <f>VLOOKUP($B1072,三大法人買賣超!$A$4:$I$500,9,FALSE)</f>
        <v>#N/A</v>
      </c>
      <c r="K1072" s="37">
        <f>新台幣匯率美元指數!B1073</f>
        <v>0</v>
      </c>
      <c r="L1072" s="38">
        <f>新台幣匯率美元指數!C1073</f>
        <v>0</v>
      </c>
      <c r="M1072" s="39">
        <f>新台幣匯率美元指數!D1073</f>
        <v>0</v>
      </c>
      <c r="N1072" s="27" t="e">
        <f>VLOOKUP($B1072,外資期貨未平倉口數!$A$4:$M$499,4,FALSE)</f>
        <v>#N/A</v>
      </c>
      <c r="O1072" s="27" t="e">
        <f>VLOOKUP($B1072,外資期貨未平倉口數!$A$4:$M$499,9,FALSE)</f>
        <v>#N/A</v>
      </c>
      <c r="P1072" s="27" t="e">
        <f>VLOOKUP($B1072,外資期貨未平倉口數!$A$4:$M$499,10,FALSE)</f>
        <v>#N/A</v>
      </c>
      <c r="Q1072" s="27" t="e">
        <f>VLOOKUP($B1072,外資期貨未平倉口數!$A$4:$M$499,11,FALSE)</f>
        <v>#N/A</v>
      </c>
      <c r="R1072" s="64" t="e">
        <f>VLOOKUP($B1072,選擇權未平倉餘額!$A$4:$I$500,6,FALSE)</f>
        <v>#N/A</v>
      </c>
      <c r="S1072" s="64" t="e">
        <f>VLOOKUP($B1072,選擇權未平倉餘額!$A$4:$I$500,7,FALSE)</f>
        <v>#N/A</v>
      </c>
      <c r="T1072" s="64" t="e">
        <f>VLOOKUP($B1072,選擇權未平倉餘額!$A$4:$I$500,8,FALSE)</f>
        <v>#N/A</v>
      </c>
      <c r="U1072" s="64" t="e">
        <f>VLOOKUP($B1072,選擇權未平倉餘額!$A$4:$I$500,9,FALSE)</f>
        <v>#N/A</v>
      </c>
      <c r="V1072" s="39" t="e">
        <f>VLOOKUP($B1072,臺指選擇權P_C_Ratios!$A$4:$C$500,3,FALSE)</f>
        <v>#N/A</v>
      </c>
      <c r="W1072" s="41" t="e">
        <f>VLOOKUP($B1072,散戶多空比!$A$6:$L$500,12,FALSE)</f>
        <v>#N/A</v>
      </c>
      <c r="X1072" s="40" t="e">
        <f>VLOOKUP($B1072,期貨大額交易人未沖銷部位!$A$4:$O$499,4,FALSE)</f>
        <v>#N/A</v>
      </c>
      <c r="Y1072" s="40" t="e">
        <f>VLOOKUP($B1072,期貨大額交易人未沖銷部位!$A$4:$O$499,7,FALSE)</f>
        <v>#N/A</v>
      </c>
      <c r="Z1072" s="40" t="e">
        <f>VLOOKUP($B1072,期貨大額交易人未沖銷部位!$A$4:$O$499,10,FALSE)</f>
        <v>#N/A</v>
      </c>
      <c r="AA1072" s="40" t="e">
        <f>VLOOKUP($B1072,期貨大額交易人未沖銷部位!$A$4:$O$499,13,FALSE)</f>
        <v>#N/A</v>
      </c>
      <c r="AB1072" s="40" t="e">
        <f>VLOOKUP($B1072,期貨大額交易人未沖銷部位!$A$4:$O$499,14,FALSE)</f>
        <v>#N/A</v>
      </c>
      <c r="AC1072" s="40" t="e">
        <f>VLOOKUP($B1072,期貨大額交易人未沖銷部位!$A$4:$O$499,15,FALSE)</f>
        <v>#N/A</v>
      </c>
      <c r="AD1072" s="33" t="e">
        <f>VLOOKUP($B1072,三大美股走勢!$A$4:$J$495,4,FALSE)</f>
        <v>#N/A</v>
      </c>
      <c r="AE1072" s="33" t="e">
        <f>VLOOKUP($B1072,三大美股走勢!$A$4:$J$495,7,FALSE)</f>
        <v>#N/A</v>
      </c>
      <c r="AF1072" s="33" t="e">
        <f>VLOOKUP($B1072,三大美股走勢!$A$4:$J$495,10,FALSE)</f>
        <v>#N/A</v>
      </c>
    </row>
    <row r="1073" spans="2:32">
      <c r="B1073" s="32">
        <v>43852</v>
      </c>
      <c r="C1073" s="33" t="e">
        <f>VLOOKUP($B1073,大盤與近月台指!$A$4:$I$499,2,FALSE)</f>
        <v>#N/A</v>
      </c>
      <c r="D1073" s="34" t="e">
        <f>VLOOKUP($B1073,大盤與近月台指!$A$4:$I$499,3,FALSE)</f>
        <v>#N/A</v>
      </c>
      <c r="E1073" s="35" t="e">
        <f>VLOOKUP($B1073,大盤與近月台指!$A$4:$I$499,4,FALSE)</f>
        <v>#N/A</v>
      </c>
      <c r="F1073" s="33" t="e">
        <f>VLOOKUP($B1073,大盤與近月台指!$A$4:$I$499,5,FALSE)</f>
        <v>#N/A</v>
      </c>
      <c r="G1073" s="49" t="e">
        <f>VLOOKUP($B1073,三大法人買賣超!$A$4:$I$500,3,FALSE)</f>
        <v>#N/A</v>
      </c>
      <c r="H1073" s="34" t="e">
        <f>VLOOKUP($B1073,三大法人買賣超!$A$4:$I$500,5,FALSE)</f>
        <v>#N/A</v>
      </c>
      <c r="I1073" s="27" t="e">
        <f>VLOOKUP($B1073,三大法人買賣超!$A$4:$I$500,7,FALSE)</f>
        <v>#N/A</v>
      </c>
      <c r="J1073" s="27" t="e">
        <f>VLOOKUP($B1073,三大法人買賣超!$A$4:$I$500,9,FALSE)</f>
        <v>#N/A</v>
      </c>
      <c r="K1073" s="37">
        <f>新台幣匯率美元指數!B1074</f>
        <v>0</v>
      </c>
      <c r="L1073" s="38">
        <f>新台幣匯率美元指數!C1074</f>
        <v>0</v>
      </c>
      <c r="M1073" s="39">
        <f>新台幣匯率美元指數!D1074</f>
        <v>0</v>
      </c>
      <c r="N1073" s="27" t="e">
        <f>VLOOKUP($B1073,外資期貨未平倉口數!$A$4:$M$499,4,FALSE)</f>
        <v>#N/A</v>
      </c>
      <c r="O1073" s="27" t="e">
        <f>VLOOKUP($B1073,外資期貨未平倉口數!$A$4:$M$499,9,FALSE)</f>
        <v>#N/A</v>
      </c>
      <c r="P1073" s="27" t="e">
        <f>VLOOKUP($B1073,外資期貨未平倉口數!$A$4:$M$499,10,FALSE)</f>
        <v>#N/A</v>
      </c>
      <c r="Q1073" s="27" t="e">
        <f>VLOOKUP($B1073,外資期貨未平倉口數!$A$4:$M$499,11,FALSE)</f>
        <v>#N/A</v>
      </c>
      <c r="R1073" s="64" t="e">
        <f>VLOOKUP($B1073,選擇權未平倉餘額!$A$4:$I$500,6,FALSE)</f>
        <v>#N/A</v>
      </c>
      <c r="S1073" s="64" t="e">
        <f>VLOOKUP($B1073,選擇權未平倉餘額!$A$4:$I$500,7,FALSE)</f>
        <v>#N/A</v>
      </c>
      <c r="T1073" s="64" t="e">
        <f>VLOOKUP($B1073,選擇權未平倉餘額!$A$4:$I$500,8,FALSE)</f>
        <v>#N/A</v>
      </c>
      <c r="U1073" s="64" t="e">
        <f>VLOOKUP($B1073,選擇權未平倉餘額!$A$4:$I$500,9,FALSE)</f>
        <v>#N/A</v>
      </c>
      <c r="V1073" s="39" t="e">
        <f>VLOOKUP($B1073,臺指選擇權P_C_Ratios!$A$4:$C$500,3,FALSE)</f>
        <v>#N/A</v>
      </c>
      <c r="W1073" s="41" t="e">
        <f>VLOOKUP($B1073,散戶多空比!$A$6:$L$500,12,FALSE)</f>
        <v>#N/A</v>
      </c>
      <c r="X1073" s="40" t="e">
        <f>VLOOKUP($B1073,期貨大額交易人未沖銷部位!$A$4:$O$499,4,FALSE)</f>
        <v>#N/A</v>
      </c>
      <c r="Y1073" s="40" t="e">
        <f>VLOOKUP($B1073,期貨大額交易人未沖銷部位!$A$4:$O$499,7,FALSE)</f>
        <v>#N/A</v>
      </c>
      <c r="Z1073" s="40" t="e">
        <f>VLOOKUP($B1073,期貨大額交易人未沖銷部位!$A$4:$O$499,10,FALSE)</f>
        <v>#N/A</v>
      </c>
      <c r="AA1073" s="40" t="e">
        <f>VLOOKUP($B1073,期貨大額交易人未沖銷部位!$A$4:$O$499,13,FALSE)</f>
        <v>#N/A</v>
      </c>
      <c r="AB1073" s="40" t="e">
        <f>VLOOKUP($B1073,期貨大額交易人未沖銷部位!$A$4:$O$499,14,FALSE)</f>
        <v>#N/A</v>
      </c>
      <c r="AC1073" s="40" t="e">
        <f>VLOOKUP($B1073,期貨大額交易人未沖銷部位!$A$4:$O$499,15,FALSE)</f>
        <v>#N/A</v>
      </c>
      <c r="AD1073" s="33" t="e">
        <f>VLOOKUP($B1073,三大美股走勢!$A$4:$J$495,4,FALSE)</f>
        <v>#N/A</v>
      </c>
      <c r="AE1073" s="33" t="e">
        <f>VLOOKUP($B1073,三大美股走勢!$A$4:$J$495,7,FALSE)</f>
        <v>#N/A</v>
      </c>
      <c r="AF1073" s="33" t="e">
        <f>VLOOKUP($B1073,三大美股走勢!$A$4:$J$495,10,FALSE)</f>
        <v>#N/A</v>
      </c>
    </row>
    <row r="1074" spans="2:32">
      <c r="B1074" s="32">
        <v>43853</v>
      </c>
      <c r="C1074" s="33" t="e">
        <f>VLOOKUP($B1074,大盤與近月台指!$A$4:$I$499,2,FALSE)</f>
        <v>#N/A</v>
      </c>
      <c r="D1074" s="34" t="e">
        <f>VLOOKUP($B1074,大盤與近月台指!$A$4:$I$499,3,FALSE)</f>
        <v>#N/A</v>
      </c>
      <c r="E1074" s="35" t="e">
        <f>VLOOKUP($B1074,大盤與近月台指!$A$4:$I$499,4,FALSE)</f>
        <v>#N/A</v>
      </c>
      <c r="F1074" s="33" t="e">
        <f>VLOOKUP($B1074,大盤與近月台指!$A$4:$I$499,5,FALSE)</f>
        <v>#N/A</v>
      </c>
      <c r="G1074" s="49" t="e">
        <f>VLOOKUP($B1074,三大法人買賣超!$A$4:$I$500,3,FALSE)</f>
        <v>#N/A</v>
      </c>
      <c r="H1074" s="34" t="e">
        <f>VLOOKUP($B1074,三大法人買賣超!$A$4:$I$500,5,FALSE)</f>
        <v>#N/A</v>
      </c>
      <c r="I1074" s="27" t="e">
        <f>VLOOKUP($B1074,三大法人買賣超!$A$4:$I$500,7,FALSE)</f>
        <v>#N/A</v>
      </c>
      <c r="J1074" s="27" t="e">
        <f>VLOOKUP($B1074,三大法人買賣超!$A$4:$I$500,9,FALSE)</f>
        <v>#N/A</v>
      </c>
      <c r="K1074" s="37">
        <f>新台幣匯率美元指數!B1075</f>
        <v>0</v>
      </c>
      <c r="L1074" s="38">
        <f>新台幣匯率美元指數!C1075</f>
        <v>0</v>
      </c>
      <c r="M1074" s="39">
        <f>新台幣匯率美元指數!D1075</f>
        <v>0</v>
      </c>
      <c r="N1074" s="27" t="e">
        <f>VLOOKUP($B1074,外資期貨未平倉口數!$A$4:$M$499,4,FALSE)</f>
        <v>#N/A</v>
      </c>
      <c r="O1074" s="27" t="e">
        <f>VLOOKUP($B1074,外資期貨未平倉口數!$A$4:$M$499,9,FALSE)</f>
        <v>#N/A</v>
      </c>
      <c r="P1074" s="27" t="e">
        <f>VLOOKUP($B1074,外資期貨未平倉口數!$A$4:$M$499,10,FALSE)</f>
        <v>#N/A</v>
      </c>
      <c r="Q1074" s="27" t="e">
        <f>VLOOKUP($B1074,外資期貨未平倉口數!$A$4:$M$499,11,FALSE)</f>
        <v>#N/A</v>
      </c>
      <c r="R1074" s="64" t="e">
        <f>VLOOKUP($B1074,選擇權未平倉餘額!$A$4:$I$500,6,FALSE)</f>
        <v>#N/A</v>
      </c>
      <c r="S1074" s="64" t="e">
        <f>VLOOKUP($B1074,選擇權未平倉餘額!$A$4:$I$500,7,FALSE)</f>
        <v>#N/A</v>
      </c>
      <c r="T1074" s="64" t="e">
        <f>VLOOKUP($B1074,選擇權未平倉餘額!$A$4:$I$500,8,FALSE)</f>
        <v>#N/A</v>
      </c>
      <c r="U1074" s="64" t="e">
        <f>VLOOKUP($B1074,選擇權未平倉餘額!$A$4:$I$500,9,FALSE)</f>
        <v>#N/A</v>
      </c>
      <c r="V1074" s="39" t="e">
        <f>VLOOKUP($B1074,臺指選擇權P_C_Ratios!$A$4:$C$500,3,FALSE)</f>
        <v>#N/A</v>
      </c>
      <c r="W1074" s="41" t="e">
        <f>VLOOKUP($B1074,散戶多空比!$A$6:$L$500,12,FALSE)</f>
        <v>#N/A</v>
      </c>
      <c r="X1074" s="40" t="e">
        <f>VLOOKUP($B1074,期貨大額交易人未沖銷部位!$A$4:$O$499,4,FALSE)</f>
        <v>#N/A</v>
      </c>
      <c r="Y1074" s="40" t="e">
        <f>VLOOKUP($B1074,期貨大額交易人未沖銷部位!$A$4:$O$499,7,FALSE)</f>
        <v>#N/A</v>
      </c>
      <c r="Z1074" s="40" t="e">
        <f>VLOOKUP($B1074,期貨大額交易人未沖銷部位!$A$4:$O$499,10,FALSE)</f>
        <v>#N/A</v>
      </c>
      <c r="AA1074" s="40" t="e">
        <f>VLOOKUP($B1074,期貨大額交易人未沖銷部位!$A$4:$O$499,13,FALSE)</f>
        <v>#N/A</v>
      </c>
      <c r="AB1074" s="40" t="e">
        <f>VLOOKUP($B1074,期貨大額交易人未沖銷部位!$A$4:$O$499,14,FALSE)</f>
        <v>#N/A</v>
      </c>
      <c r="AC1074" s="40" t="e">
        <f>VLOOKUP($B1074,期貨大額交易人未沖銷部位!$A$4:$O$499,15,FALSE)</f>
        <v>#N/A</v>
      </c>
      <c r="AD1074" s="33" t="e">
        <f>VLOOKUP($B1074,三大美股走勢!$A$4:$J$495,4,FALSE)</f>
        <v>#N/A</v>
      </c>
      <c r="AE1074" s="33" t="e">
        <f>VLOOKUP($B1074,三大美股走勢!$A$4:$J$495,7,FALSE)</f>
        <v>#N/A</v>
      </c>
      <c r="AF1074" s="33" t="e">
        <f>VLOOKUP($B1074,三大美股走勢!$A$4:$J$495,10,FALSE)</f>
        <v>#N/A</v>
      </c>
    </row>
    <row r="1075" spans="2:32">
      <c r="B1075" s="32">
        <v>43854</v>
      </c>
      <c r="C1075" s="33" t="e">
        <f>VLOOKUP($B1075,大盤與近月台指!$A$4:$I$499,2,FALSE)</f>
        <v>#N/A</v>
      </c>
      <c r="D1075" s="34" t="e">
        <f>VLOOKUP($B1075,大盤與近月台指!$A$4:$I$499,3,FALSE)</f>
        <v>#N/A</v>
      </c>
      <c r="E1075" s="35" t="e">
        <f>VLOOKUP($B1075,大盤與近月台指!$A$4:$I$499,4,FALSE)</f>
        <v>#N/A</v>
      </c>
      <c r="F1075" s="33" t="e">
        <f>VLOOKUP($B1075,大盤與近月台指!$A$4:$I$499,5,FALSE)</f>
        <v>#N/A</v>
      </c>
      <c r="G1075" s="49" t="e">
        <f>VLOOKUP($B1075,三大法人買賣超!$A$4:$I$500,3,FALSE)</f>
        <v>#N/A</v>
      </c>
      <c r="H1075" s="34" t="e">
        <f>VLOOKUP($B1075,三大法人買賣超!$A$4:$I$500,5,FALSE)</f>
        <v>#N/A</v>
      </c>
      <c r="I1075" s="27" t="e">
        <f>VLOOKUP($B1075,三大法人買賣超!$A$4:$I$500,7,FALSE)</f>
        <v>#N/A</v>
      </c>
      <c r="J1075" s="27" t="e">
        <f>VLOOKUP($B1075,三大法人買賣超!$A$4:$I$500,9,FALSE)</f>
        <v>#N/A</v>
      </c>
      <c r="K1075" s="37">
        <f>新台幣匯率美元指數!B1076</f>
        <v>0</v>
      </c>
      <c r="L1075" s="38">
        <f>新台幣匯率美元指數!C1076</f>
        <v>0</v>
      </c>
      <c r="M1075" s="39">
        <f>新台幣匯率美元指數!D1076</f>
        <v>0</v>
      </c>
      <c r="N1075" s="27" t="e">
        <f>VLOOKUP($B1075,外資期貨未平倉口數!$A$4:$M$499,4,FALSE)</f>
        <v>#N/A</v>
      </c>
      <c r="O1075" s="27" t="e">
        <f>VLOOKUP($B1075,外資期貨未平倉口數!$A$4:$M$499,9,FALSE)</f>
        <v>#N/A</v>
      </c>
      <c r="P1075" s="27" t="e">
        <f>VLOOKUP($B1075,外資期貨未平倉口數!$A$4:$M$499,10,FALSE)</f>
        <v>#N/A</v>
      </c>
      <c r="Q1075" s="27" t="e">
        <f>VLOOKUP($B1075,外資期貨未平倉口數!$A$4:$M$499,11,FALSE)</f>
        <v>#N/A</v>
      </c>
      <c r="R1075" s="64" t="e">
        <f>VLOOKUP($B1075,選擇權未平倉餘額!$A$4:$I$500,6,FALSE)</f>
        <v>#N/A</v>
      </c>
      <c r="S1075" s="64" t="e">
        <f>VLOOKUP($B1075,選擇權未平倉餘額!$A$4:$I$500,7,FALSE)</f>
        <v>#N/A</v>
      </c>
      <c r="T1075" s="64" t="e">
        <f>VLOOKUP($B1075,選擇權未平倉餘額!$A$4:$I$500,8,FALSE)</f>
        <v>#N/A</v>
      </c>
      <c r="U1075" s="64" t="e">
        <f>VLOOKUP($B1075,選擇權未平倉餘額!$A$4:$I$500,9,FALSE)</f>
        <v>#N/A</v>
      </c>
      <c r="V1075" s="39" t="e">
        <f>VLOOKUP($B1075,臺指選擇權P_C_Ratios!$A$4:$C$500,3,FALSE)</f>
        <v>#N/A</v>
      </c>
      <c r="W1075" s="41" t="e">
        <f>VLOOKUP($B1075,散戶多空比!$A$6:$L$500,12,FALSE)</f>
        <v>#N/A</v>
      </c>
      <c r="X1075" s="40" t="e">
        <f>VLOOKUP($B1075,期貨大額交易人未沖銷部位!$A$4:$O$499,4,FALSE)</f>
        <v>#N/A</v>
      </c>
      <c r="Y1075" s="40" t="e">
        <f>VLOOKUP($B1075,期貨大額交易人未沖銷部位!$A$4:$O$499,7,FALSE)</f>
        <v>#N/A</v>
      </c>
      <c r="Z1075" s="40" t="e">
        <f>VLOOKUP($B1075,期貨大額交易人未沖銷部位!$A$4:$O$499,10,FALSE)</f>
        <v>#N/A</v>
      </c>
      <c r="AA1075" s="40" t="e">
        <f>VLOOKUP($B1075,期貨大額交易人未沖銷部位!$A$4:$O$499,13,FALSE)</f>
        <v>#N/A</v>
      </c>
      <c r="AB1075" s="40" t="e">
        <f>VLOOKUP($B1075,期貨大額交易人未沖銷部位!$A$4:$O$499,14,FALSE)</f>
        <v>#N/A</v>
      </c>
      <c r="AC1075" s="40" t="e">
        <f>VLOOKUP($B1075,期貨大額交易人未沖銷部位!$A$4:$O$499,15,FALSE)</f>
        <v>#N/A</v>
      </c>
      <c r="AD1075" s="33" t="e">
        <f>VLOOKUP($B1075,三大美股走勢!$A$4:$J$495,4,FALSE)</f>
        <v>#N/A</v>
      </c>
      <c r="AE1075" s="33" t="e">
        <f>VLOOKUP($B1075,三大美股走勢!$A$4:$J$495,7,FALSE)</f>
        <v>#N/A</v>
      </c>
      <c r="AF1075" s="33" t="e">
        <f>VLOOKUP($B1075,三大美股走勢!$A$4:$J$495,10,FALSE)</f>
        <v>#N/A</v>
      </c>
    </row>
    <row r="1076" spans="2:32">
      <c r="B1076" s="32">
        <v>43855</v>
      </c>
      <c r="C1076" s="33" t="e">
        <f>VLOOKUP($B1076,大盤與近月台指!$A$4:$I$499,2,FALSE)</f>
        <v>#N/A</v>
      </c>
      <c r="D1076" s="34" t="e">
        <f>VLOOKUP($B1076,大盤與近月台指!$A$4:$I$499,3,FALSE)</f>
        <v>#N/A</v>
      </c>
      <c r="E1076" s="35" t="e">
        <f>VLOOKUP($B1076,大盤與近月台指!$A$4:$I$499,4,FALSE)</f>
        <v>#N/A</v>
      </c>
      <c r="F1076" s="33" t="e">
        <f>VLOOKUP($B1076,大盤與近月台指!$A$4:$I$499,5,FALSE)</f>
        <v>#N/A</v>
      </c>
      <c r="G1076" s="49" t="e">
        <f>VLOOKUP($B1076,三大法人買賣超!$A$4:$I$500,3,FALSE)</f>
        <v>#N/A</v>
      </c>
      <c r="H1076" s="34" t="e">
        <f>VLOOKUP($B1076,三大法人買賣超!$A$4:$I$500,5,FALSE)</f>
        <v>#N/A</v>
      </c>
      <c r="I1076" s="27" t="e">
        <f>VLOOKUP($B1076,三大法人買賣超!$A$4:$I$500,7,FALSE)</f>
        <v>#N/A</v>
      </c>
      <c r="J1076" s="27" t="e">
        <f>VLOOKUP($B1076,三大法人買賣超!$A$4:$I$500,9,FALSE)</f>
        <v>#N/A</v>
      </c>
      <c r="K1076" s="37">
        <f>新台幣匯率美元指數!B1077</f>
        <v>0</v>
      </c>
      <c r="L1076" s="38">
        <f>新台幣匯率美元指數!C1077</f>
        <v>0</v>
      </c>
      <c r="M1076" s="39">
        <f>新台幣匯率美元指數!D1077</f>
        <v>0</v>
      </c>
      <c r="N1076" s="27" t="e">
        <f>VLOOKUP($B1076,外資期貨未平倉口數!$A$4:$M$499,4,FALSE)</f>
        <v>#N/A</v>
      </c>
      <c r="O1076" s="27" t="e">
        <f>VLOOKUP($B1076,外資期貨未平倉口數!$A$4:$M$499,9,FALSE)</f>
        <v>#N/A</v>
      </c>
      <c r="P1076" s="27" t="e">
        <f>VLOOKUP($B1076,外資期貨未平倉口數!$A$4:$M$499,10,FALSE)</f>
        <v>#N/A</v>
      </c>
      <c r="Q1076" s="27" t="e">
        <f>VLOOKUP($B1076,外資期貨未平倉口數!$A$4:$M$499,11,FALSE)</f>
        <v>#N/A</v>
      </c>
      <c r="R1076" s="64" t="e">
        <f>VLOOKUP($B1076,選擇權未平倉餘額!$A$4:$I$500,6,FALSE)</f>
        <v>#N/A</v>
      </c>
      <c r="S1076" s="64" t="e">
        <f>VLOOKUP($B1076,選擇權未平倉餘額!$A$4:$I$500,7,FALSE)</f>
        <v>#N/A</v>
      </c>
      <c r="T1076" s="64" t="e">
        <f>VLOOKUP($B1076,選擇權未平倉餘額!$A$4:$I$500,8,FALSE)</f>
        <v>#N/A</v>
      </c>
      <c r="U1076" s="64" t="e">
        <f>VLOOKUP($B1076,選擇權未平倉餘額!$A$4:$I$500,9,FALSE)</f>
        <v>#N/A</v>
      </c>
      <c r="V1076" s="39" t="e">
        <f>VLOOKUP($B1076,臺指選擇權P_C_Ratios!$A$4:$C$500,3,FALSE)</f>
        <v>#N/A</v>
      </c>
      <c r="W1076" s="41" t="e">
        <f>VLOOKUP($B1076,散戶多空比!$A$6:$L$500,12,FALSE)</f>
        <v>#N/A</v>
      </c>
      <c r="X1076" s="40" t="e">
        <f>VLOOKUP($B1076,期貨大額交易人未沖銷部位!$A$4:$O$499,4,FALSE)</f>
        <v>#N/A</v>
      </c>
      <c r="Y1076" s="40" t="e">
        <f>VLOOKUP($B1076,期貨大額交易人未沖銷部位!$A$4:$O$499,7,FALSE)</f>
        <v>#N/A</v>
      </c>
      <c r="Z1076" s="40" t="e">
        <f>VLOOKUP($B1076,期貨大額交易人未沖銷部位!$A$4:$O$499,10,FALSE)</f>
        <v>#N/A</v>
      </c>
      <c r="AA1076" s="40" t="e">
        <f>VLOOKUP($B1076,期貨大額交易人未沖銷部位!$A$4:$O$499,13,FALSE)</f>
        <v>#N/A</v>
      </c>
      <c r="AB1076" s="40" t="e">
        <f>VLOOKUP($B1076,期貨大額交易人未沖銷部位!$A$4:$O$499,14,FALSE)</f>
        <v>#N/A</v>
      </c>
      <c r="AC1076" s="40" t="e">
        <f>VLOOKUP($B1076,期貨大額交易人未沖銷部位!$A$4:$O$499,15,FALSE)</f>
        <v>#N/A</v>
      </c>
      <c r="AD1076" s="33" t="e">
        <f>VLOOKUP($B1076,三大美股走勢!$A$4:$J$495,4,FALSE)</f>
        <v>#N/A</v>
      </c>
      <c r="AE1076" s="33" t="e">
        <f>VLOOKUP($B1076,三大美股走勢!$A$4:$J$495,7,FALSE)</f>
        <v>#N/A</v>
      </c>
      <c r="AF1076" s="33" t="e">
        <f>VLOOKUP($B1076,三大美股走勢!$A$4:$J$495,10,FALSE)</f>
        <v>#N/A</v>
      </c>
    </row>
    <row r="1077" spans="2:32">
      <c r="B1077" s="32">
        <v>43856</v>
      </c>
      <c r="C1077" s="33" t="e">
        <f>VLOOKUP($B1077,大盤與近月台指!$A$4:$I$499,2,FALSE)</f>
        <v>#N/A</v>
      </c>
      <c r="D1077" s="34" t="e">
        <f>VLOOKUP($B1077,大盤與近月台指!$A$4:$I$499,3,FALSE)</f>
        <v>#N/A</v>
      </c>
      <c r="E1077" s="35" t="e">
        <f>VLOOKUP($B1077,大盤與近月台指!$A$4:$I$499,4,FALSE)</f>
        <v>#N/A</v>
      </c>
      <c r="F1077" s="33" t="e">
        <f>VLOOKUP($B1077,大盤與近月台指!$A$4:$I$499,5,FALSE)</f>
        <v>#N/A</v>
      </c>
      <c r="G1077" s="49" t="e">
        <f>VLOOKUP($B1077,三大法人買賣超!$A$4:$I$500,3,FALSE)</f>
        <v>#N/A</v>
      </c>
      <c r="H1077" s="34" t="e">
        <f>VLOOKUP($B1077,三大法人買賣超!$A$4:$I$500,5,FALSE)</f>
        <v>#N/A</v>
      </c>
      <c r="I1077" s="27" t="e">
        <f>VLOOKUP($B1077,三大法人買賣超!$A$4:$I$500,7,FALSE)</f>
        <v>#N/A</v>
      </c>
      <c r="J1077" s="27" t="e">
        <f>VLOOKUP($B1077,三大法人買賣超!$A$4:$I$500,9,FALSE)</f>
        <v>#N/A</v>
      </c>
      <c r="K1077" s="37">
        <f>新台幣匯率美元指數!B1078</f>
        <v>0</v>
      </c>
      <c r="L1077" s="38">
        <f>新台幣匯率美元指數!C1078</f>
        <v>0</v>
      </c>
      <c r="M1077" s="39">
        <f>新台幣匯率美元指數!D1078</f>
        <v>0</v>
      </c>
      <c r="N1077" s="27" t="e">
        <f>VLOOKUP($B1077,外資期貨未平倉口數!$A$4:$M$499,4,FALSE)</f>
        <v>#N/A</v>
      </c>
      <c r="O1077" s="27" t="e">
        <f>VLOOKUP($B1077,外資期貨未平倉口數!$A$4:$M$499,9,FALSE)</f>
        <v>#N/A</v>
      </c>
      <c r="P1077" s="27" t="e">
        <f>VLOOKUP($B1077,外資期貨未平倉口數!$A$4:$M$499,10,FALSE)</f>
        <v>#N/A</v>
      </c>
      <c r="Q1077" s="27" t="e">
        <f>VLOOKUP($B1077,外資期貨未平倉口數!$A$4:$M$499,11,FALSE)</f>
        <v>#N/A</v>
      </c>
      <c r="R1077" s="64" t="e">
        <f>VLOOKUP($B1077,選擇權未平倉餘額!$A$4:$I$500,6,FALSE)</f>
        <v>#N/A</v>
      </c>
      <c r="S1077" s="64" t="e">
        <f>VLOOKUP($B1077,選擇權未平倉餘額!$A$4:$I$500,7,FALSE)</f>
        <v>#N/A</v>
      </c>
      <c r="T1077" s="64" t="e">
        <f>VLOOKUP($B1077,選擇權未平倉餘額!$A$4:$I$500,8,FALSE)</f>
        <v>#N/A</v>
      </c>
      <c r="U1077" s="64" t="e">
        <f>VLOOKUP($B1077,選擇權未平倉餘額!$A$4:$I$500,9,FALSE)</f>
        <v>#N/A</v>
      </c>
      <c r="V1077" s="39" t="e">
        <f>VLOOKUP($B1077,臺指選擇權P_C_Ratios!$A$4:$C$500,3,FALSE)</f>
        <v>#N/A</v>
      </c>
      <c r="W1077" s="41" t="e">
        <f>VLOOKUP($B1077,散戶多空比!$A$6:$L$500,12,FALSE)</f>
        <v>#N/A</v>
      </c>
      <c r="X1077" s="40" t="e">
        <f>VLOOKUP($B1077,期貨大額交易人未沖銷部位!$A$4:$O$499,4,FALSE)</f>
        <v>#N/A</v>
      </c>
      <c r="Y1077" s="40" t="e">
        <f>VLOOKUP($B1077,期貨大額交易人未沖銷部位!$A$4:$O$499,7,FALSE)</f>
        <v>#N/A</v>
      </c>
      <c r="Z1077" s="40" t="e">
        <f>VLOOKUP($B1077,期貨大額交易人未沖銷部位!$A$4:$O$499,10,FALSE)</f>
        <v>#N/A</v>
      </c>
      <c r="AA1077" s="40" t="e">
        <f>VLOOKUP($B1077,期貨大額交易人未沖銷部位!$A$4:$O$499,13,FALSE)</f>
        <v>#N/A</v>
      </c>
      <c r="AB1077" s="40" t="e">
        <f>VLOOKUP($B1077,期貨大額交易人未沖銷部位!$A$4:$O$499,14,FALSE)</f>
        <v>#N/A</v>
      </c>
      <c r="AC1077" s="40" t="e">
        <f>VLOOKUP($B1077,期貨大額交易人未沖銷部位!$A$4:$O$499,15,FALSE)</f>
        <v>#N/A</v>
      </c>
      <c r="AD1077" s="33" t="e">
        <f>VLOOKUP($B1077,三大美股走勢!$A$4:$J$495,4,FALSE)</f>
        <v>#N/A</v>
      </c>
      <c r="AE1077" s="33" t="e">
        <f>VLOOKUP($B1077,三大美股走勢!$A$4:$J$495,7,FALSE)</f>
        <v>#N/A</v>
      </c>
      <c r="AF1077" s="33" t="e">
        <f>VLOOKUP($B1077,三大美股走勢!$A$4:$J$495,10,FALSE)</f>
        <v>#N/A</v>
      </c>
    </row>
    <row r="1078" spans="2:32">
      <c r="B1078" s="32">
        <v>43857</v>
      </c>
      <c r="C1078" s="33" t="e">
        <f>VLOOKUP($B1078,大盤與近月台指!$A$4:$I$499,2,FALSE)</f>
        <v>#N/A</v>
      </c>
      <c r="D1078" s="34" t="e">
        <f>VLOOKUP($B1078,大盤與近月台指!$A$4:$I$499,3,FALSE)</f>
        <v>#N/A</v>
      </c>
      <c r="E1078" s="35" t="e">
        <f>VLOOKUP($B1078,大盤與近月台指!$A$4:$I$499,4,FALSE)</f>
        <v>#N/A</v>
      </c>
      <c r="F1078" s="33" t="e">
        <f>VLOOKUP($B1078,大盤與近月台指!$A$4:$I$499,5,FALSE)</f>
        <v>#N/A</v>
      </c>
      <c r="G1078" s="49" t="e">
        <f>VLOOKUP($B1078,三大法人買賣超!$A$4:$I$500,3,FALSE)</f>
        <v>#N/A</v>
      </c>
      <c r="H1078" s="34" t="e">
        <f>VLOOKUP($B1078,三大法人買賣超!$A$4:$I$500,5,FALSE)</f>
        <v>#N/A</v>
      </c>
      <c r="I1078" s="27" t="e">
        <f>VLOOKUP($B1078,三大法人買賣超!$A$4:$I$500,7,FALSE)</f>
        <v>#N/A</v>
      </c>
      <c r="J1078" s="27" t="e">
        <f>VLOOKUP($B1078,三大法人買賣超!$A$4:$I$500,9,FALSE)</f>
        <v>#N/A</v>
      </c>
      <c r="K1078" s="37">
        <f>新台幣匯率美元指數!B1079</f>
        <v>0</v>
      </c>
      <c r="L1078" s="38">
        <f>新台幣匯率美元指數!C1079</f>
        <v>0</v>
      </c>
      <c r="M1078" s="39">
        <f>新台幣匯率美元指數!D1079</f>
        <v>0</v>
      </c>
      <c r="N1078" s="27" t="e">
        <f>VLOOKUP($B1078,外資期貨未平倉口數!$A$4:$M$499,4,FALSE)</f>
        <v>#N/A</v>
      </c>
      <c r="O1078" s="27" t="e">
        <f>VLOOKUP($B1078,外資期貨未平倉口數!$A$4:$M$499,9,FALSE)</f>
        <v>#N/A</v>
      </c>
      <c r="P1078" s="27" t="e">
        <f>VLOOKUP($B1078,外資期貨未平倉口數!$A$4:$M$499,10,FALSE)</f>
        <v>#N/A</v>
      </c>
      <c r="Q1078" s="27" t="e">
        <f>VLOOKUP($B1078,外資期貨未平倉口數!$A$4:$M$499,11,FALSE)</f>
        <v>#N/A</v>
      </c>
      <c r="R1078" s="64" t="e">
        <f>VLOOKUP($B1078,選擇權未平倉餘額!$A$4:$I$500,6,FALSE)</f>
        <v>#N/A</v>
      </c>
      <c r="S1078" s="64" t="e">
        <f>VLOOKUP($B1078,選擇權未平倉餘額!$A$4:$I$500,7,FALSE)</f>
        <v>#N/A</v>
      </c>
      <c r="T1078" s="64" t="e">
        <f>VLOOKUP($B1078,選擇權未平倉餘額!$A$4:$I$500,8,FALSE)</f>
        <v>#N/A</v>
      </c>
      <c r="U1078" s="64" t="e">
        <f>VLOOKUP($B1078,選擇權未平倉餘額!$A$4:$I$500,9,FALSE)</f>
        <v>#N/A</v>
      </c>
      <c r="V1078" s="39" t="e">
        <f>VLOOKUP($B1078,臺指選擇權P_C_Ratios!$A$4:$C$500,3,FALSE)</f>
        <v>#N/A</v>
      </c>
      <c r="W1078" s="41" t="e">
        <f>VLOOKUP($B1078,散戶多空比!$A$6:$L$500,12,FALSE)</f>
        <v>#N/A</v>
      </c>
      <c r="X1078" s="40" t="e">
        <f>VLOOKUP($B1078,期貨大額交易人未沖銷部位!$A$4:$O$499,4,FALSE)</f>
        <v>#N/A</v>
      </c>
      <c r="Y1078" s="40" t="e">
        <f>VLOOKUP($B1078,期貨大額交易人未沖銷部位!$A$4:$O$499,7,FALSE)</f>
        <v>#N/A</v>
      </c>
      <c r="Z1078" s="40" t="e">
        <f>VLOOKUP($B1078,期貨大額交易人未沖銷部位!$A$4:$O$499,10,FALSE)</f>
        <v>#N/A</v>
      </c>
      <c r="AA1078" s="40" t="e">
        <f>VLOOKUP($B1078,期貨大額交易人未沖銷部位!$A$4:$O$499,13,FALSE)</f>
        <v>#N/A</v>
      </c>
      <c r="AB1078" s="40" t="e">
        <f>VLOOKUP($B1078,期貨大額交易人未沖銷部位!$A$4:$O$499,14,FALSE)</f>
        <v>#N/A</v>
      </c>
      <c r="AC1078" s="40" t="e">
        <f>VLOOKUP($B1078,期貨大額交易人未沖銷部位!$A$4:$O$499,15,FALSE)</f>
        <v>#N/A</v>
      </c>
      <c r="AD1078" s="33" t="e">
        <f>VLOOKUP($B1078,三大美股走勢!$A$4:$J$495,4,FALSE)</f>
        <v>#N/A</v>
      </c>
      <c r="AE1078" s="33" t="e">
        <f>VLOOKUP($B1078,三大美股走勢!$A$4:$J$495,7,FALSE)</f>
        <v>#N/A</v>
      </c>
      <c r="AF1078" s="33" t="e">
        <f>VLOOKUP($B1078,三大美股走勢!$A$4:$J$495,10,FALSE)</f>
        <v>#N/A</v>
      </c>
    </row>
    <row r="1079" spans="2:32">
      <c r="B1079" s="32">
        <v>43858</v>
      </c>
      <c r="C1079" s="33" t="e">
        <f>VLOOKUP($B1079,大盤與近月台指!$A$4:$I$499,2,FALSE)</f>
        <v>#N/A</v>
      </c>
      <c r="D1079" s="34" t="e">
        <f>VLOOKUP($B1079,大盤與近月台指!$A$4:$I$499,3,FALSE)</f>
        <v>#N/A</v>
      </c>
      <c r="E1079" s="35" t="e">
        <f>VLOOKUP($B1079,大盤與近月台指!$A$4:$I$499,4,FALSE)</f>
        <v>#N/A</v>
      </c>
      <c r="F1079" s="33" t="e">
        <f>VLOOKUP($B1079,大盤與近月台指!$A$4:$I$499,5,FALSE)</f>
        <v>#N/A</v>
      </c>
      <c r="G1079" s="49" t="e">
        <f>VLOOKUP($B1079,三大法人買賣超!$A$4:$I$500,3,FALSE)</f>
        <v>#N/A</v>
      </c>
      <c r="H1079" s="34" t="e">
        <f>VLOOKUP($B1079,三大法人買賣超!$A$4:$I$500,5,FALSE)</f>
        <v>#N/A</v>
      </c>
      <c r="I1079" s="27" t="e">
        <f>VLOOKUP($B1079,三大法人買賣超!$A$4:$I$500,7,FALSE)</f>
        <v>#N/A</v>
      </c>
      <c r="J1079" s="27" t="e">
        <f>VLOOKUP($B1079,三大法人買賣超!$A$4:$I$500,9,FALSE)</f>
        <v>#N/A</v>
      </c>
      <c r="K1079" s="37">
        <f>新台幣匯率美元指數!B1080</f>
        <v>0</v>
      </c>
      <c r="L1079" s="38">
        <f>新台幣匯率美元指數!C1080</f>
        <v>0</v>
      </c>
      <c r="M1079" s="39">
        <f>新台幣匯率美元指數!D1080</f>
        <v>0</v>
      </c>
      <c r="N1079" s="27" t="e">
        <f>VLOOKUP($B1079,外資期貨未平倉口數!$A$4:$M$499,4,FALSE)</f>
        <v>#N/A</v>
      </c>
      <c r="O1079" s="27" t="e">
        <f>VLOOKUP($B1079,外資期貨未平倉口數!$A$4:$M$499,9,FALSE)</f>
        <v>#N/A</v>
      </c>
      <c r="P1079" s="27" t="e">
        <f>VLOOKUP($B1079,外資期貨未平倉口數!$A$4:$M$499,10,FALSE)</f>
        <v>#N/A</v>
      </c>
      <c r="Q1079" s="27" t="e">
        <f>VLOOKUP($B1079,外資期貨未平倉口數!$A$4:$M$499,11,FALSE)</f>
        <v>#N/A</v>
      </c>
      <c r="R1079" s="64" t="e">
        <f>VLOOKUP($B1079,選擇權未平倉餘額!$A$4:$I$500,6,FALSE)</f>
        <v>#N/A</v>
      </c>
      <c r="S1079" s="64" t="e">
        <f>VLOOKUP($B1079,選擇權未平倉餘額!$A$4:$I$500,7,FALSE)</f>
        <v>#N/A</v>
      </c>
      <c r="T1079" s="64" t="e">
        <f>VLOOKUP($B1079,選擇權未平倉餘額!$A$4:$I$500,8,FALSE)</f>
        <v>#N/A</v>
      </c>
      <c r="U1079" s="64" t="e">
        <f>VLOOKUP($B1079,選擇權未平倉餘額!$A$4:$I$500,9,FALSE)</f>
        <v>#N/A</v>
      </c>
      <c r="V1079" s="39" t="e">
        <f>VLOOKUP($B1079,臺指選擇權P_C_Ratios!$A$4:$C$500,3,FALSE)</f>
        <v>#N/A</v>
      </c>
      <c r="W1079" s="41" t="e">
        <f>VLOOKUP($B1079,散戶多空比!$A$6:$L$500,12,FALSE)</f>
        <v>#N/A</v>
      </c>
      <c r="X1079" s="40" t="e">
        <f>VLOOKUP($B1079,期貨大額交易人未沖銷部位!$A$4:$O$499,4,FALSE)</f>
        <v>#N/A</v>
      </c>
      <c r="Y1079" s="40" t="e">
        <f>VLOOKUP($B1079,期貨大額交易人未沖銷部位!$A$4:$O$499,7,FALSE)</f>
        <v>#N/A</v>
      </c>
      <c r="Z1079" s="40" t="e">
        <f>VLOOKUP($B1079,期貨大額交易人未沖銷部位!$A$4:$O$499,10,FALSE)</f>
        <v>#N/A</v>
      </c>
      <c r="AA1079" s="40" t="e">
        <f>VLOOKUP($B1079,期貨大額交易人未沖銷部位!$A$4:$O$499,13,FALSE)</f>
        <v>#N/A</v>
      </c>
      <c r="AB1079" s="40" t="e">
        <f>VLOOKUP($B1079,期貨大額交易人未沖銷部位!$A$4:$O$499,14,FALSE)</f>
        <v>#N/A</v>
      </c>
      <c r="AC1079" s="40" t="e">
        <f>VLOOKUP($B1079,期貨大額交易人未沖銷部位!$A$4:$O$499,15,FALSE)</f>
        <v>#N/A</v>
      </c>
      <c r="AD1079" s="33" t="e">
        <f>VLOOKUP($B1079,三大美股走勢!$A$4:$J$495,4,FALSE)</f>
        <v>#N/A</v>
      </c>
      <c r="AE1079" s="33" t="e">
        <f>VLOOKUP($B1079,三大美股走勢!$A$4:$J$495,7,FALSE)</f>
        <v>#N/A</v>
      </c>
      <c r="AF1079" s="33" t="e">
        <f>VLOOKUP($B1079,三大美股走勢!$A$4:$J$495,10,FALSE)</f>
        <v>#N/A</v>
      </c>
    </row>
    <row r="1080" spans="2:32">
      <c r="B1080" s="32">
        <v>43859</v>
      </c>
      <c r="C1080" s="33" t="e">
        <f>VLOOKUP($B1080,大盤與近月台指!$A$4:$I$499,2,FALSE)</f>
        <v>#N/A</v>
      </c>
      <c r="D1080" s="34" t="e">
        <f>VLOOKUP($B1080,大盤與近月台指!$A$4:$I$499,3,FALSE)</f>
        <v>#N/A</v>
      </c>
      <c r="E1080" s="35" t="e">
        <f>VLOOKUP($B1080,大盤與近月台指!$A$4:$I$499,4,FALSE)</f>
        <v>#N/A</v>
      </c>
      <c r="F1080" s="33" t="e">
        <f>VLOOKUP($B1080,大盤與近月台指!$A$4:$I$499,5,FALSE)</f>
        <v>#N/A</v>
      </c>
      <c r="G1080" s="49" t="e">
        <f>VLOOKUP($B1080,三大法人買賣超!$A$4:$I$500,3,FALSE)</f>
        <v>#N/A</v>
      </c>
      <c r="H1080" s="34" t="e">
        <f>VLOOKUP($B1080,三大法人買賣超!$A$4:$I$500,5,FALSE)</f>
        <v>#N/A</v>
      </c>
      <c r="I1080" s="27" t="e">
        <f>VLOOKUP($B1080,三大法人買賣超!$A$4:$I$500,7,FALSE)</f>
        <v>#N/A</v>
      </c>
      <c r="J1080" s="27" t="e">
        <f>VLOOKUP($B1080,三大法人買賣超!$A$4:$I$500,9,FALSE)</f>
        <v>#N/A</v>
      </c>
      <c r="K1080" s="37">
        <f>新台幣匯率美元指數!B1081</f>
        <v>0</v>
      </c>
      <c r="L1080" s="38">
        <f>新台幣匯率美元指數!C1081</f>
        <v>0</v>
      </c>
      <c r="M1080" s="39">
        <f>新台幣匯率美元指數!D1081</f>
        <v>0</v>
      </c>
      <c r="N1080" s="27" t="e">
        <f>VLOOKUP($B1080,外資期貨未平倉口數!$A$4:$M$499,4,FALSE)</f>
        <v>#N/A</v>
      </c>
      <c r="O1080" s="27" t="e">
        <f>VLOOKUP($B1080,外資期貨未平倉口數!$A$4:$M$499,9,FALSE)</f>
        <v>#N/A</v>
      </c>
      <c r="P1080" s="27" t="e">
        <f>VLOOKUP($B1080,外資期貨未平倉口數!$A$4:$M$499,10,FALSE)</f>
        <v>#N/A</v>
      </c>
      <c r="Q1080" s="27" t="e">
        <f>VLOOKUP($B1080,外資期貨未平倉口數!$A$4:$M$499,11,FALSE)</f>
        <v>#N/A</v>
      </c>
      <c r="R1080" s="64" t="e">
        <f>VLOOKUP($B1080,選擇權未平倉餘額!$A$4:$I$500,6,FALSE)</f>
        <v>#N/A</v>
      </c>
      <c r="S1080" s="64" t="e">
        <f>VLOOKUP($B1080,選擇權未平倉餘額!$A$4:$I$500,7,FALSE)</f>
        <v>#N/A</v>
      </c>
      <c r="T1080" s="64" t="e">
        <f>VLOOKUP($B1080,選擇權未平倉餘額!$A$4:$I$500,8,FALSE)</f>
        <v>#N/A</v>
      </c>
      <c r="U1080" s="64" t="e">
        <f>VLOOKUP($B1080,選擇權未平倉餘額!$A$4:$I$500,9,FALSE)</f>
        <v>#N/A</v>
      </c>
      <c r="V1080" s="39" t="e">
        <f>VLOOKUP($B1080,臺指選擇權P_C_Ratios!$A$4:$C$500,3,FALSE)</f>
        <v>#N/A</v>
      </c>
      <c r="W1080" s="41" t="e">
        <f>VLOOKUP($B1080,散戶多空比!$A$6:$L$500,12,FALSE)</f>
        <v>#N/A</v>
      </c>
      <c r="X1080" s="40" t="e">
        <f>VLOOKUP($B1080,期貨大額交易人未沖銷部位!$A$4:$O$499,4,FALSE)</f>
        <v>#N/A</v>
      </c>
      <c r="Y1080" s="40" t="e">
        <f>VLOOKUP($B1080,期貨大額交易人未沖銷部位!$A$4:$O$499,7,FALSE)</f>
        <v>#N/A</v>
      </c>
      <c r="Z1080" s="40" t="e">
        <f>VLOOKUP($B1080,期貨大額交易人未沖銷部位!$A$4:$O$499,10,FALSE)</f>
        <v>#N/A</v>
      </c>
      <c r="AA1080" s="40" t="e">
        <f>VLOOKUP($B1080,期貨大額交易人未沖銷部位!$A$4:$O$499,13,FALSE)</f>
        <v>#N/A</v>
      </c>
      <c r="AB1080" s="40" t="e">
        <f>VLOOKUP($B1080,期貨大額交易人未沖銷部位!$A$4:$O$499,14,FALSE)</f>
        <v>#N/A</v>
      </c>
      <c r="AC1080" s="40" t="e">
        <f>VLOOKUP($B1080,期貨大額交易人未沖銷部位!$A$4:$O$499,15,FALSE)</f>
        <v>#N/A</v>
      </c>
      <c r="AD1080" s="33" t="e">
        <f>VLOOKUP($B1080,三大美股走勢!$A$4:$J$495,4,FALSE)</f>
        <v>#N/A</v>
      </c>
      <c r="AE1080" s="33" t="e">
        <f>VLOOKUP($B1080,三大美股走勢!$A$4:$J$495,7,FALSE)</f>
        <v>#N/A</v>
      </c>
      <c r="AF1080" s="33" t="e">
        <f>VLOOKUP($B1080,三大美股走勢!$A$4:$J$495,10,FALSE)</f>
        <v>#N/A</v>
      </c>
    </row>
    <row r="1081" spans="2:32">
      <c r="B1081" s="32">
        <v>43860</v>
      </c>
      <c r="C1081" s="33" t="e">
        <f>VLOOKUP($B1081,大盤與近月台指!$A$4:$I$499,2,FALSE)</f>
        <v>#N/A</v>
      </c>
      <c r="D1081" s="34" t="e">
        <f>VLOOKUP($B1081,大盤與近月台指!$A$4:$I$499,3,FALSE)</f>
        <v>#N/A</v>
      </c>
      <c r="E1081" s="35" t="e">
        <f>VLOOKUP($B1081,大盤與近月台指!$A$4:$I$499,4,FALSE)</f>
        <v>#N/A</v>
      </c>
      <c r="F1081" s="33" t="e">
        <f>VLOOKUP($B1081,大盤與近月台指!$A$4:$I$499,5,FALSE)</f>
        <v>#N/A</v>
      </c>
      <c r="G1081" s="49" t="e">
        <f>VLOOKUP($B1081,三大法人買賣超!$A$4:$I$500,3,FALSE)</f>
        <v>#N/A</v>
      </c>
      <c r="H1081" s="34" t="e">
        <f>VLOOKUP($B1081,三大法人買賣超!$A$4:$I$500,5,FALSE)</f>
        <v>#N/A</v>
      </c>
      <c r="I1081" s="27" t="e">
        <f>VLOOKUP($B1081,三大法人買賣超!$A$4:$I$500,7,FALSE)</f>
        <v>#N/A</v>
      </c>
      <c r="J1081" s="27" t="e">
        <f>VLOOKUP($B1081,三大法人買賣超!$A$4:$I$500,9,FALSE)</f>
        <v>#N/A</v>
      </c>
      <c r="K1081" s="37">
        <f>新台幣匯率美元指數!B1082</f>
        <v>0</v>
      </c>
      <c r="L1081" s="38">
        <f>新台幣匯率美元指數!C1082</f>
        <v>0</v>
      </c>
      <c r="M1081" s="39">
        <f>新台幣匯率美元指數!D1082</f>
        <v>0</v>
      </c>
      <c r="N1081" s="27" t="e">
        <f>VLOOKUP($B1081,外資期貨未平倉口數!$A$4:$M$499,4,FALSE)</f>
        <v>#N/A</v>
      </c>
      <c r="O1081" s="27" t="e">
        <f>VLOOKUP($B1081,外資期貨未平倉口數!$A$4:$M$499,9,FALSE)</f>
        <v>#N/A</v>
      </c>
      <c r="P1081" s="27" t="e">
        <f>VLOOKUP($B1081,外資期貨未平倉口數!$A$4:$M$499,10,FALSE)</f>
        <v>#N/A</v>
      </c>
      <c r="Q1081" s="27" t="e">
        <f>VLOOKUP($B1081,外資期貨未平倉口數!$A$4:$M$499,11,FALSE)</f>
        <v>#N/A</v>
      </c>
      <c r="R1081" s="64" t="e">
        <f>VLOOKUP($B1081,選擇權未平倉餘額!$A$4:$I$500,6,FALSE)</f>
        <v>#N/A</v>
      </c>
      <c r="S1081" s="64" t="e">
        <f>VLOOKUP($B1081,選擇權未平倉餘額!$A$4:$I$500,7,FALSE)</f>
        <v>#N/A</v>
      </c>
      <c r="T1081" s="64" t="e">
        <f>VLOOKUP($B1081,選擇權未平倉餘額!$A$4:$I$500,8,FALSE)</f>
        <v>#N/A</v>
      </c>
      <c r="U1081" s="64" t="e">
        <f>VLOOKUP($B1081,選擇權未平倉餘額!$A$4:$I$500,9,FALSE)</f>
        <v>#N/A</v>
      </c>
      <c r="V1081" s="39" t="e">
        <f>VLOOKUP($B1081,臺指選擇權P_C_Ratios!$A$4:$C$500,3,FALSE)</f>
        <v>#N/A</v>
      </c>
      <c r="W1081" s="41" t="e">
        <f>VLOOKUP($B1081,散戶多空比!$A$6:$L$500,12,FALSE)</f>
        <v>#N/A</v>
      </c>
      <c r="X1081" s="40" t="e">
        <f>VLOOKUP($B1081,期貨大額交易人未沖銷部位!$A$4:$O$499,4,FALSE)</f>
        <v>#N/A</v>
      </c>
      <c r="Y1081" s="40" t="e">
        <f>VLOOKUP($B1081,期貨大額交易人未沖銷部位!$A$4:$O$499,7,FALSE)</f>
        <v>#N/A</v>
      </c>
      <c r="Z1081" s="40" t="e">
        <f>VLOOKUP($B1081,期貨大額交易人未沖銷部位!$A$4:$O$499,10,FALSE)</f>
        <v>#N/A</v>
      </c>
      <c r="AA1081" s="40" t="e">
        <f>VLOOKUP($B1081,期貨大額交易人未沖銷部位!$A$4:$O$499,13,FALSE)</f>
        <v>#N/A</v>
      </c>
      <c r="AB1081" s="40" t="e">
        <f>VLOOKUP($B1081,期貨大額交易人未沖銷部位!$A$4:$O$499,14,FALSE)</f>
        <v>#N/A</v>
      </c>
      <c r="AC1081" s="40" t="e">
        <f>VLOOKUP($B1081,期貨大額交易人未沖銷部位!$A$4:$O$499,15,FALSE)</f>
        <v>#N/A</v>
      </c>
      <c r="AD1081" s="33" t="e">
        <f>VLOOKUP($B1081,三大美股走勢!$A$4:$J$495,4,FALSE)</f>
        <v>#N/A</v>
      </c>
      <c r="AE1081" s="33" t="e">
        <f>VLOOKUP($B1081,三大美股走勢!$A$4:$J$495,7,FALSE)</f>
        <v>#N/A</v>
      </c>
      <c r="AF1081" s="33" t="e">
        <f>VLOOKUP($B1081,三大美股走勢!$A$4:$J$495,10,FALSE)</f>
        <v>#N/A</v>
      </c>
    </row>
    <row r="1082" spans="2:32">
      <c r="B1082" s="32">
        <v>43861</v>
      </c>
      <c r="C1082" s="33" t="e">
        <f>VLOOKUP($B1082,大盤與近月台指!$A$4:$I$499,2,FALSE)</f>
        <v>#N/A</v>
      </c>
      <c r="D1082" s="34" t="e">
        <f>VLOOKUP($B1082,大盤與近月台指!$A$4:$I$499,3,FALSE)</f>
        <v>#N/A</v>
      </c>
      <c r="E1082" s="35" t="e">
        <f>VLOOKUP($B1082,大盤與近月台指!$A$4:$I$499,4,FALSE)</f>
        <v>#N/A</v>
      </c>
      <c r="F1082" s="33" t="e">
        <f>VLOOKUP($B1082,大盤與近月台指!$A$4:$I$499,5,FALSE)</f>
        <v>#N/A</v>
      </c>
      <c r="G1082" s="49" t="e">
        <f>VLOOKUP($B1082,三大法人買賣超!$A$4:$I$500,3,FALSE)</f>
        <v>#N/A</v>
      </c>
      <c r="H1082" s="34" t="e">
        <f>VLOOKUP($B1082,三大法人買賣超!$A$4:$I$500,5,FALSE)</f>
        <v>#N/A</v>
      </c>
      <c r="I1082" s="27" t="e">
        <f>VLOOKUP($B1082,三大法人買賣超!$A$4:$I$500,7,FALSE)</f>
        <v>#N/A</v>
      </c>
      <c r="J1082" s="27" t="e">
        <f>VLOOKUP($B1082,三大法人買賣超!$A$4:$I$500,9,FALSE)</f>
        <v>#N/A</v>
      </c>
      <c r="K1082" s="37">
        <f>新台幣匯率美元指數!B1083</f>
        <v>0</v>
      </c>
      <c r="L1082" s="38">
        <f>新台幣匯率美元指數!C1083</f>
        <v>0</v>
      </c>
      <c r="M1082" s="39">
        <f>新台幣匯率美元指數!D1083</f>
        <v>0</v>
      </c>
      <c r="N1082" s="27" t="e">
        <f>VLOOKUP($B1082,外資期貨未平倉口數!$A$4:$M$499,4,FALSE)</f>
        <v>#N/A</v>
      </c>
      <c r="O1082" s="27" t="e">
        <f>VLOOKUP($B1082,外資期貨未平倉口數!$A$4:$M$499,9,FALSE)</f>
        <v>#N/A</v>
      </c>
      <c r="P1082" s="27" t="e">
        <f>VLOOKUP($B1082,外資期貨未平倉口數!$A$4:$M$499,10,FALSE)</f>
        <v>#N/A</v>
      </c>
      <c r="Q1082" s="27" t="e">
        <f>VLOOKUP($B1082,外資期貨未平倉口數!$A$4:$M$499,11,FALSE)</f>
        <v>#N/A</v>
      </c>
      <c r="R1082" s="64" t="e">
        <f>VLOOKUP($B1082,選擇權未平倉餘額!$A$4:$I$500,6,FALSE)</f>
        <v>#N/A</v>
      </c>
      <c r="S1082" s="64" t="e">
        <f>VLOOKUP($B1082,選擇權未平倉餘額!$A$4:$I$500,7,FALSE)</f>
        <v>#N/A</v>
      </c>
      <c r="T1082" s="64" t="e">
        <f>VLOOKUP($B1082,選擇權未平倉餘額!$A$4:$I$500,8,FALSE)</f>
        <v>#N/A</v>
      </c>
      <c r="U1082" s="64" t="e">
        <f>VLOOKUP($B1082,選擇權未平倉餘額!$A$4:$I$500,9,FALSE)</f>
        <v>#N/A</v>
      </c>
      <c r="V1082" s="39" t="e">
        <f>VLOOKUP($B1082,臺指選擇權P_C_Ratios!$A$4:$C$500,3,FALSE)</f>
        <v>#N/A</v>
      </c>
      <c r="W1082" s="41" t="e">
        <f>VLOOKUP($B1082,散戶多空比!$A$6:$L$500,12,FALSE)</f>
        <v>#N/A</v>
      </c>
      <c r="X1082" s="40" t="e">
        <f>VLOOKUP($B1082,期貨大額交易人未沖銷部位!$A$4:$O$499,4,FALSE)</f>
        <v>#N/A</v>
      </c>
      <c r="Y1082" s="40" t="e">
        <f>VLOOKUP($B1082,期貨大額交易人未沖銷部位!$A$4:$O$499,7,FALSE)</f>
        <v>#N/A</v>
      </c>
      <c r="Z1082" s="40" t="e">
        <f>VLOOKUP($B1082,期貨大額交易人未沖銷部位!$A$4:$O$499,10,FALSE)</f>
        <v>#N/A</v>
      </c>
      <c r="AA1082" s="40" t="e">
        <f>VLOOKUP($B1082,期貨大額交易人未沖銷部位!$A$4:$O$499,13,FALSE)</f>
        <v>#N/A</v>
      </c>
      <c r="AB1082" s="40" t="e">
        <f>VLOOKUP($B1082,期貨大額交易人未沖銷部位!$A$4:$O$499,14,FALSE)</f>
        <v>#N/A</v>
      </c>
      <c r="AC1082" s="40" t="e">
        <f>VLOOKUP($B1082,期貨大額交易人未沖銷部位!$A$4:$O$499,15,FALSE)</f>
        <v>#N/A</v>
      </c>
      <c r="AD1082" s="33" t="e">
        <f>VLOOKUP($B1082,三大美股走勢!$A$4:$J$495,4,FALSE)</f>
        <v>#N/A</v>
      </c>
      <c r="AE1082" s="33" t="e">
        <f>VLOOKUP($B1082,三大美股走勢!$A$4:$J$495,7,FALSE)</f>
        <v>#N/A</v>
      </c>
      <c r="AF1082" s="33" t="e">
        <f>VLOOKUP($B1082,三大美股走勢!$A$4:$J$495,10,FALSE)</f>
        <v>#N/A</v>
      </c>
    </row>
    <row r="1083" spans="2:32">
      <c r="B1083" s="32">
        <v>43862</v>
      </c>
      <c r="C1083" s="33" t="e">
        <f>VLOOKUP($B1083,大盤與近月台指!$A$4:$I$499,2,FALSE)</f>
        <v>#N/A</v>
      </c>
      <c r="D1083" s="34" t="e">
        <f>VLOOKUP($B1083,大盤與近月台指!$A$4:$I$499,3,FALSE)</f>
        <v>#N/A</v>
      </c>
      <c r="E1083" s="35" t="e">
        <f>VLOOKUP($B1083,大盤與近月台指!$A$4:$I$499,4,FALSE)</f>
        <v>#N/A</v>
      </c>
      <c r="F1083" s="33" t="e">
        <f>VLOOKUP($B1083,大盤與近月台指!$A$4:$I$499,5,FALSE)</f>
        <v>#N/A</v>
      </c>
      <c r="G1083" s="49" t="e">
        <f>VLOOKUP($B1083,三大法人買賣超!$A$4:$I$500,3,FALSE)</f>
        <v>#N/A</v>
      </c>
      <c r="H1083" s="34" t="e">
        <f>VLOOKUP($B1083,三大法人買賣超!$A$4:$I$500,5,FALSE)</f>
        <v>#N/A</v>
      </c>
      <c r="I1083" s="27" t="e">
        <f>VLOOKUP($B1083,三大法人買賣超!$A$4:$I$500,7,FALSE)</f>
        <v>#N/A</v>
      </c>
      <c r="J1083" s="27" t="e">
        <f>VLOOKUP($B1083,三大法人買賣超!$A$4:$I$500,9,FALSE)</f>
        <v>#N/A</v>
      </c>
      <c r="K1083" s="37">
        <f>新台幣匯率美元指數!B1084</f>
        <v>0</v>
      </c>
      <c r="L1083" s="38">
        <f>新台幣匯率美元指數!C1084</f>
        <v>0</v>
      </c>
      <c r="M1083" s="39">
        <f>新台幣匯率美元指數!D1084</f>
        <v>0</v>
      </c>
      <c r="N1083" s="27" t="e">
        <f>VLOOKUP($B1083,外資期貨未平倉口數!$A$4:$M$499,4,FALSE)</f>
        <v>#N/A</v>
      </c>
      <c r="O1083" s="27" t="e">
        <f>VLOOKUP($B1083,外資期貨未平倉口數!$A$4:$M$499,9,FALSE)</f>
        <v>#N/A</v>
      </c>
      <c r="P1083" s="27" t="e">
        <f>VLOOKUP($B1083,外資期貨未平倉口數!$A$4:$M$499,10,FALSE)</f>
        <v>#N/A</v>
      </c>
      <c r="Q1083" s="27" t="e">
        <f>VLOOKUP($B1083,外資期貨未平倉口數!$A$4:$M$499,11,FALSE)</f>
        <v>#N/A</v>
      </c>
      <c r="R1083" s="64" t="e">
        <f>VLOOKUP($B1083,選擇權未平倉餘額!$A$4:$I$500,6,FALSE)</f>
        <v>#N/A</v>
      </c>
      <c r="S1083" s="64" t="e">
        <f>VLOOKUP($B1083,選擇權未平倉餘額!$A$4:$I$500,7,FALSE)</f>
        <v>#N/A</v>
      </c>
      <c r="T1083" s="64" t="e">
        <f>VLOOKUP($B1083,選擇權未平倉餘額!$A$4:$I$500,8,FALSE)</f>
        <v>#N/A</v>
      </c>
      <c r="U1083" s="64" t="e">
        <f>VLOOKUP($B1083,選擇權未平倉餘額!$A$4:$I$500,9,FALSE)</f>
        <v>#N/A</v>
      </c>
      <c r="V1083" s="39" t="e">
        <f>VLOOKUP($B1083,臺指選擇權P_C_Ratios!$A$4:$C$500,3,FALSE)</f>
        <v>#N/A</v>
      </c>
      <c r="W1083" s="41" t="e">
        <f>VLOOKUP($B1083,散戶多空比!$A$6:$L$500,12,FALSE)</f>
        <v>#N/A</v>
      </c>
      <c r="X1083" s="40" t="e">
        <f>VLOOKUP($B1083,期貨大額交易人未沖銷部位!$A$4:$O$499,4,FALSE)</f>
        <v>#N/A</v>
      </c>
      <c r="Y1083" s="40" t="e">
        <f>VLOOKUP($B1083,期貨大額交易人未沖銷部位!$A$4:$O$499,7,FALSE)</f>
        <v>#N/A</v>
      </c>
      <c r="Z1083" s="40" t="e">
        <f>VLOOKUP($B1083,期貨大額交易人未沖銷部位!$A$4:$O$499,10,FALSE)</f>
        <v>#N/A</v>
      </c>
      <c r="AA1083" s="40" t="e">
        <f>VLOOKUP($B1083,期貨大額交易人未沖銷部位!$A$4:$O$499,13,FALSE)</f>
        <v>#N/A</v>
      </c>
      <c r="AB1083" s="40" t="e">
        <f>VLOOKUP($B1083,期貨大額交易人未沖銷部位!$A$4:$O$499,14,FALSE)</f>
        <v>#N/A</v>
      </c>
      <c r="AC1083" s="40" t="e">
        <f>VLOOKUP($B1083,期貨大額交易人未沖銷部位!$A$4:$O$499,15,FALSE)</f>
        <v>#N/A</v>
      </c>
      <c r="AD1083" s="33" t="e">
        <f>VLOOKUP($B1083,三大美股走勢!$A$4:$J$495,4,FALSE)</f>
        <v>#N/A</v>
      </c>
      <c r="AE1083" s="33" t="e">
        <f>VLOOKUP($B1083,三大美股走勢!$A$4:$J$495,7,FALSE)</f>
        <v>#N/A</v>
      </c>
      <c r="AF1083" s="33" t="e">
        <f>VLOOKUP($B1083,三大美股走勢!$A$4:$J$495,10,FALSE)</f>
        <v>#N/A</v>
      </c>
    </row>
    <row r="1084" spans="2:32">
      <c r="B1084" s="32">
        <v>43863</v>
      </c>
      <c r="C1084" s="33" t="e">
        <f>VLOOKUP($B1084,大盤與近月台指!$A$4:$I$499,2,FALSE)</f>
        <v>#N/A</v>
      </c>
      <c r="D1084" s="34" t="e">
        <f>VLOOKUP($B1084,大盤與近月台指!$A$4:$I$499,3,FALSE)</f>
        <v>#N/A</v>
      </c>
      <c r="E1084" s="35" t="e">
        <f>VLOOKUP($B1084,大盤與近月台指!$A$4:$I$499,4,FALSE)</f>
        <v>#N/A</v>
      </c>
      <c r="F1084" s="33" t="e">
        <f>VLOOKUP($B1084,大盤與近月台指!$A$4:$I$499,5,FALSE)</f>
        <v>#N/A</v>
      </c>
      <c r="G1084" s="49" t="e">
        <f>VLOOKUP($B1084,三大法人買賣超!$A$4:$I$500,3,FALSE)</f>
        <v>#N/A</v>
      </c>
      <c r="H1084" s="34" t="e">
        <f>VLOOKUP($B1084,三大法人買賣超!$A$4:$I$500,5,FALSE)</f>
        <v>#N/A</v>
      </c>
      <c r="I1084" s="27" t="e">
        <f>VLOOKUP($B1084,三大法人買賣超!$A$4:$I$500,7,FALSE)</f>
        <v>#N/A</v>
      </c>
      <c r="J1084" s="27" t="e">
        <f>VLOOKUP($B1084,三大法人買賣超!$A$4:$I$500,9,FALSE)</f>
        <v>#N/A</v>
      </c>
      <c r="K1084" s="37">
        <f>新台幣匯率美元指數!B1085</f>
        <v>0</v>
      </c>
      <c r="L1084" s="38">
        <f>新台幣匯率美元指數!C1085</f>
        <v>0</v>
      </c>
      <c r="M1084" s="39">
        <f>新台幣匯率美元指數!D1085</f>
        <v>0</v>
      </c>
      <c r="N1084" s="27" t="e">
        <f>VLOOKUP($B1084,外資期貨未平倉口數!$A$4:$M$499,4,FALSE)</f>
        <v>#N/A</v>
      </c>
      <c r="O1084" s="27" t="e">
        <f>VLOOKUP($B1084,外資期貨未平倉口數!$A$4:$M$499,9,FALSE)</f>
        <v>#N/A</v>
      </c>
      <c r="P1084" s="27" t="e">
        <f>VLOOKUP($B1084,外資期貨未平倉口數!$A$4:$M$499,10,FALSE)</f>
        <v>#N/A</v>
      </c>
      <c r="Q1084" s="27" t="e">
        <f>VLOOKUP($B1084,外資期貨未平倉口數!$A$4:$M$499,11,FALSE)</f>
        <v>#N/A</v>
      </c>
      <c r="R1084" s="64" t="e">
        <f>VLOOKUP($B1084,選擇權未平倉餘額!$A$4:$I$500,6,FALSE)</f>
        <v>#N/A</v>
      </c>
      <c r="S1084" s="64" t="e">
        <f>VLOOKUP($B1084,選擇權未平倉餘額!$A$4:$I$500,7,FALSE)</f>
        <v>#N/A</v>
      </c>
      <c r="T1084" s="64" t="e">
        <f>VLOOKUP($B1084,選擇權未平倉餘額!$A$4:$I$500,8,FALSE)</f>
        <v>#N/A</v>
      </c>
      <c r="U1084" s="64" t="e">
        <f>VLOOKUP($B1084,選擇權未平倉餘額!$A$4:$I$500,9,FALSE)</f>
        <v>#N/A</v>
      </c>
      <c r="V1084" s="39" t="e">
        <f>VLOOKUP($B1084,臺指選擇權P_C_Ratios!$A$4:$C$500,3,FALSE)</f>
        <v>#N/A</v>
      </c>
      <c r="W1084" s="41" t="e">
        <f>VLOOKUP($B1084,散戶多空比!$A$6:$L$500,12,FALSE)</f>
        <v>#N/A</v>
      </c>
      <c r="X1084" s="40" t="e">
        <f>VLOOKUP($B1084,期貨大額交易人未沖銷部位!$A$4:$O$499,4,FALSE)</f>
        <v>#N/A</v>
      </c>
      <c r="Y1084" s="40" t="e">
        <f>VLOOKUP($B1084,期貨大額交易人未沖銷部位!$A$4:$O$499,7,FALSE)</f>
        <v>#N/A</v>
      </c>
      <c r="Z1084" s="40" t="e">
        <f>VLOOKUP($B1084,期貨大額交易人未沖銷部位!$A$4:$O$499,10,FALSE)</f>
        <v>#N/A</v>
      </c>
      <c r="AA1084" s="40" t="e">
        <f>VLOOKUP($B1084,期貨大額交易人未沖銷部位!$A$4:$O$499,13,FALSE)</f>
        <v>#N/A</v>
      </c>
      <c r="AB1084" s="40" t="e">
        <f>VLOOKUP($B1084,期貨大額交易人未沖銷部位!$A$4:$O$499,14,FALSE)</f>
        <v>#N/A</v>
      </c>
      <c r="AC1084" s="40" t="e">
        <f>VLOOKUP($B1084,期貨大額交易人未沖銷部位!$A$4:$O$499,15,FALSE)</f>
        <v>#N/A</v>
      </c>
      <c r="AD1084" s="33" t="e">
        <f>VLOOKUP($B1084,三大美股走勢!$A$4:$J$495,4,FALSE)</f>
        <v>#N/A</v>
      </c>
      <c r="AE1084" s="33" t="e">
        <f>VLOOKUP($B1084,三大美股走勢!$A$4:$J$495,7,FALSE)</f>
        <v>#N/A</v>
      </c>
      <c r="AF1084" s="33" t="e">
        <f>VLOOKUP($B1084,三大美股走勢!$A$4:$J$495,10,FALSE)</f>
        <v>#N/A</v>
      </c>
    </row>
    <row r="1085" spans="2:32">
      <c r="B1085" s="32">
        <v>43864</v>
      </c>
      <c r="C1085" s="33" t="e">
        <f>VLOOKUP($B1085,大盤與近月台指!$A$4:$I$499,2,FALSE)</f>
        <v>#N/A</v>
      </c>
      <c r="D1085" s="34" t="e">
        <f>VLOOKUP($B1085,大盤與近月台指!$A$4:$I$499,3,FALSE)</f>
        <v>#N/A</v>
      </c>
      <c r="E1085" s="35" t="e">
        <f>VLOOKUP($B1085,大盤與近月台指!$A$4:$I$499,4,FALSE)</f>
        <v>#N/A</v>
      </c>
      <c r="F1085" s="33" t="e">
        <f>VLOOKUP($B1085,大盤與近月台指!$A$4:$I$499,5,FALSE)</f>
        <v>#N/A</v>
      </c>
      <c r="G1085" s="49" t="e">
        <f>VLOOKUP($B1085,三大法人買賣超!$A$4:$I$500,3,FALSE)</f>
        <v>#N/A</v>
      </c>
      <c r="H1085" s="34" t="e">
        <f>VLOOKUP($B1085,三大法人買賣超!$A$4:$I$500,5,FALSE)</f>
        <v>#N/A</v>
      </c>
      <c r="I1085" s="27" t="e">
        <f>VLOOKUP($B1085,三大法人買賣超!$A$4:$I$500,7,FALSE)</f>
        <v>#N/A</v>
      </c>
      <c r="J1085" s="27" t="e">
        <f>VLOOKUP($B1085,三大法人買賣超!$A$4:$I$500,9,FALSE)</f>
        <v>#N/A</v>
      </c>
      <c r="K1085" s="37">
        <f>新台幣匯率美元指數!B1086</f>
        <v>0</v>
      </c>
      <c r="L1085" s="38">
        <f>新台幣匯率美元指數!C1086</f>
        <v>0</v>
      </c>
      <c r="M1085" s="39">
        <f>新台幣匯率美元指數!D1086</f>
        <v>0</v>
      </c>
      <c r="N1085" s="27" t="e">
        <f>VLOOKUP($B1085,外資期貨未平倉口數!$A$4:$M$499,4,FALSE)</f>
        <v>#N/A</v>
      </c>
      <c r="O1085" s="27" t="e">
        <f>VLOOKUP($B1085,外資期貨未平倉口數!$A$4:$M$499,9,FALSE)</f>
        <v>#N/A</v>
      </c>
      <c r="P1085" s="27" t="e">
        <f>VLOOKUP($B1085,外資期貨未平倉口數!$A$4:$M$499,10,FALSE)</f>
        <v>#N/A</v>
      </c>
      <c r="Q1085" s="27" t="e">
        <f>VLOOKUP($B1085,外資期貨未平倉口數!$A$4:$M$499,11,FALSE)</f>
        <v>#N/A</v>
      </c>
      <c r="R1085" s="64" t="e">
        <f>VLOOKUP($B1085,選擇權未平倉餘額!$A$4:$I$500,6,FALSE)</f>
        <v>#N/A</v>
      </c>
      <c r="S1085" s="64" t="e">
        <f>VLOOKUP($B1085,選擇權未平倉餘額!$A$4:$I$500,7,FALSE)</f>
        <v>#N/A</v>
      </c>
      <c r="T1085" s="64" t="e">
        <f>VLOOKUP($B1085,選擇權未平倉餘額!$A$4:$I$500,8,FALSE)</f>
        <v>#N/A</v>
      </c>
      <c r="U1085" s="64" t="e">
        <f>VLOOKUP($B1085,選擇權未平倉餘額!$A$4:$I$500,9,FALSE)</f>
        <v>#N/A</v>
      </c>
      <c r="V1085" s="39" t="e">
        <f>VLOOKUP($B1085,臺指選擇權P_C_Ratios!$A$4:$C$500,3,FALSE)</f>
        <v>#N/A</v>
      </c>
      <c r="W1085" s="41" t="e">
        <f>VLOOKUP($B1085,散戶多空比!$A$6:$L$500,12,FALSE)</f>
        <v>#N/A</v>
      </c>
      <c r="X1085" s="40" t="e">
        <f>VLOOKUP($B1085,期貨大額交易人未沖銷部位!$A$4:$O$499,4,FALSE)</f>
        <v>#N/A</v>
      </c>
      <c r="Y1085" s="40" t="e">
        <f>VLOOKUP($B1085,期貨大額交易人未沖銷部位!$A$4:$O$499,7,FALSE)</f>
        <v>#N/A</v>
      </c>
      <c r="Z1085" s="40" t="e">
        <f>VLOOKUP($B1085,期貨大額交易人未沖銷部位!$A$4:$O$499,10,FALSE)</f>
        <v>#N/A</v>
      </c>
      <c r="AA1085" s="40" t="e">
        <f>VLOOKUP($B1085,期貨大額交易人未沖銷部位!$A$4:$O$499,13,FALSE)</f>
        <v>#N/A</v>
      </c>
      <c r="AB1085" s="40" t="e">
        <f>VLOOKUP($B1085,期貨大額交易人未沖銷部位!$A$4:$O$499,14,FALSE)</f>
        <v>#N/A</v>
      </c>
      <c r="AC1085" s="40" t="e">
        <f>VLOOKUP($B1085,期貨大額交易人未沖銷部位!$A$4:$O$499,15,FALSE)</f>
        <v>#N/A</v>
      </c>
      <c r="AD1085" s="33" t="e">
        <f>VLOOKUP($B1085,三大美股走勢!$A$4:$J$495,4,FALSE)</f>
        <v>#N/A</v>
      </c>
      <c r="AE1085" s="33" t="e">
        <f>VLOOKUP($B1085,三大美股走勢!$A$4:$J$495,7,FALSE)</f>
        <v>#N/A</v>
      </c>
      <c r="AF1085" s="33" t="e">
        <f>VLOOKUP($B1085,三大美股走勢!$A$4:$J$495,10,FALSE)</f>
        <v>#N/A</v>
      </c>
    </row>
    <row r="1086" spans="2:32">
      <c r="B1086" s="32">
        <v>43865</v>
      </c>
      <c r="C1086" s="33" t="e">
        <f>VLOOKUP($B1086,大盤與近月台指!$A$4:$I$499,2,FALSE)</f>
        <v>#N/A</v>
      </c>
      <c r="D1086" s="34" t="e">
        <f>VLOOKUP($B1086,大盤與近月台指!$A$4:$I$499,3,FALSE)</f>
        <v>#N/A</v>
      </c>
      <c r="E1086" s="35" t="e">
        <f>VLOOKUP($B1086,大盤與近月台指!$A$4:$I$499,4,FALSE)</f>
        <v>#N/A</v>
      </c>
      <c r="F1086" s="33" t="e">
        <f>VLOOKUP($B1086,大盤與近月台指!$A$4:$I$499,5,FALSE)</f>
        <v>#N/A</v>
      </c>
      <c r="G1086" s="49" t="e">
        <f>VLOOKUP($B1086,三大法人買賣超!$A$4:$I$500,3,FALSE)</f>
        <v>#N/A</v>
      </c>
      <c r="H1086" s="34" t="e">
        <f>VLOOKUP($B1086,三大法人買賣超!$A$4:$I$500,5,FALSE)</f>
        <v>#N/A</v>
      </c>
      <c r="I1086" s="27" t="e">
        <f>VLOOKUP($B1086,三大法人買賣超!$A$4:$I$500,7,FALSE)</f>
        <v>#N/A</v>
      </c>
      <c r="J1086" s="27" t="e">
        <f>VLOOKUP($B1086,三大法人買賣超!$A$4:$I$500,9,FALSE)</f>
        <v>#N/A</v>
      </c>
      <c r="K1086" s="37">
        <f>新台幣匯率美元指數!B1087</f>
        <v>0</v>
      </c>
      <c r="L1086" s="38">
        <f>新台幣匯率美元指數!C1087</f>
        <v>0</v>
      </c>
      <c r="M1086" s="39">
        <f>新台幣匯率美元指數!D1087</f>
        <v>0</v>
      </c>
      <c r="N1086" s="27" t="e">
        <f>VLOOKUP($B1086,外資期貨未平倉口數!$A$4:$M$499,4,FALSE)</f>
        <v>#N/A</v>
      </c>
      <c r="O1086" s="27" t="e">
        <f>VLOOKUP($B1086,外資期貨未平倉口數!$A$4:$M$499,9,FALSE)</f>
        <v>#N/A</v>
      </c>
      <c r="P1086" s="27" t="e">
        <f>VLOOKUP($B1086,外資期貨未平倉口數!$A$4:$M$499,10,FALSE)</f>
        <v>#N/A</v>
      </c>
      <c r="Q1086" s="27" t="e">
        <f>VLOOKUP($B1086,外資期貨未平倉口數!$A$4:$M$499,11,FALSE)</f>
        <v>#N/A</v>
      </c>
      <c r="R1086" s="64" t="e">
        <f>VLOOKUP($B1086,選擇權未平倉餘額!$A$4:$I$500,6,FALSE)</f>
        <v>#N/A</v>
      </c>
      <c r="S1086" s="64" t="e">
        <f>VLOOKUP($B1086,選擇權未平倉餘額!$A$4:$I$500,7,FALSE)</f>
        <v>#N/A</v>
      </c>
      <c r="T1086" s="64" t="e">
        <f>VLOOKUP($B1086,選擇權未平倉餘額!$A$4:$I$500,8,FALSE)</f>
        <v>#N/A</v>
      </c>
      <c r="U1086" s="64" t="e">
        <f>VLOOKUP($B1086,選擇權未平倉餘額!$A$4:$I$500,9,FALSE)</f>
        <v>#N/A</v>
      </c>
      <c r="V1086" s="39" t="e">
        <f>VLOOKUP($B1086,臺指選擇權P_C_Ratios!$A$4:$C$500,3,FALSE)</f>
        <v>#N/A</v>
      </c>
      <c r="W1086" s="41" t="e">
        <f>VLOOKUP($B1086,散戶多空比!$A$6:$L$500,12,FALSE)</f>
        <v>#N/A</v>
      </c>
      <c r="X1086" s="40" t="e">
        <f>VLOOKUP($B1086,期貨大額交易人未沖銷部位!$A$4:$O$499,4,FALSE)</f>
        <v>#N/A</v>
      </c>
      <c r="Y1086" s="40" t="e">
        <f>VLOOKUP($B1086,期貨大額交易人未沖銷部位!$A$4:$O$499,7,FALSE)</f>
        <v>#N/A</v>
      </c>
      <c r="Z1086" s="40" t="e">
        <f>VLOOKUP($B1086,期貨大額交易人未沖銷部位!$A$4:$O$499,10,FALSE)</f>
        <v>#N/A</v>
      </c>
      <c r="AA1086" s="40" t="e">
        <f>VLOOKUP($B1086,期貨大額交易人未沖銷部位!$A$4:$O$499,13,FALSE)</f>
        <v>#N/A</v>
      </c>
      <c r="AB1086" s="40" t="e">
        <f>VLOOKUP($B1086,期貨大額交易人未沖銷部位!$A$4:$O$499,14,FALSE)</f>
        <v>#N/A</v>
      </c>
      <c r="AC1086" s="40" t="e">
        <f>VLOOKUP($B1086,期貨大額交易人未沖銷部位!$A$4:$O$499,15,FALSE)</f>
        <v>#N/A</v>
      </c>
      <c r="AD1086" s="33" t="e">
        <f>VLOOKUP($B1086,三大美股走勢!$A$4:$J$495,4,FALSE)</f>
        <v>#N/A</v>
      </c>
      <c r="AE1086" s="33" t="e">
        <f>VLOOKUP($B1086,三大美股走勢!$A$4:$J$495,7,FALSE)</f>
        <v>#N/A</v>
      </c>
      <c r="AF1086" s="33" t="e">
        <f>VLOOKUP($B1086,三大美股走勢!$A$4:$J$495,10,FALSE)</f>
        <v>#N/A</v>
      </c>
    </row>
    <row r="1087" spans="2:32">
      <c r="B1087" s="32">
        <v>43866</v>
      </c>
      <c r="C1087" s="33" t="e">
        <f>VLOOKUP($B1087,大盤與近月台指!$A$4:$I$499,2,FALSE)</f>
        <v>#N/A</v>
      </c>
      <c r="D1087" s="34" t="e">
        <f>VLOOKUP($B1087,大盤與近月台指!$A$4:$I$499,3,FALSE)</f>
        <v>#N/A</v>
      </c>
      <c r="E1087" s="35" t="e">
        <f>VLOOKUP($B1087,大盤與近月台指!$A$4:$I$499,4,FALSE)</f>
        <v>#N/A</v>
      </c>
      <c r="F1087" s="33" t="e">
        <f>VLOOKUP($B1087,大盤與近月台指!$A$4:$I$499,5,FALSE)</f>
        <v>#N/A</v>
      </c>
      <c r="G1087" s="49" t="e">
        <f>VLOOKUP($B1087,三大法人買賣超!$A$4:$I$500,3,FALSE)</f>
        <v>#N/A</v>
      </c>
      <c r="H1087" s="34" t="e">
        <f>VLOOKUP($B1087,三大法人買賣超!$A$4:$I$500,5,FALSE)</f>
        <v>#N/A</v>
      </c>
      <c r="I1087" s="27" t="e">
        <f>VLOOKUP($B1087,三大法人買賣超!$A$4:$I$500,7,FALSE)</f>
        <v>#N/A</v>
      </c>
      <c r="J1087" s="27" t="e">
        <f>VLOOKUP($B1087,三大法人買賣超!$A$4:$I$500,9,FALSE)</f>
        <v>#N/A</v>
      </c>
      <c r="K1087" s="37">
        <f>新台幣匯率美元指數!B1088</f>
        <v>0</v>
      </c>
      <c r="L1087" s="38">
        <f>新台幣匯率美元指數!C1088</f>
        <v>0</v>
      </c>
      <c r="M1087" s="39">
        <f>新台幣匯率美元指數!D1088</f>
        <v>0</v>
      </c>
      <c r="N1087" s="27" t="e">
        <f>VLOOKUP($B1087,外資期貨未平倉口數!$A$4:$M$499,4,FALSE)</f>
        <v>#N/A</v>
      </c>
      <c r="O1087" s="27" t="e">
        <f>VLOOKUP($B1087,外資期貨未平倉口數!$A$4:$M$499,9,FALSE)</f>
        <v>#N/A</v>
      </c>
      <c r="P1087" s="27" t="e">
        <f>VLOOKUP($B1087,外資期貨未平倉口數!$A$4:$M$499,10,FALSE)</f>
        <v>#N/A</v>
      </c>
      <c r="Q1087" s="27" t="e">
        <f>VLOOKUP($B1087,外資期貨未平倉口數!$A$4:$M$499,11,FALSE)</f>
        <v>#N/A</v>
      </c>
      <c r="R1087" s="64" t="e">
        <f>VLOOKUP($B1087,選擇權未平倉餘額!$A$4:$I$500,6,FALSE)</f>
        <v>#N/A</v>
      </c>
      <c r="S1087" s="64" t="e">
        <f>VLOOKUP($B1087,選擇權未平倉餘額!$A$4:$I$500,7,FALSE)</f>
        <v>#N/A</v>
      </c>
      <c r="T1087" s="64" t="e">
        <f>VLOOKUP($B1087,選擇權未平倉餘額!$A$4:$I$500,8,FALSE)</f>
        <v>#N/A</v>
      </c>
      <c r="U1087" s="64" t="e">
        <f>VLOOKUP($B1087,選擇權未平倉餘額!$A$4:$I$500,9,FALSE)</f>
        <v>#N/A</v>
      </c>
      <c r="V1087" s="39" t="e">
        <f>VLOOKUP($B1087,臺指選擇權P_C_Ratios!$A$4:$C$500,3,FALSE)</f>
        <v>#N/A</v>
      </c>
      <c r="W1087" s="41" t="e">
        <f>VLOOKUP($B1087,散戶多空比!$A$6:$L$500,12,FALSE)</f>
        <v>#N/A</v>
      </c>
      <c r="X1087" s="40" t="e">
        <f>VLOOKUP($B1087,期貨大額交易人未沖銷部位!$A$4:$O$499,4,FALSE)</f>
        <v>#N/A</v>
      </c>
      <c r="Y1087" s="40" t="e">
        <f>VLOOKUP($B1087,期貨大額交易人未沖銷部位!$A$4:$O$499,7,FALSE)</f>
        <v>#N/A</v>
      </c>
      <c r="Z1087" s="40" t="e">
        <f>VLOOKUP($B1087,期貨大額交易人未沖銷部位!$A$4:$O$499,10,FALSE)</f>
        <v>#N/A</v>
      </c>
      <c r="AA1087" s="40" t="e">
        <f>VLOOKUP($B1087,期貨大額交易人未沖銷部位!$A$4:$O$499,13,FALSE)</f>
        <v>#N/A</v>
      </c>
      <c r="AB1087" s="40" t="e">
        <f>VLOOKUP($B1087,期貨大額交易人未沖銷部位!$A$4:$O$499,14,FALSE)</f>
        <v>#N/A</v>
      </c>
      <c r="AC1087" s="40" t="e">
        <f>VLOOKUP($B1087,期貨大額交易人未沖銷部位!$A$4:$O$499,15,FALSE)</f>
        <v>#N/A</v>
      </c>
      <c r="AD1087" s="33" t="e">
        <f>VLOOKUP($B1087,三大美股走勢!$A$4:$J$495,4,FALSE)</f>
        <v>#N/A</v>
      </c>
      <c r="AE1087" s="33" t="e">
        <f>VLOOKUP($B1087,三大美股走勢!$A$4:$J$495,7,FALSE)</f>
        <v>#N/A</v>
      </c>
      <c r="AF1087" s="33" t="e">
        <f>VLOOKUP($B1087,三大美股走勢!$A$4:$J$495,10,FALSE)</f>
        <v>#N/A</v>
      </c>
    </row>
    <row r="1088" spans="2:32">
      <c r="B1088" s="32">
        <v>43867</v>
      </c>
      <c r="C1088" s="33" t="e">
        <f>VLOOKUP($B1088,大盤與近月台指!$A$4:$I$499,2,FALSE)</f>
        <v>#N/A</v>
      </c>
      <c r="D1088" s="34" t="e">
        <f>VLOOKUP($B1088,大盤與近月台指!$A$4:$I$499,3,FALSE)</f>
        <v>#N/A</v>
      </c>
      <c r="E1088" s="35" t="e">
        <f>VLOOKUP($B1088,大盤與近月台指!$A$4:$I$499,4,FALSE)</f>
        <v>#N/A</v>
      </c>
      <c r="F1088" s="33" t="e">
        <f>VLOOKUP($B1088,大盤與近月台指!$A$4:$I$499,5,FALSE)</f>
        <v>#N/A</v>
      </c>
      <c r="G1088" s="49" t="e">
        <f>VLOOKUP($B1088,三大法人買賣超!$A$4:$I$500,3,FALSE)</f>
        <v>#N/A</v>
      </c>
      <c r="H1088" s="34" t="e">
        <f>VLOOKUP($B1088,三大法人買賣超!$A$4:$I$500,5,FALSE)</f>
        <v>#N/A</v>
      </c>
      <c r="I1088" s="27" t="e">
        <f>VLOOKUP($B1088,三大法人買賣超!$A$4:$I$500,7,FALSE)</f>
        <v>#N/A</v>
      </c>
      <c r="J1088" s="27" t="e">
        <f>VLOOKUP($B1088,三大法人買賣超!$A$4:$I$500,9,FALSE)</f>
        <v>#N/A</v>
      </c>
      <c r="K1088" s="37">
        <f>新台幣匯率美元指數!B1089</f>
        <v>0</v>
      </c>
      <c r="L1088" s="38">
        <f>新台幣匯率美元指數!C1089</f>
        <v>0</v>
      </c>
      <c r="M1088" s="39">
        <f>新台幣匯率美元指數!D1089</f>
        <v>0</v>
      </c>
      <c r="N1088" s="27" t="e">
        <f>VLOOKUP($B1088,外資期貨未平倉口數!$A$4:$M$499,4,FALSE)</f>
        <v>#N/A</v>
      </c>
      <c r="O1088" s="27" t="e">
        <f>VLOOKUP($B1088,外資期貨未平倉口數!$A$4:$M$499,9,FALSE)</f>
        <v>#N/A</v>
      </c>
      <c r="P1088" s="27" t="e">
        <f>VLOOKUP($B1088,外資期貨未平倉口數!$A$4:$M$499,10,FALSE)</f>
        <v>#N/A</v>
      </c>
      <c r="Q1088" s="27" t="e">
        <f>VLOOKUP($B1088,外資期貨未平倉口數!$A$4:$M$499,11,FALSE)</f>
        <v>#N/A</v>
      </c>
      <c r="R1088" s="64" t="e">
        <f>VLOOKUP($B1088,選擇權未平倉餘額!$A$4:$I$500,6,FALSE)</f>
        <v>#N/A</v>
      </c>
      <c r="S1088" s="64" t="e">
        <f>VLOOKUP($B1088,選擇權未平倉餘額!$A$4:$I$500,7,FALSE)</f>
        <v>#N/A</v>
      </c>
      <c r="T1088" s="64" t="e">
        <f>VLOOKUP($B1088,選擇權未平倉餘額!$A$4:$I$500,8,FALSE)</f>
        <v>#N/A</v>
      </c>
      <c r="U1088" s="64" t="e">
        <f>VLOOKUP($B1088,選擇權未平倉餘額!$A$4:$I$500,9,FALSE)</f>
        <v>#N/A</v>
      </c>
      <c r="V1088" s="39" t="e">
        <f>VLOOKUP($B1088,臺指選擇權P_C_Ratios!$A$4:$C$500,3,FALSE)</f>
        <v>#N/A</v>
      </c>
      <c r="W1088" s="41" t="e">
        <f>VLOOKUP($B1088,散戶多空比!$A$6:$L$500,12,FALSE)</f>
        <v>#N/A</v>
      </c>
      <c r="X1088" s="40" t="e">
        <f>VLOOKUP($B1088,期貨大額交易人未沖銷部位!$A$4:$O$499,4,FALSE)</f>
        <v>#N/A</v>
      </c>
      <c r="Y1088" s="40" t="e">
        <f>VLOOKUP($B1088,期貨大額交易人未沖銷部位!$A$4:$O$499,7,FALSE)</f>
        <v>#N/A</v>
      </c>
      <c r="Z1088" s="40" t="e">
        <f>VLOOKUP($B1088,期貨大額交易人未沖銷部位!$A$4:$O$499,10,FALSE)</f>
        <v>#N/A</v>
      </c>
      <c r="AA1088" s="40" t="e">
        <f>VLOOKUP($B1088,期貨大額交易人未沖銷部位!$A$4:$O$499,13,FALSE)</f>
        <v>#N/A</v>
      </c>
      <c r="AB1088" s="40" t="e">
        <f>VLOOKUP($B1088,期貨大額交易人未沖銷部位!$A$4:$O$499,14,FALSE)</f>
        <v>#N/A</v>
      </c>
      <c r="AC1088" s="40" t="e">
        <f>VLOOKUP($B1088,期貨大額交易人未沖銷部位!$A$4:$O$499,15,FALSE)</f>
        <v>#N/A</v>
      </c>
      <c r="AD1088" s="33" t="e">
        <f>VLOOKUP($B1088,三大美股走勢!$A$4:$J$495,4,FALSE)</f>
        <v>#N/A</v>
      </c>
      <c r="AE1088" s="33" t="e">
        <f>VLOOKUP($B1088,三大美股走勢!$A$4:$J$495,7,FALSE)</f>
        <v>#N/A</v>
      </c>
      <c r="AF1088" s="33" t="e">
        <f>VLOOKUP($B1088,三大美股走勢!$A$4:$J$495,10,FALSE)</f>
        <v>#N/A</v>
      </c>
    </row>
    <row r="1089" spans="2:32">
      <c r="B1089" s="32">
        <v>43868</v>
      </c>
      <c r="C1089" s="33" t="e">
        <f>VLOOKUP($B1089,大盤與近月台指!$A$4:$I$499,2,FALSE)</f>
        <v>#N/A</v>
      </c>
      <c r="D1089" s="34" t="e">
        <f>VLOOKUP($B1089,大盤與近月台指!$A$4:$I$499,3,FALSE)</f>
        <v>#N/A</v>
      </c>
      <c r="E1089" s="35" t="e">
        <f>VLOOKUP($B1089,大盤與近月台指!$A$4:$I$499,4,FALSE)</f>
        <v>#N/A</v>
      </c>
      <c r="F1089" s="33" t="e">
        <f>VLOOKUP($B1089,大盤與近月台指!$A$4:$I$499,5,FALSE)</f>
        <v>#N/A</v>
      </c>
      <c r="G1089" s="49" t="e">
        <f>VLOOKUP($B1089,三大法人買賣超!$A$4:$I$500,3,FALSE)</f>
        <v>#N/A</v>
      </c>
      <c r="H1089" s="34" t="e">
        <f>VLOOKUP($B1089,三大法人買賣超!$A$4:$I$500,5,FALSE)</f>
        <v>#N/A</v>
      </c>
      <c r="I1089" s="27" t="e">
        <f>VLOOKUP($B1089,三大法人買賣超!$A$4:$I$500,7,FALSE)</f>
        <v>#N/A</v>
      </c>
      <c r="J1089" s="27" t="e">
        <f>VLOOKUP($B1089,三大法人買賣超!$A$4:$I$500,9,FALSE)</f>
        <v>#N/A</v>
      </c>
      <c r="K1089" s="37">
        <f>新台幣匯率美元指數!B1090</f>
        <v>0</v>
      </c>
      <c r="L1089" s="38">
        <f>新台幣匯率美元指數!C1090</f>
        <v>0</v>
      </c>
      <c r="M1089" s="39">
        <f>新台幣匯率美元指數!D1090</f>
        <v>0</v>
      </c>
      <c r="N1089" s="27" t="e">
        <f>VLOOKUP($B1089,外資期貨未平倉口數!$A$4:$M$499,4,FALSE)</f>
        <v>#N/A</v>
      </c>
      <c r="O1089" s="27" t="e">
        <f>VLOOKUP($B1089,外資期貨未平倉口數!$A$4:$M$499,9,FALSE)</f>
        <v>#N/A</v>
      </c>
      <c r="P1089" s="27" t="e">
        <f>VLOOKUP($B1089,外資期貨未平倉口數!$A$4:$M$499,10,FALSE)</f>
        <v>#N/A</v>
      </c>
      <c r="Q1089" s="27" t="e">
        <f>VLOOKUP($B1089,外資期貨未平倉口數!$A$4:$M$499,11,FALSE)</f>
        <v>#N/A</v>
      </c>
      <c r="R1089" s="64" t="e">
        <f>VLOOKUP($B1089,選擇權未平倉餘額!$A$4:$I$500,6,FALSE)</f>
        <v>#N/A</v>
      </c>
      <c r="S1089" s="64" t="e">
        <f>VLOOKUP($B1089,選擇權未平倉餘額!$A$4:$I$500,7,FALSE)</f>
        <v>#N/A</v>
      </c>
      <c r="T1089" s="64" t="e">
        <f>VLOOKUP($B1089,選擇權未平倉餘額!$A$4:$I$500,8,FALSE)</f>
        <v>#N/A</v>
      </c>
      <c r="U1089" s="64" t="e">
        <f>VLOOKUP($B1089,選擇權未平倉餘額!$A$4:$I$500,9,FALSE)</f>
        <v>#N/A</v>
      </c>
      <c r="V1089" s="39" t="e">
        <f>VLOOKUP($B1089,臺指選擇權P_C_Ratios!$A$4:$C$500,3,FALSE)</f>
        <v>#N/A</v>
      </c>
      <c r="W1089" s="41" t="e">
        <f>VLOOKUP($B1089,散戶多空比!$A$6:$L$500,12,FALSE)</f>
        <v>#N/A</v>
      </c>
      <c r="X1089" s="40" t="e">
        <f>VLOOKUP($B1089,期貨大額交易人未沖銷部位!$A$4:$O$499,4,FALSE)</f>
        <v>#N/A</v>
      </c>
      <c r="Y1089" s="40" t="e">
        <f>VLOOKUP($B1089,期貨大額交易人未沖銷部位!$A$4:$O$499,7,FALSE)</f>
        <v>#N/A</v>
      </c>
      <c r="Z1089" s="40" t="e">
        <f>VLOOKUP($B1089,期貨大額交易人未沖銷部位!$A$4:$O$499,10,FALSE)</f>
        <v>#N/A</v>
      </c>
      <c r="AA1089" s="40" t="e">
        <f>VLOOKUP($B1089,期貨大額交易人未沖銷部位!$A$4:$O$499,13,FALSE)</f>
        <v>#N/A</v>
      </c>
      <c r="AB1089" s="40" t="e">
        <f>VLOOKUP($B1089,期貨大額交易人未沖銷部位!$A$4:$O$499,14,FALSE)</f>
        <v>#N/A</v>
      </c>
      <c r="AC1089" s="40" t="e">
        <f>VLOOKUP($B1089,期貨大額交易人未沖銷部位!$A$4:$O$499,15,FALSE)</f>
        <v>#N/A</v>
      </c>
      <c r="AD1089" s="33" t="e">
        <f>VLOOKUP($B1089,三大美股走勢!$A$4:$J$495,4,FALSE)</f>
        <v>#N/A</v>
      </c>
      <c r="AE1089" s="33" t="e">
        <f>VLOOKUP($B1089,三大美股走勢!$A$4:$J$495,7,FALSE)</f>
        <v>#N/A</v>
      </c>
      <c r="AF1089" s="33" t="e">
        <f>VLOOKUP($B1089,三大美股走勢!$A$4:$J$495,10,FALSE)</f>
        <v>#N/A</v>
      </c>
    </row>
    <row r="1090" spans="2:32">
      <c r="B1090" s="32">
        <v>43869</v>
      </c>
      <c r="C1090" s="33" t="e">
        <f>VLOOKUP($B1090,大盤與近月台指!$A$4:$I$499,2,FALSE)</f>
        <v>#N/A</v>
      </c>
      <c r="D1090" s="34" t="e">
        <f>VLOOKUP($B1090,大盤與近月台指!$A$4:$I$499,3,FALSE)</f>
        <v>#N/A</v>
      </c>
      <c r="E1090" s="35" t="e">
        <f>VLOOKUP($B1090,大盤與近月台指!$A$4:$I$499,4,FALSE)</f>
        <v>#N/A</v>
      </c>
      <c r="F1090" s="33" t="e">
        <f>VLOOKUP($B1090,大盤與近月台指!$A$4:$I$499,5,FALSE)</f>
        <v>#N/A</v>
      </c>
      <c r="G1090" s="49" t="e">
        <f>VLOOKUP($B1090,三大法人買賣超!$A$4:$I$500,3,FALSE)</f>
        <v>#N/A</v>
      </c>
      <c r="H1090" s="34" t="e">
        <f>VLOOKUP($B1090,三大法人買賣超!$A$4:$I$500,5,FALSE)</f>
        <v>#N/A</v>
      </c>
      <c r="I1090" s="27" t="e">
        <f>VLOOKUP($B1090,三大法人買賣超!$A$4:$I$500,7,FALSE)</f>
        <v>#N/A</v>
      </c>
      <c r="J1090" s="27" t="e">
        <f>VLOOKUP($B1090,三大法人買賣超!$A$4:$I$500,9,FALSE)</f>
        <v>#N/A</v>
      </c>
      <c r="K1090" s="37">
        <f>新台幣匯率美元指數!B1091</f>
        <v>0</v>
      </c>
      <c r="L1090" s="38">
        <f>新台幣匯率美元指數!C1091</f>
        <v>0</v>
      </c>
      <c r="M1090" s="39">
        <f>新台幣匯率美元指數!D1091</f>
        <v>0</v>
      </c>
      <c r="N1090" s="27" t="e">
        <f>VLOOKUP($B1090,外資期貨未平倉口數!$A$4:$M$499,4,FALSE)</f>
        <v>#N/A</v>
      </c>
      <c r="O1090" s="27" t="e">
        <f>VLOOKUP($B1090,外資期貨未平倉口數!$A$4:$M$499,9,FALSE)</f>
        <v>#N/A</v>
      </c>
      <c r="P1090" s="27" t="e">
        <f>VLOOKUP($B1090,外資期貨未平倉口數!$A$4:$M$499,10,FALSE)</f>
        <v>#N/A</v>
      </c>
      <c r="Q1090" s="27" t="e">
        <f>VLOOKUP($B1090,外資期貨未平倉口數!$A$4:$M$499,11,FALSE)</f>
        <v>#N/A</v>
      </c>
      <c r="R1090" s="64" t="e">
        <f>VLOOKUP($B1090,選擇權未平倉餘額!$A$4:$I$500,6,FALSE)</f>
        <v>#N/A</v>
      </c>
      <c r="S1090" s="64" t="e">
        <f>VLOOKUP($B1090,選擇權未平倉餘額!$A$4:$I$500,7,FALSE)</f>
        <v>#N/A</v>
      </c>
      <c r="T1090" s="64" t="e">
        <f>VLOOKUP($B1090,選擇權未平倉餘額!$A$4:$I$500,8,FALSE)</f>
        <v>#N/A</v>
      </c>
      <c r="U1090" s="64" t="e">
        <f>VLOOKUP($B1090,選擇權未平倉餘額!$A$4:$I$500,9,FALSE)</f>
        <v>#N/A</v>
      </c>
      <c r="V1090" s="39" t="e">
        <f>VLOOKUP($B1090,臺指選擇權P_C_Ratios!$A$4:$C$500,3,FALSE)</f>
        <v>#N/A</v>
      </c>
      <c r="W1090" s="41" t="e">
        <f>VLOOKUP($B1090,散戶多空比!$A$6:$L$500,12,FALSE)</f>
        <v>#N/A</v>
      </c>
      <c r="X1090" s="40" t="e">
        <f>VLOOKUP($B1090,期貨大額交易人未沖銷部位!$A$4:$O$499,4,FALSE)</f>
        <v>#N/A</v>
      </c>
      <c r="Y1090" s="40" t="e">
        <f>VLOOKUP($B1090,期貨大額交易人未沖銷部位!$A$4:$O$499,7,FALSE)</f>
        <v>#N/A</v>
      </c>
      <c r="Z1090" s="40" t="e">
        <f>VLOOKUP($B1090,期貨大額交易人未沖銷部位!$A$4:$O$499,10,FALSE)</f>
        <v>#N/A</v>
      </c>
      <c r="AA1090" s="40" t="e">
        <f>VLOOKUP($B1090,期貨大額交易人未沖銷部位!$A$4:$O$499,13,FALSE)</f>
        <v>#N/A</v>
      </c>
      <c r="AB1090" s="40" t="e">
        <f>VLOOKUP($B1090,期貨大額交易人未沖銷部位!$A$4:$O$499,14,FALSE)</f>
        <v>#N/A</v>
      </c>
      <c r="AC1090" s="40" t="e">
        <f>VLOOKUP($B1090,期貨大額交易人未沖銷部位!$A$4:$O$499,15,FALSE)</f>
        <v>#N/A</v>
      </c>
      <c r="AD1090" s="33" t="e">
        <f>VLOOKUP($B1090,三大美股走勢!$A$4:$J$495,4,FALSE)</f>
        <v>#N/A</v>
      </c>
      <c r="AE1090" s="33" t="e">
        <f>VLOOKUP($B1090,三大美股走勢!$A$4:$J$495,7,FALSE)</f>
        <v>#N/A</v>
      </c>
      <c r="AF1090" s="33" t="e">
        <f>VLOOKUP($B1090,三大美股走勢!$A$4:$J$495,10,FALSE)</f>
        <v>#N/A</v>
      </c>
    </row>
    <row r="1091" spans="2:32">
      <c r="B1091" s="32">
        <v>43870</v>
      </c>
      <c r="C1091" s="33" t="e">
        <f>VLOOKUP($B1091,大盤與近月台指!$A$4:$I$499,2,FALSE)</f>
        <v>#N/A</v>
      </c>
      <c r="D1091" s="34" t="e">
        <f>VLOOKUP($B1091,大盤與近月台指!$A$4:$I$499,3,FALSE)</f>
        <v>#N/A</v>
      </c>
      <c r="E1091" s="35" t="e">
        <f>VLOOKUP($B1091,大盤與近月台指!$A$4:$I$499,4,FALSE)</f>
        <v>#N/A</v>
      </c>
      <c r="F1091" s="33" t="e">
        <f>VLOOKUP($B1091,大盤與近月台指!$A$4:$I$499,5,FALSE)</f>
        <v>#N/A</v>
      </c>
      <c r="G1091" s="49" t="e">
        <f>VLOOKUP($B1091,三大法人買賣超!$A$4:$I$500,3,FALSE)</f>
        <v>#N/A</v>
      </c>
      <c r="H1091" s="34" t="e">
        <f>VLOOKUP($B1091,三大法人買賣超!$A$4:$I$500,5,FALSE)</f>
        <v>#N/A</v>
      </c>
      <c r="I1091" s="27" t="e">
        <f>VLOOKUP($B1091,三大法人買賣超!$A$4:$I$500,7,FALSE)</f>
        <v>#N/A</v>
      </c>
      <c r="J1091" s="27" t="e">
        <f>VLOOKUP($B1091,三大法人買賣超!$A$4:$I$500,9,FALSE)</f>
        <v>#N/A</v>
      </c>
      <c r="K1091" s="37">
        <f>新台幣匯率美元指數!B1092</f>
        <v>0</v>
      </c>
      <c r="L1091" s="38">
        <f>新台幣匯率美元指數!C1092</f>
        <v>0</v>
      </c>
      <c r="M1091" s="39">
        <f>新台幣匯率美元指數!D1092</f>
        <v>0</v>
      </c>
      <c r="N1091" s="27" t="e">
        <f>VLOOKUP($B1091,外資期貨未平倉口數!$A$4:$M$499,4,FALSE)</f>
        <v>#N/A</v>
      </c>
      <c r="O1091" s="27" t="e">
        <f>VLOOKUP($B1091,外資期貨未平倉口數!$A$4:$M$499,9,FALSE)</f>
        <v>#N/A</v>
      </c>
      <c r="P1091" s="27" t="e">
        <f>VLOOKUP($B1091,外資期貨未平倉口數!$A$4:$M$499,10,FALSE)</f>
        <v>#N/A</v>
      </c>
      <c r="Q1091" s="27" t="e">
        <f>VLOOKUP($B1091,外資期貨未平倉口數!$A$4:$M$499,11,FALSE)</f>
        <v>#N/A</v>
      </c>
      <c r="R1091" s="64" t="e">
        <f>VLOOKUP($B1091,選擇權未平倉餘額!$A$4:$I$500,6,FALSE)</f>
        <v>#N/A</v>
      </c>
      <c r="S1091" s="64" t="e">
        <f>VLOOKUP($B1091,選擇權未平倉餘額!$A$4:$I$500,7,FALSE)</f>
        <v>#N/A</v>
      </c>
      <c r="T1091" s="64" t="e">
        <f>VLOOKUP($B1091,選擇權未平倉餘額!$A$4:$I$500,8,FALSE)</f>
        <v>#N/A</v>
      </c>
      <c r="U1091" s="64" t="e">
        <f>VLOOKUP($B1091,選擇權未平倉餘額!$A$4:$I$500,9,FALSE)</f>
        <v>#N/A</v>
      </c>
      <c r="V1091" s="39" t="e">
        <f>VLOOKUP($B1091,臺指選擇權P_C_Ratios!$A$4:$C$500,3,FALSE)</f>
        <v>#N/A</v>
      </c>
      <c r="W1091" s="41" t="e">
        <f>VLOOKUP($B1091,散戶多空比!$A$6:$L$500,12,FALSE)</f>
        <v>#N/A</v>
      </c>
      <c r="X1091" s="40" t="e">
        <f>VLOOKUP($B1091,期貨大額交易人未沖銷部位!$A$4:$O$499,4,FALSE)</f>
        <v>#N/A</v>
      </c>
      <c r="Y1091" s="40" t="e">
        <f>VLOOKUP($B1091,期貨大額交易人未沖銷部位!$A$4:$O$499,7,FALSE)</f>
        <v>#N/A</v>
      </c>
      <c r="Z1091" s="40" t="e">
        <f>VLOOKUP($B1091,期貨大額交易人未沖銷部位!$A$4:$O$499,10,FALSE)</f>
        <v>#N/A</v>
      </c>
      <c r="AA1091" s="40" t="e">
        <f>VLOOKUP($B1091,期貨大額交易人未沖銷部位!$A$4:$O$499,13,FALSE)</f>
        <v>#N/A</v>
      </c>
      <c r="AB1091" s="40" t="e">
        <f>VLOOKUP($B1091,期貨大額交易人未沖銷部位!$A$4:$O$499,14,FALSE)</f>
        <v>#N/A</v>
      </c>
      <c r="AC1091" s="40" t="e">
        <f>VLOOKUP($B1091,期貨大額交易人未沖銷部位!$A$4:$O$499,15,FALSE)</f>
        <v>#N/A</v>
      </c>
      <c r="AD1091" s="33" t="e">
        <f>VLOOKUP($B1091,三大美股走勢!$A$4:$J$495,4,FALSE)</f>
        <v>#N/A</v>
      </c>
      <c r="AE1091" s="33" t="e">
        <f>VLOOKUP($B1091,三大美股走勢!$A$4:$J$495,7,FALSE)</f>
        <v>#N/A</v>
      </c>
      <c r="AF1091" s="33" t="e">
        <f>VLOOKUP($B1091,三大美股走勢!$A$4:$J$495,10,FALSE)</f>
        <v>#N/A</v>
      </c>
    </row>
    <row r="1092" spans="2:32">
      <c r="B1092" s="32">
        <v>43871</v>
      </c>
      <c r="C1092" s="33" t="e">
        <f>VLOOKUP($B1092,大盤與近月台指!$A$4:$I$499,2,FALSE)</f>
        <v>#N/A</v>
      </c>
      <c r="D1092" s="34" t="e">
        <f>VLOOKUP($B1092,大盤與近月台指!$A$4:$I$499,3,FALSE)</f>
        <v>#N/A</v>
      </c>
      <c r="E1092" s="35" t="e">
        <f>VLOOKUP($B1092,大盤與近月台指!$A$4:$I$499,4,FALSE)</f>
        <v>#N/A</v>
      </c>
      <c r="F1092" s="33" t="e">
        <f>VLOOKUP($B1092,大盤與近月台指!$A$4:$I$499,5,FALSE)</f>
        <v>#N/A</v>
      </c>
      <c r="G1092" s="49" t="e">
        <f>VLOOKUP($B1092,三大法人買賣超!$A$4:$I$500,3,FALSE)</f>
        <v>#N/A</v>
      </c>
      <c r="H1092" s="34" t="e">
        <f>VLOOKUP($B1092,三大法人買賣超!$A$4:$I$500,5,FALSE)</f>
        <v>#N/A</v>
      </c>
      <c r="I1092" s="27" t="e">
        <f>VLOOKUP($B1092,三大法人買賣超!$A$4:$I$500,7,FALSE)</f>
        <v>#N/A</v>
      </c>
      <c r="J1092" s="27" t="e">
        <f>VLOOKUP($B1092,三大法人買賣超!$A$4:$I$500,9,FALSE)</f>
        <v>#N/A</v>
      </c>
      <c r="K1092" s="37">
        <f>新台幣匯率美元指數!B1093</f>
        <v>0</v>
      </c>
      <c r="L1092" s="38">
        <f>新台幣匯率美元指數!C1093</f>
        <v>0</v>
      </c>
      <c r="M1092" s="39">
        <f>新台幣匯率美元指數!D1093</f>
        <v>0</v>
      </c>
      <c r="N1092" s="27" t="e">
        <f>VLOOKUP($B1092,外資期貨未平倉口數!$A$4:$M$499,4,FALSE)</f>
        <v>#N/A</v>
      </c>
      <c r="O1092" s="27" t="e">
        <f>VLOOKUP($B1092,外資期貨未平倉口數!$A$4:$M$499,9,FALSE)</f>
        <v>#N/A</v>
      </c>
      <c r="P1092" s="27" t="e">
        <f>VLOOKUP($B1092,外資期貨未平倉口數!$A$4:$M$499,10,FALSE)</f>
        <v>#N/A</v>
      </c>
      <c r="Q1092" s="27" t="e">
        <f>VLOOKUP($B1092,外資期貨未平倉口數!$A$4:$M$499,11,FALSE)</f>
        <v>#N/A</v>
      </c>
      <c r="R1092" s="64" t="e">
        <f>VLOOKUP($B1092,選擇權未平倉餘額!$A$4:$I$500,6,FALSE)</f>
        <v>#N/A</v>
      </c>
      <c r="S1092" s="64" t="e">
        <f>VLOOKUP($B1092,選擇權未平倉餘額!$A$4:$I$500,7,FALSE)</f>
        <v>#N/A</v>
      </c>
      <c r="T1092" s="64" t="e">
        <f>VLOOKUP($B1092,選擇權未平倉餘額!$A$4:$I$500,8,FALSE)</f>
        <v>#N/A</v>
      </c>
      <c r="U1092" s="64" t="e">
        <f>VLOOKUP($B1092,選擇權未平倉餘額!$A$4:$I$500,9,FALSE)</f>
        <v>#N/A</v>
      </c>
      <c r="V1092" s="39" t="e">
        <f>VLOOKUP($B1092,臺指選擇權P_C_Ratios!$A$4:$C$500,3,FALSE)</f>
        <v>#N/A</v>
      </c>
      <c r="W1092" s="41" t="e">
        <f>VLOOKUP($B1092,散戶多空比!$A$6:$L$500,12,FALSE)</f>
        <v>#N/A</v>
      </c>
      <c r="X1092" s="40" t="e">
        <f>VLOOKUP($B1092,期貨大額交易人未沖銷部位!$A$4:$O$499,4,FALSE)</f>
        <v>#N/A</v>
      </c>
      <c r="Y1092" s="40" t="e">
        <f>VLOOKUP($B1092,期貨大額交易人未沖銷部位!$A$4:$O$499,7,FALSE)</f>
        <v>#N/A</v>
      </c>
      <c r="Z1092" s="40" t="e">
        <f>VLOOKUP($B1092,期貨大額交易人未沖銷部位!$A$4:$O$499,10,FALSE)</f>
        <v>#N/A</v>
      </c>
      <c r="AA1092" s="40" t="e">
        <f>VLOOKUP($B1092,期貨大額交易人未沖銷部位!$A$4:$O$499,13,FALSE)</f>
        <v>#N/A</v>
      </c>
      <c r="AB1092" s="40" t="e">
        <f>VLOOKUP($B1092,期貨大額交易人未沖銷部位!$A$4:$O$499,14,FALSE)</f>
        <v>#N/A</v>
      </c>
      <c r="AC1092" s="40" t="e">
        <f>VLOOKUP($B1092,期貨大額交易人未沖銷部位!$A$4:$O$499,15,FALSE)</f>
        <v>#N/A</v>
      </c>
      <c r="AD1092" s="33" t="e">
        <f>VLOOKUP($B1092,三大美股走勢!$A$4:$J$495,4,FALSE)</f>
        <v>#N/A</v>
      </c>
      <c r="AE1092" s="33" t="e">
        <f>VLOOKUP($B1092,三大美股走勢!$A$4:$J$495,7,FALSE)</f>
        <v>#N/A</v>
      </c>
      <c r="AF1092" s="33" t="e">
        <f>VLOOKUP($B1092,三大美股走勢!$A$4:$J$495,10,FALSE)</f>
        <v>#N/A</v>
      </c>
    </row>
    <row r="1093" spans="2:32">
      <c r="B1093" s="32">
        <v>43872</v>
      </c>
      <c r="C1093" s="33" t="e">
        <f>VLOOKUP($B1093,大盤與近月台指!$A$4:$I$499,2,FALSE)</f>
        <v>#N/A</v>
      </c>
      <c r="D1093" s="34" t="e">
        <f>VLOOKUP($B1093,大盤與近月台指!$A$4:$I$499,3,FALSE)</f>
        <v>#N/A</v>
      </c>
      <c r="E1093" s="35" t="e">
        <f>VLOOKUP($B1093,大盤與近月台指!$A$4:$I$499,4,FALSE)</f>
        <v>#N/A</v>
      </c>
      <c r="F1093" s="33" t="e">
        <f>VLOOKUP($B1093,大盤與近月台指!$A$4:$I$499,5,FALSE)</f>
        <v>#N/A</v>
      </c>
      <c r="G1093" s="49" t="e">
        <f>VLOOKUP($B1093,三大法人買賣超!$A$4:$I$500,3,FALSE)</f>
        <v>#N/A</v>
      </c>
      <c r="H1093" s="34" t="e">
        <f>VLOOKUP($B1093,三大法人買賣超!$A$4:$I$500,5,FALSE)</f>
        <v>#N/A</v>
      </c>
      <c r="I1093" s="27" t="e">
        <f>VLOOKUP($B1093,三大法人買賣超!$A$4:$I$500,7,FALSE)</f>
        <v>#N/A</v>
      </c>
      <c r="J1093" s="27" t="e">
        <f>VLOOKUP($B1093,三大法人買賣超!$A$4:$I$500,9,FALSE)</f>
        <v>#N/A</v>
      </c>
      <c r="K1093" s="37">
        <f>新台幣匯率美元指數!B1094</f>
        <v>0</v>
      </c>
      <c r="L1093" s="38">
        <f>新台幣匯率美元指數!C1094</f>
        <v>0</v>
      </c>
      <c r="M1093" s="39">
        <f>新台幣匯率美元指數!D1094</f>
        <v>0</v>
      </c>
      <c r="N1093" s="27" t="e">
        <f>VLOOKUP($B1093,外資期貨未平倉口數!$A$4:$M$499,4,FALSE)</f>
        <v>#N/A</v>
      </c>
      <c r="O1093" s="27" t="e">
        <f>VLOOKUP($B1093,外資期貨未平倉口數!$A$4:$M$499,9,FALSE)</f>
        <v>#N/A</v>
      </c>
      <c r="P1093" s="27" t="e">
        <f>VLOOKUP($B1093,外資期貨未平倉口數!$A$4:$M$499,10,FALSE)</f>
        <v>#N/A</v>
      </c>
      <c r="Q1093" s="27" t="e">
        <f>VLOOKUP($B1093,外資期貨未平倉口數!$A$4:$M$499,11,FALSE)</f>
        <v>#N/A</v>
      </c>
      <c r="R1093" s="64" t="e">
        <f>VLOOKUP($B1093,選擇權未平倉餘額!$A$4:$I$500,6,FALSE)</f>
        <v>#N/A</v>
      </c>
      <c r="S1093" s="64" t="e">
        <f>VLOOKUP($B1093,選擇權未平倉餘額!$A$4:$I$500,7,FALSE)</f>
        <v>#N/A</v>
      </c>
      <c r="T1093" s="64" t="e">
        <f>VLOOKUP($B1093,選擇權未平倉餘額!$A$4:$I$500,8,FALSE)</f>
        <v>#N/A</v>
      </c>
      <c r="U1093" s="64" t="e">
        <f>VLOOKUP($B1093,選擇權未平倉餘額!$A$4:$I$500,9,FALSE)</f>
        <v>#N/A</v>
      </c>
      <c r="V1093" s="39" t="e">
        <f>VLOOKUP($B1093,臺指選擇權P_C_Ratios!$A$4:$C$500,3,FALSE)</f>
        <v>#N/A</v>
      </c>
      <c r="W1093" s="41" t="e">
        <f>VLOOKUP($B1093,散戶多空比!$A$6:$L$500,12,FALSE)</f>
        <v>#N/A</v>
      </c>
      <c r="X1093" s="40" t="e">
        <f>VLOOKUP($B1093,期貨大額交易人未沖銷部位!$A$4:$O$499,4,FALSE)</f>
        <v>#N/A</v>
      </c>
      <c r="Y1093" s="40" t="e">
        <f>VLOOKUP($B1093,期貨大額交易人未沖銷部位!$A$4:$O$499,7,FALSE)</f>
        <v>#N/A</v>
      </c>
      <c r="Z1093" s="40" t="e">
        <f>VLOOKUP($B1093,期貨大額交易人未沖銷部位!$A$4:$O$499,10,FALSE)</f>
        <v>#N/A</v>
      </c>
      <c r="AA1093" s="40" t="e">
        <f>VLOOKUP($B1093,期貨大額交易人未沖銷部位!$A$4:$O$499,13,FALSE)</f>
        <v>#N/A</v>
      </c>
      <c r="AB1093" s="40" t="e">
        <f>VLOOKUP($B1093,期貨大額交易人未沖銷部位!$A$4:$O$499,14,FALSE)</f>
        <v>#N/A</v>
      </c>
      <c r="AC1093" s="40" t="e">
        <f>VLOOKUP($B1093,期貨大額交易人未沖銷部位!$A$4:$O$499,15,FALSE)</f>
        <v>#N/A</v>
      </c>
      <c r="AD1093" s="33" t="e">
        <f>VLOOKUP($B1093,三大美股走勢!$A$4:$J$495,4,FALSE)</f>
        <v>#N/A</v>
      </c>
      <c r="AE1093" s="33" t="e">
        <f>VLOOKUP($B1093,三大美股走勢!$A$4:$J$495,7,FALSE)</f>
        <v>#N/A</v>
      </c>
      <c r="AF1093" s="33" t="e">
        <f>VLOOKUP($B1093,三大美股走勢!$A$4:$J$495,10,FALSE)</f>
        <v>#N/A</v>
      </c>
    </row>
    <row r="1094" spans="2:32">
      <c r="B1094" s="32">
        <v>43873</v>
      </c>
      <c r="C1094" s="33" t="e">
        <f>VLOOKUP($B1094,大盤與近月台指!$A$4:$I$499,2,FALSE)</f>
        <v>#N/A</v>
      </c>
      <c r="D1094" s="34" t="e">
        <f>VLOOKUP($B1094,大盤與近月台指!$A$4:$I$499,3,FALSE)</f>
        <v>#N/A</v>
      </c>
      <c r="E1094" s="35" t="e">
        <f>VLOOKUP($B1094,大盤與近月台指!$A$4:$I$499,4,FALSE)</f>
        <v>#N/A</v>
      </c>
      <c r="F1094" s="33" t="e">
        <f>VLOOKUP($B1094,大盤與近月台指!$A$4:$I$499,5,FALSE)</f>
        <v>#N/A</v>
      </c>
      <c r="G1094" s="49" t="e">
        <f>VLOOKUP($B1094,三大法人買賣超!$A$4:$I$500,3,FALSE)</f>
        <v>#N/A</v>
      </c>
      <c r="H1094" s="34" t="e">
        <f>VLOOKUP($B1094,三大法人買賣超!$A$4:$I$500,5,FALSE)</f>
        <v>#N/A</v>
      </c>
      <c r="I1094" s="27" t="e">
        <f>VLOOKUP($B1094,三大法人買賣超!$A$4:$I$500,7,FALSE)</f>
        <v>#N/A</v>
      </c>
      <c r="J1094" s="27" t="e">
        <f>VLOOKUP($B1094,三大法人買賣超!$A$4:$I$500,9,FALSE)</f>
        <v>#N/A</v>
      </c>
      <c r="K1094" s="37">
        <f>新台幣匯率美元指數!B1095</f>
        <v>0</v>
      </c>
      <c r="L1094" s="38">
        <f>新台幣匯率美元指數!C1095</f>
        <v>0</v>
      </c>
      <c r="M1094" s="39">
        <f>新台幣匯率美元指數!D1095</f>
        <v>0</v>
      </c>
      <c r="N1094" s="27" t="e">
        <f>VLOOKUP($B1094,外資期貨未平倉口數!$A$4:$M$499,4,FALSE)</f>
        <v>#N/A</v>
      </c>
      <c r="O1094" s="27" t="e">
        <f>VLOOKUP($B1094,外資期貨未平倉口數!$A$4:$M$499,9,FALSE)</f>
        <v>#N/A</v>
      </c>
      <c r="P1094" s="27" t="e">
        <f>VLOOKUP($B1094,外資期貨未平倉口數!$A$4:$M$499,10,FALSE)</f>
        <v>#N/A</v>
      </c>
      <c r="Q1094" s="27" t="e">
        <f>VLOOKUP($B1094,外資期貨未平倉口數!$A$4:$M$499,11,FALSE)</f>
        <v>#N/A</v>
      </c>
      <c r="R1094" s="64" t="e">
        <f>VLOOKUP($B1094,選擇權未平倉餘額!$A$4:$I$500,6,FALSE)</f>
        <v>#N/A</v>
      </c>
      <c r="S1094" s="64" t="e">
        <f>VLOOKUP($B1094,選擇權未平倉餘額!$A$4:$I$500,7,FALSE)</f>
        <v>#N/A</v>
      </c>
      <c r="T1094" s="64" t="e">
        <f>VLOOKUP($B1094,選擇權未平倉餘額!$A$4:$I$500,8,FALSE)</f>
        <v>#N/A</v>
      </c>
      <c r="U1094" s="64" t="e">
        <f>VLOOKUP($B1094,選擇權未平倉餘額!$A$4:$I$500,9,FALSE)</f>
        <v>#N/A</v>
      </c>
      <c r="V1094" s="39" t="e">
        <f>VLOOKUP($B1094,臺指選擇權P_C_Ratios!$A$4:$C$500,3,FALSE)</f>
        <v>#N/A</v>
      </c>
      <c r="W1094" s="41" t="e">
        <f>VLOOKUP($B1094,散戶多空比!$A$6:$L$500,12,FALSE)</f>
        <v>#N/A</v>
      </c>
      <c r="X1094" s="40" t="e">
        <f>VLOOKUP($B1094,期貨大額交易人未沖銷部位!$A$4:$O$499,4,FALSE)</f>
        <v>#N/A</v>
      </c>
      <c r="Y1094" s="40" t="e">
        <f>VLOOKUP($B1094,期貨大額交易人未沖銷部位!$A$4:$O$499,7,FALSE)</f>
        <v>#N/A</v>
      </c>
      <c r="Z1094" s="40" t="e">
        <f>VLOOKUP($B1094,期貨大額交易人未沖銷部位!$A$4:$O$499,10,FALSE)</f>
        <v>#N/A</v>
      </c>
      <c r="AA1094" s="40" t="e">
        <f>VLOOKUP($B1094,期貨大額交易人未沖銷部位!$A$4:$O$499,13,FALSE)</f>
        <v>#N/A</v>
      </c>
      <c r="AB1094" s="40" t="e">
        <f>VLOOKUP($B1094,期貨大額交易人未沖銷部位!$A$4:$O$499,14,FALSE)</f>
        <v>#N/A</v>
      </c>
      <c r="AC1094" s="40" t="e">
        <f>VLOOKUP($B1094,期貨大額交易人未沖銷部位!$A$4:$O$499,15,FALSE)</f>
        <v>#N/A</v>
      </c>
      <c r="AD1094" s="33" t="e">
        <f>VLOOKUP($B1094,三大美股走勢!$A$4:$J$495,4,FALSE)</f>
        <v>#N/A</v>
      </c>
      <c r="AE1094" s="33" t="e">
        <f>VLOOKUP($B1094,三大美股走勢!$A$4:$J$495,7,FALSE)</f>
        <v>#N/A</v>
      </c>
      <c r="AF1094" s="33" t="e">
        <f>VLOOKUP($B1094,三大美股走勢!$A$4:$J$495,10,FALSE)</f>
        <v>#N/A</v>
      </c>
    </row>
    <row r="1095" spans="2:32">
      <c r="B1095" s="32">
        <v>43874</v>
      </c>
      <c r="C1095" s="33" t="e">
        <f>VLOOKUP($B1095,大盤與近月台指!$A$4:$I$499,2,FALSE)</f>
        <v>#N/A</v>
      </c>
      <c r="D1095" s="34" t="e">
        <f>VLOOKUP($B1095,大盤與近月台指!$A$4:$I$499,3,FALSE)</f>
        <v>#N/A</v>
      </c>
      <c r="E1095" s="35" t="e">
        <f>VLOOKUP($B1095,大盤與近月台指!$A$4:$I$499,4,FALSE)</f>
        <v>#N/A</v>
      </c>
      <c r="F1095" s="33" t="e">
        <f>VLOOKUP($B1095,大盤與近月台指!$A$4:$I$499,5,FALSE)</f>
        <v>#N/A</v>
      </c>
      <c r="G1095" s="49" t="e">
        <f>VLOOKUP($B1095,三大法人買賣超!$A$4:$I$500,3,FALSE)</f>
        <v>#N/A</v>
      </c>
      <c r="H1095" s="34" t="e">
        <f>VLOOKUP($B1095,三大法人買賣超!$A$4:$I$500,5,FALSE)</f>
        <v>#N/A</v>
      </c>
      <c r="I1095" s="27" t="e">
        <f>VLOOKUP($B1095,三大法人買賣超!$A$4:$I$500,7,FALSE)</f>
        <v>#N/A</v>
      </c>
      <c r="J1095" s="27" t="e">
        <f>VLOOKUP($B1095,三大法人買賣超!$A$4:$I$500,9,FALSE)</f>
        <v>#N/A</v>
      </c>
      <c r="K1095" s="37">
        <f>新台幣匯率美元指數!B1096</f>
        <v>0</v>
      </c>
      <c r="L1095" s="38">
        <f>新台幣匯率美元指數!C1096</f>
        <v>0</v>
      </c>
      <c r="M1095" s="39">
        <f>新台幣匯率美元指數!D1096</f>
        <v>0</v>
      </c>
      <c r="N1095" s="27" t="e">
        <f>VLOOKUP($B1095,外資期貨未平倉口數!$A$4:$M$499,4,FALSE)</f>
        <v>#N/A</v>
      </c>
      <c r="O1095" s="27" t="e">
        <f>VLOOKUP($B1095,外資期貨未平倉口數!$A$4:$M$499,9,FALSE)</f>
        <v>#N/A</v>
      </c>
      <c r="P1095" s="27" t="e">
        <f>VLOOKUP($B1095,外資期貨未平倉口數!$A$4:$M$499,10,FALSE)</f>
        <v>#N/A</v>
      </c>
      <c r="Q1095" s="27" t="e">
        <f>VLOOKUP($B1095,外資期貨未平倉口數!$A$4:$M$499,11,FALSE)</f>
        <v>#N/A</v>
      </c>
      <c r="R1095" s="64" t="e">
        <f>VLOOKUP($B1095,選擇權未平倉餘額!$A$4:$I$500,6,FALSE)</f>
        <v>#N/A</v>
      </c>
      <c r="S1095" s="64" t="e">
        <f>VLOOKUP($B1095,選擇權未平倉餘額!$A$4:$I$500,7,FALSE)</f>
        <v>#N/A</v>
      </c>
      <c r="T1095" s="64" t="e">
        <f>VLOOKUP($B1095,選擇權未平倉餘額!$A$4:$I$500,8,FALSE)</f>
        <v>#N/A</v>
      </c>
      <c r="U1095" s="64" t="e">
        <f>VLOOKUP($B1095,選擇權未平倉餘額!$A$4:$I$500,9,FALSE)</f>
        <v>#N/A</v>
      </c>
      <c r="V1095" s="39" t="e">
        <f>VLOOKUP($B1095,臺指選擇權P_C_Ratios!$A$4:$C$500,3,FALSE)</f>
        <v>#N/A</v>
      </c>
      <c r="W1095" s="41" t="e">
        <f>VLOOKUP($B1095,散戶多空比!$A$6:$L$500,12,FALSE)</f>
        <v>#N/A</v>
      </c>
      <c r="X1095" s="40" t="e">
        <f>VLOOKUP($B1095,期貨大額交易人未沖銷部位!$A$4:$O$499,4,FALSE)</f>
        <v>#N/A</v>
      </c>
      <c r="Y1095" s="40" t="e">
        <f>VLOOKUP($B1095,期貨大額交易人未沖銷部位!$A$4:$O$499,7,FALSE)</f>
        <v>#N/A</v>
      </c>
      <c r="Z1095" s="40" t="e">
        <f>VLOOKUP($B1095,期貨大額交易人未沖銷部位!$A$4:$O$499,10,FALSE)</f>
        <v>#N/A</v>
      </c>
      <c r="AA1095" s="40" t="e">
        <f>VLOOKUP($B1095,期貨大額交易人未沖銷部位!$A$4:$O$499,13,FALSE)</f>
        <v>#N/A</v>
      </c>
      <c r="AB1095" s="40" t="e">
        <f>VLOOKUP($B1095,期貨大額交易人未沖銷部位!$A$4:$O$499,14,FALSE)</f>
        <v>#N/A</v>
      </c>
      <c r="AC1095" s="40" t="e">
        <f>VLOOKUP($B1095,期貨大額交易人未沖銷部位!$A$4:$O$499,15,FALSE)</f>
        <v>#N/A</v>
      </c>
      <c r="AD1095" s="33" t="e">
        <f>VLOOKUP($B1095,三大美股走勢!$A$4:$J$495,4,FALSE)</f>
        <v>#N/A</v>
      </c>
      <c r="AE1095" s="33" t="e">
        <f>VLOOKUP($B1095,三大美股走勢!$A$4:$J$495,7,FALSE)</f>
        <v>#N/A</v>
      </c>
      <c r="AF1095" s="33" t="e">
        <f>VLOOKUP($B1095,三大美股走勢!$A$4:$J$495,10,FALSE)</f>
        <v>#N/A</v>
      </c>
    </row>
    <row r="1096" spans="2:32">
      <c r="B1096" s="32">
        <v>43875</v>
      </c>
      <c r="C1096" s="33" t="e">
        <f>VLOOKUP($B1096,大盤與近月台指!$A$4:$I$499,2,FALSE)</f>
        <v>#N/A</v>
      </c>
      <c r="D1096" s="34" t="e">
        <f>VLOOKUP($B1096,大盤與近月台指!$A$4:$I$499,3,FALSE)</f>
        <v>#N/A</v>
      </c>
      <c r="E1096" s="35" t="e">
        <f>VLOOKUP($B1096,大盤與近月台指!$A$4:$I$499,4,FALSE)</f>
        <v>#N/A</v>
      </c>
      <c r="F1096" s="33" t="e">
        <f>VLOOKUP($B1096,大盤與近月台指!$A$4:$I$499,5,FALSE)</f>
        <v>#N/A</v>
      </c>
      <c r="G1096" s="49" t="e">
        <f>VLOOKUP($B1096,三大法人買賣超!$A$4:$I$500,3,FALSE)</f>
        <v>#N/A</v>
      </c>
      <c r="H1096" s="34" t="e">
        <f>VLOOKUP($B1096,三大法人買賣超!$A$4:$I$500,5,FALSE)</f>
        <v>#N/A</v>
      </c>
      <c r="I1096" s="27" t="e">
        <f>VLOOKUP($B1096,三大法人買賣超!$A$4:$I$500,7,FALSE)</f>
        <v>#N/A</v>
      </c>
      <c r="J1096" s="27" t="e">
        <f>VLOOKUP($B1096,三大法人買賣超!$A$4:$I$500,9,FALSE)</f>
        <v>#N/A</v>
      </c>
      <c r="K1096" s="37">
        <f>新台幣匯率美元指數!B1097</f>
        <v>0</v>
      </c>
      <c r="L1096" s="38">
        <f>新台幣匯率美元指數!C1097</f>
        <v>0</v>
      </c>
      <c r="M1096" s="39">
        <f>新台幣匯率美元指數!D1097</f>
        <v>0</v>
      </c>
      <c r="N1096" s="27" t="e">
        <f>VLOOKUP($B1096,外資期貨未平倉口數!$A$4:$M$499,4,FALSE)</f>
        <v>#N/A</v>
      </c>
      <c r="O1096" s="27" t="e">
        <f>VLOOKUP($B1096,外資期貨未平倉口數!$A$4:$M$499,9,FALSE)</f>
        <v>#N/A</v>
      </c>
      <c r="P1096" s="27" t="e">
        <f>VLOOKUP($B1096,外資期貨未平倉口數!$A$4:$M$499,10,FALSE)</f>
        <v>#N/A</v>
      </c>
      <c r="Q1096" s="27" t="e">
        <f>VLOOKUP($B1096,外資期貨未平倉口數!$A$4:$M$499,11,FALSE)</f>
        <v>#N/A</v>
      </c>
      <c r="R1096" s="64" t="e">
        <f>VLOOKUP($B1096,選擇權未平倉餘額!$A$4:$I$500,6,FALSE)</f>
        <v>#N/A</v>
      </c>
      <c r="S1096" s="64" t="e">
        <f>VLOOKUP($B1096,選擇權未平倉餘額!$A$4:$I$500,7,FALSE)</f>
        <v>#N/A</v>
      </c>
      <c r="T1096" s="64" t="e">
        <f>VLOOKUP($B1096,選擇權未平倉餘額!$A$4:$I$500,8,FALSE)</f>
        <v>#N/A</v>
      </c>
      <c r="U1096" s="64" t="e">
        <f>VLOOKUP($B1096,選擇權未平倉餘額!$A$4:$I$500,9,FALSE)</f>
        <v>#N/A</v>
      </c>
      <c r="V1096" s="39" t="e">
        <f>VLOOKUP($B1096,臺指選擇權P_C_Ratios!$A$4:$C$500,3,FALSE)</f>
        <v>#N/A</v>
      </c>
      <c r="W1096" s="41" t="e">
        <f>VLOOKUP($B1096,散戶多空比!$A$6:$L$500,12,FALSE)</f>
        <v>#N/A</v>
      </c>
      <c r="X1096" s="40" t="e">
        <f>VLOOKUP($B1096,期貨大額交易人未沖銷部位!$A$4:$O$499,4,FALSE)</f>
        <v>#N/A</v>
      </c>
      <c r="Y1096" s="40" t="e">
        <f>VLOOKUP($B1096,期貨大額交易人未沖銷部位!$A$4:$O$499,7,FALSE)</f>
        <v>#N/A</v>
      </c>
      <c r="Z1096" s="40" t="e">
        <f>VLOOKUP($B1096,期貨大額交易人未沖銷部位!$A$4:$O$499,10,FALSE)</f>
        <v>#N/A</v>
      </c>
      <c r="AA1096" s="40" t="e">
        <f>VLOOKUP($B1096,期貨大額交易人未沖銷部位!$A$4:$O$499,13,FALSE)</f>
        <v>#N/A</v>
      </c>
      <c r="AB1096" s="40" t="e">
        <f>VLOOKUP($B1096,期貨大額交易人未沖銷部位!$A$4:$O$499,14,FALSE)</f>
        <v>#N/A</v>
      </c>
      <c r="AC1096" s="40" t="e">
        <f>VLOOKUP($B1096,期貨大額交易人未沖銷部位!$A$4:$O$499,15,FALSE)</f>
        <v>#N/A</v>
      </c>
      <c r="AD1096" s="33" t="e">
        <f>VLOOKUP($B1096,三大美股走勢!$A$4:$J$495,4,FALSE)</f>
        <v>#N/A</v>
      </c>
      <c r="AE1096" s="33" t="e">
        <f>VLOOKUP($B1096,三大美股走勢!$A$4:$J$495,7,FALSE)</f>
        <v>#N/A</v>
      </c>
      <c r="AF1096" s="33" t="e">
        <f>VLOOKUP($B1096,三大美股走勢!$A$4:$J$495,10,FALSE)</f>
        <v>#N/A</v>
      </c>
    </row>
    <row r="1097" spans="2:32">
      <c r="B1097" s="32">
        <v>43876</v>
      </c>
      <c r="C1097" s="33" t="e">
        <f>VLOOKUP($B1097,大盤與近月台指!$A$4:$I$499,2,FALSE)</f>
        <v>#N/A</v>
      </c>
      <c r="D1097" s="34" t="e">
        <f>VLOOKUP($B1097,大盤與近月台指!$A$4:$I$499,3,FALSE)</f>
        <v>#N/A</v>
      </c>
      <c r="E1097" s="35" t="e">
        <f>VLOOKUP($B1097,大盤與近月台指!$A$4:$I$499,4,FALSE)</f>
        <v>#N/A</v>
      </c>
      <c r="F1097" s="33" t="e">
        <f>VLOOKUP($B1097,大盤與近月台指!$A$4:$I$499,5,FALSE)</f>
        <v>#N/A</v>
      </c>
      <c r="G1097" s="49" t="e">
        <f>VLOOKUP($B1097,三大法人買賣超!$A$4:$I$500,3,FALSE)</f>
        <v>#N/A</v>
      </c>
      <c r="H1097" s="34" t="e">
        <f>VLOOKUP($B1097,三大法人買賣超!$A$4:$I$500,5,FALSE)</f>
        <v>#N/A</v>
      </c>
      <c r="I1097" s="27" t="e">
        <f>VLOOKUP($B1097,三大法人買賣超!$A$4:$I$500,7,FALSE)</f>
        <v>#N/A</v>
      </c>
      <c r="J1097" s="27" t="e">
        <f>VLOOKUP($B1097,三大法人買賣超!$A$4:$I$500,9,FALSE)</f>
        <v>#N/A</v>
      </c>
      <c r="K1097" s="37">
        <f>新台幣匯率美元指數!B1098</f>
        <v>0</v>
      </c>
      <c r="L1097" s="38">
        <f>新台幣匯率美元指數!C1098</f>
        <v>0</v>
      </c>
      <c r="M1097" s="39">
        <f>新台幣匯率美元指數!D1098</f>
        <v>0</v>
      </c>
      <c r="N1097" s="27" t="e">
        <f>VLOOKUP($B1097,外資期貨未平倉口數!$A$4:$M$499,4,FALSE)</f>
        <v>#N/A</v>
      </c>
      <c r="O1097" s="27" t="e">
        <f>VLOOKUP($B1097,外資期貨未平倉口數!$A$4:$M$499,9,FALSE)</f>
        <v>#N/A</v>
      </c>
      <c r="P1097" s="27" t="e">
        <f>VLOOKUP($B1097,外資期貨未平倉口數!$A$4:$M$499,10,FALSE)</f>
        <v>#N/A</v>
      </c>
      <c r="Q1097" s="27" t="e">
        <f>VLOOKUP($B1097,外資期貨未平倉口數!$A$4:$M$499,11,FALSE)</f>
        <v>#N/A</v>
      </c>
      <c r="R1097" s="64" t="e">
        <f>VLOOKUP($B1097,選擇權未平倉餘額!$A$4:$I$500,6,FALSE)</f>
        <v>#N/A</v>
      </c>
      <c r="S1097" s="64" t="e">
        <f>VLOOKUP($B1097,選擇權未平倉餘額!$A$4:$I$500,7,FALSE)</f>
        <v>#N/A</v>
      </c>
      <c r="T1097" s="64" t="e">
        <f>VLOOKUP($B1097,選擇權未平倉餘額!$A$4:$I$500,8,FALSE)</f>
        <v>#N/A</v>
      </c>
      <c r="U1097" s="64" t="e">
        <f>VLOOKUP($B1097,選擇權未平倉餘額!$A$4:$I$500,9,FALSE)</f>
        <v>#N/A</v>
      </c>
      <c r="V1097" s="39" t="e">
        <f>VLOOKUP($B1097,臺指選擇權P_C_Ratios!$A$4:$C$500,3,FALSE)</f>
        <v>#N/A</v>
      </c>
      <c r="W1097" s="41" t="e">
        <f>VLOOKUP($B1097,散戶多空比!$A$6:$L$500,12,FALSE)</f>
        <v>#N/A</v>
      </c>
      <c r="X1097" s="40" t="e">
        <f>VLOOKUP($B1097,期貨大額交易人未沖銷部位!$A$4:$O$499,4,FALSE)</f>
        <v>#N/A</v>
      </c>
      <c r="Y1097" s="40" t="e">
        <f>VLOOKUP($B1097,期貨大額交易人未沖銷部位!$A$4:$O$499,7,FALSE)</f>
        <v>#N/A</v>
      </c>
      <c r="Z1097" s="40" t="e">
        <f>VLOOKUP($B1097,期貨大額交易人未沖銷部位!$A$4:$O$499,10,FALSE)</f>
        <v>#N/A</v>
      </c>
      <c r="AA1097" s="40" t="e">
        <f>VLOOKUP($B1097,期貨大額交易人未沖銷部位!$A$4:$O$499,13,FALSE)</f>
        <v>#N/A</v>
      </c>
      <c r="AB1097" s="40" t="e">
        <f>VLOOKUP($B1097,期貨大額交易人未沖銷部位!$A$4:$O$499,14,FALSE)</f>
        <v>#N/A</v>
      </c>
      <c r="AC1097" s="40" t="e">
        <f>VLOOKUP($B1097,期貨大額交易人未沖銷部位!$A$4:$O$499,15,FALSE)</f>
        <v>#N/A</v>
      </c>
      <c r="AD1097" s="33" t="e">
        <f>VLOOKUP($B1097,三大美股走勢!$A$4:$J$495,4,FALSE)</f>
        <v>#N/A</v>
      </c>
      <c r="AE1097" s="33" t="e">
        <f>VLOOKUP($B1097,三大美股走勢!$A$4:$J$495,7,FALSE)</f>
        <v>#N/A</v>
      </c>
      <c r="AF1097" s="33" t="e">
        <f>VLOOKUP($B1097,三大美股走勢!$A$4:$J$495,10,FALSE)</f>
        <v>#N/A</v>
      </c>
    </row>
    <row r="1098" spans="2:32">
      <c r="B1098" s="32">
        <v>43877</v>
      </c>
      <c r="C1098" s="33" t="e">
        <f>VLOOKUP($B1098,大盤與近月台指!$A$4:$I$499,2,FALSE)</f>
        <v>#N/A</v>
      </c>
      <c r="D1098" s="34" t="e">
        <f>VLOOKUP($B1098,大盤與近月台指!$A$4:$I$499,3,FALSE)</f>
        <v>#N/A</v>
      </c>
      <c r="E1098" s="35" t="e">
        <f>VLOOKUP($B1098,大盤與近月台指!$A$4:$I$499,4,FALSE)</f>
        <v>#N/A</v>
      </c>
      <c r="F1098" s="33" t="e">
        <f>VLOOKUP($B1098,大盤與近月台指!$A$4:$I$499,5,FALSE)</f>
        <v>#N/A</v>
      </c>
      <c r="G1098" s="49" t="e">
        <f>VLOOKUP($B1098,三大法人買賣超!$A$4:$I$500,3,FALSE)</f>
        <v>#N/A</v>
      </c>
      <c r="H1098" s="34" t="e">
        <f>VLOOKUP($B1098,三大法人買賣超!$A$4:$I$500,5,FALSE)</f>
        <v>#N/A</v>
      </c>
      <c r="I1098" s="27" t="e">
        <f>VLOOKUP($B1098,三大法人買賣超!$A$4:$I$500,7,FALSE)</f>
        <v>#N/A</v>
      </c>
      <c r="J1098" s="27" t="e">
        <f>VLOOKUP($B1098,三大法人買賣超!$A$4:$I$500,9,FALSE)</f>
        <v>#N/A</v>
      </c>
      <c r="K1098" s="37">
        <f>新台幣匯率美元指數!B1099</f>
        <v>0</v>
      </c>
      <c r="L1098" s="38">
        <f>新台幣匯率美元指數!C1099</f>
        <v>0</v>
      </c>
      <c r="M1098" s="39">
        <f>新台幣匯率美元指數!D1099</f>
        <v>0</v>
      </c>
      <c r="N1098" s="27" t="e">
        <f>VLOOKUP($B1098,外資期貨未平倉口數!$A$4:$M$499,4,FALSE)</f>
        <v>#N/A</v>
      </c>
      <c r="O1098" s="27" t="e">
        <f>VLOOKUP($B1098,外資期貨未平倉口數!$A$4:$M$499,9,FALSE)</f>
        <v>#N/A</v>
      </c>
      <c r="P1098" s="27" t="e">
        <f>VLOOKUP($B1098,外資期貨未平倉口數!$A$4:$M$499,10,FALSE)</f>
        <v>#N/A</v>
      </c>
      <c r="Q1098" s="27" t="e">
        <f>VLOOKUP($B1098,外資期貨未平倉口數!$A$4:$M$499,11,FALSE)</f>
        <v>#N/A</v>
      </c>
      <c r="R1098" s="64" t="e">
        <f>VLOOKUP($B1098,選擇權未平倉餘額!$A$4:$I$500,6,FALSE)</f>
        <v>#N/A</v>
      </c>
      <c r="S1098" s="64" t="e">
        <f>VLOOKUP($B1098,選擇權未平倉餘額!$A$4:$I$500,7,FALSE)</f>
        <v>#N/A</v>
      </c>
      <c r="T1098" s="64" t="e">
        <f>VLOOKUP($B1098,選擇權未平倉餘額!$A$4:$I$500,8,FALSE)</f>
        <v>#N/A</v>
      </c>
      <c r="U1098" s="64" t="e">
        <f>VLOOKUP($B1098,選擇權未平倉餘額!$A$4:$I$500,9,FALSE)</f>
        <v>#N/A</v>
      </c>
      <c r="V1098" s="39" t="e">
        <f>VLOOKUP($B1098,臺指選擇權P_C_Ratios!$A$4:$C$500,3,FALSE)</f>
        <v>#N/A</v>
      </c>
      <c r="W1098" s="41" t="e">
        <f>VLOOKUP($B1098,散戶多空比!$A$6:$L$500,12,FALSE)</f>
        <v>#N/A</v>
      </c>
      <c r="X1098" s="40" t="e">
        <f>VLOOKUP($B1098,期貨大額交易人未沖銷部位!$A$4:$O$499,4,FALSE)</f>
        <v>#N/A</v>
      </c>
      <c r="Y1098" s="40" t="e">
        <f>VLOOKUP($B1098,期貨大額交易人未沖銷部位!$A$4:$O$499,7,FALSE)</f>
        <v>#N/A</v>
      </c>
      <c r="Z1098" s="40" t="e">
        <f>VLOOKUP($B1098,期貨大額交易人未沖銷部位!$A$4:$O$499,10,FALSE)</f>
        <v>#N/A</v>
      </c>
      <c r="AA1098" s="40" t="e">
        <f>VLOOKUP($B1098,期貨大額交易人未沖銷部位!$A$4:$O$499,13,FALSE)</f>
        <v>#N/A</v>
      </c>
      <c r="AB1098" s="40" t="e">
        <f>VLOOKUP($B1098,期貨大額交易人未沖銷部位!$A$4:$O$499,14,FALSE)</f>
        <v>#N/A</v>
      </c>
      <c r="AC1098" s="40" t="e">
        <f>VLOOKUP($B1098,期貨大額交易人未沖銷部位!$A$4:$O$499,15,FALSE)</f>
        <v>#N/A</v>
      </c>
      <c r="AD1098" s="33" t="e">
        <f>VLOOKUP($B1098,三大美股走勢!$A$4:$J$495,4,FALSE)</f>
        <v>#N/A</v>
      </c>
      <c r="AE1098" s="33" t="e">
        <f>VLOOKUP($B1098,三大美股走勢!$A$4:$J$495,7,FALSE)</f>
        <v>#N/A</v>
      </c>
      <c r="AF1098" s="33" t="e">
        <f>VLOOKUP($B1098,三大美股走勢!$A$4:$J$495,10,FALSE)</f>
        <v>#N/A</v>
      </c>
    </row>
    <row r="1099" spans="2:32">
      <c r="B1099" s="32">
        <v>43878</v>
      </c>
      <c r="C1099" s="33" t="e">
        <f>VLOOKUP($B1099,大盤與近月台指!$A$4:$I$499,2,FALSE)</f>
        <v>#N/A</v>
      </c>
      <c r="D1099" s="34" t="e">
        <f>VLOOKUP($B1099,大盤與近月台指!$A$4:$I$499,3,FALSE)</f>
        <v>#N/A</v>
      </c>
      <c r="E1099" s="35" t="e">
        <f>VLOOKUP($B1099,大盤與近月台指!$A$4:$I$499,4,FALSE)</f>
        <v>#N/A</v>
      </c>
      <c r="F1099" s="33" t="e">
        <f>VLOOKUP($B1099,大盤與近月台指!$A$4:$I$499,5,FALSE)</f>
        <v>#N/A</v>
      </c>
      <c r="G1099" s="49" t="e">
        <f>VLOOKUP($B1099,三大法人買賣超!$A$4:$I$500,3,FALSE)</f>
        <v>#N/A</v>
      </c>
      <c r="H1099" s="34" t="e">
        <f>VLOOKUP($B1099,三大法人買賣超!$A$4:$I$500,5,FALSE)</f>
        <v>#N/A</v>
      </c>
      <c r="I1099" s="27" t="e">
        <f>VLOOKUP($B1099,三大法人買賣超!$A$4:$I$500,7,FALSE)</f>
        <v>#N/A</v>
      </c>
      <c r="J1099" s="27" t="e">
        <f>VLOOKUP($B1099,三大法人買賣超!$A$4:$I$500,9,FALSE)</f>
        <v>#N/A</v>
      </c>
      <c r="K1099" s="37">
        <f>新台幣匯率美元指數!B1100</f>
        <v>0</v>
      </c>
      <c r="L1099" s="38">
        <f>新台幣匯率美元指數!C1100</f>
        <v>0</v>
      </c>
      <c r="M1099" s="39">
        <f>新台幣匯率美元指數!D1100</f>
        <v>0</v>
      </c>
      <c r="N1099" s="27" t="e">
        <f>VLOOKUP($B1099,外資期貨未平倉口數!$A$4:$M$499,4,FALSE)</f>
        <v>#N/A</v>
      </c>
      <c r="O1099" s="27" t="e">
        <f>VLOOKUP($B1099,外資期貨未平倉口數!$A$4:$M$499,9,FALSE)</f>
        <v>#N/A</v>
      </c>
      <c r="P1099" s="27" t="e">
        <f>VLOOKUP($B1099,外資期貨未平倉口數!$A$4:$M$499,10,FALSE)</f>
        <v>#N/A</v>
      </c>
      <c r="Q1099" s="27" t="e">
        <f>VLOOKUP($B1099,外資期貨未平倉口數!$A$4:$M$499,11,FALSE)</f>
        <v>#N/A</v>
      </c>
      <c r="R1099" s="64" t="e">
        <f>VLOOKUP($B1099,選擇權未平倉餘額!$A$4:$I$500,6,FALSE)</f>
        <v>#N/A</v>
      </c>
      <c r="S1099" s="64" t="e">
        <f>VLOOKUP($B1099,選擇權未平倉餘額!$A$4:$I$500,7,FALSE)</f>
        <v>#N/A</v>
      </c>
      <c r="T1099" s="64" t="e">
        <f>VLOOKUP($B1099,選擇權未平倉餘額!$A$4:$I$500,8,FALSE)</f>
        <v>#N/A</v>
      </c>
      <c r="U1099" s="64" t="e">
        <f>VLOOKUP($B1099,選擇權未平倉餘額!$A$4:$I$500,9,FALSE)</f>
        <v>#N/A</v>
      </c>
      <c r="V1099" s="39" t="e">
        <f>VLOOKUP($B1099,臺指選擇權P_C_Ratios!$A$4:$C$500,3,FALSE)</f>
        <v>#N/A</v>
      </c>
      <c r="W1099" s="41" t="e">
        <f>VLOOKUP($B1099,散戶多空比!$A$6:$L$500,12,FALSE)</f>
        <v>#N/A</v>
      </c>
      <c r="X1099" s="40" t="e">
        <f>VLOOKUP($B1099,期貨大額交易人未沖銷部位!$A$4:$O$499,4,FALSE)</f>
        <v>#N/A</v>
      </c>
      <c r="Y1099" s="40" t="e">
        <f>VLOOKUP($B1099,期貨大額交易人未沖銷部位!$A$4:$O$499,7,FALSE)</f>
        <v>#N/A</v>
      </c>
      <c r="Z1099" s="40" t="e">
        <f>VLOOKUP($B1099,期貨大額交易人未沖銷部位!$A$4:$O$499,10,FALSE)</f>
        <v>#N/A</v>
      </c>
      <c r="AA1099" s="40" t="e">
        <f>VLOOKUP($B1099,期貨大額交易人未沖銷部位!$A$4:$O$499,13,FALSE)</f>
        <v>#N/A</v>
      </c>
      <c r="AB1099" s="40" t="e">
        <f>VLOOKUP($B1099,期貨大額交易人未沖銷部位!$A$4:$O$499,14,FALSE)</f>
        <v>#N/A</v>
      </c>
      <c r="AC1099" s="40" t="e">
        <f>VLOOKUP($B1099,期貨大額交易人未沖銷部位!$A$4:$O$499,15,FALSE)</f>
        <v>#N/A</v>
      </c>
      <c r="AD1099" s="33" t="e">
        <f>VLOOKUP($B1099,三大美股走勢!$A$4:$J$495,4,FALSE)</f>
        <v>#N/A</v>
      </c>
      <c r="AE1099" s="33" t="e">
        <f>VLOOKUP($B1099,三大美股走勢!$A$4:$J$495,7,FALSE)</f>
        <v>#N/A</v>
      </c>
      <c r="AF1099" s="33" t="e">
        <f>VLOOKUP($B1099,三大美股走勢!$A$4:$J$495,10,FALSE)</f>
        <v>#N/A</v>
      </c>
    </row>
    <row r="1100" spans="2:32">
      <c r="B1100" s="32">
        <v>43879</v>
      </c>
      <c r="C1100" s="33" t="e">
        <f>VLOOKUP($B1100,大盤與近月台指!$A$4:$I$499,2,FALSE)</f>
        <v>#N/A</v>
      </c>
      <c r="D1100" s="34" t="e">
        <f>VLOOKUP($B1100,大盤與近月台指!$A$4:$I$499,3,FALSE)</f>
        <v>#N/A</v>
      </c>
      <c r="E1100" s="35" t="e">
        <f>VLOOKUP($B1100,大盤與近月台指!$A$4:$I$499,4,FALSE)</f>
        <v>#N/A</v>
      </c>
      <c r="F1100" s="33" t="e">
        <f>VLOOKUP($B1100,大盤與近月台指!$A$4:$I$499,5,FALSE)</f>
        <v>#N/A</v>
      </c>
      <c r="G1100" s="49" t="e">
        <f>VLOOKUP($B1100,三大法人買賣超!$A$4:$I$500,3,FALSE)</f>
        <v>#N/A</v>
      </c>
      <c r="H1100" s="34" t="e">
        <f>VLOOKUP($B1100,三大法人買賣超!$A$4:$I$500,5,FALSE)</f>
        <v>#N/A</v>
      </c>
      <c r="I1100" s="27" t="e">
        <f>VLOOKUP($B1100,三大法人買賣超!$A$4:$I$500,7,FALSE)</f>
        <v>#N/A</v>
      </c>
      <c r="J1100" s="27" t="e">
        <f>VLOOKUP($B1100,三大法人買賣超!$A$4:$I$500,9,FALSE)</f>
        <v>#N/A</v>
      </c>
      <c r="K1100" s="37">
        <f>新台幣匯率美元指數!B1101</f>
        <v>0</v>
      </c>
      <c r="L1100" s="38">
        <f>新台幣匯率美元指數!C1101</f>
        <v>0</v>
      </c>
      <c r="M1100" s="39">
        <f>新台幣匯率美元指數!D1101</f>
        <v>0</v>
      </c>
      <c r="N1100" s="27" t="e">
        <f>VLOOKUP($B1100,外資期貨未平倉口數!$A$4:$M$499,4,FALSE)</f>
        <v>#N/A</v>
      </c>
      <c r="O1100" s="27" t="e">
        <f>VLOOKUP($B1100,外資期貨未平倉口數!$A$4:$M$499,9,FALSE)</f>
        <v>#N/A</v>
      </c>
      <c r="P1100" s="27" t="e">
        <f>VLOOKUP($B1100,外資期貨未平倉口數!$A$4:$M$499,10,FALSE)</f>
        <v>#N/A</v>
      </c>
      <c r="Q1100" s="27" t="e">
        <f>VLOOKUP($B1100,外資期貨未平倉口數!$A$4:$M$499,11,FALSE)</f>
        <v>#N/A</v>
      </c>
      <c r="R1100" s="64" t="e">
        <f>VLOOKUP($B1100,選擇權未平倉餘額!$A$4:$I$500,6,FALSE)</f>
        <v>#N/A</v>
      </c>
      <c r="S1100" s="64" t="e">
        <f>VLOOKUP($B1100,選擇權未平倉餘額!$A$4:$I$500,7,FALSE)</f>
        <v>#N/A</v>
      </c>
      <c r="T1100" s="64" t="e">
        <f>VLOOKUP($B1100,選擇權未平倉餘額!$A$4:$I$500,8,FALSE)</f>
        <v>#N/A</v>
      </c>
      <c r="U1100" s="64" t="e">
        <f>VLOOKUP($B1100,選擇權未平倉餘額!$A$4:$I$500,9,FALSE)</f>
        <v>#N/A</v>
      </c>
      <c r="V1100" s="39" t="e">
        <f>VLOOKUP($B1100,臺指選擇權P_C_Ratios!$A$4:$C$500,3,FALSE)</f>
        <v>#N/A</v>
      </c>
      <c r="W1100" s="41" t="e">
        <f>VLOOKUP($B1100,散戶多空比!$A$6:$L$500,12,FALSE)</f>
        <v>#N/A</v>
      </c>
      <c r="X1100" s="40" t="e">
        <f>VLOOKUP($B1100,期貨大額交易人未沖銷部位!$A$4:$O$499,4,FALSE)</f>
        <v>#N/A</v>
      </c>
      <c r="Y1100" s="40" t="e">
        <f>VLOOKUP($B1100,期貨大額交易人未沖銷部位!$A$4:$O$499,7,FALSE)</f>
        <v>#N/A</v>
      </c>
      <c r="Z1100" s="40" t="e">
        <f>VLOOKUP($B1100,期貨大額交易人未沖銷部位!$A$4:$O$499,10,FALSE)</f>
        <v>#N/A</v>
      </c>
      <c r="AA1100" s="40" t="e">
        <f>VLOOKUP($B1100,期貨大額交易人未沖銷部位!$A$4:$O$499,13,FALSE)</f>
        <v>#N/A</v>
      </c>
      <c r="AB1100" s="40" t="e">
        <f>VLOOKUP($B1100,期貨大額交易人未沖銷部位!$A$4:$O$499,14,FALSE)</f>
        <v>#N/A</v>
      </c>
      <c r="AC1100" s="40" t="e">
        <f>VLOOKUP($B1100,期貨大額交易人未沖銷部位!$A$4:$O$499,15,FALSE)</f>
        <v>#N/A</v>
      </c>
      <c r="AD1100" s="33" t="e">
        <f>VLOOKUP($B1100,三大美股走勢!$A$4:$J$495,4,FALSE)</f>
        <v>#N/A</v>
      </c>
      <c r="AE1100" s="33" t="e">
        <f>VLOOKUP($B1100,三大美股走勢!$A$4:$J$495,7,FALSE)</f>
        <v>#N/A</v>
      </c>
      <c r="AF1100" s="33" t="e">
        <f>VLOOKUP($B1100,三大美股走勢!$A$4:$J$495,10,FALSE)</f>
        <v>#N/A</v>
      </c>
    </row>
    <row r="1101" spans="2:32">
      <c r="B1101" s="32">
        <v>43880</v>
      </c>
      <c r="C1101" s="33" t="e">
        <f>VLOOKUP($B1101,大盤與近月台指!$A$4:$I$499,2,FALSE)</f>
        <v>#N/A</v>
      </c>
      <c r="D1101" s="34" t="e">
        <f>VLOOKUP($B1101,大盤與近月台指!$A$4:$I$499,3,FALSE)</f>
        <v>#N/A</v>
      </c>
      <c r="E1101" s="35" t="e">
        <f>VLOOKUP($B1101,大盤與近月台指!$A$4:$I$499,4,FALSE)</f>
        <v>#N/A</v>
      </c>
      <c r="F1101" s="33" t="e">
        <f>VLOOKUP($B1101,大盤與近月台指!$A$4:$I$499,5,FALSE)</f>
        <v>#N/A</v>
      </c>
      <c r="G1101" s="49" t="e">
        <f>VLOOKUP($B1101,三大法人買賣超!$A$4:$I$500,3,FALSE)</f>
        <v>#N/A</v>
      </c>
      <c r="H1101" s="34" t="e">
        <f>VLOOKUP($B1101,三大法人買賣超!$A$4:$I$500,5,FALSE)</f>
        <v>#N/A</v>
      </c>
      <c r="I1101" s="27" t="e">
        <f>VLOOKUP($B1101,三大法人買賣超!$A$4:$I$500,7,FALSE)</f>
        <v>#N/A</v>
      </c>
      <c r="J1101" s="27" t="e">
        <f>VLOOKUP($B1101,三大法人買賣超!$A$4:$I$500,9,FALSE)</f>
        <v>#N/A</v>
      </c>
      <c r="K1101" s="37">
        <f>新台幣匯率美元指數!B1102</f>
        <v>0</v>
      </c>
      <c r="L1101" s="38">
        <f>新台幣匯率美元指數!C1102</f>
        <v>0</v>
      </c>
      <c r="M1101" s="39">
        <f>新台幣匯率美元指數!D1102</f>
        <v>0</v>
      </c>
      <c r="N1101" s="27" t="e">
        <f>VLOOKUP($B1101,外資期貨未平倉口數!$A$4:$M$499,4,FALSE)</f>
        <v>#N/A</v>
      </c>
      <c r="O1101" s="27" t="e">
        <f>VLOOKUP($B1101,外資期貨未平倉口數!$A$4:$M$499,9,FALSE)</f>
        <v>#N/A</v>
      </c>
      <c r="P1101" s="27" t="e">
        <f>VLOOKUP($B1101,外資期貨未平倉口數!$A$4:$M$499,10,FALSE)</f>
        <v>#N/A</v>
      </c>
      <c r="Q1101" s="27" t="e">
        <f>VLOOKUP($B1101,外資期貨未平倉口數!$A$4:$M$499,11,FALSE)</f>
        <v>#N/A</v>
      </c>
      <c r="R1101" s="64" t="e">
        <f>VLOOKUP($B1101,選擇權未平倉餘額!$A$4:$I$500,6,FALSE)</f>
        <v>#N/A</v>
      </c>
      <c r="S1101" s="64" t="e">
        <f>VLOOKUP($B1101,選擇權未平倉餘額!$A$4:$I$500,7,FALSE)</f>
        <v>#N/A</v>
      </c>
      <c r="T1101" s="64" t="e">
        <f>VLOOKUP($B1101,選擇權未平倉餘額!$A$4:$I$500,8,FALSE)</f>
        <v>#N/A</v>
      </c>
      <c r="U1101" s="64" t="e">
        <f>VLOOKUP($B1101,選擇權未平倉餘額!$A$4:$I$500,9,FALSE)</f>
        <v>#N/A</v>
      </c>
      <c r="V1101" s="39" t="e">
        <f>VLOOKUP($B1101,臺指選擇權P_C_Ratios!$A$4:$C$500,3,FALSE)</f>
        <v>#N/A</v>
      </c>
      <c r="W1101" s="41" t="e">
        <f>VLOOKUP($B1101,散戶多空比!$A$6:$L$500,12,FALSE)</f>
        <v>#N/A</v>
      </c>
      <c r="X1101" s="40" t="e">
        <f>VLOOKUP($B1101,期貨大額交易人未沖銷部位!$A$4:$O$499,4,FALSE)</f>
        <v>#N/A</v>
      </c>
      <c r="Y1101" s="40" t="e">
        <f>VLOOKUP($B1101,期貨大額交易人未沖銷部位!$A$4:$O$499,7,FALSE)</f>
        <v>#N/A</v>
      </c>
      <c r="Z1101" s="40" t="e">
        <f>VLOOKUP($B1101,期貨大額交易人未沖銷部位!$A$4:$O$499,10,FALSE)</f>
        <v>#N/A</v>
      </c>
      <c r="AA1101" s="40" t="e">
        <f>VLOOKUP($B1101,期貨大額交易人未沖銷部位!$A$4:$O$499,13,FALSE)</f>
        <v>#N/A</v>
      </c>
      <c r="AB1101" s="40" t="e">
        <f>VLOOKUP($B1101,期貨大額交易人未沖銷部位!$A$4:$O$499,14,FALSE)</f>
        <v>#N/A</v>
      </c>
      <c r="AC1101" s="40" t="e">
        <f>VLOOKUP($B1101,期貨大額交易人未沖銷部位!$A$4:$O$499,15,FALSE)</f>
        <v>#N/A</v>
      </c>
      <c r="AD1101" s="33" t="e">
        <f>VLOOKUP($B1101,三大美股走勢!$A$4:$J$495,4,FALSE)</f>
        <v>#N/A</v>
      </c>
      <c r="AE1101" s="33" t="e">
        <f>VLOOKUP($B1101,三大美股走勢!$A$4:$J$495,7,FALSE)</f>
        <v>#N/A</v>
      </c>
      <c r="AF1101" s="33" t="e">
        <f>VLOOKUP($B1101,三大美股走勢!$A$4:$J$495,10,FALSE)</f>
        <v>#N/A</v>
      </c>
    </row>
    <row r="1102" spans="2:32">
      <c r="B1102" s="32">
        <v>43881</v>
      </c>
      <c r="C1102" s="33" t="e">
        <f>VLOOKUP($B1102,大盤與近月台指!$A$4:$I$499,2,FALSE)</f>
        <v>#N/A</v>
      </c>
      <c r="D1102" s="34" t="e">
        <f>VLOOKUP($B1102,大盤與近月台指!$A$4:$I$499,3,FALSE)</f>
        <v>#N/A</v>
      </c>
      <c r="E1102" s="35" t="e">
        <f>VLOOKUP($B1102,大盤與近月台指!$A$4:$I$499,4,FALSE)</f>
        <v>#N/A</v>
      </c>
      <c r="F1102" s="33" t="e">
        <f>VLOOKUP($B1102,大盤與近月台指!$A$4:$I$499,5,FALSE)</f>
        <v>#N/A</v>
      </c>
      <c r="G1102" s="49" t="e">
        <f>VLOOKUP($B1102,三大法人買賣超!$A$4:$I$500,3,FALSE)</f>
        <v>#N/A</v>
      </c>
      <c r="H1102" s="34" t="e">
        <f>VLOOKUP($B1102,三大法人買賣超!$A$4:$I$500,5,FALSE)</f>
        <v>#N/A</v>
      </c>
      <c r="I1102" s="27" t="e">
        <f>VLOOKUP($B1102,三大法人買賣超!$A$4:$I$500,7,FALSE)</f>
        <v>#N/A</v>
      </c>
      <c r="J1102" s="27" t="e">
        <f>VLOOKUP($B1102,三大法人買賣超!$A$4:$I$500,9,FALSE)</f>
        <v>#N/A</v>
      </c>
      <c r="K1102" s="37">
        <f>新台幣匯率美元指數!B1103</f>
        <v>0</v>
      </c>
      <c r="L1102" s="38">
        <f>新台幣匯率美元指數!C1103</f>
        <v>0</v>
      </c>
      <c r="M1102" s="39">
        <f>新台幣匯率美元指數!D1103</f>
        <v>0</v>
      </c>
      <c r="N1102" s="27" t="e">
        <f>VLOOKUP($B1102,外資期貨未平倉口數!$A$4:$M$499,4,FALSE)</f>
        <v>#N/A</v>
      </c>
      <c r="O1102" s="27" t="e">
        <f>VLOOKUP($B1102,外資期貨未平倉口數!$A$4:$M$499,9,FALSE)</f>
        <v>#N/A</v>
      </c>
      <c r="P1102" s="27" t="e">
        <f>VLOOKUP($B1102,外資期貨未平倉口數!$A$4:$M$499,10,FALSE)</f>
        <v>#N/A</v>
      </c>
      <c r="Q1102" s="27" t="e">
        <f>VLOOKUP($B1102,外資期貨未平倉口數!$A$4:$M$499,11,FALSE)</f>
        <v>#N/A</v>
      </c>
      <c r="R1102" s="64" t="e">
        <f>VLOOKUP($B1102,選擇權未平倉餘額!$A$4:$I$500,6,FALSE)</f>
        <v>#N/A</v>
      </c>
      <c r="S1102" s="64" t="e">
        <f>VLOOKUP($B1102,選擇權未平倉餘額!$A$4:$I$500,7,FALSE)</f>
        <v>#N/A</v>
      </c>
      <c r="T1102" s="64" t="e">
        <f>VLOOKUP($B1102,選擇權未平倉餘額!$A$4:$I$500,8,FALSE)</f>
        <v>#N/A</v>
      </c>
      <c r="U1102" s="64" t="e">
        <f>VLOOKUP($B1102,選擇權未平倉餘額!$A$4:$I$500,9,FALSE)</f>
        <v>#N/A</v>
      </c>
      <c r="V1102" s="39" t="e">
        <f>VLOOKUP($B1102,臺指選擇權P_C_Ratios!$A$4:$C$500,3,FALSE)</f>
        <v>#N/A</v>
      </c>
      <c r="W1102" s="41" t="e">
        <f>VLOOKUP($B1102,散戶多空比!$A$6:$L$500,12,FALSE)</f>
        <v>#N/A</v>
      </c>
      <c r="X1102" s="40" t="e">
        <f>VLOOKUP($B1102,期貨大額交易人未沖銷部位!$A$4:$O$499,4,FALSE)</f>
        <v>#N/A</v>
      </c>
      <c r="Y1102" s="40" t="e">
        <f>VLOOKUP($B1102,期貨大額交易人未沖銷部位!$A$4:$O$499,7,FALSE)</f>
        <v>#N/A</v>
      </c>
      <c r="Z1102" s="40" t="e">
        <f>VLOOKUP($B1102,期貨大額交易人未沖銷部位!$A$4:$O$499,10,FALSE)</f>
        <v>#N/A</v>
      </c>
      <c r="AA1102" s="40" t="e">
        <f>VLOOKUP($B1102,期貨大額交易人未沖銷部位!$A$4:$O$499,13,FALSE)</f>
        <v>#N/A</v>
      </c>
      <c r="AB1102" s="40" t="e">
        <f>VLOOKUP($B1102,期貨大額交易人未沖銷部位!$A$4:$O$499,14,FALSE)</f>
        <v>#N/A</v>
      </c>
      <c r="AC1102" s="40" t="e">
        <f>VLOOKUP($B1102,期貨大額交易人未沖銷部位!$A$4:$O$499,15,FALSE)</f>
        <v>#N/A</v>
      </c>
      <c r="AD1102" s="33" t="e">
        <f>VLOOKUP($B1102,三大美股走勢!$A$4:$J$495,4,FALSE)</f>
        <v>#N/A</v>
      </c>
      <c r="AE1102" s="33" t="e">
        <f>VLOOKUP($B1102,三大美股走勢!$A$4:$J$495,7,FALSE)</f>
        <v>#N/A</v>
      </c>
      <c r="AF1102" s="33" t="e">
        <f>VLOOKUP($B1102,三大美股走勢!$A$4:$J$495,10,FALSE)</f>
        <v>#N/A</v>
      </c>
    </row>
    <row r="1103" spans="2:32">
      <c r="B1103" s="32">
        <v>43882</v>
      </c>
      <c r="C1103" s="33" t="e">
        <f>VLOOKUP($B1103,大盤與近月台指!$A$4:$I$499,2,FALSE)</f>
        <v>#N/A</v>
      </c>
      <c r="D1103" s="34" t="e">
        <f>VLOOKUP($B1103,大盤與近月台指!$A$4:$I$499,3,FALSE)</f>
        <v>#N/A</v>
      </c>
      <c r="E1103" s="35" t="e">
        <f>VLOOKUP($B1103,大盤與近月台指!$A$4:$I$499,4,FALSE)</f>
        <v>#N/A</v>
      </c>
      <c r="F1103" s="33" t="e">
        <f>VLOOKUP($B1103,大盤與近月台指!$A$4:$I$499,5,FALSE)</f>
        <v>#N/A</v>
      </c>
      <c r="G1103" s="49" t="e">
        <f>VLOOKUP($B1103,三大法人買賣超!$A$4:$I$500,3,FALSE)</f>
        <v>#N/A</v>
      </c>
      <c r="H1103" s="34" t="e">
        <f>VLOOKUP($B1103,三大法人買賣超!$A$4:$I$500,5,FALSE)</f>
        <v>#N/A</v>
      </c>
      <c r="I1103" s="27" t="e">
        <f>VLOOKUP($B1103,三大法人買賣超!$A$4:$I$500,7,FALSE)</f>
        <v>#N/A</v>
      </c>
      <c r="J1103" s="27" t="e">
        <f>VLOOKUP($B1103,三大法人買賣超!$A$4:$I$500,9,FALSE)</f>
        <v>#N/A</v>
      </c>
      <c r="K1103" s="37">
        <f>新台幣匯率美元指數!B1104</f>
        <v>0</v>
      </c>
      <c r="L1103" s="38">
        <f>新台幣匯率美元指數!C1104</f>
        <v>0</v>
      </c>
      <c r="M1103" s="39">
        <f>新台幣匯率美元指數!D1104</f>
        <v>0</v>
      </c>
      <c r="N1103" s="27" t="e">
        <f>VLOOKUP($B1103,外資期貨未平倉口數!$A$4:$M$499,4,FALSE)</f>
        <v>#N/A</v>
      </c>
      <c r="O1103" s="27" t="e">
        <f>VLOOKUP($B1103,外資期貨未平倉口數!$A$4:$M$499,9,FALSE)</f>
        <v>#N/A</v>
      </c>
      <c r="P1103" s="27" t="e">
        <f>VLOOKUP($B1103,外資期貨未平倉口數!$A$4:$M$499,10,FALSE)</f>
        <v>#N/A</v>
      </c>
      <c r="Q1103" s="27" t="e">
        <f>VLOOKUP($B1103,外資期貨未平倉口數!$A$4:$M$499,11,FALSE)</f>
        <v>#N/A</v>
      </c>
      <c r="R1103" s="64" t="e">
        <f>VLOOKUP($B1103,選擇權未平倉餘額!$A$4:$I$500,6,FALSE)</f>
        <v>#N/A</v>
      </c>
      <c r="S1103" s="64" t="e">
        <f>VLOOKUP($B1103,選擇權未平倉餘額!$A$4:$I$500,7,FALSE)</f>
        <v>#N/A</v>
      </c>
      <c r="T1103" s="64" t="e">
        <f>VLOOKUP($B1103,選擇權未平倉餘額!$A$4:$I$500,8,FALSE)</f>
        <v>#N/A</v>
      </c>
      <c r="U1103" s="64" t="e">
        <f>VLOOKUP($B1103,選擇權未平倉餘額!$A$4:$I$500,9,FALSE)</f>
        <v>#N/A</v>
      </c>
      <c r="V1103" s="39" t="e">
        <f>VLOOKUP($B1103,臺指選擇權P_C_Ratios!$A$4:$C$500,3,FALSE)</f>
        <v>#N/A</v>
      </c>
      <c r="W1103" s="41" t="e">
        <f>VLOOKUP($B1103,散戶多空比!$A$6:$L$500,12,FALSE)</f>
        <v>#N/A</v>
      </c>
      <c r="X1103" s="40" t="e">
        <f>VLOOKUP($B1103,期貨大額交易人未沖銷部位!$A$4:$O$499,4,FALSE)</f>
        <v>#N/A</v>
      </c>
      <c r="Y1103" s="40" t="e">
        <f>VLOOKUP($B1103,期貨大額交易人未沖銷部位!$A$4:$O$499,7,FALSE)</f>
        <v>#N/A</v>
      </c>
      <c r="Z1103" s="40" t="e">
        <f>VLOOKUP($B1103,期貨大額交易人未沖銷部位!$A$4:$O$499,10,FALSE)</f>
        <v>#N/A</v>
      </c>
      <c r="AA1103" s="40" t="e">
        <f>VLOOKUP($B1103,期貨大額交易人未沖銷部位!$A$4:$O$499,13,FALSE)</f>
        <v>#N/A</v>
      </c>
      <c r="AB1103" s="40" t="e">
        <f>VLOOKUP($B1103,期貨大額交易人未沖銷部位!$A$4:$O$499,14,FALSE)</f>
        <v>#N/A</v>
      </c>
      <c r="AC1103" s="40" t="e">
        <f>VLOOKUP($B1103,期貨大額交易人未沖銷部位!$A$4:$O$499,15,FALSE)</f>
        <v>#N/A</v>
      </c>
      <c r="AD1103" s="33" t="e">
        <f>VLOOKUP($B1103,三大美股走勢!$A$4:$J$495,4,FALSE)</f>
        <v>#N/A</v>
      </c>
      <c r="AE1103" s="33" t="e">
        <f>VLOOKUP($B1103,三大美股走勢!$A$4:$J$495,7,FALSE)</f>
        <v>#N/A</v>
      </c>
      <c r="AF1103" s="33" t="e">
        <f>VLOOKUP($B1103,三大美股走勢!$A$4:$J$495,10,FALSE)</f>
        <v>#N/A</v>
      </c>
    </row>
    <row r="1104" spans="2:32">
      <c r="B1104" s="32">
        <v>43883</v>
      </c>
      <c r="C1104" s="33" t="e">
        <f>VLOOKUP($B1104,大盤與近月台指!$A$4:$I$499,2,FALSE)</f>
        <v>#N/A</v>
      </c>
      <c r="D1104" s="34" t="e">
        <f>VLOOKUP($B1104,大盤與近月台指!$A$4:$I$499,3,FALSE)</f>
        <v>#N/A</v>
      </c>
      <c r="E1104" s="35" t="e">
        <f>VLOOKUP($B1104,大盤與近月台指!$A$4:$I$499,4,FALSE)</f>
        <v>#N/A</v>
      </c>
      <c r="F1104" s="33" t="e">
        <f>VLOOKUP($B1104,大盤與近月台指!$A$4:$I$499,5,FALSE)</f>
        <v>#N/A</v>
      </c>
      <c r="G1104" s="49" t="e">
        <f>VLOOKUP($B1104,三大法人買賣超!$A$4:$I$500,3,FALSE)</f>
        <v>#N/A</v>
      </c>
      <c r="H1104" s="34" t="e">
        <f>VLOOKUP($B1104,三大法人買賣超!$A$4:$I$500,5,FALSE)</f>
        <v>#N/A</v>
      </c>
      <c r="I1104" s="27" t="e">
        <f>VLOOKUP($B1104,三大法人買賣超!$A$4:$I$500,7,FALSE)</f>
        <v>#N/A</v>
      </c>
      <c r="J1104" s="27" t="e">
        <f>VLOOKUP($B1104,三大法人買賣超!$A$4:$I$500,9,FALSE)</f>
        <v>#N/A</v>
      </c>
      <c r="K1104" s="37">
        <f>新台幣匯率美元指數!B1105</f>
        <v>0</v>
      </c>
      <c r="L1104" s="38">
        <f>新台幣匯率美元指數!C1105</f>
        <v>0</v>
      </c>
      <c r="M1104" s="39">
        <f>新台幣匯率美元指數!D1105</f>
        <v>0</v>
      </c>
      <c r="N1104" s="27" t="e">
        <f>VLOOKUP($B1104,外資期貨未平倉口數!$A$4:$M$499,4,FALSE)</f>
        <v>#N/A</v>
      </c>
      <c r="O1104" s="27" t="e">
        <f>VLOOKUP($B1104,外資期貨未平倉口數!$A$4:$M$499,9,FALSE)</f>
        <v>#N/A</v>
      </c>
      <c r="P1104" s="27" t="e">
        <f>VLOOKUP($B1104,外資期貨未平倉口數!$A$4:$M$499,10,FALSE)</f>
        <v>#N/A</v>
      </c>
      <c r="Q1104" s="27" t="e">
        <f>VLOOKUP($B1104,外資期貨未平倉口數!$A$4:$M$499,11,FALSE)</f>
        <v>#N/A</v>
      </c>
      <c r="R1104" s="64" t="e">
        <f>VLOOKUP($B1104,選擇權未平倉餘額!$A$4:$I$500,6,FALSE)</f>
        <v>#N/A</v>
      </c>
      <c r="S1104" s="64" t="e">
        <f>VLOOKUP($B1104,選擇權未平倉餘額!$A$4:$I$500,7,FALSE)</f>
        <v>#N/A</v>
      </c>
      <c r="T1104" s="64" t="e">
        <f>VLOOKUP($B1104,選擇權未平倉餘額!$A$4:$I$500,8,FALSE)</f>
        <v>#N/A</v>
      </c>
      <c r="U1104" s="64" t="e">
        <f>VLOOKUP($B1104,選擇權未平倉餘額!$A$4:$I$500,9,FALSE)</f>
        <v>#N/A</v>
      </c>
      <c r="V1104" s="39" t="e">
        <f>VLOOKUP($B1104,臺指選擇權P_C_Ratios!$A$4:$C$500,3,FALSE)</f>
        <v>#N/A</v>
      </c>
      <c r="W1104" s="41" t="e">
        <f>VLOOKUP($B1104,散戶多空比!$A$6:$L$500,12,FALSE)</f>
        <v>#N/A</v>
      </c>
      <c r="X1104" s="40" t="e">
        <f>VLOOKUP($B1104,期貨大額交易人未沖銷部位!$A$4:$O$499,4,FALSE)</f>
        <v>#N/A</v>
      </c>
      <c r="Y1104" s="40" t="e">
        <f>VLOOKUP($B1104,期貨大額交易人未沖銷部位!$A$4:$O$499,7,FALSE)</f>
        <v>#N/A</v>
      </c>
      <c r="Z1104" s="40" t="e">
        <f>VLOOKUP($B1104,期貨大額交易人未沖銷部位!$A$4:$O$499,10,FALSE)</f>
        <v>#N/A</v>
      </c>
      <c r="AA1104" s="40" t="e">
        <f>VLOOKUP($B1104,期貨大額交易人未沖銷部位!$A$4:$O$499,13,FALSE)</f>
        <v>#N/A</v>
      </c>
      <c r="AB1104" s="40" t="e">
        <f>VLOOKUP($B1104,期貨大額交易人未沖銷部位!$A$4:$O$499,14,FALSE)</f>
        <v>#N/A</v>
      </c>
      <c r="AC1104" s="40" t="e">
        <f>VLOOKUP($B1104,期貨大額交易人未沖銷部位!$A$4:$O$499,15,FALSE)</f>
        <v>#N/A</v>
      </c>
      <c r="AD1104" s="33" t="e">
        <f>VLOOKUP($B1104,三大美股走勢!$A$4:$J$495,4,FALSE)</f>
        <v>#N/A</v>
      </c>
      <c r="AE1104" s="33" t="e">
        <f>VLOOKUP($B1104,三大美股走勢!$A$4:$J$495,7,FALSE)</f>
        <v>#N/A</v>
      </c>
      <c r="AF1104" s="33" t="e">
        <f>VLOOKUP($B1104,三大美股走勢!$A$4:$J$495,10,FALSE)</f>
        <v>#N/A</v>
      </c>
    </row>
    <row r="1105" spans="2:32">
      <c r="B1105" s="32">
        <v>43884</v>
      </c>
      <c r="C1105" s="33" t="e">
        <f>VLOOKUP($B1105,大盤與近月台指!$A$4:$I$499,2,FALSE)</f>
        <v>#N/A</v>
      </c>
      <c r="D1105" s="34" t="e">
        <f>VLOOKUP($B1105,大盤與近月台指!$A$4:$I$499,3,FALSE)</f>
        <v>#N/A</v>
      </c>
      <c r="E1105" s="35" t="e">
        <f>VLOOKUP($B1105,大盤與近月台指!$A$4:$I$499,4,FALSE)</f>
        <v>#N/A</v>
      </c>
      <c r="F1105" s="33" t="e">
        <f>VLOOKUP($B1105,大盤與近月台指!$A$4:$I$499,5,FALSE)</f>
        <v>#N/A</v>
      </c>
      <c r="G1105" s="49" t="e">
        <f>VLOOKUP($B1105,三大法人買賣超!$A$4:$I$500,3,FALSE)</f>
        <v>#N/A</v>
      </c>
      <c r="H1105" s="34" t="e">
        <f>VLOOKUP($B1105,三大法人買賣超!$A$4:$I$500,5,FALSE)</f>
        <v>#N/A</v>
      </c>
      <c r="I1105" s="27" t="e">
        <f>VLOOKUP($B1105,三大法人買賣超!$A$4:$I$500,7,FALSE)</f>
        <v>#N/A</v>
      </c>
      <c r="J1105" s="27" t="e">
        <f>VLOOKUP($B1105,三大法人買賣超!$A$4:$I$500,9,FALSE)</f>
        <v>#N/A</v>
      </c>
      <c r="K1105" s="37">
        <f>新台幣匯率美元指數!B1106</f>
        <v>0</v>
      </c>
      <c r="L1105" s="38">
        <f>新台幣匯率美元指數!C1106</f>
        <v>0</v>
      </c>
      <c r="M1105" s="39">
        <f>新台幣匯率美元指數!D1106</f>
        <v>0</v>
      </c>
      <c r="N1105" s="27" t="e">
        <f>VLOOKUP($B1105,外資期貨未平倉口數!$A$4:$M$499,4,FALSE)</f>
        <v>#N/A</v>
      </c>
      <c r="O1105" s="27" t="e">
        <f>VLOOKUP($B1105,外資期貨未平倉口數!$A$4:$M$499,9,FALSE)</f>
        <v>#N/A</v>
      </c>
      <c r="P1105" s="27" t="e">
        <f>VLOOKUP($B1105,外資期貨未平倉口數!$A$4:$M$499,10,FALSE)</f>
        <v>#N/A</v>
      </c>
      <c r="Q1105" s="27" t="e">
        <f>VLOOKUP($B1105,外資期貨未平倉口數!$A$4:$M$499,11,FALSE)</f>
        <v>#N/A</v>
      </c>
      <c r="R1105" s="64" t="e">
        <f>VLOOKUP($B1105,選擇權未平倉餘額!$A$4:$I$500,6,FALSE)</f>
        <v>#N/A</v>
      </c>
      <c r="S1105" s="64" t="e">
        <f>VLOOKUP($B1105,選擇權未平倉餘額!$A$4:$I$500,7,FALSE)</f>
        <v>#N/A</v>
      </c>
      <c r="T1105" s="64" t="e">
        <f>VLOOKUP($B1105,選擇權未平倉餘額!$A$4:$I$500,8,FALSE)</f>
        <v>#N/A</v>
      </c>
      <c r="U1105" s="64" t="e">
        <f>VLOOKUP($B1105,選擇權未平倉餘額!$A$4:$I$500,9,FALSE)</f>
        <v>#N/A</v>
      </c>
      <c r="V1105" s="39" t="e">
        <f>VLOOKUP($B1105,臺指選擇權P_C_Ratios!$A$4:$C$500,3,FALSE)</f>
        <v>#N/A</v>
      </c>
      <c r="W1105" s="41" t="e">
        <f>VLOOKUP($B1105,散戶多空比!$A$6:$L$500,12,FALSE)</f>
        <v>#N/A</v>
      </c>
      <c r="X1105" s="40" t="e">
        <f>VLOOKUP($B1105,期貨大額交易人未沖銷部位!$A$4:$O$499,4,FALSE)</f>
        <v>#N/A</v>
      </c>
      <c r="Y1105" s="40" t="e">
        <f>VLOOKUP($B1105,期貨大額交易人未沖銷部位!$A$4:$O$499,7,FALSE)</f>
        <v>#N/A</v>
      </c>
      <c r="Z1105" s="40" t="e">
        <f>VLOOKUP($B1105,期貨大額交易人未沖銷部位!$A$4:$O$499,10,FALSE)</f>
        <v>#N/A</v>
      </c>
      <c r="AA1105" s="40" t="e">
        <f>VLOOKUP($B1105,期貨大額交易人未沖銷部位!$A$4:$O$499,13,FALSE)</f>
        <v>#N/A</v>
      </c>
      <c r="AB1105" s="40" t="e">
        <f>VLOOKUP($B1105,期貨大額交易人未沖銷部位!$A$4:$O$499,14,FALSE)</f>
        <v>#N/A</v>
      </c>
      <c r="AC1105" s="40" t="e">
        <f>VLOOKUP($B1105,期貨大額交易人未沖銷部位!$A$4:$O$499,15,FALSE)</f>
        <v>#N/A</v>
      </c>
      <c r="AD1105" s="33" t="e">
        <f>VLOOKUP($B1105,三大美股走勢!$A$4:$J$495,4,FALSE)</f>
        <v>#N/A</v>
      </c>
      <c r="AE1105" s="33" t="e">
        <f>VLOOKUP($B1105,三大美股走勢!$A$4:$J$495,7,FALSE)</f>
        <v>#N/A</v>
      </c>
      <c r="AF1105" s="33" t="e">
        <f>VLOOKUP($B1105,三大美股走勢!$A$4:$J$495,10,FALSE)</f>
        <v>#N/A</v>
      </c>
    </row>
    <row r="1106" spans="2:32">
      <c r="B1106" s="32">
        <v>43885</v>
      </c>
      <c r="C1106" s="33" t="e">
        <f>VLOOKUP($B1106,大盤與近月台指!$A$4:$I$499,2,FALSE)</f>
        <v>#N/A</v>
      </c>
      <c r="D1106" s="34" t="e">
        <f>VLOOKUP($B1106,大盤與近月台指!$A$4:$I$499,3,FALSE)</f>
        <v>#N/A</v>
      </c>
      <c r="E1106" s="35" t="e">
        <f>VLOOKUP($B1106,大盤與近月台指!$A$4:$I$499,4,FALSE)</f>
        <v>#N/A</v>
      </c>
      <c r="F1106" s="33" t="e">
        <f>VLOOKUP($B1106,大盤與近月台指!$A$4:$I$499,5,FALSE)</f>
        <v>#N/A</v>
      </c>
      <c r="G1106" s="49" t="e">
        <f>VLOOKUP($B1106,三大法人買賣超!$A$4:$I$500,3,FALSE)</f>
        <v>#N/A</v>
      </c>
      <c r="H1106" s="34" t="e">
        <f>VLOOKUP($B1106,三大法人買賣超!$A$4:$I$500,5,FALSE)</f>
        <v>#N/A</v>
      </c>
      <c r="I1106" s="27" t="e">
        <f>VLOOKUP($B1106,三大法人買賣超!$A$4:$I$500,7,FALSE)</f>
        <v>#N/A</v>
      </c>
      <c r="J1106" s="27" t="e">
        <f>VLOOKUP($B1106,三大法人買賣超!$A$4:$I$500,9,FALSE)</f>
        <v>#N/A</v>
      </c>
      <c r="K1106" s="37">
        <f>新台幣匯率美元指數!B1107</f>
        <v>0</v>
      </c>
      <c r="L1106" s="38">
        <f>新台幣匯率美元指數!C1107</f>
        <v>0</v>
      </c>
      <c r="M1106" s="39">
        <f>新台幣匯率美元指數!D1107</f>
        <v>0</v>
      </c>
      <c r="N1106" s="27" t="e">
        <f>VLOOKUP($B1106,外資期貨未平倉口數!$A$4:$M$499,4,FALSE)</f>
        <v>#N/A</v>
      </c>
      <c r="O1106" s="27" t="e">
        <f>VLOOKUP($B1106,外資期貨未平倉口數!$A$4:$M$499,9,FALSE)</f>
        <v>#N/A</v>
      </c>
      <c r="P1106" s="27" t="e">
        <f>VLOOKUP($B1106,外資期貨未平倉口數!$A$4:$M$499,10,FALSE)</f>
        <v>#N/A</v>
      </c>
      <c r="Q1106" s="27" t="e">
        <f>VLOOKUP($B1106,外資期貨未平倉口數!$A$4:$M$499,11,FALSE)</f>
        <v>#N/A</v>
      </c>
      <c r="R1106" s="64" t="e">
        <f>VLOOKUP($B1106,選擇權未平倉餘額!$A$4:$I$500,6,FALSE)</f>
        <v>#N/A</v>
      </c>
      <c r="S1106" s="64" t="e">
        <f>VLOOKUP($B1106,選擇權未平倉餘額!$A$4:$I$500,7,FALSE)</f>
        <v>#N/A</v>
      </c>
      <c r="T1106" s="64" t="e">
        <f>VLOOKUP($B1106,選擇權未平倉餘額!$A$4:$I$500,8,FALSE)</f>
        <v>#N/A</v>
      </c>
      <c r="U1106" s="64" t="e">
        <f>VLOOKUP($B1106,選擇權未平倉餘額!$A$4:$I$500,9,FALSE)</f>
        <v>#N/A</v>
      </c>
      <c r="V1106" s="39" t="e">
        <f>VLOOKUP($B1106,臺指選擇權P_C_Ratios!$A$4:$C$500,3,FALSE)</f>
        <v>#N/A</v>
      </c>
      <c r="W1106" s="41" t="e">
        <f>VLOOKUP($B1106,散戶多空比!$A$6:$L$500,12,FALSE)</f>
        <v>#N/A</v>
      </c>
      <c r="X1106" s="40" t="e">
        <f>VLOOKUP($B1106,期貨大額交易人未沖銷部位!$A$4:$O$499,4,FALSE)</f>
        <v>#N/A</v>
      </c>
      <c r="Y1106" s="40" t="e">
        <f>VLOOKUP($B1106,期貨大額交易人未沖銷部位!$A$4:$O$499,7,FALSE)</f>
        <v>#N/A</v>
      </c>
      <c r="Z1106" s="40" t="e">
        <f>VLOOKUP($B1106,期貨大額交易人未沖銷部位!$A$4:$O$499,10,FALSE)</f>
        <v>#N/A</v>
      </c>
      <c r="AA1106" s="40" t="e">
        <f>VLOOKUP($B1106,期貨大額交易人未沖銷部位!$A$4:$O$499,13,FALSE)</f>
        <v>#N/A</v>
      </c>
      <c r="AB1106" s="40" t="e">
        <f>VLOOKUP($B1106,期貨大額交易人未沖銷部位!$A$4:$O$499,14,FALSE)</f>
        <v>#N/A</v>
      </c>
      <c r="AC1106" s="40" t="e">
        <f>VLOOKUP($B1106,期貨大額交易人未沖銷部位!$A$4:$O$499,15,FALSE)</f>
        <v>#N/A</v>
      </c>
      <c r="AD1106" s="33" t="e">
        <f>VLOOKUP($B1106,三大美股走勢!$A$4:$J$495,4,FALSE)</f>
        <v>#N/A</v>
      </c>
      <c r="AE1106" s="33" t="e">
        <f>VLOOKUP($B1106,三大美股走勢!$A$4:$J$495,7,FALSE)</f>
        <v>#N/A</v>
      </c>
      <c r="AF1106" s="33" t="e">
        <f>VLOOKUP($B1106,三大美股走勢!$A$4:$J$495,10,FALSE)</f>
        <v>#N/A</v>
      </c>
    </row>
    <row r="1107" spans="2:32">
      <c r="B1107" s="32">
        <v>43886</v>
      </c>
      <c r="C1107" s="33" t="e">
        <f>VLOOKUP($B1107,大盤與近月台指!$A$4:$I$499,2,FALSE)</f>
        <v>#N/A</v>
      </c>
      <c r="D1107" s="34" t="e">
        <f>VLOOKUP($B1107,大盤與近月台指!$A$4:$I$499,3,FALSE)</f>
        <v>#N/A</v>
      </c>
      <c r="E1107" s="35" t="e">
        <f>VLOOKUP($B1107,大盤與近月台指!$A$4:$I$499,4,FALSE)</f>
        <v>#N/A</v>
      </c>
      <c r="F1107" s="33" t="e">
        <f>VLOOKUP($B1107,大盤與近月台指!$A$4:$I$499,5,FALSE)</f>
        <v>#N/A</v>
      </c>
      <c r="G1107" s="49" t="e">
        <f>VLOOKUP($B1107,三大法人買賣超!$A$4:$I$500,3,FALSE)</f>
        <v>#N/A</v>
      </c>
      <c r="H1107" s="34" t="e">
        <f>VLOOKUP($B1107,三大法人買賣超!$A$4:$I$500,5,FALSE)</f>
        <v>#N/A</v>
      </c>
      <c r="I1107" s="27" t="e">
        <f>VLOOKUP($B1107,三大法人買賣超!$A$4:$I$500,7,FALSE)</f>
        <v>#N/A</v>
      </c>
      <c r="J1107" s="27" t="e">
        <f>VLOOKUP($B1107,三大法人買賣超!$A$4:$I$500,9,FALSE)</f>
        <v>#N/A</v>
      </c>
      <c r="K1107" s="37">
        <f>新台幣匯率美元指數!B1108</f>
        <v>0</v>
      </c>
      <c r="L1107" s="38">
        <f>新台幣匯率美元指數!C1108</f>
        <v>0</v>
      </c>
      <c r="M1107" s="39">
        <f>新台幣匯率美元指數!D1108</f>
        <v>0</v>
      </c>
      <c r="N1107" s="27" t="e">
        <f>VLOOKUP($B1107,外資期貨未平倉口數!$A$4:$M$499,4,FALSE)</f>
        <v>#N/A</v>
      </c>
      <c r="O1107" s="27" t="e">
        <f>VLOOKUP($B1107,外資期貨未平倉口數!$A$4:$M$499,9,FALSE)</f>
        <v>#N/A</v>
      </c>
      <c r="P1107" s="27" t="e">
        <f>VLOOKUP($B1107,外資期貨未平倉口數!$A$4:$M$499,10,FALSE)</f>
        <v>#N/A</v>
      </c>
      <c r="Q1107" s="27" t="e">
        <f>VLOOKUP($B1107,外資期貨未平倉口數!$A$4:$M$499,11,FALSE)</f>
        <v>#N/A</v>
      </c>
      <c r="R1107" s="64" t="e">
        <f>VLOOKUP($B1107,選擇權未平倉餘額!$A$4:$I$500,6,FALSE)</f>
        <v>#N/A</v>
      </c>
      <c r="S1107" s="64" t="e">
        <f>VLOOKUP($B1107,選擇權未平倉餘額!$A$4:$I$500,7,FALSE)</f>
        <v>#N/A</v>
      </c>
      <c r="T1107" s="64" t="e">
        <f>VLOOKUP($B1107,選擇權未平倉餘額!$A$4:$I$500,8,FALSE)</f>
        <v>#N/A</v>
      </c>
      <c r="U1107" s="64" t="e">
        <f>VLOOKUP($B1107,選擇權未平倉餘額!$A$4:$I$500,9,FALSE)</f>
        <v>#N/A</v>
      </c>
      <c r="V1107" s="39" t="e">
        <f>VLOOKUP($B1107,臺指選擇權P_C_Ratios!$A$4:$C$500,3,FALSE)</f>
        <v>#N/A</v>
      </c>
      <c r="W1107" s="41" t="e">
        <f>VLOOKUP($B1107,散戶多空比!$A$6:$L$500,12,FALSE)</f>
        <v>#N/A</v>
      </c>
      <c r="X1107" s="40" t="e">
        <f>VLOOKUP($B1107,期貨大額交易人未沖銷部位!$A$4:$O$499,4,FALSE)</f>
        <v>#N/A</v>
      </c>
      <c r="Y1107" s="40" t="e">
        <f>VLOOKUP($B1107,期貨大額交易人未沖銷部位!$A$4:$O$499,7,FALSE)</f>
        <v>#N/A</v>
      </c>
      <c r="Z1107" s="40" t="e">
        <f>VLOOKUP($B1107,期貨大額交易人未沖銷部位!$A$4:$O$499,10,FALSE)</f>
        <v>#N/A</v>
      </c>
      <c r="AA1107" s="40" t="e">
        <f>VLOOKUP($B1107,期貨大額交易人未沖銷部位!$A$4:$O$499,13,FALSE)</f>
        <v>#N/A</v>
      </c>
      <c r="AB1107" s="40" t="e">
        <f>VLOOKUP($B1107,期貨大額交易人未沖銷部位!$A$4:$O$499,14,FALSE)</f>
        <v>#N/A</v>
      </c>
      <c r="AC1107" s="40" t="e">
        <f>VLOOKUP($B1107,期貨大額交易人未沖銷部位!$A$4:$O$499,15,FALSE)</f>
        <v>#N/A</v>
      </c>
      <c r="AD1107" s="33" t="e">
        <f>VLOOKUP($B1107,三大美股走勢!$A$4:$J$495,4,FALSE)</f>
        <v>#N/A</v>
      </c>
      <c r="AE1107" s="33" t="e">
        <f>VLOOKUP($B1107,三大美股走勢!$A$4:$J$495,7,FALSE)</f>
        <v>#N/A</v>
      </c>
      <c r="AF1107" s="33" t="e">
        <f>VLOOKUP($B1107,三大美股走勢!$A$4:$J$495,10,FALSE)</f>
        <v>#N/A</v>
      </c>
    </row>
    <row r="1108" spans="2:32">
      <c r="B1108" s="32">
        <v>43887</v>
      </c>
      <c r="C1108" s="33" t="e">
        <f>VLOOKUP($B1108,大盤與近月台指!$A$4:$I$499,2,FALSE)</f>
        <v>#N/A</v>
      </c>
      <c r="D1108" s="34" t="e">
        <f>VLOOKUP($B1108,大盤與近月台指!$A$4:$I$499,3,FALSE)</f>
        <v>#N/A</v>
      </c>
      <c r="E1108" s="35" t="e">
        <f>VLOOKUP($B1108,大盤與近月台指!$A$4:$I$499,4,FALSE)</f>
        <v>#N/A</v>
      </c>
      <c r="F1108" s="33" t="e">
        <f>VLOOKUP($B1108,大盤與近月台指!$A$4:$I$499,5,FALSE)</f>
        <v>#N/A</v>
      </c>
      <c r="G1108" s="49" t="e">
        <f>VLOOKUP($B1108,三大法人買賣超!$A$4:$I$500,3,FALSE)</f>
        <v>#N/A</v>
      </c>
      <c r="H1108" s="34" t="e">
        <f>VLOOKUP($B1108,三大法人買賣超!$A$4:$I$500,5,FALSE)</f>
        <v>#N/A</v>
      </c>
      <c r="I1108" s="27" t="e">
        <f>VLOOKUP($B1108,三大法人買賣超!$A$4:$I$500,7,FALSE)</f>
        <v>#N/A</v>
      </c>
      <c r="J1108" s="27" t="e">
        <f>VLOOKUP($B1108,三大法人買賣超!$A$4:$I$500,9,FALSE)</f>
        <v>#N/A</v>
      </c>
      <c r="K1108" s="37">
        <f>新台幣匯率美元指數!B1109</f>
        <v>0</v>
      </c>
      <c r="L1108" s="38">
        <f>新台幣匯率美元指數!C1109</f>
        <v>0</v>
      </c>
      <c r="M1108" s="39">
        <f>新台幣匯率美元指數!D1109</f>
        <v>0</v>
      </c>
      <c r="N1108" s="27" t="e">
        <f>VLOOKUP($B1108,外資期貨未平倉口數!$A$4:$M$499,4,FALSE)</f>
        <v>#N/A</v>
      </c>
      <c r="O1108" s="27" t="e">
        <f>VLOOKUP($B1108,外資期貨未平倉口數!$A$4:$M$499,9,FALSE)</f>
        <v>#N/A</v>
      </c>
      <c r="P1108" s="27" t="e">
        <f>VLOOKUP($B1108,外資期貨未平倉口數!$A$4:$M$499,10,FALSE)</f>
        <v>#N/A</v>
      </c>
      <c r="Q1108" s="27" t="e">
        <f>VLOOKUP($B1108,外資期貨未平倉口數!$A$4:$M$499,11,FALSE)</f>
        <v>#N/A</v>
      </c>
      <c r="R1108" s="64" t="e">
        <f>VLOOKUP($B1108,選擇權未平倉餘額!$A$4:$I$500,6,FALSE)</f>
        <v>#N/A</v>
      </c>
      <c r="S1108" s="64" t="e">
        <f>VLOOKUP($B1108,選擇權未平倉餘額!$A$4:$I$500,7,FALSE)</f>
        <v>#N/A</v>
      </c>
      <c r="T1108" s="64" t="e">
        <f>VLOOKUP($B1108,選擇權未平倉餘額!$A$4:$I$500,8,FALSE)</f>
        <v>#N/A</v>
      </c>
      <c r="U1108" s="64" t="e">
        <f>VLOOKUP($B1108,選擇權未平倉餘額!$A$4:$I$500,9,FALSE)</f>
        <v>#N/A</v>
      </c>
      <c r="V1108" s="39" t="e">
        <f>VLOOKUP($B1108,臺指選擇權P_C_Ratios!$A$4:$C$500,3,FALSE)</f>
        <v>#N/A</v>
      </c>
      <c r="W1108" s="41" t="e">
        <f>VLOOKUP($B1108,散戶多空比!$A$6:$L$500,12,FALSE)</f>
        <v>#N/A</v>
      </c>
      <c r="X1108" s="40" t="e">
        <f>VLOOKUP($B1108,期貨大額交易人未沖銷部位!$A$4:$O$499,4,FALSE)</f>
        <v>#N/A</v>
      </c>
      <c r="Y1108" s="40" t="e">
        <f>VLOOKUP($B1108,期貨大額交易人未沖銷部位!$A$4:$O$499,7,FALSE)</f>
        <v>#N/A</v>
      </c>
      <c r="Z1108" s="40" t="e">
        <f>VLOOKUP($B1108,期貨大額交易人未沖銷部位!$A$4:$O$499,10,FALSE)</f>
        <v>#N/A</v>
      </c>
      <c r="AA1108" s="40" t="e">
        <f>VLOOKUP($B1108,期貨大額交易人未沖銷部位!$A$4:$O$499,13,FALSE)</f>
        <v>#N/A</v>
      </c>
      <c r="AB1108" s="40" t="e">
        <f>VLOOKUP($B1108,期貨大額交易人未沖銷部位!$A$4:$O$499,14,FALSE)</f>
        <v>#N/A</v>
      </c>
      <c r="AC1108" s="40" t="e">
        <f>VLOOKUP($B1108,期貨大額交易人未沖銷部位!$A$4:$O$499,15,FALSE)</f>
        <v>#N/A</v>
      </c>
      <c r="AD1108" s="33" t="e">
        <f>VLOOKUP($B1108,三大美股走勢!$A$4:$J$495,4,FALSE)</f>
        <v>#N/A</v>
      </c>
      <c r="AE1108" s="33" t="e">
        <f>VLOOKUP($B1108,三大美股走勢!$A$4:$J$495,7,FALSE)</f>
        <v>#N/A</v>
      </c>
      <c r="AF1108" s="33" t="e">
        <f>VLOOKUP($B1108,三大美股走勢!$A$4:$J$495,10,FALSE)</f>
        <v>#N/A</v>
      </c>
    </row>
    <row r="1109" spans="2:32">
      <c r="B1109" s="32">
        <v>43888</v>
      </c>
      <c r="C1109" s="33" t="e">
        <f>VLOOKUP($B1109,大盤與近月台指!$A$4:$I$499,2,FALSE)</f>
        <v>#N/A</v>
      </c>
      <c r="D1109" s="34" t="e">
        <f>VLOOKUP($B1109,大盤與近月台指!$A$4:$I$499,3,FALSE)</f>
        <v>#N/A</v>
      </c>
      <c r="E1109" s="35" t="e">
        <f>VLOOKUP($B1109,大盤與近月台指!$A$4:$I$499,4,FALSE)</f>
        <v>#N/A</v>
      </c>
      <c r="F1109" s="33" t="e">
        <f>VLOOKUP($B1109,大盤與近月台指!$A$4:$I$499,5,FALSE)</f>
        <v>#N/A</v>
      </c>
      <c r="G1109" s="49" t="e">
        <f>VLOOKUP($B1109,三大法人買賣超!$A$4:$I$500,3,FALSE)</f>
        <v>#N/A</v>
      </c>
      <c r="H1109" s="34" t="e">
        <f>VLOOKUP($B1109,三大法人買賣超!$A$4:$I$500,5,FALSE)</f>
        <v>#N/A</v>
      </c>
      <c r="I1109" s="27" t="e">
        <f>VLOOKUP($B1109,三大法人買賣超!$A$4:$I$500,7,FALSE)</f>
        <v>#N/A</v>
      </c>
      <c r="J1109" s="27" t="e">
        <f>VLOOKUP($B1109,三大法人買賣超!$A$4:$I$500,9,FALSE)</f>
        <v>#N/A</v>
      </c>
      <c r="K1109" s="37">
        <f>新台幣匯率美元指數!B1110</f>
        <v>0</v>
      </c>
      <c r="L1109" s="38">
        <f>新台幣匯率美元指數!C1110</f>
        <v>0</v>
      </c>
      <c r="M1109" s="39">
        <f>新台幣匯率美元指數!D1110</f>
        <v>0</v>
      </c>
      <c r="N1109" s="27" t="e">
        <f>VLOOKUP($B1109,外資期貨未平倉口數!$A$4:$M$499,4,FALSE)</f>
        <v>#N/A</v>
      </c>
      <c r="O1109" s="27" t="e">
        <f>VLOOKUP($B1109,外資期貨未平倉口數!$A$4:$M$499,9,FALSE)</f>
        <v>#N/A</v>
      </c>
      <c r="P1109" s="27" t="e">
        <f>VLOOKUP($B1109,外資期貨未平倉口數!$A$4:$M$499,10,FALSE)</f>
        <v>#N/A</v>
      </c>
      <c r="Q1109" s="27" t="e">
        <f>VLOOKUP($B1109,外資期貨未平倉口數!$A$4:$M$499,11,FALSE)</f>
        <v>#N/A</v>
      </c>
      <c r="R1109" s="64" t="e">
        <f>VLOOKUP($B1109,選擇權未平倉餘額!$A$4:$I$500,6,FALSE)</f>
        <v>#N/A</v>
      </c>
      <c r="S1109" s="64" t="e">
        <f>VLOOKUP($B1109,選擇權未平倉餘額!$A$4:$I$500,7,FALSE)</f>
        <v>#N/A</v>
      </c>
      <c r="T1109" s="64" t="e">
        <f>VLOOKUP($B1109,選擇權未平倉餘額!$A$4:$I$500,8,FALSE)</f>
        <v>#N/A</v>
      </c>
      <c r="U1109" s="64" t="e">
        <f>VLOOKUP($B1109,選擇權未平倉餘額!$A$4:$I$500,9,FALSE)</f>
        <v>#N/A</v>
      </c>
      <c r="V1109" s="39" t="e">
        <f>VLOOKUP($B1109,臺指選擇權P_C_Ratios!$A$4:$C$500,3,FALSE)</f>
        <v>#N/A</v>
      </c>
      <c r="W1109" s="41" t="e">
        <f>VLOOKUP($B1109,散戶多空比!$A$6:$L$500,12,FALSE)</f>
        <v>#N/A</v>
      </c>
      <c r="X1109" s="40" t="e">
        <f>VLOOKUP($B1109,期貨大額交易人未沖銷部位!$A$4:$O$499,4,FALSE)</f>
        <v>#N/A</v>
      </c>
      <c r="Y1109" s="40" t="e">
        <f>VLOOKUP($B1109,期貨大額交易人未沖銷部位!$A$4:$O$499,7,FALSE)</f>
        <v>#N/A</v>
      </c>
      <c r="Z1109" s="40" t="e">
        <f>VLOOKUP($B1109,期貨大額交易人未沖銷部位!$A$4:$O$499,10,FALSE)</f>
        <v>#N/A</v>
      </c>
      <c r="AA1109" s="40" t="e">
        <f>VLOOKUP($B1109,期貨大額交易人未沖銷部位!$A$4:$O$499,13,FALSE)</f>
        <v>#N/A</v>
      </c>
      <c r="AB1109" s="40" t="e">
        <f>VLOOKUP($B1109,期貨大額交易人未沖銷部位!$A$4:$O$499,14,FALSE)</f>
        <v>#N/A</v>
      </c>
      <c r="AC1109" s="40" t="e">
        <f>VLOOKUP($B1109,期貨大額交易人未沖銷部位!$A$4:$O$499,15,FALSE)</f>
        <v>#N/A</v>
      </c>
      <c r="AD1109" s="33" t="e">
        <f>VLOOKUP($B1109,三大美股走勢!$A$4:$J$495,4,FALSE)</f>
        <v>#N/A</v>
      </c>
      <c r="AE1109" s="33" t="e">
        <f>VLOOKUP($B1109,三大美股走勢!$A$4:$J$495,7,FALSE)</f>
        <v>#N/A</v>
      </c>
      <c r="AF1109" s="33" t="e">
        <f>VLOOKUP($B1109,三大美股走勢!$A$4:$J$495,10,FALSE)</f>
        <v>#N/A</v>
      </c>
    </row>
    <row r="1110" spans="2:32">
      <c r="B1110" s="32">
        <v>43889</v>
      </c>
      <c r="C1110" s="33" t="e">
        <f>VLOOKUP($B1110,大盤與近月台指!$A$4:$I$499,2,FALSE)</f>
        <v>#N/A</v>
      </c>
      <c r="D1110" s="34" t="e">
        <f>VLOOKUP($B1110,大盤與近月台指!$A$4:$I$499,3,FALSE)</f>
        <v>#N/A</v>
      </c>
      <c r="E1110" s="35" t="e">
        <f>VLOOKUP($B1110,大盤與近月台指!$A$4:$I$499,4,FALSE)</f>
        <v>#N/A</v>
      </c>
      <c r="F1110" s="33" t="e">
        <f>VLOOKUP($B1110,大盤與近月台指!$A$4:$I$499,5,FALSE)</f>
        <v>#N/A</v>
      </c>
      <c r="G1110" s="49" t="e">
        <f>VLOOKUP($B1110,三大法人買賣超!$A$4:$I$500,3,FALSE)</f>
        <v>#N/A</v>
      </c>
      <c r="H1110" s="34" t="e">
        <f>VLOOKUP($B1110,三大法人買賣超!$A$4:$I$500,5,FALSE)</f>
        <v>#N/A</v>
      </c>
      <c r="I1110" s="27" t="e">
        <f>VLOOKUP($B1110,三大法人買賣超!$A$4:$I$500,7,FALSE)</f>
        <v>#N/A</v>
      </c>
      <c r="J1110" s="27" t="e">
        <f>VLOOKUP($B1110,三大法人買賣超!$A$4:$I$500,9,FALSE)</f>
        <v>#N/A</v>
      </c>
      <c r="K1110" s="37">
        <f>新台幣匯率美元指數!B1111</f>
        <v>0</v>
      </c>
      <c r="L1110" s="38">
        <f>新台幣匯率美元指數!C1111</f>
        <v>0</v>
      </c>
      <c r="M1110" s="39">
        <f>新台幣匯率美元指數!D1111</f>
        <v>0</v>
      </c>
      <c r="N1110" s="27" t="e">
        <f>VLOOKUP($B1110,外資期貨未平倉口數!$A$4:$M$499,4,FALSE)</f>
        <v>#N/A</v>
      </c>
      <c r="O1110" s="27" t="e">
        <f>VLOOKUP($B1110,外資期貨未平倉口數!$A$4:$M$499,9,FALSE)</f>
        <v>#N/A</v>
      </c>
      <c r="P1110" s="27" t="e">
        <f>VLOOKUP($B1110,外資期貨未平倉口數!$A$4:$M$499,10,FALSE)</f>
        <v>#N/A</v>
      </c>
      <c r="Q1110" s="27" t="e">
        <f>VLOOKUP($B1110,外資期貨未平倉口數!$A$4:$M$499,11,FALSE)</f>
        <v>#N/A</v>
      </c>
      <c r="R1110" s="64" t="e">
        <f>VLOOKUP($B1110,選擇權未平倉餘額!$A$4:$I$500,6,FALSE)</f>
        <v>#N/A</v>
      </c>
      <c r="S1110" s="64" t="e">
        <f>VLOOKUP($B1110,選擇權未平倉餘額!$A$4:$I$500,7,FALSE)</f>
        <v>#N/A</v>
      </c>
      <c r="T1110" s="64" t="e">
        <f>VLOOKUP($B1110,選擇權未平倉餘額!$A$4:$I$500,8,FALSE)</f>
        <v>#N/A</v>
      </c>
      <c r="U1110" s="64" t="e">
        <f>VLOOKUP($B1110,選擇權未平倉餘額!$A$4:$I$500,9,FALSE)</f>
        <v>#N/A</v>
      </c>
      <c r="V1110" s="39" t="e">
        <f>VLOOKUP($B1110,臺指選擇權P_C_Ratios!$A$4:$C$500,3,FALSE)</f>
        <v>#N/A</v>
      </c>
      <c r="W1110" s="41" t="e">
        <f>VLOOKUP($B1110,散戶多空比!$A$6:$L$500,12,FALSE)</f>
        <v>#N/A</v>
      </c>
      <c r="X1110" s="40" t="e">
        <f>VLOOKUP($B1110,期貨大額交易人未沖銷部位!$A$4:$O$499,4,FALSE)</f>
        <v>#N/A</v>
      </c>
      <c r="Y1110" s="40" t="e">
        <f>VLOOKUP($B1110,期貨大額交易人未沖銷部位!$A$4:$O$499,7,FALSE)</f>
        <v>#N/A</v>
      </c>
      <c r="Z1110" s="40" t="e">
        <f>VLOOKUP($B1110,期貨大額交易人未沖銷部位!$A$4:$O$499,10,FALSE)</f>
        <v>#N/A</v>
      </c>
      <c r="AA1110" s="40" t="e">
        <f>VLOOKUP($B1110,期貨大額交易人未沖銷部位!$A$4:$O$499,13,FALSE)</f>
        <v>#N/A</v>
      </c>
      <c r="AB1110" s="40" t="e">
        <f>VLOOKUP($B1110,期貨大額交易人未沖銷部位!$A$4:$O$499,14,FALSE)</f>
        <v>#N/A</v>
      </c>
      <c r="AC1110" s="40" t="e">
        <f>VLOOKUP($B1110,期貨大額交易人未沖銷部位!$A$4:$O$499,15,FALSE)</f>
        <v>#N/A</v>
      </c>
      <c r="AD1110" s="33" t="e">
        <f>VLOOKUP($B1110,三大美股走勢!$A$4:$J$495,4,FALSE)</f>
        <v>#N/A</v>
      </c>
      <c r="AE1110" s="33" t="e">
        <f>VLOOKUP($B1110,三大美股走勢!$A$4:$J$495,7,FALSE)</f>
        <v>#N/A</v>
      </c>
      <c r="AF1110" s="33" t="e">
        <f>VLOOKUP($B1110,三大美股走勢!$A$4:$J$495,10,FALSE)</f>
        <v>#N/A</v>
      </c>
    </row>
    <row r="1111" spans="2:32">
      <c r="B1111" s="32">
        <v>43890</v>
      </c>
      <c r="C1111" s="33" t="e">
        <f>VLOOKUP($B1111,大盤與近月台指!$A$4:$I$499,2,FALSE)</f>
        <v>#N/A</v>
      </c>
      <c r="D1111" s="34" t="e">
        <f>VLOOKUP($B1111,大盤與近月台指!$A$4:$I$499,3,FALSE)</f>
        <v>#N/A</v>
      </c>
      <c r="E1111" s="35" t="e">
        <f>VLOOKUP($B1111,大盤與近月台指!$A$4:$I$499,4,FALSE)</f>
        <v>#N/A</v>
      </c>
      <c r="F1111" s="33" t="e">
        <f>VLOOKUP($B1111,大盤與近月台指!$A$4:$I$499,5,FALSE)</f>
        <v>#N/A</v>
      </c>
      <c r="G1111" s="49" t="e">
        <f>VLOOKUP($B1111,三大法人買賣超!$A$4:$I$500,3,FALSE)</f>
        <v>#N/A</v>
      </c>
      <c r="H1111" s="34" t="e">
        <f>VLOOKUP($B1111,三大法人買賣超!$A$4:$I$500,5,FALSE)</f>
        <v>#N/A</v>
      </c>
      <c r="I1111" s="27" t="e">
        <f>VLOOKUP($B1111,三大法人買賣超!$A$4:$I$500,7,FALSE)</f>
        <v>#N/A</v>
      </c>
      <c r="J1111" s="27" t="e">
        <f>VLOOKUP($B1111,三大法人買賣超!$A$4:$I$500,9,FALSE)</f>
        <v>#N/A</v>
      </c>
      <c r="K1111" s="37">
        <f>新台幣匯率美元指數!B1112</f>
        <v>0</v>
      </c>
      <c r="L1111" s="38">
        <f>新台幣匯率美元指數!C1112</f>
        <v>0</v>
      </c>
      <c r="M1111" s="39">
        <f>新台幣匯率美元指數!D1112</f>
        <v>0</v>
      </c>
      <c r="N1111" s="27" t="e">
        <f>VLOOKUP($B1111,外資期貨未平倉口數!$A$4:$M$499,4,FALSE)</f>
        <v>#N/A</v>
      </c>
      <c r="O1111" s="27" t="e">
        <f>VLOOKUP($B1111,外資期貨未平倉口數!$A$4:$M$499,9,FALSE)</f>
        <v>#N/A</v>
      </c>
      <c r="P1111" s="27" t="e">
        <f>VLOOKUP($B1111,外資期貨未平倉口數!$A$4:$M$499,10,FALSE)</f>
        <v>#N/A</v>
      </c>
      <c r="Q1111" s="27" t="e">
        <f>VLOOKUP($B1111,外資期貨未平倉口數!$A$4:$M$499,11,FALSE)</f>
        <v>#N/A</v>
      </c>
      <c r="R1111" s="64" t="e">
        <f>VLOOKUP($B1111,選擇權未平倉餘額!$A$4:$I$500,6,FALSE)</f>
        <v>#N/A</v>
      </c>
      <c r="S1111" s="64" t="e">
        <f>VLOOKUP($B1111,選擇權未平倉餘額!$A$4:$I$500,7,FALSE)</f>
        <v>#N/A</v>
      </c>
      <c r="T1111" s="64" t="e">
        <f>VLOOKUP($B1111,選擇權未平倉餘額!$A$4:$I$500,8,FALSE)</f>
        <v>#N/A</v>
      </c>
      <c r="U1111" s="64" t="e">
        <f>VLOOKUP($B1111,選擇權未平倉餘額!$A$4:$I$500,9,FALSE)</f>
        <v>#N/A</v>
      </c>
      <c r="V1111" s="39" t="e">
        <f>VLOOKUP($B1111,臺指選擇權P_C_Ratios!$A$4:$C$500,3,FALSE)</f>
        <v>#N/A</v>
      </c>
      <c r="W1111" s="41" t="e">
        <f>VLOOKUP($B1111,散戶多空比!$A$6:$L$500,12,FALSE)</f>
        <v>#N/A</v>
      </c>
      <c r="X1111" s="40" t="e">
        <f>VLOOKUP($B1111,期貨大額交易人未沖銷部位!$A$4:$O$499,4,FALSE)</f>
        <v>#N/A</v>
      </c>
      <c r="Y1111" s="40" t="e">
        <f>VLOOKUP($B1111,期貨大額交易人未沖銷部位!$A$4:$O$499,7,FALSE)</f>
        <v>#N/A</v>
      </c>
      <c r="Z1111" s="40" t="e">
        <f>VLOOKUP($B1111,期貨大額交易人未沖銷部位!$A$4:$O$499,10,FALSE)</f>
        <v>#N/A</v>
      </c>
      <c r="AA1111" s="40" t="e">
        <f>VLOOKUP($B1111,期貨大額交易人未沖銷部位!$A$4:$O$499,13,FALSE)</f>
        <v>#N/A</v>
      </c>
      <c r="AB1111" s="40" t="e">
        <f>VLOOKUP($B1111,期貨大額交易人未沖銷部位!$A$4:$O$499,14,FALSE)</f>
        <v>#N/A</v>
      </c>
      <c r="AC1111" s="40" t="e">
        <f>VLOOKUP($B1111,期貨大額交易人未沖銷部位!$A$4:$O$499,15,FALSE)</f>
        <v>#N/A</v>
      </c>
      <c r="AD1111" s="33" t="e">
        <f>VLOOKUP($B1111,三大美股走勢!$A$4:$J$495,4,FALSE)</f>
        <v>#N/A</v>
      </c>
      <c r="AE1111" s="33" t="e">
        <f>VLOOKUP($B1111,三大美股走勢!$A$4:$J$495,7,FALSE)</f>
        <v>#N/A</v>
      </c>
      <c r="AF1111" s="33" t="e">
        <f>VLOOKUP($B1111,三大美股走勢!$A$4:$J$495,10,FALSE)</f>
        <v>#N/A</v>
      </c>
    </row>
    <row r="1112" spans="2:32">
      <c r="B1112" s="32">
        <v>43891</v>
      </c>
      <c r="C1112" s="33" t="e">
        <f>VLOOKUP($B1112,大盤與近月台指!$A$4:$I$499,2,FALSE)</f>
        <v>#N/A</v>
      </c>
      <c r="D1112" s="34" t="e">
        <f>VLOOKUP($B1112,大盤與近月台指!$A$4:$I$499,3,FALSE)</f>
        <v>#N/A</v>
      </c>
      <c r="E1112" s="35" t="e">
        <f>VLOOKUP($B1112,大盤與近月台指!$A$4:$I$499,4,FALSE)</f>
        <v>#N/A</v>
      </c>
      <c r="F1112" s="33" t="e">
        <f>VLOOKUP($B1112,大盤與近月台指!$A$4:$I$499,5,FALSE)</f>
        <v>#N/A</v>
      </c>
      <c r="G1112" s="49" t="e">
        <f>VLOOKUP($B1112,三大法人買賣超!$A$4:$I$500,3,FALSE)</f>
        <v>#N/A</v>
      </c>
      <c r="H1112" s="34" t="e">
        <f>VLOOKUP($B1112,三大法人買賣超!$A$4:$I$500,5,FALSE)</f>
        <v>#N/A</v>
      </c>
      <c r="I1112" s="27" t="e">
        <f>VLOOKUP($B1112,三大法人買賣超!$A$4:$I$500,7,FALSE)</f>
        <v>#N/A</v>
      </c>
      <c r="J1112" s="27" t="e">
        <f>VLOOKUP($B1112,三大法人買賣超!$A$4:$I$500,9,FALSE)</f>
        <v>#N/A</v>
      </c>
      <c r="K1112" s="37">
        <f>新台幣匯率美元指數!B1113</f>
        <v>0</v>
      </c>
      <c r="L1112" s="38">
        <f>新台幣匯率美元指數!C1113</f>
        <v>0</v>
      </c>
      <c r="M1112" s="39">
        <f>新台幣匯率美元指數!D1113</f>
        <v>0</v>
      </c>
      <c r="N1112" s="27" t="e">
        <f>VLOOKUP($B1112,外資期貨未平倉口數!$A$4:$M$499,4,FALSE)</f>
        <v>#N/A</v>
      </c>
      <c r="O1112" s="27" t="e">
        <f>VLOOKUP($B1112,外資期貨未平倉口數!$A$4:$M$499,9,FALSE)</f>
        <v>#N/A</v>
      </c>
      <c r="P1112" s="27" t="e">
        <f>VLOOKUP($B1112,外資期貨未平倉口數!$A$4:$M$499,10,FALSE)</f>
        <v>#N/A</v>
      </c>
      <c r="Q1112" s="27" t="e">
        <f>VLOOKUP($B1112,外資期貨未平倉口數!$A$4:$M$499,11,FALSE)</f>
        <v>#N/A</v>
      </c>
      <c r="R1112" s="64" t="e">
        <f>VLOOKUP($B1112,選擇權未平倉餘額!$A$4:$I$500,6,FALSE)</f>
        <v>#N/A</v>
      </c>
      <c r="S1112" s="64" t="e">
        <f>VLOOKUP($B1112,選擇權未平倉餘額!$A$4:$I$500,7,FALSE)</f>
        <v>#N/A</v>
      </c>
      <c r="T1112" s="64" t="e">
        <f>VLOOKUP($B1112,選擇權未平倉餘額!$A$4:$I$500,8,FALSE)</f>
        <v>#N/A</v>
      </c>
      <c r="U1112" s="64" t="e">
        <f>VLOOKUP($B1112,選擇權未平倉餘額!$A$4:$I$500,9,FALSE)</f>
        <v>#N/A</v>
      </c>
      <c r="V1112" s="39" t="e">
        <f>VLOOKUP($B1112,臺指選擇權P_C_Ratios!$A$4:$C$500,3,FALSE)</f>
        <v>#N/A</v>
      </c>
      <c r="W1112" s="41" t="e">
        <f>VLOOKUP($B1112,散戶多空比!$A$6:$L$500,12,FALSE)</f>
        <v>#N/A</v>
      </c>
      <c r="X1112" s="40" t="e">
        <f>VLOOKUP($B1112,期貨大額交易人未沖銷部位!$A$4:$O$499,4,FALSE)</f>
        <v>#N/A</v>
      </c>
      <c r="Y1112" s="40" t="e">
        <f>VLOOKUP($B1112,期貨大額交易人未沖銷部位!$A$4:$O$499,7,FALSE)</f>
        <v>#N/A</v>
      </c>
      <c r="Z1112" s="40" t="e">
        <f>VLOOKUP($B1112,期貨大額交易人未沖銷部位!$A$4:$O$499,10,FALSE)</f>
        <v>#N/A</v>
      </c>
      <c r="AA1112" s="40" t="e">
        <f>VLOOKUP($B1112,期貨大額交易人未沖銷部位!$A$4:$O$499,13,FALSE)</f>
        <v>#N/A</v>
      </c>
      <c r="AB1112" s="40" t="e">
        <f>VLOOKUP($B1112,期貨大額交易人未沖銷部位!$A$4:$O$499,14,FALSE)</f>
        <v>#N/A</v>
      </c>
      <c r="AC1112" s="40" t="e">
        <f>VLOOKUP($B1112,期貨大額交易人未沖銷部位!$A$4:$O$499,15,FALSE)</f>
        <v>#N/A</v>
      </c>
      <c r="AD1112" s="33" t="e">
        <f>VLOOKUP($B1112,三大美股走勢!$A$4:$J$495,4,FALSE)</f>
        <v>#N/A</v>
      </c>
      <c r="AE1112" s="33" t="e">
        <f>VLOOKUP($B1112,三大美股走勢!$A$4:$J$495,7,FALSE)</f>
        <v>#N/A</v>
      </c>
      <c r="AF1112" s="33" t="e">
        <f>VLOOKUP($B1112,三大美股走勢!$A$4:$J$495,10,FALSE)</f>
        <v>#N/A</v>
      </c>
    </row>
    <row r="1113" spans="2:32">
      <c r="B1113" s="32">
        <v>43892</v>
      </c>
      <c r="C1113" s="33" t="e">
        <f>VLOOKUP($B1113,大盤與近月台指!$A$4:$I$499,2,FALSE)</f>
        <v>#N/A</v>
      </c>
      <c r="D1113" s="34" t="e">
        <f>VLOOKUP($B1113,大盤與近月台指!$A$4:$I$499,3,FALSE)</f>
        <v>#N/A</v>
      </c>
      <c r="E1113" s="35" t="e">
        <f>VLOOKUP($B1113,大盤與近月台指!$A$4:$I$499,4,FALSE)</f>
        <v>#N/A</v>
      </c>
      <c r="F1113" s="33" t="e">
        <f>VLOOKUP($B1113,大盤與近月台指!$A$4:$I$499,5,FALSE)</f>
        <v>#N/A</v>
      </c>
      <c r="G1113" s="49" t="e">
        <f>VLOOKUP($B1113,三大法人買賣超!$A$4:$I$500,3,FALSE)</f>
        <v>#N/A</v>
      </c>
      <c r="H1113" s="34" t="e">
        <f>VLOOKUP($B1113,三大法人買賣超!$A$4:$I$500,5,FALSE)</f>
        <v>#N/A</v>
      </c>
      <c r="I1113" s="27" t="e">
        <f>VLOOKUP($B1113,三大法人買賣超!$A$4:$I$500,7,FALSE)</f>
        <v>#N/A</v>
      </c>
      <c r="J1113" s="27" t="e">
        <f>VLOOKUP($B1113,三大法人買賣超!$A$4:$I$500,9,FALSE)</f>
        <v>#N/A</v>
      </c>
      <c r="K1113" s="37">
        <f>新台幣匯率美元指數!B1114</f>
        <v>0</v>
      </c>
      <c r="L1113" s="38">
        <f>新台幣匯率美元指數!C1114</f>
        <v>0</v>
      </c>
      <c r="M1113" s="39">
        <f>新台幣匯率美元指數!D1114</f>
        <v>0</v>
      </c>
      <c r="N1113" s="27" t="e">
        <f>VLOOKUP($B1113,外資期貨未平倉口數!$A$4:$M$499,4,FALSE)</f>
        <v>#N/A</v>
      </c>
      <c r="O1113" s="27" t="e">
        <f>VLOOKUP($B1113,外資期貨未平倉口數!$A$4:$M$499,9,FALSE)</f>
        <v>#N/A</v>
      </c>
      <c r="P1113" s="27" t="e">
        <f>VLOOKUP($B1113,外資期貨未平倉口數!$A$4:$M$499,10,FALSE)</f>
        <v>#N/A</v>
      </c>
      <c r="Q1113" s="27" t="e">
        <f>VLOOKUP($B1113,外資期貨未平倉口數!$A$4:$M$499,11,FALSE)</f>
        <v>#N/A</v>
      </c>
      <c r="R1113" s="64" t="e">
        <f>VLOOKUP($B1113,選擇權未平倉餘額!$A$4:$I$500,6,FALSE)</f>
        <v>#N/A</v>
      </c>
      <c r="S1113" s="64" t="e">
        <f>VLOOKUP($B1113,選擇權未平倉餘額!$A$4:$I$500,7,FALSE)</f>
        <v>#N/A</v>
      </c>
      <c r="T1113" s="64" t="e">
        <f>VLOOKUP($B1113,選擇權未平倉餘額!$A$4:$I$500,8,FALSE)</f>
        <v>#N/A</v>
      </c>
      <c r="U1113" s="64" t="e">
        <f>VLOOKUP($B1113,選擇權未平倉餘額!$A$4:$I$500,9,FALSE)</f>
        <v>#N/A</v>
      </c>
      <c r="V1113" s="39" t="e">
        <f>VLOOKUP($B1113,臺指選擇權P_C_Ratios!$A$4:$C$500,3,FALSE)</f>
        <v>#N/A</v>
      </c>
      <c r="W1113" s="41" t="e">
        <f>VLOOKUP($B1113,散戶多空比!$A$6:$L$500,12,FALSE)</f>
        <v>#N/A</v>
      </c>
      <c r="X1113" s="40" t="e">
        <f>VLOOKUP($B1113,期貨大額交易人未沖銷部位!$A$4:$O$499,4,FALSE)</f>
        <v>#N/A</v>
      </c>
      <c r="Y1113" s="40" t="e">
        <f>VLOOKUP($B1113,期貨大額交易人未沖銷部位!$A$4:$O$499,7,FALSE)</f>
        <v>#N/A</v>
      </c>
      <c r="Z1113" s="40" t="e">
        <f>VLOOKUP($B1113,期貨大額交易人未沖銷部位!$A$4:$O$499,10,FALSE)</f>
        <v>#N/A</v>
      </c>
      <c r="AA1113" s="40" t="e">
        <f>VLOOKUP($B1113,期貨大額交易人未沖銷部位!$A$4:$O$499,13,FALSE)</f>
        <v>#N/A</v>
      </c>
      <c r="AB1113" s="40" t="e">
        <f>VLOOKUP($B1113,期貨大額交易人未沖銷部位!$A$4:$O$499,14,FALSE)</f>
        <v>#N/A</v>
      </c>
      <c r="AC1113" s="40" t="e">
        <f>VLOOKUP($B1113,期貨大額交易人未沖銷部位!$A$4:$O$499,15,FALSE)</f>
        <v>#N/A</v>
      </c>
      <c r="AD1113" s="33" t="e">
        <f>VLOOKUP($B1113,三大美股走勢!$A$4:$J$495,4,FALSE)</f>
        <v>#N/A</v>
      </c>
      <c r="AE1113" s="33" t="e">
        <f>VLOOKUP($B1113,三大美股走勢!$A$4:$J$495,7,FALSE)</f>
        <v>#N/A</v>
      </c>
      <c r="AF1113" s="33" t="e">
        <f>VLOOKUP($B1113,三大美股走勢!$A$4:$J$495,10,FALSE)</f>
        <v>#N/A</v>
      </c>
    </row>
    <row r="1114" spans="2:32">
      <c r="B1114" s="32">
        <v>43893</v>
      </c>
      <c r="C1114" s="33" t="e">
        <f>VLOOKUP($B1114,大盤與近月台指!$A$4:$I$499,2,FALSE)</f>
        <v>#N/A</v>
      </c>
      <c r="D1114" s="34" t="e">
        <f>VLOOKUP($B1114,大盤與近月台指!$A$4:$I$499,3,FALSE)</f>
        <v>#N/A</v>
      </c>
      <c r="E1114" s="35" t="e">
        <f>VLOOKUP($B1114,大盤與近月台指!$A$4:$I$499,4,FALSE)</f>
        <v>#N/A</v>
      </c>
      <c r="F1114" s="33" t="e">
        <f>VLOOKUP($B1114,大盤與近月台指!$A$4:$I$499,5,FALSE)</f>
        <v>#N/A</v>
      </c>
      <c r="G1114" s="49" t="e">
        <f>VLOOKUP($B1114,三大法人買賣超!$A$4:$I$500,3,FALSE)</f>
        <v>#N/A</v>
      </c>
      <c r="H1114" s="34" t="e">
        <f>VLOOKUP($B1114,三大法人買賣超!$A$4:$I$500,5,FALSE)</f>
        <v>#N/A</v>
      </c>
      <c r="I1114" s="27" t="e">
        <f>VLOOKUP($B1114,三大法人買賣超!$A$4:$I$500,7,FALSE)</f>
        <v>#N/A</v>
      </c>
      <c r="J1114" s="27" t="e">
        <f>VLOOKUP($B1114,三大法人買賣超!$A$4:$I$500,9,FALSE)</f>
        <v>#N/A</v>
      </c>
      <c r="K1114" s="37">
        <f>新台幣匯率美元指數!B1115</f>
        <v>0</v>
      </c>
      <c r="L1114" s="38">
        <f>新台幣匯率美元指數!C1115</f>
        <v>0</v>
      </c>
      <c r="M1114" s="39">
        <f>新台幣匯率美元指數!D1115</f>
        <v>0</v>
      </c>
      <c r="N1114" s="27" t="e">
        <f>VLOOKUP($B1114,外資期貨未平倉口數!$A$4:$M$499,4,FALSE)</f>
        <v>#N/A</v>
      </c>
      <c r="O1114" s="27" t="e">
        <f>VLOOKUP($B1114,外資期貨未平倉口數!$A$4:$M$499,9,FALSE)</f>
        <v>#N/A</v>
      </c>
      <c r="P1114" s="27" t="e">
        <f>VLOOKUP($B1114,外資期貨未平倉口數!$A$4:$M$499,10,FALSE)</f>
        <v>#N/A</v>
      </c>
      <c r="Q1114" s="27" t="e">
        <f>VLOOKUP($B1114,外資期貨未平倉口數!$A$4:$M$499,11,FALSE)</f>
        <v>#N/A</v>
      </c>
      <c r="R1114" s="64" t="e">
        <f>VLOOKUP($B1114,選擇權未平倉餘額!$A$4:$I$500,6,FALSE)</f>
        <v>#N/A</v>
      </c>
      <c r="S1114" s="64" t="e">
        <f>VLOOKUP($B1114,選擇權未平倉餘額!$A$4:$I$500,7,FALSE)</f>
        <v>#N/A</v>
      </c>
      <c r="T1114" s="64" t="e">
        <f>VLOOKUP($B1114,選擇權未平倉餘額!$A$4:$I$500,8,FALSE)</f>
        <v>#N/A</v>
      </c>
      <c r="U1114" s="64" t="e">
        <f>VLOOKUP($B1114,選擇權未平倉餘額!$A$4:$I$500,9,FALSE)</f>
        <v>#N/A</v>
      </c>
      <c r="V1114" s="39" t="e">
        <f>VLOOKUP($B1114,臺指選擇權P_C_Ratios!$A$4:$C$500,3,FALSE)</f>
        <v>#N/A</v>
      </c>
      <c r="W1114" s="41" t="e">
        <f>VLOOKUP($B1114,散戶多空比!$A$6:$L$500,12,FALSE)</f>
        <v>#N/A</v>
      </c>
      <c r="X1114" s="40" t="e">
        <f>VLOOKUP($B1114,期貨大額交易人未沖銷部位!$A$4:$O$499,4,FALSE)</f>
        <v>#N/A</v>
      </c>
      <c r="Y1114" s="40" t="e">
        <f>VLOOKUP($B1114,期貨大額交易人未沖銷部位!$A$4:$O$499,7,FALSE)</f>
        <v>#N/A</v>
      </c>
      <c r="Z1114" s="40" t="e">
        <f>VLOOKUP($B1114,期貨大額交易人未沖銷部位!$A$4:$O$499,10,FALSE)</f>
        <v>#N/A</v>
      </c>
      <c r="AA1114" s="40" t="e">
        <f>VLOOKUP($B1114,期貨大額交易人未沖銷部位!$A$4:$O$499,13,FALSE)</f>
        <v>#N/A</v>
      </c>
      <c r="AB1114" s="40" t="e">
        <f>VLOOKUP($B1114,期貨大額交易人未沖銷部位!$A$4:$O$499,14,FALSE)</f>
        <v>#N/A</v>
      </c>
      <c r="AC1114" s="40" t="e">
        <f>VLOOKUP($B1114,期貨大額交易人未沖銷部位!$A$4:$O$499,15,FALSE)</f>
        <v>#N/A</v>
      </c>
      <c r="AD1114" s="33" t="e">
        <f>VLOOKUP($B1114,三大美股走勢!$A$4:$J$495,4,FALSE)</f>
        <v>#N/A</v>
      </c>
      <c r="AE1114" s="33" t="e">
        <f>VLOOKUP($B1114,三大美股走勢!$A$4:$J$495,7,FALSE)</f>
        <v>#N/A</v>
      </c>
      <c r="AF1114" s="33" t="e">
        <f>VLOOKUP($B1114,三大美股走勢!$A$4:$J$495,10,FALSE)</f>
        <v>#N/A</v>
      </c>
    </row>
    <row r="1115" spans="2:32">
      <c r="B1115" s="32">
        <v>43894</v>
      </c>
      <c r="C1115" s="33" t="e">
        <f>VLOOKUP($B1115,大盤與近月台指!$A$4:$I$499,2,FALSE)</f>
        <v>#N/A</v>
      </c>
      <c r="D1115" s="34" t="e">
        <f>VLOOKUP($B1115,大盤與近月台指!$A$4:$I$499,3,FALSE)</f>
        <v>#N/A</v>
      </c>
      <c r="E1115" s="35" t="e">
        <f>VLOOKUP($B1115,大盤與近月台指!$A$4:$I$499,4,FALSE)</f>
        <v>#N/A</v>
      </c>
      <c r="F1115" s="33" t="e">
        <f>VLOOKUP($B1115,大盤與近月台指!$A$4:$I$499,5,FALSE)</f>
        <v>#N/A</v>
      </c>
      <c r="G1115" s="49" t="e">
        <f>VLOOKUP($B1115,三大法人買賣超!$A$4:$I$500,3,FALSE)</f>
        <v>#N/A</v>
      </c>
      <c r="H1115" s="34" t="e">
        <f>VLOOKUP($B1115,三大法人買賣超!$A$4:$I$500,5,FALSE)</f>
        <v>#N/A</v>
      </c>
      <c r="I1115" s="27" t="e">
        <f>VLOOKUP($B1115,三大法人買賣超!$A$4:$I$500,7,FALSE)</f>
        <v>#N/A</v>
      </c>
      <c r="J1115" s="27" t="e">
        <f>VLOOKUP($B1115,三大法人買賣超!$A$4:$I$500,9,FALSE)</f>
        <v>#N/A</v>
      </c>
      <c r="K1115" s="37">
        <f>新台幣匯率美元指數!B1116</f>
        <v>0</v>
      </c>
      <c r="L1115" s="38">
        <f>新台幣匯率美元指數!C1116</f>
        <v>0</v>
      </c>
      <c r="M1115" s="39">
        <f>新台幣匯率美元指數!D1116</f>
        <v>0</v>
      </c>
      <c r="N1115" s="27" t="e">
        <f>VLOOKUP($B1115,外資期貨未平倉口數!$A$4:$M$499,4,FALSE)</f>
        <v>#N/A</v>
      </c>
      <c r="O1115" s="27" t="e">
        <f>VLOOKUP($B1115,外資期貨未平倉口數!$A$4:$M$499,9,FALSE)</f>
        <v>#N/A</v>
      </c>
      <c r="P1115" s="27" t="e">
        <f>VLOOKUP($B1115,外資期貨未平倉口數!$A$4:$M$499,10,FALSE)</f>
        <v>#N/A</v>
      </c>
      <c r="Q1115" s="27" t="e">
        <f>VLOOKUP($B1115,外資期貨未平倉口數!$A$4:$M$499,11,FALSE)</f>
        <v>#N/A</v>
      </c>
      <c r="R1115" s="64" t="e">
        <f>VLOOKUP($B1115,選擇權未平倉餘額!$A$4:$I$500,6,FALSE)</f>
        <v>#N/A</v>
      </c>
      <c r="S1115" s="64" t="e">
        <f>VLOOKUP($B1115,選擇權未平倉餘額!$A$4:$I$500,7,FALSE)</f>
        <v>#N/A</v>
      </c>
      <c r="T1115" s="64" t="e">
        <f>VLOOKUP($B1115,選擇權未平倉餘額!$A$4:$I$500,8,FALSE)</f>
        <v>#N/A</v>
      </c>
      <c r="U1115" s="64" t="e">
        <f>VLOOKUP($B1115,選擇權未平倉餘額!$A$4:$I$500,9,FALSE)</f>
        <v>#N/A</v>
      </c>
      <c r="V1115" s="39" t="e">
        <f>VLOOKUP($B1115,臺指選擇權P_C_Ratios!$A$4:$C$500,3,FALSE)</f>
        <v>#N/A</v>
      </c>
      <c r="W1115" s="41" t="e">
        <f>VLOOKUP($B1115,散戶多空比!$A$6:$L$500,12,FALSE)</f>
        <v>#N/A</v>
      </c>
      <c r="X1115" s="40" t="e">
        <f>VLOOKUP($B1115,期貨大額交易人未沖銷部位!$A$4:$O$499,4,FALSE)</f>
        <v>#N/A</v>
      </c>
      <c r="Y1115" s="40" t="e">
        <f>VLOOKUP($B1115,期貨大額交易人未沖銷部位!$A$4:$O$499,7,FALSE)</f>
        <v>#N/A</v>
      </c>
      <c r="Z1115" s="40" t="e">
        <f>VLOOKUP($B1115,期貨大額交易人未沖銷部位!$A$4:$O$499,10,FALSE)</f>
        <v>#N/A</v>
      </c>
      <c r="AA1115" s="40" t="e">
        <f>VLOOKUP($B1115,期貨大額交易人未沖銷部位!$A$4:$O$499,13,FALSE)</f>
        <v>#N/A</v>
      </c>
      <c r="AB1115" s="40" t="e">
        <f>VLOOKUP($B1115,期貨大額交易人未沖銷部位!$A$4:$O$499,14,FALSE)</f>
        <v>#N/A</v>
      </c>
      <c r="AC1115" s="40" t="e">
        <f>VLOOKUP($B1115,期貨大額交易人未沖銷部位!$A$4:$O$499,15,FALSE)</f>
        <v>#N/A</v>
      </c>
      <c r="AD1115" s="33" t="e">
        <f>VLOOKUP($B1115,三大美股走勢!$A$4:$J$495,4,FALSE)</f>
        <v>#N/A</v>
      </c>
      <c r="AE1115" s="33" t="e">
        <f>VLOOKUP($B1115,三大美股走勢!$A$4:$J$495,7,FALSE)</f>
        <v>#N/A</v>
      </c>
      <c r="AF1115" s="33" t="e">
        <f>VLOOKUP($B1115,三大美股走勢!$A$4:$J$495,10,FALSE)</f>
        <v>#N/A</v>
      </c>
    </row>
    <row r="1116" spans="2:32">
      <c r="B1116" s="32">
        <v>43895</v>
      </c>
      <c r="C1116" s="33" t="e">
        <f>VLOOKUP($B1116,大盤與近月台指!$A$4:$I$499,2,FALSE)</f>
        <v>#N/A</v>
      </c>
      <c r="D1116" s="34" t="e">
        <f>VLOOKUP($B1116,大盤與近月台指!$A$4:$I$499,3,FALSE)</f>
        <v>#N/A</v>
      </c>
      <c r="E1116" s="35" t="e">
        <f>VLOOKUP($B1116,大盤與近月台指!$A$4:$I$499,4,FALSE)</f>
        <v>#N/A</v>
      </c>
      <c r="F1116" s="33" t="e">
        <f>VLOOKUP($B1116,大盤與近月台指!$A$4:$I$499,5,FALSE)</f>
        <v>#N/A</v>
      </c>
      <c r="G1116" s="49" t="e">
        <f>VLOOKUP($B1116,三大法人買賣超!$A$4:$I$500,3,FALSE)</f>
        <v>#N/A</v>
      </c>
      <c r="H1116" s="34" t="e">
        <f>VLOOKUP($B1116,三大法人買賣超!$A$4:$I$500,5,FALSE)</f>
        <v>#N/A</v>
      </c>
      <c r="I1116" s="27" t="e">
        <f>VLOOKUP($B1116,三大法人買賣超!$A$4:$I$500,7,FALSE)</f>
        <v>#N/A</v>
      </c>
      <c r="J1116" s="27" t="e">
        <f>VLOOKUP($B1116,三大法人買賣超!$A$4:$I$500,9,FALSE)</f>
        <v>#N/A</v>
      </c>
      <c r="K1116" s="37">
        <f>新台幣匯率美元指數!B1117</f>
        <v>0</v>
      </c>
      <c r="L1116" s="38">
        <f>新台幣匯率美元指數!C1117</f>
        <v>0</v>
      </c>
      <c r="M1116" s="39">
        <f>新台幣匯率美元指數!D1117</f>
        <v>0</v>
      </c>
      <c r="N1116" s="27" t="e">
        <f>VLOOKUP($B1116,外資期貨未平倉口數!$A$4:$M$499,4,FALSE)</f>
        <v>#N/A</v>
      </c>
      <c r="O1116" s="27" t="e">
        <f>VLOOKUP($B1116,外資期貨未平倉口數!$A$4:$M$499,9,FALSE)</f>
        <v>#N/A</v>
      </c>
      <c r="P1116" s="27" t="e">
        <f>VLOOKUP($B1116,外資期貨未平倉口數!$A$4:$M$499,10,FALSE)</f>
        <v>#N/A</v>
      </c>
      <c r="Q1116" s="27" t="e">
        <f>VLOOKUP($B1116,外資期貨未平倉口數!$A$4:$M$499,11,FALSE)</f>
        <v>#N/A</v>
      </c>
      <c r="R1116" s="64" t="e">
        <f>VLOOKUP($B1116,選擇權未平倉餘額!$A$4:$I$500,6,FALSE)</f>
        <v>#N/A</v>
      </c>
      <c r="S1116" s="64" t="e">
        <f>VLOOKUP($B1116,選擇權未平倉餘額!$A$4:$I$500,7,FALSE)</f>
        <v>#N/A</v>
      </c>
      <c r="T1116" s="64" t="e">
        <f>VLOOKUP($B1116,選擇權未平倉餘額!$A$4:$I$500,8,FALSE)</f>
        <v>#N/A</v>
      </c>
      <c r="U1116" s="64" t="e">
        <f>VLOOKUP($B1116,選擇權未平倉餘額!$A$4:$I$500,9,FALSE)</f>
        <v>#N/A</v>
      </c>
      <c r="V1116" s="39" t="e">
        <f>VLOOKUP($B1116,臺指選擇權P_C_Ratios!$A$4:$C$500,3,FALSE)</f>
        <v>#N/A</v>
      </c>
      <c r="W1116" s="41" t="e">
        <f>VLOOKUP($B1116,散戶多空比!$A$6:$L$500,12,FALSE)</f>
        <v>#N/A</v>
      </c>
      <c r="X1116" s="40" t="e">
        <f>VLOOKUP($B1116,期貨大額交易人未沖銷部位!$A$4:$O$499,4,FALSE)</f>
        <v>#N/A</v>
      </c>
      <c r="Y1116" s="40" t="e">
        <f>VLOOKUP($B1116,期貨大額交易人未沖銷部位!$A$4:$O$499,7,FALSE)</f>
        <v>#N/A</v>
      </c>
      <c r="Z1116" s="40" t="e">
        <f>VLOOKUP($B1116,期貨大額交易人未沖銷部位!$A$4:$O$499,10,FALSE)</f>
        <v>#N/A</v>
      </c>
      <c r="AA1116" s="40" t="e">
        <f>VLOOKUP($B1116,期貨大額交易人未沖銷部位!$A$4:$O$499,13,FALSE)</f>
        <v>#N/A</v>
      </c>
      <c r="AB1116" s="40" t="e">
        <f>VLOOKUP($B1116,期貨大額交易人未沖銷部位!$A$4:$O$499,14,FALSE)</f>
        <v>#N/A</v>
      </c>
      <c r="AC1116" s="40" t="e">
        <f>VLOOKUP($B1116,期貨大額交易人未沖銷部位!$A$4:$O$499,15,FALSE)</f>
        <v>#N/A</v>
      </c>
      <c r="AD1116" s="33" t="e">
        <f>VLOOKUP($B1116,三大美股走勢!$A$4:$J$495,4,FALSE)</f>
        <v>#N/A</v>
      </c>
      <c r="AE1116" s="33" t="e">
        <f>VLOOKUP($B1116,三大美股走勢!$A$4:$J$495,7,FALSE)</f>
        <v>#N/A</v>
      </c>
      <c r="AF1116" s="33" t="e">
        <f>VLOOKUP($B1116,三大美股走勢!$A$4:$J$495,10,FALSE)</f>
        <v>#N/A</v>
      </c>
    </row>
    <row r="1117" spans="2:32">
      <c r="B1117" s="32">
        <v>43896</v>
      </c>
      <c r="C1117" s="33" t="e">
        <f>VLOOKUP($B1117,大盤與近月台指!$A$4:$I$499,2,FALSE)</f>
        <v>#N/A</v>
      </c>
      <c r="D1117" s="34" t="e">
        <f>VLOOKUP($B1117,大盤與近月台指!$A$4:$I$499,3,FALSE)</f>
        <v>#N/A</v>
      </c>
      <c r="E1117" s="35" t="e">
        <f>VLOOKUP($B1117,大盤與近月台指!$A$4:$I$499,4,FALSE)</f>
        <v>#N/A</v>
      </c>
      <c r="F1117" s="33" t="e">
        <f>VLOOKUP($B1117,大盤與近月台指!$A$4:$I$499,5,FALSE)</f>
        <v>#N/A</v>
      </c>
      <c r="G1117" s="49" t="e">
        <f>VLOOKUP($B1117,三大法人買賣超!$A$4:$I$500,3,FALSE)</f>
        <v>#N/A</v>
      </c>
      <c r="H1117" s="34" t="e">
        <f>VLOOKUP($B1117,三大法人買賣超!$A$4:$I$500,5,FALSE)</f>
        <v>#N/A</v>
      </c>
      <c r="I1117" s="27" t="e">
        <f>VLOOKUP($B1117,三大法人買賣超!$A$4:$I$500,7,FALSE)</f>
        <v>#N/A</v>
      </c>
      <c r="J1117" s="27" t="e">
        <f>VLOOKUP($B1117,三大法人買賣超!$A$4:$I$500,9,FALSE)</f>
        <v>#N/A</v>
      </c>
      <c r="K1117" s="37">
        <f>新台幣匯率美元指數!B1118</f>
        <v>0</v>
      </c>
      <c r="L1117" s="38">
        <f>新台幣匯率美元指數!C1118</f>
        <v>0</v>
      </c>
      <c r="M1117" s="39">
        <f>新台幣匯率美元指數!D1118</f>
        <v>0</v>
      </c>
      <c r="N1117" s="27" t="e">
        <f>VLOOKUP($B1117,外資期貨未平倉口數!$A$4:$M$499,4,FALSE)</f>
        <v>#N/A</v>
      </c>
      <c r="O1117" s="27" t="e">
        <f>VLOOKUP($B1117,外資期貨未平倉口數!$A$4:$M$499,9,FALSE)</f>
        <v>#N/A</v>
      </c>
      <c r="P1117" s="27" t="e">
        <f>VLOOKUP($B1117,外資期貨未平倉口數!$A$4:$M$499,10,FALSE)</f>
        <v>#N/A</v>
      </c>
      <c r="Q1117" s="27" t="e">
        <f>VLOOKUP($B1117,外資期貨未平倉口數!$A$4:$M$499,11,FALSE)</f>
        <v>#N/A</v>
      </c>
      <c r="R1117" s="64" t="e">
        <f>VLOOKUP($B1117,選擇權未平倉餘額!$A$4:$I$500,6,FALSE)</f>
        <v>#N/A</v>
      </c>
      <c r="S1117" s="64" t="e">
        <f>VLOOKUP($B1117,選擇權未平倉餘額!$A$4:$I$500,7,FALSE)</f>
        <v>#N/A</v>
      </c>
      <c r="T1117" s="64" t="e">
        <f>VLOOKUP($B1117,選擇權未平倉餘額!$A$4:$I$500,8,FALSE)</f>
        <v>#N/A</v>
      </c>
      <c r="U1117" s="64" t="e">
        <f>VLOOKUP($B1117,選擇權未平倉餘額!$A$4:$I$500,9,FALSE)</f>
        <v>#N/A</v>
      </c>
      <c r="V1117" s="39" t="e">
        <f>VLOOKUP($B1117,臺指選擇權P_C_Ratios!$A$4:$C$500,3,FALSE)</f>
        <v>#N/A</v>
      </c>
      <c r="W1117" s="41" t="e">
        <f>VLOOKUP($B1117,散戶多空比!$A$6:$L$500,12,FALSE)</f>
        <v>#N/A</v>
      </c>
      <c r="X1117" s="40" t="e">
        <f>VLOOKUP($B1117,期貨大額交易人未沖銷部位!$A$4:$O$499,4,FALSE)</f>
        <v>#N/A</v>
      </c>
      <c r="Y1117" s="40" t="e">
        <f>VLOOKUP($B1117,期貨大額交易人未沖銷部位!$A$4:$O$499,7,FALSE)</f>
        <v>#N/A</v>
      </c>
      <c r="Z1117" s="40" t="e">
        <f>VLOOKUP($B1117,期貨大額交易人未沖銷部位!$A$4:$O$499,10,FALSE)</f>
        <v>#N/A</v>
      </c>
      <c r="AA1117" s="40" t="e">
        <f>VLOOKUP($B1117,期貨大額交易人未沖銷部位!$A$4:$O$499,13,FALSE)</f>
        <v>#N/A</v>
      </c>
      <c r="AB1117" s="40" t="e">
        <f>VLOOKUP($B1117,期貨大額交易人未沖銷部位!$A$4:$O$499,14,FALSE)</f>
        <v>#N/A</v>
      </c>
      <c r="AC1117" s="40" t="e">
        <f>VLOOKUP($B1117,期貨大額交易人未沖銷部位!$A$4:$O$499,15,FALSE)</f>
        <v>#N/A</v>
      </c>
      <c r="AD1117" s="33" t="e">
        <f>VLOOKUP($B1117,三大美股走勢!$A$4:$J$495,4,FALSE)</f>
        <v>#N/A</v>
      </c>
      <c r="AE1117" s="33" t="e">
        <f>VLOOKUP($B1117,三大美股走勢!$A$4:$J$495,7,FALSE)</f>
        <v>#N/A</v>
      </c>
      <c r="AF1117" s="33" t="e">
        <f>VLOOKUP($B1117,三大美股走勢!$A$4:$J$495,10,FALSE)</f>
        <v>#N/A</v>
      </c>
    </row>
    <row r="1118" spans="2:32">
      <c r="B1118" s="32">
        <v>43897</v>
      </c>
      <c r="C1118" s="33" t="e">
        <f>VLOOKUP($B1118,大盤與近月台指!$A$4:$I$499,2,FALSE)</f>
        <v>#N/A</v>
      </c>
      <c r="D1118" s="34" t="e">
        <f>VLOOKUP($B1118,大盤與近月台指!$A$4:$I$499,3,FALSE)</f>
        <v>#N/A</v>
      </c>
      <c r="E1118" s="35" t="e">
        <f>VLOOKUP($B1118,大盤與近月台指!$A$4:$I$499,4,FALSE)</f>
        <v>#N/A</v>
      </c>
      <c r="F1118" s="33" t="e">
        <f>VLOOKUP($B1118,大盤與近月台指!$A$4:$I$499,5,FALSE)</f>
        <v>#N/A</v>
      </c>
      <c r="G1118" s="49" t="e">
        <f>VLOOKUP($B1118,三大法人買賣超!$A$4:$I$500,3,FALSE)</f>
        <v>#N/A</v>
      </c>
      <c r="H1118" s="34" t="e">
        <f>VLOOKUP($B1118,三大法人買賣超!$A$4:$I$500,5,FALSE)</f>
        <v>#N/A</v>
      </c>
      <c r="I1118" s="27" t="e">
        <f>VLOOKUP($B1118,三大法人買賣超!$A$4:$I$500,7,FALSE)</f>
        <v>#N/A</v>
      </c>
      <c r="J1118" s="27" t="e">
        <f>VLOOKUP($B1118,三大法人買賣超!$A$4:$I$500,9,FALSE)</f>
        <v>#N/A</v>
      </c>
      <c r="K1118" s="37">
        <f>新台幣匯率美元指數!B1119</f>
        <v>0</v>
      </c>
      <c r="L1118" s="38">
        <f>新台幣匯率美元指數!C1119</f>
        <v>0</v>
      </c>
      <c r="M1118" s="39">
        <f>新台幣匯率美元指數!D1119</f>
        <v>0</v>
      </c>
      <c r="N1118" s="27" t="e">
        <f>VLOOKUP($B1118,外資期貨未平倉口數!$A$4:$M$499,4,FALSE)</f>
        <v>#N/A</v>
      </c>
      <c r="O1118" s="27" t="e">
        <f>VLOOKUP($B1118,外資期貨未平倉口數!$A$4:$M$499,9,FALSE)</f>
        <v>#N/A</v>
      </c>
      <c r="P1118" s="27" t="e">
        <f>VLOOKUP($B1118,外資期貨未平倉口數!$A$4:$M$499,10,FALSE)</f>
        <v>#N/A</v>
      </c>
      <c r="Q1118" s="27" t="e">
        <f>VLOOKUP($B1118,外資期貨未平倉口數!$A$4:$M$499,11,FALSE)</f>
        <v>#N/A</v>
      </c>
      <c r="R1118" s="64" t="e">
        <f>VLOOKUP($B1118,選擇權未平倉餘額!$A$4:$I$500,6,FALSE)</f>
        <v>#N/A</v>
      </c>
      <c r="S1118" s="64" t="e">
        <f>VLOOKUP($B1118,選擇權未平倉餘額!$A$4:$I$500,7,FALSE)</f>
        <v>#N/A</v>
      </c>
      <c r="T1118" s="64" t="e">
        <f>VLOOKUP($B1118,選擇權未平倉餘額!$A$4:$I$500,8,FALSE)</f>
        <v>#N/A</v>
      </c>
      <c r="U1118" s="64" t="e">
        <f>VLOOKUP($B1118,選擇權未平倉餘額!$A$4:$I$500,9,FALSE)</f>
        <v>#N/A</v>
      </c>
      <c r="V1118" s="39" t="e">
        <f>VLOOKUP($B1118,臺指選擇權P_C_Ratios!$A$4:$C$500,3,FALSE)</f>
        <v>#N/A</v>
      </c>
      <c r="W1118" s="41" t="e">
        <f>VLOOKUP($B1118,散戶多空比!$A$6:$L$500,12,FALSE)</f>
        <v>#N/A</v>
      </c>
      <c r="X1118" s="40" t="e">
        <f>VLOOKUP($B1118,期貨大額交易人未沖銷部位!$A$4:$O$499,4,FALSE)</f>
        <v>#N/A</v>
      </c>
      <c r="Y1118" s="40" t="e">
        <f>VLOOKUP($B1118,期貨大額交易人未沖銷部位!$A$4:$O$499,7,FALSE)</f>
        <v>#N/A</v>
      </c>
      <c r="Z1118" s="40" t="e">
        <f>VLOOKUP($B1118,期貨大額交易人未沖銷部位!$A$4:$O$499,10,FALSE)</f>
        <v>#N/A</v>
      </c>
      <c r="AA1118" s="40" t="e">
        <f>VLOOKUP($B1118,期貨大額交易人未沖銷部位!$A$4:$O$499,13,FALSE)</f>
        <v>#N/A</v>
      </c>
      <c r="AB1118" s="40" t="e">
        <f>VLOOKUP($B1118,期貨大額交易人未沖銷部位!$A$4:$O$499,14,FALSE)</f>
        <v>#N/A</v>
      </c>
      <c r="AC1118" s="40" t="e">
        <f>VLOOKUP($B1118,期貨大額交易人未沖銷部位!$A$4:$O$499,15,FALSE)</f>
        <v>#N/A</v>
      </c>
      <c r="AD1118" s="33" t="e">
        <f>VLOOKUP($B1118,三大美股走勢!$A$4:$J$495,4,FALSE)</f>
        <v>#N/A</v>
      </c>
      <c r="AE1118" s="33" t="e">
        <f>VLOOKUP($B1118,三大美股走勢!$A$4:$J$495,7,FALSE)</f>
        <v>#N/A</v>
      </c>
      <c r="AF1118" s="33" t="e">
        <f>VLOOKUP($B1118,三大美股走勢!$A$4:$J$495,10,FALSE)</f>
        <v>#N/A</v>
      </c>
    </row>
    <row r="1119" spans="2:32">
      <c r="B1119" s="32">
        <v>43898</v>
      </c>
      <c r="C1119" s="33" t="e">
        <f>VLOOKUP($B1119,大盤與近月台指!$A$4:$I$499,2,FALSE)</f>
        <v>#N/A</v>
      </c>
      <c r="D1119" s="34" t="e">
        <f>VLOOKUP($B1119,大盤與近月台指!$A$4:$I$499,3,FALSE)</f>
        <v>#N/A</v>
      </c>
      <c r="E1119" s="35" t="e">
        <f>VLOOKUP($B1119,大盤與近月台指!$A$4:$I$499,4,FALSE)</f>
        <v>#N/A</v>
      </c>
      <c r="F1119" s="33" t="e">
        <f>VLOOKUP($B1119,大盤與近月台指!$A$4:$I$499,5,FALSE)</f>
        <v>#N/A</v>
      </c>
      <c r="G1119" s="49" t="e">
        <f>VLOOKUP($B1119,三大法人買賣超!$A$4:$I$500,3,FALSE)</f>
        <v>#N/A</v>
      </c>
      <c r="H1119" s="34" t="e">
        <f>VLOOKUP($B1119,三大法人買賣超!$A$4:$I$500,5,FALSE)</f>
        <v>#N/A</v>
      </c>
      <c r="I1119" s="27" t="e">
        <f>VLOOKUP($B1119,三大法人買賣超!$A$4:$I$500,7,FALSE)</f>
        <v>#N/A</v>
      </c>
      <c r="J1119" s="27" t="e">
        <f>VLOOKUP($B1119,三大法人買賣超!$A$4:$I$500,9,FALSE)</f>
        <v>#N/A</v>
      </c>
      <c r="K1119" s="37">
        <f>新台幣匯率美元指數!B1120</f>
        <v>0</v>
      </c>
      <c r="L1119" s="38">
        <f>新台幣匯率美元指數!C1120</f>
        <v>0</v>
      </c>
      <c r="M1119" s="39">
        <f>新台幣匯率美元指數!D1120</f>
        <v>0</v>
      </c>
      <c r="N1119" s="27" t="e">
        <f>VLOOKUP($B1119,外資期貨未平倉口數!$A$4:$M$499,4,FALSE)</f>
        <v>#N/A</v>
      </c>
      <c r="O1119" s="27" t="e">
        <f>VLOOKUP($B1119,外資期貨未平倉口數!$A$4:$M$499,9,FALSE)</f>
        <v>#N/A</v>
      </c>
      <c r="P1119" s="27" t="e">
        <f>VLOOKUP($B1119,外資期貨未平倉口數!$A$4:$M$499,10,FALSE)</f>
        <v>#N/A</v>
      </c>
      <c r="Q1119" s="27" t="e">
        <f>VLOOKUP($B1119,外資期貨未平倉口數!$A$4:$M$499,11,FALSE)</f>
        <v>#N/A</v>
      </c>
      <c r="R1119" s="64" t="e">
        <f>VLOOKUP($B1119,選擇權未平倉餘額!$A$4:$I$500,6,FALSE)</f>
        <v>#N/A</v>
      </c>
      <c r="S1119" s="64" t="e">
        <f>VLOOKUP($B1119,選擇權未平倉餘額!$A$4:$I$500,7,FALSE)</f>
        <v>#N/A</v>
      </c>
      <c r="T1119" s="64" t="e">
        <f>VLOOKUP($B1119,選擇權未平倉餘額!$A$4:$I$500,8,FALSE)</f>
        <v>#N/A</v>
      </c>
      <c r="U1119" s="64" t="e">
        <f>VLOOKUP($B1119,選擇權未平倉餘額!$A$4:$I$500,9,FALSE)</f>
        <v>#N/A</v>
      </c>
      <c r="V1119" s="39" t="e">
        <f>VLOOKUP($B1119,臺指選擇權P_C_Ratios!$A$4:$C$500,3,FALSE)</f>
        <v>#N/A</v>
      </c>
      <c r="W1119" s="41" t="e">
        <f>VLOOKUP($B1119,散戶多空比!$A$6:$L$500,12,FALSE)</f>
        <v>#N/A</v>
      </c>
      <c r="X1119" s="40" t="e">
        <f>VLOOKUP($B1119,期貨大額交易人未沖銷部位!$A$4:$O$499,4,FALSE)</f>
        <v>#N/A</v>
      </c>
      <c r="Y1119" s="40" t="e">
        <f>VLOOKUP($B1119,期貨大額交易人未沖銷部位!$A$4:$O$499,7,FALSE)</f>
        <v>#N/A</v>
      </c>
      <c r="Z1119" s="40" t="e">
        <f>VLOOKUP($B1119,期貨大額交易人未沖銷部位!$A$4:$O$499,10,FALSE)</f>
        <v>#N/A</v>
      </c>
      <c r="AA1119" s="40" t="e">
        <f>VLOOKUP($B1119,期貨大額交易人未沖銷部位!$A$4:$O$499,13,FALSE)</f>
        <v>#N/A</v>
      </c>
      <c r="AB1119" s="40" t="e">
        <f>VLOOKUP($B1119,期貨大額交易人未沖銷部位!$A$4:$O$499,14,FALSE)</f>
        <v>#N/A</v>
      </c>
      <c r="AC1119" s="40" t="e">
        <f>VLOOKUP($B1119,期貨大額交易人未沖銷部位!$A$4:$O$499,15,FALSE)</f>
        <v>#N/A</v>
      </c>
      <c r="AD1119" s="33" t="e">
        <f>VLOOKUP($B1119,三大美股走勢!$A$4:$J$495,4,FALSE)</f>
        <v>#N/A</v>
      </c>
      <c r="AE1119" s="33" t="e">
        <f>VLOOKUP($B1119,三大美股走勢!$A$4:$J$495,7,FALSE)</f>
        <v>#N/A</v>
      </c>
      <c r="AF1119" s="33" t="e">
        <f>VLOOKUP($B1119,三大美股走勢!$A$4:$J$495,10,FALSE)</f>
        <v>#N/A</v>
      </c>
    </row>
    <row r="1120" spans="2:32">
      <c r="B1120" s="32">
        <v>43899</v>
      </c>
      <c r="C1120" s="33" t="e">
        <f>VLOOKUP($B1120,大盤與近月台指!$A$4:$I$499,2,FALSE)</f>
        <v>#N/A</v>
      </c>
      <c r="D1120" s="34" t="e">
        <f>VLOOKUP($B1120,大盤與近月台指!$A$4:$I$499,3,FALSE)</f>
        <v>#N/A</v>
      </c>
      <c r="E1120" s="35" t="e">
        <f>VLOOKUP($B1120,大盤與近月台指!$A$4:$I$499,4,FALSE)</f>
        <v>#N/A</v>
      </c>
      <c r="F1120" s="33" t="e">
        <f>VLOOKUP($B1120,大盤與近月台指!$A$4:$I$499,5,FALSE)</f>
        <v>#N/A</v>
      </c>
      <c r="G1120" s="49" t="e">
        <f>VLOOKUP($B1120,三大法人買賣超!$A$4:$I$500,3,FALSE)</f>
        <v>#N/A</v>
      </c>
      <c r="H1120" s="34" t="e">
        <f>VLOOKUP($B1120,三大法人買賣超!$A$4:$I$500,5,FALSE)</f>
        <v>#N/A</v>
      </c>
      <c r="I1120" s="27" t="e">
        <f>VLOOKUP($B1120,三大法人買賣超!$A$4:$I$500,7,FALSE)</f>
        <v>#N/A</v>
      </c>
      <c r="J1120" s="27" t="e">
        <f>VLOOKUP($B1120,三大法人買賣超!$A$4:$I$500,9,FALSE)</f>
        <v>#N/A</v>
      </c>
      <c r="K1120" s="37">
        <f>新台幣匯率美元指數!B1121</f>
        <v>0</v>
      </c>
      <c r="L1120" s="38">
        <f>新台幣匯率美元指數!C1121</f>
        <v>0</v>
      </c>
      <c r="M1120" s="39">
        <f>新台幣匯率美元指數!D1121</f>
        <v>0</v>
      </c>
      <c r="N1120" s="27" t="e">
        <f>VLOOKUP($B1120,外資期貨未平倉口數!$A$4:$M$499,4,FALSE)</f>
        <v>#N/A</v>
      </c>
      <c r="O1120" s="27" t="e">
        <f>VLOOKUP($B1120,外資期貨未平倉口數!$A$4:$M$499,9,FALSE)</f>
        <v>#N/A</v>
      </c>
      <c r="P1120" s="27" t="e">
        <f>VLOOKUP($B1120,外資期貨未平倉口數!$A$4:$M$499,10,FALSE)</f>
        <v>#N/A</v>
      </c>
      <c r="Q1120" s="27" t="e">
        <f>VLOOKUP($B1120,外資期貨未平倉口數!$A$4:$M$499,11,FALSE)</f>
        <v>#N/A</v>
      </c>
      <c r="R1120" s="64" t="e">
        <f>VLOOKUP($B1120,選擇權未平倉餘額!$A$4:$I$500,6,FALSE)</f>
        <v>#N/A</v>
      </c>
      <c r="S1120" s="64" t="e">
        <f>VLOOKUP($B1120,選擇權未平倉餘額!$A$4:$I$500,7,FALSE)</f>
        <v>#N/A</v>
      </c>
      <c r="T1120" s="64" t="e">
        <f>VLOOKUP($B1120,選擇權未平倉餘額!$A$4:$I$500,8,FALSE)</f>
        <v>#N/A</v>
      </c>
      <c r="U1120" s="64" t="e">
        <f>VLOOKUP($B1120,選擇權未平倉餘額!$A$4:$I$500,9,FALSE)</f>
        <v>#N/A</v>
      </c>
      <c r="V1120" s="39" t="e">
        <f>VLOOKUP($B1120,臺指選擇權P_C_Ratios!$A$4:$C$500,3,FALSE)</f>
        <v>#N/A</v>
      </c>
      <c r="W1120" s="41" t="e">
        <f>VLOOKUP($B1120,散戶多空比!$A$6:$L$500,12,FALSE)</f>
        <v>#N/A</v>
      </c>
      <c r="X1120" s="40" t="e">
        <f>VLOOKUP($B1120,期貨大額交易人未沖銷部位!$A$4:$O$499,4,FALSE)</f>
        <v>#N/A</v>
      </c>
      <c r="Y1120" s="40" t="e">
        <f>VLOOKUP($B1120,期貨大額交易人未沖銷部位!$A$4:$O$499,7,FALSE)</f>
        <v>#N/A</v>
      </c>
      <c r="Z1120" s="40" t="e">
        <f>VLOOKUP($B1120,期貨大額交易人未沖銷部位!$A$4:$O$499,10,FALSE)</f>
        <v>#N/A</v>
      </c>
      <c r="AA1120" s="40" t="e">
        <f>VLOOKUP($B1120,期貨大額交易人未沖銷部位!$A$4:$O$499,13,FALSE)</f>
        <v>#N/A</v>
      </c>
      <c r="AB1120" s="40" t="e">
        <f>VLOOKUP($B1120,期貨大額交易人未沖銷部位!$A$4:$O$499,14,FALSE)</f>
        <v>#N/A</v>
      </c>
      <c r="AC1120" s="40" t="e">
        <f>VLOOKUP($B1120,期貨大額交易人未沖銷部位!$A$4:$O$499,15,FALSE)</f>
        <v>#N/A</v>
      </c>
      <c r="AD1120" s="33" t="e">
        <f>VLOOKUP($B1120,三大美股走勢!$A$4:$J$495,4,FALSE)</f>
        <v>#N/A</v>
      </c>
      <c r="AE1120" s="33" t="e">
        <f>VLOOKUP($B1120,三大美股走勢!$A$4:$J$495,7,FALSE)</f>
        <v>#N/A</v>
      </c>
      <c r="AF1120" s="33" t="e">
        <f>VLOOKUP($B1120,三大美股走勢!$A$4:$J$495,10,FALSE)</f>
        <v>#N/A</v>
      </c>
    </row>
    <row r="1121" spans="2:32">
      <c r="B1121" s="32">
        <v>43900</v>
      </c>
      <c r="C1121" s="33" t="e">
        <f>VLOOKUP($B1121,大盤與近月台指!$A$4:$I$499,2,FALSE)</f>
        <v>#N/A</v>
      </c>
      <c r="D1121" s="34" t="e">
        <f>VLOOKUP($B1121,大盤與近月台指!$A$4:$I$499,3,FALSE)</f>
        <v>#N/A</v>
      </c>
      <c r="E1121" s="35" t="e">
        <f>VLOOKUP($B1121,大盤與近月台指!$A$4:$I$499,4,FALSE)</f>
        <v>#N/A</v>
      </c>
      <c r="F1121" s="33" t="e">
        <f>VLOOKUP($B1121,大盤與近月台指!$A$4:$I$499,5,FALSE)</f>
        <v>#N/A</v>
      </c>
      <c r="G1121" s="49" t="e">
        <f>VLOOKUP($B1121,三大法人買賣超!$A$4:$I$500,3,FALSE)</f>
        <v>#N/A</v>
      </c>
      <c r="H1121" s="34" t="e">
        <f>VLOOKUP($B1121,三大法人買賣超!$A$4:$I$500,5,FALSE)</f>
        <v>#N/A</v>
      </c>
      <c r="I1121" s="27" t="e">
        <f>VLOOKUP($B1121,三大法人買賣超!$A$4:$I$500,7,FALSE)</f>
        <v>#N/A</v>
      </c>
      <c r="J1121" s="27" t="e">
        <f>VLOOKUP($B1121,三大法人買賣超!$A$4:$I$500,9,FALSE)</f>
        <v>#N/A</v>
      </c>
      <c r="K1121" s="37">
        <f>新台幣匯率美元指數!B1122</f>
        <v>0</v>
      </c>
      <c r="L1121" s="38">
        <f>新台幣匯率美元指數!C1122</f>
        <v>0</v>
      </c>
      <c r="M1121" s="39">
        <f>新台幣匯率美元指數!D1122</f>
        <v>0</v>
      </c>
      <c r="N1121" s="27" t="e">
        <f>VLOOKUP($B1121,外資期貨未平倉口數!$A$4:$M$499,4,FALSE)</f>
        <v>#N/A</v>
      </c>
      <c r="O1121" s="27" t="e">
        <f>VLOOKUP($B1121,外資期貨未平倉口數!$A$4:$M$499,9,FALSE)</f>
        <v>#N/A</v>
      </c>
      <c r="P1121" s="27" t="e">
        <f>VLOOKUP($B1121,外資期貨未平倉口數!$A$4:$M$499,10,FALSE)</f>
        <v>#N/A</v>
      </c>
      <c r="Q1121" s="27" t="e">
        <f>VLOOKUP($B1121,外資期貨未平倉口數!$A$4:$M$499,11,FALSE)</f>
        <v>#N/A</v>
      </c>
      <c r="R1121" s="64" t="e">
        <f>VLOOKUP($B1121,選擇權未平倉餘額!$A$4:$I$500,6,FALSE)</f>
        <v>#N/A</v>
      </c>
      <c r="S1121" s="64" t="e">
        <f>VLOOKUP($B1121,選擇權未平倉餘額!$A$4:$I$500,7,FALSE)</f>
        <v>#N/A</v>
      </c>
      <c r="T1121" s="64" t="e">
        <f>VLOOKUP($B1121,選擇權未平倉餘額!$A$4:$I$500,8,FALSE)</f>
        <v>#N/A</v>
      </c>
      <c r="U1121" s="64" t="e">
        <f>VLOOKUP($B1121,選擇權未平倉餘額!$A$4:$I$500,9,FALSE)</f>
        <v>#N/A</v>
      </c>
      <c r="V1121" s="39" t="e">
        <f>VLOOKUP($B1121,臺指選擇權P_C_Ratios!$A$4:$C$500,3,FALSE)</f>
        <v>#N/A</v>
      </c>
      <c r="W1121" s="41" t="e">
        <f>VLOOKUP($B1121,散戶多空比!$A$6:$L$500,12,FALSE)</f>
        <v>#N/A</v>
      </c>
      <c r="X1121" s="40" t="e">
        <f>VLOOKUP($B1121,期貨大額交易人未沖銷部位!$A$4:$O$499,4,FALSE)</f>
        <v>#N/A</v>
      </c>
      <c r="Y1121" s="40" t="e">
        <f>VLOOKUP($B1121,期貨大額交易人未沖銷部位!$A$4:$O$499,7,FALSE)</f>
        <v>#N/A</v>
      </c>
      <c r="Z1121" s="40" t="e">
        <f>VLOOKUP($B1121,期貨大額交易人未沖銷部位!$A$4:$O$499,10,FALSE)</f>
        <v>#N/A</v>
      </c>
      <c r="AA1121" s="40" t="e">
        <f>VLOOKUP($B1121,期貨大額交易人未沖銷部位!$A$4:$O$499,13,FALSE)</f>
        <v>#N/A</v>
      </c>
      <c r="AB1121" s="40" t="e">
        <f>VLOOKUP($B1121,期貨大額交易人未沖銷部位!$A$4:$O$499,14,FALSE)</f>
        <v>#N/A</v>
      </c>
      <c r="AC1121" s="40" t="e">
        <f>VLOOKUP($B1121,期貨大額交易人未沖銷部位!$A$4:$O$499,15,FALSE)</f>
        <v>#N/A</v>
      </c>
      <c r="AD1121" s="33" t="e">
        <f>VLOOKUP($B1121,三大美股走勢!$A$4:$J$495,4,FALSE)</f>
        <v>#N/A</v>
      </c>
      <c r="AE1121" s="33" t="e">
        <f>VLOOKUP($B1121,三大美股走勢!$A$4:$J$495,7,FALSE)</f>
        <v>#N/A</v>
      </c>
      <c r="AF1121" s="33" t="e">
        <f>VLOOKUP($B1121,三大美股走勢!$A$4:$J$495,10,FALSE)</f>
        <v>#N/A</v>
      </c>
    </row>
    <row r="1122" spans="2:32">
      <c r="B1122" s="32">
        <v>43901</v>
      </c>
      <c r="C1122" s="33" t="e">
        <f>VLOOKUP($B1122,大盤與近月台指!$A$4:$I$499,2,FALSE)</f>
        <v>#N/A</v>
      </c>
      <c r="D1122" s="34" t="e">
        <f>VLOOKUP($B1122,大盤與近月台指!$A$4:$I$499,3,FALSE)</f>
        <v>#N/A</v>
      </c>
      <c r="E1122" s="35" t="e">
        <f>VLOOKUP($B1122,大盤與近月台指!$A$4:$I$499,4,FALSE)</f>
        <v>#N/A</v>
      </c>
      <c r="F1122" s="33" t="e">
        <f>VLOOKUP($B1122,大盤與近月台指!$A$4:$I$499,5,FALSE)</f>
        <v>#N/A</v>
      </c>
      <c r="G1122" s="49" t="e">
        <f>VLOOKUP($B1122,三大法人買賣超!$A$4:$I$500,3,FALSE)</f>
        <v>#N/A</v>
      </c>
      <c r="H1122" s="34" t="e">
        <f>VLOOKUP($B1122,三大法人買賣超!$A$4:$I$500,5,FALSE)</f>
        <v>#N/A</v>
      </c>
      <c r="I1122" s="27" t="e">
        <f>VLOOKUP($B1122,三大法人買賣超!$A$4:$I$500,7,FALSE)</f>
        <v>#N/A</v>
      </c>
      <c r="J1122" s="27" t="e">
        <f>VLOOKUP($B1122,三大法人買賣超!$A$4:$I$500,9,FALSE)</f>
        <v>#N/A</v>
      </c>
      <c r="K1122" s="37">
        <f>新台幣匯率美元指數!B1123</f>
        <v>0</v>
      </c>
      <c r="L1122" s="38">
        <f>新台幣匯率美元指數!C1123</f>
        <v>0</v>
      </c>
      <c r="M1122" s="39">
        <f>新台幣匯率美元指數!D1123</f>
        <v>0</v>
      </c>
      <c r="N1122" s="27" t="e">
        <f>VLOOKUP($B1122,外資期貨未平倉口數!$A$4:$M$499,4,FALSE)</f>
        <v>#N/A</v>
      </c>
      <c r="O1122" s="27" t="e">
        <f>VLOOKUP($B1122,外資期貨未平倉口數!$A$4:$M$499,9,FALSE)</f>
        <v>#N/A</v>
      </c>
      <c r="P1122" s="27" t="e">
        <f>VLOOKUP($B1122,外資期貨未平倉口數!$A$4:$M$499,10,FALSE)</f>
        <v>#N/A</v>
      </c>
      <c r="Q1122" s="27" t="e">
        <f>VLOOKUP($B1122,外資期貨未平倉口數!$A$4:$M$499,11,FALSE)</f>
        <v>#N/A</v>
      </c>
      <c r="R1122" s="64" t="e">
        <f>VLOOKUP($B1122,選擇權未平倉餘額!$A$4:$I$500,6,FALSE)</f>
        <v>#N/A</v>
      </c>
      <c r="S1122" s="64" t="e">
        <f>VLOOKUP($B1122,選擇權未平倉餘額!$A$4:$I$500,7,FALSE)</f>
        <v>#N/A</v>
      </c>
      <c r="T1122" s="64" t="e">
        <f>VLOOKUP($B1122,選擇權未平倉餘額!$A$4:$I$500,8,FALSE)</f>
        <v>#N/A</v>
      </c>
      <c r="U1122" s="64" t="e">
        <f>VLOOKUP($B1122,選擇權未平倉餘額!$A$4:$I$500,9,FALSE)</f>
        <v>#N/A</v>
      </c>
      <c r="V1122" s="39" t="e">
        <f>VLOOKUP($B1122,臺指選擇權P_C_Ratios!$A$4:$C$500,3,FALSE)</f>
        <v>#N/A</v>
      </c>
      <c r="W1122" s="41" t="e">
        <f>VLOOKUP($B1122,散戶多空比!$A$6:$L$500,12,FALSE)</f>
        <v>#N/A</v>
      </c>
      <c r="X1122" s="40" t="e">
        <f>VLOOKUP($B1122,期貨大額交易人未沖銷部位!$A$4:$O$499,4,FALSE)</f>
        <v>#N/A</v>
      </c>
      <c r="Y1122" s="40" t="e">
        <f>VLOOKUP($B1122,期貨大額交易人未沖銷部位!$A$4:$O$499,7,FALSE)</f>
        <v>#N/A</v>
      </c>
      <c r="Z1122" s="40" t="e">
        <f>VLOOKUP($B1122,期貨大額交易人未沖銷部位!$A$4:$O$499,10,FALSE)</f>
        <v>#N/A</v>
      </c>
      <c r="AA1122" s="40" t="e">
        <f>VLOOKUP($B1122,期貨大額交易人未沖銷部位!$A$4:$O$499,13,FALSE)</f>
        <v>#N/A</v>
      </c>
      <c r="AB1122" s="40" t="e">
        <f>VLOOKUP($B1122,期貨大額交易人未沖銷部位!$A$4:$O$499,14,FALSE)</f>
        <v>#N/A</v>
      </c>
      <c r="AC1122" s="40" t="e">
        <f>VLOOKUP($B1122,期貨大額交易人未沖銷部位!$A$4:$O$499,15,FALSE)</f>
        <v>#N/A</v>
      </c>
      <c r="AD1122" s="33" t="e">
        <f>VLOOKUP($B1122,三大美股走勢!$A$4:$J$495,4,FALSE)</f>
        <v>#N/A</v>
      </c>
      <c r="AE1122" s="33" t="e">
        <f>VLOOKUP($B1122,三大美股走勢!$A$4:$J$495,7,FALSE)</f>
        <v>#N/A</v>
      </c>
      <c r="AF1122" s="33" t="e">
        <f>VLOOKUP($B1122,三大美股走勢!$A$4:$J$495,10,FALSE)</f>
        <v>#N/A</v>
      </c>
    </row>
    <row r="1123" spans="2:32">
      <c r="B1123" s="32">
        <v>43902</v>
      </c>
      <c r="C1123" s="33" t="e">
        <f>VLOOKUP($B1123,大盤與近月台指!$A$4:$I$499,2,FALSE)</f>
        <v>#N/A</v>
      </c>
      <c r="D1123" s="34" t="e">
        <f>VLOOKUP($B1123,大盤與近月台指!$A$4:$I$499,3,FALSE)</f>
        <v>#N/A</v>
      </c>
      <c r="E1123" s="35" t="e">
        <f>VLOOKUP($B1123,大盤與近月台指!$A$4:$I$499,4,FALSE)</f>
        <v>#N/A</v>
      </c>
      <c r="F1123" s="33" t="e">
        <f>VLOOKUP($B1123,大盤與近月台指!$A$4:$I$499,5,FALSE)</f>
        <v>#N/A</v>
      </c>
      <c r="G1123" s="49" t="e">
        <f>VLOOKUP($B1123,三大法人買賣超!$A$4:$I$500,3,FALSE)</f>
        <v>#N/A</v>
      </c>
      <c r="H1123" s="34" t="e">
        <f>VLOOKUP($B1123,三大法人買賣超!$A$4:$I$500,5,FALSE)</f>
        <v>#N/A</v>
      </c>
      <c r="I1123" s="27" t="e">
        <f>VLOOKUP($B1123,三大法人買賣超!$A$4:$I$500,7,FALSE)</f>
        <v>#N/A</v>
      </c>
      <c r="J1123" s="27" t="e">
        <f>VLOOKUP($B1123,三大法人買賣超!$A$4:$I$500,9,FALSE)</f>
        <v>#N/A</v>
      </c>
      <c r="K1123" s="37">
        <f>新台幣匯率美元指數!B1124</f>
        <v>0</v>
      </c>
      <c r="L1123" s="38">
        <f>新台幣匯率美元指數!C1124</f>
        <v>0</v>
      </c>
      <c r="M1123" s="39">
        <f>新台幣匯率美元指數!D1124</f>
        <v>0</v>
      </c>
      <c r="N1123" s="27" t="e">
        <f>VLOOKUP($B1123,外資期貨未平倉口數!$A$4:$M$499,4,FALSE)</f>
        <v>#N/A</v>
      </c>
      <c r="O1123" s="27" t="e">
        <f>VLOOKUP($B1123,外資期貨未平倉口數!$A$4:$M$499,9,FALSE)</f>
        <v>#N/A</v>
      </c>
      <c r="P1123" s="27" t="e">
        <f>VLOOKUP($B1123,外資期貨未平倉口數!$A$4:$M$499,10,FALSE)</f>
        <v>#N/A</v>
      </c>
      <c r="Q1123" s="27" t="e">
        <f>VLOOKUP($B1123,外資期貨未平倉口數!$A$4:$M$499,11,FALSE)</f>
        <v>#N/A</v>
      </c>
      <c r="R1123" s="64" t="e">
        <f>VLOOKUP($B1123,選擇權未平倉餘額!$A$4:$I$500,6,FALSE)</f>
        <v>#N/A</v>
      </c>
      <c r="S1123" s="64" t="e">
        <f>VLOOKUP($B1123,選擇權未平倉餘額!$A$4:$I$500,7,FALSE)</f>
        <v>#N/A</v>
      </c>
      <c r="T1123" s="64" t="e">
        <f>VLOOKUP($B1123,選擇權未平倉餘額!$A$4:$I$500,8,FALSE)</f>
        <v>#N/A</v>
      </c>
      <c r="U1123" s="64" t="e">
        <f>VLOOKUP($B1123,選擇權未平倉餘額!$A$4:$I$500,9,FALSE)</f>
        <v>#N/A</v>
      </c>
      <c r="V1123" s="39" t="e">
        <f>VLOOKUP($B1123,臺指選擇權P_C_Ratios!$A$4:$C$500,3,FALSE)</f>
        <v>#N/A</v>
      </c>
      <c r="W1123" s="41" t="e">
        <f>VLOOKUP($B1123,散戶多空比!$A$6:$L$500,12,FALSE)</f>
        <v>#N/A</v>
      </c>
      <c r="X1123" s="40" t="e">
        <f>VLOOKUP($B1123,期貨大額交易人未沖銷部位!$A$4:$O$499,4,FALSE)</f>
        <v>#N/A</v>
      </c>
      <c r="Y1123" s="40" t="e">
        <f>VLOOKUP($B1123,期貨大額交易人未沖銷部位!$A$4:$O$499,7,FALSE)</f>
        <v>#N/A</v>
      </c>
      <c r="Z1123" s="40" t="e">
        <f>VLOOKUP($B1123,期貨大額交易人未沖銷部位!$A$4:$O$499,10,FALSE)</f>
        <v>#N/A</v>
      </c>
      <c r="AA1123" s="40" t="e">
        <f>VLOOKUP($B1123,期貨大額交易人未沖銷部位!$A$4:$O$499,13,FALSE)</f>
        <v>#N/A</v>
      </c>
      <c r="AB1123" s="40" t="e">
        <f>VLOOKUP($B1123,期貨大額交易人未沖銷部位!$A$4:$O$499,14,FALSE)</f>
        <v>#N/A</v>
      </c>
      <c r="AC1123" s="40" t="e">
        <f>VLOOKUP($B1123,期貨大額交易人未沖銷部位!$A$4:$O$499,15,FALSE)</f>
        <v>#N/A</v>
      </c>
      <c r="AD1123" s="33" t="e">
        <f>VLOOKUP($B1123,三大美股走勢!$A$4:$J$495,4,FALSE)</f>
        <v>#N/A</v>
      </c>
      <c r="AE1123" s="33" t="e">
        <f>VLOOKUP($B1123,三大美股走勢!$A$4:$J$495,7,FALSE)</f>
        <v>#N/A</v>
      </c>
      <c r="AF1123" s="33" t="e">
        <f>VLOOKUP($B1123,三大美股走勢!$A$4:$J$495,10,FALSE)</f>
        <v>#N/A</v>
      </c>
    </row>
    <row r="1124" spans="2:32">
      <c r="B1124" s="32">
        <v>43903</v>
      </c>
      <c r="C1124" s="33" t="e">
        <f>VLOOKUP($B1124,大盤與近月台指!$A$4:$I$499,2,FALSE)</f>
        <v>#N/A</v>
      </c>
      <c r="D1124" s="34" t="e">
        <f>VLOOKUP($B1124,大盤與近月台指!$A$4:$I$499,3,FALSE)</f>
        <v>#N/A</v>
      </c>
      <c r="E1124" s="35" t="e">
        <f>VLOOKUP($B1124,大盤與近月台指!$A$4:$I$499,4,FALSE)</f>
        <v>#N/A</v>
      </c>
      <c r="F1124" s="33" t="e">
        <f>VLOOKUP($B1124,大盤與近月台指!$A$4:$I$499,5,FALSE)</f>
        <v>#N/A</v>
      </c>
      <c r="G1124" s="49" t="e">
        <f>VLOOKUP($B1124,三大法人買賣超!$A$4:$I$500,3,FALSE)</f>
        <v>#N/A</v>
      </c>
      <c r="H1124" s="34" t="e">
        <f>VLOOKUP($B1124,三大法人買賣超!$A$4:$I$500,5,FALSE)</f>
        <v>#N/A</v>
      </c>
      <c r="I1124" s="27" t="e">
        <f>VLOOKUP($B1124,三大法人買賣超!$A$4:$I$500,7,FALSE)</f>
        <v>#N/A</v>
      </c>
      <c r="J1124" s="27" t="e">
        <f>VLOOKUP($B1124,三大法人買賣超!$A$4:$I$500,9,FALSE)</f>
        <v>#N/A</v>
      </c>
      <c r="K1124" s="37">
        <f>新台幣匯率美元指數!B1125</f>
        <v>0</v>
      </c>
      <c r="L1124" s="38">
        <f>新台幣匯率美元指數!C1125</f>
        <v>0</v>
      </c>
      <c r="M1124" s="39">
        <f>新台幣匯率美元指數!D1125</f>
        <v>0</v>
      </c>
      <c r="N1124" s="27" t="e">
        <f>VLOOKUP($B1124,外資期貨未平倉口數!$A$4:$M$499,4,FALSE)</f>
        <v>#N/A</v>
      </c>
      <c r="O1124" s="27" t="e">
        <f>VLOOKUP($B1124,外資期貨未平倉口數!$A$4:$M$499,9,FALSE)</f>
        <v>#N/A</v>
      </c>
      <c r="P1124" s="27" t="e">
        <f>VLOOKUP($B1124,外資期貨未平倉口數!$A$4:$M$499,10,FALSE)</f>
        <v>#N/A</v>
      </c>
      <c r="Q1124" s="27" t="e">
        <f>VLOOKUP($B1124,外資期貨未平倉口數!$A$4:$M$499,11,FALSE)</f>
        <v>#N/A</v>
      </c>
      <c r="R1124" s="64" t="e">
        <f>VLOOKUP($B1124,選擇權未平倉餘額!$A$4:$I$500,6,FALSE)</f>
        <v>#N/A</v>
      </c>
      <c r="S1124" s="64" t="e">
        <f>VLOOKUP($B1124,選擇權未平倉餘額!$A$4:$I$500,7,FALSE)</f>
        <v>#N/A</v>
      </c>
      <c r="T1124" s="64" t="e">
        <f>VLOOKUP($B1124,選擇權未平倉餘額!$A$4:$I$500,8,FALSE)</f>
        <v>#N/A</v>
      </c>
      <c r="U1124" s="64" t="e">
        <f>VLOOKUP($B1124,選擇權未平倉餘額!$A$4:$I$500,9,FALSE)</f>
        <v>#N/A</v>
      </c>
      <c r="V1124" s="39" t="e">
        <f>VLOOKUP($B1124,臺指選擇權P_C_Ratios!$A$4:$C$500,3,FALSE)</f>
        <v>#N/A</v>
      </c>
      <c r="W1124" s="41" t="e">
        <f>VLOOKUP($B1124,散戶多空比!$A$6:$L$500,12,FALSE)</f>
        <v>#N/A</v>
      </c>
      <c r="X1124" s="40" t="e">
        <f>VLOOKUP($B1124,期貨大額交易人未沖銷部位!$A$4:$O$499,4,FALSE)</f>
        <v>#N/A</v>
      </c>
      <c r="Y1124" s="40" t="e">
        <f>VLOOKUP($B1124,期貨大額交易人未沖銷部位!$A$4:$O$499,7,FALSE)</f>
        <v>#N/A</v>
      </c>
      <c r="Z1124" s="40" t="e">
        <f>VLOOKUP($B1124,期貨大額交易人未沖銷部位!$A$4:$O$499,10,FALSE)</f>
        <v>#N/A</v>
      </c>
      <c r="AA1124" s="40" t="e">
        <f>VLOOKUP($B1124,期貨大額交易人未沖銷部位!$A$4:$O$499,13,FALSE)</f>
        <v>#N/A</v>
      </c>
      <c r="AB1124" s="40" t="e">
        <f>VLOOKUP($B1124,期貨大額交易人未沖銷部位!$A$4:$O$499,14,FALSE)</f>
        <v>#N/A</v>
      </c>
      <c r="AC1124" s="40" t="e">
        <f>VLOOKUP($B1124,期貨大額交易人未沖銷部位!$A$4:$O$499,15,FALSE)</f>
        <v>#N/A</v>
      </c>
      <c r="AD1124" s="33" t="e">
        <f>VLOOKUP($B1124,三大美股走勢!$A$4:$J$495,4,FALSE)</f>
        <v>#N/A</v>
      </c>
      <c r="AE1124" s="33" t="e">
        <f>VLOOKUP($B1124,三大美股走勢!$A$4:$J$495,7,FALSE)</f>
        <v>#N/A</v>
      </c>
      <c r="AF1124" s="33" t="e">
        <f>VLOOKUP($B1124,三大美股走勢!$A$4:$J$495,10,FALSE)</f>
        <v>#N/A</v>
      </c>
    </row>
    <row r="1125" spans="2:32">
      <c r="B1125" s="32">
        <v>43904</v>
      </c>
      <c r="C1125" s="33" t="e">
        <f>VLOOKUP($B1125,大盤與近月台指!$A$4:$I$499,2,FALSE)</f>
        <v>#N/A</v>
      </c>
      <c r="D1125" s="34" t="e">
        <f>VLOOKUP($B1125,大盤與近月台指!$A$4:$I$499,3,FALSE)</f>
        <v>#N/A</v>
      </c>
      <c r="E1125" s="35" t="e">
        <f>VLOOKUP($B1125,大盤與近月台指!$A$4:$I$499,4,FALSE)</f>
        <v>#N/A</v>
      </c>
      <c r="F1125" s="33" t="e">
        <f>VLOOKUP($B1125,大盤與近月台指!$A$4:$I$499,5,FALSE)</f>
        <v>#N/A</v>
      </c>
      <c r="G1125" s="49" t="e">
        <f>VLOOKUP($B1125,三大法人買賣超!$A$4:$I$500,3,FALSE)</f>
        <v>#N/A</v>
      </c>
      <c r="H1125" s="34" t="e">
        <f>VLOOKUP($B1125,三大法人買賣超!$A$4:$I$500,5,FALSE)</f>
        <v>#N/A</v>
      </c>
      <c r="I1125" s="27" t="e">
        <f>VLOOKUP($B1125,三大法人買賣超!$A$4:$I$500,7,FALSE)</f>
        <v>#N/A</v>
      </c>
      <c r="J1125" s="27" t="e">
        <f>VLOOKUP($B1125,三大法人買賣超!$A$4:$I$500,9,FALSE)</f>
        <v>#N/A</v>
      </c>
      <c r="K1125" s="37">
        <f>新台幣匯率美元指數!B1126</f>
        <v>0</v>
      </c>
      <c r="L1125" s="38">
        <f>新台幣匯率美元指數!C1126</f>
        <v>0</v>
      </c>
      <c r="M1125" s="39">
        <f>新台幣匯率美元指數!D1126</f>
        <v>0</v>
      </c>
      <c r="N1125" s="27" t="e">
        <f>VLOOKUP($B1125,外資期貨未平倉口數!$A$4:$M$499,4,FALSE)</f>
        <v>#N/A</v>
      </c>
      <c r="O1125" s="27" t="e">
        <f>VLOOKUP($B1125,外資期貨未平倉口數!$A$4:$M$499,9,FALSE)</f>
        <v>#N/A</v>
      </c>
      <c r="P1125" s="27" t="e">
        <f>VLOOKUP($B1125,外資期貨未平倉口數!$A$4:$M$499,10,FALSE)</f>
        <v>#N/A</v>
      </c>
      <c r="Q1125" s="27" t="e">
        <f>VLOOKUP($B1125,外資期貨未平倉口數!$A$4:$M$499,11,FALSE)</f>
        <v>#N/A</v>
      </c>
      <c r="R1125" s="64" t="e">
        <f>VLOOKUP($B1125,選擇權未平倉餘額!$A$4:$I$500,6,FALSE)</f>
        <v>#N/A</v>
      </c>
      <c r="S1125" s="64" t="e">
        <f>VLOOKUP($B1125,選擇權未平倉餘額!$A$4:$I$500,7,FALSE)</f>
        <v>#N/A</v>
      </c>
      <c r="T1125" s="64" t="e">
        <f>VLOOKUP($B1125,選擇權未平倉餘額!$A$4:$I$500,8,FALSE)</f>
        <v>#N/A</v>
      </c>
      <c r="U1125" s="64" t="e">
        <f>VLOOKUP($B1125,選擇權未平倉餘額!$A$4:$I$500,9,FALSE)</f>
        <v>#N/A</v>
      </c>
      <c r="V1125" s="39" t="e">
        <f>VLOOKUP($B1125,臺指選擇權P_C_Ratios!$A$4:$C$500,3,FALSE)</f>
        <v>#N/A</v>
      </c>
      <c r="W1125" s="41" t="e">
        <f>VLOOKUP($B1125,散戶多空比!$A$6:$L$500,12,FALSE)</f>
        <v>#N/A</v>
      </c>
      <c r="X1125" s="40" t="e">
        <f>VLOOKUP($B1125,期貨大額交易人未沖銷部位!$A$4:$O$499,4,FALSE)</f>
        <v>#N/A</v>
      </c>
      <c r="Y1125" s="40" t="e">
        <f>VLOOKUP($B1125,期貨大額交易人未沖銷部位!$A$4:$O$499,7,FALSE)</f>
        <v>#N/A</v>
      </c>
      <c r="Z1125" s="40" t="e">
        <f>VLOOKUP($B1125,期貨大額交易人未沖銷部位!$A$4:$O$499,10,FALSE)</f>
        <v>#N/A</v>
      </c>
      <c r="AA1125" s="40" t="e">
        <f>VLOOKUP($B1125,期貨大額交易人未沖銷部位!$A$4:$O$499,13,FALSE)</f>
        <v>#N/A</v>
      </c>
      <c r="AB1125" s="40" t="e">
        <f>VLOOKUP($B1125,期貨大額交易人未沖銷部位!$A$4:$O$499,14,FALSE)</f>
        <v>#N/A</v>
      </c>
      <c r="AC1125" s="40" t="e">
        <f>VLOOKUP($B1125,期貨大額交易人未沖銷部位!$A$4:$O$499,15,FALSE)</f>
        <v>#N/A</v>
      </c>
      <c r="AD1125" s="33" t="e">
        <f>VLOOKUP($B1125,三大美股走勢!$A$4:$J$495,4,FALSE)</f>
        <v>#N/A</v>
      </c>
      <c r="AE1125" s="33" t="e">
        <f>VLOOKUP($B1125,三大美股走勢!$A$4:$J$495,7,FALSE)</f>
        <v>#N/A</v>
      </c>
      <c r="AF1125" s="33" t="e">
        <f>VLOOKUP($B1125,三大美股走勢!$A$4:$J$495,10,FALSE)</f>
        <v>#N/A</v>
      </c>
    </row>
    <row r="1126" spans="2:32">
      <c r="B1126" s="32">
        <v>43905</v>
      </c>
      <c r="C1126" s="33" t="e">
        <f>VLOOKUP($B1126,大盤與近月台指!$A$4:$I$499,2,FALSE)</f>
        <v>#N/A</v>
      </c>
      <c r="D1126" s="34" t="e">
        <f>VLOOKUP($B1126,大盤與近月台指!$A$4:$I$499,3,FALSE)</f>
        <v>#N/A</v>
      </c>
      <c r="E1126" s="35" t="e">
        <f>VLOOKUP($B1126,大盤與近月台指!$A$4:$I$499,4,FALSE)</f>
        <v>#N/A</v>
      </c>
      <c r="F1126" s="33" t="e">
        <f>VLOOKUP($B1126,大盤與近月台指!$A$4:$I$499,5,FALSE)</f>
        <v>#N/A</v>
      </c>
      <c r="G1126" s="49" t="e">
        <f>VLOOKUP($B1126,三大法人買賣超!$A$4:$I$500,3,FALSE)</f>
        <v>#N/A</v>
      </c>
      <c r="H1126" s="34" t="e">
        <f>VLOOKUP($B1126,三大法人買賣超!$A$4:$I$500,5,FALSE)</f>
        <v>#N/A</v>
      </c>
      <c r="I1126" s="27" t="e">
        <f>VLOOKUP($B1126,三大法人買賣超!$A$4:$I$500,7,FALSE)</f>
        <v>#N/A</v>
      </c>
      <c r="J1126" s="27" t="e">
        <f>VLOOKUP($B1126,三大法人買賣超!$A$4:$I$500,9,FALSE)</f>
        <v>#N/A</v>
      </c>
      <c r="K1126" s="37">
        <f>新台幣匯率美元指數!B1127</f>
        <v>0</v>
      </c>
      <c r="L1126" s="38">
        <f>新台幣匯率美元指數!C1127</f>
        <v>0</v>
      </c>
      <c r="M1126" s="39">
        <f>新台幣匯率美元指數!D1127</f>
        <v>0</v>
      </c>
      <c r="N1126" s="27" t="e">
        <f>VLOOKUP($B1126,外資期貨未平倉口數!$A$4:$M$499,4,FALSE)</f>
        <v>#N/A</v>
      </c>
      <c r="O1126" s="27" t="e">
        <f>VLOOKUP($B1126,外資期貨未平倉口數!$A$4:$M$499,9,FALSE)</f>
        <v>#N/A</v>
      </c>
      <c r="P1126" s="27" t="e">
        <f>VLOOKUP($B1126,外資期貨未平倉口數!$A$4:$M$499,10,FALSE)</f>
        <v>#N/A</v>
      </c>
      <c r="Q1126" s="27" t="e">
        <f>VLOOKUP($B1126,外資期貨未平倉口數!$A$4:$M$499,11,FALSE)</f>
        <v>#N/A</v>
      </c>
      <c r="R1126" s="64" t="e">
        <f>VLOOKUP($B1126,選擇權未平倉餘額!$A$4:$I$500,6,FALSE)</f>
        <v>#N/A</v>
      </c>
      <c r="S1126" s="64" t="e">
        <f>VLOOKUP($B1126,選擇權未平倉餘額!$A$4:$I$500,7,FALSE)</f>
        <v>#N/A</v>
      </c>
      <c r="T1126" s="64" t="e">
        <f>VLOOKUP($B1126,選擇權未平倉餘額!$A$4:$I$500,8,FALSE)</f>
        <v>#N/A</v>
      </c>
      <c r="U1126" s="64" t="e">
        <f>VLOOKUP($B1126,選擇權未平倉餘額!$A$4:$I$500,9,FALSE)</f>
        <v>#N/A</v>
      </c>
      <c r="V1126" s="39" t="e">
        <f>VLOOKUP($B1126,臺指選擇權P_C_Ratios!$A$4:$C$500,3,FALSE)</f>
        <v>#N/A</v>
      </c>
      <c r="W1126" s="41" t="e">
        <f>VLOOKUP($B1126,散戶多空比!$A$6:$L$500,12,FALSE)</f>
        <v>#N/A</v>
      </c>
      <c r="X1126" s="40" t="e">
        <f>VLOOKUP($B1126,期貨大額交易人未沖銷部位!$A$4:$O$499,4,FALSE)</f>
        <v>#N/A</v>
      </c>
      <c r="Y1126" s="40" t="e">
        <f>VLOOKUP($B1126,期貨大額交易人未沖銷部位!$A$4:$O$499,7,FALSE)</f>
        <v>#N/A</v>
      </c>
      <c r="Z1126" s="40" t="e">
        <f>VLOOKUP($B1126,期貨大額交易人未沖銷部位!$A$4:$O$499,10,FALSE)</f>
        <v>#N/A</v>
      </c>
      <c r="AA1126" s="40" t="e">
        <f>VLOOKUP($B1126,期貨大額交易人未沖銷部位!$A$4:$O$499,13,FALSE)</f>
        <v>#N/A</v>
      </c>
      <c r="AB1126" s="40" t="e">
        <f>VLOOKUP($B1126,期貨大額交易人未沖銷部位!$A$4:$O$499,14,FALSE)</f>
        <v>#N/A</v>
      </c>
      <c r="AC1126" s="40" t="e">
        <f>VLOOKUP($B1126,期貨大額交易人未沖銷部位!$A$4:$O$499,15,FALSE)</f>
        <v>#N/A</v>
      </c>
      <c r="AD1126" s="33" t="e">
        <f>VLOOKUP($B1126,三大美股走勢!$A$4:$J$495,4,FALSE)</f>
        <v>#N/A</v>
      </c>
      <c r="AE1126" s="33" t="e">
        <f>VLOOKUP($B1126,三大美股走勢!$A$4:$J$495,7,FALSE)</f>
        <v>#N/A</v>
      </c>
      <c r="AF1126" s="33" t="e">
        <f>VLOOKUP($B1126,三大美股走勢!$A$4:$J$495,10,FALSE)</f>
        <v>#N/A</v>
      </c>
    </row>
    <row r="1127" spans="2:32">
      <c r="B1127" s="32">
        <v>43906</v>
      </c>
      <c r="C1127" s="33" t="e">
        <f>VLOOKUP($B1127,大盤與近月台指!$A$4:$I$499,2,FALSE)</f>
        <v>#N/A</v>
      </c>
      <c r="D1127" s="34" t="e">
        <f>VLOOKUP($B1127,大盤與近月台指!$A$4:$I$499,3,FALSE)</f>
        <v>#N/A</v>
      </c>
      <c r="E1127" s="35" t="e">
        <f>VLOOKUP($B1127,大盤與近月台指!$A$4:$I$499,4,FALSE)</f>
        <v>#N/A</v>
      </c>
      <c r="F1127" s="33" t="e">
        <f>VLOOKUP($B1127,大盤與近月台指!$A$4:$I$499,5,FALSE)</f>
        <v>#N/A</v>
      </c>
      <c r="G1127" s="49" t="e">
        <f>VLOOKUP($B1127,三大法人買賣超!$A$4:$I$500,3,FALSE)</f>
        <v>#N/A</v>
      </c>
      <c r="H1127" s="34" t="e">
        <f>VLOOKUP($B1127,三大法人買賣超!$A$4:$I$500,5,FALSE)</f>
        <v>#N/A</v>
      </c>
      <c r="I1127" s="27" t="e">
        <f>VLOOKUP($B1127,三大法人買賣超!$A$4:$I$500,7,FALSE)</f>
        <v>#N/A</v>
      </c>
      <c r="J1127" s="27" t="e">
        <f>VLOOKUP($B1127,三大法人買賣超!$A$4:$I$500,9,FALSE)</f>
        <v>#N/A</v>
      </c>
      <c r="K1127" s="37">
        <f>新台幣匯率美元指數!B1128</f>
        <v>0</v>
      </c>
      <c r="L1127" s="38">
        <f>新台幣匯率美元指數!C1128</f>
        <v>0</v>
      </c>
      <c r="M1127" s="39">
        <f>新台幣匯率美元指數!D1128</f>
        <v>0</v>
      </c>
      <c r="N1127" s="27" t="e">
        <f>VLOOKUP($B1127,外資期貨未平倉口數!$A$4:$M$499,4,FALSE)</f>
        <v>#N/A</v>
      </c>
      <c r="O1127" s="27" t="e">
        <f>VLOOKUP($B1127,外資期貨未平倉口數!$A$4:$M$499,9,FALSE)</f>
        <v>#N/A</v>
      </c>
      <c r="P1127" s="27" t="e">
        <f>VLOOKUP($B1127,外資期貨未平倉口數!$A$4:$M$499,10,FALSE)</f>
        <v>#N/A</v>
      </c>
      <c r="Q1127" s="27" t="e">
        <f>VLOOKUP($B1127,外資期貨未平倉口數!$A$4:$M$499,11,FALSE)</f>
        <v>#N/A</v>
      </c>
      <c r="R1127" s="64" t="e">
        <f>VLOOKUP($B1127,選擇權未平倉餘額!$A$4:$I$500,6,FALSE)</f>
        <v>#N/A</v>
      </c>
      <c r="S1127" s="64" t="e">
        <f>VLOOKUP($B1127,選擇權未平倉餘額!$A$4:$I$500,7,FALSE)</f>
        <v>#N/A</v>
      </c>
      <c r="T1127" s="64" t="e">
        <f>VLOOKUP($B1127,選擇權未平倉餘額!$A$4:$I$500,8,FALSE)</f>
        <v>#N/A</v>
      </c>
      <c r="U1127" s="64" t="e">
        <f>VLOOKUP($B1127,選擇權未平倉餘額!$A$4:$I$500,9,FALSE)</f>
        <v>#N/A</v>
      </c>
      <c r="V1127" s="39" t="e">
        <f>VLOOKUP($B1127,臺指選擇權P_C_Ratios!$A$4:$C$500,3,FALSE)</f>
        <v>#N/A</v>
      </c>
      <c r="W1127" s="41" t="e">
        <f>VLOOKUP($B1127,散戶多空比!$A$6:$L$500,12,FALSE)</f>
        <v>#N/A</v>
      </c>
      <c r="X1127" s="40" t="e">
        <f>VLOOKUP($B1127,期貨大額交易人未沖銷部位!$A$4:$O$499,4,FALSE)</f>
        <v>#N/A</v>
      </c>
      <c r="Y1127" s="40" t="e">
        <f>VLOOKUP($B1127,期貨大額交易人未沖銷部位!$A$4:$O$499,7,FALSE)</f>
        <v>#N/A</v>
      </c>
      <c r="Z1127" s="40" t="e">
        <f>VLOOKUP($B1127,期貨大額交易人未沖銷部位!$A$4:$O$499,10,FALSE)</f>
        <v>#N/A</v>
      </c>
      <c r="AA1127" s="40" t="e">
        <f>VLOOKUP($B1127,期貨大額交易人未沖銷部位!$A$4:$O$499,13,FALSE)</f>
        <v>#N/A</v>
      </c>
      <c r="AB1127" s="40" t="e">
        <f>VLOOKUP($B1127,期貨大額交易人未沖銷部位!$A$4:$O$499,14,FALSE)</f>
        <v>#N/A</v>
      </c>
      <c r="AC1127" s="40" t="e">
        <f>VLOOKUP($B1127,期貨大額交易人未沖銷部位!$A$4:$O$499,15,FALSE)</f>
        <v>#N/A</v>
      </c>
      <c r="AD1127" s="33" t="e">
        <f>VLOOKUP($B1127,三大美股走勢!$A$4:$J$495,4,FALSE)</f>
        <v>#N/A</v>
      </c>
      <c r="AE1127" s="33" t="e">
        <f>VLOOKUP($B1127,三大美股走勢!$A$4:$J$495,7,FALSE)</f>
        <v>#N/A</v>
      </c>
      <c r="AF1127" s="33" t="e">
        <f>VLOOKUP($B1127,三大美股走勢!$A$4:$J$495,10,FALSE)</f>
        <v>#N/A</v>
      </c>
    </row>
    <row r="1128" spans="2:32">
      <c r="B1128" s="32">
        <v>43907</v>
      </c>
      <c r="C1128" s="33" t="e">
        <f>VLOOKUP($B1128,大盤與近月台指!$A$4:$I$499,2,FALSE)</f>
        <v>#N/A</v>
      </c>
      <c r="D1128" s="34" t="e">
        <f>VLOOKUP($B1128,大盤與近月台指!$A$4:$I$499,3,FALSE)</f>
        <v>#N/A</v>
      </c>
      <c r="E1128" s="35" t="e">
        <f>VLOOKUP($B1128,大盤與近月台指!$A$4:$I$499,4,FALSE)</f>
        <v>#N/A</v>
      </c>
      <c r="F1128" s="33" t="e">
        <f>VLOOKUP($B1128,大盤與近月台指!$A$4:$I$499,5,FALSE)</f>
        <v>#N/A</v>
      </c>
      <c r="G1128" s="49" t="e">
        <f>VLOOKUP($B1128,三大法人買賣超!$A$4:$I$500,3,FALSE)</f>
        <v>#N/A</v>
      </c>
      <c r="H1128" s="34" t="e">
        <f>VLOOKUP($B1128,三大法人買賣超!$A$4:$I$500,5,FALSE)</f>
        <v>#N/A</v>
      </c>
      <c r="I1128" s="27" t="e">
        <f>VLOOKUP($B1128,三大法人買賣超!$A$4:$I$500,7,FALSE)</f>
        <v>#N/A</v>
      </c>
      <c r="J1128" s="27" t="e">
        <f>VLOOKUP($B1128,三大法人買賣超!$A$4:$I$500,9,FALSE)</f>
        <v>#N/A</v>
      </c>
      <c r="K1128" s="37">
        <f>新台幣匯率美元指數!B1129</f>
        <v>0</v>
      </c>
      <c r="L1128" s="38">
        <f>新台幣匯率美元指數!C1129</f>
        <v>0</v>
      </c>
      <c r="M1128" s="39">
        <f>新台幣匯率美元指數!D1129</f>
        <v>0</v>
      </c>
      <c r="N1128" s="27" t="e">
        <f>VLOOKUP($B1128,外資期貨未平倉口數!$A$4:$M$499,4,FALSE)</f>
        <v>#N/A</v>
      </c>
      <c r="O1128" s="27" t="e">
        <f>VLOOKUP($B1128,外資期貨未平倉口數!$A$4:$M$499,9,FALSE)</f>
        <v>#N/A</v>
      </c>
      <c r="P1128" s="27" t="e">
        <f>VLOOKUP($B1128,外資期貨未平倉口數!$A$4:$M$499,10,FALSE)</f>
        <v>#N/A</v>
      </c>
      <c r="Q1128" s="27" t="e">
        <f>VLOOKUP($B1128,外資期貨未平倉口數!$A$4:$M$499,11,FALSE)</f>
        <v>#N/A</v>
      </c>
      <c r="R1128" s="64" t="e">
        <f>VLOOKUP($B1128,選擇權未平倉餘額!$A$4:$I$500,6,FALSE)</f>
        <v>#N/A</v>
      </c>
      <c r="S1128" s="64" t="e">
        <f>VLOOKUP($B1128,選擇權未平倉餘額!$A$4:$I$500,7,FALSE)</f>
        <v>#N/A</v>
      </c>
      <c r="T1128" s="64" t="e">
        <f>VLOOKUP($B1128,選擇權未平倉餘額!$A$4:$I$500,8,FALSE)</f>
        <v>#N/A</v>
      </c>
      <c r="U1128" s="64" t="e">
        <f>VLOOKUP($B1128,選擇權未平倉餘額!$A$4:$I$500,9,FALSE)</f>
        <v>#N/A</v>
      </c>
      <c r="V1128" s="39" t="e">
        <f>VLOOKUP($B1128,臺指選擇權P_C_Ratios!$A$4:$C$500,3,FALSE)</f>
        <v>#N/A</v>
      </c>
      <c r="W1128" s="41" t="e">
        <f>VLOOKUP($B1128,散戶多空比!$A$6:$L$500,12,FALSE)</f>
        <v>#N/A</v>
      </c>
      <c r="X1128" s="40" t="e">
        <f>VLOOKUP($B1128,期貨大額交易人未沖銷部位!$A$4:$O$499,4,FALSE)</f>
        <v>#N/A</v>
      </c>
      <c r="Y1128" s="40" t="e">
        <f>VLOOKUP($B1128,期貨大額交易人未沖銷部位!$A$4:$O$499,7,FALSE)</f>
        <v>#N/A</v>
      </c>
      <c r="Z1128" s="40" t="e">
        <f>VLOOKUP($B1128,期貨大額交易人未沖銷部位!$A$4:$O$499,10,FALSE)</f>
        <v>#N/A</v>
      </c>
      <c r="AA1128" s="40" t="e">
        <f>VLOOKUP($B1128,期貨大額交易人未沖銷部位!$A$4:$O$499,13,FALSE)</f>
        <v>#N/A</v>
      </c>
      <c r="AB1128" s="40" t="e">
        <f>VLOOKUP($B1128,期貨大額交易人未沖銷部位!$A$4:$O$499,14,FALSE)</f>
        <v>#N/A</v>
      </c>
      <c r="AC1128" s="40" t="e">
        <f>VLOOKUP($B1128,期貨大額交易人未沖銷部位!$A$4:$O$499,15,FALSE)</f>
        <v>#N/A</v>
      </c>
      <c r="AD1128" s="33" t="e">
        <f>VLOOKUP($B1128,三大美股走勢!$A$4:$J$495,4,FALSE)</f>
        <v>#N/A</v>
      </c>
      <c r="AE1128" s="33" t="e">
        <f>VLOOKUP($B1128,三大美股走勢!$A$4:$J$495,7,FALSE)</f>
        <v>#N/A</v>
      </c>
      <c r="AF1128" s="33" t="e">
        <f>VLOOKUP($B1128,三大美股走勢!$A$4:$J$495,10,FALSE)</f>
        <v>#N/A</v>
      </c>
    </row>
    <row r="1129" spans="2:32">
      <c r="B1129" s="32">
        <v>43908</v>
      </c>
      <c r="C1129" s="33" t="e">
        <f>VLOOKUP($B1129,大盤與近月台指!$A$4:$I$499,2,FALSE)</f>
        <v>#N/A</v>
      </c>
      <c r="D1129" s="34" t="e">
        <f>VLOOKUP($B1129,大盤與近月台指!$A$4:$I$499,3,FALSE)</f>
        <v>#N/A</v>
      </c>
      <c r="E1129" s="35" t="e">
        <f>VLOOKUP($B1129,大盤與近月台指!$A$4:$I$499,4,FALSE)</f>
        <v>#N/A</v>
      </c>
      <c r="F1129" s="33" t="e">
        <f>VLOOKUP($B1129,大盤與近月台指!$A$4:$I$499,5,FALSE)</f>
        <v>#N/A</v>
      </c>
      <c r="G1129" s="49" t="e">
        <f>VLOOKUP($B1129,三大法人買賣超!$A$4:$I$500,3,FALSE)</f>
        <v>#N/A</v>
      </c>
      <c r="H1129" s="34" t="e">
        <f>VLOOKUP($B1129,三大法人買賣超!$A$4:$I$500,5,FALSE)</f>
        <v>#N/A</v>
      </c>
      <c r="I1129" s="27" t="e">
        <f>VLOOKUP($B1129,三大法人買賣超!$A$4:$I$500,7,FALSE)</f>
        <v>#N/A</v>
      </c>
      <c r="J1129" s="27" t="e">
        <f>VLOOKUP($B1129,三大法人買賣超!$A$4:$I$500,9,FALSE)</f>
        <v>#N/A</v>
      </c>
      <c r="K1129" s="37">
        <f>新台幣匯率美元指數!B1130</f>
        <v>0</v>
      </c>
      <c r="L1129" s="38">
        <f>新台幣匯率美元指數!C1130</f>
        <v>0</v>
      </c>
      <c r="M1129" s="39">
        <f>新台幣匯率美元指數!D1130</f>
        <v>0</v>
      </c>
      <c r="N1129" s="27" t="e">
        <f>VLOOKUP($B1129,外資期貨未平倉口數!$A$4:$M$499,4,FALSE)</f>
        <v>#N/A</v>
      </c>
      <c r="O1129" s="27" t="e">
        <f>VLOOKUP($B1129,外資期貨未平倉口數!$A$4:$M$499,9,FALSE)</f>
        <v>#N/A</v>
      </c>
      <c r="P1129" s="27" t="e">
        <f>VLOOKUP($B1129,外資期貨未平倉口數!$A$4:$M$499,10,FALSE)</f>
        <v>#N/A</v>
      </c>
      <c r="Q1129" s="27" t="e">
        <f>VLOOKUP($B1129,外資期貨未平倉口數!$A$4:$M$499,11,FALSE)</f>
        <v>#N/A</v>
      </c>
      <c r="R1129" s="64" t="e">
        <f>VLOOKUP($B1129,選擇權未平倉餘額!$A$4:$I$500,6,FALSE)</f>
        <v>#N/A</v>
      </c>
      <c r="S1129" s="64" t="e">
        <f>VLOOKUP($B1129,選擇權未平倉餘額!$A$4:$I$500,7,FALSE)</f>
        <v>#N/A</v>
      </c>
      <c r="T1129" s="64" t="e">
        <f>VLOOKUP($B1129,選擇權未平倉餘額!$A$4:$I$500,8,FALSE)</f>
        <v>#N/A</v>
      </c>
      <c r="U1129" s="64" t="e">
        <f>VLOOKUP($B1129,選擇權未平倉餘額!$A$4:$I$500,9,FALSE)</f>
        <v>#N/A</v>
      </c>
      <c r="V1129" s="39" t="e">
        <f>VLOOKUP($B1129,臺指選擇權P_C_Ratios!$A$4:$C$500,3,FALSE)</f>
        <v>#N/A</v>
      </c>
      <c r="W1129" s="41" t="e">
        <f>VLOOKUP($B1129,散戶多空比!$A$6:$L$500,12,FALSE)</f>
        <v>#N/A</v>
      </c>
      <c r="X1129" s="40" t="e">
        <f>VLOOKUP($B1129,期貨大額交易人未沖銷部位!$A$4:$O$499,4,FALSE)</f>
        <v>#N/A</v>
      </c>
      <c r="Y1129" s="40" t="e">
        <f>VLOOKUP($B1129,期貨大額交易人未沖銷部位!$A$4:$O$499,7,FALSE)</f>
        <v>#N/A</v>
      </c>
      <c r="Z1129" s="40" t="e">
        <f>VLOOKUP($B1129,期貨大額交易人未沖銷部位!$A$4:$O$499,10,FALSE)</f>
        <v>#N/A</v>
      </c>
      <c r="AA1129" s="40" t="e">
        <f>VLOOKUP($B1129,期貨大額交易人未沖銷部位!$A$4:$O$499,13,FALSE)</f>
        <v>#N/A</v>
      </c>
      <c r="AB1129" s="40" t="e">
        <f>VLOOKUP($B1129,期貨大額交易人未沖銷部位!$A$4:$O$499,14,FALSE)</f>
        <v>#N/A</v>
      </c>
      <c r="AC1129" s="40" t="e">
        <f>VLOOKUP($B1129,期貨大額交易人未沖銷部位!$A$4:$O$499,15,FALSE)</f>
        <v>#N/A</v>
      </c>
      <c r="AD1129" s="33" t="e">
        <f>VLOOKUP($B1129,三大美股走勢!$A$4:$J$495,4,FALSE)</f>
        <v>#N/A</v>
      </c>
      <c r="AE1129" s="33" t="e">
        <f>VLOOKUP($B1129,三大美股走勢!$A$4:$J$495,7,FALSE)</f>
        <v>#N/A</v>
      </c>
      <c r="AF1129" s="33" t="e">
        <f>VLOOKUP($B1129,三大美股走勢!$A$4:$J$495,10,FALSE)</f>
        <v>#N/A</v>
      </c>
    </row>
    <row r="1130" spans="2:32">
      <c r="B1130" s="32">
        <v>43909</v>
      </c>
      <c r="C1130" s="33" t="e">
        <f>VLOOKUP($B1130,大盤與近月台指!$A$4:$I$499,2,FALSE)</f>
        <v>#N/A</v>
      </c>
      <c r="D1130" s="34" t="e">
        <f>VLOOKUP($B1130,大盤與近月台指!$A$4:$I$499,3,FALSE)</f>
        <v>#N/A</v>
      </c>
      <c r="E1130" s="35" t="e">
        <f>VLOOKUP($B1130,大盤與近月台指!$A$4:$I$499,4,FALSE)</f>
        <v>#N/A</v>
      </c>
      <c r="F1130" s="33" t="e">
        <f>VLOOKUP($B1130,大盤與近月台指!$A$4:$I$499,5,FALSE)</f>
        <v>#N/A</v>
      </c>
      <c r="G1130" s="49" t="e">
        <f>VLOOKUP($B1130,三大法人買賣超!$A$4:$I$500,3,FALSE)</f>
        <v>#N/A</v>
      </c>
      <c r="H1130" s="34" t="e">
        <f>VLOOKUP($B1130,三大法人買賣超!$A$4:$I$500,5,FALSE)</f>
        <v>#N/A</v>
      </c>
      <c r="I1130" s="27" t="e">
        <f>VLOOKUP($B1130,三大法人買賣超!$A$4:$I$500,7,FALSE)</f>
        <v>#N/A</v>
      </c>
      <c r="J1130" s="27" t="e">
        <f>VLOOKUP($B1130,三大法人買賣超!$A$4:$I$500,9,FALSE)</f>
        <v>#N/A</v>
      </c>
      <c r="K1130" s="37">
        <f>新台幣匯率美元指數!B1131</f>
        <v>0</v>
      </c>
      <c r="L1130" s="38">
        <f>新台幣匯率美元指數!C1131</f>
        <v>0</v>
      </c>
      <c r="M1130" s="39">
        <f>新台幣匯率美元指數!D1131</f>
        <v>0</v>
      </c>
      <c r="N1130" s="27" t="e">
        <f>VLOOKUP($B1130,外資期貨未平倉口數!$A$4:$M$499,4,FALSE)</f>
        <v>#N/A</v>
      </c>
      <c r="O1130" s="27" t="e">
        <f>VLOOKUP($B1130,外資期貨未平倉口數!$A$4:$M$499,9,FALSE)</f>
        <v>#N/A</v>
      </c>
      <c r="P1130" s="27" t="e">
        <f>VLOOKUP($B1130,外資期貨未平倉口數!$A$4:$M$499,10,FALSE)</f>
        <v>#N/A</v>
      </c>
      <c r="Q1130" s="27" t="e">
        <f>VLOOKUP($B1130,外資期貨未平倉口數!$A$4:$M$499,11,FALSE)</f>
        <v>#N/A</v>
      </c>
      <c r="R1130" s="64" t="e">
        <f>VLOOKUP($B1130,選擇權未平倉餘額!$A$4:$I$500,6,FALSE)</f>
        <v>#N/A</v>
      </c>
      <c r="S1130" s="64" t="e">
        <f>VLOOKUP($B1130,選擇權未平倉餘額!$A$4:$I$500,7,FALSE)</f>
        <v>#N/A</v>
      </c>
      <c r="T1130" s="64" t="e">
        <f>VLOOKUP($B1130,選擇權未平倉餘額!$A$4:$I$500,8,FALSE)</f>
        <v>#N/A</v>
      </c>
      <c r="U1130" s="64" t="e">
        <f>VLOOKUP($B1130,選擇權未平倉餘額!$A$4:$I$500,9,FALSE)</f>
        <v>#N/A</v>
      </c>
      <c r="V1130" s="39" t="e">
        <f>VLOOKUP($B1130,臺指選擇權P_C_Ratios!$A$4:$C$500,3,FALSE)</f>
        <v>#N/A</v>
      </c>
      <c r="W1130" s="41" t="e">
        <f>VLOOKUP($B1130,散戶多空比!$A$6:$L$500,12,FALSE)</f>
        <v>#N/A</v>
      </c>
      <c r="X1130" s="40" t="e">
        <f>VLOOKUP($B1130,期貨大額交易人未沖銷部位!$A$4:$O$499,4,FALSE)</f>
        <v>#N/A</v>
      </c>
      <c r="Y1130" s="40" t="e">
        <f>VLOOKUP($B1130,期貨大額交易人未沖銷部位!$A$4:$O$499,7,FALSE)</f>
        <v>#N/A</v>
      </c>
      <c r="Z1130" s="40" t="e">
        <f>VLOOKUP($B1130,期貨大額交易人未沖銷部位!$A$4:$O$499,10,FALSE)</f>
        <v>#N/A</v>
      </c>
      <c r="AA1130" s="40" t="e">
        <f>VLOOKUP($B1130,期貨大額交易人未沖銷部位!$A$4:$O$499,13,FALSE)</f>
        <v>#N/A</v>
      </c>
      <c r="AB1130" s="40" t="e">
        <f>VLOOKUP($B1130,期貨大額交易人未沖銷部位!$A$4:$O$499,14,FALSE)</f>
        <v>#N/A</v>
      </c>
      <c r="AC1130" s="40" t="e">
        <f>VLOOKUP($B1130,期貨大額交易人未沖銷部位!$A$4:$O$499,15,FALSE)</f>
        <v>#N/A</v>
      </c>
      <c r="AD1130" s="33" t="e">
        <f>VLOOKUP($B1130,三大美股走勢!$A$4:$J$495,4,FALSE)</f>
        <v>#N/A</v>
      </c>
      <c r="AE1130" s="33" t="e">
        <f>VLOOKUP($B1130,三大美股走勢!$A$4:$J$495,7,FALSE)</f>
        <v>#N/A</v>
      </c>
      <c r="AF1130" s="33" t="e">
        <f>VLOOKUP($B1130,三大美股走勢!$A$4:$J$495,10,FALSE)</f>
        <v>#N/A</v>
      </c>
    </row>
    <row r="1131" spans="2:32">
      <c r="B1131" s="32">
        <v>43910</v>
      </c>
      <c r="C1131" s="33" t="e">
        <f>VLOOKUP($B1131,大盤與近月台指!$A$4:$I$499,2,FALSE)</f>
        <v>#N/A</v>
      </c>
      <c r="D1131" s="34" t="e">
        <f>VLOOKUP($B1131,大盤與近月台指!$A$4:$I$499,3,FALSE)</f>
        <v>#N/A</v>
      </c>
      <c r="E1131" s="35" t="e">
        <f>VLOOKUP($B1131,大盤與近月台指!$A$4:$I$499,4,FALSE)</f>
        <v>#N/A</v>
      </c>
      <c r="F1131" s="33" t="e">
        <f>VLOOKUP($B1131,大盤與近月台指!$A$4:$I$499,5,FALSE)</f>
        <v>#N/A</v>
      </c>
      <c r="G1131" s="49" t="e">
        <f>VLOOKUP($B1131,三大法人買賣超!$A$4:$I$500,3,FALSE)</f>
        <v>#N/A</v>
      </c>
      <c r="H1131" s="34" t="e">
        <f>VLOOKUP($B1131,三大法人買賣超!$A$4:$I$500,5,FALSE)</f>
        <v>#N/A</v>
      </c>
      <c r="I1131" s="27" t="e">
        <f>VLOOKUP($B1131,三大法人買賣超!$A$4:$I$500,7,FALSE)</f>
        <v>#N/A</v>
      </c>
      <c r="J1131" s="27" t="e">
        <f>VLOOKUP($B1131,三大法人買賣超!$A$4:$I$500,9,FALSE)</f>
        <v>#N/A</v>
      </c>
      <c r="K1131" s="37">
        <f>新台幣匯率美元指數!B1132</f>
        <v>0</v>
      </c>
      <c r="L1131" s="38">
        <f>新台幣匯率美元指數!C1132</f>
        <v>0</v>
      </c>
      <c r="M1131" s="39">
        <f>新台幣匯率美元指數!D1132</f>
        <v>0</v>
      </c>
      <c r="N1131" s="27" t="e">
        <f>VLOOKUP($B1131,外資期貨未平倉口數!$A$4:$M$499,4,FALSE)</f>
        <v>#N/A</v>
      </c>
      <c r="O1131" s="27" t="e">
        <f>VLOOKUP($B1131,外資期貨未平倉口數!$A$4:$M$499,9,FALSE)</f>
        <v>#N/A</v>
      </c>
      <c r="P1131" s="27" t="e">
        <f>VLOOKUP($B1131,外資期貨未平倉口數!$A$4:$M$499,10,FALSE)</f>
        <v>#N/A</v>
      </c>
      <c r="Q1131" s="27" t="e">
        <f>VLOOKUP($B1131,外資期貨未平倉口數!$A$4:$M$499,11,FALSE)</f>
        <v>#N/A</v>
      </c>
      <c r="R1131" s="64" t="e">
        <f>VLOOKUP($B1131,選擇權未平倉餘額!$A$4:$I$500,6,FALSE)</f>
        <v>#N/A</v>
      </c>
      <c r="S1131" s="64" t="e">
        <f>VLOOKUP($B1131,選擇權未平倉餘額!$A$4:$I$500,7,FALSE)</f>
        <v>#N/A</v>
      </c>
      <c r="T1131" s="64" t="e">
        <f>VLOOKUP($B1131,選擇權未平倉餘額!$A$4:$I$500,8,FALSE)</f>
        <v>#N/A</v>
      </c>
      <c r="U1131" s="64" t="e">
        <f>VLOOKUP($B1131,選擇權未平倉餘額!$A$4:$I$500,9,FALSE)</f>
        <v>#N/A</v>
      </c>
      <c r="V1131" s="39" t="e">
        <f>VLOOKUP($B1131,臺指選擇權P_C_Ratios!$A$4:$C$500,3,FALSE)</f>
        <v>#N/A</v>
      </c>
      <c r="W1131" s="41" t="e">
        <f>VLOOKUP($B1131,散戶多空比!$A$6:$L$500,12,FALSE)</f>
        <v>#N/A</v>
      </c>
      <c r="X1131" s="40" t="e">
        <f>VLOOKUP($B1131,期貨大額交易人未沖銷部位!$A$4:$O$499,4,FALSE)</f>
        <v>#N/A</v>
      </c>
      <c r="Y1131" s="40" t="e">
        <f>VLOOKUP($B1131,期貨大額交易人未沖銷部位!$A$4:$O$499,7,FALSE)</f>
        <v>#N/A</v>
      </c>
      <c r="Z1131" s="40" t="e">
        <f>VLOOKUP($B1131,期貨大額交易人未沖銷部位!$A$4:$O$499,10,FALSE)</f>
        <v>#N/A</v>
      </c>
      <c r="AA1131" s="40" t="e">
        <f>VLOOKUP($B1131,期貨大額交易人未沖銷部位!$A$4:$O$499,13,FALSE)</f>
        <v>#N/A</v>
      </c>
      <c r="AB1131" s="40" t="e">
        <f>VLOOKUP($B1131,期貨大額交易人未沖銷部位!$A$4:$O$499,14,FALSE)</f>
        <v>#N/A</v>
      </c>
      <c r="AC1131" s="40" t="e">
        <f>VLOOKUP($B1131,期貨大額交易人未沖銷部位!$A$4:$O$499,15,FALSE)</f>
        <v>#N/A</v>
      </c>
      <c r="AD1131" s="33" t="e">
        <f>VLOOKUP($B1131,三大美股走勢!$A$4:$J$495,4,FALSE)</f>
        <v>#N/A</v>
      </c>
      <c r="AE1131" s="33" t="e">
        <f>VLOOKUP($B1131,三大美股走勢!$A$4:$J$495,7,FALSE)</f>
        <v>#N/A</v>
      </c>
      <c r="AF1131" s="33" t="e">
        <f>VLOOKUP($B1131,三大美股走勢!$A$4:$J$495,10,FALSE)</f>
        <v>#N/A</v>
      </c>
    </row>
    <row r="1132" spans="2:32">
      <c r="B1132" s="32">
        <v>43911</v>
      </c>
      <c r="C1132" s="33" t="e">
        <f>VLOOKUP($B1132,大盤與近月台指!$A$4:$I$499,2,FALSE)</f>
        <v>#N/A</v>
      </c>
      <c r="D1132" s="34" t="e">
        <f>VLOOKUP($B1132,大盤與近月台指!$A$4:$I$499,3,FALSE)</f>
        <v>#N/A</v>
      </c>
      <c r="E1132" s="35" t="e">
        <f>VLOOKUP($B1132,大盤與近月台指!$A$4:$I$499,4,FALSE)</f>
        <v>#N/A</v>
      </c>
      <c r="F1132" s="33" t="e">
        <f>VLOOKUP($B1132,大盤與近月台指!$A$4:$I$499,5,FALSE)</f>
        <v>#N/A</v>
      </c>
      <c r="G1132" s="49" t="e">
        <f>VLOOKUP($B1132,三大法人買賣超!$A$4:$I$500,3,FALSE)</f>
        <v>#N/A</v>
      </c>
      <c r="H1132" s="34" t="e">
        <f>VLOOKUP($B1132,三大法人買賣超!$A$4:$I$500,5,FALSE)</f>
        <v>#N/A</v>
      </c>
      <c r="I1132" s="27" t="e">
        <f>VLOOKUP($B1132,三大法人買賣超!$A$4:$I$500,7,FALSE)</f>
        <v>#N/A</v>
      </c>
      <c r="J1132" s="27" t="e">
        <f>VLOOKUP($B1132,三大法人買賣超!$A$4:$I$500,9,FALSE)</f>
        <v>#N/A</v>
      </c>
      <c r="K1132" s="37">
        <f>新台幣匯率美元指數!B1133</f>
        <v>0</v>
      </c>
      <c r="L1132" s="38">
        <f>新台幣匯率美元指數!C1133</f>
        <v>0</v>
      </c>
      <c r="M1132" s="39">
        <f>新台幣匯率美元指數!D1133</f>
        <v>0</v>
      </c>
      <c r="N1132" s="27" t="e">
        <f>VLOOKUP($B1132,外資期貨未平倉口數!$A$4:$M$499,4,FALSE)</f>
        <v>#N/A</v>
      </c>
      <c r="O1132" s="27" t="e">
        <f>VLOOKUP($B1132,外資期貨未平倉口數!$A$4:$M$499,9,FALSE)</f>
        <v>#N/A</v>
      </c>
      <c r="P1132" s="27" t="e">
        <f>VLOOKUP($B1132,外資期貨未平倉口數!$A$4:$M$499,10,FALSE)</f>
        <v>#N/A</v>
      </c>
      <c r="Q1132" s="27" t="e">
        <f>VLOOKUP($B1132,外資期貨未平倉口數!$A$4:$M$499,11,FALSE)</f>
        <v>#N/A</v>
      </c>
      <c r="R1132" s="64" t="e">
        <f>VLOOKUP($B1132,選擇權未平倉餘額!$A$4:$I$500,6,FALSE)</f>
        <v>#N/A</v>
      </c>
      <c r="S1132" s="64" t="e">
        <f>VLOOKUP($B1132,選擇權未平倉餘額!$A$4:$I$500,7,FALSE)</f>
        <v>#N/A</v>
      </c>
      <c r="T1132" s="64" t="e">
        <f>VLOOKUP($B1132,選擇權未平倉餘額!$A$4:$I$500,8,FALSE)</f>
        <v>#N/A</v>
      </c>
      <c r="U1132" s="64" t="e">
        <f>VLOOKUP($B1132,選擇權未平倉餘額!$A$4:$I$500,9,FALSE)</f>
        <v>#N/A</v>
      </c>
      <c r="V1132" s="39" t="e">
        <f>VLOOKUP($B1132,臺指選擇權P_C_Ratios!$A$4:$C$500,3,FALSE)</f>
        <v>#N/A</v>
      </c>
      <c r="W1132" s="41" t="e">
        <f>VLOOKUP($B1132,散戶多空比!$A$6:$L$500,12,FALSE)</f>
        <v>#N/A</v>
      </c>
      <c r="X1132" s="40" t="e">
        <f>VLOOKUP($B1132,期貨大額交易人未沖銷部位!$A$4:$O$499,4,FALSE)</f>
        <v>#N/A</v>
      </c>
      <c r="Y1132" s="40" t="e">
        <f>VLOOKUP($B1132,期貨大額交易人未沖銷部位!$A$4:$O$499,7,FALSE)</f>
        <v>#N/A</v>
      </c>
      <c r="Z1132" s="40" t="e">
        <f>VLOOKUP($B1132,期貨大額交易人未沖銷部位!$A$4:$O$499,10,FALSE)</f>
        <v>#N/A</v>
      </c>
      <c r="AA1132" s="40" t="e">
        <f>VLOOKUP($B1132,期貨大額交易人未沖銷部位!$A$4:$O$499,13,FALSE)</f>
        <v>#N/A</v>
      </c>
      <c r="AB1132" s="40" t="e">
        <f>VLOOKUP($B1132,期貨大額交易人未沖銷部位!$A$4:$O$499,14,FALSE)</f>
        <v>#N/A</v>
      </c>
      <c r="AC1132" s="40" t="e">
        <f>VLOOKUP($B1132,期貨大額交易人未沖銷部位!$A$4:$O$499,15,FALSE)</f>
        <v>#N/A</v>
      </c>
      <c r="AD1132" s="33" t="e">
        <f>VLOOKUP($B1132,三大美股走勢!$A$4:$J$495,4,FALSE)</f>
        <v>#N/A</v>
      </c>
      <c r="AE1132" s="33" t="e">
        <f>VLOOKUP($B1132,三大美股走勢!$A$4:$J$495,7,FALSE)</f>
        <v>#N/A</v>
      </c>
      <c r="AF1132" s="33" t="e">
        <f>VLOOKUP($B1132,三大美股走勢!$A$4:$J$495,10,FALSE)</f>
        <v>#N/A</v>
      </c>
    </row>
    <row r="1133" spans="2:32">
      <c r="B1133" s="32">
        <v>43912</v>
      </c>
      <c r="C1133" s="33" t="e">
        <f>VLOOKUP($B1133,大盤與近月台指!$A$4:$I$499,2,FALSE)</f>
        <v>#N/A</v>
      </c>
      <c r="D1133" s="34" t="e">
        <f>VLOOKUP($B1133,大盤與近月台指!$A$4:$I$499,3,FALSE)</f>
        <v>#N/A</v>
      </c>
      <c r="E1133" s="35" t="e">
        <f>VLOOKUP($B1133,大盤與近月台指!$A$4:$I$499,4,FALSE)</f>
        <v>#N/A</v>
      </c>
      <c r="F1133" s="33" t="e">
        <f>VLOOKUP($B1133,大盤與近月台指!$A$4:$I$499,5,FALSE)</f>
        <v>#N/A</v>
      </c>
      <c r="G1133" s="49" t="e">
        <f>VLOOKUP($B1133,三大法人買賣超!$A$4:$I$500,3,FALSE)</f>
        <v>#N/A</v>
      </c>
      <c r="H1133" s="34" t="e">
        <f>VLOOKUP($B1133,三大法人買賣超!$A$4:$I$500,5,FALSE)</f>
        <v>#N/A</v>
      </c>
      <c r="I1133" s="27" t="e">
        <f>VLOOKUP($B1133,三大法人買賣超!$A$4:$I$500,7,FALSE)</f>
        <v>#N/A</v>
      </c>
      <c r="J1133" s="27" t="e">
        <f>VLOOKUP($B1133,三大法人買賣超!$A$4:$I$500,9,FALSE)</f>
        <v>#N/A</v>
      </c>
      <c r="K1133" s="37">
        <f>新台幣匯率美元指數!B1134</f>
        <v>0</v>
      </c>
      <c r="L1133" s="38">
        <f>新台幣匯率美元指數!C1134</f>
        <v>0</v>
      </c>
      <c r="M1133" s="39">
        <f>新台幣匯率美元指數!D1134</f>
        <v>0</v>
      </c>
      <c r="N1133" s="27" t="e">
        <f>VLOOKUP($B1133,外資期貨未平倉口數!$A$4:$M$499,4,FALSE)</f>
        <v>#N/A</v>
      </c>
      <c r="O1133" s="27" t="e">
        <f>VLOOKUP($B1133,外資期貨未平倉口數!$A$4:$M$499,9,FALSE)</f>
        <v>#N/A</v>
      </c>
      <c r="P1133" s="27" t="e">
        <f>VLOOKUP($B1133,外資期貨未平倉口數!$A$4:$M$499,10,FALSE)</f>
        <v>#N/A</v>
      </c>
      <c r="Q1133" s="27" t="e">
        <f>VLOOKUP($B1133,外資期貨未平倉口數!$A$4:$M$499,11,FALSE)</f>
        <v>#N/A</v>
      </c>
      <c r="R1133" s="64" t="e">
        <f>VLOOKUP($B1133,選擇權未平倉餘額!$A$4:$I$500,6,FALSE)</f>
        <v>#N/A</v>
      </c>
      <c r="S1133" s="64" t="e">
        <f>VLOOKUP($B1133,選擇權未平倉餘額!$A$4:$I$500,7,FALSE)</f>
        <v>#N/A</v>
      </c>
      <c r="T1133" s="64" t="e">
        <f>VLOOKUP($B1133,選擇權未平倉餘額!$A$4:$I$500,8,FALSE)</f>
        <v>#N/A</v>
      </c>
      <c r="U1133" s="64" t="e">
        <f>VLOOKUP($B1133,選擇權未平倉餘額!$A$4:$I$500,9,FALSE)</f>
        <v>#N/A</v>
      </c>
      <c r="V1133" s="39" t="e">
        <f>VLOOKUP($B1133,臺指選擇權P_C_Ratios!$A$4:$C$500,3,FALSE)</f>
        <v>#N/A</v>
      </c>
      <c r="W1133" s="41" t="e">
        <f>VLOOKUP($B1133,散戶多空比!$A$6:$L$500,12,FALSE)</f>
        <v>#N/A</v>
      </c>
      <c r="X1133" s="40" t="e">
        <f>VLOOKUP($B1133,期貨大額交易人未沖銷部位!$A$4:$O$499,4,FALSE)</f>
        <v>#N/A</v>
      </c>
      <c r="Y1133" s="40" t="e">
        <f>VLOOKUP($B1133,期貨大額交易人未沖銷部位!$A$4:$O$499,7,FALSE)</f>
        <v>#N/A</v>
      </c>
      <c r="Z1133" s="40" t="e">
        <f>VLOOKUP($B1133,期貨大額交易人未沖銷部位!$A$4:$O$499,10,FALSE)</f>
        <v>#N/A</v>
      </c>
      <c r="AA1133" s="40" t="e">
        <f>VLOOKUP($B1133,期貨大額交易人未沖銷部位!$A$4:$O$499,13,FALSE)</f>
        <v>#N/A</v>
      </c>
      <c r="AB1133" s="40" t="e">
        <f>VLOOKUP($B1133,期貨大額交易人未沖銷部位!$A$4:$O$499,14,FALSE)</f>
        <v>#N/A</v>
      </c>
      <c r="AC1133" s="40" t="e">
        <f>VLOOKUP($B1133,期貨大額交易人未沖銷部位!$A$4:$O$499,15,FALSE)</f>
        <v>#N/A</v>
      </c>
      <c r="AD1133" s="33" t="e">
        <f>VLOOKUP($B1133,三大美股走勢!$A$4:$J$495,4,FALSE)</f>
        <v>#N/A</v>
      </c>
      <c r="AE1133" s="33" t="e">
        <f>VLOOKUP($B1133,三大美股走勢!$A$4:$J$495,7,FALSE)</f>
        <v>#N/A</v>
      </c>
      <c r="AF1133" s="33" t="e">
        <f>VLOOKUP($B1133,三大美股走勢!$A$4:$J$495,10,FALSE)</f>
        <v>#N/A</v>
      </c>
    </row>
    <row r="1134" spans="2:32">
      <c r="B1134" s="32">
        <v>43913</v>
      </c>
      <c r="C1134" s="33" t="e">
        <f>VLOOKUP($B1134,大盤與近月台指!$A$4:$I$499,2,FALSE)</f>
        <v>#N/A</v>
      </c>
      <c r="D1134" s="34" t="e">
        <f>VLOOKUP($B1134,大盤與近月台指!$A$4:$I$499,3,FALSE)</f>
        <v>#N/A</v>
      </c>
      <c r="E1134" s="35" t="e">
        <f>VLOOKUP($B1134,大盤與近月台指!$A$4:$I$499,4,FALSE)</f>
        <v>#N/A</v>
      </c>
      <c r="F1134" s="33" t="e">
        <f>VLOOKUP($B1134,大盤與近月台指!$A$4:$I$499,5,FALSE)</f>
        <v>#N/A</v>
      </c>
      <c r="G1134" s="49" t="e">
        <f>VLOOKUP($B1134,三大法人買賣超!$A$4:$I$500,3,FALSE)</f>
        <v>#N/A</v>
      </c>
      <c r="H1134" s="34" t="e">
        <f>VLOOKUP($B1134,三大法人買賣超!$A$4:$I$500,5,FALSE)</f>
        <v>#N/A</v>
      </c>
      <c r="I1134" s="27" t="e">
        <f>VLOOKUP($B1134,三大法人買賣超!$A$4:$I$500,7,FALSE)</f>
        <v>#N/A</v>
      </c>
      <c r="J1134" s="27" t="e">
        <f>VLOOKUP($B1134,三大法人買賣超!$A$4:$I$500,9,FALSE)</f>
        <v>#N/A</v>
      </c>
      <c r="K1134" s="37">
        <f>新台幣匯率美元指數!B1135</f>
        <v>0</v>
      </c>
      <c r="L1134" s="38">
        <f>新台幣匯率美元指數!C1135</f>
        <v>0</v>
      </c>
      <c r="M1134" s="39">
        <f>新台幣匯率美元指數!D1135</f>
        <v>0</v>
      </c>
      <c r="N1134" s="27" t="e">
        <f>VLOOKUP($B1134,外資期貨未平倉口數!$A$4:$M$499,4,FALSE)</f>
        <v>#N/A</v>
      </c>
      <c r="O1134" s="27" t="e">
        <f>VLOOKUP($B1134,外資期貨未平倉口數!$A$4:$M$499,9,FALSE)</f>
        <v>#N/A</v>
      </c>
      <c r="P1134" s="27" t="e">
        <f>VLOOKUP($B1134,外資期貨未平倉口數!$A$4:$M$499,10,FALSE)</f>
        <v>#N/A</v>
      </c>
      <c r="Q1134" s="27" t="e">
        <f>VLOOKUP($B1134,外資期貨未平倉口數!$A$4:$M$499,11,FALSE)</f>
        <v>#N/A</v>
      </c>
      <c r="R1134" s="64" t="e">
        <f>VLOOKUP($B1134,選擇權未平倉餘額!$A$4:$I$500,6,FALSE)</f>
        <v>#N/A</v>
      </c>
      <c r="S1134" s="64" t="e">
        <f>VLOOKUP($B1134,選擇權未平倉餘額!$A$4:$I$500,7,FALSE)</f>
        <v>#N/A</v>
      </c>
      <c r="T1134" s="64" t="e">
        <f>VLOOKUP($B1134,選擇權未平倉餘額!$A$4:$I$500,8,FALSE)</f>
        <v>#N/A</v>
      </c>
      <c r="U1134" s="64" t="e">
        <f>VLOOKUP($B1134,選擇權未平倉餘額!$A$4:$I$500,9,FALSE)</f>
        <v>#N/A</v>
      </c>
      <c r="V1134" s="39" t="e">
        <f>VLOOKUP($B1134,臺指選擇權P_C_Ratios!$A$4:$C$500,3,FALSE)</f>
        <v>#N/A</v>
      </c>
      <c r="W1134" s="41" t="e">
        <f>VLOOKUP($B1134,散戶多空比!$A$6:$L$500,12,FALSE)</f>
        <v>#N/A</v>
      </c>
      <c r="X1134" s="40" t="e">
        <f>VLOOKUP($B1134,期貨大額交易人未沖銷部位!$A$4:$O$499,4,FALSE)</f>
        <v>#N/A</v>
      </c>
      <c r="Y1134" s="40" t="e">
        <f>VLOOKUP($B1134,期貨大額交易人未沖銷部位!$A$4:$O$499,7,FALSE)</f>
        <v>#N/A</v>
      </c>
      <c r="Z1134" s="40" t="e">
        <f>VLOOKUP($B1134,期貨大額交易人未沖銷部位!$A$4:$O$499,10,FALSE)</f>
        <v>#N/A</v>
      </c>
      <c r="AA1134" s="40" t="e">
        <f>VLOOKUP($B1134,期貨大額交易人未沖銷部位!$A$4:$O$499,13,FALSE)</f>
        <v>#N/A</v>
      </c>
      <c r="AB1134" s="40" t="e">
        <f>VLOOKUP($B1134,期貨大額交易人未沖銷部位!$A$4:$O$499,14,FALSE)</f>
        <v>#N/A</v>
      </c>
      <c r="AC1134" s="40" t="e">
        <f>VLOOKUP($B1134,期貨大額交易人未沖銷部位!$A$4:$O$499,15,FALSE)</f>
        <v>#N/A</v>
      </c>
      <c r="AD1134" s="33" t="e">
        <f>VLOOKUP($B1134,三大美股走勢!$A$4:$J$495,4,FALSE)</f>
        <v>#N/A</v>
      </c>
      <c r="AE1134" s="33" t="e">
        <f>VLOOKUP($B1134,三大美股走勢!$A$4:$J$495,7,FALSE)</f>
        <v>#N/A</v>
      </c>
      <c r="AF1134" s="33" t="e">
        <f>VLOOKUP($B1134,三大美股走勢!$A$4:$J$495,10,FALSE)</f>
        <v>#N/A</v>
      </c>
    </row>
    <row r="1135" spans="2:32">
      <c r="B1135" s="32">
        <v>43914</v>
      </c>
      <c r="C1135" s="33" t="e">
        <f>VLOOKUP($B1135,大盤與近月台指!$A$4:$I$499,2,FALSE)</f>
        <v>#N/A</v>
      </c>
      <c r="D1135" s="34" t="e">
        <f>VLOOKUP($B1135,大盤與近月台指!$A$4:$I$499,3,FALSE)</f>
        <v>#N/A</v>
      </c>
      <c r="E1135" s="35" t="e">
        <f>VLOOKUP($B1135,大盤與近月台指!$A$4:$I$499,4,FALSE)</f>
        <v>#N/A</v>
      </c>
      <c r="F1135" s="33" t="e">
        <f>VLOOKUP($B1135,大盤與近月台指!$A$4:$I$499,5,FALSE)</f>
        <v>#N/A</v>
      </c>
      <c r="G1135" s="49" t="e">
        <f>VLOOKUP($B1135,三大法人買賣超!$A$4:$I$500,3,FALSE)</f>
        <v>#N/A</v>
      </c>
      <c r="H1135" s="34" t="e">
        <f>VLOOKUP($B1135,三大法人買賣超!$A$4:$I$500,5,FALSE)</f>
        <v>#N/A</v>
      </c>
      <c r="I1135" s="27" t="e">
        <f>VLOOKUP($B1135,三大法人買賣超!$A$4:$I$500,7,FALSE)</f>
        <v>#N/A</v>
      </c>
      <c r="J1135" s="27" t="e">
        <f>VLOOKUP($B1135,三大法人買賣超!$A$4:$I$500,9,FALSE)</f>
        <v>#N/A</v>
      </c>
      <c r="K1135" s="37">
        <f>新台幣匯率美元指數!B1136</f>
        <v>0</v>
      </c>
      <c r="L1135" s="38">
        <f>新台幣匯率美元指數!C1136</f>
        <v>0</v>
      </c>
      <c r="M1135" s="39">
        <f>新台幣匯率美元指數!D1136</f>
        <v>0</v>
      </c>
      <c r="N1135" s="27" t="e">
        <f>VLOOKUP($B1135,外資期貨未平倉口數!$A$4:$M$499,4,FALSE)</f>
        <v>#N/A</v>
      </c>
      <c r="O1135" s="27" t="e">
        <f>VLOOKUP($B1135,外資期貨未平倉口數!$A$4:$M$499,9,FALSE)</f>
        <v>#N/A</v>
      </c>
      <c r="P1135" s="27" t="e">
        <f>VLOOKUP($B1135,外資期貨未平倉口數!$A$4:$M$499,10,FALSE)</f>
        <v>#N/A</v>
      </c>
      <c r="Q1135" s="27" t="e">
        <f>VLOOKUP($B1135,外資期貨未平倉口數!$A$4:$M$499,11,FALSE)</f>
        <v>#N/A</v>
      </c>
      <c r="R1135" s="64" t="e">
        <f>VLOOKUP($B1135,選擇權未平倉餘額!$A$4:$I$500,6,FALSE)</f>
        <v>#N/A</v>
      </c>
      <c r="S1135" s="64" t="e">
        <f>VLOOKUP($B1135,選擇權未平倉餘額!$A$4:$I$500,7,FALSE)</f>
        <v>#N/A</v>
      </c>
      <c r="T1135" s="64" t="e">
        <f>VLOOKUP($B1135,選擇權未平倉餘額!$A$4:$I$500,8,FALSE)</f>
        <v>#N/A</v>
      </c>
      <c r="U1135" s="64" t="e">
        <f>VLOOKUP($B1135,選擇權未平倉餘額!$A$4:$I$500,9,FALSE)</f>
        <v>#N/A</v>
      </c>
      <c r="V1135" s="39" t="e">
        <f>VLOOKUP($B1135,臺指選擇權P_C_Ratios!$A$4:$C$500,3,FALSE)</f>
        <v>#N/A</v>
      </c>
      <c r="W1135" s="41" t="e">
        <f>VLOOKUP($B1135,散戶多空比!$A$6:$L$500,12,FALSE)</f>
        <v>#N/A</v>
      </c>
      <c r="X1135" s="40" t="e">
        <f>VLOOKUP($B1135,期貨大額交易人未沖銷部位!$A$4:$O$499,4,FALSE)</f>
        <v>#N/A</v>
      </c>
      <c r="Y1135" s="40" t="e">
        <f>VLOOKUP($B1135,期貨大額交易人未沖銷部位!$A$4:$O$499,7,FALSE)</f>
        <v>#N/A</v>
      </c>
      <c r="Z1135" s="40" t="e">
        <f>VLOOKUP($B1135,期貨大額交易人未沖銷部位!$A$4:$O$499,10,FALSE)</f>
        <v>#N/A</v>
      </c>
      <c r="AA1135" s="40" t="e">
        <f>VLOOKUP($B1135,期貨大額交易人未沖銷部位!$A$4:$O$499,13,FALSE)</f>
        <v>#N/A</v>
      </c>
      <c r="AB1135" s="40" t="e">
        <f>VLOOKUP($B1135,期貨大額交易人未沖銷部位!$A$4:$O$499,14,FALSE)</f>
        <v>#N/A</v>
      </c>
      <c r="AC1135" s="40" t="e">
        <f>VLOOKUP($B1135,期貨大額交易人未沖銷部位!$A$4:$O$499,15,FALSE)</f>
        <v>#N/A</v>
      </c>
      <c r="AD1135" s="33" t="e">
        <f>VLOOKUP($B1135,三大美股走勢!$A$4:$J$495,4,FALSE)</f>
        <v>#N/A</v>
      </c>
      <c r="AE1135" s="33" t="e">
        <f>VLOOKUP($B1135,三大美股走勢!$A$4:$J$495,7,FALSE)</f>
        <v>#N/A</v>
      </c>
      <c r="AF1135" s="33" t="e">
        <f>VLOOKUP($B1135,三大美股走勢!$A$4:$J$495,10,FALSE)</f>
        <v>#N/A</v>
      </c>
    </row>
    <row r="1136" spans="2:32">
      <c r="B1136" s="32">
        <v>43915</v>
      </c>
      <c r="C1136" s="33" t="e">
        <f>VLOOKUP($B1136,大盤與近月台指!$A$4:$I$499,2,FALSE)</f>
        <v>#N/A</v>
      </c>
      <c r="D1136" s="34" t="e">
        <f>VLOOKUP($B1136,大盤與近月台指!$A$4:$I$499,3,FALSE)</f>
        <v>#N/A</v>
      </c>
      <c r="E1136" s="35" t="e">
        <f>VLOOKUP($B1136,大盤與近月台指!$A$4:$I$499,4,FALSE)</f>
        <v>#N/A</v>
      </c>
      <c r="F1136" s="33" t="e">
        <f>VLOOKUP($B1136,大盤與近月台指!$A$4:$I$499,5,FALSE)</f>
        <v>#N/A</v>
      </c>
      <c r="G1136" s="49" t="e">
        <f>VLOOKUP($B1136,三大法人買賣超!$A$4:$I$500,3,FALSE)</f>
        <v>#N/A</v>
      </c>
      <c r="H1136" s="34" t="e">
        <f>VLOOKUP($B1136,三大法人買賣超!$A$4:$I$500,5,FALSE)</f>
        <v>#N/A</v>
      </c>
      <c r="I1136" s="27" t="e">
        <f>VLOOKUP($B1136,三大法人買賣超!$A$4:$I$500,7,FALSE)</f>
        <v>#N/A</v>
      </c>
      <c r="J1136" s="27" t="e">
        <f>VLOOKUP($B1136,三大法人買賣超!$A$4:$I$500,9,FALSE)</f>
        <v>#N/A</v>
      </c>
      <c r="K1136" s="37">
        <f>新台幣匯率美元指數!B1137</f>
        <v>0</v>
      </c>
      <c r="L1136" s="38">
        <f>新台幣匯率美元指數!C1137</f>
        <v>0</v>
      </c>
      <c r="M1136" s="39">
        <f>新台幣匯率美元指數!D1137</f>
        <v>0</v>
      </c>
      <c r="N1136" s="27" t="e">
        <f>VLOOKUP($B1136,外資期貨未平倉口數!$A$4:$M$499,4,FALSE)</f>
        <v>#N/A</v>
      </c>
      <c r="O1136" s="27" t="e">
        <f>VLOOKUP($B1136,外資期貨未平倉口數!$A$4:$M$499,9,FALSE)</f>
        <v>#N/A</v>
      </c>
      <c r="P1136" s="27" t="e">
        <f>VLOOKUP($B1136,外資期貨未平倉口數!$A$4:$M$499,10,FALSE)</f>
        <v>#N/A</v>
      </c>
      <c r="Q1136" s="27" t="e">
        <f>VLOOKUP($B1136,外資期貨未平倉口數!$A$4:$M$499,11,FALSE)</f>
        <v>#N/A</v>
      </c>
      <c r="R1136" s="64" t="e">
        <f>VLOOKUP($B1136,選擇權未平倉餘額!$A$4:$I$500,6,FALSE)</f>
        <v>#N/A</v>
      </c>
      <c r="S1136" s="64" t="e">
        <f>VLOOKUP($B1136,選擇權未平倉餘額!$A$4:$I$500,7,FALSE)</f>
        <v>#N/A</v>
      </c>
      <c r="T1136" s="64" t="e">
        <f>VLOOKUP($B1136,選擇權未平倉餘額!$A$4:$I$500,8,FALSE)</f>
        <v>#N/A</v>
      </c>
      <c r="U1136" s="64" t="e">
        <f>VLOOKUP($B1136,選擇權未平倉餘額!$A$4:$I$500,9,FALSE)</f>
        <v>#N/A</v>
      </c>
      <c r="V1136" s="39" t="e">
        <f>VLOOKUP($B1136,臺指選擇權P_C_Ratios!$A$4:$C$500,3,FALSE)</f>
        <v>#N/A</v>
      </c>
      <c r="W1136" s="41" t="e">
        <f>VLOOKUP($B1136,散戶多空比!$A$6:$L$500,12,FALSE)</f>
        <v>#N/A</v>
      </c>
      <c r="X1136" s="40" t="e">
        <f>VLOOKUP($B1136,期貨大額交易人未沖銷部位!$A$4:$O$499,4,FALSE)</f>
        <v>#N/A</v>
      </c>
      <c r="Y1136" s="40" t="e">
        <f>VLOOKUP($B1136,期貨大額交易人未沖銷部位!$A$4:$O$499,7,FALSE)</f>
        <v>#N/A</v>
      </c>
      <c r="Z1136" s="40" t="e">
        <f>VLOOKUP($B1136,期貨大額交易人未沖銷部位!$A$4:$O$499,10,FALSE)</f>
        <v>#N/A</v>
      </c>
      <c r="AA1136" s="40" t="e">
        <f>VLOOKUP($B1136,期貨大額交易人未沖銷部位!$A$4:$O$499,13,FALSE)</f>
        <v>#N/A</v>
      </c>
      <c r="AB1136" s="40" t="e">
        <f>VLOOKUP($B1136,期貨大額交易人未沖銷部位!$A$4:$O$499,14,FALSE)</f>
        <v>#N/A</v>
      </c>
      <c r="AC1136" s="40" t="e">
        <f>VLOOKUP($B1136,期貨大額交易人未沖銷部位!$A$4:$O$499,15,FALSE)</f>
        <v>#N/A</v>
      </c>
      <c r="AD1136" s="33" t="e">
        <f>VLOOKUP($B1136,三大美股走勢!$A$4:$J$495,4,FALSE)</f>
        <v>#N/A</v>
      </c>
      <c r="AE1136" s="33" t="e">
        <f>VLOOKUP($B1136,三大美股走勢!$A$4:$J$495,7,FALSE)</f>
        <v>#N/A</v>
      </c>
      <c r="AF1136" s="33" t="e">
        <f>VLOOKUP($B1136,三大美股走勢!$A$4:$J$495,10,FALSE)</f>
        <v>#N/A</v>
      </c>
    </row>
    <row r="1137" spans="2:32">
      <c r="B1137" s="32">
        <v>43916</v>
      </c>
      <c r="C1137" s="33" t="e">
        <f>VLOOKUP($B1137,大盤與近月台指!$A$4:$I$499,2,FALSE)</f>
        <v>#N/A</v>
      </c>
      <c r="D1137" s="34" t="e">
        <f>VLOOKUP($B1137,大盤與近月台指!$A$4:$I$499,3,FALSE)</f>
        <v>#N/A</v>
      </c>
      <c r="E1137" s="35" t="e">
        <f>VLOOKUP($B1137,大盤與近月台指!$A$4:$I$499,4,FALSE)</f>
        <v>#N/A</v>
      </c>
      <c r="F1137" s="33" t="e">
        <f>VLOOKUP($B1137,大盤與近月台指!$A$4:$I$499,5,FALSE)</f>
        <v>#N/A</v>
      </c>
      <c r="G1137" s="49" t="e">
        <f>VLOOKUP($B1137,三大法人買賣超!$A$4:$I$500,3,FALSE)</f>
        <v>#N/A</v>
      </c>
      <c r="H1137" s="34" t="e">
        <f>VLOOKUP($B1137,三大法人買賣超!$A$4:$I$500,5,FALSE)</f>
        <v>#N/A</v>
      </c>
      <c r="I1137" s="27" t="e">
        <f>VLOOKUP($B1137,三大法人買賣超!$A$4:$I$500,7,FALSE)</f>
        <v>#N/A</v>
      </c>
      <c r="J1137" s="27" t="e">
        <f>VLOOKUP($B1137,三大法人買賣超!$A$4:$I$500,9,FALSE)</f>
        <v>#N/A</v>
      </c>
      <c r="K1137" s="37">
        <f>新台幣匯率美元指數!B1138</f>
        <v>0</v>
      </c>
      <c r="L1137" s="38">
        <f>新台幣匯率美元指數!C1138</f>
        <v>0</v>
      </c>
      <c r="M1137" s="39">
        <f>新台幣匯率美元指數!D1138</f>
        <v>0</v>
      </c>
      <c r="N1137" s="27" t="e">
        <f>VLOOKUP($B1137,外資期貨未平倉口數!$A$4:$M$499,4,FALSE)</f>
        <v>#N/A</v>
      </c>
      <c r="O1137" s="27" t="e">
        <f>VLOOKUP($B1137,外資期貨未平倉口數!$A$4:$M$499,9,FALSE)</f>
        <v>#N/A</v>
      </c>
      <c r="P1137" s="27" t="e">
        <f>VLOOKUP($B1137,外資期貨未平倉口數!$A$4:$M$499,10,FALSE)</f>
        <v>#N/A</v>
      </c>
      <c r="Q1137" s="27" t="e">
        <f>VLOOKUP($B1137,外資期貨未平倉口數!$A$4:$M$499,11,FALSE)</f>
        <v>#N/A</v>
      </c>
      <c r="R1137" s="64" t="e">
        <f>VLOOKUP($B1137,選擇權未平倉餘額!$A$4:$I$500,6,FALSE)</f>
        <v>#N/A</v>
      </c>
      <c r="S1137" s="64" t="e">
        <f>VLOOKUP($B1137,選擇權未平倉餘額!$A$4:$I$500,7,FALSE)</f>
        <v>#N/A</v>
      </c>
      <c r="T1137" s="64" t="e">
        <f>VLOOKUP($B1137,選擇權未平倉餘額!$A$4:$I$500,8,FALSE)</f>
        <v>#N/A</v>
      </c>
      <c r="U1137" s="64" t="e">
        <f>VLOOKUP($B1137,選擇權未平倉餘額!$A$4:$I$500,9,FALSE)</f>
        <v>#N/A</v>
      </c>
      <c r="V1137" s="39" t="e">
        <f>VLOOKUP($B1137,臺指選擇權P_C_Ratios!$A$4:$C$500,3,FALSE)</f>
        <v>#N/A</v>
      </c>
      <c r="W1137" s="41" t="e">
        <f>VLOOKUP($B1137,散戶多空比!$A$6:$L$500,12,FALSE)</f>
        <v>#N/A</v>
      </c>
      <c r="X1137" s="40" t="e">
        <f>VLOOKUP($B1137,期貨大額交易人未沖銷部位!$A$4:$O$499,4,FALSE)</f>
        <v>#N/A</v>
      </c>
      <c r="Y1137" s="40" t="e">
        <f>VLOOKUP($B1137,期貨大額交易人未沖銷部位!$A$4:$O$499,7,FALSE)</f>
        <v>#N/A</v>
      </c>
      <c r="Z1137" s="40" t="e">
        <f>VLOOKUP($B1137,期貨大額交易人未沖銷部位!$A$4:$O$499,10,FALSE)</f>
        <v>#N/A</v>
      </c>
      <c r="AA1137" s="40" t="e">
        <f>VLOOKUP($B1137,期貨大額交易人未沖銷部位!$A$4:$O$499,13,FALSE)</f>
        <v>#N/A</v>
      </c>
      <c r="AB1137" s="40" t="e">
        <f>VLOOKUP($B1137,期貨大額交易人未沖銷部位!$A$4:$O$499,14,FALSE)</f>
        <v>#N/A</v>
      </c>
      <c r="AC1137" s="40" t="e">
        <f>VLOOKUP($B1137,期貨大額交易人未沖銷部位!$A$4:$O$499,15,FALSE)</f>
        <v>#N/A</v>
      </c>
      <c r="AD1137" s="33" t="e">
        <f>VLOOKUP($B1137,三大美股走勢!$A$4:$J$495,4,FALSE)</f>
        <v>#N/A</v>
      </c>
      <c r="AE1137" s="33" t="e">
        <f>VLOOKUP($B1137,三大美股走勢!$A$4:$J$495,7,FALSE)</f>
        <v>#N/A</v>
      </c>
      <c r="AF1137" s="33" t="e">
        <f>VLOOKUP($B1137,三大美股走勢!$A$4:$J$495,10,FALSE)</f>
        <v>#N/A</v>
      </c>
    </row>
    <row r="1138" spans="2:32">
      <c r="B1138" s="32">
        <v>43917</v>
      </c>
      <c r="C1138" s="33" t="e">
        <f>VLOOKUP($B1138,大盤與近月台指!$A$4:$I$499,2,FALSE)</f>
        <v>#N/A</v>
      </c>
      <c r="D1138" s="34" t="e">
        <f>VLOOKUP($B1138,大盤與近月台指!$A$4:$I$499,3,FALSE)</f>
        <v>#N/A</v>
      </c>
      <c r="E1138" s="35" t="e">
        <f>VLOOKUP($B1138,大盤與近月台指!$A$4:$I$499,4,FALSE)</f>
        <v>#N/A</v>
      </c>
      <c r="F1138" s="33" t="e">
        <f>VLOOKUP($B1138,大盤與近月台指!$A$4:$I$499,5,FALSE)</f>
        <v>#N/A</v>
      </c>
      <c r="G1138" s="49" t="e">
        <f>VLOOKUP($B1138,三大法人買賣超!$A$4:$I$500,3,FALSE)</f>
        <v>#N/A</v>
      </c>
      <c r="H1138" s="34" t="e">
        <f>VLOOKUP($B1138,三大法人買賣超!$A$4:$I$500,5,FALSE)</f>
        <v>#N/A</v>
      </c>
      <c r="I1138" s="27" t="e">
        <f>VLOOKUP($B1138,三大法人買賣超!$A$4:$I$500,7,FALSE)</f>
        <v>#N/A</v>
      </c>
      <c r="J1138" s="27" t="e">
        <f>VLOOKUP($B1138,三大法人買賣超!$A$4:$I$500,9,FALSE)</f>
        <v>#N/A</v>
      </c>
      <c r="K1138" s="37">
        <f>新台幣匯率美元指數!B1139</f>
        <v>0</v>
      </c>
      <c r="L1138" s="38">
        <f>新台幣匯率美元指數!C1139</f>
        <v>0</v>
      </c>
      <c r="M1138" s="39">
        <f>新台幣匯率美元指數!D1139</f>
        <v>0</v>
      </c>
      <c r="N1138" s="27" t="e">
        <f>VLOOKUP($B1138,外資期貨未平倉口數!$A$4:$M$499,4,FALSE)</f>
        <v>#N/A</v>
      </c>
      <c r="O1138" s="27" t="e">
        <f>VLOOKUP($B1138,外資期貨未平倉口數!$A$4:$M$499,9,FALSE)</f>
        <v>#N/A</v>
      </c>
      <c r="P1138" s="27" t="e">
        <f>VLOOKUP($B1138,外資期貨未平倉口數!$A$4:$M$499,10,FALSE)</f>
        <v>#N/A</v>
      </c>
      <c r="Q1138" s="27" t="e">
        <f>VLOOKUP($B1138,外資期貨未平倉口數!$A$4:$M$499,11,FALSE)</f>
        <v>#N/A</v>
      </c>
      <c r="R1138" s="64" t="e">
        <f>VLOOKUP($B1138,選擇權未平倉餘額!$A$4:$I$500,6,FALSE)</f>
        <v>#N/A</v>
      </c>
      <c r="S1138" s="64" t="e">
        <f>VLOOKUP($B1138,選擇權未平倉餘額!$A$4:$I$500,7,FALSE)</f>
        <v>#N/A</v>
      </c>
      <c r="T1138" s="64" t="e">
        <f>VLOOKUP($B1138,選擇權未平倉餘額!$A$4:$I$500,8,FALSE)</f>
        <v>#N/A</v>
      </c>
      <c r="U1138" s="64" t="e">
        <f>VLOOKUP($B1138,選擇權未平倉餘額!$A$4:$I$500,9,FALSE)</f>
        <v>#N/A</v>
      </c>
      <c r="V1138" s="39" t="e">
        <f>VLOOKUP($B1138,臺指選擇權P_C_Ratios!$A$4:$C$500,3,FALSE)</f>
        <v>#N/A</v>
      </c>
      <c r="W1138" s="41" t="e">
        <f>VLOOKUP($B1138,散戶多空比!$A$6:$L$500,12,FALSE)</f>
        <v>#N/A</v>
      </c>
      <c r="X1138" s="40" t="e">
        <f>VLOOKUP($B1138,期貨大額交易人未沖銷部位!$A$4:$O$499,4,FALSE)</f>
        <v>#N/A</v>
      </c>
      <c r="Y1138" s="40" t="e">
        <f>VLOOKUP($B1138,期貨大額交易人未沖銷部位!$A$4:$O$499,7,FALSE)</f>
        <v>#N/A</v>
      </c>
      <c r="Z1138" s="40" t="e">
        <f>VLOOKUP($B1138,期貨大額交易人未沖銷部位!$A$4:$O$499,10,FALSE)</f>
        <v>#N/A</v>
      </c>
      <c r="AA1138" s="40" t="e">
        <f>VLOOKUP($B1138,期貨大額交易人未沖銷部位!$A$4:$O$499,13,FALSE)</f>
        <v>#N/A</v>
      </c>
      <c r="AB1138" s="40" t="e">
        <f>VLOOKUP($B1138,期貨大額交易人未沖銷部位!$A$4:$O$499,14,FALSE)</f>
        <v>#N/A</v>
      </c>
      <c r="AC1138" s="40" t="e">
        <f>VLOOKUP($B1138,期貨大額交易人未沖銷部位!$A$4:$O$499,15,FALSE)</f>
        <v>#N/A</v>
      </c>
      <c r="AD1138" s="33" t="e">
        <f>VLOOKUP($B1138,三大美股走勢!$A$4:$J$495,4,FALSE)</f>
        <v>#N/A</v>
      </c>
      <c r="AE1138" s="33" t="e">
        <f>VLOOKUP($B1138,三大美股走勢!$A$4:$J$495,7,FALSE)</f>
        <v>#N/A</v>
      </c>
      <c r="AF1138" s="33" t="e">
        <f>VLOOKUP($B1138,三大美股走勢!$A$4:$J$495,10,FALSE)</f>
        <v>#N/A</v>
      </c>
    </row>
    <row r="1139" spans="2:32">
      <c r="B1139" s="32">
        <v>43918</v>
      </c>
      <c r="C1139" s="33" t="e">
        <f>VLOOKUP($B1139,大盤與近月台指!$A$4:$I$499,2,FALSE)</f>
        <v>#N/A</v>
      </c>
      <c r="D1139" s="34" t="e">
        <f>VLOOKUP($B1139,大盤與近月台指!$A$4:$I$499,3,FALSE)</f>
        <v>#N/A</v>
      </c>
      <c r="E1139" s="35" t="e">
        <f>VLOOKUP($B1139,大盤與近月台指!$A$4:$I$499,4,FALSE)</f>
        <v>#N/A</v>
      </c>
      <c r="F1139" s="33" t="e">
        <f>VLOOKUP($B1139,大盤與近月台指!$A$4:$I$499,5,FALSE)</f>
        <v>#N/A</v>
      </c>
      <c r="G1139" s="49" t="e">
        <f>VLOOKUP($B1139,三大法人買賣超!$A$4:$I$500,3,FALSE)</f>
        <v>#N/A</v>
      </c>
      <c r="H1139" s="34" t="e">
        <f>VLOOKUP($B1139,三大法人買賣超!$A$4:$I$500,5,FALSE)</f>
        <v>#N/A</v>
      </c>
      <c r="I1139" s="27" t="e">
        <f>VLOOKUP($B1139,三大法人買賣超!$A$4:$I$500,7,FALSE)</f>
        <v>#N/A</v>
      </c>
      <c r="J1139" s="27" t="e">
        <f>VLOOKUP($B1139,三大法人買賣超!$A$4:$I$500,9,FALSE)</f>
        <v>#N/A</v>
      </c>
      <c r="K1139" s="37">
        <f>新台幣匯率美元指數!B1140</f>
        <v>0</v>
      </c>
      <c r="L1139" s="38">
        <f>新台幣匯率美元指數!C1140</f>
        <v>0</v>
      </c>
      <c r="M1139" s="39">
        <f>新台幣匯率美元指數!D1140</f>
        <v>0</v>
      </c>
      <c r="N1139" s="27" t="e">
        <f>VLOOKUP($B1139,外資期貨未平倉口數!$A$4:$M$499,4,FALSE)</f>
        <v>#N/A</v>
      </c>
      <c r="O1139" s="27" t="e">
        <f>VLOOKUP($B1139,外資期貨未平倉口數!$A$4:$M$499,9,FALSE)</f>
        <v>#N/A</v>
      </c>
      <c r="P1139" s="27" t="e">
        <f>VLOOKUP($B1139,外資期貨未平倉口數!$A$4:$M$499,10,FALSE)</f>
        <v>#N/A</v>
      </c>
      <c r="Q1139" s="27" t="e">
        <f>VLOOKUP($B1139,外資期貨未平倉口數!$A$4:$M$499,11,FALSE)</f>
        <v>#N/A</v>
      </c>
      <c r="R1139" s="64" t="e">
        <f>VLOOKUP($B1139,選擇權未平倉餘額!$A$4:$I$500,6,FALSE)</f>
        <v>#N/A</v>
      </c>
      <c r="S1139" s="64" t="e">
        <f>VLOOKUP($B1139,選擇權未平倉餘額!$A$4:$I$500,7,FALSE)</f>
        <v>#N/A</v>
      </c>
      <c r="T1139" s="64" t="e">
        <f>VLOOKUP($B1139,選擇權未平倉餘額!$A$4:$I$500,8,FALSE)</f>
        <v>#N/A</v>
      </c>
      <c r="U1139" s="64" t="e">
        <f>VLOOKUP($B1139,選擇權未平倉餘額!$A$4:$I$500,9,FALSE)</f>
        <v>#N/A</v>
      </c>
      <c r="V1139" s="39" t="e">
        <f>VLOOKUP($B1139,臺指選擇權P_C_Ratios!$A$4:$C$500,3,FALSE)</f>
        <v>#N/A</v>
      </c>
      <c r="W1139" s="41" t="e">
        <f>VLOOKUP($B1139,散戶多空比!$A$6:$L$500,12,FALSE)</f>
        <v>#N/A</v>
      </c>
      <c r="X1139" s="40" t="e">
        <f>VLOOKUP($B1139,期貨大額交易人未沖銷部位!$A$4:$O$499,4,FALSE)</f>
        <v>#N/A</v>
      </c>
      <c r="Y1139" s="40" t="e">
        <f>VLOOKUP($B1139,期貨大額交易人未沖銷部位!$A$4:$O$499,7,FALSE)</f>
        <v>#N/A</v>
      </c>
      <c r="Z1139" s="40" t="e">
        <f>VLOOKUP($B1139,期貨大額交易人未沖銷部位!$A$4:$O$499,10,FALSE)</f>
        <v>#N/A</v>
      </c>
      <c r="AA1139" s="40" t="e">
        <f>VLOOKUP($B1139,期貨大額交易人未沖銷部位!$A$4:$O$499,13,FALSE)</f>
        <v>#N/A</v>
      </c>
      <c r="AB1139" s="40" t="e">
        <f>VLOOKUP($B1139,期貨大額交易人未沖銷部位!$A$4:$O$499,14,FALSE)</f>
        <v>#N/A</v>
      </c>
      <c r="AC1139" s="40" t="e">
        <f>VLOOKUP($B1139,期貨大額交易人未沖銷部位!$A$4:$O$499,15,FALSE)</f>
        <v>#N/A</v>
      </c>
      <c r="AD1139" s="33" t="e">
        <f>VLOOKUP($B1139,三大美股走勢!$A$4:$J$495,4,FALSE)</f>
        <v>#N/A</v>
      </c>
      <c r="AE1139" s="33" t="e">
        <f>VLOOKUP($B1139,三大美股走勢!$A$4:$J$495,7,FALSE)</f>
        <v>#N/A</v>
      </c>
      <c r="AF1139" s="33" t="e">
        <f>VLOOKUP($B1139,三大美股走勢!$A$4:$J$495,10,FALSE)</f>
        <v>#N/A</v>
      </c>
    </row>
    <row r="1140" spans="2:32">
      <c r="B1140" s="32">
        <v>43919</v>
      </c>
      <c r="C1140" s="33" t="e">
        <f>VLOOKUP($B1140,大盤與近月台指!$A$4:$I$499,2,FALSE)</f>
        <v>#N/A</v>
      </c>
      <c r="D1140" s="34" t="e">
        <f>VLOOKUP($B1140,大盤與近月台指!$A$4:$I$499,3,FALSE)</f>
        <v>#N/A</v>
      </c>
      <c r="E1140" s="35" t="e">
        <f>VLOOKUP($B1140,大盤與近月台指!$A$4:$I$499,4,FALSE)</f>
        <v>#N/A</v>
      </c>
      <c r="F1140" s="33" t="e">
        <f>VLOOKUP($B1140,大盤與近月台指!$A$4:$I$499,5,FALSE)</f>
        <v>#N/A</v>
      </c>
      <c r="G1140" s="49" t="e">
        <f>VLOOKUP($B1140,三大法人買賣超!$A$4:$I$500,3,FALSE)</f>
        <v>#N/A</v>
      </c>
      <c r="H1140" s="34" t="e">
        <f>VLOOKUP($B1140,三大法人買賣超!$A$4:$I$500,5,FALSE)</f>
        <v>#N/A</v>
      </c>
      <c r="I1140" s="27" t="e">
        <f>VLOOKUP($B1140,三大法人買賣超!$A$4:$I$500,7,FALSE)</f>
        <v>#N/A</v>
      </c>
      <c r="J1140" s="27" t="e">
        <f>VLOOKUP($B1140,三大法人買賣超!$A$4:$I$500,9,FALSE)</f>
        <v>#N/A</v>
      </c>
      <c r="K1140" s="37">
        <f>新台幣匯率美元指數!B1141</f>
        <v>0</v>
      </c>
      <c r="L1140" s="38">
        <f>新台幣匯率美元指數!C1141</f>
        <v>0</v>
      </c>
      <c r="M1140" s="39">
        <f>新台幣匯率美元指數!D1141</f>
        <v>0</v>
      </c>
      <c r="N1140" s="27" t="e">
        <f>VLOOKUP($B1140,外資期貨未平倉口數!$A$4:$M$499,4,FALSE)</f>
        <v>#N/A</v>
      </c>
      <c r="O1140" s="27" t="e">
        <f>VLOOKUP($B1140,外資期貨未平倉口數!$A$4:$M$499,9,FALSE)</f>
        <v>#N/A</v>
      </c>
      <c r="P1140" s="27" t="e">
        <f>VLOOKUP($B1140,外資期貨未平倉口數!$A$4:$M$499,10,FALSE)</f>
        <v>#N/A</v>
      </c>
      <c r="Q1140" s="27" t="e">
        <f>VLOOKUP($B1140,外資期貨未平倉口數!$A$4:$M$499,11,FALSE)</f>
        <v>#N/A</v>
      </c>
      <c r="R1140" s="64" t="e">
        <f>VLOOKUP($B1140,選擇權未平倉餘額!$A$4:$I$500,6,FALSE)</f>
        <v>#N/A</v>
      </c>
      <c r="S1140" s="64" t="e">
        <f>VLOOKUP($B1140,選擇權未平倉餘額!$A$4:$I$500,7,FALSE)</f>
        <v>#N/A</v>
      </c>
      <c r="T1140" s="64" t="e">
        <f>VLOOKUP($B1140,選擇權未平倉餘額!$A$4:$I$500,8,FALSE)</f>
        <v>#N/A</v>
      </c>
      <c r="U1140" s="64" t="e">
        <f>VLOOKUP($B1140,選擇權未平倉餘額!$A$4:$I$500,9,FALSE)</f>
        <v>#N/A</v>
      </c>
      <c r="V1140" s="39" t="e">
        <f>VLOOKUP($B1140,臺指選擇權P_C_Ratios!$A$4:$C$500,3,FALSE)</f>
        <v>#N/A</v>
      </c>
      <c r="W1140" s="41" t="e">
        <f>VLOOKUP($B1140,散戶多空比!$A$6:$L$500,12,FALSE)</f>
        <v>#N/A</v>
      </c>
      <c r="X1140" s="40" t="e">
        <f>VLOOKUP($B1140,期貨大額交易人未沖銷部位!$A$4:$O$499,4,FALSE)</f>
        <v>#N/A</v>
      </c>
      <c r="Y1140" s="40" t="e">
        <f>VLOOKUP($B1140,期貨大額交易人未沖銷部位!$A$4:$O$499,7,FALSE)</f>
        <v>#N/A</v>
      </c>
      <c r="Z1140" s="40" t="e">
        <f>VLOOKUP($B1140,期貨大額交易人未沖銷部位!$A$4:$O$499,10,FALSE)</f>
        <v>#N/A</v>
      </c>
      <c r="AA1140" s="40" t="e">
        <f>VLOOKUP($B1140,期貨大額交易人未沖銷部位!$A$4:$O$499,13,FALSE)</f>
        <v>#N/A</v>
      </c>
      <c r="AB1140" s="40" t="e">
        <f>VLOOKUP($B1140,期貨大額交易人未沖銷部位!$A$4:$O$499,14,FALSE)</f>
        <v>#N/A</v>
      </c>
      <c r="AC1140" s="40" t="e">
        <f>VLOOKUP($B1140,期貨大額交易人未沖銷部位!$A$4:$O$499,15,FALSE)</f>
        <v>#N/A</v>
      </c>
      <c r="AD1140" s="33" t="e">
        <f>VLOOKUP($B1140,三大美股走勢!$A$4:$J$495,4,FALSE)</f>
        <v>#N/A</v>
      </c>
      <c r="AE1140" s="33" t="e">
        <f>VLOOKUP($B1140,三大美股走勢!$A$4:$J$495,7,FALSE)</f>
        <v>#N/A</v>
      </c>
      <c r="AF1140" s="33" t="e">
        <f>VLOOKUP($B1140,三大美股走勢!$A$4:$J$495,10,FALSE)</f>
        <v>#N/A</v>
      </c>
    </row>
    <row r="1141" spans="2:32">
      <c r="B1141" s="32">
        <v>43920</v>
      </c>
      <c r="C1141" s="33" t="e">
        <f>VLOOKUP($B1141,大盤與近月台指!$A$4:$I$499,2,FALSE)</f>
        <v>#N/A</v>
      </c>
      <c r="D1141" s="34" t="e">
        <f>VLOOKUP($B1141,大盤與近月台指!$A$4:$I$499,3,FALSE)</f>
        <v>#N/A</v>
      </c>
      <c r="E1141" s="35" t="e">
        <f>VLOOKUP($B1141,大盤與近月台指!$A$4:$I$499,4,FALSE)</f>
        <v>#N/A</v>
      </c>
      <c r="F1141" s="33" t="e">
        <f>VLOOKUP($B1141,大盤與近月台指!$A$4:$I$499,5,FALSE)</f>
        <v>#N/A</v>
      </c>
      <c r="G1141" s="49" t="e">
        <f>VLOOKUP($B1141,三大法人買賣超!$A$4:$I$500,3,FALSE)</f>
        <v>#N/A</v>
      </c>
      <c r="H1141" s="34" t="e">
        <f>VLOOKUP($B1141,三大法人買賣超!$A$4:$I$500,5,FALSE)</f>
        <v>#N/A</v>
      </c>
      <c r="I1141" s="27" t="e">
        <f>VLOOKUP($B1141,三大法人買賣超!$A$4:$I$500,7,FALSE)</f>
        <v>#N/A</v>
      </c>
      <c r="J1141" s="27" t="e">
        <f>VLOOKUP($B1141,三大法人買賣超!$A$4:$I$500,9,FALSE)</f>
        <v>#N/A</v>
      </c>
      <c r="K1141" s="37">
        <f>新台幣匯率美元指數!B1142</f>
        <v>0</v>
      </c>
      <c r="L1141" s="38">
        <f>新台幣匯率美元指數!C1142</f>
        <v>0</v>
      </c>
      <c r="M1141" s="39">
        <f>新台幣匯率美元指數!D1142</f>
        <v>0</v>
      </c>
      <c r="N1141" s="27" t="e">
        <f>VLOOKUP($B1141,外資期貨未平倉口數!$A$4:$M$499,4,FALSE)</f>
        <v>#N/A</v>
      </c>
      <c r="O1141" s="27" t="e">
        <f>VLOOKUP($B1141,外資期貨未平倉口數!$A$4:$M$499,9,FALSE)</f>
        <v>#N/A</v>
      </c>
      <c r="P1141" s="27" t="e">
        <f>VLOOKUP($B1141,外資期貨未平倉口數!$A$4:$M$499,10,FALSE)</f>
        <v>#N/A</v>
      </c>
      <c r="Q1141" s="27" t="e">
        <f>VLOOKUP($B1141,外資期貨未平倉口數!$A$4:$M$499,11,FALSE)</f>
        <v>#N/A</v>
      </c>
      <c r="R1141" s="64" t="e">
        <f>VLOOKUP($B1141,選擇權未平倉餘額!$A$4:$I$500,6,FALSE)</f>
        <v>#N/A</v>
      </c>
      <c r="S1141" s="64" t="e">
        <f>VLOOKUP($B1141,選擇權未平倉餘額!$A$4:$I$500,7,FALSE)</f>
        <v>#N/A</v>
      </c>
      <c r="T1141" s="64" t="e">
        <f>VLOOKUP($B1141,選擇權未平倉餘額!$A$4:$I$500,8,FALSE)</f>
        <v>#N/A</v>
      </c>
      <c r="U1141" s="64" t="e">
        <f>VLOOKUP($B1141,選擇權未平倉餘額!$A$4:$I$500,9,FALSE)</f>
        <v>#N/A</v>
      </c>
      <c r="V1141" s="39" t="e">
        <f>VLOOKUP($B1141,臺指選擇權P_C_Ratios!$A$4:$C$500,3,FALSE)</f>
        <v>#N/A</v>
      </c>
      <c r="W1141" s="41" t="e">
        <f>VLOOKUP($B1141,散戶多空比!$A$6:$L$500,12,FALSE)</f>
        <v>#N/A</v>
      </c>
      <c r="X1141" s="40" t="e">
        <f>VLOOKUP($B1141,期貨大額交易人未沖銷部位!$A$4:$O$499,4,FALSE)</f>
        <v>#N/A</v>
      </c>
      <c r="Y1141" s="40" t="e">
        <f>VLOOKUP($B1141,期貨大額交易人未沖銷部位!$A$4:$O$499,7,FALSE)</f>
        <v>#N/A</v>
      </c>
      <c r="Z1141" s="40" t="e">
        <f>VLOOKUP($B1141,期貨大額交易人未沖銷部位!$A$4:$O$499,10,FALSE)</f>
        <v>#N/A</v>
      </c>
      <c r="AA1141" s="40" t="e">
        <f>VLOOKUP($B1141,期貨大額交易人未沖銷部位!$A$4:$O$499,13,FALSE)</f>
        <v>#N/A</v>
      </c>
      <c r="AB1141" s="40" t="e">
        <f>VLOOKUP($B1141,期貨大額交易人未沖銷部位!$A$4:$O$499,14,FALSE)</f>
        <v>#N/A</v>
      </c>
      <c r="AC1141" s="40" t="e">
        <f>VLOOKUP($B1141,期貨大額交易人未沖銷部位!$A$4:$O$499,15,FALSE)</f>
        <v>#N/A</v>
      </c>
      <c r="AD1141" s="33" t="e">
        <f>VLOOKUP($B1141,三大美股走勢!$A$4:$J$495,4,FALSE)</f>
        <v>#N/A</v>
      </c>
      <c r="AE1141" s="33" t="e">
        <f>VLOOKUP($B1141,三大美股走勢!$A$4:$J$495,7,FALSE)</f>
        <v>#N/A</v>
      </c>
      <c r="AF1141" s="33" t="e">
        <f>VLOOKUP($B1141,三大美股走勢!$A$4:$J$495,10,FALSE)</f>
        <v>#N/A</v>
      </c>
    </row>
    <row r="1142" spans="2:32">
      <c r="B1142" s="32">
        <v>43921</v>
      </c>
      <c r="C1142" s="33" t="e">
        <f>VLOOKUP($B1142,大盤與近月台指!$A$4:$I$499,2,FALSE)</f>
        <v>#N/A</v>
      </c>
      <c r="D1142" s="34" t="e">
        <f>VLOOKUP($B1142,大盤與近月台指!$A$4:$I$499,3,FALSE)</f>
        <v>#N/A</v>
      </c>
      <c r="E1142" s="35" t="e">
        <f>VLOOKUP($B1142,大盤與近月台指!$A$4:$I$499,4,FALSE)</f>
        <v>#N/A</v>
      </c>
      <c r="F1142" s="33" t="e">
        <f>VLOOKUP($B1142,大盤與近月台指!$A$4:$I$499,5,FALSE)</f>
        <v>#N/A</v>
      </c>
      <c r="G1142" s="49" t="e">
        <f>VLOOKUP($B1142,三大法人買賣超!$A$4:$I$500,3,FALSE)</f>
        <v>#N/A</v>
      </c>
      <c r="H1142" s="34" t="e">
        <f>VLOOKUP($B1142,三大法人買賣超!$A$4:$I$500,5,FALSE)</f>
        <v>#N/A</v>
      </c>
      <c r="I1142" s="27" t="e">
        <f>VLOOKUP($B1142,三大法人買賣超!$A$4:$I$500,7,FALSE)</f>
        <v>#N/A</v>
      </c>
      <c r="J1142" s="27" t="e">
        <f>VLOOKUP($B1142,三大法人買賣超!$A$4:$I$500,9,FALSE)</f>
        <v>#N/A</v>
      </c>
      <c r="K1142" s="37">
        <f>新台幣匯率美元指數!B1143</f>
        <v>0</v>
      </c>
      <c r="L1142" s="38">
        <f>新台幣匯率美元指數!C1143</f>
        <v>0</v>
      </c>
      <c r="M1142" s="39">
        <f>新台幣匯率美元指數!D1143</f>
        <v>0</v>
      </c>
      <c r="N1142" s="27" t="e">
        <f>VLOOKUP($B1142,外資期貨未平倉口數!$A$4:$M$499,4,FALSE)</f>
        <v>#N/A</v>
      </c>
      <c r="O1142" s="27" t="e">
        <f>VLOOKUP($B1142,外資期貨未平倉口數!$A$4:$M$499,9,FALSE)</f>
        <v>#N/A</v>
      </c>
      <c r="P1142" s="27" t="e">
        <f>VLOOKUP($B1142,外資期貨未平倉口數!$A$4:$M$499,10,FALSE)</f>
        <v>#N/A</v>
      </c>
      <c r="Q1142" s="27" t="e">
        <f>VLOOKUP($B1142,外資期貨未平倉口數!$A$4:$M$499,11,FALSE)</f>
        <v>#N/A</v>
      </c>
      <c r="R1142" s="64" t="e">
        <f>VLOOKUP($B1142,選擇權未平倉餘額!$A$4:$I$500,6,FALSE)</f>
        <v>#N/A</v>
      </c>
      <c r="S1142" s="64" t="e">
        <f>VLOOKUP($B1142,選擇權未平倉餘額!$A$4:$I$500,7,FALSE)</f>
        <v>#N/A</v>
      </c>
      <c r="T1142" s="64" t="e">
        <f>VLOOKUP($B1142,選擇權未平倉餘額!$A$4:$I$500,8,FALSE)</f>
        <v>#N/A</v>
      </c>
      <c r="U1142" s="64" t="e">
        <f>VLOOKUP($B1142,選擇權未平倉餘額!$A$4:$I$500,9,FALSE)</f>
        <v>#N/A</v>
      </c>
      <c r="V1142" s="39" t="e">
        <f>VLOOKUP($B1142,臺指選擇權P_C_Ratios!$A$4:$C$500,3,FALSE)</f>
        <v>#N/A</v>
      </c>
      <c r="W1142" s="41" t="e">
        <f>VLOOKUP($B1142,散戶多空比!$A$6:$L$500,12,FALSE)</f>
        <v>#N/A</v>
      </c>
      <c r="X1142" s="40" t="e">
        <f>VLOOKUP($B1142,期貨大額交易人未沖銷部位!$A$4:$O$499,4,FALSE)</f>
        <v>#N/A</v>
      </c>
      <c r="Y1142" s="40" t="e">
        <f>VLOOKUP($B1142,期貨大額交易人未沖銷部位!$A$4:$O$499,7,FALSE)</f>
        <v>#N/A</v>
      </c>
      <c r="Z1142" s="40" t="e">
        <f>VLOOKUP($B1142,期貨大額交易人未沖銷部位!$A$4:$O$499,10,FALSE)</f>
        <v>#N/A</v>
      </c>
      <c r="AA1142" s="40" t="e">
        <f>VLOOKUP($B1142,期貨大額交易人未沖銷部位!$A$4:$O$499,13,FALSE)</f>
        <v>#N/A</v>
      </c>
      <c r="AB1142" s="40" t="e">
        <f>VLOOKUP($B1142,期貨大額交易人未沖銷部位!$A$4:$O$499,14,FALSE)</f>
        <v>#N/A</v>
      </c>
      <c r="AC1142" s="40" t="e">
        <f>VLOOKUP($B1142,期貨大額交易人未沖銷部位!$A$4:$O$499,15,FALSE)</f>
        <v>#N/A</v>
      </c>
      <c r="AD1142" s="33" t="e">
        <f>VLOOKUP($B1142,三大美股走勢!$A$4:$J$495,4,FALSE)</f>
        <v>#N/A</v>
      </c>
      <c r="AE1142" s="33" t="e">
        <f>VLOOKUP($B1142,三大美股走勢!$A$4:$J$495,7,FALSE)</f>
        <v>#N/A</v>
      </c>
      <c r="AF1142" s="33" t="e">
        <f>VLOOKUP($B1142,三大美股走勢!$A$4:$J$495,10,FALSE)</f>
        <v>#N/A</v>
      </c>
    </row>
    <row r="1143" spans="2:32">
      <c r="B1143" s="32">
        <v>43922</v>
      </c>
      <c r="C1143" s="33" t="e">
        <f>VLOOKUP($B1143,大盤與近月台指!$A$4:$I$499,2,FALSE)</f>
        <v>#N/A</v>
      </c>
      <c r="D1143" s="34" t="e">
        <f>VLOOKUP($B1143,大盤與近月台指!$A$4:$I$499,3,FALSE)</f>
        <v>#N/A</v>
      </c>
      <c r="E1143" s="35" t="e">
        <f>VLOOKUP($B1143,大盤與近月台指!$A$4:$I$499,4,FALSE)</f>
        <v>#N/A</v>
      </c>
      <c r="F1143" s="33" t="e">
        <f>VLOOKUP($B1143,大盤與近月台指!$A$4:$I$499,5,FALSE)</f>
        <v>#N/A</v>
      </c>
      <c r="G1143" s="49" t="e">
        <f>VLOOKUP($B1143,三大法人買賣超!$A$4:$I$500,3,FALSE)</f>
        <v>#N/A</v>
      </c>
      <c r="H1143" s="34" t="e">
        <f>VLOOKUP($B1143,三大法人買賣超!$A$4:$I$500,5,FALSE)</f>
        <v>#N/A</v>
      </c>
      <c r="I1143" s="27" t="e">
        <f>VLOOKUP($B1143,三大法人買賣超!$A$4:$I$500,7,FALSE)</f>
        <v>#N/A</v>
      </c>
      <c r="J1143" s="27" t="e">
        <f>VLOOKUP($B1143,三大法人買賣超!$A$4:$I$500,9,FALSE)</f>
        <v>#N/A</v>
      </c>
      <c r="K1143" s="37">
        <f>新台幣匯率美元指數!B1144</f>
        <v>0</v>
      </c>
      <c r="L1143" s="38">
        <f>新台幣匯率美元指數!C1144</f>
        <v>0</v>
      </c>
      <c r="M1143" s="39">
        <f>新台幣匯率美元指數!D1144</f>
        <v>0</v>
      </c>
      <c r="N1143" s="27" t="e">
        <f>VLOOKUP($B1143,外資期貨未平倉口數!$A$4:$M$499,4,FALSE)</f>
        <v>#N/A</v>
      </c>
      <c r="O1143" s="27" t="e">
        <f>VLOOKUP($B1143,外資期貨未平倉口數!$A$4:$M$499,9,FALSE)</f>
        <v>#N/A</v>
      </c>
      <c r="P1143" s="27" t="e">
        <f>VLOOKUP($B1143,外資期貨未平倉口數!$A$4:$M$499,10,FALSE)</f>
        <v>#N/A</v>
      </c>
      <c r="Q1143" s="27" t="e">
        <f>VLOOKUP($B1143,外資期貨未平倉口數!$A$4:$M$499,11,FALSE)</f>
        <v>#N/A</v>
      </c>
      <c r="R1143" s="64" t="e">
        <f>VLOOKUP($B1143,選擇權未平倉餘額!$A$4:$I$500,6,FALSE)</f>
        <v>#N/A</v>
      </c>
      <c r="S1143" s="64" t="e">
        <f>VLOOKUP($B1143,選擇權未平倉餘額!$A$4:$I$500,7,FALSE)</f>
        <v>#N/A</v>
      </c>
      <c r="T1143" s="64" t="e">
        <f>VLOOKUP($B1143,選擇權未平倉餘額!$A$4:$I$500,8,FALSE)</f>
        <v>#N/A</v>
      </c>
      <c r="U1143" s="64" t="e">
        <f>VLOOKUP($B1143,選擇權未平倉餘額!$A$4:$I$500,9,FALSE)</f>
        <v>#N/A</v>
      </c>
      <c r="V1143" s="39" t="e">
        <f>VLOOKUP($B1143,臺指選擇權P_C_Ratios!$A$4:$C$500,3,FALSE)</f>
        <v>#N/A</v>
      </c>
      <c r="W1143" s="41" t="e">
        <f>VLOOKUP($B1143,散戶多空比!$A$6:$L$500,12,FALSE)</f>
        <v>#N/A</v>
      </c>
      <c r="X1143" s="40" t="e">
        <f>VLOOKUP($B1143,期貨大額交易人未沖銷部位!$A$4:$O$499,4,FALSE)</f>
        <v>#N/A</v>
      </c>
      <c r="Y1143" s="40" t="e">
        <f>VLOOKUP($B1143,期貨大額交易人未沖銷部位!$A$4:$O$499,7,FALSE)</f>
        <v>#N/A</v>
      </c>
      <c r="Z1143" s="40" t="e">
        <f>VLOOKUP($B1143,期貨大額交易人未沖銷部位!$A$4:$O$499,10,FALSE)</f>
        <v>#N/A</v>
      </c>
      <c r="AA1143" s="40" t="e">
        <f>VLOOKUP($B1143,期貨大額交易人未沖銷部位!$A$4:$O$499,13,FALSE)</f>
        <v>#N/A</v>
      </c>
      <c r="AB1143" s="40" t="e">
        <f>VLOOKUP($B1143,期貨大額交易人未沖銷部位!$A$4:$O$499,14,FALSE)</f>
        <v>#N/A</v>
      </c>
      <c r="AC1143" s="40" t="e">
        <f>VLOOKUP($B1143,期貨大額交易人未沖銷部位!$A$4:$O$499,15,FALSE)</f>
        <v>#N/A</v>
      </c>
      <c r="AD1143" s="33" t="e">
        <f>VLOOKUP($B1143,三大美股走勢!$A$4:$J$495,4,FALSE)</f>
        <v>#N/A</v>
      </c>
      <c r="AE1143" s="33" t="e">
        <f>VLOOKUP($B1143,三大美股走勢!$A$4:$J$495,7,FALSE)</f>
        <v>#N/A</v>
      </c>
      <c r="AF1143" s="33" t="e">
        <f>VLOOKUP($B1143,三大美股走勢!$A$4:$J$495,10,FALSE)</f>
        <v>#N/A</v>
      </c>
    </row>
    <row r="1144" spans="2:32">
      <c r="B1144" s="32">
        <v>43923</v>
      </c>
      <c r="C1144" s="33" t="e">
        <f>VLOOKUP($B1144,大盤與近月台指!$A$4:$I$499,2,FALSE)</f>
        <v>#N/A</v>
      </c>
      <c r="D1144" s="34" t="e">
        <f>VLOOKUP($B1144,大盤與近月台指!$A$4:$I$499,3,FALSE)</f>
        <v>#N/A</v>
      </c>
      <c r="E1144" s="35" t="e">
        <f>VLOOKUP($B1144,大盤與近月台指!$A$4:$I$499,4,FALSE)</f>
        <v>#N/A</v>
      </c>
      <c r="F1144" s="33" t="e">
        <f>VLOOKUP($B1144,大盤與近月台指!$A$4:$I$499,5,FALSE)</f>
        <v>#N/A</v>
      </c>
      <c r="G1144" s="49" t="e">
        <f>VLOOKUP($B1144,三大法人買賣超!$A$4:$I$500,3,FALSE)</f>
        <v>#N/A</v>
      </c>
      <c r="H1144" s="34" t="e">
        <f>VLOOKUP($B1144,三大法人買賣超!$A$4:$I$500,5,FALSE)</f>
        <v>#N/A</v>
      </c>
      <c r="I1144" s="27" t="e">
        <f>VLOOKUP($B1144,三大法人買賣超!$A$4:$I$500,7,FALSE)</f>
        <v>#N/A</v>
      </c>
      <c r="J1144" s="27" t="e">
        <f>VLOOKUP($B1144,三大法人買賣超!$A$4:$I$500,9,FALSE)</f>
        <v>#N/A</v>
      </c>
      <c r="K1144" s="37">
        <f>新台幣匯率美元指數!B1145</f>
        <v>0</v>
      </c>
      <c r="L1144" s="38">
        <f>新台幣匯率美元指數!C1145</f>
        <v>0</v>
      </c>
      <c r="M1144" s="39">
        <f>新台幣匯率美元指數!D1145</f>
        <v>0</v>
      </c>
      <c r="N1144" s="27" t="e">
        <f>VLOOKUP($B1144,外資期貨未平倉口數!$A$4:$M$499,4,FALSE)</f>
        <v>#N/A</v>
      </c>
      <c r="O1144" s="27" t="e">
        <f>VLOOKUP($B1144,外資期貨未平倉口數!$A$4:$M$499,9,FALSE)</f>
        <v>#N/A</v>
      </c>
      <c r="P1144" s="27" t="e">
        <f>VLOOKUP($B1144,外資期貨未平倉口數!$A$4:$M$499,10,FALSE)</f>
        <v>#N/A</v>
      </c>
      <c r="Q1144" s="27" t="e">
        <f>VLOOKUP($B1144,外資期貨未平倉口數!$A$4:$M$499,11,FALSE)</f>
        <v>#N/A</v>
      </c>
      <c r="R1144" s="64" t="e">
        <f>VLOOKUP($B1144,選擇權未平倉餘額!$A$4:$I$500,6,FALSE)</f>
        <v>#N/A</v>
      </c>
      <c r="S1144" s="64" t="e">
        <f>VLOOKUP($B1144,選擇權未平倉餘額!$A$4:$I$500,7,FALSE)</f>
        <v>#N/A</v>
      </c>
      <c r="T1144" s="64" t="e">
        <f>VLOOKUP($B1144,選擇權未平倉餘額!$A$4:$I$500,8,FALSE)</f>
        <v>#N/A</v>
      </c>
      <c r="U1144" s="64" t="e">
        <f>VLOOKUP($B1144,選擇權未平倉餘額!$A$4:$I$500,9,FALSE)</f>
        <v>#N/A</v>
      </c>
      <c r="V1144" s="39" t="e">
        <f>VLOOKUP($B1144,臺指選擇權P_C_Ratios!$A$4:$C$500,3,FALSE)</f>
        <v>#N/A</v>
      </c>
      <c r="W1144" s="41" t="e">
        <f>VLOOKUP($B1144,散戶多空比!$A$6:$L$500,12,FALSE)</f>
        <v>#N/A</v>
      </c>
      <c r="X1144" s="40" t="e">
        <f>VLOOKUP($B1144,期貨大額交易人未沖銷部位!$A$4:$O$499,4,FALSE)</f>
        <v>#N/A</v>
      </c>
      <c r="Y1144" s="40" t="e">
        <f>VLOOKUP($B1144,期貨大額交易人未沖銷部位!$A$4:$O$499,7,FALSE)</f>
        <v>#N/A</v>
      </c>
      <c r="Z1144" s="40" t="e">
        <f>VLOOKUP($B1144,期貨大額交易人未沖銷部位!$A$4:$O$499,10,FALSE)</f>
        <v>#N/A</v>
      </c>
      <c r="AA1144" s="40" t="e">
        <f>VLOOKUP($B1144,期貨大額交易人未沖銷部位!$A$4:$O$499,13,FALSE)</f>
        <v>#N/A</v>
      </c>
      <c r="AB1144" s="40" t="e">
        <f>VLOOKUP($B1144,期貨大額交易人未沖銷部位!$A$4:$O$499,14,FALSE)</f>
        <v>#N/A</v>
      </c>
      <c r="AC1144" s="40" t="e">
        <f>VLOOKUP($B1144,期貨大額交易人未沖銷部位!$A$4:$O$499,15,FALSE)</f>
        <v>#N/A</v>
      </c>
      <c r="AD1144" s="33" t="e">
        <f>VLOOKUP($B1144,三大美股走勢!$A$4:$J$495,4,FALSE)</f>
        <v>#N/A</v>
      </c>
      <c r="AE1144" s="33" t="e">
        <f>VLOOKUP($B1144,三大美股走勢!$A$4:$J$495,7,FALSE)</f>
        <v>#N/A</v>
      </c>
      <c r="AF1144" s="33" t="e">
        <f>VLOOKUP($B1144,三大美股走勢!$A$4:$J$495,10,FALSE)</f>
        <v>#N/A</v>
      </c>
    </row>
    <row r="1145" spans="2:32">
      <c r="B1145" s="32">
        <v>43924</v>
      </c>
      <c r="C1145" s="33" t="e">
        <f>VLOOKUP($B1145,大盤與近月台指!$A$4:$I$499,2,FALSE)</f>
        <v>#N/A</v>
      </c>
      <c r="D1145" s="34" t="e">
        <f>VLOOKUP($B1145,大盤與近月台指!$A$4:$I$499,3,FALSE)</f>
        <v>#N/A</v>
      </c>
      <c r="E1145" s="35" t="e">
        <f>VLOOKUP($B1145,大盤與近月台指!$A$4:$I$499,4,FALSE)</f>
        <v>#N/A</v>
      </c>
      <c r="F1145" s="33" t="e">
        <f>VLOOKUP($B1145,大盤與近月台指!$A$4:$I$499,5,FALSE)</f>
        <v>#N/A</v>
      </c>
      <c r="G1145" s="49" t="e">
        <f>VLOOKUP($B1145,三大法人買賣超!$A$4:$I$500,3,FALSE)</f>
        <v>#N/A</v>
      </c>
      <c r="H1145" s="34" t="e">
        <f>VLOOKUP($B1145,三大法人買賣超!$A$4:$I$500,5,FALSE)</f>
        <v>#N/A</v>
      </c>
      <c r="I1145" s="27" t="e">
        <f>VLOOKUP($B1145,三大法人買賣超!$A$4:$I$500,7,FALSE)</f>
        <v>#N/A</v>
      </c>
      <c r="J1145" s="27" t="e">
        <f>VLOOKUP($B1145,三大法人買賣超!$A$4:$I$500,9,FALSE)</f>
        <v>#N/A</v>
      </c>
      <c r="K1145" s="37">
        <f>新台幣匯率美元指數!B1146</f>
        <v>0</v>
      </c>
      <c r="L1145" s="38">
        <f>新台幣匯率美元指數!C1146</f>
        <v>0</v>
      </c>
      <c r="M1145" s="39">
        <f>新台幣匯率美元指數!D1146</f>
        <v>0</v>
      </c>
      <c r="N1145" s="27" t="e">
        <f>VLOOKUP($B1145,外資期貨未平倉口數!$A$4:$M$499,4,FALSE)</f>
        <v>#N/A</v>
      </c>
      <c r="O1145" s="27" t="e">
        <f>VLOOKUP($B1145,外資期貨未平倉口數!$A$4:$M$499,9,FALSE)</f>
        <v>#N/A</v>
      </c>
      <c r="P1145" s="27" t="e">
        <f>VLOOKUP($B1145,外資期貨未平倉口數!$A$4:$M$499,10,FALSE)</f>
        <v>#N/A</v>
      </c>
      <c r="Q1145" s="27" t="e">
        <f>VLOOKUP($B1145,外資期貨未平倉口數!$A$4:$M$499,11,FALSE)</f>
        <v>#N/A</v>
      </c>
      <c r="R1145" s="64" t="e">
        <f>VLOOKUP($B1145,選擇權未平倉餘額!$A$4:$I$500,6,FALSE)</f>
        <v>#N/A</v>
      </c>
      <c r="S1145" s="64" t="e">
        <f>VLOOKUP($B1145,選擇權未平倉餘額!$A$4:$I$500,7,FALSE)</f>
        <v>#N/A</v>
      </c>
      <c r="T1145" s="64" t="e">
        <f>VLOOKUP($B1145,選擇權未平倉餘額!$A$4:$I$500,8,FALSE)</f>
        <v>#N/A</v>
      </c>
      <c r="U1145" s="64" t="e">
        <f>VLOOKUP($B1145,選擇權未平倉餘額!$A$4:$I$500,9,FALSE)</f>
        <v>#N/A</v>
      </c>
      <c r="V1145" s="39" t="e">
        <f>VLOOKUP($B1145,臺指選擇權P_C_Ratios!$A$4:$C$500,3,FALSE)</f>
        <v>#N/A</v>
      </c>
      <c r="W1145" s="41" t="e">
        <f>VLOOKUP($B1145,散戶多空比!$A$6:$L$500,12,FALSE)</f>
        <v>#N/A</v>
      </c>
      <c r="X1145" s="40" t="e">
        <f>VLOOKUP($B1145,期貨大額交易人未沖銷部位!$A$4:$O$499,4,FALSE)</f>
        <v>#N/A</v>
      </c>
      <c r="Y1145" s="40" t="e">
        <f>VLOOKUP($B1145,期貨大額交易人未沖銷部位!$A$4:$O$499,7,FALSE)</f>
        <v>#N/A</v>
      </c>
      <c r="Z1145" s="40" t="e">
        <f>VLOOKUP($B1145,期貨大額交易人未沖銷部位!$A$4:$O$499,10,FALSE)</f>
        <v>#N/A</v>
      </c>
      <c r="AA1145" s="40" t="e">
        <f>VLOOKUP($B1145,期貨大額交易人未沖銷部位!$A$4:$O$499,13,FALSE)</f>
        <v>#N/A</v>
      </c>
      <c r="AB1145" s="40" t="e">
        <f>VLOOKUP($B1145,期貨大額交易人未沖銷部位!$A$4:$O$499,14,FALSE)</f>
        <v>#N/A</v>
      </c>
      <c r="AC1145" s="40" t="e">
        <f>VLOOKUP($B1145,期貨大額交易人未沖銷部位!$A$4:$O$499,15,FALSE)</f>
        <v>#N/A</v>
      </c>
      <c r="AD1145" s="33" t="e">
        <f>VLOOKUP($B1145,三大美股走勢!$A$4:$J$495,4,FALSE)</f>
        <v>#N/A</v>
      </c>
      <c r="AE1145" s="33" t="e">
        <f>VLOOKUP($B1145,三大美股走勢!$A$4:$J$495,7,FALSE)</f>
        <v>#N/A</v>
      </c>
      <c r="AF1145" s="33" t="e">
        <f>VLOOKUP($B1145,三大美股走勢!$A$4:$J$495,10,FALSE)</f>
        <v>#N/A</v>
      </c>
    </row>
    <row r="1146" spans="2:32">
      <c r="B1146" s="32">
        <v>43925</v>
      </c>
      <c r="C1146" s="33" t="e">
        <f>VLOOKUP($B1146,大盤與近月台指!$A$4:$I$499,2,FALSE)</f>
        <v>#N/A</v>
      </c>
      <c r="D1146" s="34" t="e">
        <f>VLOOKUP($B1146,大盤與近月台指!$A$4:$I$499,3,FALSE)</f>
        <v>#N/A</v>
      </c>
      <c r="E1146" s="35" t="e">
        <f>VLOOKUP($B1146,大盤與近月台指!$A$4:$I$499,4,FALSE)</f>
        <v>#N/A</v>
      </c>
      <c r="F1146" s="33" t="e">
        <f>VLOOKUP($B1146,大盤與近月台指!$A$4:$I$499,5,FALSE)</f>
        <v>#N/A</v>
      </c>
      <c r="G1146" s="49" t="e">
        <f>VLOOKUP($B1146,三大法人買賣超!$A$4:$I$500,3,FALSE)</f>
        <v>#N/A</v>
      </c>
      <c r="H1146" s="34" t="e">
        <f>VLOOKUP($B1146,三大法人買賣超!$A$4:$I$500,5,FALSE)</f>
        <v>#N/A</v>
      </c>
      <c r="I1146" s="27" t="e">
        <f>VLOOKUP($B1146,三大法人買賣超!$A$4:$I$500,7,FALSE)</f>
        <v>#N/A</v>
      </c>
      <c r="J1146" s="27" t="e">
        <f>VLOOKUP($B1146,三大法人買賣超!$A$4:$I$500,9,FALSE)</f>
        <v>#N/A</v>
      </c>
      <c r="K1146" s="37">
        <f>新台幣匯率美元指數!B1147</f>
        <v>0</v>
      </c>
      <c r="L1146" s="38">
        <f>新台幣匯率美元指數!C1147</f>
        <v>0</v>
      </c>
      <c r="M1146" s="39">
        <f>新台幣匯率美元指數!D1147</f>
        <v>0</v>
      </c>
      <c r="N1146" s="27" t="e">
        <f>VLOOKUP($B1146,外資期貨未平倉口數!$A$4:$M$499,4,FALSE)</f>
        <v>#N/A</v>
      </c>
      <c r="O1146" s="27" t="e">
        <f>VLOOKUP($B1146,外資期貨未平倉口數!$A$4:$M$499,9,FALSE)</f>
        <v>#N/A</v>
      </c>
      <c r="P1146" s="27" t="e">
        <f>VLOOKUP($B1146,外資期貨未平倉口數!$A$4:$M$499,10,FALSE)</f>
        <v>#N/A</v>
      </c>
      <c r="Q1146" s="27" t="e">
        <f>VLOOKUP($B1146,外資期貨未平倉口數!$A$4:$M$499,11,FALSE)</f>
        <v>#N/A</v>
      </c>
      <c r="R1146" s="64" t="e">
        <f>VLOOKUP($B1146,選擇權未平倉餘額!$A$4:$I$500,6,FALSE)</f>
        <v>#N/A</v>
      </c>
      <c r="S1146" s="64" t="e">
        <f>VLOOKUP($B1146,選擇權未平倉餘額!$A$4:$I$500,7,FALSE)</f>
        <v>#N/A</v>
      </c>
      <c r="T1146" s="64" t="e">
        <f>VLOOKUP($B1146,選擇權未平倉餘額!$A$4:$I$500,8,FALSE)</f>
        <v>#N/A</v>
      </c>
      <c r="U1146" s="64" t="e">
        <f>VLOOKUP($B1146,選擇權未平倉餘額!$A$4:$I$500,9,FALSE)</f>
        <v>#N/A</v>
      </c>
      <c r="V1146" s="39" t="e">
        <f>VLOOKUP($B1146,臺指選擇權P_C_Ratios!$A$4:$C$500,3,FALSE)</f>
        <v>#N/A</v>
      </c>
      <c r="W1146" s="41" t="e">
        <f>VLOOKUP($B1146,散戶多空比!$A$6:$L$500,12,FALSE)</f>
        <v>#N/A</v>
      </c>
      <c r="X1146" s="40" t="e">
        <f>VLOOKUP($B1146,期貨大額交易人未沖銷部位!$A$4:$O$499,4,FALSE)</f>
        <v>#N/A</v>
      </c>
      <c r="Y1146" s="40" t="e">
        <f>VLOOKUP($B1146,期貨大額交易人未沖銷部位!$A$4:$O$499,7,FALSE)</f>
        <v>#N/A</v>
      </c>
      <c r="Z1146" s="40" t="e">
        <f>VLOOKUP($B1146,期貨大額交易人未沖銷部位!$A$4:$O$499,10,FALSE)</f>
        <v>#N/A</v>
      </c>
      <c r="AA1146" s="40" t="e">
        <f>VLOOKUP($B1146,期貨大額交易人未沖銷部位!$A$4:$O$499,13,FALSE)</f>
        <v>#N/A</v>
      </c>
      <c r="AB1146" s="40" t="e">
        <f>VLOOKUP($B1146,期貨大額交易人未沖銷部位!$A$4:$O$499,14,FALSE)</f>
        <v>#N/A</v>
      </c>
      <c r="AC1146" s="40" t="e">
        <f>VLOOKUP($B1146,期貨大額交易人未沖銷部位!$A$4:$O$499,15,FALSE)</f>
        <v>#N/A</v>
      </c>
      <c r="AD1146" s="33" t="e">
        <f>VLOOKUP($B1146,三大美股走勢!$A$4:$J$495,4,FALSE)</f>
        <v>#N/A</v>
      </c>
      <c r="AE1146" s="33" t="e">
        <f>VLOOKUP($B1146,三大美股走勢!$A$4:$J$495,7,FALSE)</f>
        <v>#N/A</v>
      </c>
      <c r="AF1146" s="33" t="e">
        <f>VLOOKUP($B1146,三大美股走勢!$A$4:$J$495,10,FALSE)</f>
        <v>#N/A</v>
      </c>
    </row>
    <row r="1147" spans="2:32">
      <c r="B1147" s="32">
        <v>43926</v>
      </c>
      <c r="C1147" s="33" t="e">
        <f>VLOOKUP($B1147,大盤與近月台指!$A$4:$I$499,2,FALSE)</f>
        <v>#N/A</v>
      </c>
      <c r="D1147" s="34" t="e">
        <f>VLOOKUP($B1147,大盤與近月台指!$A$4:$I$499,3,FALSE)</f>
        <v>#N/A</v>
      </c>
      <c r="E1147" s="35" t="e">
        <f>VLOOKUP($B1147,大盤與近月台指!$A$4:$I$499,4,FALSE)</f>
        <v>#N/A</v>
      </c>
      <c r="F1147" s="33" t="e">
        <f>VLOOKUP($B1147,大盤與近月台指!$A$4:$I$499,5,FALSE)</f>
        <v>#N/A</v>
      </c>
      <c r="G1147" s="49" t="e">
        <f>VLOOKUP($B1147,三大法人買賣超!$A$4:$I$500,3,FALSE)</f>
        <v>#N/A</v>
      </c>
      <c r="H1147" s="34" t="e">
        <f>VLOOKUP($B1147,三大法人買賣超!$A$4:$I$500,5,FALSE)</f>
        <v>#N/A</v>
      </c>
      <c r="I1147" s="27" t="e">
        <f>VLOOKUP($B1147,三大法人買賣超!$A$4:$I$500,7,FALSE)</f>
        <v>#N/A</v>
      </c>
      <c r="J1147" s="27" t="e">
        <f>VLOOKUP($B1147,三大法人買賣超!$A$4:$I$500,9,FALSE)</f>
        <v>#N/A</v>
      </c>
      <c r="K1147" s="37">
        <f>新台幣匯率美元指數!B1148</f>
        <v>0</v>
      </c>
      <c r="L1147" s="38">
        <f>新台幣匯率美元指數!C1148</f>
        <v>0</v>
      </c>
      <c r="M1147" s="39">
        <f>新台幣匯率美元指數!D1148</f>
        <v>0</v>
      </c>
      <c r="N1147" s="27" t="e">
        <f>VLOOKUP($B1147,外資期貨未平倉口數!$A$4:$M$499,4,FALSE)</f>
        <v>#N/A</v>
      </c>
      <c r="O1147" s="27" t="e">
        <f>VLOOKUP($B1147,外資期貨未平倉口數!$A$4:$M$499,9,FALSE)</f>
        <v>#N/A</v>
      </c>
      <c r="P1147" s="27" t="e">
        <f>VLOOKUP($B1147,外資期貨未平倉口數!$A$4:$M$499,10,FALSE)</f>
        <v>#N/A</v>
      </c>
      <c r="Q1147" s="27" t="e">
        <f>VLOOKUP($B1147,外資期貨未平倉口數!$A$4:$M$499,11,FALSE)</f>
        <v>#N/A</v>
      </c>
      <c r="R1147" s="64" t="e">
        <f>VLOOKUP($B1147,選擇權未平倉餘額!$A$4:$I$500,6,FALSE)</f>
        <v>#N/A</v>
      </c>
      <c r="S1147" s="64" t="e">
        <f>VLOOKUP($B1147,選擇權未平倉餘額!$A$4:$I$500,7,FALSE)</f>
        <v>#N/A</v>
      </c>
      <c r="T1147" s="64" t="e">
        <f>VLOOKUP($B1147,選擇權未平倉餘額!$A$4:$I$500,8,FALSE)</f>
        <v>#N/A</v>
      </c>
      <c r="U1147" s="64" t="e">
        <f>VLOOKUP($B1147,選擇權未平倉餘額!$A$4:$I$500,9,FALSE)</f>
        <v>#N/A</v>
      </c>
      <c r="V1147" s="39" t="e">
        <f>VLOOKUP($B1147,臺指選擇權P_C_Ratios!$A$4:$C$500,3,FALSE)</f>
        <v>#N/A</v>
      </c>
      <c r="W1147" s="41" t="e">
        <f>VLOOKUP($B1147,散戶多空比!$A$6:$L$500,12,FALSE)</f>
        <v>#N/A</v>
      </c>
      <c r="X1147" s="40" t="e">
        <f>VLOOKUP($B1147,期貨大額交易人未沖銷部位!$A$4:$O$499,4,FALSE)</f>
        <v>#N/A</v>
      </c>
      <c r="Y1147" s="40" t="e">
        <f>VLOOKUP($B1147,期貨大額交易人未沖銷部位!$A$4:$O$499,7,FALSE)</f>
        <v>#N/A</v>
      </c>
      <c r="Z1147" s="40" t="e">
        <f>VLOOKUP($B1147,期貨大額交易人未沖銷部位!$A$4:$O$499,10,FALSE)</f>
        <v>#N/A</v>
      </c>
      <c r="AA1147" s="40" t="e">
        <f>VLOOKUP($B1147,期貨大額交易人未沖銷部位!$A$4:$O$499,13,FALSE)</f>
        <v>#N/A</v>
      </c>
      <c r="AB1147" s="40" t="e">
        <f>VLOOKUP($B1147,期貨大額交易人未沖銷部位!$A$4:$O$499,14,FALSE)</f>
        <v>#N/A</v>
      </c>
      <c r="AC1147" s="40" t="e">
        <f>VLOOKUP($B1147,期貨大額交易人未沖銷部位!$A$4:$O$499,15,FALSE)</f>
        <v>#N/A</v>
      </c>
      <c r="AD1147" s="33" t="e">
        <f>VLOOKUP($B1147,三大美股走勢!$A$4:$J$495,4,FALSE)</f>
        <v>#N/A</v>
      </c>
      <c r="AE1147" s="33" t="e">
        <f>VLOOKUP($B1147,三大美股走勢!$A$4:$J$495,7,FALSE)</f>
        <v>#N/A</v>
      </c>
      <c r="AF1147" s="33" t="e">
        <f>VLOOKUP($B1147,三大美股走勢!$A$4:$J$495,10,FALSE)</f>
        <v>#N/A</v>
      </c>
    </row>
    <row r="1148" spans="2:32">
      <c r="B1148" s="32">
        <v>43927</v>
      </c>
      <c r="C1148" s="33" t="e">
        <f>VLOOKUP($B1148,大盤與近月台指!$A$4:$I$499,2,FALSE)</f>
        <v>#N/A</v>
      </c>
      <c r="D1148" s="34" t="e">
        <f>VLOOKUP($B1148,大盤與近月台指!$A$4:$I$499,3,FALSE)</f>
        <v>#N/A</v>
      </c>
      <c r="E1148" s="35" t="e">
        <f>VLOOKUP($B1148,大盤與近月台指!$A$4:$I$499,4,FALSE)</f>
        <v>#N/A</v>
      </c>
      <c r="F1148" s="33" t="e">
        <f>VLOOKUP($B1148,大盤與近月台指!$A$4:$I$499,5,FALSE)</f>
        <v>#N/A</v>
      </c>
      <c r="G1148" s="49" t="e">
        <f>VLOOKUP($B1148,三大法人買賣超!$A$4:$I$500,3,FALSE)</f>
        <v>#N/A</v>
      </c>
      <c r="H1148" s="34" t="e">
        <f>VLOOKUP($B1148,三大法人買賣超!$A$4:$I$500,5,FALSE)</f>
        <v>#N/A</v>
      </c>
      <c r="I1148" s="27" t="e">
        <f>VLOOKUP($B1148,三大法人買賣超!$A$4:$I$500,7,FALSE)</f>
        <v>#N/A</v>
      </c>
      <c r="J1148" s="27" t="e">
        <f>VLOOKUP($B1148,三大法人買賣超!$A$4:$I$500,9,FALSE)</f>
        <v>#N/A</v>
      </c>
      <c r="K1148" s="37">
        <f>新台幣匯率美元指數!B1149</f>
        <v>0</v>
      </c>
      <c r="L1148" s="38">
        <f>新台幣匯率美元指數!C1149</f>
        <v>0</v>
      </c>
      <c r="M1148" s="39">
        <f>新台幣匯率美元指數!D1149</f>
        <v>0</v>
      </c>
      <c r="N1148" s="27" t="e">
        <f>VLOOKUP($B1148,外資期貨未平倉口數!$A$4:$M$499,4,FALSE)</f>
        <v>#N/A</v>
      </c>
      <c r="O1148" s="27" t="e">
        <f>VLOOKUP($B1148,外資期貨未平倉口數!$A$4:$M$499,9,FALSE)</f>
        <v>#N/A</v>
      </c>
      <c r="P1148" s="27" t="e">
        <f>VLOOKUP($B1148,外資期貨未平倉口數!$A$4:$M$499,10,FALSE)</f>
        <v>#N/A</v>
      </c>
      <c r="Q1148" s="27" t="e">
        <f>VLOOKUP($B1148,外資期貨未平倉口數!$A$4:$M$499,11,FALSE)</f>
        <v>#N/A</v>
      </c>
      <c r="R1148" s="64" t="e">
        <f>VLOOKUP($B1148,選擇權未平倉餘額!$A$4:$I$500,6,FALSE)</f>
        <v>#N/A</v>
      </c>
      <c r="S1148" s="64" t="e">
        <f>VLOOKUP($B1148,選擇權未平倉餘額!$A$4:$I$500,7,FALSE)</f>
        <v>#N/A</v>
      </c>
      <c r="T1148" s="64" t="e">
        <f>VLOOKUP($B1148,選擇權未平倉餘額!$A$4:$I$500,8,FALSE)</f>
        <v>#N/A</v>
      </c>
      <c r="U1148" s="64" t="e">
        <f>VLOOKUP($B1148,選擇權未平倉餘額!$A$4:$I$500,9,FALSE)</f>
        <v>#N/A</v>
      </c>
      <c r="V1148" s="39" t="e">
        <f>VLOOKUP($B1148,臺指選擇權P_C_Ratios!$A$4:$C$500,3,FALSE)</f>
        <v>#N/A</v>
      </c>
      <c r="W1148" s="41" t="e">
        <f>VLOOKUP($B1148,散戶多空比!$A$6:$L$500,12,FALSE)</f>
        <v>#N/A</v>
      </c>
      <c r="X1148" s="40" t="e">
        <f>VLOOKUP($B1148,期貨大額交易人未沖銷部位!$A$4:$O$499,4,FALSE)</f>
        <v>#N/A</v>
      </c>
      <c r="Y1148" s="40" t="e">
        <f>VLOOKUP($B1148,期貨大額交易人未沖銷部位!$A$4:$O$499,7,FALSE)</f>
        <v>#N/A</v>
      </c>
      <c r="Z1148" s="40" t="e">
        <f>VLOOKUP($B1148,期貨大額交易人未沖銷部位!$A$4:$O$499,10,FALSE)</f>
        <v>#N/A</v>
      </c>
      <c r="AA1148" s="40" t="e">
        <f>VLOOKUP($B1148,期貨大額交易人未沖銷部位!$A$4:$O$499,13,FALSE)</f>
        <v>#N/A</v>
      </c>
      <c r="AB1148" s="40" t="e">
        <f>VLOOKUP($B1148,期貨大額交易人未沖銷部位!$A$4:$O$499,14,FALSE)</f>
        <v>#N/A</v>
      </c>
      <c r="AC1148" s="40" t="e">
        <f>VLOOKUP($B1148,期貨大額交易人未沖銷部位!$A$4:$O$499,15,FALSE)</f>
        <v>#N/A</v>
      </c>
      <c r="AD1148" s="33" t="e">
        <f>VLOOKUP($B1148,三大美股走勢!$A$4:$J$495,4,FALSE)</f>
        <v>#N/A</v>
      </c>
      <c r="AE1148" s="33" t="e">
        <f>VLOOKUP($B1148,三大美股走勢!$A$4:$J$495,7,FALSE)</f>
        <v>#N/A</v>
      </c>
      <c r="AF1148" s="33" t="e">
        <f>VLOOKUP($B1148,三大美股走勢!$A$4:$J$495,10,FALSE)</f>
        <v>#N/A</v>
      </c>
    </row>
    <row r="1149" spans="2:32">
      <c r="B1149" s="32">
        <v>43928</v>
      </c>
      <c r="C1149" s="33" t="e">
        <f>VLOOKUP($B1149,大盤與近月台指!$A$4:$I$499,2,FALSE)</f>
        <v>#N/A</v>
      </c>
      <c r="D1149" s="34" t="e">
        <f>VLOOKUP($B1149,大盤與近月台指!$A$4:$I$499,3,FALSE)</f>
        <v>#N/A</v>
      </c>
      <c r="E1149" s="35" t="e">
        <f>VLOOKUP($B1149,大盤與近月台指!$A$4:$I$499,4,FALSE)</f>
        <v>#N/A</v>
      </c>
      <c r="F1149" s="33" t="e">
        <f>VLOOKUP($B1149,大盤與近月台指!$A$4:$I$499,5,FALSE)</f>
        <v>#N/A</v>
      </c>
      <c r="G1149" s="49" t="e">
        <f>VLOOKUP($B1149,三大法人買賣超!$A$4:$I$500,3,FALSE)</f>
        <v>#N/A</v>
      </c>
      <c r="H1149" s="34" t="e">
        <f>VLOOKUP($B1149,三大法人買賣超!$A$4:$I$500,5,FALSE)</f>
        <v>#N/A</v>
      </c>
      <c r="I1149" s="27" t="e">
        <f>VLOOKUP($B1149,三大法人買賣超!$A$4:$I$500,7,FALSE)</f>
        <v>#N/A</v>
      </c>
      <c r="J1149" s="27" t="e">
        <f>VLOOKUP($B1149,三大法人買賣超!$A$4:$I$500,9,FALSE)</f>
        <v>#N/A</v>
      </c>
      <c r="K1149" s="37">
        <f>新台幣匯率美元指數!B1150</f>
        <v>0</v>
      </c>
      <c r="L1149" s="38">
        <f>新台幣匯率美元指數!C1150</f>
        <v>0</v>
      </c>
      <c r="M1149" s="39">
        <f>新台幣匯率美元指數!D1150</f>
        <v>0</v>
      </c>
      <c r="N1149" s="27" t="e">
        <f>VLOOKUP($B1149,外資期貨未平倉口數!$A$4:$M$499,4,FALSE)</f>
        <v>#N/A</v>
      </c>
      <c r="O1149" s="27" t="e">
        <f>VLOOKUP($B1149,外資期貨未平倉口數!$A$4:$M$499,9,FALSE)</f>
        <v>#N/A</v>
      </c>
      <c r="P1149" s="27" t="e">
        <f>VLOOKUP($B1149,外資期貨未平倉口數!$A$4:$M$499,10,FALSE)</f>
        <v>#N/A</v>
      </c>
      <c r="Q1149" s="27" t="e">
        <f>VLOOKUP($B1149,外資期貨未平倉口數!$A$4:$M$499,11,FALSE)</f>
        <v>#N/A</v>
      </c>
      <c r="R1149" s="64" t="e">
        <f>VLOOKUP($B1149,選擇權未平倉餘額!$A$4:$I$500,6,FALSE)</f>
        <v>#N/A</v>
      </c>
      <c r="S1149" s="64" t="e">
        <f>VLOOKUP($B1149,選擇權未平倉餘額!$A$4:$I$500,7,FALSE)</f>
        <v>#N/A</v>
      </c>
      <c r="T1149" s="64" t="e">
        <f>VLOOKUP($B1149,選擇權未平倉餘額!$A$4:$I$500,8,FALSE)</f>
        <v>#N/A</v>
      </c>
      <c r="U1149" s="64" t="e">
        <f>VLOOKUP($B1149,選擇權未平倉餘額!$A$4:$I$500,9,FALSE)</f>
        <v>#N/A</v>
      </c>
      <c r="V1149" s="39" t="e">
        <f>VLOOKUP($B1149,臺指選擇權P_C_Ratios!$A$4:$C$500,3,FALSE)</f>
        <v>#N/A</v>
      </c>
      <c r="W1149" s="41" t="e">
        <f>VLOOKUP($B1149,散戶多空比!$A$6:$L$500,12,FALSE)</f>
        <v>#N/A</v>
      </c>
      <c r="X1149" s="40" t="e">
        <f>VLOOKUP($B1149,期貨大額交易人未沖銷部位!$A$4:$O$499,4,FALSE)</f>
        <v>#N/A</v>
      </c>
      <c r="Y1149" s="40" t="e">
        <f>VLOOKUP($B1149,期貨大額交易人未沖銷部位!$A$4:$O$499,7,FALSE)</f>
        <v>#N/A</v>
      </c>
      <c r="Z1149" s="40" t="e">
        <f>VLOOKUP($B1149,期貨大額交易人未沖銷部位!$A$4:$O$499,10,FALSE)</f>
        <v>#N/A</v>
      </c>
      <c r="AA1149" s="40" t="e">
        <f>VLOOKUP($B1149,期貨大額交易人未沖銷部位!$A$4:$O$499,13,FALSE)</f>
        <v>#N/A</v>
      </c>
      <c r="AB1149" s="40" t="e">
        <f>VLOOKUP($B1149,期貨大額交易人未沖銷部位!$A$4:$O$499,14,FALSE)</f>
        <v>#N/A</v>
      </c>
      <c r="AC1149" s="40" t="e">
        <f>VLOOKUP($B1149,期貨大額交易人未沖銷部位!$A$4:$O$499,15,FALSE)</f>
        <v>#N/A</v>
      </c>
      <c r="AD1149" s="33" t="e">
        <f>VLOOKUP($B1149,三大美股走勢!$A$4:$J$495,4,FALSE)</f>
        <v>#N/A</v>
      </c>
      <c r="AE1149" s="33" t="e">
        <f>VLOOKUP($B1149,三大美股走勢!$A$4:$J$495,7,FALSE)</f>
        <v>#N/A</v>
      </c>
      <c r="AF1149" s="33" t="e">
        <f>VLOOKUP($B1149,三大美股走勢!$A$4:$J$495,10,FALSE)</f>
        <v>#N/A</v>
      </c>
    </row>
    <row r="1150" spans="2:32">
      <c r="B1150" s="32">
        <v>43929</v>
      </c>
      <c r="C1150" s="33" t="e">
        <f>VLOOKUP($B1150,大盤與近月台指!$A$4:$I$499,2,FALSE)</f>
        <v>#N/A</v>
      </c>
      <c r="D1150" s="34" t="e">
        <f>VLOOKUP($B1150,大盤與近月台指!$A$4:$I$499,3,FALSE)</f>
        <v>#N/A</v>
      </c>
      <c r="E1150" s="35" t="e">
        <f>VLOOKUP($B1150,大盤與近月台指!$A$4:$I$499,4,FALSE)</f>
        <v>#N/A</v>
      </c>
      <c r="F1150" s="33" t="e">
        <f>VLOOKUP($B1150,大盤與近月台指!$A$4:$I$499,5,FALSE)</f>
        <v>#N/A</v>
      </c>
      <c r="G1150" s="49" t="e">
        <f>VLOOKUP($B1150,三大法人買賣超!$A$4:$I$500,3,FALSE)</f>
        <v>#N/A</v>
      </c>
      <c r="H1150" s="34" t="e">
        <f>VLOOKUP($B1150,三大法人買賣超!$A$4:$I$500,5,FALSE)</f>
        <v>#N/A</v>
      </c>
      <c r="I1150" s="27" t="e">
        <f>VLOOKUP($B1150,三大法人買賣超!$A$4:$I$500,7,FALSE)</f>
        <v>#N/A</v>
      </c>
      <c r="J1150" s="27" t="e">
        <f>VLOOKUP($B1150,三大法人買賣超!$A$4:$I$500,9,FALSE)</f>
        <v>#N/A</v>
      </c>
      <c r="K1150" s="37">
        <f>新台幣匯率美元指數!B1151</f>
        <v>0</v>
      </c>
      <c r="L1150" s="38">
        <f>新台幣匯率美元指數!C1151</f>
        <v>0</v>
      </c>
      <c r="M1150" s="39">
        <f>新台幣匯率美元指數!D1151</f>
        <v>0</v>
      </c>
      <c r="N1150" s="27" t="e">
        <f>VLOOKUP($B1150,外資期貨未平倉口數!$A$4:$M$499,4,FALSE)</f>
        <v>#N/A</v>
      </c>
      <c r="O1150" s="27" t="e">
        <f>VLOOKUP($B1150,外資期貨未平倉口數!$A$4:$M$499,9,FALSE)</f>
        <v>#N/A</v>
      </c>
      <c r="P1150" s="27" t="e">
        <f>VLOOKUP($B1150,外資期貨未平倉口數!$A$4:$M$499,10,FALSE)</f>
        <v>#N/A</v>
      </c>
      <c r="Q1150" s="27" t="e">
        <f>VLOOKUP($B1150,外資期貨未平倉口數!$A$4:$M$499,11,FALSE)</f>
        <v>#N/A</v>
      </c>
      <c r="R1150" s="64" t="e">
        <f>VLOOKUP($B1150,選擇權未平倉餘額!$A$4:$I$500,6,FALSE)</f>
        <v>#N/A</v>
      </c>
      <c r="S1150" s="64" t="e">
        <f>VLOOKUP($B1150,選擇權未平倉餘額!$A$4:$I$500,7,FALSE)</f>
        <v>#N/A</v>
      </c>
      <c r="T1150" s="64" t="e">
        <f>VLOOKUP($B1150,選擇權未平倉餘額!$A$4:$I$500,8,FALSE)</f>
        <v>#N/A</v>
      </c>
      <c r="U1150" s="64" t="e">
        <f>VLOOKUP($B1150,選擇權未平倉餘額!$A$4:$I$500,9,FALSE)</f>
        <v>#N/A</v>
      </c>
      <c r="V1150" s="39" t="e">
        <f>VLOOKUP($B1150,臺指選擇權P_C_Ratios!$A$4:$C$500,3,FALSE)</f>
        <v>#N/A</v>
      </c>
      <c r="W1150" s="41" t="e">
        <f>VLOOKUP($B1150,散戶多空比!$A$6:$L$500,12,FALSE)</f>
        <v>#N/A</v>
      </c>
      <c r="X1150" s="40" t="e">
        <f>VLOOKUP($B1150,期貨大額交易人未沖銷部位!$A$4:$O$499,4,FALSE)</f>
        <v>#N/A</v>
      </c>
      <c r="Y1150" s="40" t="e">
        <f>VLOOKUP($B1150,期貨大額交易人未沖銷部位!$A$4:$O$499,7,FALSE)</f>
        <v>#N/A</v>
      </c>
      <c r="Z1150" s="40" t="e">
        <f>VLOOKUP($B1150,期貨大額交易人未沖銷部位!$A$4:$O$499,10,FALSE)</f>
        <v>#N/A</v>
      </c>
      <c r="AA1150" s="40" t="e">
        <f>VLOOKUP($B1150,期貨大額交易人未沖銷部位!$A$4:$O$499,13,FALSE)</f>
        <v>#N/A</v>
      </c>
      <c r="AB1150" s="40" t="e">
        <f>VLOOKUP($B1150,期貨大額交易人未沖銷部位!$A$4:$O$499,14,FALSE)</f>
        <v>#N/A</v>
      </c>
      <c r="AC1150" s="40" t="e">
        <f>VLOOKUP($B1150,期貨大額交易人未沖銷部位!$A$4:$O$499,15,FALSE)</f>
        <v>#N/A</v>
      </c>
      <c r="AD1150" s="33" t="e">
        <f>VLOOKUP($B1150,三大美股走勢!$A$4:$J$495,4,FALSE)</f>
        <v>#N/A</v>
      </c>
      <c r="AE1150" s="33" t="e">
        <f>VLOOKUP($B1150,三大美股走勢!$A$4:$J$495,7,FALSE)</f>
        <v>#N/A</v>
      </c>
      <c r="AF1150" s="33" t="e">
        <f>VLOOKUP($B1150,三大美股走勢!$A$4:$J$495,10,FALSE)</f>
        <v>#N/A</v>
      </c>
    </row>
    <row r="1151" spans="2:32">
      <c r="B1151" s="32">
        <v>43930</v>
      </c>
      <c r="C1151" s="33" t="e">
        <f>VLOOKUP($B1151,大盤與近月台指!$A$4:$I$499,2,FALSE)</f>
        <v>#N/A</v>
      </c>
      <c r="D1151" s="34" t="e">
        <f>VLOOKUP($B1151,大盤與近月台指!$A$4:$I$499,3,FALSE)</f>
        <v>#N/A</v>
      </c>
      <c r="E1151" s="35" t="e">
        <f>VLOOKUP($B1151,大盤與近月台指!$A$4:$I$499,4,FALSE)</f>
        <v>#N/A</v>
      </c>
      <c r="F1151" s="33" t="e">
        <f>VLOOKUP($B1151,大盤與近月台指!$A$4:$I$499,5,FALSE)</f>
        <v>#N/A</v>
      </c>
      <c r="G1151" s="49" t="e">
        <f>VLOOKUP($B1151,三大法人買賣超!$A$4:$I$500,3,FALSE)</f>
        <v>#N/A</v>
      </c>
      <c r="H1151" s="34" t="e">
        <f>VLOOKUP($B1151,三大法人買賣超!$A$4:$I$500,5,FALSE)</f>
        <v>#N/A</v>
      </c>
      <c r="I1151" s="27" t="e">
        <f>VLOOKUP($B1151,三大法人買賣超!$A$4:$I$500,7,FALSE)</f>
        <v>#N/A</v>
      </c>
      <c r="J1151" s="27" t="e">
        <f>VLOOKUP($B1151,三大法人買賣超!$A$4:$I$500,9,FALSE)</f>
        <v>#N/A</v>
      </c>
      <c r="K1151" s="37">
        <f>新台幣匯率美元指數!B1152</f>
        <v>0</v>
      </c>
      <c r="L1151" s="38">
        <f>新台幣匯率美元指數!C1152</f>
        <v>0</v>
      </c>
      <c r="M1151" s="39">
        <f>新台幣匯率美元指數!D1152</f>
        <v>0</v>
      </c>
      <c r="N1151" s="27" t="e">
        <f>VLOOKUP($B1151,外資期貨未平倉口數!$A$4:$M$499,4,FALSE)</f>
        <v>#N/A</v>
      </c>
      <c r="O1151" s="27" t="e">
        <f>VLOOKUP($B1151,外資期貨未平倉口數!$A$4:$M$499,9,FALSE)</f>
        <v>#N/A</v>
      </c>
      <c r="P1151" s="27" t="e">
        <f>VLOOKUP($B1151,外資期貨未平倉口數!$A$4:$M$499,10,FALSE)</f>
        <v>#N/A</v>
      </c>
      <c r="Q1151" s="27" t="e">
        <f>VLOOKUP($B1151,外資期貨未平倉口數!$A$4:$M$499,11,FALSE)</f>
        <v>#N/A</v>
      </c>
      <c r="R1151" s="64" t="e">
        <f>VLOOKUP($B1151,選擇權未平倉餘額!$A$4:$I$500,6,FALSE)</f>
        <v>#N/A</v>
      </c>
      <c r="S1151" s="64" t="e">
        <f>VLOOKUP($B1151,選擇權未平倉餘額!$A$4:$I$500,7,FALSE)</f>
        <v>#N/A</v>
      </c>
      <c r="T1151" s="64" t="e">
        <f>VLOOKUP($B1151,選擇權未平倉餘額!$A$4:$I$500,8,FALSE)</f>
        <v>#N/A</v>
      </c>
      <c r="U1151" s="64" t="e">
        <f>VLOOKUP($B1151,選擇權未平倉餘額!$A$4:$I$500,9,FALSE)</f>
        <v>#N/A</v>
      </c>
      <c r="V1151" s="39" t="e">
        <f>VLOOKUP($B1151,臺指選擇權P_C_Ratios!$A$4:$C$500,3,FALSE)</f>
        <v>#N/A</v>
      </c>
      <c r="W1151" s="41" t="e">
        <f>VLOOKUP($B1151,散戶多空比!$A$6:$L$500,12,FALSE)</f>
        <v>#N/A</v>
      </c>
      <c r="X1151" s="40" t="e">
        <f>VLOOKUP($B1151,期貨大額交易人未沖銷部位!$A$4:$O$499,4,FALSE)</f>
        <v>#N/A</v>
      </c>
      <c r="Y1151" s="40" t="e">
        <f>VLOOKUP($B1151,期貨大額交易人未沖銷部位!$A$4:$O$499,7,FALSE)</f>
        <v>#N/A</v>
      </c>
      <c r="Z1151" s="40" t="e">
        <f>VLOOKUP($B1151,期貨大額交易人未沖銷部位!$A$4:$O$499,10,FALSE)</f>
        <v>#N/A</v>
      </c>
      <c r="AA1151" s="40" t="e">
        <f>VLOOKUP($B1151,期貨大額交易人未沖銷部位!$A$4:$O$499,13,FALSE)</f>
        <v>#N/A</v>
      </c>
      <c r="AB1151" s="40" t="e">
        <f>VLOOKUP($B1151,期貨大額交易人未沖銷部位!$A$4:$O$499,14,FALSE)</f>
        <v>#N/A</v>
      </c>
      <c r="AC1151" s="40" t="e">
        <f>VLOOKUP($B1151,期貨大額交易人未沖銷部位!$A$4:$O$499,15,FALSE)</f>
        <v>#N/A</v>
      </c>
      <c r="AD1151" s="33" t="e">
        <f>VLOOKUP($B1151,三大美股走勢!$A$4:$J$495,4,FALSE)</f>
        <v>#N/A</v>
      </c>
      <c r="AE1151" s="33" t="e">
        <f>VLOOKUP($B1151,三大美股走勢!$A$4:$J$495,7,FALSE)</f>
        <v>#N/A</v>
      </c>
      <c r="AF1151" s="33" t="e">
        <f>VLOOKUP($B1151,三大美股走勢!$A$4:$J$495,10,FALSE)</f>
        <v>#N/A</v>
      </c>
    </row>
    <row r="1152" spans="2:32">
      <c r="B1152" s="32">
        <v>43931</v>
      </c>
      <c r="C1152" s="33" t="e">
        <f>VLOOKUP($B1152,大盤與近月台指!$A$4:$I$499,2,FALSE)</f>
        <v>#N/A</v>
      </c>
      <c r="D1152" s="34" t="e">
        <f>VLOOKUP($B1152,大盤與近月台指!$A$4:$I$499,3,FALSE)</f>
        <v>#N/A</v>
      </c>
      <c r="E1152" s="35" t="e">
        <f>VLOOKUP($B1152,大盤與近月台指!$A$4:$I$499,4,FALSE)</f>
        <v>#N/A</v>
      </c>
      <c r="F1152" s="33" t="e">
        <f>VLOOKUP($B1152,大盤與近月台指!$A$4:$I$499,5,FALSE)</f>
        <v>#N/A</v>
      </c>
      <c r="G1152" s="49" t="e">
        <f>VLOOKUP($B1152,三大法人買賣超!$A$4:$I$500,3,FALSE)</f>
        <v>#N/A</v>
      </c>
      <c r="H1152" s="34" t="e">
        <f>VLOOKUP($B1152,三大法人買賣超!$A$4:$I$500,5,FALSE)</f>
        <v>#N/A</v>
      </c>
      <c r="I1152" s="27" t="e">
        <f>VLOOKUP($B1152,三大法人買賣超!$A$4:$I$500,7,FALSE)</f>
        <v>#N/A</v>
      </c>
      <c r="J1152" s="27" t="e">
        <f>VLOOKUP($B1152,三大法人買賣超!$A$4:$I$500,9,FALSE)</f>
        <v>#N/A</v>
      </c>
      <c r="K1152" s="37">
        <f>新台幣匯率美元指數!B1153</f>
        <v>0</v>
      </c>
      <c r="L1152" s="38">
        <f>新台幣匯率美元指數!C1153</f>
        <v>0</v>
      </c>
      <c r="M1152" s="39">
        <f>新台幣匯率美元指數!D1153</f>
        <v>0</v>
      </c>
      <c r="N1152" s="27" t="e">
        <f>VLOOKUP($B1152,外資期貨未平倉口數!$A$4:$M$499,4,FALSE)</f>
        <v>#N/A</v>
      </c>
      <c r="O1152" s="27" t="e">
        <f>VLOOKUP($B1152,外資期貨未平倉口數!$A$4:$M$499,9,FALSE)</f>
        <v>#N/A</v>
      </c>
      <c r="P1152" s="27" t="e">
        <f>VLOOKUP($B1152,外資期貨未平倉口數!$A$4:$M$499,10,FALSE)</f>
        <v>#N/A</v>
      </c>
      <c r="Q1152" s="27" t="e">
        <f>VLOOKUP($B1152,外資期貨未平倉口數!$A$4:$M$499,11,FALSE)</f>
        <v>#N/A</v>
      </c>
      <c r="R1152" s="64" t="e">
        <f>VLOOKUP($B1152,選擇權未平倉餘額!$A$4:$I$500,6,FALSE)</f>
        <v>#N/A</v>
      </c>
      <c r="S1152" s="64" t="e">
        <f>VLOOKUP($B1152,選擇權未平倉餘額!$A$4:$I$500,7,FALSE)</f>
        <v>#N/A</v>
      </c>
      <c r="T1152" s="64" t="e">
        <f>VLOOKUP($B1152,選擇權未平倉餘額!$A$4:$I$500,8,FALSE)</f>
        <v>#N/A</v>
      </c>
      <c r="U1152" s="64" t="e">
        <f>VLOOKUP($B1152,選擇權未平倉餘額!$A$4:$I$500,9,FALSE)</f>
        <v>#N/A</v>
      </c>
      <c r="V1152" s="39" t="e">
        <f>VLOOKUP($B1152,臺指選擇權P_C_Ratios!$A$4:$C$500,3,FALSE)</f>
        <v>#N/A</v>
      </c>
      <c r="W1152" s="41" t="e">
        <f>VLOOKUP($B1152,散戶多空比!$A$6:$L$500,12,FALSE)</f>
        <v>#N/A</v>
      </c>
      <c r="X1152" s="40" t="e">
        <f>VLOOKUP($B1152,期貨大額交易人未沖銷部位!$A$4:$O$499,4,FALSE)</f>
        <v>#N/A</v>
      </c>
      <c r="Y1152" s="40" t="e">
        <f>VLOOKUP($B1152,期貨大額交易人未沖銷部位!$A$4:$O$499,7,FALSE)</f>
        <v>#N/A</v>
      </c>
      <c r="Z1152" s="40" t="e">
        <f>VLOOKUP($B1152,期貨大額交易人未沖銷部位!$A$4:$O$499,10,FALSE)</f>
        <v>#N/A</v>
      </c>
      <c r="AA1152" s="40" t="e">
        <f>VLOOKUP($B1152,期貨大額交易人未沖銷部位!$A$4:$O$499,13,FALSE)</f>
        <v>#N/A</v>
      </c>
      <c r="AB1152" s="40" t="e">
        <f>VLOOKUP($B1152,期貨大額交易人未沖銷部位!$A$4:$O$499,14,FALSE)</f>
        <v>#N/A</v>
      </c>
      <c r="AC1152" s="40" t="e">
        <f>VLOOKUP($B1152,期貨大額交易人未沖銷部位!$A$4:$O$499,15,FALSE)</f>
        <v>#N/A</v>
      </c>
      <c r="AD1152" s="33" t="e">
        <f>VLOOKUP($B1152,三大美股走勢!$A$4:$J$495,4,FALSE)</f>
        <v>#N/A</v>
      </c>
      <c r="AE1152" s="33" t="e">
        <f>VLOOKUP($B1152,三大美股走勢!$A$4:$J$495,7,FALSE)</f>
        <v>#N/A</v>
      </c>
      <c r="AF1152" s="33" t="e">
        <f>VLOOKUP($B1152,三大美股走勢!$A$4:$J$495,10,FALSE)</f>
        <v>#N/A</v>
      </c>
    </row>
    <row r="1153" spans="2:32">
      <c r="B1153" s="32">
        <v>43932</v>
      </c>
      <c r="C1153" s="33" t="e">
        <f>VLOOKUP($B1153,大盤與近月台指!$A$4:$I$499,2,FALSE)</f>
        <v>#N/A</v>
      </c>
      <c r="D1153" s="34" t="e">
        <f>VLOOKUP($B1153,大盤與近月台指!$A$4:$I$499,3,FALSE)</f>
        <v>#N/A</v>
      </c>
      <c r="E1153" s="35" t="e">
        <f>VLOOKUP($B1153,大盤與近月台指!$A$4:$I$499,4,FALSE)</f>
        <v>#N/A</v>
      </c>
      <c r="F1153" s="33" t="e">
        <f>VLOOKUP($B1153,大盤與近月台指!$A$4:$I$499,5,FALSE)</f>
        <v>#N/A</v>
      </c>
      <c r="G1153" s="49" t="e">
        <f>VLOOKUP($B1153,三大法人買賣超!$A$4:$I$500,3,FALSE)</f>
        <v>#N/A</v>
      </c>
      <c r="H1153" s="34" t="e">
        <f>VLOOKUP($B1153,三大法人買賣超!$A$4:$I$500,5,FALSE)</f>
        <v>#N/A</v>
      </c>
      <c r="I1153" s="27" t="e">
        <f>VLOOKUP($B1153,三大法人買賣超!$A$4:$I$500,7,FALSE)</f>
        <v>#N/A</v>
      </c>
      <c r="J1153" s="27" t="e">
        <f>VLOOKUP($B1153,三大法人買賣超!$A$4:$I$500,9,FALSE)</f>
        <v>#N/A</v>
      </c>
      <c r="K1153" s="37">
        <f>新台幣匯率美元指數!B1154</f>
        <v>0</v>
      </c>
      <c r="L1153" s="38">
        <f>新台幣匯率美元指數!C1154</f>
        <v>0</v>
      </c>
      <c r="M1153" s="39">
        <f>新台幣匯率美元指數!D1154</f>
        <v>0</v>
      </c>
      <c r="N1153" s="27" t="e">
        <f>VLOOKUP($B1153,外資期貨未平倉口數!$A$4:$M$499,4,FALSE)</f>
        <v>#N/A</v>
      </c>
      <c r="O1153" s="27" t="e">
        <f>VLOOKUP($B1153,外資期貨未平倉口數!$A$4:$M$499,9,FALSE)</f>
        <v>#N/A</v>
      </c>
      <c r="P1153" s="27" t="e">
        <f>VLOOKUP($B1153,外資期貨未平倉口數!$A$4:$M$499,10,FALSE)</f>
        <v>#N/A</v>
      </c>
      <c r="Q1153" s="27" t="e">
        <f>VLOOKUP($B1153,外資期貨未平倉口數!$A$4:$M$499,11,FALSE)</f>
        <v>#N/A</v>
      </c>
      <c r="R1153" s="64" t="e">
        <f>VLOOKUP($B1153,選擇權未平倉餘額!$A$4:$I$500,6,FALSE)</f>
        <v>#N/A</v>
      </c>
      <c r="S1153" s="64" t="e">
        <f>VLOOKUP($B1153,選擇權未平倉餘額!$A$4:$I$500,7,FALSE)</f>
        <v>#N/A</v>
      </c>
      <c r="T1153" s="64" t="e">
        <f>VLOOKUP($B1153,選擇權未平倉餘額!$A$4:$I$500,8,FALSE)</f>
        <v>#N/A</v>
      </c>
      <c r="U1153" s="64" t="e">
        <f>VLOOKUP($B1153,選擇權未平倉餘額!$A$4:$I$500,9,FALSE)</f>
        <v>#N/A</v>
      </c>
      <c r="V1153" s="39" t="e">
        <f>VLOOKUP($B1153,臺指選擇權P_C_Ratios!$A$4:$C$500,3,FALSE)</f>
        <v>#N/A</v>
      </c>
      <c r="W1153" s="41" t="e">
        <f>VLOOKUP($B1153,散戶多空比!$A$6:$L$500,12,FALSE)</f>
        <v>#N/A</v>
      </c>
      <c r="X1153" s="40" t="e">
        <f>VLOOKUP($B1153,期貨大額交易人未沖銷部位!$A$4:$O$499,4,FALSE)</f>
        <v>#N/A</v>
      </c>
      <c r="Y1153" s="40" t="e">
        <f>VLOOKUP($B1153,期貨大額交易人未沖銷部位!$A$4:$O$499,7,FALSE)</f>
        <v>#N/A</v>
      </c>
      <c r="Z1153" s="40" t="e">
        <f>VLOOKUP($B1153,期貨大額交易人未沖銷部位!$A$4:$O$499,10,FALSE)</f>
        <v>#N/A</v>
      </c>
      <c r="AA1153" s="40" t="e">
        <f>VLOOKUP($B1153,期貨大額交易人未沖銷部位!$A$4:$O$499,13,FALSE)</f>
        <v>#N/A</v>
      </c>
      <c r="AB1153" s="40" t="e">
        <f>VLOOKUP($B1153,期貨大額交易人未沖銷部位!$A$4:$O$499,14,FALSE)</f>
        <v>#N/A</v>
      </c>
      <c r="AC1153" s="40" t="e">
        <f>VLOOKUP($B1153,期貨大額交易人未沖銷部位!$A$4:$O$499,15,FALSE)</f>
        <v>#N/A</v>
      </c>
      <c r="AD1153" s="33" t="e">
        <f>VLOOKUP($B1153,三大美股走勢!$A$4:$J$495,4,FALSE)</f>
        <v>#N/A</v>
      </c>
      <c r="AE1153" s="33" t="e">
        <f>VLOOKUP($B1153,三大美股走勢!$A$4:$J$495,7,FALSE)</f>
        <v>#N/A</v>
      </c>
      <c r="AF1153" s="33" t="e">
        <f>VLOOKUP($B1153,三大美股走勢!$A$4:$J$495,10,FALSE)</f>
        <v>#N/A</v>
      </c>
    </row>
    <row r="1154" spans="2:32">
      <c r="B1154" s="32">
        <v>43933</v>
      </c>
      <c r="C1154" s="33" t="e">
        <f>VLOOKUP($B1154,大盤與近月台指!$A$4:$I$499,2,FALSE)</f>
        <v>#N/A</v>
      </c>
      <c r="D1154" s="34" t="e">
        <f>VLOOKUP($B1154,大盤與近月台指!$A$4:$I$499,3,FALSE)</f>
        <v>#N/A</v>
      </c>
      <c r="E1154" s="35" t="e">
        <f>VLOOKUP($B1154,大盤與近月台指!$A$4:$I$499,4,FALSE)</f>
        <v>#N/A</v>
      </c>
      <c r="F1154" s="33" t="e">
        <f>VLOOKUP($B1154,大盤與近月台指!$A$4:$I$499,5,FALSE)</f>
        <v>#N/A</v>
      </c>
      <c r="G1154" s="49" t="e">
        <f>VLOOKUP($B1154,三大法人買賣超!$A$4:$I$500,3,FALSE)</f>
        <v>#N/A</v>
      </c>
      <c r="H1154" s="34" t="e">
        <f>VLOOKUP($B1154,三大法人買賣超!$A$4:$I$500,5,FALSE)</f>
        <v>#N/A</v>
      </c>
      <c r="I1154" s="27" t="e">
        <f>VLOOKUP($B1154,三大法人買賣超!$A$4:$I$500,7,FALSE)</f>
        <v>#N/A</v>
      </c>
      <c r="J1154" s="27" t="e">
        <f>VLOOKUP($B1154,三大法人買賣超!$A$4:$I$500,9,FALSE)</f>
        <v>#N/A</v>
      </c>
      <c r="K1154" s="37">
        <f>新台幣匯率美元指數!B1155</f>
        <v>0</v>
      </c>
      <c r="L1154" s="38">
        <f>新台幣匯率美元指數!C1155</f>
        <v>0</v>
      </c>
      <c r="M1154" s="39">
        <f>新台幣匯率美元指數!D1155</f>
        <v>0</v>
      </c>
      <c r="N1154" s="27" t="e">
        <f>VLOOKUP($B1154,外資期貨未平倉口數!$A$4:$M$499,4,FALSE)</f>
        <v>#N/A</v>
      </c>
      <c r="O1154" s="27" t="e">
        <f>VLOOKUP($B1154,外資期貨未平倉口數!$A$4:$M$499,9,FALSE)</f>
        <v>#N/A</v>
      </c>
      <c r="P1154" s="27" t="e">
        <f>VLOOKUP($B1154,外資期貨未平倉口數!$A$4:$M$499,10,FALSE)</f>
        <v>#N/A</v>
      </c>
      <c r="Q1154" s="27" t="e">
        <f>VLOOKUP($B1154,外資期貨未平倉口數!$A$4:$M$499,11,FALSE)</f>
        <v>#N/A</v>
      </c>
      <c r="R1154" s="64" t="e">
        <f>VLOOKUP($B1154,選擇權未平倉餘額!$A$4:$I$500,6,FALSE)</f>
        <v>#N/A</v>
      </c>
      <c r="S1154" s="64" t="e">
        <f>VLOOKUP($B1154,選擇權未平倉餘額!$A$4:$I$500,7,FALSE)</f>
        <v>#N/A</v>
      </c>
      <c r="T1154" s="64" t="e">
        <f>VLOOKUP($B1154,選擇權未平倉餘額!$A$4:$I$500,8,FALSE)</f>
        <v>#N/A</v>
      </c>
      <c r="U1154" s="64" t="e">
        <f>VLOOKUP($B1154,選擇權未平倉餘額!$A$4:$I$500,9,FALSE)</f>
        <v>#N/A</v>
      </c>
      <c r="V1154" s="39" t="e">
        <f>VLOOKUP($B1154,臺指選擇權P_C_Ratios!$A$4:$C$500,3,FALSE)</f>
        <v>#N/A</v>
      </c>
      <c r="W1154" s="41" t="e">
        <f>VLOOKUP($B1154,散戶多空比!$A$6:$L$500,12,FALSE)</f>
        <v>#N/A</v>
      </c>
      <c r="X1154" s="40" t="e">
        <f>VLOOKUP($B1154,期貨大額交易人未沖銷部位!$A$4:$O$499,4,FALSE)</f>
        <v>#N/A</v>
      </c>
      <c r="Y1154" s="40" t="e">
        <f>VLOOKUP($B1154,期貨大額交易人未沖銷部位!$A$4:$O$499,7,FALSE)</f>
        <v>#N/A</v>
      </c>
      <c r="Z1154" s="40" t="e">
        <f>VLOOKUP($B1154,期貨大額交易人未沖銷部位!$A$4:$O$499,10,FALSE)</f>
        <v>#N/A</v>
      </c>
      <c r="AA1154" s="40" t="e">
        <f>VLOOKUP($B1154,期貨大額交易人未沖銷部位!$A$4:$O$499,13,FALSE)</f>
        <v>#N/A</v>
      </c>
      <c r="AB1154" s="40" t="e">
        <f>VLOOKUP($B1154,期貨大額交易人未沖銷部位!$A$4:$O$499,14,FALSE)</f>
        <v>#N/A</v>
      </c>
      <c r="AC1154" s="40" t="e">
        <f>VLOOKUP($B1154,期貨大額交易人未沖銷部位!$A$4:$O$499,15,FALSE)</f>
        <v>#N/A</v>
      </c>
      <c r="AD1154" s="33" t="e">
        <f>VLOOKUP($B1154,三大美股走勢!$A$4:$J$495,4,FALSE)</f>
        <v>#N/A</v>
      </c>
      <c r="AE1154" s="33" t="e">
        <f>VLOOKUP($B1154,三大美股走勢!$A$4:$J$495,7,FALSE)</f>
        <v>#N/A</v>
      </c>
      <c r="AF1154" s="33" t="e">
        <f>VLOOKUP($B1154,三大美股走勢!$A$4:$J$495,10,FALSE)</f>
        <v>#N/A</v>
      </c>
    </row>
    <row r="1155" spans="2:32">
      <c r="B1155" s="32">
        <v>43934</v>
      </c>
      <c r="C1155" s="33" t="e">
        <f>VLOOKUP($B1155,大盤與近月台指!$A$4:$I$499,2,FALSE)</f>
        <v>#N/A</v>
      </c>
      <c r="D1155" s="34" t="e">
        <f>VLOOKUP($B1155,大盤與近月台指!$A$4:$I$499,3,FALSE)</f>
        <v>#N/A</v>
      </c>
      <c r="E1155" s="35" t="e">
        <f>VLOOKUP($B1155,大盤與近月台指!$A$4:$I$499,4,FALSE)</f>
        <v>#N/A</v>
      </c>
      <c r="F1155" s="33" t="e">
        <f>VLOOKUP($B1155,大盤與近月台指!$A$4:$I$499,5,FALSE)</f>
        <v>#N/A</v>
      </c>
      <c r="G1155" s="49" t="e">
        <f>VLOOKUP($B1155,三大法人買賣超!$A$4:$I$500,3,FALSE)</f>
        <v>#N/A</v>
      </c>
      <c r="H1155" s="34" t="e">
        <f>VLOOKUP($B1155,三大法人買賣超!$A$4:$I$500,5,FALSE)</f>
        <v>#N/A</v>
      </c>
      <c r="I1155" s="27" t="e">
        <f>VLOOKUP($B1155,三大法人買賣超!$A$4:$I$500,7,FALSE)</f>
        <v>#N/A</v>
      </c>
      <c r="J1155" s="27" t="e">
        <f>VLOOKUP($B1155,三大法人買賣超!$A$4:$I$500,9,FALSE)</f>
        <v>#N/A</v>
      </c>
      <c r="K1155" s="37">
        <f>新台幣匯率美元指數!B1156</f>
        <v>0</v>
      </c>
      <c r="L1155" s="38">
        <f>新台幣匯率美元指數!C1156</f>
        <v>0</v>
      </c>
      <c r="M1155" s="39">
        <f>新台幣匯率美元指數!D1156</f>
        <v>0</v>
      </c>
      <c r="N1155" s="27" t="e">
        <f>VLOOKUP($B1155,外資期貨未平倉口數!$A$4:$M$499,4,FALSE)</f>
        <v>#N/A</v>
      </c>
      <c r="O1155" s="27" t="e">
        <f>VLOOKUP($B1155,外資期貨未平倉口數!$A$4:$M$499,9,FALSE)</f>
        <v>#N/A</v>
      </c>
      <c r="P1155" s="27" t="e">
        <f>VLOOKUP($B1155,外資期貨未平倉口數!$A$4:$M$499,10,FALSE)</f>
        <v>#N/A</v>
      </c>
      <c r="Q1155" s="27" t="e">
        <f>VLOOKUP($B1155,外資期貨未平倉口數!$A$4:$M$499,11,FALSE)</f>
        <v>#N/A</v>
      </c>
      <c r="R1155" s="64" t="e">
        <f>VLOOKUP($B1155,選擇權未平倉餘額!$A$4:$I$500,6,FALSE)</f>
        <v>#N/A</v>
      </c>
      <c r="S1155" s="64" t="e">
        <f>VLOOKUP($B1155,選擇權未平倉餘額!$A$4:$I$500,7,FALSE)</f>
        <v>#N/A</v>
      </c>
      <c r="T1155" s="64" t="e">
        <f>VLOOKUP($B1155,選擇權未平倉餘額!$A$4:$I$500,8,FALSE)</f>
        <v>#N/A</v>
      </c>
      <c r="U1155" s="64" t="e">
        <f>VLOOKUP($B1155,選擇權未平倉餘額!$A$4:$I$500,9,FALSE)</f>
        <v>#N/A</v>
      </c>
      <c r="V1155" s="39" t="e">
        <f>VLOOKUP($B1155,臺指選擇權P_C_Ratios!$A$4:$C$500,3,FALSE)</f>
        <v>#N/A</v>
      </c>
      <c r="W1155" s="41" t="e">
        <f>VLOOKUP($B1155,散戶多空比!$A$6:$L$500,12,FALSE)</f>
        <v>#N/A</v>
      </c>
      <c r="X1155" s="40" t="e">
        <f>VLOOKUP($B1155,期貨大額交易人未沖銷部位!$A$4:$O$499,4,FALSE)</f>
        <v>#N/A</v>
      </c>
      <c r="Y1155" s="40" t="e">
        <f>VLOOKUP($B1155,期貨大額交易人未沖銷部位!$A$4:$O$499,7,FALSE)</f>
        <v>#N/A</v>
      </c>
      <c r="Z1155" s="40" t="e">
        <f>VLOOKUP($B1155,期貨大額交易人未沖銷部位!$A$4:$O$499,10,FALSE)</f>
        <v>#N/A</v>
      </c>
      <c r="AA1155" s="40" t="e">
        <f>VLOOKUP($B1155,期貨大額交易人未沖銷部位!$A$4:$O$499,13,FALSE)</f>
        <v>#N/A</v>
      </c>
      <c r="AB1155" s="40" t="e">
        <f>VLOOKUP($B1155,期貨大額交易人未沖銷部位!$A$4:$O$499,14,FALSE)</f>
        <v>#N/A</v>
      </c>
      <c r="AC1155" s="40" t="e">
        <f>VLOOKUP($B1155,期貨大額交易人未沖銷部位!$A$4:$O$499,15,FALSE)</f>
        <v>#N/A</v>
      </c>
      <c r="AD1155" s="33" t="e">
        <f>VLOOKUP($B1155,三大美股走勢!$A$4:$J$495,4,FALSE)</f>
        <v>#N/A</v>
      </c>
      <c r="AE1155" s="33" t="e">
        <f>VLOOKUP($B1155,三大美股走勢!$A$4:$J$495,7,FALSE)</f>
        <v>#N/A</v>
      </c>
      <c r="AF1155" s="33" t="e">
        <f>VLOOKUP($B1155,三大美股走勢!$A$4:$J$495,10,FALSE)</f>
        <v>#N/A</v>
      </c>
    </row>
    <row r="1156" spans="2:32">
      <c r="B1156" s="32">
        <v>43935</v>
      </c>
      <c r="C1156" s="33" t="e">
        <f>VLOOKUP($B1156,大盤與近月台指!$A$4:$I$499,2,FALSE)</f>
        <v>#N/A</v>
      </c>
      <c r="D1156" s="34" t="e">
        <f>VLOOKUP($B1156,大盤與近月台指!$A$4:$I$499,3,FALSE)</f>
        <v>#N/A</v>
      </c>
      <c r="E1156" s="35" t="e">
        <f>VLOOKUP($B1156,大盤與近月台指!$A$4:$I$499,4,FALSE)</f>
        <v>#N/A</v>
      </c>
      <c r="F1156" s="33" t="e">
        <f>VLOOKUP($B1156,大盤與近月台指!$A$4:$I$499,5,FALSE)</f>
        <v>#N/A</v>
      </c>
      <c r="G1156" s="49" t="e">
        <f>VLOOKUP($B1156,三大法人買賣超!$A$4:$I$500,3,FALSE)</f>
        <v>#N/A</v>
      </c>
      <c r="H1156" s="34" t="e">
        <f>VLOOKUP($B1156,三大法人買賣超!$A$4:$I$500,5,FALSE)</f>
        <v>#N/A</v>
      </c>
      <c r="I1156" s="27" t="e">
        <f>VLOOKUP($B1156,三大法人買賣超!$A$4:$I$500,7,FALSE)</f>
        <v>#N/A</v>
      </c>
      <c r="J1156" s="27" t="e">
        <f>VLOOKUP($B1156,三大法人買賣超!$A$4:$I$500,9,FALSE)</f>
        <v>#N/A</v>
      </c>
      <c r="K1156" s="37">
        <f>新台幣匯率美元指數!B1157</f>
        <v>0</v>
      </c>
      <c r="L1156" s="38">
        <f>新台幣匯率美元指數!C1157</f>
        <v>0</v>
      </c>
      <c r="M1156" s="39">
        <f>新台幣匯率美元指數!D1157</f>
        <v>0</v>
      </c>
      <c r="N1156" s="27" t="e">
        <f>VLOOKUP($B1156,外資期貨未平倉口數!$A$4:$M$499,4,FALSE)</f>
        <v>#N/A</v>
      </c>
      <c r="O1156" s="27" t="e">
        <f>VLOOKUP($B1156,外資期貨未平倉口數!$A$4:$M$499,9,FALSE)</f>
        <v>#N/A</v>
      </c>
      <c r="P1156" s="27" t="e">
        <f>VLOOKUP($B1156,外資期貨未平倉口數!$A$4:$M$499,10,FALSE)</f>
        <v>#N/A</v>
      </c>
      <c r="Q1156" s="27" t="e">
        <f>VLOOKUP($B1156,外資期貨未平倉口數!$A$4:$M$499,11,FALSE)</f>
        <v>#N/A</v>
      </c>
      <c r="R1156" s="64" t="e">
        <f>VLOOKUP($B1156,選擇權未平倉餘額!$A$4:$I$500,6,FALSE)</f>
        <v>#N/A</v>
      </c>
      <c r="S1156" s="64" t="e">
        <f>VLOOKUP($B1156,選擇權未平倉餘額!$A$4:$I$500,7,FALSE)</f>
        <v>#N/A</v>
      </c>
      <c r="T1156" s="64" t="e">
        <f>VLOOKUP($B1156,選擇權未平倉餘額!$A$4:$I$500,8,FALSE)</f>
        <v>#N/A</v>
      </c>
      <c r="U1156" s="64" t="e">
        <f>VLOOKUP($B1156,選擇權未平倉餘額!$A$4:$I$500,9,FALSE)</f>
        <v>#N/A</v>
      </c>
      <c r="V1156" s="39" t="e">
        <f>VLOOKUP($B1156,臺指選擇權P_C_Ratios!$A$4:$C$500,3,FALSE)</f>
        <v>#N/A</v>
      </c>
      <c r="W1156" s="41" t="e">
        <f>VLOOKUP($B1156,散戶多空比!$A$6:$L$500,12,FALSE)</f>
        <v>#N/A</v>
      </c>
      <c r="X1156" s="40" t="e">
        <f>VLOOKUP($B1156,期貨大額交易人未沖銷部位!$A$4:$O$499,4,FALSE)</f>
        <v>#N/A</v>
      </c>
      <c r="Y1156" s="40" t="e">
        <f>VLOOKUP($B1156,期貨大額交易人未沖銷部位!$A$4:$O$499,7,FALSE)</f>
        <v>#N/A</v>
      </c>
      <c r="Z1156" s="40" t="e">
        <f>VLOOKUP($B1156,期貨大額交易人未沖銷部位!$A$4:$O$499,10,FALSE)</f>
        <v>#N/A</v>
      </c>
      <c r="AA1156" s="40" t="e">
        <f>VLOOKUP($B1156,期貨大額交易人未沖銷部位!$A$4:$O$499,13,FALSE)</f>
        <v>#N/A</v>
      </c>
      <c r="AB1156" s="40" t="e">
        <f>VLOOKUP($B1156,期貨大額交易人未沖銷部位!$A$4:$O$499,14,FALSE)</f>
        <v>#N/A</v>
      </c>
      <c r="AC1156" s="40" t="e">
        <f>VLOOKUP($B1156,期貨大額交易人未沖銷部位!$A$4:$O$499,15,FALSE)</f>
        <v>#N/A</v>
      </c>
      <c r="AD1156" s="33" t="e">
        <f>VLOOKUP($B1156,三大美股走勢!$A$4:$J$495,4,FALSE)</f>
        <v>#N/A</v>
      </c>
      <c r="AE1156" s="33" t="e">
        <f>VLOOKUP($B1156,三大美股走勢!$A$4:$J$495,7,FALSE)</f>
        <v>#N/A</v>
      </c>
      <c r="AF1156" s="33" t="e">
        <f>VLOOKUP($B1156,三大美股走勢!$A$4:$J$495,10,FALSE)</f>
        <v>#N/A</v>
      </c>
    </row>
    <row r="1157" spans="2:32">
      <c r="B1157" s="32">
        <v>43936</v>
      </c>
      <c r="C1157" s="33" t="e">
        <f>VLOOKUP($B1157,大盤與近月台指!$A$4:$I$499,2,FALSE)</f>
        <v>#N/A</v>
      </c>
      <c r="D1157" s="34" t="e">
        <f>VLOOKUP($B1157,大盤與近月台指!$A$4:$I$499,3,FALSE)</f>
        <v>#N/A</v>
      </c>
      <c r="E1157" s="35" t="e">
        <f>VLOOKUP($B1157,大盤與近月台指!$A$4:$I$499,4,FALSE)</f>
        <v>#N/A</v>
      </c>
      <c r="F1157" s="33" t="e">
        <f>VLOOKUP($B1157,大盤與近月台指!$A$4:$I$499,5,FALSE)</f>
        <v>#N/A</v>
      </c>
      <c r="G1157" s="49" t="e">
        <f>VLOOKUP($B1157,三大法人買賣超!$A$4:$I$500,3,FALSE)</f>
        <v>#N/A</v>
      </c>
      <c r="H1157" s="34" t="e">
        <f>VLOOKUP($B1157,三大法人買賣超!$A$4:$I$500,5,FALSE)</f>
        <v>#N/A</v>
      </c>
      <c r="I1157" s="27" t="e">
        <f>VLOOKUP($B1157,三大法人買賣超!$A$4:$I$500,7,FALSE)</f>
        <v>#N/A</v>
      </c>
      <c r="J1157" s="27" t="e">
        <f>VLOOKUP($B1157,三大法人買賣超!$A$4:$I$500,9,FALSE)</f>
        <v>#N/A</v>
      </c>
      <c r="K1157" s="37">
        <f>新台幣匯率美元指數!B1158</f>
        <v>0</v>
      </c>
      <c r="L1157" s="38">
        <f>新台幣匯率美元指數!C1158</f>
        <v>0</v>
      </c>
      <c r="M1157" s="39">
        <f>新台幣匯率美元指數!D1158</f>
        <v>0</v>
      </c>
      <c r="N1157" s="27" t="e">
        <f>VLOOKUP($B1157,外資期貨未平倉口數!$A$4:$M$499,4,FALSE)</f>
        <v>#N/A</v>
      </c>
      <c r="O1157" s="27" t="e">
        <f>VLOOKUP($B1157,外資期貨未平倉口數!$A$4:$M$499,9,FALSE)</f>
        <v>#N/A</v>
      </c>
      <c r="P1157" s="27" t="e">
        <f>VLOOKUP($B1157,外資期貨未平倉口數!$A$4:$M$499,10,FALSE)</f>
        <v>#N/A</v>
      </c>
      <c r="Q1157" s="27" t="e">
        <f>VLOOKUP($B1157,外資期貨未平倉口數!$A$4:$M$499,11,FALSE)</f>
        <v>#N/A</v>
      </c>
      <c r="R1157" s="64" t="e">
        <f>VLOOKUP($B1157,選擇權未平倉餘額!$A$4:$I$500,6,FALSE)</f>
        <v>#N/A</v>
      </c>
      <c r="S1157" s="64" t="e">
        <f>VLOOKUP($B1157,選擇權未平倉餘額!$A$4:$I$500,7,FALSE)</f>
        <v>#N/A</v>
      </c>
      <c r="T1157" s="64" t="e">
        <f>VLOOKUP($B1157,選擇權未平倉餘額!$A$4:$I$500,8,FALSE)</f>
        <v>#N/A</v>
      </c>
      <c r="U1157" s="64" t="e">
        <f>VLOOKUP($B1157,選擇權未平倉餘額!$A$4:$I$500,9,FALSE)</f>
        <v>#N/A</v>
      </c>
      <c r="V1157" s="39" t="e">
        <f>VLOOKUP($B1157,臺指選擇權P_C_Ratios!$A$4:$C$500,3,FALSE)</f>
        <v>#N/A</v>
      </c>
      <c r="W1157" s="41" t="e">
        <f>VLOOKUP($B1157,散戶多空比!$A$6:$L$500,12,FALSE)</f>
        <v>#N/A</v>
      </c>
      <c r="X1157" s="40" t="e">
        <f>VLOOKUP($B1157,期貨大額交易人未沖銷部位!$A$4:$O$499,4,FALSE)</f>
        <v>#N/A</v>
      </c>
      <c r="Y1157" s="40" t="e">
        <f>VLOOKUP($B1157,期貨大額交易人未沖銷部位!$A$4:$O$499,7,FALSE)</f>
        <v>#N/A</v>
      </c>
      <c r="Z1157" s="40" t="e">
        <f>VLOOKUP($B1157,期貨大額交易人未沖銷部位!$A$4:$O$499,10,FALSE)</f>
        <v>#N/A</v>
      </c>
      <c r="AA1157" s="40" t="e">
        <f>VLOOKUP($B1157,期貨大額交易人未沖銷部位!$A$4:$O$499,13,FALSE)</f>
        <v>#N/A</v>
      </c>
      <c r="AB1157" s="40" t="e">
        <f>VLOOKUP($B1157,期貨大額交易人未沖銷部位!$A$4:$O$499,14,FALSE)</f>
        <v>#N/A</v>
      </c>
      <c r="AC1157" s="40" t="e">
        <f>VLOOKUP($B1157,期貨大額交易人未沖銷部位!$A$4:$O$499,15,FALSE)</f>
        <v>#N/A</v>
      </c>
      <c r="AD1157" s="33" t="e">
        <f>VLOOKUP($B1157,三大美股走勢!$A$4:$J$495,4,FALSE)</f>
        <v>#N/A</v>
      </c>
      <c r="AE1157" s="33" t="e">
        <f>VLOOKUP($B1157,三大美股走勢!$A$4:$J$495,7,FALSE)</f>
        <v>#N/A</v>
      </c>
      <c r="AF1157" s="33" t="e">
        <f>VLOOKUP($B1157,三大美股走勢!$A$4:$J$495,10,FALSE)</f>
        <v>#N/A</v>
      </c>
    </row>
    <row r="1158" spans="2:32">
      <c r="B1158" s="32">
        <v>43937</v>
      </c>
      <c r="C1158" s="33" t="e">
        <f>VLOOKUP($B1158,大盤與近月台指!$A$4:$I$499,2,FALSE)</f>
        <v>#N/A</v>
      </c>
      <c r="D1158" s="34" t="e">
        <f>VLOOKUP($B1158,大盤與近月台指!$A$4:$I$499,3,FALSE)</f>
        <v>#N/A</v>
      </c>
      <c r="E1158" s="35" t="e">
        <f>VLOOKUP($B1158,大盤與近月台指!$A$4:$I$499,4,FALSE)</f>
        <v>#N/A</v>
      </c>
      <c r="F1158" s="33" t="e">
        <f>VLOOKUP($B1158,大盤與近月台指!$A$4:$I$499,5,FALSE)</f>
        <v>#N/A</v>
      </c>
      <c r="G1158" s="49" t="e">
        <f>VLOOKUP($B1158,三大法人買賣超!$A$4:$I$500,3,FALSE)</f>
        <v>#N/A</v>
      </c>
      <c r="H1158" s="34" t="e">
        <f>VLOOKUP($B1158,三大法人買賣超!$A$4:$I$500,5,FALSE)</f>
        <v>#N/A</v>
      </c>
      <c r="I1158" s="27" t="e">
        <f>VLOOKUP($B1158,三大法人買賣超!$A$4:$I$500,7,FALSE)</f>
        <v>#N/A</v>
      </c>
      <c r="J1158" s="27" t="e">
        <f>VLOOKUP($B1158,三大法人買賣超!$A$4:$I$500,9,FALSE)</f>
        <v>#N/A</v>
      </c>
      <c r="K1158" s="37">
        <f>新台幣匯率美元指數!B1159</f>
        <v>0</v>
      </c>
      <c r="L1158" s="38">
        <f>新台幣匯率美元指數!C1159</f>
        <v>0</v>
      </c>
      <c r="M1158" s="39">
        <f>新台幣匯率美元指數!D1159</f>
        <v>0</v>
      </c>
      <c r="N1158" s="27" t="e">
        <f>VLOOKUP($B1158,外資期貨未平倉口數!$A$4:$M$499,4,FALSE)</f>
        <v>#N/A</v>
      </c>
      <c r="O1158" s="27" t="e">
        <f>VLOOKUP($B1158,外資期貨未平倉口數!$A$4:$M$499,9,FALSE)</f>
        <v>#N/A</v>
      </c>
      <c r="P1158" s="27" t="e">
        <f>VLOOKUP($B1158,外資期貨未平倉口數!$A$4:$M$499,10,FALSE)</f>
        <v>#N/A</v>
      </c>
      <c r="Q1158" s="27" t="e">
        <f>VLOOKUP($B1158,外資期貨未平倉口數!$A$4:$M$499,11,FALSE)</f>
        <v>#N/A</v>
      </c>
      <c r="R1158" s="64" t="e">
        <f>VLOOKUP($B1158,選擇權未平倉餘額!$A$4:$I$500,6,FALSE)</f>
        <v>#N/A</v>
      </c>
      <c r="S1158" s="64" t="e">
        <f>VLOOKUP($B1158,選擇權未平倉餘額!$A$4:$I$500,7,FALSE)</f>
        <v>#N/A</v>
      </c>
      <c r="T1158" s="64" t="e">
        <f>VLOOKUP($B1158,選擇權未平倉餘額!$A$4:$I$500,8,FALSE)</f>
        <v>#N/A</v>
      </c>
      <c r="U1158" s="64" t="e">
        <f>VLOOKUP($B1158,選擇權未平倉餘額!$A$4:$I$500,9,FALSE)</f>
        <v>#N/A</v>
      </c>
      <c r="V1158" s="39" t="e">
        <f>VLOOKUP($B1158,臺指選擇權P_C_Ratios!$A$4:$C$500,3,FALSE)</f>
        <v>#N/A</v>
      </c>
      <c r="W1158" s="41" t="e">
        <f>VLOOKUP($B1158,散戶多空比!$A$6:$L$500,12,FALSE)</f>
        <v>#N/A</v>
      </c>
      <c r="X1158" s="40" t="e">
        <f>VLOOKUP($B1158,期貨大額交易人未沖銷部位!$A$4:$O$499,4,FALSE)</f>
        <v>#N/A</v>
      </c>
      <c r="Y1158" s="40" t="e">
        <f>VLOOKUP($B1158,期貨大額交易人未沖銷部位!$A$4:$O$499,7,FALSE)</f>
        <v>#N/A</v>
      </c>
      <c r="Z1158" s="40" t="e">
        <f>VLOOKUP($B1158,期貨大額交易人未沖銷部位!$A$4:$O$499,10,FALSE)</f>
        <v>#N/A</v>
      </c>
      <c r="AA1158" s="40" t="e">
        <f>VLOOKUP($B1158,期貨大額交易人未沖銷部位!$A$4:$O$499,13,FALSE)</f>
        <v>#N/A</v>
      </c>
      <c r="AB1158" s="40" t="e">
        <f>VLOOKUP($B1158,期貨大額交易人未沖銷部位!$A$4:$O$499,14,FALSE)</f>
        <v>#N/A</v>
      </c>
      <c r="AC1158" s="40" t="e">
        <f>VLOOKUP($B1158,期貨大額交易人未沖銷部位!$A$4:$O$499,15,FALSE)</f>
        <v>#N/A</v>
      </c>
      <c r="AD1158" s="33" t="e">
        <f>VLOOKUP($B1158,三大美股走勢!$A$4:$J$495,4,FALSE)</f>
        <v>#N/A</v>
      </c>
      <c r="AE1158" s="33" t="e">
        <f>VLOOKUP($B1158,三大美股走勢!$A$4:$J$495,7,FALSE)</f>
        <v>#N/A</v>
      </c>
      <c r="AF1158" s="33" t="e">
        <f>VLOOKUP($B1158,三大美股走勢!$A$4:$J$495,10,FALSE)</f>
        <v>#N/A</v>
      </c>
    </row>
    <row r="1159" spans="2:32">
      <c r="B1159" s="32">
        <v>43938</v>
      </c>
      <c r="C1159" s="33" t="e">
        <f>VLOOKUP($B1159,大盤與近月台指!$A$4:$I$499,2,FALSE)</f>
        <v>#N/A</v>
      </c>
      <c r="D1159" s="34" t="e">
        <f>VLOOKUP($B1159,大盤與近月台指!$A$4:$I$499,3,FALSE)</f>
        <v>#N/A</v>
      </c>
      <c r="E1159" s="35" t="e">
        <f>VLOOKUP($B1159,大盤與近月台指!$A$4:$I$499,4,FALSE)</f>
        <v>#N/A</v>
      </c>
      <c r="F1159" s="33" t="e">
        <f>VLOOKUP($B1159,大盤與近月台指!$A$4:$I$499,5,FALSE)</f>
        <v>#N/A</v>
      </c>
      <c r="G1159" s="49" t="e">
        <f>VLOOKUP($B1159,三大法人買賣超!$A$4:$I$500,3,FALSE)</f>
        <v>#N/A</v>
      </c>
      <c r="H1159" s="34" t="e">
        <f>VLOOKUP($B1159,三大法人買賣超!$A$4:$I$500,5,FALSE)</f>
        <v>#N/A</v>
      </c>
      <c r="I1159" s="27" t="e">
        <f>VLOOKUP($B1159,三大法人買賣超!$A$4:$I$500,7,FALSE)</f>
        <v>#N/A</v>
      </c>
      <c r="J1159" s="27" t="e">
        <f>VLOOKUP($B1159,三大法人買賣超!$A$4:$I$500,9,FALSE)</f>
        <v>#N/A</v>
      </c>
      <c r="K1159" s="37">
        <f>新台幣匯率美元指數!B1160</f>
        <v>0</v>
      </c>
      <c r="L1159" s="38">
        <f>新台幣匯率美元指數!C1160</f>
        <v>0</v>
      </c>
      <c r="M1159" s="39">
        <f>新台幣匯率美元指數!D1160</f>
        <v>0</v>
      </c>
      <c r="N1159" s="27" t="e">
        <f>VLOOKUP($B1159,外資期貨未平倉口數!$A$4:$M$499,4,FALSE)</f>
        <v>#N/A</v>
      </c>
      <c r="O1159" s="27" t="e">
        <f>VLOOKUP($B1159,外資期貨未平倉口數!$A$4:$M$499,9,FALSE)</f>
        <v>#N/A</v>
      </c>
      <c r="P1159" s="27" t="e">
        <f>VLOOKUP($B1159,外資期貨未平倉口數!$A$4:$M$499,10,FALSE)</f>
        <v>#N/A</v>
      </c>
      <c r="Q1159" s="27" t="e">
        <f>VLOOKUP($B1159,外資期貨未平倉口數!$A$4:$M$499,11,FALSE)</f>
        <v>#N/A</v>
      </c>
      <c r="R1159" s="64" t="e">
        <f>VLOOKUP($B1159,選擇權未平倉餘額!$A$4:$I$500,6,FALSE)</f>
        <v>#N/A</v>
      </c>
      <c r="S1159" s="64" t="e">
        <f>VLOOKUP($B1159,選擇權未平倉餘額!$A$4:$I$500,7,FALSE)</f>
        <v>#N/A</v>
      </c>
      <c r="T1159" s="64" t="e">
        <f>VLOOKUP($B1159,選擇權未平倉餘額!$A$4:$I$500,8,FALSE)</f>
        <v>#N/A</v>
      </c>
      <c r="U1159" s="64" t="e">
        <f>VLOOKUP($B1159,選擇權未平倉餘額!$A$4:$I$500,9,FALSE)</f>
        <v>#N/A</v>
      </c>
      <c r="V1159" s="39" t="e">
        <f>VLOOKUP($B1159,臺指選擇權P_C_Ratios!$A$4:$C$500,3,FALSE)</f>
        <v>#N/A</v>
      </c>
      <c r="W1159" s="41" t="e">
        <f>VLOOKUP($B1159,散戶多空比!$A$6:$L$500,12,FALSE)</f>
        <v>#N/A</v>
      </c>
      <c r="X1159" s="40" t="e">
        <f>VLOOKUP($B1159,期貨大額交易人未沖銷部位!$A$4:$O$499,4,FALSE)</f>
        <v>#N/A</v>
      </c>
      <c r="Y1159" s="40" t="e">
        <f>VLOOKUP($B1159,期貨大額交易人未沖銷部位!$A$4:$O$499,7,FALSE)</f>
        <v>#N/A</v>
      </c>
      <c r="Z1159" s="40" t="e">
        <f>VLOOKUP($B1159,期貨大額交易人未沖銷部位!$A$4:$O$499,10,FALSE)</f>
        <v>#N/A</v>
      </c>
      <c r="AA1159" s="40" t="e">
        <f>VLOOKUP($B1159,期貨大額交易人未沖銷部位!$A$4:$O$499,13,FALSE)</f>
        <v>#N/A</v>
      </c>
      <c r="AB1159" s="40" t="e">
        <f>VLOOKUP($B1159,期貨大額交易人未沖銷部位!$A$4:$O$499,14,FALSE)</f>
        <v>#N/A</v>
      </c>
      <c r="AC1159" s="40" t="e">
        <f>VLOOKUP($B1159,期貨大額交易人未沖銷部位!$A$4:$O$499,15,FALSE)</f>
        <v>#N/A</v>
      </c>
      <c r="AD1159" s="33" t="e">
        <f>VLOOKUP($B1159,三大美股走勢!$A$4:$J$495,4,FALSE)</f>
        <v>#N/A</v>
      </c>
      <c r="AE1159" s="33" t="e">
        <f>VLOOKUP($B1159,三大美股走勢!$A$4:$J$495,7,FALSE)</f>
        <v>#N/A</v>
      </c>
      <c r="AF1159" s="33" t="e">
        <f>VLOOKUP($B1159,三大美股走勢!$A$4:$J$495,10,FALSE)</f>
        <v>#N/A</v>
      </c>
    </row>
    <row r="1160" spans="2:32">
      <c r="B1160" s="32">
        <v>43939</v>
      </c>
      <c r="C1160" s="33" t="e">
        <f>VLOOKUP($B1160,大盤與近月台指!$A$4:$I$499,2,FALSE)</f>
        <v>#N/A</v>
      </c>
      <c r="D1160" s="34" t="e">
        <f>VLOOKUP($B1160,大盤與近月台指!$A$4:$I$499,3,FALSE)</f>
        <v>#N/A</v>
      </c>
      <c r="E1160" s="35" t="e">
        <f>VLOOKUP($B1160,大盤與近月台指!$A$4:$I$499,4,FALSE)</f>
        <v>#N/A</v>
      </c>
      <c r="F1160" s="33" t="e">
        <f>VLOOKUP($B1160,大盤與近月台指!$A$4:$I$499,5,FALSE)</f>
        <v>#N/A</v>
      </c>
      <c r="G1160" s="49" t="e">
        <f>VLOOKUP($B1160,三大法人買賣超!$A$4:$I$500,3,FALSE)</f>
        <v>#N/A</v>
      </c>
      <c r="H1160" s="34" t="e">
        <f>VLOOKUP($B1160,三大法人買賣超!$A$4:$I$500,5,FALSE)</f>
        <v>#N/A</v>
      </c>
      <c r="I1160" s="27" t="e">
        <f>VLOOKUP($B1160,三大法人買賣超!$A$4:$I$500,7,FALSE)</f>
        <v>#N/A</v>
      </c>
      <c r="J1160" s="27" t="e">
        <f>VLOOKUP($B1160,三大法人買賣超!$A$4:$I$500,9,FALSE)</f>
        <v>#N/A</v>
      </c>
      <c r="K1160" s="37">
        <f>新台幣匯率美元指數!B1161</f>
        <v>0</v>
      </c>
      <c r="L1160" s="38">
        <f>新台幣匯率美元指數!C1161</f>
        <v>0</v>
      </c>
      <c r="M1160" s="39">
        <f>新台幣匯率美元指數!D1161</f>
        <v>0</v>
      </c>
      <c r="N1160" s="27" t="e">
        <f>VLOOKUP($B1160,外資期貨未平倉口數!$A$4:$M$499,4,FALSE)</f>
        <v>#N/A</v>
      </c>
      <c r="O1160" s="27" t="e">
        <f>VLOOKUP($B1160,外資期貨未平倉口數!$A$4:$M$499,9,FALSE)</f>
        <v>#N/A</v>
      </c>
      <c r="P1160" s="27" t="e">
        <f>VLOOKUP($B1160,外資期貨未平倉口數!$A$4:$M$499,10,FALSE)</f>
        <v>#N/A</v>
      </c>
      <c r="Q1160" s="27" t="e">
        <f>VLOOKUP($B1160,外資期貨未平倉口數!$A$4:$M$499,11,FALSE)</f>
        <v>#N/A</v>
      </c>
      <c r="R1160" s="64" t="e">
        <f>VLOOKUP($B1160,選擇權未平倉餘額!$A$4:$I$500,6,FALSE)</f>
        <v>#N/A</v>
      </c>
      <c r="S1160" s="64" t="e">
        <f>VLOOKUP($B1160,選擇權未平倉餘額!$A$4:$I$500,7,FALSE)</f>
        <v>#N/A</v>
      </c>
      <c r="T1160" s="64" t="e">
        <f>VLOOKUP($B1160,選擇權未平倉餘額!$A$4:$I$500,8,FALSE)</f>
        <v>#N/A</v>
      </c>
      <c r="U1160" s="64" t="e">
        <f>VLOOKUP($B1160,選擇權未平倉餘額!$A$4:$I$500,9,FALSE)</f>
        <v>#N/A</v>
      </c>
      <c r="V1160" s="39" t="e">
        <f>VLOOKUP($B1160,臺指選擇權P_C_Ratios!$A$4:$C$500,3,FALSE)</f>
        <v>#N/A</v>
      </c>
      <c r="W1160" s="41" t="e">
        <f>VLOOKUP($B1160,散戶多空比!$A$6:$L$500,12,FALSE)</f>
        <v>#N/A</v>
      </c>
      <c r="X1160" s="40" t="e">
        <f>VLOOKUP($B1160,期貨大額交易人未沖銷部位!$A$4:$O$499,4,FALSE)</f>
        <v>#N/A</v>
      </c>
      <c r="Y1160" s="40" t="e">
        <f>VLOOKUP($B1160,期貨大額交易人未沖銷部位!$A$4:$O$499,7,FALSE)</f>
        <v>#N/A</v>
      </c>
      <c r="Z1160" s="40" t="e">
        <f>VLOOKUP($B1160,期貨大額交易人未沖銷部位!$A$4:$O$499,10,FALSE)</f>
        <v>#N/A</v>
      </c>
      <c r="AA1160" s="40" t="e">
        <f>VLOOKUP($B1160,期貨大額交易人未沖銷部位!$A$4:$O$499,13,FALSE)</f>
        <v>#N/A</v>
      </c>
      <c r="AB1160" s="40" t="e">
        <f>VLOOKUP($B1160,期貨大額交易人未沖銷部位!$A$4:$O$499,14,FALSE)</f>
        <v>#N/A</v>
      </c>
      <c r="AC1160" s="40" t="e">
        <f>VLOOKUP($B1160,期貨大額交易人未沖銷部位!$A$4:$O$499,15,FALSE)</f>
        <v>#N/A</v>
      </c>
      <c r="AD1160" s="33" t="e">
        <f>VLOOKUP($B1160,三大美股走勢!$A$4:$J$495,4,FALSE)</f>
        <v>#N/A</v>
      </c>
      <c r="AE1160" s="33" t="e">
        <f>VLOOKUP($B1160,三大美股走勢!$A$4:$J$495,7,FALSE)</f>
        <v>#N/A</v>
      </c>
      <c r="AF1160" s="33" t="e">
        <f>VLOOKUP($B1160,三大美股走勢!$A$4:$J$495,10,FALSE)</f>
        <v>#N/A</v>
      </c>
    </row>
    <row r="1161" spans="2:32">
      <c r="B1161" s="32">
        <v>43940</v>
      </c>
      <c r="C1161" s="33" t="e">
        <f>VLOOKUP($B1161,大盤與近月台指!$A$4:$I$499,2,FALSE)</f>
        <v>#N/A</v>
      </c>
      <c r="D1161" s="34" t="e">
        <f>VLOOKUP($B1161,大盤與近月台指!$A$4:$I$499,3,FALSE)</f>
        <v>#N/A</v>
      </c>
      <c r="E1161" s="35" t="e">
        <f>VLOOKUP($B1161,大盤與近月台指!$A$4:$I$499,4,FALSE)</f>
        <v>#N/A</v>
      </c>
      <c r="F1161" s="33" t="e">
        <f>VLOOKUP($B1161,大盤與近月台指!$A$4:$I$499,5,FALSE)</f>
        <v>#N/A</v>
      </c>
      <c r="G1161" s="49" t="e">
        <f>VLOOKUP($B1161,三大法人買賣超!$A$4:$I$500,3,FALSE)</f>
        <v>#N/A</v>
      </c>
      <c r="H1161" s="34" t="e">
        <f>VLOOKUP($B1161,三大法人買賣超!$A$4:$I$500,5,FALSE)</f>
        <v>#N/A</v>
      </c>
      <c r="I1161" s="27" t="e">
        <f>VLOOKUP($B1161,三大法人買賣超!$A$4:$I$500,7,FALSE)</f>
        <v>#N/A</v>
      </c>
      <c r="J1161" s="27" t="e">
        <f>VLOOKUP($B1161,三大法人買賣超!$A$4:$I$500,9,FALSE)</f>
        <v>#N/A</v>
      </c>
      <c r="K1161" s="37">
        <f>新台幣匯率美元指數!B1162</f>
        <v>0</v>
      </c>
      <c r="L1161" s="38">
        <f>新台幣匯率美元指數!C1162</f>
        <v>0</v>
      </c>
      <c r="M1161" s="39">
        <f>新台幣匯率美元指數!D1162</f>
        <v>0</v>
      </c>
      <c r="N1161" s="27" t="e">
        <f>VLOOKUP($B1161,外資期貨未平倉口數!$A$4:$M$499,4,FALSE)</f>
        <v>#N/A</v>
      </c>
      <c r="O1161" s="27" t="e">
        <f>VLOOKUP($B1161,外資期貨未平倉口數!$A$4:$M$499,9,FALSE)</f>
        <v>#N/A</v>
      </c>
      <c r="P1161" s="27" t="e">
        <f>VLOOKUP($B1161,外資期貨未平倉口數!$A$4:$M$499,10,FALSE)</f>
        <v>#N/A</v>
      </c>
      <c r="Q1161" s="27" t="e">
        <f>VLOOKUP($B1161,外資期貨未平倉口數!$A$4:$M$499,11,FALSE)</f>
        <v>#N/A</v>
      </c>
      <c r="R1161" s="64" t="e">
        <f>VLOOKUP($B1161,選擇權未平倉餘額!$A$4:$I$500,6,FALSE)</f>
        <v>#N/A</v>
      </c>
      <c r="S1161" s="64" t="e">
        <f>VLOOKUP($B1161,選擇權未平倉餘額!$A$4:$I$500,7,FALSE)</f>
        <v>#N/A</v>
      </c>
      <c r="T1161" s="64" t="e">
        <f>VLOOKUP($B1161,選擇權未平倉餘額!$A$4:$I$500,8,FALSE)</f>
        <v>#N/A</v>
      </c>
      <c r="U1161" s="64" t="e">
        <f>VLOOKUP($B1161,選擇權未平倉餘額!$A$4:$I$500,9,FALSE)</f>
        <v>#N/A</v>
      </c>
      <c r="V1161" s="39" t="e">
        <f>VLOOKUP($B1161,臺指選擇權P_C_Ratios!$A$4:$C$500,3,FALSE)</f>
        <v>#N/A</v>
      </c>
      <c r="W1161" s="41" t="e">
        <f>VLOOKUP($B1161,散戶多空比!$A$6:$L$500,12,FALSE)</f>
        <v>#N/A</v>
      </c>
      <c r="X1161" s="40" t="e">
        <f>VLOOKUP($B1161,期貨大額交易人未沖銷部位!$A$4:$O$499,4,FALSE)</f>
        <v>#N/A</v>
      </c>
      <c r="Y1161" s="40" t="e">
        <f>VLOOKUP($B1161,期貨大額交易人未沖銷部位!$A$4:$O$499,7,FALSE)</f>
        <v>#N/A</v>
      </c>
      <c r="Z1161" s="40" t="e">
        <f>VLOOKUP($B1161,期貨大額交易人未沖銷部位!$A$4:$O$499,10,FALSE)</f>
        <v>#N/A</v>
      </c>
      <c r="AA1161" s="40" t="e">
        <f>VLOOKUP($B1161,期貨大額交易人未沖銷部位!$A$4:$O$499,13,FALSE)</f>
        <v>#N/A</v>
      </c>
      <c r="AB1161" s="40" t="e">
        <f>VLOOKUP($B1161,期貨大額交易人未沖銷部位!$A$4:$O$499,14,FALSE)</f>
        <v>#N/A</v>
      </c>
      <c r="AC1161" s="40" t="e">
        <f>VLOOKUP($B1161,期貨大額交易人未沖銷部位!$A$4:$O$499,15,FALSE)</f>
        <v>#N/A</v>
      </c>
      <c r="AD1161" s="33" t="e">
        <f>VLOOKUP($B1161,三大美股走勢!$A$4:$J$495,4,FALSE)</f>
        <v>#N/A</v>
      </c>
      <c r="AE1161" s="33" t="e">
        <f>VLOOKUP($B1161,三大美股走勢!$A$4:$J$495,7,FALSE)</f>
        <v>#N/A</v>
      </c>
      <c r="AF1161" s="33" t="e">
        <f>VLOOKUP($B1161,三大美股走勢!$A$4:$J$495,10,FALSE)</f>
        <v>#N/A</v>
      </c>
    </row>
    <row r="1162" spans="2:32">
      <c r="B1162" s="32">
        <v>43941</v>
      </c>
      <c r="C1162" s="33" t="e">
        <f>VLOOKUP($B1162,大盤與近月台指!$A$4:$I$499,2,FALSE)</f>
        <v>#N/A</v>
      </c>
      <c r="D1162" s="34" t="e">
        <f>VLOOKUP($B1162,大盤與近月台指!$A$4:$I$499,3,FALSE)</f>
        <v>#N/A</v>
      </c>
      <c r="E1162" s="35" t="e">
        <f>VLOOKUP($B1162,大盤與近月台指!$A$4:$I$499,4,FALSE)</f>
        <v>#N/A</v>
      </c>
      <c r="F1162" s="33" t="e">
        <f>VLOOKUP($B1162,大盤與近月台指!$A$4:$I$499,5,FALSE)</f>
        <v>#N/A</v>
      </c>
      <c r="G1162" s="49" t="e">
        <f>VLOOKUP($B1162,三大法人買賣超!$A$4:$I$500,3,FALSE)</f>
        <v>#N/A</v>
      </c>
      <c r="H1162" s="34" t="e">
        <f>VLOOKUP($B1162,三大法人買賣超!$A$4:$I$500,5,FALSE)</f>
        <v>#N/A</v>
      </c>
      <c r="I1162" s="27" t="e">
        <f>VLOOKUP($B1162,三大法人買賣超!$A$4:$I$500,7,FALSE)</f>
        <v>#N/A</v>
      </c>
      <c r="J1162" s="27" t="e">
        <f>VLOOKUP($B1162,三大法人買賣超!$A$4:$I$500,9,FALSE)</f>
        <v>#N/A</v>
      </c>
      <c r="K1162" s="37">
        <f>新台幣匯率美元指數!B1163</f>
        <v>0</v>
      </c>
      <c r="L1162" s="38">
        <f>新台幣匯率美元指數!C1163</f>
        <v>0</v>
      </c>
      <c r="M1162" s="39">
        <f>新台幣匯率美元指數!D1163</f>
        <v>0</v>
      </c>
      <c r="N1162" s="27" t="e">
        <f>VLOOKUP($B1162,外資期貨未平倉口數!$A$4:$M$499,4,FALSE)</f>
        <v>#N/A</v>
      </c>
      <c r="O1162" s="27" t="e">
        <f>VLOOKUP($B1162,外資期貨未平倉口數!$A$4:$M$499,9,FALSE)</f>
        <v>#N/A</v>
      </c>
      <c r="P1162" s="27" t="e">
        <f>VLOOKUP($B1162,外資期貨未平倉口數!$A$4:$M$499,10,FALSE)</f>
        <v>#N/A</v>
      </c>
      <c r="Q1162" s="27" t="e">
        <f>VLOOKUP($B1162,外資期貨未平倉口數!$A$4:$M$499,11,FALSE)</f>
        <v>#N/A</v>
      </c>
      <c r="R1162" s="64" t="e">
        <f>VLOOKUP($B1162,選擇權未平倉餘額!$A$4:$I$500,6,FALSE)</f>
        <v>#N/A</v>
      </c>
      <c r="S1162" s="64" t="e">
        <f>VLOOKUP($B1162,選擇權未平倉餘額!$A$4:$I$500,7,FALSE)</f>
        <v>#N/A</v>
      </c>
      <c r="T1162" s="64" t="e">
        <f>VLOOKUP($B1162,選擇權未平倉餘額!$A$4:$I$500,8,FALSE)</f>
        <v>#N/A</v>
      </c>
      <c r="U1162" s="64" t="e">
        <f>VLOOKUP($B1162,選擇權未平倉餘額!$A$4:$I$500,9,FALSE)</f>
        <v>#N/A</v>
      </c>
      <c r="V1162" s="39" t="e">
        <f>VLOOKUP($B1162,臺指選擇權P_C_Ratios!$A$4:$C$500,3,FALSE)</f>
        <v>#N/A</v>
      </c>
      <c r="W1162" s="41" t="e">
        <f>VLOOKUP($B1162,散戶多空比!$A$6:$L$500,12,FALSE)</f>
        <v>#N/A</v>
      </c>
      <c r="X1162" s="40" t="e">
        <f>VLOOKUP($B1162,期貨大額交易人未沖銷部位!$A$4:$O$499,4,FALSE)</f>
        <v>#N/A</v>
      </c>
      <c r="Y1162" s="40" t="e">
        <f>VLOOKUP($B1162,期貨大額交易人未沖銷部位!$A$4:$O$499,7,FALSE)</f>
        <v>#N/A</v>
      </c>
      <c r="Z1162" s="40" t="e">
        <f>VLOOKUP($B1162,期貨大額交易人未沖銷部位!$A$4:$O$499,10,FALSE)</f>
        <v>#N/A</v>
      </c>
      <c r="AA1162" s="40" t="e">
        <f>VLOOKUP($B1162,期貨大額交易人未沖銷部位!$A$4:$O$499,13,FALSE)</f>
        <v>#N/A</v>
      </c>
      <c r="AB1162" s="40" t="e">
        <f>VLOOKUP($B1162,期貨大額交易人未沖銷部位!$A$4:$O$499,14,FALSE)</f>
        <v>#N/A</v>
      </c>
      <c r="AC1162" s="40" t="e">
        <f>VLOOKUP($B1162,期貨大額交易人未沖銷部位!$A$4:$O$499,15,FALSE)</f>
        <v>#N/A</v>
      </c>
      <c r="AD1162" s="33" t="e">
        <f>VLOOKUP($B1162,三大美股走勢!$A$4:$J$495,4,FALSE)</f>
        <v>#N/A</v>
      </c>
      <c r="AE1162" s="33" t="e">
        <f>VLOOKUP($B1162,三大美股走勢!$A$4:$J$495,7,FALSE)</f>
        <v>#N/A</v>
      </c>
      <c r="AF1162" s="33" t="e">
        <f>VLOOKUP($B1162,三大美股走勢!$A$4:$J$495,10,FALSE)</f>
        <v>#N/A</v>
      </c>
    </row>
    <row r="1163" spans="2:32">
      <c r="B1163" s="32">
        <v>43942</v>
      </c>
      <c r="C1163" s="33" t="e">
        <f>VLOOKUP($B1163,大盤與近月台指!$A$4:$I$499,2,FALSE)</f>
        <v>#N/A</v>
      </c>
      <c r="D1163" s="34" t="e">
        <f>VLOOKUP($B1163,大盤與近月台指!$A$4:$I$499,3,FALSE)</f>
        <v>#N/A</v>
      </c>
      <c r="E1163" s="35" t="e">
        <f>VLOOKUP($B1163,大盤與近月台指!$A$4:$I$499,4,FALSE)</f>
        <v>#N/A</v>
      </c>
      <c r="F1163" s="33" t="e">
        <f>VLOOKUP($B1163,大盤與近月台指!$A$4:$I$499,5,FALSE)</f>
        <v>#N/A</v>
      </c>
      <c r="G1163" s="49" t="e">
        <f>VLOOKUP($B1163,三大法人買賣超!$A$4:$I$500,3,FALSE)</f>
        <v>#N/A</v>
      </c>
      <c r="H1163" s="34" t="e">
        <f>VLOOKUP($B1163,三大法人買賣超!$A$4:$I$500,5,FALSE)</f>
        <v>#N/A</v>
      </c>
      <c r="I1163" s="27" t="e">
        <f>VLOOKUP($B1163,三大法人買賣超!$A$4:$I$500,7,FALSE)</f>
        <v>#N/A</v>
      </c>
      <c r="J1163" s="27" t="e">
        <f>VLOOKUP($B1163,三大法人買賣超!$A$4:$I$500,9,FALSE)</f>
        <v>#N/A</v>
      </c>
      <c r="K1163" s="37">
        <f>新台幣匯率美元指數!B1164</f>
        <v>0</v>
      </c>
      <c r="L1163" s="38">
        <f>新台幣匯率美元指數!C1164</f>
        <v>0</v>
      </c>
      <c r="M1163" s="39">
        <f>新台幣匯率美元指數!D1164</f>
        <v>0</v>
      </c>
      <c r="N1163" s="27" t="e">
        <f>VLOOKUP($B1163,外資期貨未平倉口數!$A$4:$M$499,4,FALSE)</f>
        <v>#N/A</v>
      </c>
      <c r="O1163" s="27" t="e">
        <f>VLOOKUP($B1163,外資期貨未平倉口數!$A$4:$M$499,9,FALSE)</f>
        <v>#N/A</v>
      </c>
      <c r="P1163" s="27" t="e">
        <f>VLOOKUP($B1163,外資期貨未平倉口數!$A$4:$M$499,10,FALSE)</f>
        <v>#N/A</v>
      </c>
      <c r="Q1163" s="27" t="e">
        <f>VLOOKUP($B1163,外資期貨未平倉口數!$A$4:$M$499,11,FALSE)</f>
        <v>#N/A</v>
      </c>
      <c r="R1163" s="64" t="e">
        <f>VLOOKUP($B1163,選擇權未平倉餘額!$A$4:$I$500,6,FALSE)</f>
        <v>#N/A</v>
      </c>
      <c r="S1163" s="64" t="e">
        <f>VLOOKUP($B1163,選擇權未平倉餘額!$A$4:$I$500,7,FALSE)</f>
        <v>#N/A</v>
      </c>
      <c r="T1163" s="64" t="e">
        <f>VLOOKUP($B1163,選擇權未平倉餘額!$A$4:$I$500,8,FALSE)</f>
        <v>#N/A</v>
      </c>
      <c r="U1163" s="64" t="e">
        <f>VLOOKUP($B1163,選擇權未平倉餘額!$A$4:$I$500,9,FALSE)</f>
        <v>#N/A</v>
      </c>
      <c r="V1163" s="39" t="e">
        <f>VLOOKUP($B1163,臺指選擇權P_C_Ratios!$A$4:$C$500,3,FALSE)</f>
        <v>#N/A</v>
      </c>
      <c r="W1163" s="41" t="e">
        <f>VLOOKUP($B1163,散戶多空比!$A$6:$L$500,12,FALSE)</f>
        <v>#N/A</v>
      </c>
      <c r="X1163" s="40" t="e">
        <f>VLOOKUP($B1163,期貨大額交易人未沖銷部位!$A$4:$O$499,4,FALSE)</f>
        <v>#N/A</v>
      </c>
      <c r="Y1163" s="40" t="e">
        <f>VLOOKUP($B1163,期貨大額交易人未沖銷部位!$A$4:$O$499,7,FALSE)</f>
        <v>#N/A</v>
      </c>
      <c r="Z1163" s="40" t="e">
        <f>VLOOKUP($B1163,期貨大額交易人未沖銷部位!$A$4:$O$499,10,FALSE)</f>
        <v>#N/A</v>
      </c>
      <c r="AA1163" s="40" t="e">
        <f>VLOOKUP($B1163,期貨大額交易人未沖銷部位!$A$4:$O$499,13,FALSE)</f>
        <v>#N/A</v>
      </c>
      <c r="AB1163" s="40" t="e">
        <f>VLOOKUP($B1163,期貨大額交易人未沖銷部位!$A$4:$O$499,14,FALSE)</f>
        <v>#N/A</v>
      </c>
      <c r="AC1163" s="40" t="e">
        <f>VLOOKUP($B1163,期貨大額交易人未沖銷部位!$A$4:$O$499,15,FALSE)</f>
        <v>#N/A</v>
      </c>
      <c r="AD1163" s="33" t="e">
        <f>VLOOKUP($B1163,三大美股走勢!$A$4:$J$495,4,FALSE)</f>
        <v>#N/A</v>
      </c>
      <c r="AE1163" s="33" t="e">
        <f>VLOOKUP($B1163,三大美股走勢!$A$4:$J$495,7,FALSE)</f>
        <v>#N/A</v>
      </c>
      <c r="AF1163" s="33" t="e">
        <f>VLOOKUP($B1163,三大美股走勢!$A$4:$J$495,10,FALSE)</f>
        <v>#N/A</v>
      </c>
    </row>
    <row r="1164" spans="2:32">
      <c r="B1164" s="32">
        <v>43943</v>
      </c>
      <c r="C1164" s="33" t="e">
        <f>VLOOKUP($B1164,大盤與近月台指!$A$4:$I$499,2,FALSE)</f>
        <v>#N/A</v>
      </c>
      <c r="D1164" s="34" t="e">
        <f>VLOOKUP($B1164,大盤與近月台指!$A$4:$I$499,3,FALSE)</f>
        <v>#N/A</v>
      </c>
      <c r="E1164" s="35" t="e">
        <f>VLOOKUP($B1164,大盤與近月台指!$A$4:$I$499,4,FALSE)</f>
        <v>#N/A</v>
      </c>
      <c r="F1164" s="33" t="e">
        <f>VLOOKUP($B1164,大盤與近月台指!$A$4:$I$499,5,FALSE)</f>
        <v>#N/A</v>
      </c>
      <c r="G1164" s="49" t="e">
        <f>VLOOKUP($B1164,三大法人買賣超!$A$4:$I$500,3,FALSE)</f>
        <v>#N/A</v>
      </c>
      <c r="H1164" s="34" t="e">
        <f>VLOOKUP($B1164,三大法人買賣超!$A$4:$I$500,5,FALSE)</f>
        <v>#N/A</v>
      </c>
      <c r="I1164" s="27" t="e">
        <f>VLOOKUP($B1164,三大法人買賣超!$A$4:$I$500,7,FALSE)</f>
        <v>#N/A</v>
      </c>
      <c r="J1164" s="27" t="e">
        <f>VLOOKUP($B1164,三大法人買賣超!$A$4:$I$500,9,FALSE)</f>
        <v>#N/A</v>
      </c>
      <c r="K1164" s="37">
        <f>新台幣匯率美元指數!B1165</f>
        <v>0</v>
      </c>
      <c r="L1164" s="38">
        <f>新台幣匯率美元指數!C1165</f>
        <v>0</v>
      </c>
      <c r="M1164" s="39">
        <f>新台幣匯率美元指數!D1165</f>
        <v>0</v>
      </c>
      <c r="N1164" s="27" t="e">
        <f>VLOOKUP($B1164,外資期貨未平倉口數!$A$4:$M$499,4,FALSE)</f>
        <v>#N/A</v>
      </c>
      <c r="O1164" s="27" t="e">
        <f>VLOOKUP($B1164,外資期貨未平倉口數!$A$4:$M$499,9,FALSE)</f>
        <v>#N/A</v>
      </c>
      <c r="P1164" s="27" t="e">
        <f>VLOOKUP($B1164,外資期貨未平倉口數!$A$4:$M$499,10,FALSE)</f>
        <v>#N/A</v>
      </c>
      <c r="Q1164" s="27" t="e">
        <f>VLOOKUP($B1164,外資期貨未平倉口數!$A$4:$M$499,11,FALSE)</f>
        <v>#N/A</v>
      </c>
      <c r="R1164" s="64" t="e">
        <f>VLOOKUP($B1164,選擇權未平倉餘額!$A$4:$I$500,6,FALSE)</f>
        <v>#N/A</v>
      </c>
      <c r="S1164" s="64" t="e">
        <f>VLOOKUP($B1164,選擇權未平倉餘額!$A$4:$I$500,7,FALSE)</f>
        <v>#N/A</v>
      </c>
      <c r="T1164" s="64" t="e">
        <f>VLOOKUP($B1164,選擇權未平倉餘額!$A$4:$I$500,8,FALSE)</f>
        <v>#N/A</v>
      </c>
      <c r="U1164" s="64" t="e">
        <f>VLOOKUP($B1164,選擇權未平倉餘額!$A$4:$I$500,9,FALSE)</f>
        <v>#N/A</v>
      </c>
      <c r="V1164" s="39" t="e">
        <f>VLOOKUP($B1164,臺指選擇權P_C_Ratios!$A$4:$C$500,3,FALSE)</f>
        <v>#N/A</v>
      </c>
      <c r="W1164" s="41" t="e">
        <f>VLOOKUP($B1164,散戶多空比!$A$6:$L$500,12,FALSE)</f>
        <v>#N/A</v>
      </c>
      <c r="X1164" s="40" t="e">
        <f>VLOOKUP($B1164,期貨大額交易人未沖銷部位!$A$4:$O$499,4,FALSE)</f>
        <v>#N/A</v>
      </c>
      <c r="Y1164" s="40" t="e">
        <f>VLOOKUP($B1164,期貨大額交易人未沖銷部位!$A$4:$O$499,7,FALSE)</f>
        <v>#N/A</v>
      </c>
      <c r="Z1164" s="40" t="e">
        <f>VLOOKUP($B1164,期貨大額交易人未沖銷部位!$A$4:$O$499,10,FALSE)</f>
        <v>#N/A</v>
      </c>
      <c r="AA1164" s="40" t="e">
        <f>VLOOKUP($B1164,期貨大額交易人未沖銷部位!$A$4:$O$499,13,FALSE)</f>
        <v>#N/A</v>
      </c>
      <c r="AB1164" s="40" t="e">
        <f>VLOOKUP($B1164,期貨大額交易人未沖銷部位!$A$4:$O$499,14,FALSE)</f>
        <v>#N/A</v>
      </c>
      <c r="AC1164" s="40" t="e">
        <f>VLOOKUP($B1164,期貨大額交易人未沖銷部位!$A$4:$O$499,15,FALSE)</f>
        <v>#N/A</v>
      </c>
      <c r="AD1164" s="33" t="e">
        <f>VLOOKUP($B1164,三大美股走勢!$A$4:$J$495,4,FALSE)</f>
        <v>#N/A</v>
      </c>
      <c r="AE1164" s="33" t="e">
        <f>VLOOKUP($B1164,三大美股走勢!$A$4:$J$495,7,FALSE)</f>
        <v>#N/A</v>
      </c>
      <c r="AF1164" s="33" t="e">
        <f>VLOOKUP($B1164,三大美股走勢!$A$4:$J$495,10,FALSE)</f>
        <v>#N/A</v>
      </c>
    </row>
    <row r="1165" spans="2:32">
      <c r="B1165" s="32">
        <v>43944</v>
      </c>
      <c r="C1165" s="33" t="e">
        <f>VLOOKUP($B1165,大盤與近月台指!$A$4:$I$499,2,FALSE)</f>
        <v>#N/A</v>
      </c>
      <c r="D1165" s="34" t="e">
        <f>VLOOKUP($B1165,大盤與近月台指!$A$4:$I$499,3,FALSE)</f>
        <v>#N/A</v>
      </c>
      <c r="E1165" s="35" t="e">
        <f>VLOOKUP($B1165,大盤與近月台指!$A$4:$I$499,4,FALSE)</f>
        <v>#N/A</v>
      </c>
      <c r="F1165" s="33" t="e">
        <f>VLOOKUP($B1165,大盤與近月台指!$A$4:$I$499,5,FALSE)</f>
        <v>#N/A</v>
      </c>
      <c r="G1165" s="49" t="e">
        <f>VLOOKUP($B1165,三大法人買賣超!$A$4:$I$500,3,FALSE)</f>
        <v>#N/A</v>
      </c>
      <c r="H1165" s="34" t="e">
        <f>VLOOKUP($B1165,三大法人買賣超!$A$4:$I$500,5,FALSE)</f>
        <v>#N/A</v>
      </c>
      <c r="I1165" s="27" t="e">
        <f>VLOOKUP($B1165,三大法人買賣超!$A$4:$I$500,7,FALSE)</f>
        <v>#N/A</v>
      </c>
      <c r="J1165" s="27" t="e">
        <f>VLOOKUP($B1165,三大法人買賣超!$A$4:$I$500,9,FALSE)</f>
        <v>#N/A</v>
      </c>
      <c r="K1165" s="37">
        <f>新台幣匯率美元指數!B1166</f>
        <v>0</v>
      </c>
      <c r="L1165" s="38">
        <f>新台幣匯率美元指數!C1166</f>
        <v>0</v>
      </c>
      <c r="M1165" s="39">
        <f>新台幣匯率美元指數!D1166</f>
        <v>0</v>
      </c>
      <c r="N1165" s="27" t="e">
        <f>VLOOKUP($B1165,外資期貨未平倉口數!$A$4:$M$499,4,FALSE)</f>
        <v>#N/A</v>
      </c>
      <c r="O1165" s="27" t="e">
        <f>VLOOKUP($B1165,外資期貨未平倉口數!$A$4:$M$499,9,FALSE)</f>
        <v>#N/A</v>
      </c>
      <c r="P1165" s="27" t="e">
        <f>VLOOKUP($B1165,外資期貨未平倉口數!$A$4:$M$499,10,FALSE)</f>
        <v>#N/A</v>
      </c>
      <c r="Q1165" s="27" t="e">
        <f>VLOOKUP($B1165,外資期貨未平倉口數!$A$4:$M$499,11,FALSE)</f>
        <v>#N/A</v>
      </c>
      <c r="R1165" s="64" t="e">
        <f>VLOOKUP($B1165,選擇權未平倉餘額!$A$4:$I$500,6,FALSE)</f>
        <v>#N/A</v>
      </c>
      <c r="S1165" s="64" t="e">
        <f>VLOOKUP($B1165,選擇權未平倉餘額!$A$4:$I$500,7,FALSE)</f>
        <v>#N/A</v>
      </c>
      <c r="T1165" s="64" t="e">
        <f>VLOOKUP($B1165,選擇權未平倉餘額!$A$4:$I$500,8,FALSE)</f>
        <v>#N/A</v>
      </c>
      <c r="U1165" s="64" t="e">
        <f>VLOOKUP($B1165,選擇權未平倉餘額!$A$4:$I$500,9,FALSE)</f>
        <v>#N/A</v>
      </c>
      <c r="V1165" s="39" t="e">
        <f>VLOOKUP($B1165,臺指選擇權P_C_Ratios!$A$4:$C$500,3,FALSE)</f>
        <v>#N/A</v>
      </c>
      <c r="W1165" s="41" t="e">
        <f>VLOOKUP($B1165,散戶多空比!$A$6:$L$500,12,FALSE)</f>
        <v>#N/A</v>
      </c>
      <c r="X1165" s="40" t="e">
        <f>VLOOKUP($B1165,期貨大額交易人未沖銷部位!$A$4:$O$499,4,FALSE)</f>
        <v>#N/A</v>
      </c>
      <c r="Y1165" s="40" t="e">
        <f>VLOOKUP($B1165,期貨大額交易人未沖銷部位!$A$4:$O$499,7,FALSE)</f>
        <v>#N/A</v>
      </c>
      <c r="Z1165" s="40" t="e">
        <f>VLOOKUP($B1165,期貨大額交易人未沖銷部位!$A$4:$O$499,10,FALSE)</f>
        <v>#N/A</v>
      </c>
      <c r="AA1165" s="40" t="e">
        <f>VLOOKUP($B1165,期貨大額交易人未沖銷部位!$A$4:$O$499,13,FALSE)</f>
        <v>#N/A</v>
      </c>
      <c r="AB1165" s="40" t="e">
        <f>VLOOKUP($B1165,期貨大額交易人未沖銷部位!$A$4:$O$499,14,FALSE)</f>
        <v>#N/A</v>
      </c>
      <c r="AC1165" s="40" t="e">
        <f>VLOOKUP($B1165,期貨大額交易人未沖銷部位!$A$4:$O$499,15,FALSE)</f>
        <v>#N/A</v>
      </c>
      <c r="AD1165" s="33" t="e">
        <f>VLOOKUP($B1165,三大美股走勢!$A$4:$J$495,4,FALSE)</f>
        <v>#N/A</v>
      </c>
      <c r="AE1165" s="33" t="e">
        <f>VLOOKUP($B1165,三大美股走勢!$A$4:$J$495,7,FALSE)</f>
        <v>#N/A</v>
      </c>
      <c r="AF1165" s="33" t="e">
        <f>VLOOKUP($B1165,三大美股走勢!$A$4:$J$495,10,FALSE)</f>
        <v>#N/A</v>
      </c>
    </row>
    <row r="1166" spans="2:32">
      <c r="B1166" s="32">
        <v>43945</v>
      </c>
      <c r="C1166" s="33" t="e">
        <f>VLOOKUP($B1166,大盤與近月台指!$A$4:$I$499,2,FALSE)</f>
        <v>#N/A</v>
      </c>
      <c r="D1166" s="34" t="e">
        <f>VLOOKUP($B1166,大盤與近月台指!$A$4:$I$499,3,FALSE)</f>
        <v>#N/A</v>
      </c>
      <c r="E1166" s="35" t="e">
        <f>VLOOKUP($B1166,大盤與近月台指!$A$4:$I$499,4,FALSE)</f>
        <v>#N/A</v>
      </c>
      <c r="F1166" s="33" t="e">
        <f>VLOOKUP($B1166,大盤與近月台指!$A$4:$I$499,5,FALSE)</f>
        <v>#N/A</v>
      </c>
      <c r="G1166" s="49" t="e">
        <f>VLOOKUP($B1166,三大法人買賣超!$A$4:$I$500,3,FALSE)</f>
        <v>#N/A</v>
      </c>
      <c r="H1166" s="34" t="e">
        <f>VLOOKUP($B1166,三大法人買賣超!$A$4:$I$500,5,FALSE)</f>
        <v>#N/A</v>
      </c>
      <c r="I1166" s="27" t="e">
        <f>VLOOKUP($B1166,三大法人買賣超!$A$4:$I$500,7,FALSE)</f>
        <v>#N/A</v>
      </c>
      <c r="J1166" s="27" t="e">
        <f>VLOOKUP($B1166,三大法人買賣超!$A$4:$I$500,9,FALSE)</f>
        <v>#N/A</v>
      </c>
      <c r="K1166" s="37">
        <f>新台幣匯率美元指數!B1167</f>
        <v>0</v>
      </c>
      <c r="L1166" s="38">
        <f>新台幣匯率美元指數!C1167</f>
        <v>0</v>
      </c>
      <c r="M1166" s="39">
        <f>新台幣匯率美元指數!D1167</f>
        <v>0</v>
      </c>
      <c r="N1166" s="27" t="e">
        <f>VLOOKUP($B1166,外資期貨未平倉口數!$A$4:$M$499,4,FALSE)</f>
        <v>#N/A</v>
      </c>
      <c r="O1166" s="27" t="e">
        <f>VLOOKUP($B1166,外資期貨未平倉口數!$A$4:$M$499,9,FALSE)</f>
        <v>#N/A</v>
      </c>
      <c r="P1166" s="27" t="e">
        <f>VLOOKUP($B1166,外資期貨未平倉口數!$A$4:$M$499,10,FALSE)</f>
        <v>#N/A</v>
      </c>
      <c r="Q1166" s="27" t="e">
        <f>VLOOKUP($B1166,外資期貨未平倉口數!$A$4:$M$499,11,FALSE)</f>
        <v>#N/A</v>
      </c>
      <c r="R1166" s="64" t="e">
        <f>VLOOKUP($B1166,選擇權未平倉餘額!$A$4:$I$500,6,FALSE)</f>
        <v>#N/A</v>
      </c>
      <c r="S1166" s="64" t="e">
        <f>VLOOKUP($B1166,選擇權未平倉餘額!$A$4:$I$500,7,FALSE)</f>
        <v>#N/A</v>
      </c>
      <c r="T1166" s="64" t="e">
        <f>VLOOKUP($B1166,選擇權未平倉餘額!$A$4:$I$500,8,FALSE)</f>
        <v>#N/A</v>
      </c>
      <c r="U1166" s="64" t="e">
        <f>VLOOKUP($B1166,選擇權未平倉餘額!$A$4:$I$500,9,FALSE)</f>
        <v>#N/A</v>
      </c>
      <c r="V1166" s="39" t="e">
        <f>VLOOKUP($B1166,臺指選擇權P_C_Ratios!$A$4:$C$500,3,FALSE)</f>
        <v>#N/A</v>
      </c>
      <c r="W1166" s="41" t="e">
        <f>VLOOKUP($B1166,散戶多空比!$A$6:$L$500,12,FALSE)</f>
        <v>#N/A</v>
      </c>
      <c r="X1166" s="40" t="e">
        <f>VLOOKUP($B1166,期貨大額交易人未沖銷部位!$A$4:$O$499,4,FALSE)</f>
        <v>#N/A</v>
      </c>
      <c r="Y1166" s="40" t="e">
        <f>VLOOKUP($B1166,期貨大額交易人未沖銷部位!$A$4:$O$499,7,FALSE)</f>
        <v>#N/A</v>
      </c>
      <c r="Z1166" s="40" t="e">
        <f>VLOOKUP($B1166,期貨大額交易人未沖銷部位!$A$4:$O$499,10,FALSE)</f>
        <v>#N/A</v>
      </c>
      <c r="AA1166" s="40" t="e">
        <f>VLOOKUP($B1166,期貨大額交易人未沖銷部位!$A$4:$O$499,13,FALSE)</f>
        <v>#N/A</v>
      </c>
      <c r="AB1166" s="40" t="e">
        <f>VLOOKUP($B1166,期貨大額交易人未沖銷部位!$A$4:$O$499,14,FALSE)</f>
        <v>#N/A</v>
      </c>
      <c r="AC1166" s="40" t="e">
        <f>VLOOKUP($B1166,期貨大額交易人未沖銷部位!$A$4:$O$499,15,FALSE)</f>
        <v>#N/A</v>
      </c>
      <c r="AD1166" s="33" t="e">
        <f>VLOOKUP($B1166,三大美股走勢!$A$4:$J$495,4,FALSE)</f>
        <v>#N/A</v>
      </c>
      <c r="AE1166" s="33" t="e">
        <f>VLOOKUP($B1166,三大美股走勢!$A$4:$J$495,7,FALSE)</f>
        <v>#N/A</v>
      </c>
      <c r="AF1166" s="33" t="e">
        <f>VLOOKUP($B1166,三大美股走勢!$A$4:$J$495,10,FALSE)</f>
        <v>#N/A</v>
      </c>
    </row>
    <row r="1167" spans="2:32">
      <c r="B1167" s="32">
        <v>43946</v>
      </c>
      <c r="C1167" s="33" t="e">
        <f>VLOOKUP($B1167,大盤與近月台指!$A$4:$I$499,2,FALSE)</f>
        <v>#N/A</v>
      </c>
      <c r="D1167" s="34" t="e">
        <f>VLOOKUP($B1167,大盤與近月台指!$A$4:$I$499,3,FALSE)</f>
        <v>#N/A</v>
      </c>
      <c r="E1167" s="35" t="e">
        <f>VLOOKUP($B1167,大盤與近月台指!$A$4:$I$499,4,FALSE)</f>
        <v>#N/A</v>
      </c>
      <c r="F1167" s="33" t="e">
        <f>VLOOKUP($B1167,大盤與近月台指!$A$4:$I$499,5,FALSE)</f>
        <v>#N/A</v>
      </c>
      <c r="G1167" s="49" t="e">
        <f>VLOOKUP($B1167,三大法人買賣超!$A$4:$I$500,3,FALSE)</f>
        <v>#N/A</v>
      </c>
      <c r="H1167" s="34" t="e">
        <f>VLOOKUP($B1167,三大法人買賣超!$A$4:$I$500,5,FALSE)</f>
        <v>#N/A</v>
      </c>
      <c r="I1167" s="27" t="e">
        <f>VLOOKUP($B1167,三大法人買賣超!$A$4:$I$500,7,FALSE)</f>
        <v>#N/A</v>
      </c>
      <c r="J1167" s="27" t="e">
        <f>VLOOKUP($B1167,三大法人買賣超!$A$4:$I$500,9,FALSE)</f>
        <v>#N/A</v>
      </c>
      <c r="K1167" s="37">
        <f>新台幣匯率美元指數!B1168</f>
        <v>0</v>
      </c>
      <c r="L1167" s="38">
        <f>新台幣匯率美元指數!C1168</f>
        <v>0</v>
      </c>
      <c r="M1167" s="39">
        <f>新台幣匯率美元指數!D1168</f>
        <v>0</v>
      </c>
      <c r="N1167" s="27" t="e">
        <f>VLOOKUP($B1167,外資期貨未平倉口數!$A$4:$M$499,4,FALSE)</f>
        <v>#N/A</v>
      </c>
      <c r="O1167" s="27" t="e">
        <f>VLOOKUP($B1167,外資期貨未平倉口數!$A$4:$M$499,9,FALSE)</f>
        <v>#N/A</v>
      </c>
      <c r="P1167" s="27" t="e">
        <f>VLOOKUP($B1167,外資期貨未平倉口數!$A$4:$M$499,10,FALSE)</f>
        <v>#N/A</v>
      </c>
      <c r="Q1167" s="27" t="e">
        <f>VLOOKUP($B1167,外資期貨未平倉口數!$A$4:$M$499,11,FALSE)</f>
        <v>#N/A</v>
      </c>
      <c r="R1167" s="64" t="e">
        <f>VLOOKUP($B1167,選擇權未平倉餘額!$A$4:$I$500,6,FALSE)</f>
        <v>#N/A</v>
      </c>
      <c r="S1167" s="64" t="e">
        <f>VLOOKUP($B1167,選擇權未平倉餘額!$A$4:$I$500,7,FALSE)</f>
        <v>#N/A</v>
      </c>
      <c r="T1167" s="64" t="e">
        <f>VLOOKUP($B1167,選擇權未平倉餘額!$A$4:$I$500,8,FALSE)</f>
        <v>#N/A</v>
      </c>
      <c r="U1167" s="64" t="e">
        <f>VLOOKUP($B1167,選擇權未平倉餘額!$A$4:$I$500,9,FALSE)</f>
        <v>#N/A</v>
      </c>
      <c r="V1167" s="39" t="e">
        <f>VLOOKUP($B1167,臺指選擇權P_C_Ratios!$A$4:$C$500,3,FALSE)</f>
        <v>#N/A</v>
      </c>
      <c r="W1167" s="41" t="e">
        <f>VLOOKUP($B1167,散戶多空比!$A$6:$L$500,12,FALSE)</f>
        <v>#N/A</v>
      </c>
      <c r="X1167" s="40" t="e">
        <f>VLOOKUP($B1167,期貨大額交易人未沖銷部位!$A$4:$O$499,4,FALSE)</f>
        <v>#N/A</v>
      </c>
      <c r="Y1167" s="40" t="e">
        <f>VLOOKUP($B1167,期貨大額交易人未沖銷部位!$A$4:$O$499,7,FALSE)</f>
        <v>#N/A</v>
      </c>
      <c r="Z1167" s="40" t="e">
        <f>VLOOKUP($B1167,期貨大額交易人未沖銷部位!$A$4:$O$499,10,FALSE)</f>
        <v>#N/A</v>
      </c>
      <c r="AA1167" s="40" t="e">
        <f>VLOOKUP($B1167,期貨大額交易人未沖銷部位!$A$4:$O$499,13,FALSE)</f>
        <v>#N/A</v>
      </c>
      <c r="AB1167" s="40" t="e">
        <f>VLOOKUP($B1167,期貨大額交易人未沖銷部位!$A$4:$O$499,14,FALSE)</f>
        <v>#N/A</v>
      </c>
      <c r="AC1167" s="40" t="e">
        <f>VLOOKUP($B1167,期貨大額交易人未沖銷部位!$A$4:$O$499,15,FALSE)</f>
        <v>#N/A</v>
      </c>
      <c r="AD1167" s="33" t="e">
        <f>VLOOKUP($B1167,三大美股走勢!$A$4:$J$495,4,FALSE)</f>
        <v>#N/A</v>
      </c>
      <c r="AE1167" s="33" t="e">
        <f>VLOOKUP($B1167,三大美股走勢!$A$4:$J$495,7,FALSE)</f>
        <v>#N/A</v>
      </c>
      <c r="AF1167" s="33" t="e">
        <f>VLOOKUP($B1167,三大美股走勢!$A$4:$J$495,10,FALSE)</f>
        <v>#N/A</v>
      </c>
    </row>
    <row r="1168" spans="2:32">
      <c r="B1168" s="32">
        <v>43947</v>
      </c>
      <c r="C1168" s="33" t="e">
        <f>VLOOKUP($B1168,大盤與近月台指!$A$4:$I$499,2,FALSE)</f>
        <v>#N/A</v>
      </c>
      <c r="D1168" s="34" t="e">
        <f>VLOOKUP($B1168,大盤與近月台指!$A$4:$I$499,3,FALSE)</f>
        <v>#N/A</v>
      </c>
      <c r="E1168" s="35" t="e">
        <f>VLOOKUP($B1168,大盤與近月台指!$A$4:$I$499,4,FALSE)</f>
        <v>#N/A</v>
      </c>
      <c r="F1168" s="33" t="e">
        <f>VLOOKUP($B1168,大盤與近月台指!$A$4:$I$499,5,FALSE)</f>
        <v>#N/A</v>
      </c>
      <c r="G1168" s="49" t="e">
        <f>VLOOKUP($B1168,三大法人買賣超!$A$4:$I$500,3,FALSE)</f>
        <v>#N/A</v>
      </c>
      <c r="H1168" s="34" t="e">
        <f>VLOOKUP($B1168,三大法人買賣超!$A$4:$I$500,5,FALSE)</f>
        <v>#N/A</v>
      </c>
      <c r="I1168" s="27" t="e">
        <f>VLOOKUP($B1168,三大法人買賣超!$A$4:$I$500,7,FALSE)</f>
        <v>#N/A</v>
      </c>
      <c r="J1168" s="27" t="e">
        <f>VLOOKUP($B1168,三大法人買賣超!$A$4:$I$500,9,FALSE)</f>
        <v>#N/A</v>
      </c>
      <c r="K1168" s="37">
        <f>新台幣匯率美元指數!B1169</f>
        <v>0</v>
      </c>
      <c r="L1168" s="38">
        <f>新台幣匯率美元指數!C1169</f>
        <v>0</v>
      </c>
      <c r="M1168" s="39">
        <f>新台幣匯率美元指數!D1169</f>
        <v>0</v>
      </c>
      <c r="N1168" s="27" t="e">
        <f>VLOOKUP($B1168,外資期貨未平倉口數!$A$4:$M$499,4,FALSE)</f>
        <v>#N/A</v>
      </c>
      <c r="O1168" s="27" t="e">
        <f>VLOOKUP($B1168,外資期貨未平倉口數!$A$4:$M$499,9,FALSE)</f>
        <v>#N/A</v>
      </c>
      <c r="P1168" s="27" t="e">
        <f>VLOOKUP($B1168,外資期貨未平倉口數!$A$4:$M$499,10,FALSE)</f>
        <v>#N/A</v>
      </c>
      <c r="Q1168" s="27" t="e">
        <f>VLOOKUP($B1168,外資期貨未平倉口數!$A$4:$M$499,11,FALSE)</f>
        <v>#N/A</v>
      </c>
      <c r="R1168" s="64" t="e">
        <f>VLOOKUP($B1168,選擇權未平倉餘額!$A$4:$I$500,6,FALSE)</f>
        <v>#N/A</v>
      </c>
      <c r="S1168" s="64" t="e">
        <f>VLOOKUP($B1168,選擇權未平倉餘額!$A$4:$I$500,7,FALSE)</f>
        <v>#N/A</v>
      </c>
      <c r="T1168" s="64" t="e">
        <f>VLOOKUP($B1168,選擇權未平倉餘額!$A$4:$I$500,8,FALSE)</f>
        <v>#N/A</v>
      </c>
      <c r="U1168" s="64" t="e">
        <f>VLOOKUP($B1168,選擇權未平倉餘額!$A$4:$I$500,9,FALSE)</f>
        <v>#N/A</v>
      </c>
      <c r="V1168" s="39" t="e">
        <f>VLOOKUP($B1168,臺指選擇權P_C_Ratios!$A$4:$C$500,3,FALSE)</f>
        <v>#N/A</v>
      </c>
      <c r="W1168" s="41" t="e">
        <f>VLOOKUP($B1168,散戶多空比!$A$6:$L$500,12,FALSE)</f>
        <v>#N/A</v>
      </c>
      <c r="X1168" s="40" t="e">
        <f>VLOOKUP($B1168,期貨大額交易人未沖銷部位!$A$4:$O$499,4,FALSE)</f>
        <v>#N/A</v>
      </c>
      <c r="Y1168" s="40" t="e">
        <f>VLOOKUP($B1168,期貨大額交易人未沖銷部位!$A$4:$O$499,7,FALSE)</f>
        <v>#N/A</v>
      </c>
      <c r="Z1168" s="40" t="e">
        <f>VLOOKUP($B1168,期貨大額交易人未沖銷部位!$A$4:$O$499,10,FALSE)</f>
        <v>#N/A</v>
      </c>
      <c r="AA1168" s="40" t="e">
        <f>VLOOKUP($B1168,期貨大額交易人未沖銷部位!$A$4:$O$499,13,FALSE)</f>
        <v>#N/A</v>
      </c>
      <c r="AB1168" s="40" t="e">
        <f>VLOOKUP($B1168,期貨大額交易人未沖銷部位!$A$4:$O$499,14,FALSE)</f>
        <v>#N/A</v>
      </c>
      <c r="AC1168" s="40" t="e">
        <f>VLOOKUP($B1168,期貨大額交易人未沖銷部位!$A$4:$O$499,15,FALSE)</f>
        <v>#N/A</v>
      </c>
      <c r="AD1168" s="33" t="e">
        <f>VLOOKUP($B1168,三大美股走勢!$A$4:$J$495,4,FALSE)</f>
        <v>#N/A</v>
      </c>
      <c r="AE1168" s="33" t="e">
        <f>VLOOKUP($B1168,三大美股走勢!$A$4:$J$495,7,FALSE)</f>
        <v>#N/A</v>
      </c>
      <c r="AF1168" s="33" t="e">
        <f>VLOOKUP($B1168,三大美股走勢!$A$4:$J$495,10,FALSE)</f>
        <v>#N/A</v>
      </c>
    </row>
    <row r="1169" spans="2:32">
      <c r="B1169" s="32">
        <v>43948</v>
      </c>
      <c r="C1169" s="33" t="e">
        <f>VLOOKUP($B1169,大盤與近月台指!$A$4:$I$499,2,FALSE)</f>
        <v>#N/A</v>
      </c>
      <c r="D1169" s="34" t="e">
        <f>VLOOKUP($B1169,大盤與近月台指!$A$4:$I$499,3,FALSE)</f>
        <v>#N/A</v>
      </c>
      <c r="E1169" s="35" t="e">
        <f>VLOOKUP($B1169,大盤與近月台指!$A$4:$I$499,4,FALSE)</f>
        <v>#N/A</v>
      </c>
      <c r="F1169" s="33" t="e">
        <f>VLOOKUP($B1169,大盤與近月台指!$A$4:$I$499,5,FALSE)</f>
        <v>#N/A</v>
      </c>
      <c r="G1169" s="49" t="e">
        <f>VLOOKUP($B1169,三大法人買賣超!$A$4:$I$500,3,FALSE)</f>
        <v>#N/A</v>
      </c>
      <c r="H1169" s="34" t="e">
        <f>VLOOKUP($B1169,三大法人買賣超!$A$4:$I$500,5,FALSE)</f>
        <v>#N/A</v>
      </c>
      <c r="I1169" s="27" t="e">
        <f>VLOOKUP($B1169,三大法人買賣超!$A$4:$I$500,7,FALSE)</f>
        <v>#N/A</v>
      </c>
      <c r="J1169" s="27" t="e">
        <f>VLOOKUP($B1169,三大法人買賣超!$A$4:$I$500,9,FALSE)</f>
        <v>#N/A</v>
      </c>
      <c r="K1169" s="37">
        <f>新台幣匯率美元指數!B1170</f>
        <v>0</v>
      </c>
      <c r="L1169" s="38">
        <f>新台幣匯率美元指數!C1170</f>
        <v>0</v>
      </c>
      <c r="M1169" s="39">
        <f>新台幣匯率美元指數!D1170</f>
        <v>0</v>
      </c>
      <c r="N1169" s="27" t="e">
        <f>VLOOKUP($B1169,外資期貨未平倉口數!$A$4:$M$499,4,FALSE)</f>
        <v>#N/A</v>
      </c>
      <c r="O1169" s="27" t="e">
        <f>VLOOKUP($B1169,外資期貨未平倉口數!$A$4:$M$499,9,FALSE)</f>
        <v>#N/A</v>
      </c>
      <c r="P1169" s="27" t="e">
        <f>VLOOKUP($B1169,外資期貨未平倉口數!$A$4:$M$499,10,FALSE)</f>
        <v>#N/A</v>
      </c>
      <c r="Q1169" s="27" t="e">
        <f>VLOOKUP($B1169,外資期貨未平倉口數!$A$4:$M$499,11,FALSE)</f>
        <v>#N/A</v>
      </c>
      <c r="R1169" s="64" t="e">
        <f>VLOOKUP($B1169,選擇權未平倉餘額!$A$4:$I$500,6,FALSE)</f>
        <v>#N/A</v>
      </c>
      <c r="S1169" s="64" t="e">
        <f>VLOOKUP($B1169,選擇權未平倉餘額!$A$4:$I$500,7,FALSE)</f>
        <v>#N/A</v>
      </c>
      <c r="T1169" s="64" t="e">
        <f>VLOOKUP($B1169,選擇權未平倉餘額!$A$4:$I$500,8,FALSE)</f>
        <v>#N/A</v>
      </c>
      <c r="U1169" s="64" t="e">
        <f>VLOOKUP($B1169,選擇權未平倉餘額!$A$4:$I$500,9,FALSE)</f>
        <v>#N/A</v>
      </c>
      <c r="V1169" s="39" t="e">
        <f>VLOOKUP($B1169,臺指選擇權P_C_Ratios!$A$4:$C$500,3,FALSE)</f>
        <v>#N/A</v>
      </c>
      <c r="W1169" s="41" t="e">
        <f>VLOOKUP($B1169,散戶多空比!$A$6:$L$500,12,FALSE)</f>
        <v>#N/A</v>
      </c>
      <c r="X1169" s="40" t="e">
        <f>VLOOKUP($B1169,期貨大額交易人未沖銷部位!$A$4:$O$499,4,FALSE)</f>
        <v>#N/A</v>
      </c>
      <c r="Y1169" s="40" t="e">
        <f>VLOOKUP($B1169,期貨大額交易人未沖銷部位!$A$4:$O$499,7,FALSE)</f>
        <v>#N/A</v>
      </c>
      <c r="Z1169" s="40" t="e">
        <f>VLOOKUP($B1169,期貨大額交易人未沖銷部位!$A$4:$O$499,10,FALSE)</f>
        <v>#N/A</v>
      </c>
      <c r="AA1169" s="40" t="e">
        <f>VLOOKUP($B1169,期貨大額交易人未沖銷部位!$A$4:$O$499,13,FALSE)</f>
        <v>#N/A</v>
      </c>
      <c r="AB1169" s="40" t="e">
        <f>VLOOKUP($B1169,期貨大額交易人未沖銷部位!$A$4:$O$499,14,FALSE)</f>
        <v>#N/A</v>
      </c>
      <c r="AC1169" s="40" t="e">
        <f>VLOOKUP($B1169,期貨大額交易人未沖銷部位!$A$4:$O$499,15,FALSE)</f>
        <v>#N/A</v>
      </c>
      <c r="AD1169" s="33" t="e">
        <f>VLOOKUP($B1169,三大美股走勢!$A$4:$J$495,4,FALSE)</f>
        <v>#N/A</v>
      </c>
      <c r="AE1169" s="33" t="e">
        <f>VLOOKUP($B1169,三大美股走勢!$A$4:$J$495,7,FALSE)</f>
        <v>#N/A</v>
      </c>
      <c r="AF1169" s="33" t="e">
        <f>VLOOKUP($B1169,三大美股走勢!$A$4:$J$495,10,FALSE)</f>
        <v>#N/A</v>
      </c>
    </row>
    <row r="1170" spans="2:32">
      <c r="B1170" s="32">
        <v>43949</v>
      </c>
      <c r="C1170" s="33" t="e">
        <f>VLOOKUP($B1170,大盤與近月台指!$A$4:$I$499,2,FALSE)</f>
        <v>#N/A</v>
      </c>
      <c r="D1170" s="34" t="e">
        <f>VLOOKUP($B1170,大盤與近月台指!$A$4:$I$499,3,FALSE)</f>
        <v>#N/A</v>
      </c>
      <c r="E1170" s="35" t="e">
        <f>VLOOKUP($B1170,大盤與近月台指!$A$4:$I$499,4,FALSE)</f>
        <v>#N/A</v>
      </c>
      <c r="F1170" s="33" t="e">
        <f>VLOOKUP($B1170,大盤與近月台指!$A$4:$I$499,5,FALSE)</f>
        <v>#N/A</v>
      </c>
      <c r="G1170" s="49" t="e">
        <f>VLOOKUP($B1170,三大法人買賣超!$A$4:$I$500,3,FALSE)</f>
        <v>#N/A</v>
      </c>
      <c r="H1170" s="34" t="e">
        <f>VLOOKUP($B1170,三大法人買賣超!$A$4:$I$500,5,FALSE)</f>
        <v>#N/A</v>
      </c>
      <c r="I1170" s="27" t="e">
        <f>VLOOKUP($B1170,三大法人買賣超!$A$4:$I$500,7,FALSE)</f>
        <v>#N/A</v>
      </c>
      <c r="J1170" s="27" t="e">
        <f>VLOOKUP($B1170,三大法人買賣超!$A$4:$I$500,9,FALSE)</f>
        <v>#N/A</v>
      </c>
      <c r="K1170" s="37">
        <f>新台幣匯率美元指數!B1171</f>
        <v>0</v>
      </c>
      <c r="L1170" s="38">
        <f>新台幣匯率美元指數!C1171</f>
        <v>0</v>
      </c>
      <c r="M1170" s="39">
        <f>新台幣匯率美元指數!D1171</f>
        <v>0</v>
      </c>
      <c r="N1170" s="27" t="e">
        <f>VLOOKUP($B1170,外資期貨未平倉口數!$A$4:$M$499,4,FALSE)</f>
        <v>#N/A</v>
      </c>
      <c r="O1170" s="27" t="e">
        <f>VLOOKUP($B1170,外資期貨未平倉口數!$A$4:$M$499,9,FALSE)</f>
        <v>#N/A</v>
      </c>
      <c r="P1170" s="27" t="e">
        <f>VLOOKUP($B1170,外資期貨未平倉口數!$A$4:$M$499,10,FALSE)</f>
        <v>#N/A</v>
      </c>
      <c r="Q1170" s="27" t="e">
        <f>VLOOKUP($B1170,外資期貨未平倉口數!$A$4:$M$499,11,FALSE)</f>
        <v>#N/A</v>
      </c>
      <c r="R1170" s="64" t="e">
        <f>VLOOKUP($B1170,選擇權未平倉餘額!$A$4:$I$500,6,FALSE)</f>
        <v>#N/A</v>
      </c>
      <c r="S1170" s="64" t="e">
        <f>VLOOKUP($B1170,選擇權未平倉餘額!$A$4:$I$500,7,FALSE)</f>
        <v>#N/A</v>
      </c>
      <c r="T1170" s="64" t="e">
        <f>VLOOKUP($B1170,選擇權未平倉餘額!$A$4:$I$500,8,FALSE)</f>
        <v>#N/A</v>
      </c>
      <c r="U1170" s="64" t="e">
        <f>VLOOKUP($B1170,選擇權未平倉餘額!$A$4:$I$500,9,FALSE)</f>
        <v>#N/A</v>
      </c>
      <c r="V1170" s="39" t="e">
        <f>VLOOKUP($B1170,臺指選擇權P_C_Ratios!$A$4:$C$500,3,FALSE)</f>
        <v>#N/A</v>
      </c>
      <c r="W1170" s="41" t="e">
        <f>VLOOKUP($B1170,散戶多空比!$A$6:$L$500,12,FALSE)</f>
        <v>#N/A</v>
      </c>
      <c r="X1170" s="40" t="e">
        <f>VLOOKUP($B1170,期貨大額交易人未沖銷部位!$A$4:$O$499,4,FALSE)</f>
        <v>#N/A</v>
      </c>
      <c r="Y1170" s="40" t="e">
        <f>VLOOKUP($B1170,期貨大額交易人未沖銷部位!$A$4:$O$499,7,FALSE)</f>
        <v>#N/A</v>
      </c>
      <c r="Z1170" s="40" t="e">
        <f>VLOOKUP($B1170,期貨大額交易人未沖銷部位!$A$4:$O$499,10,FALSE)</f>
        <v>#N/A</v>
      </c>
      <c r="AA1170" s="40" t="e">
        <f>VLOOKUP($B1170,期貨大額交易人未沖銷部位!$A$4:$O$499,13,FALSE)</f>
        <v>#N/A</v>
      </c>
      <c r="AB1170" s="40" t="e">
        <f>VLOOKUP($B1170,期貨大額交易人未沖銷部位!$A$4:$O$499,14,FALSE)</f>
        <v>#N/A</v>
      </c>
      <c r="AC1170" s="40" t="e">
        <f>VLOOKUP($B1170,期貨大額交易人未沖銷部位!$A$4:$O$499,15,FALSE)</f>
        <v>#N/A</v>
      </c>
      <c r="AD1170" s="33" t="e">
        <f>VLOOKUP($B1170,三大美股走勢!$A$4:$J$495,4,FALSE)</f>
        <v>#N/A</v>
      </c>
      <c r="AE1170" s="33" t="e">
        <f>VLOOKUP($B1170,三大美股走勢!$A$4:$J$495,7,FALSE)</f>
        <v>#N/A</v>
      </c>
      <c r="AF1170" s="33" t="e">
        <f>VLOOKUP($B1170,三大美股走勢!$A$4:$J$495,10,FALSE)</f>
        <v>#N/A</v>
      </c>
    </row>
    <row r="1171" spans="2:32">
      <c r="B1171" s="32">
        <v>43950</v>
      </c>
      <c r="C1171" s="33" t="e">
        <f>VLOOKUP($B1171,大盤與近月台指!$A$4:$I$499,2,FALSE)</f>
        <v>#N/A</v>
      </c>
      <c r="D1171" s="34" t="e">
        <f>VLOOKUP($B1171,大盤與近月台指!$A$4:$I$499,3,FALSE)</f>
        <v>#N/A</v>
      </c>
      <c r="E1171" s="35" t="e">
        <f>VLOOKUP($B1171,大盤與近月台指!$A$4:$I$499,4,FALSE)</f>
        <v>#N/A</v>
      </c>
      <c r="F1171" s="33" t="e">
        <f>VLOOKUP($B1171,大盤與近月台指!$A$4:$I$499,5,FALSE)</f>
        <v>#N/A</v>
      </c>
      <c r="G1171" s="49" t="e">
        <f>VLOOKUP($B1171,三大法人買賣超!$A$4:$I$500,3,FALSE)</f>
        <v>#N/A</v>
      </c>
      <c r="H1171" s="34" t="e">
        <f>VLOOKUP($B1171,三大法人買賣超!$A$4:$I$500,5,FALSE)</f>
        <v>#N/A</v>
      </c>
      <c r="I1171" s="27" t="e">
        <f>VLOOKUP($B1171,三大法人買賣超!$A$4:$I$500,7,FALSE)</f>
        <v>#N/A</v>
      </c>
      <c r="J1171" s="27" t="e">
        <f>VLOOKUP($B1171,三大法人買賣超!$A$4:$I$500,9,FALSE)</f>
        <v>#N/A</v>
      </c>
      <c r="K1171" s="37">
        <f>新台幣匯率美元指數!B1172</f>
        <v>0</v>
      </c>
      <c r="L1171" s="38">
        <f>新台幣匯率美元指數!C1172</f>
        <v>0</v>
      </c>
      <c r="M1171" s="39">
        <f>新台幣匯率美元指數!D1172</f>
        <v>0</v>
      </c>
      <c r="N1171" s="27" t="e">
        <f>VLOOKUP($B1171,外資期貨未平倉口數!$A$4:$M$499,4,FALSE)</f>
        <v>#N/A</v>
      </c>
      <c r="O1171" s="27" t="e">
        <f>VLOOKUP($B1171,外資期貨未平倉口數!$A$4:$M$499,9,FALSE)</f>
        <v>#N/A</v>
      </c>
      <c r="P1171" s="27" t="e">
        <f>VLOOKUP($B1171,外資期貨未平倉口數!$A$4:$M$499,10,FALSE)</f>
        <v>#N/A</v>
      </c>
      <c r="Q1171" s="27" t="e">
        <f>VLOOKUP($B1171,外資期貨未平倉口數!$A$4:$M$499,11,FALSE)</f>
        <v>#N/A</v>
      </c>
      <c r="R1171" s="64" t="e">
        <f>VLOOKUP($B1171,選擇權未平倉餘額!$A$4:$I$500,6,FALSE)</f>
        <v>#N/A</v>
      </c>
      <c r="S1171" s="64" t="e">
        <f>VLOOKUP($B1171,選擇權未平倉餘額!$A$4:$I$500,7,FALSE)</f>
        <v>#N/A</v>
      </c>
      <c r="T1171" s="64" t="e">
        <f>VLOOKUP($B1171,選擇權未平倉餘額!$A$4:$I$500,8,FALSE)</f>
        <v>#N/A</v>
      </c>
      <c r="U1171" s="64" t="e">
        <f>VLOOKUP($B1171,選擇權未平倉餘額!$A$4:$I$500,9,FALSE)</f>
        <v>#N/A</v>
      </c>
      <c r="V1171" s="39" t="e">
        <f>VLOOKUP($B1171,臺指選擇權P_C_Ratios!$A$4:$C$500,3,FALSE)</f>
        <v>#N/A</v>
      </c>
      <c r="W1171" s="41" t="e">
        <f>VLOOKUP($B1171,散戶多空比!$A$6:$L$500,12,FALSE)</f>
        <v>#N/A</v>
      </c>
      <c r="X1171" s="40" t="e">
        <f>VLOOKUP($B1171,期貨大額交易人未沖銷部位!$A$4:$O$499,4,FALSE)</f>
        <v>#N/A</v>
      </c>
      <c r="Y1171" s="40" t="e">
        <f>VLOOKUP($B1171,期貨大額交易人未沖銷部位!$A$4:$O$499,7,FALSE)</f>
        <v>#N/A</v>
      </c>
      <c r="Z1171" s="40" t="e">
        <f>VLOOKUP($B1171,期貨大額交易人未沖銷部位!$A$4:$O$499,10,FALSE)</f>
        <v>#N/A</v>
      </c>
      <c r="AA1171" s="40" t="e">
        <f>VLOOKUP($B1171,期貨大額交易人未沖銷部位!$A$4:$O$499,13,FALSE)</f>
        <v>#N/A</v>
      </c>
      <c r="AB1171" s="40" t="e">
        <f>VLOOKUP($B1171,期貨大額交易人未沖銷部位!$A$4:$O$499,14,FALSE)</f>
        <v>#N/A</v>
      </c>
      <c r="AC1171" s="40" t="e">
        <f>VLOOKUP($B1171,期貨大額交易人未沖銷部位!$A$4:$O$499,15,FALSE)</f>
        <v>#N/A</v>
      </c>
      <c r="AD1171" s="33" t="e">
        <f>VLOOKUP($B1171,三大美股走勢!$A$4:$J$495,4,FALSE)</f>
        <v>#N/A</v>
      </c>
      <c r="AE1171" s="33" t="e">
        <f>VLOOKUP($B1171,三大美股走勢!$A$4:$J$495,7,FALSE)</f>
        <v>#N/A</v>
      </c>
      <c r="AF1171" s="33" t="e">
        <f>VLOOKUP($B1171,三大美股走勢!$A$4:$J$495,10,FALSE)</f>
        <v>#N/A</v>
      </c>
    </row>
    <row r="1172" spans="2:32">
      <c r="B1172" s="32">
        <v>43951</v>
      </c>
      <c r="C1172" s="33" t="e">
        <f>VLOOKUP($B1172,大盤與近月台指!$A$4:$I$499,2,FALSE)</f>
        <v>#N/A</v>
      </c>
      <c r="D1172" s="34" t="e">
        <f>VLOOKUP($B1172,大盤與近月台指!$A$4:$I$499,3,FALSE)</f>
        <v>#N/A</v>
      </c>
      <c r="E1172" s="35" t="e">
        <f>VLOOKUP($B1172,大盤與近月台指!$A$4:$I$499,4,FALSE)</f>
        <v>#N/A</v>
      </c>
      <c r="F1172" s="33" t="e">
        <f>VLOOKUP($B1172,大盤與近月台指!$A$4:$I$499,5,FALSE)</f>
        <v>#N/A</v>
      </c>
      <c r="G1172" s="49" t="e">
        <f>VLOOKUP($B1172,三大法人買賣超!$A$4:$I$500,3,FALSE)</f>
        <v>#N/A</v>
      </c>
      <c r="H1172" s="34" t="e">
        <f>VLOOKUP($B1172,三大法人買賣超!$A$4:$I$500,5,FALSE)</f>
        <v>#N/A</v>
      </c>
      <c r="I1172" s="27" t="e">
        <f>VLOOKUP($B1172,三大法人買賣超!$A$4:$I$500,7,FALSE)</f>
        <v>#N/A</v>
      </c>
      <c r="J1172" s="27" t="e">
        <f>VLOOKUP($B1172,三大法人買賣超!$A$4:$I$500,9,FALSE)</f>
        <v>#N/A</v>
      </c>
      <c r="K1172" s="37">
        <f>新台幣匯率美元指數!B1173</f>
        <v>0</v>
      </c>
      <c r="L1172" s="38">
        <f>新台幣匯率美元指數!C1173</f>
        <v>0</v>
      </c>
      <c r="M1172" s="39">
        <f>新台幣匯率美元指數!D1173</f>
        <v>0</v>
      </c>
      <c r="N1172" s="27" t="e">
        <f>VLOOKUP($B1172,外資期貨未平倉口數!$A$4:$M$499,4,FALSE)</f>
        <v>#N/A</v>
      </c>
      <c r="O1172" s="27" t="e">
        <f>VLOOKUP($B1172,外資期貨未平倉口數!$A$4:$M$499,9,FALSE)</f>
        <v>#N/A</v>
      </c>
      <c r="P1172" s="27" t="e">
        <f>VLOOKUP($B1172,外資期貨未平倉口數!$A$4:$M$499,10,FALSE)</f>
        <v>#N/A</v>
      </c>
      <c r="Q1172" s="27" t="e">
        <f>VLOOKUP($B1172,外資期貨未平倉口數!$A$4:$M$499,11,FALSE)</f>
        <v>#N/A</v>
      </c>
      <c r="R1172" s="64" t="e">
        <f>VLOOKUP($B1172,選擇權未平倉餘額!$A$4:$I$500,6,FALSE)</f>
        <v>#N/A</v>
      </c>
      <c r="S1172" s="64" t="e">
        <f>VLOOKUP($B1172,選擇權未平倉餘額!$A$4:$I$500,7,FALSE)</f>
        <v>#N/A</v>
      </c>
      <c r="T1172" s="64" t="e">
        <f>VLOOKUP($B1172,選擇權未平倉餘額!$A$4:$I$500,8,FALSE)</f>
        <v>#N/A</v>
      </c>
      <c r="U1172" s="64" t="e">
        <f>VLOOKUP($B1172,選擇權未平倉餘額!$A$4:$I$500,9,FALSE)</f>
        <v>#N/A</v>
      </c>
      <c r="V1172" s="39" t="e">
        <f>VLOOKUP($B1172,臺指選擇權P_C_Ratios!$A$4:$C$500,3,FALSE)</f>
        <v>#N/A</v>
      </c>
      <c r="W1172" s="41" t="e">
        <f>VLOOKUP($B1172,散戶多空比!$A$6:$L$500,12,FALSE)</f>
        <v>#N/A</v>
      </c>
      <c r="X1172" s="40" t="e">
        <f>VLOOKUP($B1172,期貨大額交易人未沖銷部位!$A$4:$O$499,4,FALSE)</f>
        <v>#N/A</v>
      </c>
      <c r="Y1172" s="40" t="e">
        <f>VLOOKUP($B1172,期貨大額交易人未沖銷部位!$A$4:$O$499,7,FALSE)</f>
        <v>#N/A</v>
      </c>
      <c r="Z1172" s="40" t="e">
        <f>VLOOKUP($B1172,期貨大額交易人未沖銷部位!$A$4:$O$499,10,FALSE)</f>
        <v>#N/A</v>
      </c>
      <c r="AA1172" s="40" t="e">
        <f>VLOOKUP($B1172,期貨大額交易人未沖銷部位!$A$4:$O$499,13,FALSE)</f>
        <v>#N/A</v>
      </c>
      <c r="AB1172" s="40" t="e">
        <f>VLOOKUP($B1172,期貨大額交易人未沖銷部位!$A$4:$O$499,14,FALSE)</f>
        <v>#N/A</v>
      </c>
      <c r="AC1172" s="40" t="e">
        <f>VLOOKUP($B1172,期貨大額交易人未沖銷部位!$A$4:$O$499,15,FALSE)</f>
        <v>#N/A</v>
      </c>
      <c r="AD1172" s="33" t="e">
        <f>VLOOKUP($B1172,三大美股走勢!$A$4:$J$495,4,FALSE)</f>
        <v>#N/A</v>
      </c>
      <c r="AE1172" s="33" t="e">
        <f>VLOOKUP($B1172,三大美股走勢!$A$4:$J$495,7,FALSE)</f>
        <v>#N/A</v>
      </c>
      <c r="AF1172" s="33" t="e">
        <f>VLOOKUP($B1172,三大美股走勢!$A$4:$J$495,10,FALSE)</f>
        <v>#N/A</v>
      </c>
    </row>
    <row r="1173" spans="2:32">
      <c r="B1173" s="32">
        <v>43952</v>
      </c>
      <c r="C1173" s="33" t="e">
        <f>VLOOKUP($B1173,大盤與近月台指!$A$4:$I$499,2,FALSE)</f>
        <v>#N/A</v>
      </c>
      <c r="D1173" s="34" t="e">
        <f>VLOOKUP($B1173,大盤與近月台指!$A$4:$I$499,3,FALSE)</f>
        <v>#N/A</v>
      </c>
      <c r="E1173" s="35" t="e">
        <f>VLOOKUP($B1173,大盤與近月台指!$A$4:$I$499,4,FALSE)</f>
        <v>#N/A</v>
      </c>
      <c r="F1173" s="33" t="e">
        <f>VLOOKUP($B1173,大盤與近月台指!$A$4:$I$499,5,FALSE)</f>
        <v>#N/A</v>
      </c>
      <c r="G1173" s="49" t="e">
        <f>VLOOKUP($B1173,三大法人買賣超!$A$4:$I$500,3,FALSE)</f>
        <v>#N/A</v>
      </c>
      <c r="H1173" s="34" t="e">
        <f>VLOOKUP($B1173,三大法人買賣超!$A$4:$I$500,5,FALSE)</f>
        <v>#N/A</v>
      </c>
      <c r="I1173" s="27" t="e">
        <f>VLOOKUP($B1173,三大法人買賣超!$A$4:$I$500,7,FALSE)</f>
        <v>#N/A</v>
      </c>
      <c r="J1173" s="27" t="e">
        <f>VLOOKUP($B1173,三大法人買賣超!$A$4:$I$500,9,FALSE)</f>
        <v>#N/A</v>
      </c>
      <c r="K1173" s="37">
        <f>新台幣匯率美元指數!B1174</f>
        <v>0</v>
      </c>
      <c r="L1173" s="38">
        <f>新台幣匯率美元指數!C1174</f>
        <v>0</v>
      </c>
      <c r="M1173" s="39">
        <f>新台幣匯率美元指數!D1174</f>
        <v>0</v>
      </c>
      <c r="N1173" s="27" t="e">
        <f>VLOOKUP($B1173,外資期貨未平倉口數!$A$4:$M$499,4,FALSE)</f>
        <v>#N/A</v>
      </c>
      <c r="O1173" s="27" t="e">
        <f>VLOOKUP($B1173,外資期貨未平倉口數!$A$4:$M$499,9,FALSE)</f>
        <v>#N/A</v>
      </c>
      <c r="P1173" s="27" t="e">
        <f>VLOOKUP($B1173,外資期貨未平倉口數!$A$4:$M$499,10,FALSE)</f>
        <v>#N/A</v>
      </c>
      <c r="Q1173" s="27" t="e">
        <f>VLOOKUP($B1173,外資期貨未平倉口數!$A$4:$M$499,11,FALSE)</f>
        <v>#N/A</v>
      </c>
      <c r="R1173" s="64" t="e">
        <f>VLOOKUP($B1173,選擇權未平倉餘額!$A$4:$I$500,6,FALSE)</f>
        <v>#N/A</v>
      </c>
      <c r="S1173" s="64" t="e">
        <f>VLOOKUP($B1173,選擇權未平倉餘額!$A$4:$I$500,7,FALSE)</f>
        <v>#N/A</v>
      </c>
      <c r="T1173" s="64" t="e">
        <f>VLOOKUP($B1173,選擇權未平倉餘額!$A$4:$I$500,8,FALSE)</f>
        <v>#N/A</v>
      </c>
      <c r="U1173" s="64" t="e">
        <f>VLOOKUP($B1173,選擇權未平倉餘額!$A$4:$I$500,9,FALSE)</f>
        <v>#N/A</v>
      </c>
      <c r="V1173" s="39" t="e">
        <f>VLOOKUP($B1173,臺指選擇權P_C_Ratios!$A$4:$C$500,3,FALSE)</f>
        <v>#N/A</v>
      </c>
      <c r="W1173" s="41" t="e">
        <f>VLOOKUP($B1173,散戶多空比!$A$6:$L$500,12,FALSE)</f>
        <v>#N/A</v>
      </c>
      <c r="X1173" s="40" t="e">
        <f>VLOOKUP($B1173,期貨大額交易人未沖銷部位!$A$4:$O$499,4,FALSE)</f>
        <v>#N/A</v>
      </c>
      <c r="Y1173" s="40" t="e">
        <f>VLOOKUP($B1173,期貨大額交易人未沖銷部位!$A$4:$O$499,7,FALSE)</f>
        <v>#N/A</v>
      </c>
      <c r="Z1173" s="40" t="e">
        <f>VLOOKUP($B1173,期貨大額交易人未沖銷部位!$A$4:$O$499,10,FALSE)</f>
        <v>#N/A</v>
      </c>
      <c r="AA1173" s="40" t="e">
        <f>VLOOKUP($B1173,期貨大額交易人未沖銷部位!$A$4:$O$499,13,FALSE)</f>
        <v>#N/A</v>
      </c>
      <c r="AB1173" s="40" t="e">
        <f>VLOOKUP($B1173,期貨大額交易人未沖銷部位!$A$4:$O$499,14,FALSE)</f>
        <v>#N/A</v>
      </c>
      <c r="AC1173" s="40" t="e">
        <f>VLOOKUP($B1173,期貨大額交易人未沖銷部位!$A$4:$O$499,15,FALSE)</f>
        <v>#N/A</v>
      </c>
      <c r="AD1173" s="33" t="e">
        <f>VLOOKUP($B1173,三大美股走勢!$A$4:$J$495,4,FALSE)</f>
        <v>#N/A</v>
      </c>
      <c r="AE1173" s="33" t="e">
        <f>VLOOKUP($B1173,三大美股走勢!$A$4:$J$495,7,FALSE)</f>
        <v>#N/A</v>
      </c>
      <c r="AF1173" s="33" t="e">
        <f>VLOOKUP($B1173,三大美股走勢!$A$4:$J$495,10,FALSE)</f>
        <v>#N/A</v>
      </c>
    </row>
    <row r="1174" spans="2:32">
      <c r="B1174" s="32">
        <v>43953</v>
      </c>
      <c r="C1174" s="33" t="e">
        <f>VLOOKUP($B1174,大盤與近月台指!$A$4:$I$499,2,FALSE)</f>
        <v>#N/A</v>
      </c>
      <c r="D1174" s="34" t="e">
        <f>VLOOKUP($B1174,大盤與近月台指!$A$4:$I$499,3,FALSE)</f>
        <v>#N/A</v>
      </c>
      <c r="E1174" s="35" t="e">
        <f>VLOOKUP($B1174,大盤與近月台指!$A$4:$I$499,4,FALSE)</f>
        <v>#N/A</v>
      </c>
      <c r="F1174" s="33" t="e">
        <f>VLOOKUP($B1174,大盤與近月台指!$A$4:$I$499,5,FALSE)</f>
        <v>#N/A</v>
      </c>
      <c r="G1174" s="49" t="e">
        <f>VLOOKUP($B1174,三大法人買賣超!$A$4:$I$500,3,FALSE)</f>
        <v>#N/A</v>
      </c>
      <c r="H1174" s="34" t="e">
        <f>VLOOKUP($B1174,三大法人買賣超!$A$4:$I$500,5,FALSE)</f>
        <v>#N/A</v>
      </c>
      <c r="I1174" s="27" t="e">
        <f>VLOOKUP($B1174,三大法人買賣超!$A$4:$I$500,7,FALSE)</f>
        <v>#N/A</v>
      </c>
      <c r="J1174" s="27" t="e">
        <f>VLOOKUP($B1174,三大法人買賣超!$A$4:$I$500,9,FALSE)</f>
        <v>#N/A</v>
      </c>
      <c r="K1174" s="37">
        <f>新台幣匯率美元指數!B1175</f>
        <v>0</v>
      </c>
      <c r="L1174" s="38">
        <f>新台幣匯率美元指數!C1175</f>
        <v>0</v>
      </c>
      <c r="M1174" s="39">
        <f>新台幣匯率美元指數!D1175</f>
        <v>0</v>
      </c>
      <c r="N1174" s="27" t="e">
        <f>VLOOKUP($B1174,外資期貨未平倉口數!$A$4:$M$499,4,FALSE)</f>
        <v>#N/A</v>
      </c>
      <c r="O1174" s="27" t="e">
        <f>VLOOKUP($B1174,外資期貨未平倉口數!$A$4:$M$499,9,FALSE)</f>
        <v>#N/A</v>
      </c>
      <c r="P1174" s="27" t="e">
        <f>VLOOKUP($B1174,外資期貨未平倉口數!$A$4:$M$499,10,FALSE)</f>
        <v>#N/A</v>
      </c>
      <c r="Q1174" s="27" t="e">
        <f>VLOOKUP($B1174,外資期貨未平倉口數!$A$4:$M$499,11,FALSE)</f>
        <v>#N/A</v>
      </c>
      <c r="R1174" s="64" t="e">
        <f>VLOOKUP($B1174,選擇權未平倉餘額!$A$4:$I$500,6,FALSE)</f>
        <v>#N/A</v>
      </c>
      <c r="S1174" s="64" t="e">
        <f>VLOOKUP($B1174,選擇權未平倉餘額!$A$4:$I$500,7,FALSE)</f>
        <v>#N/A</v>
      </c>
      <c r="T1174" s="64" t="e">
        <f>VLOOKUP($B1174,選擇權未平倉餘額!$A$4:$I$500,8,FALSE)</f>
        <v>#N/A</v>
      </c>
      <c r="U1174" s="64" t="e">
        <f>VLOOKUP($B1174,選擇權未平倉餘額!$A$4:$I$500,9,FALSE)</f>
        <v>#N/A</v>
      </c>
      <c r="V1174" s="39" t="e">
        <f>VLOOKUP($B1174,臺指選擇權P_C_Ratios!$A$4:$C$500,3,FALSE)</f>
        <v>#N/A</v>
      </c>
      <c r="W1174" s="41" t="e">
        <f>VLOOKUP($B1174,散戶多空比!$A$6:$L$500,12,FALSE)</f>
        <v>#N/A</v>
      </c>
      <c r="X1174" s="40" t="e">
        <f>VLOOKUP($B1174,期貨大額交易人未沖銷部位!$A$4:$O$499,4,FALSE)</f>
        <v>#N/A</v>
      </c>
      <c r="Y1174" s="40" t="e">
        <f>VLOOKUP($B1174,期貨大額交易人未沖銷部位!$A$4:$O$499,7,FALSE)</f>
        <v>#N/A</v>
      </c>
      <c r="Z1174" s="40" t="e">
        <f>VLOOKUP($B1174,期貨大額交易人未沖銷部位!$A$4:$O$499,10,FALSE)</f>
        <v>#N/A</v>
      </c>
      <c r="AA1174" s="40" t="e">
        <f>VLOOKUP($B1174,期貨大額交易人未沖銷部位!$A$4:$O$499,13,FALSE)</f>
        <v>#N/A</v>
      </c>
      <c r="AB1174" s="40" t="e">
        <f>VLOOKUP($B1174,期貨大額交易人未沖銷部位!$A$4:$O$499,14,FALSE)</f>
        <v>#N/A</v>
      </c>
      <c r="AC1174" s="40" t="e">
        <f>VLOOKUP($B1174,期貨大額交易人未沖銷部位!$A$4:$O$499,15,FALSE)</f>
        <v>#N/A</v>
      </c>
      <c r="AD1174" s="33" t="e">
        <f>VLOOKUP($B1174,三大美股走勢!$A$4:$J$495,4,FALSE)</f>
        <v>#N/A</v>
      </c>
      <c r="AE1174" s="33" t="e">
        <f>VLOOKUP($B1174,三大美股走勢!$A$4:$J$495,7,FALSE)</f>
        <v>#N/A</v>
      </c>
      <c r="AF1174" s="33" t="e">
        <f>VLOOKUP($B1174,三大美股走勢!$A$4:$J$495,10,FALSE)</f>
        <v>#N/A</v>
      </c>
    </row>
    <row r="1175" spans="2:32">
      <c r="B1175" s="32">
        <v>43954</v>
      </c>
      <c r="C1175" s="33" t="e">
        <f>VLOOKUP($B1175,大盤與近月台指!$A$4:$I$499,2,FALSE)</f>
        <v>#N/A</v>
      </c>
      <c r="D1175" s="34" t="e">
        <f>VLOOKUP($B1175,大盤與近月台指!$A$4:$I$499,3,FALSE)</f>
        <v>#N/A</v>
      </c>
      <c r="E1175" s="35" t="e">
        <f>VLOOKUP($B1175,大盤與近月台指!$A$4:$I$499,4,FALSE)</f>
        <v>#N/A</v>
      </c>
      <c r="F1175" s="33" t="e">
        <f>VLOOKUP($B1175,大盤與近月台指!$A$4:$I$499,5,FALSE)</f>
        <v>#N/A</v>
      </c>
      <c r="G1175" s="49" t="e">
        <f>VLOOKUP($B1175,三大法人買賣超!$A$4:$I$500,3,FALSE)</f>
        <v>#N/A</v>
      </c>
      <c r="H1175" s="34" t="e">
        <f>VLOOKUP($B1175,三大法人買賣超!$A$4:$I$500,5,FALSE)</f>
        <v>#N/A</v>
      </c>
      <c r="I1175" s="27" t="e">
        <f>VLOOKUP($B1175,三大法人買賣超!$A$4:$I$500,7,FALSE)</f>
        <v>#N/A</v>
      </c>
      <c r="J1175" s="27" t="e">
        <f>VLOOKUP($B1175,三大法人買賣超!$A$4:$I$500,9,FALSE)</f>
        <v>#N/A</v>
      </c>
      <c r="K1175" s="37">
        <f>新台幣匯率美元指數!B1176</f>
        <v>0</v>
      </c>
      <c r="L1175" s="38">
        <f>新台幣匯率美元指數!C1176</f>
        <v>0</v>
      </c>
      <c r="M1175" s="39">
        <f>新台幣匯率美元指數!D1176</f>
        <v>0</v>
      </c>
      <c r="N1175" s="27" t="e">
        <f>VLOOKUP($B1175,外資期貨未平倉口數!$A$4:$M$499,4,FALSE)</f>
        <v>#N/A</v>
      </c>
      <c r="O1175" s="27" t="e">
        <f>VLOOKUP($B1175,外資期貨未平倉口數!$A$4:$M$499,9,FALSE)</f>
        <v>#N/A</v>
      </c>
      <c r="P1175" s="27" t="e">
        <f>VLOOKUP($B1175,外資期貨未平倉口數!$A$4:$M$499,10,FALSE)</f>
        <v>#N/A</v>
      </c>
      <c r="Q1175" s="27" t="e">
        <f>VLOOKUP($B1175,外資期貨未平倉口數!$A$4:$M$499,11,FALSE)</f>
        <v>#N/A</v>
      </c>
      <c r="R1175" s="64" t="e">
        <f>VLOOKUP($B1175,選擇權未平倉餘額!$A$4:$I$500,6,FALSE)</f>
        <v>#N/A</v>
      </c>
      <c r="S1175" s="64" t="e">
        <f>VLOOKUP($B1175,選擇權未平倉餘額!$A$4:$I$500,7,FALSE)</f>
        <v>#N/A</v>
      </c>
      <c r="T1175" s="64" t="e">
        <f>VLOOKUP($B1175,選擇權未平倉餘額!$A$4:$I$500,8,FALSE)</f>
        <v>#N/A</v>
      </c>
      <c r="U1175" s="64" t="e">
        <f>VLOOKUP($B1175,選擇權未平倉餘額!$A$4:$I$500,9,FALSE)</f>
        <v>#N/A</v>
      </c>
      <c r="V1175" s="39" t="e">
        <f>VLOOKUP($B1175,臺指選擇權P_C_Ratios!$A$4:$C$500,3,FALSE)</f>
        <v>#N/A</v>
      </c>
      <c r="W1175" s="41" t="e">
        <f>VLOOKUP($B1175,散戶多空比!$A$6:$L$500,12,FALSE)</f>
        <v>#N/A</v>
      </c>
      <c r="X1175" s="40" t="e">
        <f>VLOOKUP($B1175,期貨大額交易人未沖銷部位!$A$4:$O$499,4,FALSE)</f>
        <v>#N/A</v>
      </c>
      <c r="Y1175" s="40" t="e">
        <f>VLOOKUP($B1175,期貨大額交易人未沖銷部位!$A$4:$O$499,7,FALSE)</f>
        <v>#N/A</v>
      </c>
      <c r="Z1175" s="40" t="e">
        <f>VLOOKUP($B1175,期貨大額交易人未沖銷部位!$A$4:$O$499,10,FALSE)</f>
        <v>#N/A</v>
      </c>
      <c r="AA1175" s="40" t="e">
        <f>VLOOKUP($B1175,期貨大額交易人未沖銷部位!$A$4:$O$499,13,FALSE)</f>
        <v>#N/A</v>
      </c>
      <c r="AB1175" s="40" t="e">
        <f>VLOOKUP($B1175,期貨大額交易人未沖銷部位!$A$4:$O$499,14,FALSE)</f>
        <v>#N/A</v>
      </c>
      <c r="AC1175" s="40" t="e">
        <f>VLOOKUP($B1175,期貨大額交易人未沖銷部位!$A$4:$O$499,15,FALSE)</f>
        <v>#N/A</v>
      </c>
      <c r="AD1175" s="33" t="e">
        <f>VLOOKUP($B1175,三大美股走勢!$A$4:$J$495,4,FALSE)</f>
        <v>#N/A</v>
      </c>
      <c r="AE1175" s="33" t="e">
        <f>VLOOKUP($B1175,三大美股走勢!$A$4:$J$495,7,FALSE)</f>
        <v>#N/A</v>
      </c>
      <c r="AF1175" s="33" t="e">
        <f>VLOOKUP($B1175,三大美股走勢!$A$4:$J$495,10,FALSE)</f>
        <v>#N/A</v>
      </c>
    </row>
    <row r="1176" spans="2:32">
      <c r="B1176" s="32">
        <v>43955</v>
      </c>
      <c r="C1176" s="33" t="e">
        <f>VLOOKUP($B1176,大盤與近月台指!$A$4:$I$499,2,FALSE)</f>
        <v>#N/A</v>
      </c>
      <c r="D1176" s="34" t="e">
        <f>VLOOKUP($B1176,大盤與近月台指!$A$4:$I$499,3,FALSE)</f>
        <v>#N/A</v>
      </c>
      <c r="E1176" s="35" t="e">
        <f>VLOOKUP($B1176,大盤與近月台指!$A$4:$I$499,4,FALSE)</f>
        <v>#N/A</v>
      </c>
      <c r="F1176" s="33" t="e">
        <f>VLOOKUP($B1176,大盤與近月台指!$A$4:$I$499,5,FALSE)</f>
        <v>#N/A</v>
      </c>
      <c r="G1176" s="49" t="e">
        <f>VLOOKUP($B1176,三大法人買賣超!$A$4:$I$500,3,FALSE)</f>
        <v>#N/A</v>
      </c>
      <c r="H1176" s="34" t="e">
        <f>VLOOKUP($B1176,三大法人買賣超!$A$4:$I$500,5,FALSE)</f>
        <v>#N/A</v>
      </c>
      <c r="I1176" s="27" t="e">
        <f>VLOOKUP($B1176,三大法人買賣超!$A$4:$I$500,7,FALSE)</f>
        <v>#N/A</v>
      </c>
      <c r="J1176" s="27" t="e">
        <f>VLOOKUP($B1176,三大法人買賣超!$A$4:$I$500,9,FALSE)</f>
        <v>#N/A</v>
      </c>
      <c r="K1176" s="37">
        <f>新台幣匯率美元指數!B1177</f>
        <v>0</v>
      </c>
      <c r="L1176" s="38">
        <f>新台幣匯率美元指數!C1177</f>
        <v>0</v>
      </c>
      <c r="M1176" s="39">
        <f>新台幣匯率美元指數!D1177</f>
        <v>0</v>
      </c>
      <c r="N1176" s="27" t="e">
        <f>VLOOKUP($B1176,外資期貨未平倉口數!$A$4:$M$499,4,FALSE)</f>
        <v>#N/A</v>
      </c>
      <c r="O1176" s="27" t="e">
        <f>VLOOKUP($B1176,外資期貨未平倉口數!$A$4:$M$499,9,FALSE)</f>
        <v>#N/A</v>
      </c>
      <c r="P1176" s="27" t="e">
        <f>VLOOKUP($B1176,外資期貨未平倉口數!$A$4:$M$499,10,FALSE)</f>
        <v>#N/A</v>
      </c>
      <c r="Q1176" s="27" t="e">
        <f>VLOOKUP($B1176,外資期貨未平倉口數!$A$4:$M$499,11,FALSE)</f>
        <v>#N/A</v>
      </c>
      <c r="R1176" s="64" t="e">
        <f>VLOOKUP($B1176,選擇權未平倉餘額!$A$4:$I$500,6,FALSE)</f>
        <v>#N/A</v>
      </c>
      <c r="S1176" s="64" t="e">
        <f>VLOOKUP($B1176,選擇權未平倉餘額!$A$4:$I$500,7,FALSE)</f>
        <v>#N/A</v>
      </c>
      <c r="T1176" s="64" t="e">
        <f>VLOOKUP($B1176,選擇權未平倉餘額!$A$4:$I$500,8,FALSE)</f>
        <v>#N/A</v>
      </c>
      <c r="U1176" s="64" t="e">
        <f>VLOOKUP($B1176,選擇權未平倉餘額!$A$4:$I$500,9,FALSE)</f>
        <v>#N/A</v>
      </c>
      <c r="V1176" s="39" t="e">
        <f>VLOOKUP($B1176,臺指選擇權P_C_Ratios!$A$4:$C$500,3,FALSE)</f>
        <v>#N/A</v>
      </c>
      <c r="W1176" s="41" t="e">
        <f>VLOOKUP($B1176,散戶多空比!$A$6:$L$500,12,FALSE)</f>
        <v>#N/A</v>
      </c>
      <c r="X1176" s="40" t="e">
        <f>VLOOKUP($B1176,期貨大額交易人未沖銷部位!$A$4:$O$499,4,FALSE)</f>
        <v>#N/A</v>
      </c>
      <c r="Y1176" s="40" t="e">
        <f>VLOOKUP($B1176,期貨大額交易人未沖銷部位!$A$4:$O$499,7,FALSE)</f>
        <v>#N/A</v>
      </c>
      <c r="Z1176" s="40" t="e">
        <f>VLOOKUP($B1176,期貨大額交易人未沖銷部位!$A$4:$O$499,10,FALSE)</f>
        <v>#N/A</v>
      </c>
      <c r="AA1176" s="40" t="e">
        <f>VLOOKUP($B1176,期貨大額交易人未沖銷部位!$A$4:$O$499,13,FALSE)</f>
        <v>#N/A</v>
      </c>
      <c r="AB1176" s="40" t="e">
        <f>VLOOKUP($B1176,期貨大額交易人未沖銷部位!$A$4:$O$499,14,FALSE)</f>
        <v>#N/A</v>
      </c>
      <c r="AC1176" s="40" t="e">
        <f>VLOOKUP($B1176,期貨大額交易人未沖銷部位!$A$4:$O$499,15,FALSE)</f>
        <v>#N/A</v>
      </c>
      <c r="AD1176" s="33" t="e">
        <f>VLOOKUP($B1176,三大美股走勢!$A$4:$J$495,4,FALSE)</f>
        <v>#N/A</v>
      </c>
      <c r="AE1176" s="33" t="e">
        <f>VLOOKUP($B1176,三大美股走勢!$A$4:$J$495,7,FALSE)</f>
        <v>#N/A</v>
      </c>
      <c r="AF1176" s="33" t="e">
        <f>VLOOKUP($B1176,三大美股走勢!$A$4:$J$495,10,FALSE)</f>
        <v>#N/A</v>
      </c>
    </row>
    <row r="1177" spans="2:32">
      <c r="B1177" s="32">
        <v>43956</v>
      </c>
      <c r="C1177" s="33" t="e">
        <f>VLOOKUP($B1177,大盤與近月台指!$A$4:$I$499,2,FALSE)</f>
        <v>#N/A</v>
      </c>
      <c r="D1177" s="34" t="e">
        <f>VLOOKUP($B1177,大盤與近月台指!$A$4:$I$499,3,FALSE)</f>
        <v>#N/A</v>
      </c>
      <c r="E1177" s="35" t="e">
        <f>VLOOKUP($B1177,大盤與近月台指!$A$4:$I$499,4,FALSE)</f>
        <v>#N/A</v>
      </c>
      <c r="F1177" s="33" t="e">
        <f>VLOOKUP($B1177,大盤與近月台指!$A$4:$I$499,5,FALSE)</f>
        <v>#N/A</v>
      </c>
      <c r="G1177" s="49" t="e">
        <f>VLOOKUP($B1177,三大法人買賣超!$A$4:$I$500,3,FALSE)</f>
        <v>#N/A</v>
      </c>
      <c r="H1177" s="34" t="e">
        <f>VLOOKUP($B1177,三大法人買賣超!$A$4:$I$500,5,FALSE)</f>
        <v>#N/A</v>
      </c>
      <c r="I1177" s="27" t="e">
        <f>VLOOKUP($B1177,三大法人買賣超!$A$4:$I$500,7,FALSE)</f>
        <v>#N/A</v>
      </c>
      <c r="J1177" s="27" t="e">
        <f>VLOOKUP($B1177,三大法人買賣超!$A$4:$I$500,9,FALSE)</f>
        <v>#N/A</v>
      </c>
      <c r="K1177" s="37">
        <f>新台幣匯率美元指數!B1178</f>
        <v>0</v>
      </c>
      <c r="L1177" s="38">
        <f>新台幣匯率美元指數!C1178</f>
        <v>0</v>
      </c>
      <c r="M1177" s="39">
        <f>新台幣匯率美元指數!D1178</f>
        <v>0</v>
      </c>
      <c r="N1177" s="27" t="e">
        <f>VLOOKUP($B1177,外資期貨未平倉口數!$A$4:$M$499,4,FALSE)</f>
        <v>#N/A</v>
      </c>
      <c r="O1177" s="27" t="e">
        <f>VLOOKUP($B1177,外資期貨未平倉口數!$A$4:$M$499,9,FALSE)</f>
        <v>#N/A</v>
      </c>
      <c r="P1177" s="27" t="e">
        <f>VLOOKUP($B1177,外資期貨未平倉口數!$A$4:$M$499,10,FALSE)</f>
        <v>#N/A</v>
      </c>
      <c r="Q1177" s="27" t="e">
        <f>VLOOKUP($B1177,外資期貨未平倉口數!$A$4:$M$499,11,FALSE)</f>
        <v>#N/A</v>
      </c>
      <c r="R1177" s="64" t="e">
        <f>VLOOKUP($B1177,選擇權未平倉餘額!$A$4:$I$500,6,FALSE)</f>
        <v>#N/A</v>
      </c>
      <c r="S1177" s="64" t="e">
        <f>VLOOKUP($B1177,選擇權未平倉餘額!$A$4:$I$500,7,FALSE)</f>
        <v>#N/A</v>
      </c>
      <c r="T1177" s="64" t="e">
        <f>VLOOKUP($B1177,選擇權未平倉餘額!$A$4:$I$500,8,FALSE)</f>
        <v>#N/A</v>
      </c>
      <c r="U1177" s="64" t="e">
        <f>VLOOKUP($B1177,選擇權未平倉餘額!$A$4:$I$500,9,FALSE)</f>
        <v>#N/A</v>
      </c>
      <c r="V1177" s="39" t="e">
        <f>VLOOKUP($B1177,臺指選擇權P_C_Ratios!$A$4:$C$500,3,FALSE)</f>
        <v>#N/A</v>
      </c>
      <c r="W1177" s="41" t="e">
        <f>VLOOKUP($B1177,散戶多空比!$A$6:$L$500,12,FALSE)</f>
        <v>#N/A</v>
      </c>
      <c r="X1177" s="40" t="e">
        <f>VLOOKUP($B1177,期貨大額交易人未沖銷部位!$A$4:$O$499,4,FALSE)</f>
        <v>#N/A</v>
      </c>
      <c r="Y1177" s="40" t="e">
        <f>VLOOKUP($B1177,期貨大額交易人未沖銷部位!$A$4:$O$499,7,FALSE)</f>
        <v>#N/A</v>
      </c>
      <c r="Z1177" s="40" t="e">
        <f>VLOOKUP($B1177,期貨大額交易人未沖銷部位!$A$4:$O$499,10,FALSE)</f>
        <v>#N/A</v>
      </c>
      <c r="AA1177" s="40" t="e">
        <f>VLOOKUP($B1177,期貨大額交易人未沖銷部位!$A$4:$O$499,13,FALSE)</f>
        <v>#N/A</v>
      </c>
      <c r="AB1177" s="40" t="e">
        <f>VLOOKUP($B1177,期貨大額交易人未沖銷部位!$A$4:$O$499,14,FALSE)</f>
        <v>#N/A</v>
      </c>
      <c r="AC1177" s="40" t="e">
        <f>VLOOKUP($B1177,期貨大額交易人未沖銷部位!$A$4:$O$499,15,FALSE)</f>
        <v>#N/A</v>
      </c>
      <c r="AD1177" s="33" t="e">
        <f>VLOOKUP($B1177,三大美股走勢!$A$4:$J$495,4,FALSE)</f>
        <v>#N/A</v>
      </c>
      <c r="AE1177" s="33" t="e">
        <f>VLOOKUP($B1177,三大美股走勢!$A$4:$J$495,7,FALSE)</f>
        <v>#N/A</v>
      </c>
      <c r="AF1177" s="33" t="e">
        <f>VLOOKUP($B1177,三大美股走勢!$A$4:$J$495,10,FALSE)</f>
        <v>#N/A</v>
      </c>
    </row>
    <row r="1178" spans="2:32">
      <c r="B1178" s="32">
        <v>43957</v>
      </c>
      <c r="C1178" s="33" t="e">
        <f>VLOOKUP($B1178,大盤與近月台指!$A$4:$I$499,2,FALSE)</f>
        <v>#N/A</v>
      </c>
      <c r="D1178" s="34" t="e">
        <f>VLOOKUP($B1178,大盤與近月台指!$A$4:$I$499,3,FALSE)</f>
        <v>#N/A</v>
      </c>
      <c r="E1178" s="35" t="e">
        <f>VLOOKUP($B1178,大盤與近月台指!$A$4:$I$499,4,FALSE)</f>
        <v>#N/A</v>
      </c>
      <c r="F1178" s="33" t="e">
        <f>VLOOKUP($B1178,大盤與近月台指!$A$4:$I$499,5,FALSE)</f>
        <v>#N/A</v>
      </c>
      <c r="G1178" s="49" t="e">
        <f>VLOOKUP($B1178,三大法人買賣超!$A$4:$I$500,3,FALSE)</f>
        <v>#N/A</v>
      </c>
      <c r="H1178" s="34" t="e">
        <f>VLOOKUP($B1178,三大法人買賣超!$A$4:$I$500,5,FALSE)</f>
        <v>#N/A</v>
      </c>
      <c r="I1178" s="27" t="e">
        <f>VLOOKUP($B1178,三大法人買賣超!$A$4:$I$500,7,FALSE)</f>
        <v>#N/A</v>
      </c>
      <c r="J1178" s="27" t="e">
        <f>VLOOKUP($B1178,三大法人買賣超!$A$4:$I$500,9,FALSE)</f>
        <v>#N/A</v>
      </c>
      <c r="K1178" s="37">
        <f>新台幣匯率美元指數!B1179</f>
        <v>0</v>
      </c>
      <c r="L1178" s="38">
        <f>新台幣匯率美元指數!C1179</f>
        <v>0</v>
      </c>
      <c r="M1178" s="39">
        <f>新台幣匯率美元指數!D1179</f>
        <v>0</v>
      </c>
      <c r="N1178" s="27" t="e">
        <f>VLOOKUP($B1178,外資期貨未平倉口數!$A$4:$M$499,4,FALSE)</f>
        <v>#N/A</v>
      </c>
      <c r="O1178" s="27" t="e">
        <f>VLOOKUP($B1178,外資期貨未平倉口數!$A$4:$M$499,9,FALSE)</f>
        <v>#N/A</v>
      </c>
      <c r="P1178" s="27" t="e">
        <f>VLOOKUP($B1178,外資期貨未平倉口數!$A$4:$M$499,10,FALSE)</f>
        <v>#N/A</v>
      </c>
      <c r="Q1178" s="27" t="e">
        <f>VLOOKUP($B1178,外資期貨未平倉口數!$A$4:$M$499,11,FALSE)</f>
        <v>#N/A</v>
      </c>
      <c r="R1178" s="64" t="e">
        <f>VLOOKUP($B1178,選擇權未平倉餘額!$A$4:$I$500,6,FALSE)</f>
        <v>#N/A</v>
      </c>
      <c r="S1178" s="64" t="e">
        <f>VLOOKUP($B1178,選擇權未平倉餘額!$A$4:$I$500,7,FALSE)</f>
        <v>#N/A</v>
      </c>
      <c r="T1178" s="64" t="e">
        <f>VLOOKUP($B1178,選擇權未平倉餘額!$A$4:$I$500,8,FALSE)</f>
        <v>#N/A</v>
      </c>
      <c r="U1178" s="64" t="e">
        <f>VLOOKUP($B1178,選擇權未平倉餘額!$A$4:$I$500,9,FALSE)</f>
        <v>#N/A</v>
      </c>
      <c r="V1178" s="39" t="e">
        <f>VLOOKUP($B1178,臺指選擇權P_C_Ratios!$A$4:$C$500,3,FALSE)</f>
        <v>#N/A</v>
      </c>
      <c r="W1178" s="41" t="e">
        <f>VLOOKUP($B1178,散戶多空比!$A$6:$L$500,12,FALSE)</f>
        <v>#N/A</v>
      </c>
      <c r="X1178" s="40" t="e">
        <f>VLOOKUP($B1178,期貨大額交易人未沖銷部位!$A$4:$O$499,4,FALSE)</f>
        <v>#N/A</v>
      </c>
      <c r="Y1178" s="40" t="e">
        <f>VLOOKUP($B1178,期貨大額交易人未沖銷部位!$A$4:$O$499,7,FALSE)</f>
        <v>#N/A</v>
      </c>
      <c r="Z1178" s="40" t="e">
        <f>VLOOKUP($B1178,期貨大額交易人未沖銷部位!$A$4:$O$499,10,FALSE)</f>
        <v>#N/A</v>
      </c>
      <c r="AA1178" s="40" t="e">
        <f>VLOOKUP($B1178,期貨大額交易人未沖銷部位!$A$4:$O$499,13,FALSE)</f>
        <v>#N/A</v>
      </c>
      <c r="AB1178" s="40" t="e">
        <f>VLOOKUP($B1178,期貨大額交易人未沖銷部位!$A$4:$O$499,14,FALSE)</f>
        <v>#N/A</v>
      </c>
      <c r="AC1178" s="40" t="e">
        <f>VLOOKUP($B1178,期貨大額交易人未沖銷部位!$A$4:$O$499,15,FALSE)</f>
        <v>#N/A</v>
      </c>
      <c r="AD1178" s="33" t="e">
        <f>VLOOKUP($B1178,三大美股走勢!$A$4:$J$495,4,FALSE)</f>
        <v>#N/A</v>
      </c>
      <c r="AE1178" s="33" t="e">
        <f>VLOOKUP($B1178,三大美股走勢!$A$4:$J$495,7,FALSE)</f>
        <v>#N/A</v>
      </c>
      <c r="AF1178" s="33" t="e">
        <f>VLOOKUP($B1178,三大美股走勢!$A$4:$J$495,10,FALSE)</f>
        <v>#N/A</v>
      </c>
    </row>
    <row r="1179" spans="2:32">
      <c r="B1179" s="32">
        <v>43958</v>
      </c>
      <c r="C1179" s="33" t="e">
        <f>VLOOKUP($B1179,大盤與近月台指!$A$4:$I$499,2,FALSE)</f>
        <v>#N/A</v>
      </c>
      <c r="D1179" s="34" t="e">
        <f>VLOOKUP($B1179,大盤與近月台指!$A$4:$I$499,3,FALSE)</f>
        <v>#N/A</v>
      </c>
      <c r="E1179" s="35" t="e">
        <f>VLOOKUP($B1179,大盤與近月台指!$A$4:$I$499,4,FALSE)</f>
        <v>#N/A</v>
      </c>
      <c r="F1179" s="33" t="e">
        <f>VLOOKUP($B1179,大盤與近月台指!$A$4:$I$499,5,FALSE)</f>
        <v>#N/A</v>
      </c>
      <c r="G1179" s="49" t="e">
        <f>VLOOKUP($B1179,三大法人買賣超!$A$4:$I$500,3,FALSE)</f>
        <v>#N/A</v>
      </c>
      <c r="H1179" s="34" t="e">
        <f>VLOOKUP($B1179,三大法人買賣超!$A$4:$I$500,5,FALSE)</f>
        <v>#N/A</v>
      </c>
      <c r="I1179" s="27" t="e">
        <f>VLOOKUP($B1179,三大法人買賣超!$A$4:$I$500,7,FALSE)</f>
        <v>#N/A</v>
      </c>
      <c r="J1179" s="27" t="e">
        <f>VLOOKUP($B1179,三大法人買賣超!$A$4:$I$500,9,FALSE)</f>
        <v>#N/A</v>
      </c>
      <c r="K1179" s="37">
        <f>新台幣匯率美元指數!B1180</f>
        <v>0</v>
      </c>
      <c r="L1179" s="38">
        <f>新台幣匯率美元指數!C1180</f>
        <v>0</v>
      </c>
      <c r="M1179" s="39">
        <f>新台幣匯率美元指數!D1180</f>
        <v>0</v>
      </c>
      <c r="N1179" s="27" t="e">
        <f>VLOOKUP($B1179,外資期貨未平倉口數!$A$4:$M$499,4,FALSE)</f>
        <v>#N/A</v>
      </c>
      <c r="O1179" s="27" t="e">
        <f>VLOOKUP($B1179,外資期貨未平倉口數!$A$4:$M$499,9,FALSE)</f>
        <v>#N/A</v>
      </c>
      <c r="P1179" s="27" t="e">
        <f>VLOOKUP($B1179,外資期貨未平倉口數!$A$4:$M$499,10,FALSE)</f>
        <v>#N/A</v>
      </c>
      <c r="Q1179" s="27" t="e">
        <f>VLOOKUP($B1179,外資期貨未平倉口數!$A$4:$M$499,11,FALSE)</f>
        <v>#N/A</v>
      </c>
      <c r="R1179" s="64" t="e">
        <f>VLOOKUP($B1179,選擇權未平倉餘額!$A$4:$I$500,6,FALSE)</f>
        <v>#N/A</v>
      </c>
      <c r="S1179" s="64" t="e">
        <f>VLOOKUP($B1179,選擇權未平倉餘額!$A$4:$I$500,7,FALSE)</f>
        <v>#N/A</v>
      </c>
      <c r="T1179" s="64" t="e">
        <f>VLOOKUP($B1179,選擇權未平倉餘額!$A$4:$I$500,8,FALSE)</f>
        <v>#N/A</v>
      </c>
      <c r="U1179" s="64" t="e">
        <f>VLOOKUP($B1179,選擇權未平倉餘額!$A$4:$I$500,9,FALSE)</f>
        <v>#N/A</v>
      </c>
      <c r="V1179" s="39" t="e">
        <f>VLOOKUP($B1179,臺指選擇權P_C_Ratios!$A$4:$C$500,3,FALSE)</f>
        <v>#N/A</v>
      </c>
      <c r="W1179" s="41" t="e">
        <f>VLOOKUP($B1179,散戶多空比!$A$6:$L$500,12,FALSE)</f>
        <v>#N/A</v>
      </c>
      <c r="X1179" s="40" t="e">
        <f>VLOOKUP($B1179,期貨大額交易人未沖銷部位!$A$4:$O$499,4,FALSE)</f>
        <v>#N/A</v>
      </c>
      <c r="Y1179" s="40" t="e">
        <f>VLOOKUP($B1179,期貨大額交易人未沖銷部位!$A$4:$O$499,7,FALSE)</f>
        <v>#N/A</v>
      </c>
      <c r="Z1179" s="40" t="e">
        <f>VLOOKUP($B1179,期貨大額交易人未沖銷部位!$A$4:$O$499,10,FALSE)</f>
        <v>#N/A</v>
      </c>
      <c r="AA1179" s="40" t="e">
        <f>VLOOKUP($B1179,期貨大額交易人未沖銷部位!$A$4:$O$499,13,FALSE)</f>
        <v>#N/A</v>
      </c>
      <c r="AB1179" s="40" t="e">
        <f>VLOOKUP($B1179,期貨大額交易人未沖銷部位!$A$4:$O$499,14,FALSE)</f>
        <v>#N/A</v>
      </c>
      <c r="AC1179" s="40" t="e">
        <f>VLOOKUP($B1179,期貨大額交易人未沖銷部位!$A$4:$O$499,15,FALSE)</f>
        <v>#N/A</v>
      </c>
      <c r="AD1179" s="33" t="e">
        <f>VLOOKUP($B1179,三大美股走勢!$A$4:$J$495,4,FALSE)</f>
        <v>#N/A</v>
      </c>
      <c r="AE1179" s="33" t="e">
        <f>VLOOKUP($B1179,三大美股走勢!$A$4:$J$495,7,FALSE)</f>
        <v>#N/A</v>
      </c>
      <c r="AF1179" s="33" t="e">
        <f>VLOOKUP($B1179,三大美股走勢!$A$4:$J$495,10,FALSE)</f>
        <v>#N/A</v>
      </c>
    </row>
    <row r="1180" spans="2:32">
      <c r="B1180" s="32">
        <v>43959</v>
      </c>
      <c r="C1180" s="33" t="e">
        <f>VLOOKUP($B1180,大盤與近月台指!$A$4:$I$499,2,FALSE)</f>
        <v>#N/A</v>
      </c>
      <c r="D1180" s="34" t="e">
        <f>VLOOKUP($B1180,大盤與近月台指!$A$4:$I$499,3,FALSE)</f>
        <v>#N/A</v>
      </c>
      <c r="E1180" s="35" t="e">
        <f>VLOOKUP($B1180,大盤與近月台指!$A$4:$I$499,4,FALSE)</f>
        <v>#N/A</v>
      </c>
      <c r="F1180" s="33" t="e">
        <f>VLOOKUP($B1180,大盤與近月台指!$A$4:$I$499,5,FALSE)</f>
        <v>#N/A</v>
      </c>
      <c r="G1180" s="49" t="e">
        <f>VLOOKUP($B1180,三大法人買賣超!$A$4:$I$500,3,FALSE)</f>
        <v>#N/A</v>
      </c>
      <c r="H1180" s="34" t="e">
        <f>VLOOKUP($B1180,三大法人買賣超!$A$4:$I$500,5,FALSE)</f>
        <v>#N/A</v>
      </c>
      <c r="I1180" s="27" t="e">
        <f>VLOOKUP($B1180,三大法人買賣超!$A$4:$I$500,7,FALSE)</f>
        <v>#N/A</v>
      </c>
      <c r="J1180" s="27" t="e">
        <f>VLOOKUP($B1180,三大法人買賣超!$A$4:$I$500,9,FALSE)</f>
        <v>#N/A</v>
      </c>
      <c r="K1180" s="37">
        <f>新台幣匯率美元指數!B1181</f>
        <v>0</v>
      </c>
      <c r="L1180" s="38">
        <f>新台幣匯率美元指數!C1181</f>
        <v>0</v>
      </c>
      <c r="M1180" s="39">
        <f>新台幣匯率美元指數!D1181</f>
        <v>0</v>
      </c>
      <c r="N1180" s="27" t="e">
        <f>VLOOKUP($B1180,外資期貨未平倉口數!$A$4:$M$499,4,FALSE)</f>
        <v>#N/A</v>
      </c>
      <c r="O1180" s="27" t="e">
        <f>VLOOKUP($B1180,外資期貨未平倉口數!$A$4:$M$499,9,FALSE)</f>
        <v>#N/A</v>
      </c>
      <c r="P1180" s="27" t="e">
        <f>VLOOKUP($B1180,外資期貨未平倉口數!$A$4:$M$499,10,FALSE)</f>
        <v>#N/A</v>
      </c>
      <c r="Q1180" s="27" t="e">
        <f>VLOOKUP($B1180,外資期貨未平倉口數!$A$4:$M$499,11,FALSE)</f>
        <v>#N/A</v>
      </c>
      <c r="R1180" s="64" t="e">
        <f>VLOOKUP($B1180,選擇權未平倉餘額!$A$4:$I$500,6,FALSE)</f>
        <v>#N/A</v>
      </c>
      <c r="S1180" s="64" t="e">
        <f>VLOOKUP($B1180,選擇權未平倉餘額!$A$4:$I$500,7,FALSE)</f>
        <v>#N/A</v>
      </c>
      <c r="T1180" s="64" t="e">
        <f>VLOOKUP($B1180,選擇權未平倉餘額!$A$4:$I$500,8,FALSE)</f>
        <v>#N/A</v>
      </c>
      <c r="U1180" s="64" t="e">
        <f>VLOOKUP($B1180,選擇權未平倉餘額!$A$4:$I$500,9,FALSE)</f>
        <v>#N/A</v>
      </c>
      <c r="V1180" s="39" t="e">
        <f>VLOOKUP($B1180,臺指選擇權P_C_Ratios!$A$4:$C$500,3,FALSE)</f>
        <v>#N/A</v>
      </c>
      <c r="W1180" s="41" t="e">
        <f>VLOOKUP($B1180,散戶多空比!$A$6:$L$500,12,FALSE)</f>
        <v>#N/A</v>
      </c>
      <c r="X1180" s="40" t="e">
        <f>VLOOKUP($B1180,期貨大額交易人未沖銷部位!$A$4:$O$499,4,FALSE)</f>
        <v>#N/A</v>
      </c>
      <c r="Y1180" s="40" t="e">
        <f>VLOOKUP($B1180,期貨大額交易人未沖銷部位!$A$4:$O$499,7,FALSE)</f>
        <v>#N/A</v>
      </c>
      <c r="Z1180" s="40" t="e">
        <f>VLOOKUP($B1180,期貨大額交易人未沖銷部位!$A$4:$O$499,10,FALSE)</f>
        <v>#N/A</v>
      </c>
      <c r="AA1180" s="40" t="e">
        <f>VLOOKUP($B1180,期貨大額交易人未沖銷部位!$A$4:$O$499,13,FALSE)</f>
        <v>#N/A</v>
      </c>
      <c r="AB1180" s="40" t="e">
        <f>VLOOKUP($B1180,期貨大額交易人未沖銷部位!$A$4:$O$499,14,FALSE)</f>
        <v>#N/A</v>
      </c>
      <c r="AC1180" s="40" t="e">
        <f>VLOOKUP($B1180,期貨大額交易人未沖銷部位!$A$4:$O$499,15,FALSE)</f>
        <v>#N/A</v>
      </c>
      <c r="AD1180" s="33" t="e">
        <f>VLOOKUP($B1180,三大美股走勢!$A$4:$J$495,4,FALSE)</f>
        <v>#N/A</v>
      </c>
      <c r="AE1180" s="33" t="e">
        <f>VLOOKUP($B1180,三大美股走勢!$A$4:$J$495,7,FALSE)</f>
        <v>#N/A</v>
      </c>
      <c r="AF1180" s="33" t="e">
        <f>VLOOKUP($B1180,三大美股走勢!$A$4:$J$495,10,FALSE)</f>
        <v>#N/A</v>
      </c>
    </row>
    <row r="1181" spans="2:32">
      <c r="B1181" s="32">
        <v>43960</v>
      </c>
      <c r="C1181" s="33" t="e">
        <f>VLOOKUP($B1181,大盤與近月台指!$A$4:$I$499,2,FALSE)</f>
        <v>#N/A</v>
      </c>
      <c r="D1181" s="34" t="e">
        <f>VLOOKUP($B1181,大盤與近月台指!$A$4:$I$499,3,FALSE)</f>
        <v>#N/A</v>
      </c>
      <c r="E1181" s="35" t="e">
        <f>VLOOKUP($B1181,大盤與近月台指!$A$4:$I$499,4,FALSE)</f>
        <v>#N/A</v>
      </c>
      <c r="F1181" s="33" t="e">
        <f>VLOOKUP($B1181,大盤與近月台指!$A$4:$I$499,5,FALSE)</f>
        <v>#N/A</v>
      </c>
      <c r="G1181" s="49" t="e">
        <f>VLOOKUP($B1181,三大法人買賣超!$A$4:$I$500,3,FALSE)</f>
        <v>#N/A</v>
      </c>
      <c r="H1181" s="34" t="e">
        <f>VLOOKUP($B1181,三大法人買賣超!$A$4:$I$500,5,FALSE)</f>
        <v>#N/A</v>
      </c>
      <c r="I1181" s="27" t="e">
        <f>VLOOKUP($B1181,三大法人買賣超!$A$4:$I$500,7,FALSE)</f>
        <v>#N/A</v>
      </c>
      <c r="J1181" s="27" t="e">
        <f>VLOOKUP($B1181,三大法人買賣超!$A$4:$I$500,9,FALSE)</f>
        <v>#N/A</v>
      </c>
      <c r="K1181" s="37">
        <f>新台幣匯率美元指數!B1182</f>
        <v>0</v>
      </c>
      <c r="L1181" s="38">
        <f>新台幣匯率美元指數!C1182</f>
        <v>0</v>
      </c>
      <c r="M1181" s="39">
        <f>新台幣匯率美元指數!D1182</f>
        <v>0</v>
      </c>
      <c r="N1181" s="27" t="e">
        <f>VLOOKUP($B1181,外資期貨未平倉口數!$A$4:$M$499,4,FALSE)</f>
        <v>#N/A</v>
      </c>
      <c r="O1181" s="27" t="e">
        <f>VLOOKUP($B1181,外資期貨未平倉口數!$A$4:$M$499,9,FALSE)</f>
        <v>#N/A</v>
      </c>
      <c r="P1181" s="27" t="e">
        <f>VLOOKUP($B1181,外資期貨未平倉口數!$A$4:$M$499,10,FALSE)</f>
        <v>#N/A</v>
      </c>
      <c r="Q1181" s="27" t="e">
        <f>VLOOKUP($B1181,外資期貨未平倉口數!$A$4:$M$499,11,FALSE)</f>
        <v>#N/A</v>
      </c>
      <c r="R1181" s="64" t="e">
        <f>VLOOKUP($B1181,選擇權未平倉餘額!$A$4:$I$500,6,FALSE)</f>
        <v>#N/A</v>
      </c>
      <c r="S1181" s="64" t="e">
        <f>VLOOKUP($B1181,選擇權未平倉餘額!$A$4:$I$500,7,FALSE)</f>
        <v>#N/A</v>
      </c>
      <c r="T1181" s="64" t="e">
        <f>VLOOKUP($B1181,選擇權未平倉餘額!$A$4:$I$500,8,FALSE)</f>
        <v>#N/A</v>
      </c>
      <c r="U1181" s="64" t="e">
        <f>VLOOKUP($B1181,選擇權未平倉餘額!$A$4:$I$500,9,FALSE)</f>
        <v>#N/A</v>
      </c>
      <c r="V1181" s="39" t="e">
        <f>VLOOKUP($B1181,臺指選擇權P_C_Ratios!$A$4:$C$500,3,FALSE)</f>
        <v>#N/A</v>
      </c>
      <c r="W1181" s="41" t="e">
        <f>VLOOKUP($B1181,散戶多空比!$A$6:$L$500,12,FALSE)</f>
        <v>#N/A</v>
      </c>
      <c r="X1181" s="40" t="e">
        <f>VLOOKUP($B1181,期貨大額交易人未沖銷部位!$A$4:$O$499,4,FALSE)</f>
        <v>#N/A</v>
      </c>
      <c r="Y1181" s="40" t="e">
        <f>VLOOKUP($B1181,期貨大額交易人未沖銷部位!$A$4:$O$499,7,FALSE)</f>
        <v>#N/A</v>
      </c>
      <c r="Z1181" s="40" t="e">
        <f>VLOOKUP($B1181,期貨大額交易人未沖銷部位!$A$4:$O$499,10,FALSE)</f>
        <v>#N/A</v>
      </c>
      <c r="AA1181" s="40" t="e">
        <f>VLOOKUP($B1181,期貨大額交易人未沖銷部位!$A$4:$O$499,13,FALSE)</f>
        <v>#N/A</v>
      </c>
      <c r="AB1181" s="40" t="e">
        <f>VLOOKUP($B1181,期貨大額交易人未沖銷部位!$A$4:$O$499,14,FALSE)</f>
        <v>#N/A</v>
      </c>
      <c r="AC1181" s="40" t="e">
        <f>VLOOKUP($B1181,期貨大額交易人未沖銷部位!$A$4:$O$499,15,FALSE)</f>
        <v>#N/A</v>
      </c>
      <c r="AD1181" s="33" t="e">
        <f>VLOOKUP($B1181,三大美股走勢!$A$4:$J$495,4,FALSE)</f>
        <v>#N/A</v>
      </c>
      <c r="AE1181" s="33" t="e">
        <f>VLOOKUP($B1181,三大美股走勢!$A$4:$J$495,7,FALSE)</f>
        <v>#N/A</v>
      </c>
      <c r="AF1181" s="33" t="e">
        <f>VLOOKUP($B1181,三大美股走勢!$A$4:$J$495,10,FALSE)</f>
        <v>#N/A</v>
      </c>
    </row>
    <row r="1182" spans="2:32">
      <c r="B1182" s="32">
        <v>43961</v>
      </c>
      <c r="C1182" s="33" t="e">
        <f>VLOOKUP($B1182,大盤與近月台指!$A$4:$I$499,2,FALSE)</f>
        <v>#N/A</v>
      </c>
      <c r="D1182" s="34" t="e">
        <f>VLOOKUP($B1182,大盤與近月台指!$A$4:$I$499,3,FALSE)</f>
        <v>#N/A</v>
      </c>
      <c r="E1182" s="35" t="e">
        <f>VLOOKUP($B1182,大盤與近月台指!$A$4:$I$499,4,FALSE)</f>
        <v>#N/A</v>
      </c>
      <c r="F1182" s="33" t="e">
        <f>VLOOKUP($B1182,大盤與近月台指!$A$4:$I$499,5,FALSE)</f>
        <v>#N/A</v>
      </c>
      <c r="G1182" s="49" t="e">
        <f>VLOOKUP($B1182,三大法人買賣超!$A$4:$I$500,3,FALSE)</f>
        <v>#N/A</v>
      </c>
      <c r="H1182" s="34" t="e">
        <f>VLOOKUP($B1182,三大法人買賣超!$A$4:$I$500,5,FALSE)</f>
        <v>#N/A</v>
      </c>
      <c r="I1182" s="27" t="e">
        <f>VLOOKUP($B1182,三大法人買賣超!$A$4:$I$500,7,FALSE)</f>
        <v>#N/A</v>
      </c>
      <c r="J1182" s="27" t="e">
        <f>VLOOKUP($B1182,三大法人買賣超!$A$4:$I$500,9,FALSE)</f>
        <v>#N/A</v>
      </c>
      <c r="K1182" s="37">
        <f>新台幣匯率美元指數!B1183</f>
        <v>0</v>
      </c>
      <c r="L1182" s="38">
        <f>新台幣匯率美元指數!C1183</f>
        <v>0</v>
      </c>
      <c r="M1182" s="39">
        <f>新台幣匯率美元指數!D1183</f>
        <v>0</v>
      </c>
      <c r="N1182" s="27" t="e">
        <f>VLOOKUP($B1182,外資期貨未平倉口數!$A$4:$M$499,4,FALSE)</f>
        <v>#N/A</v>
      </c>
      <c r="O1182" s="27" t="e">
        <f>VLOOKUP($B1182,外資期貨未平倉口數!$A$4:$M$499,9,FALSE)</f>
        <v>#N/A</v>
      </c>
      <c r="P1182" s="27" t="e">
        <f>VLOOKUP($B1182,外資期貨未平倉口數!$A$4:$M$499,10,FALSE)</f>
        <v>#N/A</v>
      </c>
      <c r="Q1182" s="27" t="e">
        <f>VLOOKUP($B1182,外資期貨未平倉口數!$A$4:$M$499,11,FALSE)</f>
        <v>#N/A</v>
      </c>
      <c r="R1182" s="64" t="e">
        <f>VLOOKUP($B1182,選擇權未平倉餘額!$A$4:$I$500,6,FALSE)</f>
        <v>#N/A</v>
      </c>
      <c r="S1182" s="64" t="e">
        <f>VLOOKUP($B1182,選擇權未平倉餘額!$A$4:$I$500,7,FALSE)</f>
        <v>#N/A</v>
      </c>
      <c r="T1182" s="64" t="e">
        <f>VLOOKUP($B1182,選擇權未平倉餘額!$A$4:$I$500,8,FALSE)</f>
        <v>#N/A</v>
      </c>
      <c r="U1182" s="64" t="e">
        <f>VLOOKUP($B1182,選擇權未平倉餘額!$A$4:$I$500,9,FALSE)</f>
        <v>#N/A</v>
      </c>
      <c r="V1182" s="39" t="e">
        <f>VLOOKUP($B1182,臺指選擇權P_C_Ratios!$A$4:$C$500,3,FALSE)</f>
        <v>#N/A</v>
      </c>
      <c r="W1182" s="41" t="e">
        <f>VLOOKUP($B1182,散戶多空比!$A$6:$L$500,12,FALSE)</f>
        <v>#N/A</v>
      </c>
      <c r="X1182" s="40" t="e">
        <f>VLOOKUP($B1182,期貨大額交易人未沖銷部位!$A$4:$O$499,4,FALSE)</f>
        <v>#N/A</v>
      </c>
      <c r="Y1182" s="40" t="e">
        <f>VLOOKUP($B1182,期貨大額交易人未沖銷部位!$A$4:$O$499,7,FALSE)</f>
        <v>#N/A</v>
      </c>
      <c r="Z1182" s="40" t="e">
        <f>VLOOKUP($B1182,期貨大額交易人未沖銷部位!$A$4:$O$499,10,FALSE)</f>
        <v>#N/A</v>
      </c>
      <c r="AA1182" s="40" t="e">
        <f>VLOOKUP($B1182,期貨大額交易人未沖銷部位!$A$4:$O$499,13,FALSE)</f>
        <v>#N/A</v>
      </c>
      <c r="AB1182" s="40" t="e">
        <f>VLOOKUP($B1182,期貨大額交易人未沖銷部位!$A$4:$O$499,14,FALSE)</f>
        <v>#N/A</v>
      </c>
      <c r="AC1182" s="40" t="e">
        <f>VLOOKUP($B1182,期貨大額交易人未沖銷部位!$A$4:$O$499,15,FALSE)</f>
        <v>#N/A</v>
      </c>
      <c r="AD1182" s="33" t="e">
        <f>VLOOKUP($B1182,三大美股走勢!$A$4:$J$495,4,FALSE)</f>
        <v>#N/A</v>
      </c>
      <c r="AE1182" s="33" t="e">
        <f>VLOOKUP($B1182,三大美股走勢!$A$4:$J$495,7,FALSE)</f>
        <v>#N/A</v>
      </c>
      <c r="AF1182" s="33" t="e">
        <f>VLOOKUP($B1182,三大美股走勢!$A$4:$J$495,10,FALSE)</f>
        <v>#N/A</v>
      </c>
    </row>
    <row r="1183" spans="2:32">
      <c r="B1183" s="32">
        <v>43962</v>
      </c>
      <c r="C1183" s="33" t="e">
        <f>VLOOKUP($B1183,大盤與近月台指!$A$4:$I$499,2,FALSE)</f>
        <v>#N/A</v>
      </c>
      <c r="D1183" s="34" t="e">
        <f>VLOOKUP($B1183,大盤與近月台指!$A$4:$I$499,3,FALSE)</f>
        <v>#N/A</v>
      </c>
      <c r="E1183" s="35" t="e">
        <f>VLOOKUP($B1183,大盤與近月台指!$A$4:$I$499,4,FALSE)</f>
        <v>#N/A</v>
      </c>
      <c r="F1183" s="33" t="e">
        <f>VLOOKUP($B1183,大盤與近月台指!$A$4:$I$499,5,FALSE)</f>
        <v>#N/A</v>
      </c>
      <c r="G1183" s="49" t="e">
        <f>VLOOKUP($B1183,三大法人買賣超!$A$4:$I$500,3,FALSE)</f>
        <v>#N/A</v>
      </c>
      <c r="H1183" s="34" t="e">
        <f>VLOOKUP($B1183,三大法人買賣超!$A$4:$I$500,5,FALSE)</f>
        <v>#N/A</v>
      </c>
      <c r="I1183" s="27" t="e">
        <f>VLOOKUP($B1183,三大法人買賣超!$A$4:$I$500,7,FALSE)</f>
        <v>#N/A</v>
      </c>
      <c r="J1183" s="27" t="e">
        <f>VLOOKUP($B1183,三大法人買賣超!$A$4:$I$500,9,FALSE)</f>
        <v>#N/A</v>
      </c>
      <c r="K1183" s="37">
        <f>新台幣匯率美元指數!B1184</f>
        <v>0</v>
      </c>
      <c r="L1183" s="38">
        <f>新台幣匯率美元指數!C1184</f>
        <v>0</v>
      </c>
      <c r="M1183" s="39">
        <f>新台幣匯率美元指數!D1184</f>
        <v>0</v>
      </c>
      <c r="N1183" s="27" t="e">
        <f>VLOOKUP($B1183,外資期貨未平倉口數!$A$4:$M$499,4,FALSE)</f>
        <v>#N/A</v>
      </c>
      <c r="O1183" s="27" t="e">
        <f>VLOOKUP($B1183,外資期貨未平倉口數!$A$4:$M$499,9,FALSE)</f>
        <v>#N/A</v>
      </c>
      <c r="P1183" s="27" t="e">
        <f>VLOOKUP($B1183,外資期貨未平倉口數!$A$4:$M$499,10,FALSE)</f>
        <v>#N/A</v>
      </c>
      <c r="Q1183" s="27" t="e">
        <f>VLOOKUP($B1183,外資期貨未平倉口數!$A$4:$M$499,11,FALSE)</f>
        <v>#N/A</v>
      </c>
      <c r="R1183" s="64" t="e">
        <f>VLOOKUP($B1183,選擇權未平倉餘額!$A$4:$I$500,6,FALSE)</f>
        <v>#N/A</v>
      </c>
      <c r="S1183" s="64" t="e">
        <f>VLOOKUP($B1183,選擇權未平倉餘額!$A$4:$I$500,7,FALSE)</f>
        <v>#N/A</v>
      </c>
      <c r="T1183" s="64" t="e">
        <f>VLOOKUP($B1183,選擇權未平倉餘額!$A$4:$I$500,8,FALSE)</f>
        <v>#N/A</v>
      </c>
      <c r="U1183" s="64" t="e">
        <f>VLOOKUP($B1183,選擇權未平倉餘額!$A$4:$I$500,9,FALSE)</f>
        <v>#N/A</v>
      </c>
      <c r="V1183" s="39" t="e">
        <f>VLOOKUP($B1183,臺指選擇權P_C_Ratios!$A$4:$C$500,3,FALSE)</f>
        <v>#N/A</v>
      </c>
      <c r="W1183" s="41" t="e">
        <f>VLOOKUP($B1183,散戶多空比!$A$6:$L$500,12,FALSE)</f>
        <v>#N/A</v>
      </c>
      <c r="X1183" s="40" t="e">
        <f>VLOOKUP($B1183,期貨大額交易人未沖銷部位!$A$4:$O$499,4,FALSE)</f>
        <v>#N/A</v>
      </c>
      <c r="Y1183" s="40" t="e">
        <f>VLOOKUP($B1183,期貨大額交易人未沖銷部位!$A$4:$O$499,7,FALSE)</f>
        <v>#N/A</v>
      </c>
      <c r="Z1183" s="40" t="e">
        <f>VLOOKUP($B1183,期貨大額交易人未沖銷部位!$A$4:$O$499,10,FALSE)</f>
        <v>#N/A</v>
      </c>
      <c r="AA1183" s="40" t="e">
        <f>VLOOKUP($B1183,期貨大額交易人未沖銷部位!$A$4:$O$499,13,FALSE)</f>
        <v>#N/A</v>
      </c>
      <c r="AB1183" s="40" t="e">
        <f>VLOOKUP($B1183,期貨大額交易人未沖銷部位!$A$4:$O$499,14,FALSE)</f>
        <v>#N/A</v>
      </c>
      <c r="AC1183" s="40" t="e">
        <f>VLOOKUP($B1183,期貨大額交易人未沖銷部位!$A$4:$O$499,15,FALSE)</f>
        <v>#N/A</v>
      </c>
      <c r="AD1183" s="33" t="e">
        <f>VLOOKUP($B1183,三大美股走勢!$A$4:$J$495,4,FALSE)</f>
        <v>#N/A</v>
      </c>
      <c r="AE1183" s="33" t="e">
        <f>VLOOKUP($B1183,三大美股走勢!$A$4:$J$495,7,FALSE)</f>
        <v>#N/A</v>
      </c>
      <c r="AF1183" s="33" t="e">
        <f>VLOOKUP($B1183,三大美股走勢!$A$4:$J$495,10,FALSE)</f>
        <v>#N/A</v>
      </c>
    </row>
    <row r="1184" spans="2:32">
      <c r="B1184" s="32">
        <v>43963</v>
      </c>
      <c r="C1184" s="33" t="e">
        <f>VLOOKUP($B1184,大盤與近月台指!$A$4:$I$499,2,FALSE)</f>
        <v>#N/A</v>
      </c>
      <c r="D1184" s="34" t="e">
        <f>VLOOKUP($B1184,大盤與近月台指!$A$4:$I$499,3,FALSE)</f>
        <v>#N/A</v>
      </c>
      <c r="E1184" s="35" t="e">
        <f>VLOOKUP($B1184,大盤與近月台指!$A$4:$I$499,4,FALSE)</f>
        <v>#N/A</v>
      </c>
      <c r="F1184" s="33" t="e">
        <f>VLOOKUP($B1184,大盤與近月台指!$A$4:$I$499,5,FALSE)</f>
        <v>#N/A</v>
      </c>
      <c r="G1184" s="49" t="e">
        <f>VLOOKUP($B1184,三大法人買賣超!$A$4:$I$500,3,FALSE)</f>
        <v>#N/A</v>
      </c>
      <c r="H1184" s="34" t="e">
        <f>VLOOKUP($B1184,三大法人買賣超!$A$4:$I$500,5,FALSE)</f>
        <v>#N/A</v>
      </c>
      <c r="I1184" s="27" t="e">
        <f>VLOOKUP($B1184,三大法人買賣超!$A$4:$I$500,7,FALSE)</f>
        <v>#N/A</v>
      </c>
      <c r="J1184" s="27" t="e">
        <f>VLOOKUP($B1184,三大法人買賣超!$A$4:$I$500,9,FALSE)</f>
        <v>#N/A</v>
      </c>
      <c r="K1184" s="37">
        <f>新台幣匯率美元指數!B1185</f>
        <v>0</v>
      </c>
      <c r="L1184" s="38">
        <f>新台幣匯率美元指數!C1185</f>
        <v>0</v>
      </c>
      <c r="M1184" s="39">
        <f>新台幣匯率美元指數!D1185</f>
        <v>0</v>
      </c>
      <c r="N1184" s="27" t="e">
        <f>VLOOKUP($B1184,外資期貨未平倉口數!$A$4:$M$499,4,FALSE)</f>
        <v>#N/A</v>
      </c>
      <c r="O1184" s="27" t="e">
        <f>VLOOKUP($B1184,外資期貨未平倉口數!$A$4:$M$499,9,FALSE)</f>
        <v>#N/A</v>
      </c>
      <c r="P1184" s="27" t="e">
        <f>VLOOKUP($B1184,外資期貨未平倉口數!$A$4:$M$499,10,FALSE)</f>
        <v>#N/A</v>
      </c>
      <c r="Q1184" s="27" t="e">
        <f>VLOOKUP($B1184,外資期貨未平倉口數!$A$4:$M$499,11,FALSE)</f>
        <v>#N/A</v>
      </c>
      <c r="R1184" s="64" t="e">
        <f>VLOOKUP($B1184,選擇權未平倉餘額!$A$4:$I$500,6,FALSE)</f>
        <v>#N/A</v>
      </c>
      <c r="S1184" s="64" t="e">
        <f>VLOOKUP($B1184,選擇權未平倉餘額!$A$4:$I$500,7,FALSE)</f>
        <v>#N/A</v>
      </c>
      <c r="T1184" s="64" t="e">
        <f>VLOOKUP($B1184,選擇權未平倉餘額!$A$4:$I$500,8,FALSE)</f>
        <v>#N/A</v>
      </c>
      <c r="U1184" s="64" t="e">
        <f>VLOOKUP($B1184,選擇權未平倉餘額!$A$4:$I$500,9,FALSE)</f>
        <v>#N/A</v>
      </c>
      <c r="V1184" s="39" t="e">
        <f>VLOOKUP($B1184,臺指選擇權P_C_Ratios!$A$4:$C$500,3,FALSE)</f>
        <v>#N/A</v>
      </c>
      <c r="W1184" s="41" t="e">
        <f>VLOOKUP($B1184,散戶多空比!$A$6:$L$500,12,FALSE)</f>
        <v>#N/A</v>
      </c>
      <c r="X1184" s="40" t="e">
        <f>VLOOKUP($B1184,期貨大額交易人未沖銷部位!$A$4:$O$499,4,FALSE)</f>
        <v>#N/A</v>
      </c>
      <c r="Y1184" s="40" t="e">
        <f>VLOOKUP($B1184,期貨大額交易人未沖銷部位!$A$4:$O$499,7,FALSE)</f>
        <v>#N/A</v>
      </c>
      <c r="Z1184" s="40" t="e">
        <f>VLOOKUP($B1184,期貨大額交易人未沖銷部位!$A$4:$O$499,10,FALSE)</f>
        <v>#N/A</v>
      </c>
      <c r="AA1184" s="40" t="e">
        <f>VLOOKUP($B1184,期貨大額交易人未沖銷部位!$A$4:$O$499,13,FALSE)</f>
        <v>#N/A</v>
      </c>
      <c r="AB1184" s="40" t="e">
        <f>VLOOKUP($B1184,期貨大額交易人未沖銷部位!$A$4:$O$499,14,FALSE)</f>
        <v>#N/A</v>
      </c>
      <c r="AC1184" s="40" t="e">
        <f>VLOOKUP($B1184,期貨大額交易人未沖銷部位!$A$4:$O$499,15,FALSE)</f>
        <v>#N/A</v>
      </c>
      <c r="AD1184" s="33" t="e">
        <f>VLOOKUP($B1184,三大美股走勢!$A$4:$J$495,4,FALSE)</f>
        <v>#N/A</v>
      </c>
      <c r="AE1184" s="33" t="e">
        <f>VLOOKUP($B1184,三大美股走勢!$A$4:$J$495,7,FALSE)</f>
        <v>#N/A</v>
      </c>
      <c r="AF1184" s="33" t="e">
        <f>VLOOKUP($B1184,三大美股走勢!$A$4:$J$495,10,FALSE)</f>
        <v>#N/A</v>
      </c>
    </row>
    <row r="1185" spans="2:32">
      <c r="B1185" s="32">
        <v>43964</v>
      </c>
      <c r="C1185" s="33" t="e">
        <f>VLOOKUP($B1185,大盤與近月台指!$A$4:$I$499,2,FALSE)</f>
        <v>#N/A</v>
      </c>
      <c r="D1185" s="34" t="e">
        <f>VLOOKUP($B1185,大盤與近月台指!$A$4:$I$499,3,FALSE)</f>
        <v>#N/A</v>
      </c>
      <c r="E1185" s="35" t="e">
        <f>VLOOKUP($B1185,大盤與近月台指!$A$4:$I$499,4,FALSE)</f>
        <v>#N/A</v>
      </c>
      <c r="F1185" s="33" t="e">
        <f>VLOOKUP($B1185,大盤與近月台指!$A$4:$I$499,5,FALSE)</f>
        <v>#N/A</v>
      </c>
      <c r="G1185" s="49" t="e">
        <f>VLOOKUP($B1185,三大法人買賣超!$A$4:$I$500,3,FALSE)</f>
        <v>#N/A</v>
      </c>
      <c r="H1185" s="34" t="e">
        <f>VLOOKUP($B1185,三大法人買賣超!$A$4:$I$500,5,FALSE)</f>
        <v>#N/A</v>
      </c>
      <c r="I1185" s="27" t="e">
        <f>VLOOKUP($B1185,三大法人買賣超!$A$4:$I$500,7,FALSE)</f>
        <v>#N/A</v>
      </c>
      <c r="J1185" s="27" t="e">
        <f>VLOOKUP($B1185,三大法人買賣超!$A$4:$I$500,9,FALSE)</f>
        <v>#N/A</v>
      </c>
      <c r="K1185" s="37">
        <f>新台幣匯率美元指數!B1186</f>
        <v>0</v>
      </c>
      <c r="L1185" s="38">
        <f>新台幣匯率美元指數!C1186</f>
        <v>0</v>
      </c>
      <c r="M1185" s="39">
        <f>新台幣匯率美元指數!D1186</f>
        <v>0</v>
      </c>
      <c r="N1185" s="27" t="e">
        <f>VLOOKUP($B1185,外資期貨未平倉口數!$A$4:$M$499,4,FALSE)</f>
        <v>#N/A</v>
      </c>
      <c r="O1185" s="27" t="e">
        <f>VLOOKUP($B1185,外資期貨未平倉口數!$A$4:$M$499,9,FALSE)</f>
        <v>#N/A</v>
      </c>
      <c r="P1185" s="27" t="e">
        <f>VLOOKUP($B1185,外資期貨未平倉口數!$A$4:$M$499,10,FALSE)</f>
        <v>#N/A</v>
      </c>
      <c r="Q1185" s="27" t="e">
        <f>VLOOKUP($B1185,外資期貨未平倉口數!$A$4:$M$499,11,FALSE)</f>
        <v>#N/A</v>
      </c>
      <c r="R1185" s="64" t="e">
        <f>VLOOKUP($B1185,選擇權未平倉餘額!$A$4:$I$500,6,FALSE)</f>
        <v>#N/A</v>
      </c>
      <c r="S1185" s="64" t="e">
        <f>VLOOKUP($B1185,選擇權未平倉餘額!$A$4:$I$500,7,FALSE)</f>
        <v>#N/A</v>
      </c>
      <c r="T1185" s="64" t="e">
        <f>VLOOKUP($B1185,選擇權未平倉餘額!$A$4:$I$500,8,FALSE)</f>
        <v>#N/A</v>
      </c>
      <c r="U1185" s="64" t="e">
        <f>VLOOKUP($B1185,選擇權未平倉餘額!$A$4:$I$500,9,FALSE)</f>
        <v>#N/A</v>
      </c>
      <c r="V1185" s="39" t="e">
        <f>VLOOKUP($B1185,臺指選擇權P_C_Ratios!$A$4:$C$500,3,FALSE)</f>
        <v>#N/A</v>
      </c>
      <c r="W1185" s="41" t="e">
        <f>VLOOKUP($B1185,散戶多空比!$A$6:$L$500,12,FALSE)</f>
        <v>#N/A</v>
      </c>
      <c r="X1185" s="40" t="e">
        <f>VLOOKUP($B1185,期貨大額交易人未沖銷部位!$A$4:$O$499,4,FALSE)</f>
        <v>#N/A</v>
      </c>
      <c r="Y1185" s="40" t="e">
        <f>VLOOKUP($B1185,期貨大額交易人未沖銷部位!$A$4:$O$499,7,FALSE)</f>
        <v>#N/A</v>
      </c>
      <c r="Z1185" s="40" t="e">
        <f>VLOOKUP($B1185,期貨大額交易人未沖銷部位!$A$4:$O$499,10,FALSE)</f>
        <v>#N/A</v>
      </c>
      <c r="AA1185" s="40" t="e">
        <f>VLOOKUP($B1185,期貨大額交易人未沖銷部位!$A$4:$O$499,13,FALSE)</f>
        <v>#N/A</v>
      </c>
      <c r="AB1185" s="40" t="e">
        <f>VLOOKUP($B1185,期貨大額交易人未沖銷部位!$A$4:$O$499,14,FALSE)</f>
        <v>#N/A</v>
      </c>
      <c r="AC1185" s="40" t="e">
        <f>VLOOKUP($B1185,期貨大額交易人未沖銷部位!$A$4:$O$499,15,FALSE)</f>
        <v>#N/A</v>
      </c>
      <c r="AD1185" s="33" t="e">
        <f>VLOOKUP($B1185,三大美股走勢!$A$4:$J$495,4,FALSE)</f>
        <v>#N/A</v>
      </c>
      <c r="AE1185" s="33" t="e">
        <f>VLOOKUP($B1185,三大美股走勢!$A$4:$J$495,7,FALSE)</f>
        <v>#N/A</v>
      </c>
      <c r="AF1185" s="33" t="e">
        <f>VLOOKUP($B1185,三大美股走勢!$A$4:$J$495,10,FALSE)</f>
        <v>#N/A</v>
      </c>
    </row>
    <row r="1186" spans="2:32">
      <c r="B1186" s="32">
        <v>43965</v>
      </c>
      <c r="C1186" s="33" t="e">
        <f>VLOOKUP($B1186,大盤與近月台指!$A$4:$I$499,2,FALSE)</f>
        <v>#N/A</v>
      </c>
      <c r="D1186" s="34" t="e">
        <f>VLOOKUP($B1186,大盤與近月台指!$A$4:$I$499,3,FALSE)</f>
        <v>#N/A</v>
      </c>
      <c r="E1186" s="35" t="e">
        <f>VLOOKUP($B1186,大盤與近月台指!$A$4:$I$499,4,FALSE)</f>
        <v>#N/A</v>
      </c>
      <c r="F1186" s="33" t="e">
        <f>VLOOKUP($B1186,大盤與近月台指!$A$4:$I$499,5,FALSE)</f>
        <v>#N/A</v>
      </c>
      <c r="G1186" s="49" t="e">
        <f>VLOOKUP($B1186,三大法人買賣超!$A$4:$I$500,3,FALSE)</f>
        <v>#N/A</v>
      </c>
      <c r="H1186" s="34" t="e">
        <f>VLOOKUP($B1186,三大法人買賣超!$A$4:$I$500,5,FALSE)</f>
        <v>#N/A</v>
      </c>
      <c r="I1186" s="27" t="e">
        <f>VLOOKUP($B1186,三大法人買賣超!$A$4:$I$500,7,FALSE)</f>
        <v>#N/A</v>
      </c>
      <c r="J1186" s="27" t="e">
        <f>VLOOKUP($B1186,三大法人買賣超!$A$4:$I$500,9,FALSE)</f>
        <v>#N/A</v>
      </c>
      <c r="K1186" s="37">
        <f>新台幣匯率美元指數!B1187</f>
        <v>0</v>
      </c>
      <c r="L1186" s="38">
        <f>新台幣匯率美元指數!C1187</f>
        <v>0</v>
      </c>
      <c r="M1186" s="39">
        <f>新台幣匯率美元指數!D1187</f>
        <v>0</v>
      </c>
      <c r="N1186" s="27" t="e">
        <f>VLOOKUP($B1186,外資期貨未平倉口數!$A$4:$M$499,4,FALSE)</f>
        <v>#N/A</v>
      </c>
      <c r="O1186" s="27" t="e">
        <f>VLOOKUP($B1186,外資期貨未平倉口數!$A$4:$M$499,9,FALSE)</f>
        <v>#N/A</v>
      </c>
      <c r="P1186" s="27" t="e">
        <f>VLOOKUP($B1186,外資期貨未平倉口數!$A$4:$M$499,10,FALSE)</f>
        <v>#N/A</v>
      </c>
      <c r="Q1186" s="27" t="e">
        <f>VLOOKUP($B1186,外資期貨未平倉口數!$A$4:$M$499,11,FALSE)</f>
        <v>#N/A</v>
      </c>
      <c r="R1186" s="64" t="e">
        <f>VLOOKUP($B1186,選擇權未平倉餘額!$A$4:$I$500,6,FALSE)</f>
        <v>#N/A</v>
      </c>
      <c r="S1186" s="64" t="e">
        <f>VLOOKUP($B1186,選擇權未平倉餘額!$A$4:$I$500,7,FALSE)</f>
        <v>#N/A</v>
      </c>
      <c r="T1186" s="64" t="e">
        <f>VLOOKUP($B1186,選擇權未平倉餘額!$A$4:$I$500,8,FALSE)</f>
        <v>#N/A</v>
      </c>
      <c r="U1186" s="64" t="e">
        <f>VLOOKUP($B1186,選擇權未平倉餘額!$A$4:$I$500,9,FALSE)</f>
        <v>#N/A</v>
      </c>
      <c r="V1186" s="39" t="e">
        <f>VLOOKUP($B1186,臺指選擇權P_C_Ratios!$A$4:$C$500,3,FALSE)</f>
        <v>#N/A</v>
      </c>
      <c r="W1186" s="41" t="e">
        <f>VLOOKUP($B1186,散戶多空比!$A$6:$L$500,12,FALSE)</f>
        <v>#N/A</v>
      </c>
      <c r="X1186" s="40" t="e">
        <f>VLOOKUP($B1186,期貨大額交易人未沖銷部位!$A$4:$O$499,4,FALSE)</f>
        <v>#N/A</v>
      </c>
      <c r="Y1186" s="40" t="e">
        <f>VLOOKUP($B1186,期貨大額交易人未沖銷部位!$A$4:$O$499,7,FALSE)</f>
        <v>#N/A</v>
      </c>
      <c r="Z1186" s="40" t="e">
        <f>VLOOKUP($B1186,期貨大額交易人未沖銷部位!$A$4:$O$499,10,FALSE)</f>
        <v>#N/A</v>
      </c>
      <c r="AA1186" s="40" t="e">
        <f>VLOOKUP($B1186,期貨大額交易人未沖銷部位!$A$4:$O$499,13,FALSE)</f>
        <v>#N/A</v>
      </c>
      <c r="AB1186" s="40" t="e">
        <f>VLOOKUP($B1186,期貨大額交易人未沖銷部位!$A$4:$O$499,14,FALSE)</f>
        <v>#N/A</v>
      </c>
      <c r="AC1186" s="40" t="e">
        <f>VLOOKUP($B1186,期貨大額交易人未沖銷部位!$A$4:$O$499,15,FALSE)</f>
        <v>#N/A</v>
      </c>
      <c r="AD1186" s="33" t="e">
        <f>VLOOKUP($B1186,三大美股走勢!$A$4:$J$495,4,FALSE)</f>
        <v>#N/A</v>
      </c>
      <c r="AE1186" s="33" t="e">
        <f>VLOOKUP($B1186,三大美股走勢!$A$4:$J$495,7,FALSE)</f>
        <v>#N/A</v>
      </c>
      <c r="AF1186" s="33" t="e">
        <f>VLOOKUP($B1186,三大美股走勢!$A$4:$J$495,10,FALSE)</f>
        <v>#N/A</v>
      </c>
    </row>
    <row r="1187" spans="2:32">
      <c r="B1187" s="32">
        <v>43966</v>
      </c>
      <c r="C1187" s="33" t="e">
        <f>VLOOKUP($B1187,大盤與近月台指!$A$4:$I$499,2,FALSE)</f>
        <v>#N/A</v>
      </c>
      <c r="D1187" s="34" t="e">
        <f>VLOOKUP($B1187,大盤與近月台指!$A$4:$I$499,3,FALSE)</f>
        <v>#N/A</v>
      </c>
      <c r="E1187" s="35" t="e">
        <f>VLOOKUP($B1187,大盤與近月台指!$A$4:$I$499,4,FALSE)</f>
        <v>#N/A</v>
      </c>
      <c r="F1187" s="33" t="e">
        <f>VLOOKUP($B1187,大盤與近月台指!$A$4:$I$499,5,FALSE)</f>
        <v>#N/A</v>
      </c>
      <c r="G1187" s="49" t="e">
        <f>VLOOKUP($B1187,三大法人買賣超!$A$4:$I$500,3,FALSE)</f>
        <v>#N/A</v>
      </c>
      <c r="H1187" s="34" t="e">
        <f>VLOOKUP($B1187,三大法人買賣超!$A$4:$I$500,5,FALSE)</f>
        <v>#N/A</v>
      </c>
      <c r="I1187" s="27" t="e">
        <f>VLOOKUP($B1187,三大法人買賣超!$A$4:$I$500,7,FALSE)</f>
        <v>#N/A</v>
      </c>
      <c r="J1187" s="27" t="e">
        <f>VLOOKUP($B1187,三大法人買賣超!$A$4:$I$500,9,FALSE)</f>
        <v>#N/A</v>
      </c>
      <c r="K1187" s="37">
        <f>新台幣匯率美元指數!B1188</f>
        <v>0</v>
      </c>
      <c r="L1187" s="38">
        <f>新台幣匯率美元指數!C1188</f>
        <v>0</v>
      </c>
      <c r="M1187" s="39">
        <f>新台幣匯率美元指數!D1188</f>
        <v>0</v>
      </c>
      <c r="N1187" s="27" t="e">
        <f>VLOOKUP($B1187,外資期貨未平倉口數!$A$4:$M$499,4,FALSE)</f>
        <v>#N/A</v>
      </c>
      <c r="O1187" s="27" t="e">
        <f>VLOOKUP($B1187,外資期貨未平倉口數!$A$4:$M$499,9,FALSE)</f>
        <v>#N/A</v>
      </c>
      <c r="P1187" s="27" t="e">
        <f>VLOOKUP($B1187,外資期貨未平倉口數!$A$4:$M$499,10,FALSE)</f>
        <v>#N/A</v>
      </c>
      <c r="Q1187" s="27" t="e">
        <f>VLOOKUP($B1187,外資期貨未平倉口數!$A$4:$M$499,11,FALSE)</f>
        <v>#N/A</v>
      </c>
      <c r="R1187" s="64" t="e">
        <f>VLOOKUP($B1187,選擇權未平倉餘額!$A$4:$I$500,6,FALSE)</f>
        <v>#N/A</v>
      </c>
      <c r="S1187" s="64" t="e">
        <f>VLOOKUP($B1187,選擇權未平倉餘額!$A$4:$I$500,7,FALSE)</f>
        <v>#N/A</v>
      </c>
      <c r="T1187" s="64" t="e">
        <f>VLOOKUP($B1187,選擇權未平倉餘額!$A$4:$I$500,8,FALSE)</f>
        <v>#N/A</v>
      </c>
      <c r="U1187" s="64" t="e">
        <f>VLOOKUP($B1187,選擇權未平倉餘額!$A$4:$I$500,9,FALSE)</f>
        <v>#N/A</v>
      </c>
      <c r="V1187" s="39" t="e">
        <f>VLOOKUP($B1187,臺指選擇權P_C_Ratios!$A$4:$C$500,3,FALSE)</f>
        <v>#N/A</v>
      </c>
      <c r="W1187" s="41" t="e">
        <f>VLOOKUP($B1187,散戶多空比!$A$6:$L$500,12,FALSE)</f>
        <v>#N/A</v>
      </c>
      <c r="X1187" s="40" t="e">
        <f>VLOOKUP($B1187,期貨大額交易人未沖銷部位!$A$4:$O$499,4,FALSE)</f>
        <v>#N/A</v>
      </c>
      <c r="Y1187" s="40" t="e">
        <f>VLOOKUP($B1187,期貨大額交易人未沖銷部位!$A$4:$O$499,7,FALSE)</f>
        <v>#N/A</v>
      </c>
      <c r="Z1187" s="40" t="e">
        <f>VLOOKUP($B1187,期貨大額交易人未沖銷部位!$A$4:$O$499,10,FALSE)</f>
        <v>#N/A</v>
      </c>
      <c r="AA1187" s="40" t="e">
        <f>VLOOKUP($B1187,期貨大額交易人未沖銷部位!$A$4:$O$499,13,FALSE)</f>
        <v>#N/A</v>
      </c>
      <c r="AB1187" s="40" t="e">
        <f>VLOOKUP($B1187,期貨大額交易人未沖銷部位!$A$4:$O$499,14,FALSE)</f>
        <v>#N/A</v>
      </c>
      <c r="AC1187" s="40" t="e">
        <f>VLOOKUP($B1187,期貨大額交易人未沖銷部位!$A$4:$O$499,15,FALSE)</f>
        <v>#N/A</v>
      </c>
      <c r="AD1187" s="33" t="e">
        <f>VLOOKUP($B1187,三大美股走勢!$A$4:$J$495,4,FALSE)</f>
        <v>#N/A</v>
      </c>
      <c r="AE1187" s="33" t="e">
        <f>VLOOKUP($B1187,三大美股走勢!$A$4:$J$495,7,FALSE)</f>
        <v>#N/A</v>
      </c>
      <c r="AF1187" s="33" t="e">
        <f>VLOOKUP($B1187,三大美股走勢!$A$4:$J$495,10,FALSE)</f>
        <v>#N/A</v>
      </c>
    </row>
    <row r="1188" spans="2:32">
      <c r="B1188" s="32">
        <v>43967</v>
      </c>
      <c r="C1188" s="33" t="e">
        <f>VLOOKUP($B1188,大盤與近月台指!$A$4:$I$499,2,FALSE)</f>
        <v>#N/A</v>
      </c>
      <c r="D1188" s="34" t="e">
        <f>VLOOKUP($B1188,大盤與近月台指!$A$4:$I$499,3,FALSE)</f>
        <v>#N/A</v>
      </c>
      <c r="E1188" s="35" t="e">
        <f>VLOOKUP($B1188,大盤與近月台指!$A$4:$I$499,4,FALSE)</f>
        <v>#N/A</v>
      </c>
      <c r="F1188" s="33" t="e">
        <f>VLOOKUP($B1188,大盤與近月台指!$A$4:$I$499,5,FALSE)</f>
        <v>#N/A</v>
      </c>
      <c r="G1188" s="49" t="e">
        <f>VLOOKUP($B1188,三大法人買賣超!$A$4:$I$500,3,FALSE)</f>
        <v>#N/A</v>
      </c>
      <c r="H1188" s="34" t="e">
        <f>VLOOKUP($B1188,三大法人買賣超!$A$4:$I$500,5,FALSE)</f>
        <v>#N/A</v>
      </c>
      <c r="I1188" s="27" t="e">
        <f>VLOOKUP($B1188,三大法人買賣超!$A$4:$I$500,7,FALSE)</f>
        <v>#N/A</v>
      </c>
      <c r="J1188" s="27" t="e">
        <f>VLOOKUP($B1188,三大法人買賣超!$A$4:$I$500,9,FALSE)</f>
        <v>#N/A</v>
      </c>
      <c r="K1188" s="37">
        <f>新台幣匯率美元指數!B1189</f>
        <v>0</v>
      </c>
      <c r="L1188" s="38">
        <f>新台幣匯率美元指數!C1189</f>
        <v>0</v>
      </c>
      <c r="M1188" s="39">
        <f>新台幣匯率美元指數!D1189</f>
        <v>0</v>
      </c>
      <c r="N1188" s="27" t="e">
        <f>VLOOKUP($B1188,外資期貨未平倉口數!$A$4:$M$499,4,FALSE)</f>
        <v>#N/A</v>
      </c>
      <c r="O1188" s="27" t="e">
        <f>VLOOKUP($B1188,外資期貨未平倉口數!$A$4:$M$499,9,FALSE)</f>
        <v>#N/A</v>
      </c>
      <c r="P1188" s="27" t="e">
        <f>VLOOKUP($B1188,外資期貨未平倉口數!$A$4:$M$499,10,FALSE)</f>
        <v>#N/A</v>
      </c>
      <c r="Q1188" s="27" t="e">
        <f>VLOOKUP($B1188,外資期貨未平倉口數!$A$4:$M$499,11,FALSE)</f>
        <v>#N/A</v>
      </c>
      <c r="R1188" s="64" t="e">
        <f>VLOOKUP($B1188,選擇權未平倉餘額!$A$4:$I$500,6,FALSE)</f>
        <v>#N/A</v>
      </c>
      <c r="S1188" s="64" t="e">
        <f>VLOOKUP($B1188,選擇權未平倉餘額!$A$4:$I$500,7,FALSE)</f>
        <v>#N/A</v>
      </c>
      <c r="T1188" s="64" t="e">
        <f>VLOOKUP($B1188,選擇權未平倉餘額!$A$4:$I$500,8,FALSE)</f>
        <v>#N/A</v>
      </c>
      <c r="U1188" s="64" t="e">
        <f>VLOOKUP($B1188,選擇權未平倉餘額!$A$4:$I$500,9,FALSE)</f>
        <v>#N/A</v>
      </c>
      <c r="V1188" s="39" t="e">
        <f>VLOOKUP($B1188,臺指選擇權P_C_Ratios!$A$4:$C$500,3,FALSE)</f>
        <v>#N/A</v>
      </c>
      <c r="W1188" s="41" t="e">
        <f>VLOOKUP($B1188,散戶多空比!$A$6:$L$500,12,FALSE)</f>
        <v>#N/A</v>
      </c>
      <c r="X1188" s="40" t="e">
        <f>VLOOKUP($B1188,期貨大額交易人未沖銷部位!$A$4:$O$499,4,FALSE)</f>
        <v>#N/A</v>
      </c>
      <c r="Y1188" s="40" t="e">
        <f>VLOOKUP($B1188,期貨大額交易人未沖銷部位!$A$4:$O$499,7,FALSE)</f>
        <v>#N/A</v>
      </c>
      <c r="Z1188" s="40" t="e">
        <f>VLOOKUP($B1188,期貨大額交易人未沖銷部位!$A$4:$O$499,10,FALSE)</f>
        <v>#N/A</v>
      </c>
      <c r="AA1188" s="40" t="e">
        <f>VLOOKUP($B1188,期貨大額交易人未沖銷部位!$A$4:$O$499,13,FALSE)</f>
        <v>#N/A</v>
      </c>
      <c r="AB1188" s="40" t="e">
        <f>VLOOKUP($B1188,期貨大額交易人未沖銷部位!$A$4:$O$499,14,FALSE)</f>
        <v>#N/A</v>
      </c>
      <c r="AC1188" s="40" t="e">
        <f>VLOOKUP($B1188,期貨大額交易人未沖銷部位!$A$4:$O$499,15,FALSE)</f>
        <v>#N/A</v>
      </c>
      <c r="AD1188" s="33" t="e">
        <f>VLOOKUP($B1188,三大美股走勢!$A$4:$J$495,4,FALSE)</f>
        <v>#N/A</v>
      </c>
      <c r="AE1188" s="33" t="e">
        <f>VLOOKUP($B1188,三大美股走勢!$A$4:$J$495,7,FALSE)</f>
        <v>#N/A</v>
      </c>
      <c r="AF1188" s="33" t="e">
        <f>VLOOKUP($B1188,三大美股走勢!$A$4:$J$495,10,FALSE)</f>
        <v>#N/A</v>
      </c>
    </row>
    <row r="1189" spans="2:32">
      <c r="B1189" s="32">
        <v>43968</v>
      </c>
      <c r="C1189" s="33" t="e">
        <f>VLOOKUP($B1189,大盤與近月台指!$A$4:$I$499,2,FALSE)</f>
        <v>#N/A</v>
      </c>
      <c r="D1189" s="34" t="e">
        <f>VLOOKUP($B1189,大盤與近月台指!$A$4:$I$499,3,FALSE)</f>
        <v>#N/A</v>
      </c>
      <c r="E1189" s="35" t="e">
        <f>VLOOKUP($B1189,大盤與近月台指!$A$4:$I$499,4,FALSE)</f>
        <v>#N/A</v>
      </c>
      <c r="F1189" s="33" t="e">
        <f>VLOOKUP($B1189,大盤與近月台指!$A$4:$I$499,5,FALSE)</f>
        <v>#N/A</v>
      </c>
      <c r="G1189" s="49" t="e">
        <f>VLOOKUP($B1189,三大法人買賣超!$A$4:$I$500,3,FALSE)</f>
        <v>#N/A</v>
      </c>
      <c r="H1189" s="34" t="e">
        <f>VLOOKUP($B1189,三大法人買賣超!$A$4:$I$500,5,FALSE)</f>
        <v>#N/A</v>
      </c>
      <c r="I1189" s="27" t="e">
        <f>VLOOKUP($B1189,三大法人買賣超!$A$4:$I$500,7,FALSE)</f>
        <v>#N/A</v>
      </c>
      <c r="J1189" s="27" t="e">
        <f>VLOOKUP($B1189,三大法人買賣超!$A$4:$I$500,9,FALSE)</f>
        <v>#N/A</v>
      </c>
      <c r="K1189" s="37">
        <f>新台幣匯率美元指數!B1190</f>
        <v>0</v>
      </c>
      <c r="L1189" s="38">
        <f>新台幣匯率美元指數!C1190</f>
        <v>0</v>
      </c>
      <c r="M1189" s="39">
        <f>新台幣匯率美元指數!D1190</f>
        <v>0</v>
      </c>
      <c r="N1189" s="27" t="e">
        <f>VLOOKUP($B1189,外資期貨未平倉口數!$A$4:$M$499,4,FALSE)</f>
        <v>#N/A</v>
      </c>
      <c r="O1189" s="27" t="e">
        <f>VLOOKUP($B1189,外資期貨未平倉口數!$A$4:$M$499,9,FALSE)</f>
        <v>#N/A</v>
      </c>
      <c r="P1189" s="27" t="e">
        <f>VLOOKUP($B1189,外資期貨未平倉口數!$A$4:$M$499,10,FALSE)</f>
        <v>#N/A</v>
      </c>
      <c r="Q1189" s="27" t="e">
        <f>VLOOKUP($B1189,外資期貨未平倉口數!$A$4:$M$499,11,FALSE)</f>
        <v>#N/A</v>
      </c>
      <c r="R1189" s="64" t="e">
        <f>VLOOKUP($B1189,選擇權未平倉餘額!$A$4:$I$500,6,FALSE)</f>
        <v>#N/A</v>
      </c>
      <c r="S1189" s="64" t="e">
        <f>VLOOKUP($B1189,選擇權未平倉餘額!$A$4:$I$500,7,FALSE)</f>
        <v>#N/A</v>
      </c>
      <c r="T1189" s="64" t="e">
        <f>VLOOKUP($B1189,選擇權未平倉餘額!$A$4:$I$500,8,FALSE)</f>
        <v>#N/A</v>
      </c>
      <c r="U1189" s="64" t="e">
        <f>VLOOKUP($B1189,選擇權未平倉餘額!$A$4:$I$500,9,FALSE)</f>
        <v>#N/A</v>
      </c>
      <c r="V1189" s="39" t="e">
        <f>VLOOKUP($B1189,臺指選擇權P_C_Ratios!$A$4:$C$500,3,FALSE)</f>
        <v>#N/A</v>
      </c>
      <c r="W1189" s="41" t="e">
        <f>VLOOKUP($B1189,散戶多空比!$A$6:$L$500,12,FALSE)</f>
        <v>#N/A</v>
      </c>
      <c r="X1189" s="40" t="e">
        <f>VLOOKUP($B1189,期貨大額交易人未沖銷部位!$A$4:$O$499,4,FALSE)</f>
        <v>#N/A</v>
      </c>
      <c r="Y1189" s="40" t="e">
        <f>VLOOKUP($B1189,期貨大額交易人未沖銷部位!$A$4:$O$499,7,FALSE)</f>
        <v>#N/A</v>
      </c>
      <c r="Z1189" s="40" t="e">
        <f>VLOOKUP($B1189,期貨大額交易人未沖銷部位!$A$4:$O$499,10,FALSE)</f>
        <v>#N/A</v>
      </c>
      <c r="AA1189" s="40" t="e">
        <f>VLOOKUP($B1189,期貨大額交易人未沖銷部位!$A$4:$O$499,13,FALSE)</f>
        <v>#N/A</v>
      </c>
      <c r="AB1189" s="40" t="e">
        <f>VLOOKUP($B1189,期貨大額交易人未沖銷部位!$A$4:$O$499,14,FALSE)</f>
        <v>#N/A</v>
      </c>
      <c r="AC1189" s="40" t="e">
        <f>VLOOKUP($B1189,期貨大額交易人未沖銷部位!$A$4:$O$499,15,FALSE)</f>
        <v>#N/A</v>
      </c>
      <c r="AD1189" s="33" t="e">
        <f>VLOOKUP($B1189,三大美股走勢!$A$4:$J$495,4,FALSE)</f>
        <v>#N/A</v>
      </c>
      <c r="AE1189" s="33" t="e">
        <f>VLOOKUP($B1189,三大美股走勢!$A$4:$J$495,7,FALSE)</f>
        <v>#N/A</v>
      </c>
      <c r="AF1189" s="33" t="e">
        <f>VLOOKUP($B1189,三大美股走勢!$A$4:$J$495,10,FALSE)</f>
        <v>#N/A</v>
      </c>
    </row>
    <row r="1190" spans="2:32">
      <c r="B1190" s="32">
        <v>43969</v>
      </c>
      <c r="C1190" s="33" t="e">
        <f>VLOOKUP($B1190,大盤與近月台指!$A$4:$I$499,2,FALSE)</f>
        <v>#N/A</v>
      </c>
      <c r="D1190" s="34" t="e">
        <f>VLOOKUP($B1190,大盤與近月台指!$A$4:$I$499,3,FALSE)</f>
        <v>#N/A</v>
      </c>
      <c r="E1190" s="35" t="e">
        <f>VLOOKUP($B1190,大盤與近月台指!$A$4:$I$499,4,FALSE)</f>
        <v>#N/A</v>
      </c>
      <c r="F1190" s="33" t="e">
        <f>VLOOKUP($B1190,大盤與近月台指!$A$4:$I$499,5,FALSE)</f>
        <v>#N/A</v>
      </c>
      <c r="G1190" s="49" t="e">
        <f>VLOOKUP($B1190,三大法人買賣超!$A$4:$I$500,3,FALSE)</f>
        <v>#N/A</v>
      </c>
      <c r="H1190" s="34" t="e">
        <f>VLOOKUP($B1190,三大法人買賣超!$A$4:$I$500,5,FALSE)</f>
        <v>#N/A</v>
      </c>
      <c r="I1190" s="27" t="e">
        <f>VLOOKUP($B1190,三大法人買賣超!$A$4:$I$500,7,FALSE)</f>
        <v>#N/A</v>
      </c>
      <c r="J1190" s="27" t="e">
        <f>VLOOKUP($B1190,三大法人買賣超!$A$4:$I$500,9,FALSE)</f>
        <v>#N/A</v>
      </c>
      <c r="K1190" s="37">
        <f>新台幣匯率美元指數!B1191</f>
        <v>0</v>
      </c>
      <c r="L1190" s="38">
        <f>新台幣匯率美元指數!C1191</f>
        <v>0</v>
      </c>
      <c r="M1190" s="39">
        <f>新台幣匯率美元指數!D1191</f>
        <v>0</v>
      </c>
      <c r="N1190" s="27" t="e">
        <f>VLOOKUP($B1190,外資期貨未平倉口數!$A$4:$M$499,4,FALSE)</f>
        <v>#N/A</v>
      </c>
      <c r="O1190" s="27" t="e">
        <f>VLOOKUP($B1190,外資期貨未平倉口數!$A$4:$M$499,9,FALSE)</f>
        <v>#N/A</v>
      </c>
      <c r="P1190" s="27" t="e">
        <f>VLOOKUP($B1190,外資期貨未平倉口數!$A$4:$M$499,10,FALSE)</f>
        <v>#N/A</v>
      </c>
      <c r="Q1190" s="27" t="e">
        <f>VLOOKUP($B1190,外資期貨未平倉口數!$A$4:$M$499,11,FALSE)</f>
        <v>#N/A</v>
      </c>
      <c r="R1190" s="64" t="e">
        <f>VLOOKUP($B1190,選擇權未平倉餘額!$A$4:$I$500,6,FALSE)</f>
        <v>#N/A</v>
      </c>
      <c r="S1190" s="64" t="e">
        <f>VLOOKUP($B1190,選擇權未平倉餘額!$A$4:$I$500,7,FALSE)</f>
        <v>#N/A</v>
      </c>
      <c r="T1190" s="64" t="e">
        <f>VLOOKUP($B1190,選擇權未平倉餘額!$A$4:$I$500,8,FALSE)</f>
        <v>#N/A</v>
      </c>
      <c r="U1190" s="64" t="e">
        <f>VLOOKUP($B1190,選擇權未平倉餘額!$A$4:$I$500,9,FALSE)</f>
        <v>#N/A</v>
      </c>
      <c r="V1190" s="39" t="e">
        <f>VLOOKUP($B1190,臺指選擇權P_C_Ratios!$A$4:$C$500,3,FALSE)</f>
        <v>#N/A</v>
      </c>
      <c r="W1190" s="41" t="e">
        <f>VLOOKUP($B1190,散戶多空比!$A$6:$L$500,12,FALSE)</f>
        <v>#N/A</v>
      </c>
      <c r="X1190" s="40" t="e">
        <f>VLOOKUP($B1190,期貨大額交易人未沖銷部位!$A$4:$O$499,4,FALSE)</f>
        <v>#N/A</v>
      </c>
      <c r="Y1190" s="40" t="e">
        <f>VLOOKUP($B1190,期貨大額交易人未沖銷部位!$A$4:$O$499,7,FALSE)</f>
        <v>#N/A</v>
      </c>
      <c r="Z1190" s="40" t="e">
        <f>VLOOKUP($B1190,期貨大額交易人未沖銷部位!$A$4:$O$499,10,FALSE)</f>
        <v>#N/A</v>
      </c>
      <c r="AA1190" s="40" t="e">
        <f>VLOOKUP($B1190,期貨大額交易人未沖銷部位!$A$4:$O$499,13,FALSE)</f>
        <v>#N/A</v>
      </c>
      <c r="AB1190" s="40" t="e">
        <f>VLOOKUP($B1190,期貨大額交易人未沖銷部位!$A$4:$O$499,14,FALSE)</f>
        <v>#N/A</v>
      </c>
      <c r="AC1190" s="40" t="e">
        <f>VLOOKUP($B1190,期貨大額交易人未沖銷部位!$A$4:$O$499,15,FALSE)</f>
        <v>#N/A</v>
      </c>
      <c r="AD1190" s="33" t="e">
        <f>VLOOKUP($B1190,三大美股走勢!$A$4:$J$495,4,FALSE)</f>
        <v>#N/A</v>
      </c>
      <c r="AE1190" s="33" t="e">
        <f>VLOOKUP($B1190,三大美股走勢!$A$4:$J$495,7,FALSE)</f>
        <v>#N/A</v>
      </c>
      <c r="AF1190" s="33" t="e">
        <f>VLOOKUP($B1190,三大美股走勢!$A$4:$J$495,10,FALSE)</f>
        <v>#N/A</v>
      </c>
    </row>
    <row r="1191" spans="2:32">
      <c r="B1191" s="32">
        <v>43970</v>
      </c>
      <c r="C1191" s="33" t="e">
        <f>VLOOKUP($B1191,大盤與近月台指!$A$4:$I$499,2,FALSE)</f>
        <v>#N/A</v>
      </c>
      <c r="D1191" s="34" t="e">
        <f>VLOOKUP($B1191,大盤與近月台指!$A$4:$I$499,3,FALSE)</f>
        <v>#N/A</v>
      </c>
      <c r="E1191" s="35" t="e">
        <f>VLOOKUP($B1191,大盤與近月台指!$A$4:$I$499,4,FALSE)</f>
        <v>#N/A</v>
      </c>
      <c r="F1191" s="33" t="e">
        <f>VLOOKUP($B1191,大盤與近月台指!$A$4:$I$499,5,FALSE)</f>
        <v>#N/A</v>
      </c>
      <c r="G1191" s="49" t="e">
        <f>VLOOKUP($B1191,三大法人買賣超!$A$4:$I$500,3,FALSE)</f>
        <v>#N/A</v>
      </c>
      <c r="H1191" s="34" t="e">
        <f>VLOOKUP($B1191,三大法人買賣超!$A$4:$I$500,5,FALSE)</f>
        <v>#N/A</v>
      </c>
      <c r="I1191" s="27" t="e">
        <f>VLOOKUP($B1191,三大法人買賣超!$A$4:$I$500,7,FALSE)</f>
        <v>#N/A</v>
      </c>
      <c r="J1191" s="27" t="e">
        <f>VLOOKUP($B1191,三大法人買賣超!$A$4:$I$500,9,FALSE)</f>
        <v>#N/A</v>
      </c>
      <c r="K1191" s="37">
        <f>新台幣匯率美元指數!B1192</f>
        <v>0</v>
      </c>
      <c r="L1191" s="38">
        <f>新台幣匯率美元指數!C1192</f>
        <v>0</v>
      </c>
      <c r="M1191" s="39">
        <f>新台幣匯率美元指數!D1192</f>
        <v>0</v>
      </c>
      <c r="N1191" s="27" t="e">
        <f>VLOOKUP($B1191,外資期貨未平倉口數!$A$4:$M$499,4,FALSE)</f>
        <v>#N/A</v>
      </c>
      <c r="O1191" s="27" t="e">
        <f>VLOOKUP($B1191,外資期貨未平倉口數!$A$4:$M$499,9,FALSE)</f>
        <v>#N/A</v>
      </c>
      <c r="P1191" s="27" t="e">
        <f>VLOOKUP($B1191,外資期貨未平倉口數!$A$4:$M$499,10,FALSE)</f>
        <v>#N/A</v>
      </c>
      <c r="Q1191" s="27" t="e">
        <f>VLOOKUP($B1191,外資期貨未平倉口數!$A$4:$M$499,11,FALSE)</f>
        <v>#N/A</v>
      </c>
      <c r="R1191" s="64" t="e">
        <f>VLOOKUP($B1191,選擇權未平倉餘額!$A$4:$I$500,6,FALSE)</f>
        <v>#N/A</v>
      </c>
      <c r="S1191" s="64" t="e">
        <f>VLOOKUP($B1191,選擇權未平倉餘額!$A$4:$I$500,7,FALSE)</f>
        <v>#N/A</v>
      </c>
      <c r="T1191" s="64" t="e">
        <f>VLOOKUP($B1191,選擇權未平倉餘額!$A$4:$I$500,8,FALSE)</f>
        <v>#N/A</v>
      </c>
      <c r="U1191" s="64" t="e">
        <f>VLOOKUP($B1191,選擇權未平倉餘額!$A$4:$I$500,9,FALSE)</f>
        <v>#N/A</v>
      </c>
      <c r="V1191" s="39" t="e">
        <f>VLOOKUP($B1191,臺指選擇權P_C_Ratios!$A$4:$C$500,3,FALSE)</f>
        <v>#N/A</v>
      </c>
      <c r="W1191" s="41" t="e">
        <f>VLOOKUP($B1191,散戶多空比!$A$6:$L$500,12,FALSE)</f>
        <v>#N/A</v>
      </c>
      <c r="X1191" s="40" t="e">
        <f>VLOOKUP($B1191,期貨大額交易人未沖銷部位!$A$4:$O$499,4,FALSE)</f>
        <v>#N/A</v>
      </c>
      <c r="Y1191" s="40" t="e">
        <f>VLOOKUP($B1191,期貨大額交易人未沖銷部位!$A$4:$O$499,7,FALSE)</f>
        <v>#N/A</v>
      </c>
      <c r="Z1191" s="40" t="e">
        <f>VLOOKUP($B1191,期貨大額交易人未沖銷部位!$A$4:$O$499,10,FALSE)</f>
        <v>#N/A</v>
      </c>
      <c r="AA1191" s="40" t="e">
        <f>VLOOKUP($B1191,期貨大額交易人未沖銷部位!$A$4:$O$499,13,FALSE)</f>
        <v>#N/A</v>
      </c>
      <c r="AB1191" s="40" t="e">
        <f>VLOOKUP($B1191,期貨大額交易人未沖銷部位!$A$4:$O$499,14,FALSE)</f>
        <v>#N/A</v>
      </c>
      <c r="AC1191" s="40" t="e">
        <f>VLOOKUP($B1191,期貨大額交易人未沖銷部位!$A$4:$O$499,15,FALSE)</f>
        <v>#N/A</v>
      </c>
      <c r="AD1191" s="33" t="e">
        <f>VLOOKUP($B1191,三大美股走勢!$A$4:$J$495,4,FALSE)</f>
        <v>#N/A</v>
      </c>
      <c r="AE1191" s="33" t="e">
        <f>VLOOKUP($B1191,三大美股走勢!$A$4:$J$495,7,FALSE)</f>
        <v>#N/A</v>
      </c>
      <c r="AF1191" s="33" t="e">
        <f>VLOOKUP($B1191,三大美股走勢!$A$4:$J$495,10,FALSE)</f>
        <v>#N/A</v>
      </c>
    </row>
    <row r="1192" spans="2:32">
      <c r="B1192" s="32">
        <v>43971</v>
      </c>
      <c r="C1192" s="33" t="e">
        <f>VLOOKUP($B1192,大盤與近月台指!$A$4:$I$499,2,FALSE)</f>
        <v>#N/A</v>
      </c>
      <c r="D1192" s="34" t="e">
        <f>VLOOKUP($B1192,大盤與近月台指!$A$4:$I$499,3,FALSE)</f>
        <v>#N/A</v>
      </c>
      <c r="E1192" s="35" t="e">
        <f>VLOOKUP($B1192,大盤與近月台指!$A$4:$I$499,4,FALSE)</f>
        <v>#N/A</v>
      </c>
      <c r="F1192" s="33" t="e">
        <f>VLOOKUP($B1192,大盤與近月台指!$A$4:$I$499,5,FALSE)</f>
        <v>#N/A</v>
      </c>
      <c r="G1192" s="49" t="e">
        <f>VLOOKUP($B1192,三大法人買賣超!$A$4:$I$500,3,FALSE)</f>
        <v>#N/A</v>
      </c>
      <c r="H1192" s="34" t="e">
        <f>VLOOKUP($B1192,三大法人買賣超!$A$4:$I$500,5,FALSE)</f>
        <v>#N/A</v>
      </c>
      <c r="I1192" s="27" t="e">
        <f>VLOOKUP($B1192,三大法人買賣超!$A$4:$I$500,7,FALSE)</f>
        <v>#N/A</v>
      </c>
      <c r="J1192" s="27" t="e">
        <f>VLOOKUP($B1192,三大法人買賣超!$A$4:$I$500,9,FALSE)</f>
        <v>#N/A</v>
      </c>
      <c r="K1192" s="37">
        <f>新台幣匯率美元指數!B1193</f>
        <v>0</v>
      </c>
      <c r="L1192" s="38">
        <f>新台幣匯率美元指數!C1193</f>
        <v>0</v>
      </c>
      <c r="M1192" s="39">
        <f>新台幣匯率美元指數!D1193</f>
        <v>0</v>
      </c>
      <c r="N1192" s="27" t="e">
        <f>VLOOKUP($B1192,外資期貨未平倉口數!$A$4:$M$499,4,FALSE)</f>
        <v>#N/A</v>
      </c>
      <c r="O1192" s="27" t="e">
        <f>VLOOKUP($B1192,外資期貨未平倉口數!$A$4:$M$499,9,FALSE)</f>
        <v>#N/A</v>
      </c>
      <c r="P1192" s="27" t="e">
        <f>VLOOKUP($B1192,外資期貨未平倉口數!$A$4:$M$499,10,FALSE)</f>
        <v>#N/A</v>
      </c>
      <c r="Q1192" s="27" t="e">
        <f>VLOOKUP($B1192,外資期貨未平倉口數!$A$4:$M$499,11,FALSE)</f>
        <v>#N/A</v>
      </c>
      <c r="R1192" s="64" t="e">
        <f>VLOOKUP($B1192,選擇權未平倉餘額!$A$4:$I$500,6,FALSE)</f>
        <v>#N/A</v>
      </c>
      <c r="S1192" s="64" t="e">
        <f>VLOOKUP($B1192,選擇權未平倉餘額!$A$4:$I$500,7,FALSE)</f>
        <v>#N/A</v>
      </c>
      <c r="T1192" s="64" t="e">
        <f>VLOOKUP($B1192,選擇權未平倉餘額!$A$4:$I$500,8,FALSE)</f>
        <v>#N/A</v>
      </c>
      <c r="U1192" s="64" t="e">
        <f>VLOOKUP($B1192,選擇權未平倉餘額!$A$4:$I$500,9,FALSE)</f>
        <v>#N/A</v>
      </c>
      <c r="V1192" s="39" t="e">
        <f>VLOOKUP($B1192,臺指選擇權P_C_Ratios!$A$4:$C$500,3,FALSE)</f>
        <v>#N/A</v>
      </c>
      <c r="W1192" s="41" t="e">
        <f>VLOOKUP($B1192,散戶多空比!$A$6:$L$500,12,FALSE)</f>
        <v>#N/A</v>
      </c>
      <c r="X1192" s="40" t="e">
        <f>VLOOKUP($B1192,期貨大額交易人未沖銷部位!$A$4:$O$499,4,FALSE)</f>
        <v>#N/A</v>
      </c>
      <c r="Y1192" s="40" t="e">
        <f>VLOOKUP($B1192,期貨大額交易人未沖銷部位!$A$4:$O$499,7,FALSE)</f>
        <v>#N/A</v>
      </c>
      <c r="Z1192" s="40" t="e">
        <f>VLOOKUP($B1192,期貨大額交易人未沖銷部位!$A$4:$O$499,10,FALSE)</f>
        <v>#N/A</v>
      </c>
      <c r="AA1192" s="40" t="e">
        <f>VLOOKUP($B1192,期貨大額交易人未沖銷部位!$A$4:$O$499,13,FALSE)</f>
        <v>#N/A</v>
      </c>
      <c r="AB1192" s="40" t="e">
        <f>VLOOKUP($B1192,期貨大額交易人未沖銷部位!$A$4:$O$499,14,FALSE)</f>
        <v>#N/A</v>
      </c>
      <c r="AC1192" s="40" t="e">
        <f>VLOOKUP($B1192,期貨大額交易人未沖銷部位!$A$4:$O$499,15,FALSE)</f>
        <v>#N/A</v>
      </c>
      <c r="AD1192" s="33" t="e">
        <f>VLOOKUP($B1192,三大美股走勢!$A$4:$J$495,4,FALSE)</f>
        <v>#N/A</v>
      </c>
      <c r="AE1192" s="33" t="e">
        <f>VLOOKUP($B1192,三大美股走勢!$A$4:$J$495,7,FALSE)</f>
        <v>#N/A</v>
      </c>
      <c r="AF1192" s="33" t="e">
        <f>VLOOKUP($B1192,三大美股走勢!$A$4:$J$495,10,FALSE)</f>
        <v>#N/A</v>
      </c>
    </row>
    <row r="1193" spans="2:32">
      <c r="B1193" s="32">
        <v>43972</v>
      </c>
      <c r="C1193" s="33" t="e">
        <f>VLOOKUP($B1193,大盤與近月台指!$A$4:$I$499,2,FALSE)</f>
        <v>#N/A</v>
      </c>
      <c r="D1193" s="34" t="e">
        <f>VLOOKUP($B1193,大盤與近月台指!$A$4:$I$499,3,FALSE)</f>
        <v>#N/A</v>
      </c>
      <c r="E1193" s="35" t="e">
        <f>VLOOKUP($B1193,大盤與近月台指!$A$4:$I$499,4,FALSE)</f>
        <v>#N/A</v>
      </c>
      <c r="F1193" s="33" t="e">
        <f>VLOOKUP($B1193,大盤與近月台指!$A$4:$I$499,5,FALSE)</f>
        <v>#N/A</v>
      </c>
      <c r="G1193" s="49" t="e">
        <f>VLOOKUP($B1193,三大法人買賣超!$A$4:$I$500,3,FALSE)</f>
        <v>#N/A</v>
      </c>
      <c r="H1193" s="34" t="e">
        <f>VLOOKUP($B1193,三大法人買賣超!$A$4:$I$500,5,FALSE)</f>
        <v>#N/A</v>
      </c>
      <c r="I1193" s="27" t="e">
        <f>VLOOKUP($B1193,三大法人買賣超!$A$4:$I$500,7,FALSE)</f>
        <v>#N/A</v>
      </c>
      <c r="J1193" s="27" t="e">
        <f>VLOOKUP($B1193,三大法人買賣超!$A$4:$I$500,9,FALSE)</f>
        <v>#N/A</v>
      </c>
      <c r="K1193" s="37">
        <f>新台幣匯率美元指數!B1194</f>
        <v>0</v>
      </c>
      <c r="L1193" s="38">
        <f>新台幣匯率美元指數!C1194</f>
        <v>0</v>
      </c>
      <c r="M1193" s="39">
        <f>新台幣匯率美元指數!D1194</f>
        <v>0</v>
      </c>
      <c r="N1193" s="27" t="e">
        <f>VLOOKUP($B1193,外資期貨未平倉口數!$A$4:$M$499,4,FALSE)</f>
        <v>#N/A</v>
      </c>
      <c r="O1193" s="27" t="e">
        <f>VLOOKUP($B1193,外資期貨未平倉口數!$A$4:$M$499,9,FALSE)</f>
        <v>#N/A</v>
      </c>
      <c r="P1193" s="27" t="e">
        <f>VLOOKUP($B1193,外資期貨未平倉口數!$A$4:$M$499,10,FALSE)</f>
        <v>#N/A</v>
      </c>
      <c r="Q1193" s="27" t="e">
        <f>VLOOKUP($B1193,外資期貨未平倉口數!$A$4:$M$499,11,FALSE)</f>
        <v>#N/A</v>
      </c>
      <c r="R1193" s="64" t="e">
        <f>VLOOKUP($B1193,選擇權未平倉餘額!$A$4:$I$500,6,FALSE)</f>
        <v>#N/A</v>
      </c>
      <c r="S1193" s="64" t="e">
        <f>VLOOKUP($B1193,選擇權未平倉餘額!$A$4:$I$500,7,FALSE)</f>
        <v>#N/A</v>
      </c>
      <c r="T1193" s="64" t="e">
        <f>VLOOKUP($B1193,選擇權未平倉餘額!$A$4:$I$500,8,FALSE)</f>
        <v>#N/A</v>
      </c>
      <c r="U1193" s="64" t="e">
        <f>VLOOKUP($B1193,選擇權未平倉餘額!$A$4:$I$500,9,FALSE)</f>
        <v>#N/A</v>
      </c>
      <c r="V1193" s="39" t="e">
        <f>VLOOKUP($B1193,臺指選擇權P_C_Ratios!$A$4:$C$500,3,FALSE)</f>
        <v>#N/A</v>
      </c>
      <c r="W1193" s="41" t="e">
        <f>VLOOKUP($B1193,散戶多空比!$A$6:$L$500,12,FALSE)</f>
        <v>#N/A</v>
      </c>
      <c r="X1193" s="40" t="e">
        <f>VLOOKUP($B1193,期貨大額交易人未沖銷部位!$A$4:$O$499,4,FALSE)</f>
        <v>#N/A</v>
      </c>
      <c r="Y1193" s="40" t="e">
        <f>VLOOKUP($B1193,期貨大額交易人未沖銷部位!$A$4:$O$499,7,FALSE)</f>
        <v>#N/A</v>
      </c>
      <c r="Z1193" s="40" t="e">
        <f>VLOOKUP($B1193,期貨大額交易人未沖銷部位!$A$4:$O$499,10,FALSE)</f>
        <v>#N/A</v>
      </c>
      <c r="AA1193" s="40" t="e">
        <f>VLOOKUP($B1193,期貨大額交易人未沖銷部位!$A$4:$O$499,13,FALSE)</f>
        <v>#N/A</v>
      </c>
      <c r="AB1193" s="40" t="e">
        <f>VLOOKUP($B1193,期貨大額交易人未沖銷部位!$A$4:$O$499,14,FALSE)</f>
        <v>#N/A</v>
      </c>
      <c r="AC1193" s="40" t="e">
        <f>VLOOKUP($B1193,期貨大額交易人未沖銷部位!$A$4:$O$499,15,FALSE)</f>
        <v>#N/A</v>
      </c>
      <c r="AD1193" s="33" t="e">
        <f>VLOOKUP($B1193,三大美股走勢!$A$4:$J$495,4,FALSE)</f>
        <v>#N/A</v>
      </c>
      <c r="AE1193" s="33" t="e">
        <f>VLOOKUP($B1193,三大美股走勢!$A$4:$J$495,7,FALSE)</f>
        <v>#N/A</v>
      </c>
      <c r="AF1193" s="33" t="e">
        <f>VLOOKUP($B1193,三大美股走勢!$A$4:$J$495,10,FALSE)</f>
        <v>#N/A</v>
      </c>
    </row>
    <row r="1194" spans="2:32">
      <c r="B1194" s="32">
        <v>43973</v>
      </c>
      <c r="C1194" s="33" t="e">
        <f>VLOOKUP($B1194,大盤與近月台指!$A$4:$I$499,2,FALSE)</f>
        <v>#N/A</v>
      </c>
      <c r="D1194" s="34" t="e">
        <f>VLOOKUP($B1194,大盤與近月台指!$A$4:$I$499,3,FALSE)</f>
        <v>#N/A</v>
      </c>
      <c r="E1194" s="35" t="e">
        <f>VLOOKUP($B1194,大盤與近月台指!$A$4:$I$499,4,FALSE)</f>
        <v>#N/A</v>
      </c>
      <c r="F1194" s="33" t="e">
        <f>VLOOKUP($B1194,大盤與近月台指!$A$4:$I$499,5,FALSE)</f>
        <v>#N/A</v>
      </c>
      <c r="G1194" s="49" t="e">
        <f>VLOOKUP($B1194,三大法人買賣超!$A$4:$I$500,3,FALSE)</f>
        <v>#N/A</v>
      </c>
      <c r="H1194" s="34" t="e">
        <f>VLOOKUP($B1194,三大法人買賣超!$A$4:$I$500,5,FALSE)</f>
        <v>#N/A</v>
      </c>
      <c r="I1194" s="27" t="e">
        <f>VLOOKUP($B1194,三大法人買賣超!$A$4:$I$500,7,FALSE)</f>
        <v>#N/A</v>
      </c>
      <c r="J1194" s="27" t="e">
        <f>VLOOKUP($B1194,三大法人買賣超!$A$4:$I$500,9,FALSE)</f>
        <v>#N/A</v>
      </c>
      <c r="K1194" s="37">
        <f>新台幣匯率美元指數!B1195</f>
        <v>0</v>
      </c>
      <c r="L1194" s="38">
        <f>新台幣匯率美元指數!C1195</f>
        <v>0</v>
      </c>
      <c r="M1194" s="39">
        <f>新台幣匯率美元指數!D1195</f>
        <v>0</v>
      </c>
      <c r="N1194" s="27" t="e">
        <f>VLOOKUP($B1194,外資期貨未平倉口數!$A$4:$M$499,4,FALSE)</f>
        <v>#N/A</v>
      </c>
      <c r="O1194" s="27" t="e">
        <f>VLOOKUP($B1194,外資期貨未平倉口數!$A$4:$M$499,9,FALSE)</f>
        <v>#N/A</v>
      </c>
      <c r="P1194" s="27" t="e">
        <f>VLOOKUP($B1194,外資期貨未平倉口數!$A$4:$M$499,10,FALSE)</f>
        <v>#N/A</v>
      </c>
      <c r="Q1194" s="27" t="e">
        <f>VLOOKUP($B1194,外資期貨未平倉口數!$A$4:$M$499,11,FALSE)</f>
        <v>#N/A</v>
      </c>
      <c r="R1194" s="64" t="e">
        <f>VLOOKUP($B1194,選擇權未平倉餘額!$A$4:$I$500,6,FALSE)</f>
        <v>#N/A</v>
      </c>
      <c r="S1194" s="64" t="e">
        <f>VLOOKUP($B1194,選擇權未平倉餘額!$A$4:$I$500,7,FALSE)</f>
        <v>#N/A</v>
      </c>
      <c r="T1194" s="64" t="e">
        <f>VLOOKUP($B1194,選擇權未平倉餘額!$A$4:$I$500,8,FALSE)</f>
        <v>#N/A</v>
      </c>
      <c r="U1194" s="64" t="e">
        <f>VLOOKUP($B1194,選擇權未平倉餘額!$A$4:$I$500,9,FALSE)</f>
        <v>#N/A</v>
      </c>
      <c r="V1194" s="39" t="e">
        <f>VLOOKUP($B1194,臺指選擇權P_C_Ratios!$A$4:$C$500,3,FALSE)</f>
        <v>#N/A</v>
      </c>
      <c r="W1194" s="41" t="e">
        <f>VLOOKUP($B1194,散戶多空比!$A$6:$L$500,12,FALSE)</f>
        <v>#N/A</v>
      </c>
      <c r="X1194" s="40" t="e">
        <f>VLOOKUP($B1194,期貨大額交易人未沖銷部位!$A$4:$O$499,4,FALSE)</f>
        <v>#N/A</v>
      </c>
      <c r="Y1194" s="40" t="e">
        <f>VLOOKUP($B1194,期貨大額交易人未沖銷部位!$A$4:$O$499,7,FALSE)</f>
        <v>#N/A</v>
      </c>
      <c r="Z1194" s="40" t="e">
        <f>VLOOKUP($B1194,期貨大額交易人未沖銷部位!$A$4:$O$499,10,FALSE)</f>
        <v>#N/A</v>
      </c>
      <c r="AA1194" s="40" t="e">
        <f>VLOOKUP($B1194,期貨大額交易人未沖銷部位!$A$4:$O$499,13,FALSE)</f>
        <v>#N/A</v>
      </c>
      <c r="AB1194" s="40" t="e">
        <f>VLOOKUP($B1194,期貨大額交易人未沖銷部位!$A$4:$O$499,14,FALSE)</f>
        <v>#N/A</v>
      </c>
      <c r="AC1194" s="40" t="e">
        <f>VLOOKUP($B1194,期貨大額交易人未沖銷部位!$A$4:$O$499,15,FALSE)</f>
        <v>#N/A</v>
      </c>
      <c r="AD1194" s="33" t="e">
        <f>VLOOKUP($B1194,三大美股走勢!$A$4:$J$495,4,FALSE)</f>
        <v>#N/A</v>
      </c>
      <c r="AE1194" s="33" t="e">
        <f>VLOOKUP($B1194,三大美股走勢!$A$4:$J$495,7,FALSE)</f>
        <v>#N/A</v>
      </c>
      <c r="AF1194" s="33" t="e">
        <f>VLOOKUP($B1194,三大美股走勢!$A$4:$J$495,10,FALSE)</f>
        <v>#N/A</v>
      </c>
    </row>
    <row r="1195" spans="2:32">
      <c r="B1195" s="32">
        <v>43974</v>
      </c>
      <c r="C1195" s="33" t="e">
        <f>VLOOKUP($B1195,大盤與近月台指!$A$4:$I$499,2,FALSE)</f>
        <v>#N/A</v>
      </c>
      <c r="D1195" s="34" t="e">
        <f>VLOOKUP($B1195,大盤與近月台指!$A$4:$I$499,3,FALSE)</f>
        <v>#N/A</v>
      </c>
      <c r="E1195" s="35" t="e">
        <f>VLOOKUP($B1195,大盤與近月台指!$A$4:$I$499,4,FALSE)</f>
        <v>#N/A</v>
      </c>
      <c r="F1195" s="33" t="e">
        <f>VLOOKUP($B1195,大盤與近月台指!$A$4:$I$499,5,FALSE)</f>
        <v>#N/A</v>
      </c>
      <c r="G1195" s="49" t="e">
        <f>VLOOKUP($B1195,三大法人買賣超!$A$4:$I$500,3,FALSE)</f>
        <v>#N/A</v>
      </c>
      <c r="H1195" s="34" t="e">
        <f>VLOOKUP($B1195,三大法人買賣超!$A$4:$I$500,5,FALSE)</f>
        <v>#N/A</v>
      </c>
      <c r="I1195" s="27" t="e">
        <f>VLOOKUP($B1195,三大法人買賣超!$A$4:$I$500,7,FALSE)</f>
        <v>#N/A</v>
      </c>
      <c r="J1195" s="27" t="e">
        <f>VLOOKUP($B1195,三大法人買賣超!$A$4:$I$500,9,FALSE)</f>
        <v>#N/A</v>
      </c>
      <c r="K1195" s="37">
        <f>新台幣匯率美元指數!B1196</f>
        <v>0</v>
      </c>
      <c r="L1195" s="38">
        <f>新台幣匯率美元指數!C1196</f>
        <v>0</v>
      </c>
      <c r="M1195" s="39">
        <f>新台幣匯率美元指數!D1196</f>
        <v>0</v>
      </c>
      <c r="N1195" s="27" t="e">
        <f>VLOOKUP($B1195,外資期貨未平倉口數!$A$4:$M$499,4,FALSE)</f>
        <v>#N/A</v>
      </c>
      <c r="O1195" s="27" t="e">
        <f>VLOOKUP($B1195,外資期貨未平倉口數!$A$4:$M$499,9,FALSE)</f>
        <v>#N/A</v>
      </c>
      <c r="P1195" s="27" t="e">
        <f>VLOOKUP($B1195,外資期貨未平倉口數!$A$4:$M$499,10,FALSE)</f>
        <v>#N/A</v>
      </c>
      <c r="Q1195" s="27" t="e">
        <f>VLOOKUP($B1195,外資期貨未平倉口數!$A$4:$M$499,11,FALSE)</f>
        <v>#N/A</v>
      </c>
      <c r="R1195" s="64" t="e">
        <f>VLOOKUP($B1195,選擇權未平倉餘額!$A$4:$I$500,6,FALSE)</f>
        <v>#N/A</v>
      </c>
      <c r="S1195" s="64" t="e">
        <f>VLOOKUP($B1195,選擇權未平倉餘額!$A$4:$I$500,7,FALSE)</f>
        <v>#N/A</v>
      </c>
      <c r="T1195" s="64" t="e">
        <f>VLOOKUP($B1195,選擇權未平倉餘額!$A$4:$I$500,8,FALSE)</f>
        <v>#N/A</v>
      </c>
      <c r="U1195" s="64" t="e">
        <f>VLOOKUP($B1195,選擇權未平倉餘額!$A$4:$I$500,9,FALSE)</f>
        <v>#N/A</v>
      </c>
      <c r="V1195" s="39" t="e">
        <f>VLOOKUP($B1195,臺指選擇權P_C_Ratios!$A$4:$C$500,3,FALSE)</f>
        <v>#N/A</v>
      </c>
      <c r="W1195" s="41" t="e">
        <f>VLOOKUP($B1195,散戶多空比!$A$6:$L$500,12,FALSE)</f>
        <v>#N/A</v>
      </c>
      <c r="X1195" s="40" t="e">
        <f>VLOOKUP($B1195,期貨大額交易人未沖銷部位!$A$4:$O$499,4,FALSE)</f>
        <v>#N/A</v>
      </c>
      <c r="Y1195" s="40" t="e">
        <f>VLOOKUP($B1195,期貨大額交易人未沖銷部位!$A$4:$O$499,7,FALSE)</f>
        <v>#N/A</v>
      </c>
      <c r="Z1195" s="40" t="e">
        <f>VLOOKUP($B1195,期貨大額交易人未沖銷部位!$A$4:$O$499,10,FALSE)</f>
        <v>#N/A</v>
      </c>
      <c r="AA1195" s="40" t="e">
        <f>VLOOKUP($B1195,期貨大額交易人未沖銷部位!$A$4:$O$499,13,FALSE)</f>
        <v>#N/A</v>
      </c>
      <c r="AB1195" s="40" t="e">
        <f>VLOOKUP($B1195,期貨大額交易人未沖銷部位!$A$4:$O$499,14,FALSE)</f>
        <v>#N/A</v>
      </c>
      <c r="AC1195" s="40" t="e">
        <f>VLOOKUP($B1195,期貨大額交易人未沖銷部位!$A$4:$O$499,15,FALSE)</f>
        <v>#N/A</v>
      </c>
      <c r="AD1195" s="33" t="e">
        <f>VLOOKUP($B1195,三大美股走勢!$A$4:$J$495,4,FALSE)</f>
        <v>#N/A</v>
      </c>
      <c r="AE1195" s="33" t="e">
        <f>VLOOKUP($B1195,三大美股走勢!$A$4:$J$495,7,FALSE)</f>
        <v>#N/A</v>
      </c>
      <c r="AF1195" s="33" t="e">
        <f>VLOOKUP($B1195,三大美股走勢!$A$4:$J$495,10,FALSE)</f>
        <v>#N/A</v>
      </c>
    </row>
    <row r="1196" spans="2:32">
      <c r="B1196" s="32">
        <v>43975</v>
      </c>
      <c r="C1196" s="33" t="e">
        <f>VLOOKUP($B1196,大盤與近月台指!$A$4:$I$499,2,FALSE)</f>
        <v>#N/A</v>
      </c>
      <c r="D1196" s="34" t="e">
        <f>VLOOKUP($B1196,大盤與近月台指!$A$4:$I$499,3,FALSE)</f>
        <v>#N/A</v>
      </c>
      <c r="E1196" s="35" t="e">
        <f>VLOOKUP($B1196,大盤與近月台指!$A$4:$I$499,4,FALSE)</f>
        <v>#N/A</v>
      </c>
      <c r="F1196" s="33" t="e">
        <f>VLOOKUP($B1196,大盤與近月台指!$A$4:$I$499,5,FALSE)</f>
        <v>#N/A</v>
      </c>
      <c r="G1196" s="49" t="e">
        <f>VLOOKUP($B1196,三大法人買賣超!$A$4:$I$500,3,FALSE)</f>
        <v>#N/A</v>
      </c>
      <c r="H1196" s="34" t="e">
        <f>VLOOKUP($B1196,三大法人買賣超!$A$4:$I$500,5,FALSE)</f>
        <v>#N/A</v>
      </c>
      <c r="I1196" s="27" t="e">
        <f>VLOOKUP($B1196,三大法人買賣超!$A$4:$I$500,7,FALSE)</f>
        <v>#N/A</v>
      </c>
      <c r="J1196" s="27" t="e">
        <f>VLOOKUP($B1196,三大法人買賣超!$A$4:$I$500,9,FALSE)</f>
        <v>#N/A</v>
      </c>
      <c r="K1196" s="37">
        <f>新台幣匯率美元指數!B1197</f>
        <v>0</v>
      </c>
      <c r="L1196" s="38">
        <f>新台幣匯率美元指數!C1197</f>
        <v>0</v>
      </c>
      <c r="M1196" s="39">
        <f>新台幣匯率美元指數!D1197</f>
        <v>0</v>
      </c>
      <c r="N1196" s="27" t="e">
        <f>VLOOKUP($B1196,外資期貨未平倉口數!$A$4:$M$499,4,FALSE)</f>
        <v>#N/A</v>
      </c>
      <c r="O1196" s="27" t="e">
        <f>VLOOKUP($B1196,外資期貨未平倉口數!$A$4:$M$499,9,FALSE)</f>
        <v>#N/A</v>
      </c>
      <c r="P1196" s="27" t="e">
        <f>VLOOKUP($B1196,外資期貨未平倉口數!$A$4:$M$499,10,FALSE)</f>
        <v>#N/A</v>
      </c>
      <c r="Q1196" s="27" t="e">
        <f>VLOOKUP($B1196,外資期貨未平倉口數!$A$4:$M$499,11,FALSE)</f>
        <v>#N/A</v>
      </c>
      <c r="R1196" s="64" t="e">
        <f>VLOOKUP($B1196,選擇權未平倉餘額!$A$4:$I$500,6,FALSE)</f>
        <v>#N/A</v>
      </c>
      <c r="S1196" s="64" t="e">
        <f>VLOOKUP($B1196,選擇權未平倉餘額!$A$4:$I$500,7,FALSE)</f>
        <v>#N/A</v>
      </c>
      <c r="T1196" s="64" t="e">
        <f>VLOOKUP($B1196,選擇權未平倉餘額!$A$4:$I$500,8,FALSE)</f>
        <v>#N/A</v>
      </c>
      <c r="U1196" s="64" t="e">
        <f>VLOOKUP($B1196,選擇權未平倉餘額!$A$4:$I$500,9,FALSE)</f>
        <v>#N/A</v>
      </c>
      <c r="V1196" s="39" t="e">
        <f>VLOOKUP($B1196,臺指選擇權P_C_Ratios!$A$4:$C$500,3,FALSE)</f>
        <v>#N/A</v>
      </c>
      <c r="W1196" s="41" t="e">
        <f>VLOOKUP($B1196,散戶多空比!$A$6:$L$500,12,FALSE)</f>
        <v>#N/A</v>
      </c>
      <c r="X1196" s="40" t="e">
        <f>VLOOKUP($B1196,期貨大額交易人未沖銷部位!$A$4:$O$499,4,FALSE)</f>
        <v>#N/A</v>
      </c>
      <c r="Y1196" s="40" t="e">
        <f>VLOOKUP($B1196,期貨大額交易人未沖銷部位!$A$4:$O$499,7,FALSE)</f>
        <v>#N/A</v>
      </c>
      <c r="Z1196" s="40" t="e">
        <f>VLOOKUP($B1196,期貨大額交易人未沖銷部位!$A$4:$O$499,10,FALSE)</f>
        <v>#N/A</v>
      </c>
      <c r="AA1196" s="40" t="e">
        <f>VLOOKUP($B1196,期貨大額交易人未沖銷部位!$A$4:$O$499,13,FALSE)</f>
        <v>#N/A</v>
      </c>
      <c r="AB1196" s="40" t="e">
        <f>VLOOKUP($B1196,期貨大額交易人未沖銷部位!$A$4:$O$499,14,FALSE)</f>
        <v>#N/A</v>
      </c>
      <c r="AC1196" s="40" t="e">
        <f>VLOOKUP($B1196,期貨大額交易人未沖銷部位!$A$4:$O$499,15,FALSE)</f>
        <v>#N/A</v>
      </c>
      <c r="AD1196" s="33" t="e">
        <f>VLOOKUP($B1196,三大美股走勢!$A$4:$J$495,4,FALSE)</f>
        <v>#N/A</v>
      </c>
      <c r="AE1196" s="33" t="e">
        <f>VLOOKUP($B1196,三大美股走勢!$A$4:$J$495,7,FALSE)</f>
        <v>#N/A</v>
      </c>
      <c r="AF1196" s="33" t="e">
        <f>VLOOKUP($B1196,三大美股走勢!$A$4:$J$495,10,FALSE)</f>
        <v>#N/A</v>
      </c>
    </row>
    <row r="1197" spans="2:32">
      <c r="B1197" s="32">
        <v>43976</v>
      </c>
      <c r="C1197" s="33" t="e">
        <f>VLOOKUP($B1197,大盤與近月台指!$A$4:$I$499,2,FALSE)</f>
        <v>#N/A</v>
      </c>
      <c r="D1197" s="34" t="e">
        <f>VLOOKUP($B1197,大盤與近月台指!$A$4:$I$499,3,FALSE)</f>
        <v>#N/A</v>
      </c>
      <c r="E1197" s="35" t="e">
        <f>VLOOKUP($B1197,大盤與近月台指!$A$4:$I$499,4,FALSE)</f>
        <v>#N/A</v>
      </c>
      <c r="F1197" s="33" t="e">
        <f>VLOOKUP($B1197,大盤與近月台指!$A$4:$I$499,5,FALSE)</f>
        <v>#N/A</v>
      </c>
      <c r="G1197" s="49" t="e">
        <f>VLOOKUP($B1197,三大法人買賣超!$A$4:$I$500,3,FALSE)</f>
        <v>#N/A</v>
      </c>
      <c r="H1197" s="34" t="e">
        <f>VLOOKUP($B1197,三大法人買賣超!$A$4:$I$500,5,FALSE)</f>
        <v>#N/A</v>
      </c>
      <c r="I1197" s="27" t="e">
        <f>VLOOKUP($B1197,三大法人買賣超!$A$4:$I$500,7,FALSE)</f>
        <v>#N/A</v>
      </c>
      <c r="J1197" s="27" t="e">
        <f>VLOOKUP($B1197,三大法人買賣超!$A$4:$I$500,9,FALSE)</f>
        <v>#N/A</v>
      </c>
      <c r="K1197" s="37">
        <f>新台幣匯率美元指數!B1198</f>
        <v>0</v>
      </c>
      <c r="L1197" s="38">
        <f>新台幣匯率美元指數!C1198</f>
        <v>0</v>
      </c>
      <c r="M1197" s="39">
        <f>新台幣匯率美元指數!D1198</f>
        <v>0</v>
      </c>
      <c r="N1197" s="27" t="e">
        <f>VLOOKUP($B1197,外資期貨未平倉口數!$A$4:$M$499,4,FALSE)</f>
        <v>#N/A</v>
      </c>
      <c r="O1197" s="27" t="e">
        <f>VLOOKUP($B1197,外資期貨未平倉口數!$A$4:$M$499,9,FALSE)</f>
        <v>#N/A</v>
      </c>
      <c r="P1197" s="27" t="e">
        <f>VLOOKUP($B1197,外資期貨未平倉口數!$A$4:$M$499,10,FALSE)</f>
        <v>#N/A</v>
      </c>
      <c r="Q1197" s="27" t="e">
        <f>VLOOKUP($B1197,外資期貨未平倉口數!$A$4:$M$499,11,FALSE)</f>
        <v>#N/A</v>
      </c>
      <c r="R1197" s="64" t="e">
        <f>VLOOKUP($B1197,選擇權未平倉餘額!$A$4:$I$500,6,FALSE)</f>
        <v>#N/A</v>
      </c>
      <c r="S1197" s="64" t="e">
        <f>VLOOKUP($B1197,選擇權未平倉餘額!$A$4:$I$500,7,FALSE)</f>
        <v>#N/A</v>
      </c>
      <c r="T1197" s="64" t="e">
        <f>VLOOKUP($B1197,選擇權未平倉餘額!$A$4:$I$500,8,FALSE)</f>
        <v>#N/A</v>
      </c>
      <c r="U1197" s="64" t="e">
        <f>VLOOKUP($B1197,選擇權未平倉餘額!$A$4:$I$500,9,FALSE)</f>
        <v>#N/A</v>
      </c>
      <c r="V1197" s="39" t="e">
        <f>VLOOKUP($B1197,臺指選擇權P_C_Ratios!$A$4:$C$500,3,FALSE)</f>
        <v>#N/A</v>
      </c>
      <c r="W1197" s="41" t="e">
        <f>VLOOKUP($B1197,散戶多空比!$A$6:$L$500,12,FALSE)</f>
        <v>#N/A</v>
      </c>
      <c r="X1197" s="40" t="e">
        <f>VLOOKUP($B1197,期貨大額交易人未沖銷部位!$A$4:$O$499,4,FALSE)</f>
        <v>#N/A</v>
      </c>
      <c r="Y1197" s="40" t="e">
        <f>VLOOKUP($B1197,期貨大額交易人未沖銷部位!$A$4:$O$499,7,FALSE)</f>
        <v>#N/A</v>
      </c>
      <c r="Z1197" s="40" t="e">
        <f>VLOOKUP($B1197,期貨大額交易人未沖銷部位!$A$4:$O$499,10,FALSE)</f>
        <v>#N/A</v>
      </c>
      <c r="AA1197" s="40" t="e">
        <f>VLOOKUP($B1197,期貨大額交易人未沖銷部位!$A$4:$O$499,13,FALSE)</f>
        <v>#N/A</v>
      </c>
      <c r="AB1197" s="40" t="e">
        <f>VLOOKUP($B1197,期貨大額交易人未沖銷部位!$A$4:$O$499,14,FALSE)</f>
        <v>#N/A</v>
      </c>
      <c r="AC1197" s="40" t="e">
        <f>VLOOKUP($B1197,期貨大額交易人未沖銷部位!$A$4:$O$499,15,FALSE)</f>
        <v>#N/A</v>
      </c>
      <c r="AD1197" s="33" t="e">
        <f>VLOOKUP($B1197,三大美股走勢!$A$4:$J$495,4,FALSE)</f>
        <v>#N/A</v>
      </c>
      <c r="AE1197" s="33" t="e">
        <f>VLOOKUP($B1197,三大美股走勢!$A$4:$J$495,7,FALSE)</f>
        <v>#N/A</v>
      </c>
      <c r="AF1197" s="33" t="e">
        <f>VLOOKUP($B1197,三大美股走勢!$A$4:$J$495,10,FALSE)</f>
        <v>#N/A</v>
      </c>
    </row>
    <row r="1198" spans="2:32">
      <c r="B1198" s="32">
        <v>43977</v>
      </c>
      <c r="C1198" s="33" t="e">
        <f>VLOOKUP($B1198,大盤與近月台指!$A$4:$I$499,2,FALSE)</f>
        <v>#N/A</v>
      </c>
      <c r="D1198" s="34" t="e">
        <f>VLOOKUP($B1198,大盤與近月台指!$A$4:$I$499,3,FALSE)</f>
        <v>#N/A</v>
      </c>
      <c r="E1198" s="35" t="e">
        <f>VLOOKUP($B1198,大盤與近月台指!$A$4:$I$499,4,FALSE)</f>
        <v>#N/A</v>
      </c>
      <c r="F1198" s="33" t="e">
        <f>VLOOKUP($B1198,大盤與近月台指!$A$4:$I$499,5,FALSE)</f>
        <v>#N/A</v>
      </c>
      <c r="G1198" s="49" t="e">
        <f>VLOOKUP($B1198,三大法人買賣超!$A$4:$I$500,3,FALSE)</f>
        <v>#N/A</v>
      </c>
      <c r="H1198" s="34" t="e">
        <f>VLOOKUP($B1198,三大法人買賣超!$A$4:$I$500,5,FALSE)</f>
        <v>#N/A</v>
      </c>
      <c r="I1198" s="27" t="e">
        <f>VLOOKUP($B1198,三大法人買賣超!$A$4:$I$500,7,FALSE)</f>
        <v>#N/A</v>
      </c>
      <c r="J1198" s="27" t="e">
        <f>VLOOKUP($B1198,三大法人買賣超!$A$4:$I$500,9,FALSE)</f>
        <v>#N/A</v>
      </c>
      <c r="K1198" s="37">
        <f>新台幣匯率美元指數!B1199</f>
        <v>0</v>
      </c>
      <c r="L1198" s="38">
        <f>新台幣匯率美元指數!C1199</f>
        <v>0</v>
      </c>
      <c r="M1198" s="39">
        <f>新台幣匯率美元指數!D1199</f>
        <v>0</v>
      </c>
      <c r="N1198" s="27" t="e">
        <f>VLOOKUP($B1198,外資期貨未平倉口數!$A$4:$M$499,4,FALSE)</f>
        <v>#N/A</v>
      </c>
      <c r="O1198" s="27" t="e">
        <f>VLOOKUP($B1198,外資期貨未平倉口數!$A$4:$M$499,9,FALSE)</f>
        <v>#N/A</v>
      </c>
      <c r="P1198" s="27" t="e">
        <f>VLOOKUP($B1198,外資期貨未平倉口數!$A$4:$M$499,10,FALSE)</f>
        <v>#N/A</v>
      </c>
      <c r="Q1198" s="27" t="e">
        <f>VLOOKUP($B1198,外資期貨未平倉口數!$A$4:$M$499,11,FALSE)</f>
        <v>#N/A</v>
      </c>
      <c r="R1198" s="64" t="e">
        <f>VLOOKUP($B1198,選擇權未平倉餘額!$A$4:$I$500,6,FALSE)</f>
        <v>#N/A</v>
      </c>
      <c r="S1198" s="64" t="e">
        <f>VLOOKUP($B1198,選擇權未平倉餘額!$A$4:$I$500,7,FALSE)</f>
        <v>#N/A</v>
      </c>
      <c r="T1198" s="64" t="e">
        <f>VLOOKUP($B1198,選擇權未平倉餘額!$A$4:$I$500,8,FALSE)</f>
        <v>#N/A</v>
      </c>
      <c r="U1198" s="64" t="e">
        <f>VLOOKUP($B1198,選擇權未平倉餘額!$A$4:$I$500,9,FALSE)</f>
        <v>#N/A</v>
      </c>
      <c r="V1198" s="39" t="e">
        <f>VLOOKUP($B1198,臺指選擇權P_C_Ratios!$A$4:$C$500,3,FALSE)</f>
        <v>#N/A</v>
      </c>
      <c r="W1198" s="41" t="e">
        <f>VLOOKUP($B1198,散戶多空比!$A$6:$L$500,12,FALSE)</f>
        <v>#N/A</v>
      </c>
      <c r="X1198" s="40" t="e">
        <f>VLOOKUP($B1198,期貨大額交易人未沖銷部位!$A$4:$O$499,4,FALSE)</f>
        <v>#N/A</v>
      </c>
      <c r="Y1198" s="40" t="e">
        <f>VLOOKUP($B1198,期貨大額交易人未沖銷部位!$A$4:$O$499,7,FALSE)</f>
        <v>#N/A</v>
      </c>
      <c r="Z1198" s="40" t="e">
        <f>VLOOKUP($B1198,期貨大額交易人未沖銷部位!$A$4:$O$499,10,FALSE)</f>
        <v>#N/A</v>
      </c>
      <c r="AA1198" s="40" t="e">
        <f>VLOOKUP($B1198,期貨大額交易人未沖銷部位!$A$4:$O$499,13,FALSE)</f>
        <v>#N/A</v>
      </c>
      <c r="AB1198" s="40" t="e">
        <f>VLOOKUP($B1198,期貨大額交易人未沖銷部位!$A$4:$O$499,14,FALSE)</f>
        <v>#N/A</v>
      </c>
      <c r="AC1198" s="40" t="e">
        <f>VLOOKUP($B1198,期貨大額交易人未沖銷部位!$A$4:$O$499,15,FALSE)</f>
        <v>#N/A</v>
      </c>
      <c r="AD1198" s="33" t="e">
        <f>VLOOKUP($B1198,三大美股走勢!$A$4:$J$495,4,FALSE)</f>
        <v>#N/A</v>
      </c>
      <c r="AE1198" s="33" t="e">
        <f>VLOOKUP($B1198,三大美股走勢!$A$4:$J$495,7,FALSE)</f>
        <v>#N/A</v>
      </c>
      <c r="AF1198" s="33" t="e">
        <f>VLOOKUP($B1198,三大美股走勢!$A$4:$J$495,10,FALSE)</f>
        <v>#N/A</v>
      </c>
    </row>
    <row r="1199" spans="2:32">
      <c r="B1199" s="32">
        <v>43978</v>
      </c>
      <c r="C1199" s="33" t="e">
        <f>VLOOKUP($B1199,大盤與近月台指!$A$4:$I$499,2,FALSE)</f>
        <v>#N/A</v>
      </c>
      <c r="D1199" s="34" t="e">
        <f>VLOOKUP($B1199,大盤與近月台指!$A$4:$I$499,3,FALSE)</f>
        <v>#N/A</v>
      </c>
      <c r="E1199" s="35" t="e">
        <f>VLOOKUP($B1199,大盤與近月台指!$A$4:$I$499,4,FALSE)</f>
        <v>#N/A</v>
      </c>
      <c r="F1199" s="33" t="e">
        <f>VLOOKUP($B1199,大盤與近月台指!$A$4:$I$499,5,FALSE)</f>
        <v>#N/A</v>
      </c>
      <c r="G1199" s="49" t="e">
        <f>VLOOKUP($B1199,三大法人買賣超!$A$4:$I$500,3,FALSE)</f>
        <v>#N/A</v>
      </c>
      <c r="H1199" s="34" t="e">
        <f>VLOOKUP($B1199,三大法人買賣超!$A$4:$I$500,5,FALSE)</f>
        <v>#N/A</v>
      </c>
      <c r="I1199" s="27" t="e">
        <f>VLOOKUP($B1199,三大法人買賣超!$A$4:$I$500,7,FALSE)</f>
        <v>#N/A</v>
      </c>
      <c r="J1199" s="27" t="e">
        <f>VLOOKUP($B1199,三大法人買賣超!$A$4:$I$500,9,FALSE)</f>
        <v>#N/A</v>
      </c>
      <c r="K1199" s="37">
        <f>新台幣匯率美元指數!B1200</f>
        <v>0</v>
      </c>
      <c r="L1199" s="38">
        <f>新台幣匯率美元指數!C1200</f>
        <v>0</v>
      </c>
      <c r="M1199" s="39">
        <f>新台幣匯率美元指數!D1200</f>
        <v>0</v>
      </c>
      <c r="N1199" s="27" t="e">
        <f>VLOOKUP($B1199,外資期貨未平倉口數!$A$4:$M$499,4,FALSE)</f>
        <v>#N/A</v>
      </c>
      <c r="O1199" s="27" t="e">
        <f>VLOOKUP($B1199,外資期貨未平倉口數!$A$4:$M$499,9,FALSE)</f>
        <v>#N/A</v>
      </c>
      <c r="P1199" s="27" t="e">
        <f>VLOOKUP($B1199,外資期貨未平倉口數!$A$4:$M$499,10,FALSE)</f>
        <v>#N/A</v>
      </c>
      <c r="Q1199" s="27" t="e">
        <f>VLOOKUP($B1199,外資期貨未平倉口數!$A$4:$M$499,11,FALSE)</f>
        <v>#N/A</v>
      </c>
      <c r="R1199" s="64" t="e">
        <f>VLOOKUP($B1199,選擇權未平倉餘額!$A$4:$I$500,6,FALSE)</f>
        <v>#N/A</v>
      </c>
      <c r="S1199" s="64" t="e">
        <f>VLOOKUP($B1199,選擇權未平倉餘額!$A$4:$I$500,7,FALSE)</f>
        <v>#N/A</v>
      </c>
      <c r="T1199" s="64" t="e">
        <f>VLOOKUP($B1199,選擇權未平倉餘額!$A$4:$I$500,8,FALSE)</f>
        <v>#N/A</v>
      </c>
      <c r="U1199" s="64" t="e">
        <f>VLOOKUP($B1199,選擇權未平倉餘額!$A$4:$I$500,9,FALSE)</f>
        <v>#N/A</v>
      </c>
      <c r="V1199" s="39" t="e">
        <f>VLOOKUP($B1199,臺指選擇權P_C_Ratios!$A$4:$C$500,3,FALSE)</f>
        <v>#N/A</v>
      </c>
      <c r="W1199" s="41" t="e">
        <f>VLOOKUP($B1199,散戶多空比!$A$6:$L$500,12,FALSE)</f>
        <v>#N/A</v>
      </c>
      <c r="X1199" s="40" t="e">
        <f>VLOOKUP($B1199,期貨大額交易人未沖銷部位!$A$4:$O$499,4,FALSE)</f>
        <v>#N/A</v>
      </c>
      <c r="Y1199" s="40" t="e">
        <f>VLOOKUP($B1199,期貨大額交易人未沖銷部位!$A$4:$O$499,7,FALSE)</f>
        <v>#N/A</v>
      </c>
      <c r="Z1199" s="40" t="e">
        <f>VLOOKUP($B1199,期貨大額交易人未沖銷部位!$A$4:$O$499,10,FALSE)</f>
        <v>#N/A</v>
      </c>
      <c r="AA1199" s="40" t="e">
        <f>VLOOKUP($B1199,期貨大額交易人未沖銷部位!$A$4:$O$499,13,FALSE)</f>
        <v>#N/A</v>
      </c>
      <c r="AB1199" s="40" t="e">
        <f>VLOOKUP($B1199,期貨大額交易人未沖銷部位!$A$4:$O$499,14,FALSE)</f>
        <v>#N/A</v>
      </c>
      <c r="AC1199" s="40" t="e">
        <f>VLOOKUP($B1199,期貨大額交易人未沖銷部位!$A$4:$O$499,15,FALSE)</f>
        <v>#N/A</v>
      </c>
      <c r="AD1199" s="33" t="e">
        <f>VLOOKUP($B1199,三大美股走勢!$A$4:$J$495,4,FALSE)</f>
        <v>#N/A</v>
      </c>
      <c r="AE1199" s="33" t="e">
        <f>VLOOKUP($B1199,三大美股走勢!$A$4:$J$495,7,FALSE)</f>
        <v>#N/A</v>
      </c>
      <c r="AF1199" s="33" t="e">
        <f>VLOOKUP($B1199,三大美股走勢!$A$4:$J$495,10,FALSE)</f>
        <v>#N/A</v>
      </c>
    </row>
    <row r="1200" spans="2:32">
      <c r="B1200" s="32">
        <v>43979</v>
      </c>
      <c r="C1200" s="33" t="e">
        <f>VLOOKUP($B1200,大盤與近月台指!$A$4:$I$499,2,FALSE)</f>
        <v>#N/A</v>
      </c>
      <c r="D1200" s="34" t="e">
        <f>VLOOKUP($B1200,大盤與近月台指!$A$4:$I$499,3,FALSE)</f>
        <v>#N/A</v>
      </c>
      <c r="E1200" s="35" t="e">
        <f>VLOOKUP($B1200,大盤與近月台指!$A$4:$I$499,4,FALSE)</f>
        <v>#N/A</v>
      </c>
      <c r="F1200" s="33" t="e">
        <f>VLOOKUP($B1200,大盤與近月台指!$A$4:$I$499,5,FALSE)</f>
        <v>#N/A</v>
      </c>
      <c r="G1200" s="49" t="e">
        <f>VLOOKUP($B1200,三大法人買賣超!$A$4:$I$500,3,FALSE)</f>
        <v>#N/A</v>
      </c>
      <c r="H1200" s="34" t="e">
        <f>VLOOKUP($B1200,三大法人買賣超!$A$4:$I$500,5,FALSE)</f>
        <v>#N/A</v>
      </c>
      <c r="I1200" s="27" t="e">
        <f>VLOOKUP($B1200,三大法人買賣超!$A$4:$I$500,7,FALSE)</f>
        <v>#N/A</v>
      </c>
      <c r="J1200" s="27" t="e">
        <f>VLOOKUP($B1200,三大法人買賣超!$A$4:$I$500,9,FALSE)</f>
        <v>#N/A</v>
      </c>
      <c r="K1200" s="37">
        <f>新台幣匯率美元指數!B1201</f>
        <v>0</v>
      </c>
      <c r="L1200" s="38">
        <f>新台幣匯率美元指數!C1201</f>
        <v>0</v>
      </c>
      <c r="M1200" s="39">
        <f>新台幣匯率美元指數!D1201</f>
        <v>0</v>
      </c>
      <c r="N1200" s="27" t="e">
        <f>VLOOKUP($B1200,外資期貨未平倉口數!$A$4:$M$499,4,FALSE)</f>
        <v>#N/A</v>
      </c>
      <c r="O1200" s="27" t="e">
        <f>VLOOKUP($B1200,外資期貨未平倉口數!$A$4:$M$499,9,FALSE)</f>
        <v>#N/A</v>
      </c>
      <c r="P1200" s="27" t="e">
        <f>VLOOKUP($B1200,外資期貨未平倉口數!$A$4:$M$499,10,FALSE)</f>
        <v>#N/A</v>
      </c>
      <c r="Q1200" s="27" t="e">
        <f>VLOOKUP($B1200,外資期貨未平倉口數!$A$4:$M$499,11,FALSE)</f>
        <v>#N/A</v>
      </c>
      <c r="R1200" s="64" t="e">
        <f>VLOOKUP($B1200,選擇權未平倉餘額!$A$4:$I$500,6,FALSE)</f>
        <v>#N/A</v>
      </c>
      <c r="S1200" s="64" t="e">
        <f>VLOOKUP($B1200,選擇權未平倉餘額!$A$4:$I$500,7,FALSE)</f>
        <v>#N/A</v>
      </c>
      <c r="T1200" s="64" t="e">
        <f>VLOOKUP($B1200,選擇權未平倉餘額!$A$4:$I$500,8,FALSE)</f>
        <v>#N/A</v>
      </c>
      <c r="U1200" s="64" t="e">
        <f>VLOOKUP($B1200,選擇權未平倉餘額!$A$4:$I$500,9,FALSE)</f>
        <v>#N/A</v>
      </c>
      <c r="V1200" s="39" t="e">
        <f>VLOOKUP($B1200,臺指選擇權P_C_Ratios!$A$4:$C$500,3,FALSE)</f>
        <v>#N/A</v>
      </c>
      <c r="W1200" s="41" t="e">
        <f>VLOOKUP($B1200,散戶多空比!$A$6:$L$500,12,FALSE)</f>
        <v>#N/A</v>
      </c>
      <c r="X1200" s="40" t="e">
        <f>VLOOKUP($B1200,期貨大額交易人未沖銷部位!$A$4:$O$499,4,FALSE)</f>
        <v>#N/A</v>
      </c>
      <c r="Y1200" s="40" t="e">
        <f>VLOOKUP($B1200,期貨大額交易人未沖銷部位!$A$4:$O$499,7,FALSE)</f>
        <v>#N/A</v>
      </c>
      <c r="Z1200" s="40" t="e">
        <f>VLOOKUP($B1200,期貨大額交易人未沖銷部位!$A$4:$O$499,10,FALSE)</f>
        <v>#N/A</v>
      </c>
      <c r="AA1200" s="40" t="e">
        <f>VLOOKUP($B1200,期貨大額交易人未沖銷部位!$A$4:$O$499,13,FALSE)</f>
        <v>#N/A</v>
      </c>
      <c r="AB1200" s="40" t="e">
        <f>VLOOKUP($B1200,期貨大額交易人未沖銷部位!$A$4:$O$499,14,FALSE)</f>
        <v>#N/A</v>
      </c>
      <c r="AC1200" s="40" t="e">
        <f>VLOOKUP($B1200,期貨大額交易人未沖銷部位!$A$4:$O$499,15,FALSE)</f>
        <v>#N/A</v>
      </c>
      <c r="AD1200" s="33" t="e">
        <f>VLOOKUP($B1200,三大美股走勢!$A$4:$J$495,4,FALSE)</f>
        <v>#N/A</v>
      </c>
      <c r="AE1200" s="33" t="e">
        <f>VLOOKUP($B1200,三大美股走勢!$A$4:$J$495,7,FALSE)</f>
        <v>#N/A</v>
      </c>
      <c r="AF1200" s="33" t="e">
        <f>VLOOKUP($B1200,三大美股走勢!$A$4:$J$495,10,FALSE)</f>
        <v>#N/A</v>
      </c>
    </row>
    <row r="1201" spans="2:32">
      <c r="B1201" s="32">
        <v>43980</v>
      </c>
      <c r="C1201" s="33" t="e">
        <f>VLOOKUP($B1201,大盤與近月台指!$A$4:$I$499,2,FALSE)</f>
        <v>#N/A</v>
      </c>
      <c r="D1201" s="34" t="e">
        <f>VLOOKUP($B1201,大盤與近月台指!$A$4:$I$499,3,FALSE)</f>
        <v>#N/A</v>
      </c>
      <c r="E1201" s="35" t="e">
        <f>VLOOKUP($B1201,大盤與近月台指!$A$4:$I$499,4,FALSE)</f>
        <v>#N/A</v>
      </c>
      <c r="F1201" s="33" t="e">
        <f>VLOOKUP($B1201,大盤與近月台指!$A$4:$I$499,5,FALSE)</f>
        <v>#N/A</v>
      </c>
      <c r="G1201" s="49" t="e">
        <f>VLOOKUP($B1201,三大法人買賣超!$A$4:$I$500,3,FALSE)</f>
        <v>#N/A</v>
      </c>
      <c r="H1201" s="34" t="e">
        <f>VLOOKUP($B1201,三大法人買賣超!$A$4:$I$500,5,FALSE)</f>
        <v>#N/A</v>
      </c>
      <c r="I1201" s="27" t="e">
        <f>VLOOKUP($B1201,三大法人買賣超!$A$4:$I$500,7,FALSE)</f>
        <v>#N/A</v>
      </c>
      <c r="J1201" s="27" t="e">
        <f>VLOOKUP($B1201,三大法人買賣超!$A$4:$I$500,9,FALSE)</f>
        <v>#N/A</v>
      </c>
      <c r="K1201" s="37">
        <f>新台幣匯率美元指數!B1202</f>
        <v>0</v>
      </c>
      <c r="L1201" s="38">
        <f>新台幣匯率美元指數!C1202</f>
        <v>0</v>
      </c>
      <c r="M1201" s="39">
        <f>新台幣匯率美元指數!D1202</f>
        <v>0</v>
      </c>
      <c r="N1201" s="27" t="e">
        <f>VLOOKUP($B1201,外資期貨未平倉口數!$A$4:$M$499,4,FALSE)</f>
        <v>#N/A</v>
      </c>
      <c r="O1201" s="27" t="e">
        <f>VLOOKUP($B1201,外資期貨未平倉口數!$A$4:$M$499,9,FALSE)</f>
        <v>#N/A</v>
      </c>
      <c r="P1201" s="27" t="e">
        <f>VLOOKUP($B1201,外資期貨未平倉口數!$A$4:$M$499,10,FALSE)</f>
        <v>#N/A</v>
      </c>
      <c r="Q1201" s="27" t="e">
        <f>VLOOKUP($B1201,外資期貨未平倉口數!$A$4:$M$499,11,FALSE)</f>
        <v>#N/A</v>
      </c>
      <c r="R1201" s="64" t="e">
        <f>VLOOKUP($B1201,選擇權未平倉餘額!$A$4:$I$500,6,FALSE)</f>
        <v>#N/A</v>
      </c>
      <c r="S1201" s="64" t="e">
        <f>VLOOKUP($B1201,選擇權未平倉餘額!$A$4:$I$500,7,FALSE)</f>
        <v>#N/A</v>
      </c>
      <c r="T1201" s="64" t="e">
        <f>VLOOKUP($B1201,選擇權未平倉餘額!$A$4:$I$500,8,FALSE)</f>
        <v>#N/A</v>
      </c>
      <c r="U1201" s="64" t="e">
        <f>VLOOKUP($B1201,選擇權未平倉餘額!$A$4:$I$500,9,FALSE)</f>
        <v>#N/A</v>
      </c>
      <c r="V1201" s="39" t="e">
        <f>VLOOKUP($B1201,臺指選擇權P_C_Ratios!$A$4:$C$500,3,FALSE)</f>
        <v>#N/A</v>
      </c>
      <c r="W1201" s="41" t="e">
        <f>VLOOKUP($B1201,散戶多空比!$A$6:$L$500,12,FALSE)</f>
        <v>#N/A</v>
      </c>
      <c r="X1201" s="40" t="e">
        <f>VLOOKUP($B1201,期貨大額交易人未沖銷部位!$A$4:$O$499,4,FALSE)</f>
        <v>#N/A</v>
      </c>
      <c r="Y1201" s="40" t="e">
        <f>VLOOKUP($B1201,期貨大額交易人未沖銷部位!$A$4:$O$499,7,FALSE)</f>
        <v>#N/A</v>
      </c>
      <c r="Z1201" s="40" t="e">
        <f>VLOOKUP($B1201,期貨大額交易人未沖銷部位!$A$4:$O$499,10,FALSE)</f>
        <v>#N/A</v>
      </c>
      <c r="AA1201" s="40" t="e">
        <f>VLOOKUP($B1201,期貨大額交易人未沖銷部位!$A$4:$O$499,13,FALSE)</f>
        <v>#N/A</v>
      </c>
      <c r="AB1201" s="40" t="e">
        <f>VLOOKUP($B1201,期貨大額交易人未沖銷部位!$A$4:$O$499,14,FALSE)</f>
        <v>#N/A</v>
      </c>
      <c r="AC1201" s="40" t="e">
        <f>VLOOKUP($B1201,期貨大額交易人未沖銷部位!$A$4:$O$499,15,FALSE)</f>
        <v>#N/A</v>
      </c>
      <c r="AD1201" s="33" t="e">
        <f>VLOOKUP($B1201,三大美股走勢!$A$4:$J$495,4,FALSE)</f>
        <v>#N/A</v>
      </c>
      <c r="AE1201" s="33" t="e">
        <f>VLOOKUP($B1201,三大美股走勢!$A$4:$J$495,7,FALSE)</f>
        <v>#N/A</v>
      </c>
      <c r="AF1201" s="33" t="e">
        <f>VLOOKUP($B1201,三大美股走勢!$A$4:$J$495,10,FALSE)</f>
        <v>#N/A</v>
      </c>
    </row>
    <row r="1202" spans="2:32">
      <c r="B1202" s="32">
        <v>43981</v>
      </c>
      <c r="C1202" s="33" t="e">
        <f>VLOOKUP($B1202,大盤與近月台指!$A$4:$I$499,2,FALSE)</f>
        <v>#N/A</v>
      </c>
      <c r="D1202" s="34" t="e">
        <f>VLOOKUP($B1202,大盤與近月台指!$A$4:$I$499,3,FALSE)</f>
        <v>#N/A</v>
      </c>
      <c r="E1202" s="35" t="e">
        <f>VLOOKUP($B1202,大盤與近月台指!$A$4:$I$499,4,FALSE)</f>
        <v>#N/A</v>
      </c>
      <c r="F1202" s="33" t="e">
        <f>VLOOKUP($B1202,大盤與近月台指!$A$4:$I$499,5,FALSE)</f>
        <v>#N/A</v>
      </c>
      <c r="G1202" s="49" t="e">
        <f>VLOOKUP($B1202,三大法人買賣超!$A$4:$I$500,3,FALSE)</f>
        <v>#N/A</v>
      </c>
      <c r="H1202" s="34" t="e">
        <f>VLOOKUP($B1202,三大法人買賣超!$A$4:$I$500,5,FALSE)</f>
        <v>#N/A</v>
      </c>
      <c r="I1202" s="27" t="e">
        <f>VLOOKUP($B1202,三大法人買賣超!$A$4:$I$500,7,FALSE)</f>
        <v>#N/A</v>
      </c>
      <c r="J1202" s="27" t="e">
        <f>VLOOKUP($B1202,三大法人買賣超!$A$4:$I$500,9,FALSE)</f>
        <v>#N/A</v>
      </c>
      <c r="K1202" s="37">
        <f>新台幣匯率美元指數!B1203</f>
        <v>0</v>
      </c>
      <c r="L1202" s="38">
        <f>新台幣匯率美元指數!C1203</f>
        <v>0</v>
      </c>
      <c r="M1202" s="39">
        <f>新台幣匯率美元指數!D1203</f>
        <v>0</v>
      </c>
      <c r="N1202" s="27" t="e">
        <f>VLOOKUP($B1202,外資期貨未平倉口數!$A$4:$M$499,4,FALSE)</f>
        <v>#N/A</v>
      </c>
      <c r="O1202" s="27" t="e">
        <f>VLOOKUP($B1202,外資期貨未平倉口數!$A$4:$M$499,9,FALSE)</f>
        <v>#N/A</v>
      </c>
      <c r="P1202" s="27" t="e">
        <f>VLOOKUP($B1202,外資期貨未平倉口數!$A$4:$M$499,10,FALSE)</f>
        <v>#N/A</v>
      </c>
      <c r="Q1202" s="27" t="e">
        <f>VLOOKUP($B1202,外資期貨未平倉口數!$A$4:$M$499,11,FALSE)</f>
        <v>#N/A</v>
      </c>
      <c r="R1202" s="64" t="e">
        <f>VLOOKUP($B1202,選擇權未平倉餘額!$A$4:$I$500,6,FALSE)</f>
        <v>#N/A</v>
      </c>
      <c r="S1202" s="64" t="e">
        <f>VLOOKUP($B1202,選擇權未平倉餘額!$A$4:$I$500,7,FALSE)</f>
        <v>#N/A</v>
      </c>
      <c r="T1202" s="64" t="e">
        <f>VLOOKUP($B1202,選擇權未平倉餘額!$A$4:$I$500,8,FALSE)</f>
        <v>#N/A</v>
      </c>
      <c r="U1202" s="64" t="e">
        <f>VLOOKUP($B1202,選擇權未平倉餘額!$A$4:$I$500,9,FALSE)</f>
        <v>#N/A</v>
      </c>
      <c r="V1202" s="39" t="e">
        <f>VLOOKUP($B1202,臺指選擇權P_C_Ratios!$A$4:$C$500,3,FALSE)</f>
        <v>#N/A</v>
      </c>
      <c r="W1202" s="41" t="e">
        <f>VLOOKUP($B1202,散戶多空比!$A$6:$L$500,12,FALSE)</f>
        <v>#N/A</v>
      </c>
      <c r="X1202" s="40" t="e">
        <f>VLOOKUP($B1202,期貨大額交易人未沖銷部位!$A$4:$O$499,4,FALSE)</f>
        <v>#N/A</v>
      </c>
      <c r="Y1202" s="40" t="e">
        <f>VLOOKUP($B1202,期貨大額交易人未沖銷部位!$A$4:$O$499,7,FALSE)</f>
        <v>#N/A</v>
      </c>
      <c r="Z1202" s="40" t="e">
        <f>VLOOKUP($B1202,期貨大額交易人未沖銷部位!$A$4:$O$499,10,FALSE)</f>
        <v>#N/A</v>
      </c>
      <c r="AA1202" s="40" t="e">
        <f>VLOOKUP($B1202,期貨大額交易人未沖銷部位!$A$4:$O$499,13,FALSE)</f>
        <v>#N/A</v>
      </c>
      <c r="AB1202" s="40" t="e">
        <f>VLOOKUP($B1202,期貨大額交易人未沖銷部位!$A$4:$O$499,14,FALSE)</f>
        <v>#N/A</v>
      </c>
      <c r="AC1202" s="40" t="e">
        <f>VLOOKUP($B1202,期貨大額交易人未沖銷部位!$A$4:$O$499,15,FALSE)</f>
        <v>#N/A</v>
      </c>
      <c r="AD1202" s="33" t="e">
        <f>VLOOKUP($B1202,三大美股走勢!$A$4:$J$495,4,FALSE)</f>
        <v>#N/A</v>
      </c>
      <c r="AE1202" s="33" t="e">
        <f>VLOOKUP($B1202,三大美股走勢!$A$4:$J$495,7,FALSE)</f>
        <v>#N/A</v>
      </c>
      <c r="AF1202" s="33" t="e">
        <f>VLOOKUP($B1202,三大美股走勢!$A$4:$J$495,10,FALSE)</f>
        <v>#N/A</v>
      </c>
    </row>
    <row r="1203" spans="2:32">
      <c r="B1203" s="32">
        <v>43982</v>
      </c>
      <c r="C1203" s="33" t="e">
        <f>VLOOKUP($B1203,大盤與近月台指!$A$4:$I$499,2,FALSE)</f>
        <v>#N/A</v>
      </c>
      <c r="D1203" s="34" t="e">
        <f>VLOOKUP($B1203,大盤與近月台指!$A$4:$I$499,3,FALSE)</f>
        <v>#N/A</v>
      </c>
      <c r="E1203" s="35" t="e">
        <f>VLOOKUP($B1203,大盤與近月台指!$A$4:$I$499,4,FALSE)</f>
        <v>#N/A</v>
      </c>
      <c r="F1203" s="33" t="e">
        <f>VLOOKUP($B1203,大盤與近月台指!$A$4:$I$499,5,FALSE)</f>
        <v>#N/A</v>
      </c>
      <c r="G1203" s="49" t="e">
        <f>VLOOKUP($B1203,三大法人買賣超!$A$4:$I$500,3,FALSE)</f>
        <v>#N/A</v>
      </c>
      <c r="H1203" s="34" t="e">
        <f>VLOOKUP($B1203,三大法人買賣超!$A$4:$I$500,5,FALSE)</f>
        <v>#N/A</v>
      </c>
      <c r="I1203" s="27" t="e">
        <f>VLOOKUP($B1203,三大法人買賣超!$A$4:$I$500,7,FALSE)</f>
        <v>#N/A</v>
      </c>
      <c r="J1203" s="27" t="e">
        <f>VLOOKUP($B1203,三大法人買賣超!$A$4:$I$500,9,FALSE)</f>
        <v>#N/A</v>
      </c>
      <c r="K1203" s="37">
        <f>新台幣匯率美元指數!B1204</f>
        <v>0</v>
      </c>
      <c r="L1203" s="38">
        <f>新台幣匯率美元指數!C1204</f>
        <v>0</v>
      </c>
      <c r="M1203" s="39">
        <f>新台幣匯率美元指數!D1204</f>
        <v>0</v>
      </c>
      <c r="N1203" s="27" t="e">
        <f>VLOOKUP($B1203,外資期貨未平倉口數!$A$4:$M$499,4,FALSE)</f>
        <v>#N/A</v>
      </c>
      <c r="O1203" s="27" t="e">
        <f>VLOOKUP($B1203,外資期貨未平倉口數!$A$4:$M$499,9,FALSE)</f>
        <v>#N/A</v>
      </c>
      <c r="P1203" s="27" t="e">
        <f>VLOOKUP($B1203,外資期貨未平倉口數!$A$4:$M$499,10,FALSE)</f>
        <v>#N/A</v>
      </c>
      <c r="Q1203" s="27" t="e">
        <f>VLOOKUP($B1203,外資期貨未平倉口數!$A$4:$M$499,11,FALSE)</f>
        <v>#N/A</v>
      </c>
      <c r="R1203" s="64" t="e">
        <f>VLOOKUP($B1203,選擇權未平倉餘額!$A$4:$I$500,6,FALSE)</f>
        <v>#N/A</v>
      </c>
      <c r="S1203" s="64" t="e">
        <f>VLOOKUP($B1203,選擇權未平倉餘額!$A$4:$I$500,7,FALSE)</f>
        <v>#N/A</v>
      </c>
      <c r="T1203" s="64" t="e">
        <f>VLOOKUP($B1203,選擇權未平倉餘額!$A$4:$I$500,8,FALSE)</f>
        <v>#N/A</v>
      </c>
      <c r="U1203" s="64" t="e">
        <f>VLOOKUP($B1203,選擇權未平倉餘額!$A$4:$I$500,9,FALSE)</f>
        <v>#N/A</v>
      </c>
      <c r="V1203" s="39" t="e">
        <f>VLOOKUP($B1203,臺指選擇權P_C_Ratios!$A$4:$C$500,3,FALSE)</f>
        <v>#N/A</v>
      </c>
      <c r="W1203" s="41" t="e">
        <f>VLOOKUP($B1203,散戶多空比!$A$6:$L$500,12,FALSE)</f>
        <v>#N/A</v>
      </c>
      <c r="X1203" s="40" t="e">
        <f>VLOOKUP($B1203,期貨大額交易人未沖銷部位!$A$4:$O$499,4,FALSE)</f>
        <v>#N/A</v>
      </c>
      <c r="Y1203" s="40" t="e">
        <f>VLOOKUP($B1203,期貨大額交易人未沖銷部位!$A$4:$O$499,7,FALSE)</f>
        <v>#N/A</v>
      </c>
      <c r="Z1203" s="40" t="e">
        <f>VLOOKUP($B1203,期貨大額交易人未沖銷部位!$A$4:$O$499,10,FALSE)</f>
        <v>#N/A</v>
      </c>
      <c r="AA1203" s="40" t="e">
        <f>VLOOKUP($B1203,期貨大額交易人未沖銷部位!$A$4:$O$499,13,FALSE)</f>
        <v>#N/A</v>
      </c>
      <c r="AB1203" s="40" t="e">
        <f>VLOOKUP($B1203,期貨大額交易人未沖銷部位!$A$4:$O$499,14,FALSE)</f>
        <v>#N/A</v>
      </c>
      <c r="AC1203" s="40" t="e">
        <f>VLOOKUP($B1203,期貨大額交易人未沖銷部位!$A$4:$O$499,15,FALSE)</f>
        <v>#N/A</v>
      </c>
      <c r="AD1203" s="33" t="e">
        <f>VLOOKUP($B1203,三大美股走勢!$A$4:$J$495,4,FALSE)</f>
        <v>#N/A</v>
      </c>
      <c r="AE1203" s="33" t="e">
        <f>VLOOKUP($B1203,三大美股走勢!$A$4:$J$495,7,FALSE)</f>
        <v>#N/A</v>
      </c>
      <c r="AF1203" s="33" t="e">
        <f>VLOOKUP($B1203,三大美股走勢!$A$4:$J$495,10,FALSE)</f>
        <v>#N/A</v>
      </c>
    </row>
    <row r="1204" spans="2:32">
      <c r="B1204" s="32">
        <v>43983</v>
      </c>
      <c r="C1204" s="33" t="e">
        <f>VLOOKUP($B1204,大盤與近月台指!$A$4:$I$499,2,FALSE)</f>
        <v>#N/A</v>
      </c>
      <c r="D1204" s="34" t="e">
        <f>VLOOKUP($B1204,大盤與近月台指!$A$4:$I$499,3,FALSE)</f>
        <v>#N/A</v>
      </c>
      <c r="E1204" s="35" t="e">
        <f>VLOOKUP($B1204,大盤與近月台指!$A$4:$I$499,4,FALSE)</f>
        <v>#N/A</v>
      </c>
      <c r="F1204" s="33" t="e">
        <f>VLOOKUP($B1204,大盤與近月台指!$A$4:$I$499,5,FALSE)</f>
        <v>#N/A</v>
      </c>
      <c r="G1204" s="49" t="e">
        <f>VLOOKUP($B1204,三大法人買賣超!$A$4:$I$500,3,FALSE)</f>
        <v>#N/A</v>
      </c>
      <c r="H1204" s="34" t="e">
        <f>VLOOKUP($B1204,三大法人買賣超!$A$4:$I$500,5,FALSE)</f>
        <v>#N/A</v>
      </c>
      <c r="I1204" s="27" t="e">
        <f>VLOOKUP($B1204,三大法人買賣超!$A$4:$I$500,7,FALSE)</f>
        <v>#N/A</v>
      </c>
      <c r="J1204" s="27" t="e">
        <f>VLOOKUP($B1204,三大法人買賣超!$A$4:$I$500,9,FALSE)</f>
        <v>#N/A</v>
      </c>
      <c r="K1204" s="37">
        <f>新台幣匯率美元指數!B1205</f>
        <v>0</v>
      </c>
      <c r="L1204" s="38">
        <f>新台幣匯率美元指數!C1205</f>
        <v>0</v>
      </c>
      <c r="M1204" s="39">
        <f>新台幣匯率美元指數!D1205</f>
        <v>0</v>
      </c>
      <c r="N1204" s="27" t="e">
        <f>VLOOKUP($B1204,外資期貨未平倉口數!$A$4:$M$499,4,FALSE)</f>
        <v>#N/A</v>
      </c>
      <c r="O1204" s="27" t="e">
        <f>VLOOKUP($B1204,外資期貨未平倉口數!$A$4:$M$499,9,FALSE)</f>
        <v>#N/A</v>
      </c>
      <c r="P1204" s="27" t="e">
        <f>VLOOKUP($B1204,外資期貨未平倉口數!$A$4:$M$499,10,FALSE)</f>
        <v>#N/A</v>
      </c>
      <c r="Q1204" s="27" t="e">
        <f>VLOOKUP($B1204,外資期貨未平倉口數!$A$4:$M$499,11,FALSE)</f>
        <v>#N/A</v>
      </c>
      <c r="R1204" s="64" t="e">
        <f>VLOOKUP($B1204,選擇權未平倉餘額!$A$4:$I$500,6,FALSE)</f>
        <v>#N/A</v>
      </c>
      <c r="S1204" s="64" t="e">
        <f>VLOOKUP($B1204,選擇權未平倉餘額!$A$4:$I$500,7,FALSE)</f>
        <v>#N/A</v>
      </c>
      <c r="T1204" s="64" t="e">
        <f>VLOOKUP($B1204,選擇權未平倉餘額!$A$4:$I$500,8,FALSE)</f>
        <v>#N/A</v>
      </c>
      <c r="U1204" s="64" t="e">
        <f>VLOOKUP($B1204,選擇權未平倉餘額!$A$4:$I$500,9,FALSE)</f>
        <v>#N/A</v>
      </c>
      <c r="V1204" s="39" t="e">
        <f>VLOOKUP($B1204,臺指選擇權P_C_Ratios!$A$4:$C$500,3,FALSE)</f>
        <v>#N/A</v>
      </c>
      <c r="W1204" s="41" t="e">
        <f>VLOOKUP($B1204,散戶多空比!$A$6:$L$500,12,FALSE)</f>
        <v>#N/A</v>
      </c>
      <c r="X1204" s="40" t="e">
        <f>VLOOKUP($B1204,期貨大額交易人未沖銷部位!$A$4:$O$499,4,FALSE)</f>
        <v>#N/A</v>
      </c>
      <c r="Y1204" s="40" t="e">
        <f>VLOOKUP($B1204,期貨大額交易人未沖銷部位!$A$4:$O$499,7,FALSE)</f>
        <v>#N/A</v>
      </c>
      <c r="Z1204" s="40" t="e">
        <f>VLOOKUP($B1204,期貨大額交易人未沖銷部位!$A$4:$O$499,10,FALSE)</f>
        <v>#N/A</v>
      </c>
      <c r="AA1204" s="40" t="e">
        <f>VLOOKUP($B1204,期貨大額交易人未沖銷部位!$A$4:$O$499,13,FALSE)</f>
        <v>#N/A</v>
      </c>
      <c r="AB1204" s="40" t="e">
        <f>VLOOKUP($B1204,期貨大額交易人未沖銷部位!$A$4:$O$499,14,FALSE)</f>
        <v>#N/A</v>
      </c>
      <c r="AC1204" s="40" t="e">
        <f>VLOOKUP($B1204,期貨大額交易人未沖銷部位!$A$4:$O$499,15,FALSE)</f>
        <v>#N/A</v>
      </c>
      <c r="AD1204" s="33" t="e">
        <f>VLOOKUP($B1204,三大美股走勢!$A$4:$J$495,4,FALSE)</f>
        <v>#N/A</v>
      </c>
      <c r="AE1204" s="33" t="e">
        <f>VLOOKUP($B1204,三大美股走勢!$A$4:$J$495,7,FALSE)</f>
        <v>#N/A</v>
      </c>
      <c r="AF1204" s="33" t="e">
        <f>VLOOKUP($B1204,三大美股走勢!$A$4:$J$495,10,FALSE)</f>
        <v>#N/A</v>
      </c>
    </row>
    <row r="1205" spans="2:32">
      <c r="B1205" s="32">
        <v>43984</v>
      </c>
      <c r="C1205" s="33" t="e">
        <f>VLOOKUP($B1205,大盤與近月台指!$A$4:$I$499,2,FALSE)</f>
        <v>#N/A</v>
      </c>
      <c r="D1205" s="34" t="e">
        <f>VLOOKUP($B1205,大盤與近月台指!$A$4:$I$499,3,FALSE)</f>
        <v>#N/A</v>
      </c>
      <c r="E1205" s="35" t="e">
        <f>VLOOKUP($B1205,大盤與近月台指!$A$4:$I$499,4,FALSE)</f>
        <v>#N/A</v>
      </c>
      <c r="F1205" s="33" t="e">
        <f>VLOOKUP($B1205,大盤與近月台指!$A$4:$I$499,5,FALSE)</f>
        <v>#N/A</v>
      </c>
      <c r="G1205" s="49" t="e">
        <f>VLOOKUP($B1205,三大法人買賣超!$A$4:$I$500,3,FALSE)</f>
        <v>#N/A</v>
      </c>
      <c r="H1205" s="34" t="e">
        <f>VLOOKUP($B1205,三大法人買賣超!$A$4:$I$500,5,FALSE)</f>
        <v>#N/A</v>
      </c>
      <c r="I1205" s="27" t="e">
        <f>VLOOKUP($B1205,三大法人買賣超!$A$4:$I$500,7,FALSE)</f>
        <v>#N/A</v>
      </c>
      <c r="J1205" s="27" t="e">
        <f>VLOOKUP($B1205,三大法人買賣超!$A$4:$I$500,9,FALSE)</f>
        <v>#N/A</v>
      </c>
      <c r="K1205" s="37">
        <f>新台幣匯率美元指數!B1206</f>
        <v>0</v>
      </c>
      <c r="L1205" s="38">
        <f>新台幣匯率美元指數!C1206</f>
        <v>0</v>
      </c>
      <c r="M1205" s="39">
        <f>新台幣匯率美元指數!D1206</f>
        <v>0</v>
      </c>
      <c r="N1205" s="27" t="e">
        <f>VLOOKUP($B1205,外資期貨未平倉口數!$A$4:$M$499,4,FALSE)</f>
        <v>#N/A</v>
      </c>
      <c r="O1205" s="27" t="e">
        <f>VLOOKUP($B1205,外資期貨未平倉口數!$A$4:$M$499,9,FALSE)</f>
        <v>#N/A</v>
      </c>
      <c r="P1205" s="27" t="e">
        <f>VLOOKUP($B1205,外資期貨未平倉口數!$A$4:$M$499,10,FALSE)</f>
        <v>#N/A</v>
      </c>
      <c r="Q1205" s="27" t="e">
        <f>VLOOKUP($B1205,外資期貨未平倉口數!$A$4:$M$499,11,FALSE)</f>
        <v>#N/A</v>
      </c>
      <c r="R1205" s="64" t="e">
        <f>VLOOKUP($B1205,選擇權未平倉餘額!$A$4:$I$500,6,FALSE)</f>
        <v>#N/A</v>
      </c>
      <c r="S1205" s="64" t="e">
        <f>VLOOKUP($B1205,選擇權未平倉餘額!$A$4:$I$500,7,FALSE)</f>
        <v>#N/A</v>
      </c>
      <c r="T1205" s="64" t="e">
        <f>VLOOKUP($B1205,選擇權未平倉餘額!$A$4:$I$500,8,FALSE)</f>
        <v>#N/A</v>
      </c>
      <c r="U1205" s="64" t="e">
        <f>VLOOKUP($B1205,選擇權未平倉餘額!$A$4:$I$500,9,FALSE)</f>
        <v>#N/A</v>
      </c>
      <c r="V1205" s="39" t="e">
        <f>VLOOKUP($B1205,臺指選擇權P_C_Ratios!$A$4:$C$500,3,FALSE)</f>
        <v>#N/A</v>
      </c>
      <c r="W1205" s="41" t="e">
        <f>VLOOKUP($B1205,散戶多空比!$A$6:$L$500,12,FALSE)</f>
        <v>#N/A</v>
      </c>
      <c r="X1205" s="40" t="e">
        <f>VLOOKUP($B1205,期貨大額交易人未沖銷部位!$A$4:$O$499,4,FALSE)</f>
        <v>#N/A</v>
      </c>
      <c r="Y1205" s="40" t="e">
        <f>VLOOKUP($B1205,期貨大額交易人未沖銷部位!$A$4:$O$499,7,FALSE)</f>
        <v>#N/A</v>
      </c>
      <c r="Z1205" s="40" t="e">
        <f>VLOOKUP($B1205,期貨大額交易人未沖銷部位!$A$4:$O$499,10,FALSE)</f>
        <v>#N/A</v>
      </c>
      <c r="AA1205" s="40" t="e">
        <f>VLOOKUP($B1205,期貨大額交易人未沖銷部位!$A$4:$O$499,13,FALSE)</f>
        <v>#N/A</v>
      </c>
      <c r="AB1205" s="40" t="e">
        <f>VLOOKUP($B1205,期貨大額交易人未沖銷部位!$A$4:$O$499,14,FALSE)</f>
        <v>#N/A</v>
      </c>
      <c r="AC1205" s="40" t="e">
        <f>VLOOKUP($B1205,期貨大額交易人未沖銷部位!$A$4:$O$499,15,FALSE)</f>
        <v>#N/A</v>
      </c>
      <c r="AD1205" s="33" t="e">
        <f>VLOOKUP($B1205,三大美股走勢!$A$4:$J$495,4,FALSE)</f>
        <v>#N/A</v>
      </c>
      <c r="AE1205" s="33" t="e">
        <f>VLOOKUP($B1205,三大美股走勢!$A$4:$J$495,7,FALSE)</f>
        <v>#N/A</v>
      </c>
      <c r="AF1205" s="33" t="e">
        <f>VLOOKUP($B1205,三大美股走勢!$A$4:$J$495,10,FALSE)</f>
        <v>#N/A</v>
      </c>
    </row>
    <row r="1206" spans="2:32">
      <c r="B1206" s="32">
        <v>43985</v>
      </c>
      <c r="C1206" s="33" t="e">
        <f>VLOOKUP($B1206,大盤與近月台指!$A$4:$I$499,2,FALSE)</f>
        <v>#N/A</v>
      </c>
      <c r="D1206" s="34" t="e">
        <f>VLOOKUP($B1206,大盤與近月台指!$A$4:$I$499,3,FALSE)</f>
        <v>#N/A</v>
      </c>
      <c r="E1206" s="35" t="e">
        <f>VLOOKUP($B1206,大盤與近月台指!$A$4:$I$499,4,FALSE)</f>
        <v>#N/A</v>
      </c>
      <c r="F1206" s="33" t="e">
        <f>VLOOKUP($B1206,大盤與近月台指!$A$4:$I$499,5,FALSE)</f>
        <v>#N/A</v>
      </c>
      <c r="G1206" s="49" t="e">
        <f>VLOOKUP($B1206,三大法人買賣超!$A$4:$I$500,3,FALSE)</f>
        <v>#N/A</v>
      </c>
      <c r="H1206" s="34" t="e">
        <f>VLOOKUP($B1206,三大法人買賣超!$A$4:$I$500,5,FALSE)</f>
        <v>#N/A</v>
      </c>
      <c r="I1206" s="27" t="e">
        <f>VLOOKUP($B1206,三大法人買賣超!$A$4:$I$500,7,FALSE)</f>
        <v>#N/A</v>
      </c>
      <c r="J1206" s="27" t="e">
        <f>VLOOKUP($B1206,三大法人買賣超!$A$4:$I$500,9,FALSE)</f>
        <v>#N/A</v>
      </c>
      <c r="K1206" s="37">
        <f>新台幣匯率美元指數!B1207</f>
        <v>0</v>
      </c>
      <c r="L1206" s="38">
        <f>新台幣匯率美元指數!C1207</f>
        <v>0</v>
      </c>
      <c r="M1206" s="39">
        <f>新台幣匯率美元指數!D1207</f>
        <v>0</v>
      </c>
      <c r="N1206" s="27" t="e">
        <f>VLOOKUP($B1206,外資期貨未平倉口數!$A$4:$M$499,4,FALSE)</f>
        <v>#N/A</v>
      </c>
      <c r="O1206" s="27" t="e">
        <f>VLOOKUP($B1206,外資期貨未平倉口數!$A$4:$M$499,9,FALSE)</f>
        <v>#N/A</v>
      </c>
      <c r="P1206" s="27" t="e">
        <f>VLOOKUP($B1206,外資期貨未平倉口數!$A$4:$M$499,10,FALSE)</f>
        <v>#N/A</v>
      </c>
      <c r="Q1206" s="27" t="e">
        <f>VLOOKUP($B1206,外資期貨未平倉口數!$A$4:$M$499,11,FALSE)</f>
        <v>#N/A</v>
      </c>
      <c r="R1206" s="64" t="e">
        <f>VLOOKUP($B1206,選擇權未平倉餘額!$A$4:$I$500,6,FALSE)</f>
        <v>#N/A</v>
      </c>
      <c r="S1206" s="64" t="e">
        <f>VLOOKUP($B1206,選擇權未平倉餘額!$A$4:$I$500,7,FALSE)</f>
        <v>#N/A</v>
      </c>
      <c r="T1206" s="64" t="e">
        <f>VLOOKUP($B1206,選擇權未平倉餘額!$A$4:$I$500,8,FALSE)</f>
        <v>#N/A</v>
      </c>
      <c r="U1206" s="64" t="e">
        <f>VLOOKUP($B1206,選擇權未平倉餘額!$A$4:$I$500,9,FALSE)</f>
        <v>#N/A</v>
      </c>
      <c r="V1206" s="39" t="e">
        <f>VLOOKUP($B1206,臺指選擇權P_C_Ratios!$A$4:$C$500,3,FALSE)</f>
        <v>#N/A</v>
      </c>
      <c r="W1206" s="41" t="e">
        <f>VLOOKUP($B1206,散戶多空比!$A$6:$L$500,12,FALSE)</f>
        <v>#N/A</v>
      </c>
      <c r="X1206" s="40" t="e">
        <f>VLOOKUP($B1206,期貨大額交易人未沖銷部位!$A$4:$O$499,4,FALSE)</f>
        <v>#N/A</v>
      </c>
      <c r="Y1206" s="40" t="e">
        <f>VLOOKUP($B1206,期貨大額交易人未沖銷部位!$A$4:$O$499,7,FALSE)</f>
        <v>#N/A</v>
      </c>
      <c r="Z1206" s="40" t="e">
        <f>VLOOKUP($B1206,期貨大額交易人未沖銷部位!$A$4:$O$499,10,FALSE)</f>
        <v>#N/A</v>
      </c>
      <c r="AA1206" s="40" t="e">
        <f>VLOOKUP($B1206,期貨大額交易人未沖銷部位!$A$4:$O$499,13,FALSE)</f>
        <v>#N/A</v>
      </c>
      <c r="AB1206" s="40" t="e">
        <f>VLOOKUP($B1206,期貨大額交易人未沖銷部位!$A$4:$O$499,14,FALSE)</f>
        <v>#N/A</v>
      </c>
      <c r="AC1206" s="40" t="e">
        <f>VLOOKUP($B1206,期貨大額交易人未沖銷部位!$A$4:$O$499,15,FALSE)</f>
        <v>#N/A</v>
      </c>
      <c r="AD1206" s="33" t="e">
        <f>VLOOKUP($B1206,三大美股走勢!$A$4:$J$495,4,FALSE)</f>
        <v>#N/A</v>
      </c>
      <c r="AE1206" s="33" t="e">
        <f>VLOOKUP($B1206,三大美股走勢!$A$4:$J$495,7,FALSE)</f>
        <v>#N/A</v>
      </c>
      <c r="AF1206" s="33" t="e">
        <f>VLOOKUP($B1206,三大美股走勢!$A$4:$J$495,10,FALSE)</f>
        <v>#N/A</v>
      </c>
    </row>
    <row r="1207" spans="2:32">
      <c r="B1207" s="32">
        <v>43986</v>
      </c>
      <c r="C1207" s="33" t="e">
        <f>VLOOKUP($B1207,大盤與近月台指!$A$4:$I$499,2,FALSE)</f>
        <v>#N/A</v>
      </c>
      <c r="D1207" s="34" t="e">
        <f>VLOOKUP($B1207,大盤與近月台指!$A$4:$I$499,3,FALSE)</f>
        <v>#N/A</v>
      </c>
      <c r="E1207" s="35" t="e">
        <f>VLOOKUP($B1207,大盤與近月台指!$A$4:$I$499,4,FALSE)</f>
        <v>#N/A</v>
      </c>
      <c r="F1207" s="33" t="e">
        <f>VLOOKUP($B1207,大盤與近月台指!$A$4:$I$499,5,FALSE)</f>
        <v>#N/A</v>
      </c>
      <c r="G1207" s="49" t="e">
        <f>VLOOKUP($B1207,三大法人買賣超!$A$4:$I$500,3,FALSE)</f>
        <v>#N/A</v>
      </c>
      <c r="H1207" s="34" t="e">
        <f>VLOOKUP($B1207,三大法人買賣超!$A$4:$I$500,5,FALSE)</f>
        <v>#N/A</v>
      </c>
      <c r="I1207" s="27" t="e">
        <f>VLOOKUP($B1207,三大法人買賣超!$A$4:$I$500,7,FALSE)</f>
        <v>#N/A</v>
      </c>
      <c r="J1207" s="27" t="e">
        <f>VLOOKUP($B1207,三大法人買賣超!$A$4:$I$500,9,FALSE)</f>
        <v>#N/A</v>
      </c>
      <c r="K1207" s="37">
        <f>新台幣匯率美元指數!B1208</f>
        <v>0</v>
      </c>
      <c r="L1207" s="38">
        <f>新台幣匯率美元指數!C1208</f>
        <v>0</v>
      </c>
      <c r="M1207" s="39">
        <f>新台幣匯率美元指數!D1208</f>
        <v>0</v>
      </c>
      <c r="N1207" s="27" t="e">
        <f>VLOOKUP($B1207,外資期貨未平倉口數!$A$4:$M$499,4,FALSE)</f>
        <v>#N/A</v>
      </c>
      <c r="O1207" s="27" t="e">
        <f>VLOOKUP($B1207,外資期貨未平倉口數!$A$4:$M$499,9,FALSE)</f>
        <v>#N/A</v>
      </c>
      <c r="P1207" s="27" t="e">
        <f>VLOOKUP($B1207,外資期貨未平倉口數!$A$4:$M$499,10,FALSE)</f>
        <v>#N/A</v>
      </c>
      <c r="Q1207" s="27" t="e">
        <f>VLOOKUP($B1207,外資期貨未平倉口數!$A$4:$M$499,11,FALSE)</f>
        <v>#N/A</v>
      </c>
      <c r="R1207" s="64" t="e">
        <f>VLOOKUP($B1207,選擇權未平倉餘額!$A$4:$I$500,6,FALSE)</f>
        <v>#N/A</v>
      </c>
      <c r="S1207" s="64" t="e">
        <f>VLOOKUP($B1207,選擇權未平倉餘額!$A$4:$I$500,7,FALSE)</f>
        <v>#N/A</v>
      </c>
      <c r="T1207" s="64" t="e">
        <f>VLOOKUP($B1207,選擇權未平倉餘額!$A$4:$I$500,8,FALSE)</f>
        <v>#N/A</v>
      </c>
      <c r="U1207" s="64" t="e">
        <f>VLOOKUP($B1207,選擇權未平倉餘額!$A$4:$I$500,9,FALSE)</f>
        <v>#N/A</v>
      </c>
      <c r="V1207" s="39" t="e">
        <f>VLOOKUP($B1207,臺指選擇權P_C_Ratios!$A$4:$C$500,3,FALSE)</f>
        <v>#N/A</v>
      </c>
      <c r="W1207" s="41" t="e">
        <f>VLOOKUP($B1207,散戶多空比!$A$6:$L$500,12,FALSE)</f>
        <v>#N/A</v>
      </c>
      <c r="X1207" s="40" t="e">
        <f>VLOOKUP($B1207,期貨大額交易人未沖銷部位!$A$4:$O$499,4,FALSE)</f>
        <v>#N/A</v>
      </c>
      <c r="Y1207" s="40" t="e">
        <f>VLOOKUP($B1207,期貨大額交易人未沖銷部位!$A$4:$O$499,7,FALSE)</f>
        <v>#N/A</v>
      </c>
      <c r="Z1207" s="40" t="e">
        <f>VLOOKUP($B1207,期貨大額交易人未沖銷部位!$A$4:$O$499,10,FALSE)</f>
        <v>#N/A</v>
      </c>
      <c r="AA1207" s="40" t="e">
        <f>VLOOKUP($B1207,期貨大額交易人未沖銷部位!$A$4:$O$499,13,FALSE)</f>
        <v>#N/A</v>
      </c>
      <c r="AB1207" s="40" t="e">
        <f>VLOOKUP($B1207,期貨大額交易人未沖銷部位!$A$4:$O$499,14,FALSE)</f>
        <v>#N/A</v>
      </c>
      <c r="AC1207" s="40" t="e">
        <f>VLOOKUP($B1207,期貨大額交易人未沖銷部位!$A$4:$O$499,15,FALSE)</f>
        <v>#N/A</v>
      </c>
      <c r="AD1207" s="33" t="e">
        <f>VLOOKUP($B1207,三大美股走勢!$A$4:$J$495,4,FALSE)</f>
        <v>#N/A</v>
      </c>
      <c r="AE1207" s="33" t="e">
        <f>VLOOKUP($B1207,三大美股走勢!$A$4:$J$495,7,FALSE)</f>
        <v>#N/A</v>
      </c>
      <c r="AF1207" s="33" t="e">
        <f>VLOOKUP($B1207,三大美股走勢!$A$4:$J$495,10,FALSE)</f>
        <v>#N/A</v>
      </c>
    </row>
    <row r="1208" spans="2:32">
      <c r="B1208" s="32">
        <v>43987</v>
      </c>
      <c r="C1208" s="33" t="e">
        <f>VLOOKUP($B1208,大盤與近月台指!$A$4:$I$499,2,FALSE)</f>
        <v>#N/A</v>
      </c>
      <c r="D1208" s="34" t="e">
        <f>VLOOKUP($B1208,大盤與近月台指!$A$4:$I$499,3,FALSE)</f>
        <v>#N/A</v>
      </c>
      <c r="E1208" s="35" t="e">
        <f>VLOOKUP($B1208,大盤與近月台指!$A$4:$I$499,4,FALSE)</f>
        <v>#N/A</v>
      </c>
      <c r="F1208" s="33" t="e">
        <f>VLOOKUP($B1208,大盤與近月台指!$A$4:$I$499,5,FALSE)</f>
        <v>#N/A</v>
      </c>
      <c r="G1208" s="49" t="e">
        <f>VLOOKUP($B1208,三大法人買賣超!$A$4:$I$500,3,FALSE)</f>
        <v>#N/A</v>
      </c>
      <c r="H1208" s="34" t="e">
        <f>VLOOKUP($B1208,三大法人買賣超!$A$4:$I$500,5,FALSE)</f>
        <v>#N/A</v>
      </c>
      <c r="I1208" s="27" t="e">
        <f>VLOOKUP($B1208,三大法人買賣超!$A$4:$I$500,7,FALSE)</f>
        <v>#N/A</v>
      </c>
      <c r="J1208" s="27" t="e">
        <f>VLOOKUP($B1208,三大法人買賣超!$A$4:$I$500,9,FALSE)</f>
        <v>#N/A</v>
      </c>
      <c r="K1208" s="37">
        <f>新台幣匯率美元指數!B1209</f>
        <v>0</v>
      </c>
      <c r="L1208" s="38">
        <f>新台幣匯率美元指數!C1209</f>
        <v>0</v>
      </c>
      <c r="M1208" s="39">
        <f>新台幣匯率美元指數!D1209</f>
        <v>0</v>
      </c>
      <c r="N1208" s="27" t="e">
        <f>VLOOKUP($B1208,外資期貨未平倉口數!$A$4:$M$499,4,FALSE)</f>
        <v>#N/A</v>
      </c>
      <c r="O1208" s="27" t="e">
        <f>VLOOKUP($B1208,外資期貨未平倉口數!$A$4:$M$499,9,FALSE)</f>
        <v>#N/A</v>
      </c>
      <c r="P1208" s="27" t="e">
        <f>VLOOKUP($B1208,外資期貨未平倉口數!$A$4:$M$499,10,FALSE)</f>
        <v>#N/A</v>
      </c>
      <c r="Q1208" s="27" t="e">
        <f>VLOOKUP($B1208,外資期貨未平倉口數!$A$4:$M$499,11,FALSE)</f>
        <v>#N/A</v>
      </c>
      <c r="R1208" s="64" t="e">
        <f>VLOOKUP($B1208,選擇權未平倉餘額!$A$4:$I$500,6,FALSE)</f>
        <v>#N/A</v>
      </c>
      <c r="S1208" s="64" t="e">
        <f>VLOOKUP($B1208,選擇權未平倉餘額!$A$4:$I$500,7,FALSE)</f>
        <v>#N/A</v>
      </c>
      <c r="T1208" s="64" t="e">
        <f>VLOOKUP($B1208,選擇權未平倉餘額!$A$4:$I$500,8,FALSE)</f>
        <v>#N/A</v>
      </c>
      <c r="U1208" s="64" t="e">
        <f>VLOOKUP($B1208,選擇權未平倉餘額!$A$4:$I$500,9,FALSE)</f>
        <v>#N/A</v>
      </c>
      <c r="V1208" s="39" t="e">
        <f>VLOOKUP($B1208,臺指選擇權P_C_Ratios!$A$4:$C$500,3,FALSE)</f>
        <v>#N/A</v>
      </c>
      <c r="W1208" s="41" t="e">
        <f>VLOOKUP($B1208,散戶多空比!$A$6:$L$500,12,FALSE)</f>
        <v>#N/A</v>
      </c>
      <c r="X1208" s="40" t="e">
        <f>VLOOKUP($B1208,期貨大額交易人未沖銷部位!$A$4:$O$499,4,FALSE)</f>
        <v>#N/A</v>
      </c>
      <c r="Y1208" s="40" t="e">
        <f>VLOOKUP($B1208,期貨大額交易人未沖銷部位!$A$4:$O$499,7,FALSE)</f>
        <v>#N/A</v>
      </c>
      <c r="Z1208" s="40" t="e">
        <f>VLOOKUP($B1208,期貨大額交易人未沖銷部位!$A$4:$O$499,10,FALSE)</f>
        <v>#N/A</v>
      </c>
      <c r="AA1208" s="40" t="e">
        <f>VLOOKUP($B1208,期貨大額交易人未沖銷部位!$A$4:$O$499,13,FALSE)</f>
        <v>#N/A</v>
      </c>
      <c r="AB1208" s="40" t="e">
        <f>VLOOKUP($B1208,期貨大額交易人未沖銷部位!$A$4:$O$499,14,FALSE)</f>
        <v>#N/A</v>
      </c>
      <c r="AC1208" s="40" t="e">
        <f>VLOOKUP($B1208,期貨大額交易人未沖銷部位!$A$4:$O$499,15,FALSE)</f>
        <v>#N/A</v>
      </c>
      <c r="AD1208" s="33" t="e">
        <f>VLOOKUP($B1208,三大美股走勢!$A$4:$J$495,4,FALSE)</f>
        <v>#N/A</v>
      </c>
      <c r="AE1208" s="33" t="e">
        <f>VLOOKUP($B1208,三大美股走勢!$A$4:$J$495,7,FALSE)</f>
        <v>#N/A</v>
      </c>
      <c r="AF1208" s="33" t="e">
        <f>VLOOKUP($B1208,三大美股走勢!$A$4:$J$495,10,FALSE)</f>
        <v>#N/A</v>
      </c>
    </row>
    <row r="1209" spans="2:32">
      <c r="B1209" s="32">
        <v>43988</v>
      </c>
      <c r="C1209" s="33" t="e">
        <f>VLOOKUP($B1209,大盤與近月台指!$A$4:$I$499,2,FALSE)</f>
        <v>#N/A</v>
      </c>
      <c r="D1209" s="34" t="e">
        <f>VLOOKUP($B1209,大盤與近月台指!$A$4:$I$499,3,FALSE)</f>
        <v>#N/A</v>
      </c>
      <c r="E1209" s="35" t="e">
        <f>VLOOKUP($B1209,大盤與近月台指!$A$4:$I$499,4,FALSE)</f>
        <v>#N/A</v>
      </c>
      <c r="F1209" s="33" t="e">
        <f>VLOOKUP($B1209,大盤與近月台指!$A$4:$I$499,5,FALSE)</f>
        <v>#N/A</v>
      </c>
      <c r="G1209" s="49" t="e">
        <f>VLOOKUP($B1209,三大法人買賣超!$A$4:$I$500,3,FALSE)</f>
        <v>#N/A</v>
      </c>
      <c r="H1209" s="34" t="e">
        <f>VLOOKUP($B1209,三大法人買賣超!$A$4:$I$500,5,FALSE)</f>
        <v>#N/A</v>
      </c>
      <c r="I1209" s="27" t="e">
        <f>VLOOKUP($B1209,三大法人買賣超!$A$4:$I$500,7,FALSE)</f>
        <v>#N/A</v>
      </c>
      <c r="J1209" s="27" t="e">
        <f>VLOOKUP($B1209,三大法人買賣超!$A$4:$I$500,9,FALSE)</f>
        <v>#N/A</v>
      </c>
      <c r="K1209" s="37">
        <f>新台幣匯率美元指數!B1210</f>
        <v>0</v>
      </c>
      <c r="L1209" s="38">
        <f>新台幣匯率美元指數!C1210</f>
        <v>0</v>
      </c>
      <c r="M1209" s="39">
        <f>新台幣匯率美元指數!D1210</f>
        <v>0</v>
      </c>
      <c r="N1209" s="27" t="e">
        <f>VLOOKUP($B1209,外資期貨未平倉口數!$A$4:$M$499,4,FALSE)</f>
        <v>#N/A</v>
      </c>
      <c r="O1209" s="27" t="e">
        <f>VLOOKUP($B1209,外資期貨未平倉口數!$A$4:$M$499,9,FALSE)</f>
        <v>#N/A</v>
      </c>
      <c r="P1209" s="27" t="e">
        <f>VLOOKUP($B1209,外資期貨未平倉口數!$A$4:$M$499,10,FALSE)</f>
        <v>#N/A</v>
      </c>
      <c r="Q1209" s="27" t="e">
        <f>VLOOKUP($B1209,外資期貨未平倉口數!$A$4:$M$499,11,FALSE)</f>
        <v>#N/A</v>
      </c>
      <c r="R1209" s="64" t="e">
        <f>VLOOKUP($B1209,選擇權未平倉餘額!$A$4:$I$500,6,FALSE)</f>
        <v>#N/A</v>
      </c>
      <c r="S1209" s="64" t="e">
        <f>VLOOKUP($B1209,選擇權未平倉餘額!$A$4:$I$500,7,FALSE)</f>
        <v>#N/A</v>
      </c>
      <c r="T1209" s="64" t="e">
        <f>VLOOKUP($B1209,選擇權未平倉餘額!$A$4:$I$500,8,FALSE)</f>
        <v>#N/A</v>
      </c>
      <c r="U1209" s="64" t="e">
        <f>VLOOKUP($B1209,選擇權未平倉餘額!$A$4:$I$500,9,FALSE)</f>
        <v>#N/A</v>
      </c>
      <c r="V1209" s="39" t="e">
        <f>VLOOKUP($B1209,臺指選擇權P_C_Ratios!$A$4:$C$500,3,FALSE)</f>
        <v>#N/A</v>
      </c>
      <c r="W1209" s="41" t="e">
        <f>VLOOKUP($B1209,散戶多空比!$A$6:$L$500,12,FALSE)</f>
        <v>#N/A</v>
      </c>
      <c r="X1209" s="40" t="e">
        <f>VLOOKUP($B1209,期貨大額交易人未沖銷部位!$A$4:$O$499,4,FALSE)</f>
        <v>#N/A</v>
      </c>
      <c r="Y1209" s="40" t="e">
        <f>VLOOKUP($B1209,期貨大額交易人未沖銷部位!$A$4:$O$499,7,FALSE)</f>
        <v>#N/A</v>
      </c>
      <c r="Z1209" s="40" t="e">
        <f>VLOOKUP($B1209,期貨大額交易人未沖銷部位!$A$4:$O$499,10,FALSE)</f>
        <v>#N/A</v>
      </c>
      <c r="AA1209" s="40" t="e">
        <f>VLOOKUP($B1209,期貨大額交易人未沖銷部位!$A$4:$O$499,13,FALSE)</f>
        <v>#N/A</v>
      </c>
      <c r="AB1209" s="40" t="e">
        <f>VLOOKUP($B1209,期貨大額交易人未沖銷部位!$A$4:$O$499,14,FALSE)</f>
        <v>#N/A</v>
      </c>
      <c r="AC1209" s="40" t="e">
        <f>VLOOKUP($B1209,期貨大額交易人未沖銷部位!$A$4:$O$499,15,FALSE)</f>
        <v>#N/A</v>
      </c>
      <c r="AD1209" s="33" t="e">
        <f>VLOOKUP($B1209,三大美股走勢!$A$4:$J$495,4,FALSE)</f>
        <v>#N/A</v>
      </c>
      <c r="AE1209" s="33" t="e">
        <f>VLOOKUP($B1209,三大美股走勢!$A$4:$J$495,7,FALSE)</f>
        <v>#N/A</v>
      </c>
      <c r="AF1209" s="33" t="e">
        <f>VLOOKUP($B1209,三大美股走勢!$A$4:$J$495,10,FALSE)</f>
        <v>#N/A</v>
      </c>
    </row>
    <row r="1210" spans="2:32">
      <c r="B1210" s="32">
        <v>43989</v>
      </c>
      <c r="C1210" s="33" t="e">
        <f>VLOOKUP($B1210,大盤與近月台指!$A$4:$I$499,2,FALSE)</f>
        <v>#N/A</v>
      </c>
      <c r="D1210" s="34" t="e">
        <f>VLOOKUP($B1210,大盤與近月台指!$A$4:$I$499,3,FALSE)</f>
        <v>#N/A</v>
      </c>
      <c r="E1210" s="35" t="e">
        <f>VLOOKUP($B1210,大盤與近月台指!$A$4:$I$499,4,FALSE)</f>
        <v>#N/A</v>
      </c>
      <c r="F1210" s="33" t="e">
        <f>VLOOKUP($B1210,大盤與近月台指!$A$4:$I$499,5,FALSE)</f>
        <v>#N/A</v>
      </c>
      <c r="G1210" s="49" t="e">
        <f>VLOOKUP($B1210,三大法人買賣超!$A$4:$I$500,3,FALSE)</f>
        <v>#N/A</v>
      </c>
      <c r="H1210" s="34" t="e">
        <f>VLOOKUP($B1210,三大法人買賣超!$A$4:$I$500,5,FALSE)</f>
        <v>#N/A</v>
      </c>
      <c r="I1210" s="27" t="e">
        <f>VLOOKUP($B1210,三大法人買賣超!$A$4:$I$500,7,FALSE)</f>
        <v>#N/A</v>
      </c>
      <c r="J1210" s="27" t="e">
        <f>VLOOKUP($B1210,三大法人買賣超!$A$4:$I$500,9,FALSE)</f>
        <v>#N/A</v>
      </c>
      <c r="K1210" s="37">
        <f>新台幣匯率美元指數!B1211</f>
        <v>0</v>
      </c>
      <c r="L1210" s="38">
        <f>新台幣匯率美元指數!C1211</f>
        <v>0</v>
      </c>
      <c r="M1210" s="39">
        <f>新台幣匯率美元指數!D1211</f>
        <v>0</v>
      </c>
      <c r="N1210" s="27" t="e">
        <f>VLOOKUP($B1210,外資期貨未平倉口數!$A$4:$M$499,4,FALSE)</f>
        <v>#N/A</v>
      </c>
      <c r="O1210" s="27" t="e">
        <f>VLOOKUP($B1210,外資期貨未平倉口數!$A$4:$M$499,9,FALSE)</f>
        <v>#N/A</v>
      </c>
      <c r="P1210" s="27" t="e">
        <f>VLOOKUP($B1210,外資期貨未平倉口數!$A$4:$M$499,10,FALSE)</f>
        <v>#N/A</v>
      </c>
      <c r="Q1210" s="27" t="e">
        <f>VLOOKUP($B1210,外資期貨未平倉口數!$A$4:$M$499,11,FALSE)</f>
        <v>#N/A</v>
      </c>
      <c r="R1210" s="64" t="e">
        <f>VLOOKUP($B1210,選擇權未平倉餘額!$A$4:$I$500,6,FALSE)</f>
        <v>#N/A</v>
      </c>
      <c r="S1210" s="64" t="e">
        <f>VLOOKUP($B1210,選擇權未平倉餘額!$A$4:$I$500,7,FALSE)</f>
        <v>#N/A</v>
      </c>
      <c r="T1210" s="64" t="e">
        <f>VLOOKUP($B1210,選擇權未平倉餘額!$A$4:$I$500,8,FALSE)</f>
        <v>#N/A</v>
      </c>
      <c r="U1210" s="64" t="e">
        <f>VLOOKUP($B1210,選擇權未平倉餘額!$A$4:$I$500,9,FALSE)</f>
        <v>#N/A</v>
      </c>
      <c r="V1210" s="39" t="e">
        <f>VLOOKUP($B1210,臺指選擇權P_C_Ratios!$A$4:$C$500,3,FALSE)</f>
        <v>#N/A</v>
      </c>
      <c r="W1210" s="41" t="e">
        <f>VLOOKUP($B1210,散戶多空比!$A$6:$L$500,12,FALSE)</f>
        <v>#N/A</v>
      </c>
      <c r="X1210" s="40" t="e">
        <f>VLOOKUP($B1210,期貨大額交易人未沖銷部位!$A$4:$O$499,4,FALSE)</f>
        <v>#N/A</v>
      </c>
      <c r="Y1210" s="40" t="e">
        <f>VLOOKUP($B1210,期貨大額交易人未沖銷部位!$A$4:$O$499,7,FALSE)</f>
        <v>#N/A</v>
      </c>
      <c r="Z1210" s="40" t="e">
        <f>VLOOKUP($B1210,期貨大額交易人未沖銷部位!$A$4:$O$499,10,FALSE)</f>
        <v>#N/A</v>
      </c>
      <c r="AA1210" s="40" t="e">
        <f>VLOOKUP($B1210,期貨大額交易人未沖銷部位!$A$4:$O$499,13,FALSE)</f>
        <v>#N/A</v>
      </c>
      <c r="AB1210" s="40" t="e">
        <f>VLOOKUP($B1210,期貨大額交易人未沖銷部位!$A$4:$O$499,14,FALSE)</f>
        <v>#N/A</v>
      </c>
      <c r="AC1210" s="40" t="e">
        <f>VLOOKUP($B1210,期貨大額交易人未沖銷部位!$A$4:$O$499,15,FALSE)</f>
        <v>#N/A</v>
      </c>
      <c r="AD1210" s="33" t="e">
        <f>VLOOKUP($B1210,三大美股走勢!$A$4:$J$495,4,FALSE)</f>
        <v>#N/A</v>
      </c>
      <c r="AE1210" s="33" t="e">
        <f>VLOOKUP($B1210,三大美股走勢!$A$4:$J$495,7,FALSE)</f>
        <v>#N/A</v>
      </c>
      <c r="AF1210" s="33" t="e">
        <f>VLOOKUP($B1210,三大美股走勢!$A$4:$J$495,10,FALSE)</f>
        <v>#N/A</v>
      </c>
    </row>
    <row r="1211" spans="2:32">
      <c r="B1211" s="32">
        <v>43990</v>
      </c>
      <c r="C1211" s="33" t="e">
        <f>VLOOKUP($B1211,大盤與近月台指!$A$4:$I$499,2,FALSE)</f>
        <v>#N/A</v>
      </c>
      <c r="D1211" s="34" t="e">
        <f>VLOOKUP($B1211,大盤與近月台指!$A$4:$I$499,3,FALSE)</f>
        <v>#N/A</v>
      </c>
      <c r="E1211" s="35" t="e">
        <f>VLOOKUP($B1211,大盤與近月台指!$A$4:$I$499,4,FALSE)</f>
        <v>#N/A</v>
      </c>
      <c r="F1211" s="33" t="e">
        <f>VLOOKUP($B1211,大盤與近月台指!$A$4:$I$499,5,FALSE)</f>
        <v>#N/A</v>
      </c>
      <c r="G1211" s="49" t="e">
        <f>VLOOKUP($B1211,三大法人買賣超!$A$4:$I$500,3,FALSE)</f>
        <v>#N/A</v>
      </c>
      <c r="H1211" s="34" t="e">
        <f>VLOOKUP($B1211,三大法人買賣超!$A$4:$I$500,5,FALSE)</f>
        <v>#N/A</v>
      </c>
      <c r="I1211" s="27" t="e">
        <f>VLOOKUP($B1211,三大法人買賣超!$A$4:$I$500,7,FALSE)</f>
        <v>#N/A</v>
      </c>
      <c r="J1211" s="27" t="e">
        <f>VLOOKUP($B1211,三大法人買賣超!$A$4:$I$500,9,FALSE)</f>
        <v>#N/A</v>
      </c>
      <c r="K1211" s="37">
        <f>新台幣匯率美元指數!B1212</f>
        <v>0</v>
      </c>
      <c r="L1211" s="38">
        <f>新台幣匯率美元指數!C1212</f>
        <v>0</v>
      </c>
      <c r="M1211" s="39">
        <f>新台幣匯率美元指數!D1212</f>
        <v>0</v>
      </c>
      <c r="N1211" s="27" t="e">
        <f>VLOOKUP($B1211,外資期貨未平倉口數!$A$4:$M$499,4,FALSE)</f>
        <v>#N/A</v>
      </c>
      <c r="O1211" s="27" t="e">
        <f>VLOOKUP($B1211,外資期貨未平倉口數!$A$4:$M$499,9,FALSE)</f>
        <v>#N/A</v>
      </c>
      <c r="P1211" s="27" t="e">
        <f>VLOOKUP($B1211,外資期貨未平倉口數!$A$4:$M$499,10,FALSE)</f>
        <v>#N/A</v>
      </c>
      <c r="Q1211" s="27" t="e">
        <f>VLOOKUP($B1211,外資期貨未平倉口數!$A$4:$M$499,11,FALSE)</f>
        <v>#N/A</v>
      </c>
      <c r="R1211" s="64" t="e">
        <f>VLOOKUP($B1211,選擇權未平倉餘額!$A$4:$I$500,6,FALSE)</f>
        <v>#N/A</v>
      </c>
      <c r="S1211" s="64" t="e">
        <f>VLOOKUP($B1211,選擇權未平倉餘額!$A$4:$I$500,7,FALSE)</f>
        <v>#N/A</v>
      </c>
      <c r="T1211" s="64" t="e">
        <f>VLOOKUP($B1211,選擇權未平倉餘額!$A$4:$I$500,8,FALSE)</f>
        <v>#N/A</v>
      </c>
      <c r="U1211" s="64" t="e">
        <f>VLOOKUP($B1211,選擇權未平倉餘額!$A$4:$I$500,9,FALSE)</f>
        <v>#N/A</v>
      </c>
      <c r="V1211" s="39" t="e">
        <f>VLOOKUP($B1211,臺指選擇權P_C_Ratios!$A$4:$C$500,3,FALSE)</f>
        <v>#N/A</v>
      </c>
      <c r="W1211" s="41" t="e">
        <f>VLOOKUP($B1211,散戶多空比!$A$6:$L$500,12,FALSE)</f>
        <v>#N/A</v>
      </c>
      <c r="X1211" s="40" t="e">
        <f>VLOOKUP($B1211,期貨大額交易人未沖銷部位!$A$4:$O$499,4,FALSE)</f>
        <v>#N/A</v>
      </c>
      <c r="Y1211" s="40" t="e">
        <f>VLOOKUP($B1211,期貨大額交易人未沖銷部位!$A$4:$O$499,7,FALSE)</f>
        <v>#N/A</v>
      </c>
      <c r="Z1211" s="40" t="e">
        <f>VLOOKUP($B1211,期貨大額交易人未沖銷部位!$A$4:$O$499,10,FALSE)</f>
        <v>#N/A</v>
      </c>
      <c r="AA1211" s="40" t="e">
        <f>VLOOKUP($B1211,期貨大額交易人未沖銷部位!$A$4:$O$499,13,FALSE)</f>
        <v>#N/A</v>
      </c>
      <c r="AB1211" s="40" t="e">
        <f>VLOOKUP($B1211,期貨大額交易人未沖銷部位!$A$4:$O$499,14,FALSE)</f>
        <v>#N/A</v>
      </c>
      <c r="AC1211" s="40" t="e">
        <f>VLOOKUP($B1211,期貨大額交易人未沖銷部位!$A$4:$O$499,15,FALSE)</f>
        <v>#N/A</v>
      </c>
      <c r="AD1211" s="33" t="e">
        <f>VLOOKUP($B1211,三大美股走勢!$A$4:$J$495,4,FALSE)</f>
        <v>#N/A</v>
      </c>
      <c r="AE1211" s="33" t="e">
        <f>VLOOKUP($B1211,三大美股走勢!$A$4:$J$495,7,FALSE)</f>
        <v>#N/A</v>
      </c>
      <c r="AF1211" s="33" t="e">
        <f>VLOOKUP($B1211,三大美股走勢!$A$4:$J$495,10,FALSE)</f>
        <v>#N/A</v>
      </c>
    </row>
    <row r="1212" spans="2:32">
      <c r="B1212" s="32">
        <v>43991</v>
      </c>
      <c r="C1212" s="33" t="e">
        <f>VLOOKUP($B1212,大盤與近月台指!$A$4:$I$499,2,FALSE)</f>
        <v>#N/A</v>
      </c>
      <c r="D1212" s="34" t="e">
        <f>VLOOKUP($B1212,大盤與近月台指!$A$4:$I$499,3,FALSE)</f>
        <v>#N/A</v>
      </c>
      <c r="E1212" s="35" t="e">
        <f>VLOOKUP($B1212,大盤與近月台指!$A$4:$I$499,4,FALSE)</f>
        <v>#N/A</v>
      </c>
      <c r="F1212" s="33" t="e">
        <f>VLOOKUP($B1212,大盤與近月台指!$A$4:$I$499,5,FALSE)</f>
        <v>#N/A</v>
      </c>
      <c r="G1212" s="49" t="e">
        <f>VLOOKUP($B1212,三大法人買賣超!$A$4:$I$500,3,FALSE)</f>
        <v>#N/A</v>
      </c>
      <c r="H1212" s="34" t="e">
        <f>VLOOKUP($B1212,三大法人買賣超!$A$4:$I$500,5,FALSE)</f>
        <v>#N/A</v>
      </c>
      <c r="I1212" s="27" t="e">
        <f>VLOOKUP($B1212,三大法人買賣超!$A$4:$I$500,7,FALSE)</f>
        <v>#N/A</v>
      </c>
      <c r="J1212" s="27" t="e">
        <f>VLOOKUP($B1212,三大法人買賣超!$A$4:$I$500,9,FALSE)</f>
        <v>#N/A</v>
      </c>
      <c r="K1212" s="37">
        <f>新台幣匯率美元指數!B1213</f>
        <v>0</v>
      </c>
      <c r="L1212" s="38">
        <f>新台幣匯率美元指數!C1213</f>
        <v>0</v>
      </c>
      <c r="M1212" s="39">
        <f>新台幣匯率美元指數!D1213</f>
        <v>0</v>
      </c>
      <c r="N1212" s="27" t="e">
        <f>VLOOKUP($B1212,外資期貨未平倉口數!$A$4:$M$499,4,FALSE)</f>
        <v>#N/A</v>
      </c>
      <c r="O1212" s="27" t="e">
        <f>VLOOKUP($B1212,外資期貨未平倉口數!$A$4:$M$499,9,FALSE)</f>
        <v>#N/A</v>
      </c>
      <c r="P1212" s="27" t="e">
        <f>VLOOKUP($B1212,外資期貨未平倉口數!$A$4:$M$499,10,FALSE)</f>
        <v>#N/A</v>
      </c>
      <c r="Q1212" s="27" t="e">
        <f>VLOOKUP($B1212,外資期貨未平倉口數!$A$4:$M$499,11,FALSE)</f>
        <v>#N/A</v>
      </c>
      <c r="R1212" s="64" t="e">
        <f>VLOOKUP($B1212,選擇權未平倉餘額!$A$4:$I$500,6,FALSE)</f>
        <v>#N/A</v>
      </c>
      <c r="S1212" s="64" t="e">
        <f>VLOOKUP($B1212,選擇權未平倉餘額!$A$4:$I$500,7,FALSE)</f>
        <v>#N/A</v>
      </c>
      <c r="T1212" s="64" t="e">
        <f>VLOOKUP($B1212,選擇權未平倉餘額!$A$4:$I$500,8,FALSE)</f>
        <v>#N/A</v>
      </c>
      <c r="U1212" s="64" t="e">
        <f>VLOOKUP($B1212,選擇權未平倉餘額!$A$4:$I$500,9,FALSE)</f>
        <v>#N/A</v>
      </c>
      <c r="V1212" s="39" t="e">
        <f>VLOOKUP($B1212,臺指選擇權P_C_Ratios!$A$4:$C$500,3,FALSE)</f>
        <v>#N/A</v>
      </c>
      <c r="W1212" s="41" t="e">
        <f>VLOOKUP($B1212,散戶多空比!$A$6:$L$500,12,FALSE)</f>
        <v>#N/A</v>
      </c>
      <c r="X1212" s="40" t="e">
        <f>VLOOKUP($B1212,期貨大額交易人未沖銷部位!$A$4:$O$499,4,FALSE)</f>
        <v>#N/A</v>
      </c>
      <c r="Y1212" s="40" t="e">
        <f>VLOOKUP($B1212,期貨大額交易人未沖銷部位!$A$4:$O$499,7,FALSE)</f>
        <v>#N/A</v>
      </c>
      <c r="Z1212" s="40" t="e">
        <f>VLOOKUP($B1212,期貨大額交易人未沖銷部位!$A$4:$O$499,10,FALSE)</f>
        <v>#N/A</v>
      </c>
      <c r="AA1212" s="40" t="e">
        <f>VLOOKUP($B1212,期貨大額交易人未沖銷部位!$A$4:$O$499,13,FALSE)</f>
        <v>#N/A</v>
      </c>
      <c r="AB1212" s="40" t="e">
        <f>VLOOKUP($B1212,期貨大額交易人未沖銷部位!$A$4:$O$499,14,FALSE)</f>
        <v>#N/A</v>
      </c>
      <c r="AC1212" s="40" t="e">
        <f>VLOOKUP($B1212,期貨大額交易人未沖銷部位!$A$4:$O$499,15,FALSE)</f>
        <v>#N/A</v>
      </c>
      <c r="AD1212" s="33" t="e">
        <f>VLOOKUP($B1212,三大美股走勢!$A$4:$J$495,4,FALSE)</f>
        <v>#N/A</v>
      </c>
      <c r="AE1212" s="33" t="e">
        <f>VLOOKUP($B1212,三大美股走勢!$A$4:$J$495,7,FALSE)</f>
        <v>#N/A</v>
      </c>
      <c r="AF1212" s="33" t="e">
        <f>VLOOKUP($B1212,三大美股走勢!$A$4:$J$495,10,FALSE)</f>
        <v>#N/A</v>
      </c>
    </row>
    <row r="1213" spans="2:32">
      <c r="B1213" s="32">
        <v>43992</v>
      </c>
      <c r="C1213" s="33" t="e">
        <f>VLOOKUP($B1213,大盤與近月台指!$A$4:$I$499,2,FALSE)</f>
        <v>#N/A</v>
      </c>
      <c r="D1213" s="34" t="e">
        <f>VLOOKUP($B1213,大盤與近月台指!$A$4:$I$499,3,FALSE)</f>
        <v>#N/A</v>
      </c>
      <c r="E1213" s="35" t="e">
        <f>VLOOKUP($B1213,大盤與近月台指!$A$4:$I$499,4,FALSE)</f>
        <v>#N/A</v>
      </c>
      <c r="F1213" s="33" t="e">
        <f>VLOOKUP($B1213,大盤與近月台指!$A$4:$I$499,5,FALSE)</f>
        <v>#N/A</v>
      </c>
      <c r="G1213" s="49" t="e">
        <f>VLOOKUP($B1213,三大法人買賣超!$A$4:$I$500,3,FALSE)</f>
        <v>#N/A</v>
      </c>
      <c r="H1213" s="34" t="e">
        <f>VLOOKUP($B1213,三大法人買賣超!$A$4:$I$500,5,FALSE)</f>
        <v>#N/A</v>
      </c>
      <c r="I1213" s="27" t="e">
        <f>VLOOKUP($B1213,三大法人買賣超!$A$4:$I$500,7,FALSE)</f>
        <v>#N/A</v>
      </c>
      <c r="J1213" s="27" t="e">
        <f>VLOOKUP($B1213,三大法人買賣超!$A$4:$I$500,9,FALSE)</f>
        <v>#N/A</v>
      </c>
      <c r="K1213" s="37">
        <f>新台幣匯率美元指數!B1214</f>
        <v>0</v>
      </c>
      <c r="L1213" s="38">
        <f>新台幣匯率美元指數!C1214</f>
        <v>0</v>
      </c>
      <c r="M1213" s="39">
        <f>新台幣匯率美元指數!D1214</f>
        <v>0</v>
      </c>
      <c r="N1213" s="27" t="e">
        <f>VLOOKUP($B1213,外資期貨未平倉口數!$A$4:$M$499,4,FALSE)</f>
        <v>#N/A</v>
      </c>
      <c r="O1213" s="27" t="e">
        <f>VLOOKUP($B1213,外資期貨未平倉口數!$A$4:$M$499,9,FALSE)</f>
        <v>#N/A</v>
      </c>
      <c r="P1213" s="27" t="e">
        <f>VLOOKUP($B1213,外資期貨未平倉口數!$A$4:$M$499,10,FALSE)</f>
        <v>#N/A</v>
      </c>
      <c r="Q1213" s="27" t="e">
        <f>VLOOKUP($B1213,外資期貨未平倉口數!$A$4:$M$499,11,FALSE)</f>
        <v>#N/A</v>
      </c>
      <c r="R1213" s="64" t="e">
        <f>VLOOKUP($B1213,選擇權未平倉餘額!$A$4:$I$500,6,FALSE)</f>
        <v>#N/A</v>
      </c>
      <c r="S1213" s="64" t="e">
        <f>VLOOKUP($B1213,選擇權未平倉餘額!$A$4:$I$500,7,FALSE)</f>
        <v>#N/A</v>
      </c>
      <c r="T1213" s="64" t="e">
        <f>VLOOKUP($B1213,選擇權未平倉餘額!$A$4:$I$500,8,FALSE)</f>
        <v>#N/A</v>
      </c>
      <c r="U1213" s="64" t="e">
        <f>VLOOKUP($B1213,選擇權未平倉餘額!$A$4:$I$500,9,FALSE)</f>
        <v>#N/A</v>
      </c>
      <c r="V1213" s="39" t="e">
        <f>VLOOKUP($B1213,臺指選擇權P_C_Ratios!$A$4:$C$500,3,FALSE)</f>
        <v>#N/A</v>
      </c>
      <c r="W1213" s="41" t="e">
        <f>VLOOKUP($B1213,散戶多空比!$A$6:$L$500,12,FALSE)</f>
        <v>#N/A</v>
      </c>
      <c r="X1213" s="40" t="e">
        <f>VLOOKUP($B1213,期貨大額交易人未沖銷部位!$A$4:$O$499,4,FALSE)</f>
        <v>#N/A</v>
      </c>
      <c r="Y1213" s="40" t="e">
        <f>VLOOKUP($B1213,期貨大額交易人未沖銷部位!$A$4:$O$499,7,FALSE)</f>
        <v>#N/A</v>
      </c>
      <c r="Z1213" s="40" t="e">
        <f>VLOOKUP($B1213,期貨大額交易人未沖銷部位!$A$4:$O$499,10,FALSE)</f>
        <v>#N/A</v>
      </c>
      <c r="AA1213" s="40" t="e">
        <f>VLOOKUP($B1213,期貨大額交易人未沖銷部位!$A$4:$O$499,13,FALSE)</f>
        <v>#N/A</v>
      </c>
      <c r="AB1213" s="40" t="e">
        <f>VLOOKUP($B1213,期貨大額交易人未沖銷部位!$A$4:$O$499,14,FALSE)</f>
        <v>#N/A</v>
      </c>
      <c r="AC1213" s="40" t="e">
        <f>VLOOKUP($B1213,期貨大額交易人未沖銷部位!$A$4:$O$499,15,FALSE)</f>
        <v>#N/A</v>
      </c>
      <c r="AD1213" s="33" t="e">
        <f>VLOOKUP($B1213,三大美股走勢!$A$4:$J$495,4,FALSE)</f>
        <v>#N/A</v>
      </c>
      <c r="AE1213" s="33" t="e">
        <f>VLOOKUP($B1213,三大美股走勢!$A$4:$J$495,7,FALSE)</f>
        <v>#N/A</v>
      </c>
      <c r="AF1213" s="33" t="e">
        <f>VLOOKUP($B1213,三大美股走勢!$A$4:$J$495,10,FALSE)</f>
        <v>#N/A</v>
      </c>
    </row>
    <row r="1214" spans="2:32">
      <c r="B1214" s="32">
        <v>43993</v>
      </c>
      <c r="C1214" s="33" t="e">
        <f>VLOOKUP($B1214,大盤與近月台指!$A$4:$I$499,2,FALSE)</f>
        <v>#N/A</v>
      </c>
      <c r="D1214" s="34" t="e">
        <f>VLOOKUP($B1214,大盤與近月台指!$A$4:$I$499,3,FALSE)</f>
        <v>#N/A</v>
      </c>
      <c r="E1214" s="35" t="e">
        <f>VLOOKUP($B1214,大盤與近月台指!$A$4:$I$499,4,FALSE)</f>
        <v>#N/A</v>
      </c>
      <c r="F1214" s="33" t="e">
        <f>VLOOKUP($B1214,大盤與近月台指!$A$4:$I$499,5,FALSE)</f>
        <v>#N/A</v>
      </c>
      <c r="G1214" s="49" t="e">
        <f>VLOOKUP($B1214,三大法人買賣超!$A$4:$I$500,3,FALSE)</f>
        <v>#N/A</v>
      </c>
      <c r="H1214" s="34" t="e">
        <f>VLOOKUP($B1214,三大法人買賣超!$A$4:$I$500,5,FALSE)</f>
        <v>#N/A</v>
      </c>
      <c r="I1214" s="27" t="e">
        <f>VLOOKUP($B1214,三大法人買賣超!$A$4:$I$500,7,FALSE)</f>
        <v>#N/A</v>
      </c>
      <c r="J1214" s="27" t="e">
        <f>VLOOKUP($B1214,三大法人買賣超!$A$4:$I$500,9,FALSE)</f>
        <v>#N/A</v>
      </c>
      <c r="K1214" s="37">
        <f>新台幣匯率美元指數!B1215</f>
        <v>0</v>
      </c>
      <c r="L1214" s="38">
        <f>新台幣匯率美元指數!C1215</f>
        <v>0</v>
      </c>
      <c r="M1214" s="39">
        <f>新台幣匯率美元指數!D1215</f>
        <v>0</v>
      </c>
      <c r="N1214" s="27" t="e">
        <f>VLOOKUP($B1214,外資期貨未平倉口數!$A$4:$M$499,4,FALSE)</f>
        <v>#N/A</v>
      </c>
      <c r="O1214" s="27" t="e">
        <f>VLOOKUP($B1214,外資期貨未平倉口數!$A$4:$M$499,9,FALSE)</f>
        <v>#N/A</v>
      </c>
      <c r="P1214" s="27" t="e">
        <f>VLOOKUP($B1214,外資期貨未平倉口數!$A$4:$M$499,10,FALSE)</f>
        <v>#N/A</v>
      </c>
      <c r="Q1214" s="27" t="e">
        <f>VLOOKUP($B1214,外資期貨未平倉口數!$A$4:$M$499,11,FALSE)</f>
        <v>#N/A</v>
      </c>
      <c r="R1214" s="64" t="e">
        <f>VLOOKUP($B1214,選擇權未平倉餘額!$A$4:$I$500,6,FALSE)</f>
        <v>#N/A</v>
      </c>
      <c r="S1214" s="64" t="e">
        <f>VLOOKUP($B1214,選擇權未平倉餘額!$A$4:$I$500,7,FALSE)</f>
        <v>#N/A</v>
      </c>
      <c r="T1214" s="64" t="e">
        <f>VLOOKUP($B1214,選擇權未平倉餘額!$A$4:$I$500,8,FALSE)</f>
        <v>#N/A</v>
      </c>
      <c r="U1214" s="64" t="e">
        <f>VLOOKUP($B1214,選擇權未平倉餘額!$A$4:$I$500,9,FALSE)</f>
        <v>#N/A</v>
      </c>
      <c r="V1214" s="39" t="e">
        <f>VLOOKUP($B1214,臺指選擇權P_C_Ratios!$A$4:$C$500,3,FALSE)</f>
        <v>#N/A</v>
      </c>
      <c r="W1214" s="41" t="e">
        <f>VLOOKUP($B1214,散戶多空比!$A$6:$L$500,12,FALSE)</f>
        <v>#N/A</v>
      </c>
      <c r="X1214" s="40" t="e">
        <f>VLOOKUP($B1214,期貨大額交易人未沖銷部位!$A$4:$O$499,4,FALSE)</f>
        <v>#N/A</v>
      </c>
      <c r="Y1214" s="40" t="e">
        <f>VLOOKUP($B1214,期貨大額交易人未沖銷部位!$A$4:$O$499,7,FALSE)</f>
        <v>#N/A</v>
      </c>
      <c r="Z1214" s="40" t="e">
        <f>VLOOKUP($B1214,期貨大額交易人未沖銷部位!$A$4:$O$499,10,FALSE)</f>
        <v>#N/A</v>
      </c>
      <c r="AA1214" s="40" t="e">
        <f>VLOOKUP($B1214,期貨大額交易人未沖銷部位!$A$4:$O$499,13,FALSE)</f>
        <v>#N/A</v>
      </c>
      <c r="AB1214" s="40" t="e">
        <f>VLOOKUP($B1214,期貨大額交易人未沖銷部位!$A$4:$O$499,14,FALSE)</f>
        <v>#N/A</v>
      </c>
      <c r="AC1214" s="40" t="e">
        <f>VLOOKUP($B1214,期貨大額交易人未沖銷部位!$A$4:$O$499,15,FALSE)</f>
        <v>#N/A</v>
      </c>
      <c r="AD1214" s="33" t="e">
        <f>VLOOKUP($B1214,三大美股走勢!$A$4:$J$495,4,FALSE)</f>
        <v>#N/A</v>
      </c>
      <c r="AE1214" s="33" t="e">
        <f>VLOOKUP($B1214,三大美股走勢!$A$4:$J$495,7,FALSE)</f>
        <v>#N/A</v>
      </c>
      <c r="AF1214" s="33" t="e">
        <f>VLOOKUP($B1214,三大美股走勢!$A$4:$J$495,10,FALSE)</f>
        <v>#N/A</v>
      </c>
    </row>
    <row r="1215" spans="2:32">
      <c r="B1215" s="32">
        <v>43994</v>
      </c>
      <c r="C1215" s="33" t="e">
        <f>VLOOKUP($B1215,大盤與近月台指!$A$4:$I$499,2,FALSE)</f>
        <v>#N/A</v>
      </c>
      <c r="D1215" s="34" t="e">
        <f>VLOOKUP($B1215,大盤與近月台指!$A$4:$I$499,3,FALSE)</f>
        <v>#N/A</v>
      </c>
      <c r="E1215" s="35" t="e">
        <f>VLOOKUP($B1215,大盤與近月台指!$A$4:$I$499,4,FALSE)</f>
        <v>#N/A</v>
      </c>
      <c r="F1215" s="33" t="e">
        <f>VLOOKUP($B1215,大盤與近月台指!$A$4:$I$499,5,FALSE)</f>
        <v>#N/A</v>
      </c>
      <c r="G1215" s="49" t="e">
        <f>VLOOKUP($B1215,三大法人買賣超!$A$4:$I$500,3,FALSE)</f>
        <v>#N/A</v>
      </c>
      <c r="H1215" s="34" t="e">
        <f>VLOOKUP($B1215,三大法人買賣超!$A$4:$I$500,5,FALSE)</f>
        <v>#N/A</v>
      </c>
      <c r="I1215" s="27" t="e">
        <f>VLOOKUP($B1215,三大法人買賣超!$A$4:$I$500,7,FALSE)</f>
        <v>#N/A</v>
      </c>
      <c r="J1215" s="27" t="e">
        <f>VLOOKUP($B1215,三大法人買賣超!$A$4:$I$500,9,FALSE)</f>
        <v>#N/A</v>
      </c>
      <c r="K1215" s="37">
        <f>新台幣匯率美元指數!B1216</f>
        <v>0</v>
      </c>
      <c r="L1215" s="38">
        <f>新台幣匯率美元指數!C1216</f>
        <v>0</v>
      </c>
      <c r="M1215" s="39">
        <f>新台幣匯率美元指數!D1216</f>
        <v>0</v>
      </c>
      <c r="N1215" s="27" t="e">
        <f>VLOOKUP($B1215,外資期貨未平倉口數!$A$4:$M$499,4,FALSE)</f>
        <v>#N/A</v>
      </c>
      <c r="O1215" s="27" t="e">
        <f>VLOOKUP($B1215,外資期貨未平倉口數!$A$4:$M$499,9,FALSE)</f>
        <v>#N/A</v>
      </c>
      <c r="P1215" s="27" t="e">
        <f>VLOOKUP($B1215,外資期貨未平倉口數!$A$4:$M$499,10,FALSE)</f>
        <v>#N/A</v>
      </c>
      <c r="Q1215" s="27" t="e">
        <f>VLOOKUP($B1215,外資期貨未平倉口數!$A$4:$M$499,11,FALSE)</f>
        <v>#N/A</v>
      </c>
      <c r="R1215" s="64" t="e">
        <f>VLOOKUP($B1215,選擇權未平倉餘額!$A$4:$I$500,6,FALSE)</f>
        <v>#N/A</v>
      </c>
      <c r="S1215" s="64" t="e">
        <f>VLOOKUP($B1215,選擇權未平倉餘額!$A$4:$I$500,7,FALSE)</f>
        <v>#N/A</v>
      </c>
      <c r="T1215" s="64" t="e">
        <f>VLOOKUP($B1215,選擇權未平倉餘額!$A$4:$I$500,8,FALSE)</f>
        <v>#N/A</v>
      </c>
      <c r="U1215" s="64" t="e">
        <f>VLOOKUP($B1215,選擇權未平倉餘額!$A$4:$I$500,9,FALSE)</f>
        <v>#N/A</v>
      </c>
      <c r="V1215" s="39" t="e">
        <f>VLOOKUP($B1215,臺指選擇權P_C_Ratios!$A$4:$C$500,3,FALSE)</f>
        <v>#N/A</v>
      </c>
      <c r="W1215" s="41" t="e">
        <f>VLOOKUP($B1215,散戶多空比!$A$6:$L$500,12,FALSE)</f>
        <v>#N/A</v>
      </c>
      <c r="X1215" s="40" t="e">
        <f>VLOOKUP($B1215,期貨大額交易人未沖銷部位!$A$4:$O$499,4,FALSE)</f>
        <v>#N/A</v>
      </c>
      <c r="Y1215" s="40" t="e">
        <f>VLOOKUP($B1215,期貨大額交易人未沖銷部位!$A$4:$O$499,7,FALSE)</f>
        <v>#N/A</v>
      </c>
      <c r="Z1215" s="40" t="e">
        <f>VLOOKUP($B1215,期貨大額交易人未沖銷部位!$A$4:$O$499,10,FALSE)</f>
        <v>#N/A</v>
      </c>
      <c r="AA1215" s="40" t="e">
        <f>VLOOKUP($B1215,期貨大額交易人未沖銷部位!$A$4:$O$499,13,FALSE)</f>
        <v>#N/A</v>
      </c>
      <c r="AB1215" s="40" t="e">
        <f>VLOOKUP($B1215,期貨大額交易人未沖銷部位!$A$4:$O$499,14,FALSE)</f>
        <v>#N/A</v>
      </c>
      <c r="AC1215" s="40" t="e">
        <f>VLOOKUP($B1215,期貨大額交易人未沖銷部位!$A$4:$O$499,15,FALSE)</f>
        <v>#N/A</v>
      </c>
      <c r="AD1215" s="33" t="e">
        <f>VLOOKUP($B1215,三大美股走勢!$A$4:$J$495,4,FALSE)</f>
        <v>#N/A</v>
      </c>
      <c r="AE1215" s="33" t="e">
        <f>VLOOKUP($B1215,三大美股走勢!$A$4:$J$495,7,FALSE)</f>
        <v>#N/A</v>
      </c>
      <c r="AF1215" s="33" t="e">
        <f>VLOOKUP($B1215,三大美股走勢!$A$4:$J$495,10,FALSE)</f>
        <v>#N/A</v>
      </c>
    </row>
    <row r="1216" spans="2:32">
      <c r="B1216" s="32">
        <v>43995</v>
      </c>
      <c r="C1216" s="33" t="e">
        <f>VLOOKUP($B1216,大盤與近月台指!$A$4:$I$499,2,FALSE)</f>
        <v>#N/A</v>
      </c>
      <c r="D1216" s="34" t="e">
        <f>VLOOKUP($B1216,大盤與近月台指!$A$4:$I$499,3,FALSE)</f>
        <v>#N/A</v>
      </c>
      <c r="E1216" s="35" t="e">
        <f>VLOOKUP($B1216,大盤與近月台指!$A$4:$I$499,4,FALSE)</f>
        <v>#N/A</v>
      </c>
      <c r="F1216" s="33" t="e">
        <f>VLOOKUP($B1216,大盤與近月台指!$A$4:$I$499,5,FALSE)</f>
        <v>#N/A</v>
      </c>
      <c r="G1216" s="49" t="e">
        <f>VLOOKUP($B1216,三大法人買賣超!$A$4:$I$500,3,FALSE)</f>
        <v>#N/A</v>
      </c>
      <c r="H1216" s="34" t="e">
        <f>VLOOKUP($B1216,三大法人買賣超!$A$4:$I$500,5,FALSE)</f>
        <v>#N/A</v>
      </c>
      <c r="I1216" s="27" t="e">
        <f>VLOOKUP($B1216,三大法人買賣超!$A$4:$I$500,7,FALSE)</f>
        <v>#N/A</v>
      </c>
      <c r="J1216" s="27" t="e">
        <f>VLOOKUP($B1216,三大法人買賣超!$A$4:$I$500,9,FALSE)</f>
        <v>#N/A</v>
      </c>
      <c r="K1216" s="37">
        <f>新台幣匯率美元指數!B1217</f>
        <v>0</v>
      </c>
      <c r="L1216" s="38">
        <f>新台幣匯率美元指數!C1217</f>
        <v>0</v>
      </c>
      <c r="M1216" s="39">
        <f>新台幣匯率美元指數!D1217</f>
        <v>0</v>
      </c>
      <c r="N1216" s="27" t="e">
        <f>VLOOKUP($B1216,外資期貨未平倉口數!$A$4:$M$499,4,FALSE)</f>
        <v>#N/A</v>
      </c>
      <c r="O1216" s="27" t="e">
        <f>VLOOKUP($B1216,外資期貨未平倉口數!$A$4:$M$499,9,FALSE)</f>
        <v>#N/A</v>
      </c>
      <c r="P1216" s="27" t="e">
        <f>VLOOKUP($B1216,外資期貨未平倉口數!$A$4:$M$499,10,FALSE)</f>
        <v>#N/A</v>
      </c>
      <c r="Q1216" s="27" t="e">
        <f>VLOOKUP($B1216,外資期貨未平倉口數!$A$4:$M$499,11,FALSE)</f>
        <v>#N/A</v>
      </c>
      <c r="R1216" s="64" t="e">
        <f>VLOOKUP($B1216,選擇權未平倉餘額!$A$4:$I$500,6,FALSE)</f>
        <v>#N/A</v>
      </c>
      <c r="S1216" s="64" t="e">
        <f>VLOOKUP($B1216,選擇權未平倉餘額!$A$4:$I$500,7,FALSE)</f>
        <v>#N/A</v>
      </c>
      <c r="T1216" s="64" t="e">
        <f>VLOOKUP($B1216,選擇權未平倉餘額!$A$4:$I$500,8,FALSE)</f>
        <v>#N/A</v>
      </c>
      <c r="U1216" s="64" t="e">
        <f>VLOOKUP($B1216,選擇權未平倉餘額!$A$4:$I$500,9,FALSE)</f>
        <v>#N/A</v>
      </c>
      <c r="V1216" s="39" t="e">
        <f>VLOOKUP($B1216,臺指選擇權P_C_Ratios!$A$4:$C$500,3,FALSE)</f>
        <v>#N/A</v>
      </c>
      <c r="W1216" s="41" t="e">
        <f>VLOOKUP($B1216,散戶多空比!$A$6:$L$500,12,FALSE)</f>
        <v>#N/A</v>
      </c>
      <c r="X1216" s="40" t="e">
        <f>VLOOKUP($B1216,期貨大額交易人未沖銷部位!$A$4:$O$499,4,FALSE)</f>
        <v>#N/A</v>
      </c>
      <c r="Y1216" s="40" t="e">
        <f>VLOOKUP($B1216,期貨大額交易人未沖銷部位!$A$4:$O$499,7,FALSE)</f>
        <v>#N/A</v>
      </c>
      <c r="Z1216" s="40" t="e">
        <f>VLOOKUP($B1216,期貨大額交易人未沖銷部位!$A$4:$O$499,10,FALSE)</f>
        <v>#N/A</v>
      </c>
      <c r="AA1216" s="40" t="e">
        <f>VLOOKUP($B1216,期貨大額交易人未沖銷部位!$A$4:$O$499,13,FALSE)</f>
        <v>#N/A</v>
      </c>
      <c r="AB1216" s="40" t="e">
        <f>VLOOKUP($B1216,期貨大額交易人未沖銷部位!$A$4:$O$499,14,FALSE)</f>
        <v>#N/A</v>
      </c>
      <c r="AC1216" s="40" t="e">
        <f>VLOOKUP($B1216,期貨大額交易人未沖銷部位!$A$4:$O$499,15,FALSE)</f>
        <v>#N/A</v>
      </c>
      <c r="AD1216" s="33" t="e">
        <f>VLOOKUP($B1216,三大美股走勢!$A$4:$J$495,4,FALSE)</f>
        <v>#N/A</v>
      </c>
      <c r="AE1216" s="33" t="e">
        <f>VLOOKUP($B1216,三大美股走勢!$A$4:$J$495,7,FALSE)</f>
        <v>#N/A</v>
      </c>
      <c r="AF1216" s="33" t="e">
        <f>VLOOKUP($B1216,三大美股走勢!$A$4:$J$495,10,FALSE)</f>
        <v>#N/A</v>
      </c>
    </row>
    <row r="1217" spans="2:32">
      <c r="B1217" s="32">
        <v>43996</v>
      </c>
      <c r="C1217" s="33" t="e">
        <f>VLOOKUP($B1217,大盤與近月台指!$A$4:$I$499,2,FALSE)</f>
        <v>#N/A</v>
      </c>
      <c r="D1217" s="34" t="e">
        <f>VLOOKUP($B1217,大盤與近月台指!$A$4:$I$499,3,FALSE)</f>
        <v>#N/A</v>
      </c>
      <c r="E1217" s="35" t="e">
        <f>VLOOKUP($B1217,大盤與近月台指!$A$4:$I$499,4,FALSE)</f>
        <v>#N/A</v>
      </c>
      <c r="F1217" s="33" t="e">
        <f>VLOOKUP($B1217,大盤與近月台指!$A$4:$I$499,5,FALSE)</f>
        <v>#N/A</v>
      </c>
      <c r="G1217" s="49" t="e">
        <f>VLOOKUP($B1217,三大法人買賣超!$A$4:$I$500,3,FALSE)</f>
        <v>#N/A</v>
      </c>
      <c r="H1217" s="34" t="e">
        <f>VLOOKUP($B1217,三大法人買賣超!$A$4:$I$500,5,FALSE)</f>
        <v>#N/A</v>
      </c>
      <c r="I1217" s="27" t="e">
        <f>VLOOKUP($B1217,三大法人買賣超!$A$4:$I$500,7,FALSE)</f>
        <v>#N/A</v>
      </c>
      <c r="J1217" s="27" t="e">
        <f>VLOOKUP($B1217,三大法人買賣超!$A$4:$I$500,9,FALSE)</f>
        <v>#N/A</v>
      </c>
      <c r="K1217" s="37">
        <f>新台幣匯率美元指數!B1218</f>
        <v>0</v>
      </c>
      <c r="L1217" s="38">
        <f>新台幣匯率美元指數!C1218</f>
        <v>0</v>
      </c>
      <c r="M1217" s="39">
        <f>新台幣匯率美元指數!D1218</f>
        <v>0</v>
      </c>
      <c r="N1217" s="27" t="e">
        <f>VLOOKUP($B1217,外資期貨未平倉口數!$A$4:$M$499,4,FALSE)</f>
        <v>#N/A</v>
      </c>
      <c r="O1217" s="27" t="e">
        <f>VLOOKUP($B1217,外資期貨未平倉口數!$A$4:$M$499,9,FALSE)</f>
        <v>#N/A</v>
      </c>
      <c r="P1217" s="27" t="e">
        <f>VLOOKUP($B1217,外資期貨未平倉口數!$A$4:$M$499,10,FALSE)</f>
        <v>#N/A</v>
      </c>
      <c r="Q1217" s="27" t="e">
        <f>VLOOKUP($B1217,外資期貨未平倉口數!$A$4:$M$499,11,FALSE)</f>
        <v>#N/A</v>
      </c>
      <c r="R1217" s="64" t="e">
        <f>VLOOKUP($B1217,選擇權未平倉餘額!$A$4:$I$500,6,FALSE)</f>
        <v>#N/A</v>
      </c>
      <c r="S1217" s="64" t="e">
        <f>VLOOKUP($B1217,選擇權未平倉餘額!$A$4:$I$500,7,FALSE)</f>
        <v>#N/A</v>
      </c>
      <c r="T1217" s="64" t="e">
        <f>VLOOKUP($B1217,選擇權未平倉餘額!$A$4:$I$500,8,FALSE)</f>
        <v>#N/A</v>
      </c>
      <c r="U1217" s="64" t="e">
        <f>VLOOKUP($B1217,選擇權未平倉餘額!$A$4:$I$500,9,FALSE)</f>
        <v>#N/A</v>
      </c>
      <c r="V1217" s="39" t="e">
        <f>VLOOKUP($B1217,臺指選擇權P_C_Ratios!$A$4:$C$500,3,FALSE)</f>
        <v>#N/A</v>
      </c>
      <c r="W1217" s="41" t="e">
        <f>VLOOKUP($B1217,散戶多空比!$A$6:$L$500,12,FALSE)</f>
        <v>#N/A</v>
      </c>
      <c r="X1217" s="40" t="e">
        <f>VLOOKUP($B1217,期貨大額交易人未沖銷部位!$A$4:$O$499,4,FALSE)</f>
        <v>#N/A</v>
      </c>
      <c r="Y1217" s="40" t="e">
        <f>VLOOKUP($B1217,期貨大額交易人未沖銷部位!$A$4:$O$499,7,FALSE)</f>
        <v>#N/A</v>
      </c>
      <c r="Z1217" s="40" t="e">
        <f>VLOOKUP($B1217,期貨大額交易人未沖銷部位!$A$4:$O$499,10,FALSE)</f>
        <v>#N/A</v>
      </c>
      <c r="AA1217" s="40" t="e">
        <f>VLOOKUP($B1217,期貨大額交易人未沖銷部位!$A$4:$O$499,13,FALSE)</f>
        <v>#N/A</v>
      </c>
      <c r="AB1217" s="40" t="e">
        <f>VLOOKUP($B1217,期貨大額交易人未沖銷部位!$A$4:$O$499,14,FALSE)</f>
        <v>#N/A</v>
      </c>
      <c r="AC1217" s="40" t="e">
        <f>VLOOKUP($B1217,期貨大額交易人未沖銷部位!$A$4:$O$499,15,FALSE)</f>
        <v>#N/A</v>
      </c>
      <c r="AD1217" s="33" t="e">
        <f>VLOOKUP($B1217,三大美股走勢!$A$4:$J$495,4,FALSE)</f>
        <v>#N/A</v>
      </c>
      <c r="AE1217" s="33" t="e">
        <f>VLOOKUP($B1217,三大美股走勢!$A$4:$J$495,7,FALSE)</f>
        <v>#N/A</v>
      </c>
      <c r="AF1217" s="33" t="e">
        <f>VLOOKUP($B1217,三大美股走勢!$A$4:$J$495,10,FALSE)</f>
        <v>#N/A</v>
      </c>
    </row>
    <row r="1218" spans="2:32">
      <c r="B1218" s="32">
        <v>43997</v>
      </c>
      <c r="C1218" s="33" t="e">
        <f>VLOOKUP($B1218,大盤與近月台指!$A$4:$I$499,2,FALSE)</f>
        <v>#N/A</v>
      </c>
      <c r="D1218" s="34" t="e">
        <f>VLOOKUP($B1218,大盤與近月台指!$A$4:$I$499,3,FALSE)</f>
        <v>#N/A</v>
      </c>
      <c r="E1218" s="35" t="e">
        <f>VLOOKUP($B1218,大盤與近月台指!$A$4:$I$499,4,FALSE)</f>
        <v>#N/A</v>
      </c>
      <c r="F1218" s="33" t="e">
        <f>VLOOKUP($B1218,大盤與近月台指!$A$4:$I$499,5,FALSE)</f>
        <v>#N/A</v>
      </c>
      <c r="G1218" s="49" t="e">
        <f>VLOOKUP($B1218,三大法人買賣超!$A$4:$I$500,3,FALSE)</f>
        <v>#N/A</v>
      </c>
      <c r="H1218" s="34" t="e">
        <f>VLOOKUP($B1218,三大法人買賣超!$A$4:$I$500,5,FALSE)</f>
        <v>#N/A</v>
      </c>
      <c r="I1218" s="27" t="e">
        <f>VLOOKUP($B1218,三大法人買賣超!$A$4:$I$500,7,FALSE)</f>
        <v>#N/A</v>
      </c>
      <c r="J1218" s="27" t="e">
        <f>VLOOKUP($B1218,三大法人買賣超!$A$4:$I$500,9,FALSE)</f>
        <v>#N/A</v>
      </c>
      <c r="K1218" s="37">
        <f>新台幣匯率美元指數!B1219</f>
        <v>0</v>
      </c>
      <c r="L1218" s="38">
        <f>新台幣匯率美元指數!C1219</f>
        <v>0</v>
      </c>
      <c r="M1218" s="39">
        <f>新台幣匯率美元指數!D1219</f>
        <v>0</v>
      </c>
      <c r="N1218" s="27" t="e">
        <f>VLOOKUP($B1218,外資期貨未平倉口數!$A$4:$M$499,4,FALSE)</f>
        <v>#N/A</v>
      </c>
      <c r="O1218" s="27" t="e">
        <f>VLOOKUP($B1218,外資期貨未平倉口數!$A$4:$M$499,9,FALSE)</f>
        <v>#N/A</v>
      </c>
      <c r="P1218" s="27" t="e">
        <f>VLOOKUP($B1218,外資期貨未平倉口數!$A$4:$M$499,10,FALSE)</f>
        <v>#N/A</v>
      </c>
      <c r="Q1218" s="27" t="e">
        <f>VLOOKUP($B1218,外資期貨未平倉口數!$A$4:$M$499,11,FALSE)</f>
        <v>#N/A</v>
      </c>
      <c r="R1218" s="64" t="e">
        <f>VLOOKUP($B1218,選擇權未平倉餘額!$A$4:$I$500,6,FALSE)</f>
        <v>#N/A</v>
      </c>
      <c r="S1218" s="64" t="e">
        <f>VLOOKUP($B1218,選擇權未平倉餘額!$A$4:$I$500,7,FALSE)</f>
        <v>#N/A</v>
      </c>
      <c r="T1218" s="64" t="e">
        <f>VLOOKUP($B1218,選擇權未平倉餘額!$A$4:$I$500,8,FALSE)</f>
        <v>#N/A</v>
      </c>
      <c r="U1218" s="64" t="e">
        <f>VLOOKUP($B1218,選擇權未平倉餘額!$A$4:$I$500,9,FALSE)</f>
        <v>#N/A</v>
      </c>
      <c r="V1218" s="39" t="e">
        <f>VLOOKUP($B1218,臺指選擇權P_C_Ratios!$A$4:$C$500,3,FALSE)</f>
        <v>#N/A</v>
      </c>
      <c r="W1218" s="41" t="e">
        <f>VLOOKUP($B1218,散戶多空比!$A$6:$L$500,12,FALSE)</f>
        <v>#N/A</v>
      </c>
      <c r="X1218" s="40" t="e">
        <f>VLOOKUP($B1218,期貨大額交易人未沖銷部位!$A$4:$O$499,4,FALSE)</f>
        <v>#N/A</v>
      </c>
      <c r="Y1218" s="40" t="e">
        <f>VLOOKUP($B1218,期貨大額交易人未沖銷部位!$A$4:$O$499,7,FALSE)</f>
        <v>#N/A</v>
      </c>
      <c r="Z1218" s="40" t="e">
        <f>VLOOKUP($B1218,期貨大額交易人未沖銷部位!$A$4:$O$499,10,FALSE)</f>
        <v>#N/A</v>
      </c>
      <c r="AA1218" s="40" t="e">
        <f>VLOOKUP($B1218,期貨大額交易人未沖銷部位!$A$4:$O$499,13,FALSE)</f>
        <v>#N/A</v>
      </c>
      <c r="AB1218" s="40" t="e">
        <f>VLOOKUP($B1218,期貨大額交易人未沖銷部位!$A$4:$O$499,14,FALSE)</f>
        <v>#N/A</v>
      </c>
      <c r="AC1218" s="40" t="e">
        <f>VLOOKUP($B1218,期貨大額交易人未沖銷部位!$A$4:$O$499,15,FALSE)</f>
        <v>#N/A</v>
      </c>
      <c r="AD1218" s="33" t="e">
        <f>VLOOKUP($B1218,三大美股走勢!$A$4:$J$495,4,FALSE)</f>
        <v>#N/A</v>
      </c>
      <c r="AE1218" s="33" t="e">
        <f>VLOOKUP($B1218,三大美股走勢!$A$4:$J$495,7,FALSE)</f>
        <v>#N/A</v>
      </c>
      <c r="AF1218" s="33" t="e">
        <f>VLOOKUP($B1218,三大美股走勢!$A$4:$J$495,10,FALSE)</f>
        <v>#N/A</v>
      </c>
    </row>
    <row r="1219" spans="2:32">
      <c r="B1219" s="32">
        <v>43998</v>
      </c>
      <c r="C1219" s="33" t="e">
        <f>VLOOKUP($B1219,大盤與近月台指!$A$4:$I$499,2,FALSE)</f>
        <v>#N/A</v>
      </c>
      <c r="D1219" s="34" t="e">
        <f>VLOOKUP($B1219,大盤與近月台指!$A$4:$I$499,3,FALSE)</f>
        <v>#N/A</v>
      </c>
      <c r="E1219" s="35" t="e">
        <f>VLOOKUP($B1219,大盤與近月台指!$A$4:$I$499,4,FALSE)</f>
        <v>#N/A</v>
      </c>
      <c r="F1219" s="33" t="e">
        <f>VLOOKUP($B1219,大盤與近月台指!$A$4:$I$499,5,FALSE)</f>
        <v>#N/A</v>
      </c>
      <c r="G1219" s="49" t="e">
        <f>VLOOKUP($B1219,三大法人買賣超!$A$4:$I$500,3,FALSE)</f>
        <v>#N/A</v>
      </c>
      <c r="H1219" s="34" t="e">
        <f>VLOOKUP($B1219,三大法人買賣超!$A$4:$I$500,5,FALSE)</f>
        <v>#N/A</v>
      </c>
      <c r="I1219" s="27" t="e">
        <f>VLOOKUP($B1219,三大法人買賣超!$A$4:$I$500,7,FALSE)</f>
        <v>#N/A</v>
      </c>
      <c r="J1219" s="27" t="e">
        <f>VLOOKUP($B1219,三大法人買賣超!$A$4:$I$500,9,FALSE)</f>
        <v>#N/A</v>
      </c>
      <c r="K1219" s="37">
        <f>新台幣匯率美元指數!B1220</f>
        <v>0</v>
      </c>
      <c r="L1219" s="38">
        <f>新台幣匯率美元指數!C1220</f>
        <v>0</v>
      </c>
      <c r="M1219" s="39">
        <f>新台幣匯率美元指數!D1220</f>
        <v>0</v>
      </c>
      <c r="N1219" s="27" t="e">
        <f>VLOOKUP($B1219,外資期貨未平倉口數!$A$4:$M$499,4,FALSE)</f>
        <v>#N/A</v>
      </c>
      <c r="O1219" s="27" t="e">
        <f>VLOOKUP($B1219,外資期貨未平倉口數!$A$4:$M$499,9,FALSE)</f>
        <v>#N/A</v>
      </c>
      <c r="P1219" s="27" t="e">
        <f>VLOOKUP($B1219,外資期貨未平倉口數!$A$4:$M$499,10,FALSE)</f>
        <v>#N/A</v>
      </c>
      <c r="Q1219" s="27" t="e">
        <f>VLOOKUP($B1219,外資期貨未平倉口數!$A$4:$M$499,11,FALSE)</f>
        <v>#N/A</v>
      </c>
      <c r="R1219" s="64" t="e">
        <f>VLOOKUP($B1219,選擇權未平倉餘額!$A$4:$I$500,6,FALSE)</f>
        <v>#N/A</v>
      </c>
      <c r="S1219" s="64" t="e">
        <f>VLOOKUP($B1219,選擇權未平倉餘額!$A$4:$I$500,7,FALSE)</f>
        <v>#N/A</v>
      </c>
      <c r="T1219" s="64" t="e">
        <f>VLOOKUP($B1219,選擇權未平倉餘額!$A$4:$I$500,8,FALSE)</f>
        <v>#N/A</v>
      </c>
      <c r="U1219" s="64" t="e">
        <f>VLOOKUP($B1219,選擇權未平倉餘額!$A$4:$I$500,9,FALSE)</f>
        <v>#N/A</v>
      </c>
      <c r="V1219" s="39" t="e">
        <f>VLOOKUP($B1219,臺指選擇權P_C_Ratios!$A$4:$C$500,3,FALSE)</f>
        <v>#N/A</v>
      </c>
      <c r="W1219" s="41" t="e">
        <f>VLOOKUP($B1219,散戶多空比!$A$6:$L$500,12,FALSE)</f>
        <v>#N/A</v>
      </c>
      <c r="X1219" s="40" t="e">
        <f>VLOOKUP($B1219,期貨大額交易人未沖銷部位!$A$4:$O$499,4,FALSE)</f>
        <v>#N/A</v>
      </c>
      <c r="Y1219" s="40" t="e">
        <f>VLOOKUP($B1219,期貨大額交易人未沖銷部位!$A$4:$O$499,7,FALSE)</f>
        <v>#N/A</v>
      </c>
      <c r="Z1219" s="40" t="e">
        <f>VLOOKUP($B1219,期貨大額交易人未沖銷部位!$A$4:$O$499,10,FALSE)</f>
        <v>#N/A</v>
      </c>
      <c r="AA1219" s="40" t="e">
        <f>VLOOKUP($B1219,期貨大額交易人未沖銷部位!$A$4:$O$499,13,FALSE)</f>
        <v>#N/A</v>
      </c>
      <c r="AB1219" s="40" t="e">
        <f>VLOOKUP($B1219,期貨大額交易人未沖銷部位!$A$4:$O$499,14,FALSE)</f>
        <v>#N/A</v>
      </c>
      <c r="AC1219" s="40" t="e">
        <f>VLOOKUP($B1219,期貨大額交易人未沖銷部位!$A$4:$O$499,15,FALSE)</f>
        <v>#N/A</v>
      </c>
      <c r="AD1219" s="33" t="e">
        <f>VLOOKUP($B1219,三大美股走勢!$A$4:$J$495,4,FALSE)</f>
        <v>#N/A</v>
      </c>
      <c r="AE1219" s="33" t="e">
        <f>VLOOKUP($B1219,三大美股走勢!$A$4:$J$495,7,FALSE)</f>
        <v>#N/A</v>
      </c>
      <c r="AF1219" s="33" t="e">
        <f>VLOOKUP($B1219,三大美股走勢!$A$4:$J$495,10,FALSE)</f>
        <v>#N/A</v>
      </c>
    </row>
    <row r="1220" spans="2:32">
      <c r="B1220" s="32">
        <v>43999</v>
      </c>
      <c r="C1220" s="33" t="e">
        <f>VLOOKUP($B1220,大盤與近月台指!$A$4:$I$499,2,FALSE)</f>
        <v>#N/A</v>
      </c>
      <c r="D1220" s="34" t="e">
        <f>VLOOKUP($B1220,大盤與近月台指!$A$4:$I$499,3,FALSE)</f>
        <v>#N/A</v>
      </c>
      <c r="E1220" s="35" t="e">
        <f>VLOOKUP($B1220,大盤與近月台指!$A$4:$I$499,4,FALSE)</f>
        <v>#N/A</v>
      </c>
      <c r="F1220" s="33" t="e">
        <f>VLOOKUP($B1220,大盤與近月台指!$A$4:$I$499,5,FALSE)</f>
        <v>#N/A</v>
      </c>
      <c r="G1220" s="49" t="e">
        <f>VLOOKUP($B1220,三大法人買賣超!$A$4:$I$500,3,FALSE)</f>
        <v>#N/A</v>
      </c>
      <c r="H1220" s="34" t="e">
        <f>VLOOKUP($B1220,三大法人買賣超!$A$4:$I$500,5,FALSE)</f>
        <v>#N/A</v>
      </c>
      <c r="I1220" s="27" t="e">
        <f>VLOOKUP($B1220,三大法人買賣超!$A$4:$I$500,7,FALSE)</f>
        <v>#N/A</v>
      </c>
      <c r="J1220" s="27" t="e">
        <f>VLOOKUP($B1220,三大法人買賣超!$A$4:$I$500,9,FALSE)</f>
        <v>#N/A</v>
      </c>
      <c r="K1220" s="37">
        <f>新台幣匯率美元指數!B1221</f>
        <v>0</v>
      </c>
      <c r="L1220" s="38">
        <f>新台幣匯率美元指數!C1221</f>
        <v>0</v>
      </c>
      <c r="M1220" s="39">
        <f>新台幣匯率美元指數!D1221</f>
        <v>0</v>
      </c>
      <c r="N1220" s="27" t="e">
        <f>VLOOKUP($B1220,外資期貨未平倉口數!$A$4:$M$499,4,FALSE)</f>
        <v>#N/A</v>
      </c>
      <c r="O1220" s="27" t="e">
        <f>VLOOKUP($B1220,外資期貨未平倉口數!$A$4:$M$499,9,FALSE)</f>
        <v>#N/A</v>
      </c>
      <c r="P1220" s="27" t="e">
        <f>VLOOKUP($B1220,外資期貨未平倉口數!$A$4:$M$499,10,FALSE)</f>
        <v>#N/A</v>
      </c>
      <c r="Q1220" s="27" t="e">
        <f>VLOOKUP($B1220,外資期貨未平倉口數!$A$4:$M$499,11,FALSE)</f>
        <v>#N/A</v>
      </c>
      <c r="R1220" s="64" t="e">
        <f>VLOOKUP($B1220,選擇權未平倉餘額!$A$4:$I$500,6,FALSE)</f>
        <v>#N/A</v>
      </c>
      <c r="S1220" s="64" t="e">
        <f>VLOOKUP($B1220,選擇權未平倉餘額!$A$4:$I$500,7,FALSE)</f>
        <v>#N/A</v>
      </c>
      <c r="T1220" s="64" t="e">
        <f>VLOOKUP($B1220,選擇權未平倉餘額!$A$4:$I$500,8,FALSE)</f>
        <v>#N/A</v>
      </c>
      <c r="U1220" s="64" t="e">
        <f>VLOOKUP($B1220,選擇權未平倉餘額!$A$4:$I$500,9,FALSE)</f>
        <v>#N/A</v>
      </c>
      <c r="V1220" s="39" t="e">
        <f>VLOOKUP($B1220,臺指選擇權P_C_Ratios!$A$4:$C$500,3,FALSE)</f>
        <v>#N/A</v>
      </c>
      <c r="W1220" s="41" t="e">
        <f>VLOOKUP($B1220,散戶多空比!$A$6:$L$500,12,FALSE)</f>
        <v>#N/A</v>
      </c>
      <c r="X1220" s="40" t="e">
        <f>VLOOKUP($B1220,期貨大額交易人未沖銷部位!$A$4:$O$499,4,FALSE)</f>
        <v>#N/A</v>
      </c>
      <c r="Y1220" s="40" t="e">
        <f>VLOOKUP($B1220,期貨大額交易人未沖銷部位!$A$4:$O$499,7,FALSE)</f>
        <v>#N/A</v>
      </c>
      <c r="Z1220" s="40" t="e">
        <f>VLOOKUP($B1220,期貨大額交易人未沖銷部位!$A$4:$O$499,10,FALSE)</f>
        <v>#N/A</v>
      </c>
      <c r="AA1220" s="40" t="e">
        <f>VLOOKUP($B1220,期貨大額交易人未沖銷部位!$A$4:$O$499,13,FALSE)</f>
        <v>#N/A</v>
      </c>
      <c r="AB1220" s="40" t="e">
        <f>VLOOKUP($B1220,期貨大額交易人未沖銷部位!$A$4:$O$499,14,FALSE)</f>
        <v>#N/A</v>
      </c>
      <c r="AC1220" s="40" t="e">
        <f>VLOOKUP($B1220,期貨大額交易人未沖銷部位!$A$4:$O$499,15,FALSE)</f>
        <v>#N/A</v>
      </c>
      <c r="AD1220" s="33" t="e">
        <f>VLOOKUP($B1220,三大美股走勢!$A$4:$J$495,4,FALSE)</f>
        <v>#N/A</v>
      </c>
      <c r="AE1220" s="33" t="e">
        <f>VLOOKUP($B1220,三大美股走勢!$A$4:$J$495,7,FALSE)</f>
        <v>#N/A</v>
      </c>
      <c r="AF1220" s="33" t="e">
        <f>VLOOKUP($B1220,三大美股走勢!$A$4:$J$495,10,FALSE)</f>
        <v>#N/A</v>
      </c>
    </row>
    <row r="1221" spans="2:32">
      <c r="B1221" s="32">
        <v>44000</v>
      </c>
      <c r="C1221" s="33" t="e">
        <f>VLOOKUP($B1221,大盤與近月台指!$A$4:$I$499,2,FALSE)</f>
        <v>#N/A</v>
      </c>
      <c r="D1221" s="34" t="e">
        <f>VLOOKUP($B1221,大盤與近月台指!$A$4:$I$499,3,FALSE)</f>
        <v>#N/A</v>
      </c>
      <c r="E1221" s="35" t="e">
        <f>VLOOKUP($B1221,大盤與近月台指!$A$4:$I$499,4,FALSE)</f>
        <v>#N/A</v>
      </c>
      <c r="F1221" s="33" t="e">
        <f>VLOOKUP($B1221,大盤與近月台指!$A$4:$I$499,5,FALSE)</f>
        <v>#N/A</v>
      </c>
      <c r="G1221" s="49" t="e">
        <f>VLOOKUP($B1221,三大法人買賣超!$A$4:$I$500,3,FALSE)</f>
        <v>#N/A</v>
      </c>
      <c r="H1221" s="34" t="e">
        <f>VLOOKUP($B1221,三大法人買賣超!$A$4:$I$500,5,FALSE)</f>
        <v>#N/A</v>
      </c>
      <c r="I1221" s="27" t="e">
        <f>VLOOKUP($B1221,三大法人買賣超!$A$4:$I$500,7,FALSE)</f>
        <v>#N/A</v>
      </c>
      <c r="J1221" s="27" t="e">
        <f>VLOOKUP($B1221,三大法人買賣超!$A$4:$I$500,9,FALSE)</f>
        <v>#N/A</v>
      </c>
      <c r="K1221" s="37">
        <f>新台幣匯率美元指數!B1222</f>
        <v>0</v>
      </c>
      <c r="L1221" s="38">
        <f>新台幣匯率美元指數!C1222</f>
        <v>0</v>
      </c>
      <c r="M1221" s="39">
        <f>新台幣匯率美元指數!D1222</f>
        <v>0</v>
      </c>
      <c r="N1221" s="27" t="e">
        <f>VLOOKUP($B1221,外資期貨未平倉口數!$A$4:$M$499,4,FALSE)</f>
        <v>#N/A</v>
      </c>
      <c r="O1221" s="27" t="e">
        <f>VLOOKUP($B1221,外資期貨未平倉口數!$A$4:$M$499,9,FALSE)</f>
        <v>#N/A</v>
      </c>
      <c r="P1221" s="27" t="e">
        <f>VLOOKUP($B1221,外資期貨未平倉口數!$A$4:$M$499,10,FALSE)</f>
        <v>#N/A</v>
      </c>
      <c r="Q1221" s="27" t="e">
        <f>VLOOKUP($B1221,外資期貨未平倉口數!$A$4:$M$499,11,FALSE)</f>
        <v>#N/A</v>
      </c>
      <c r="R1221" s="64" t="e">
        <f>VLOOKUP($B1221,選擇權未平倉餘額!$A$4:$I$500,6,FALSE)</f>
        <v>#N/A</v>
      </c>
      <c r="S1221" s="64" t="e">
        <f>VLOOKUP($B1221,選擇權未平倉餘額!$A$4:$I$500,7,FALSE)</f>
        <v>#N/A</v>
      </c>
      <c r="T1221" s="64" t="e">
        <f>VLOOKUP($B1221,選擇權未平倉餘額!$A$4:$I$500,8,FALSE)</f>
        <v>#N/A</v>
      </c>
      <c r="U1221" s="64" t="e">
        <f>VLOOKUP($B1221,選擇權未平倉餘額!$A$4:$I$500,9,FALSE)</f>
        <v>#N/A</v>
      </c>
      <c r="V1221" s="39" t="e">
        <f>VLOOKUP($B1221,臺指選擇權P_C_Ratios!$A$4:$C$500,3,FALSE)</f>
        <v>#N/A</v>
      </c>
      <c r="W1221" s="41" t="e">
        <f>VLOOKUP($B1221,散戶多空比!$A$6:$L$500,12,FALSE)</f>
        <v>#N/A</v>
      </c>
      <c r="X1221" s="40" t="e">
        <f>VLOOKUP($B1221,期貨大額交易人未沖銷部位!$A$4:$O$499,4,FALSE)</f>
        <v>#N/A</v>
      </c>
      <c r="Y1221" s="40" t="e">
        <f>VLOOKUP($B1221,期貨大額交易人未沖銷部位!$A$4:$O$499,7,FALSE)</f>
        <v>#N/A</v>
      </c>
      <c r="Z1221" s="40" t="e">
        <f>VLOOKUP($B1221,期貨大額交易人未沖銷部位!$A$4:$O$499,10,FALSE)</f>
        <v>#N/A</v>
      </c>
      <c r="AA1221" s="40" t="e">
        <f>VLOOKUP($B1221,期貨大額交易人未沖銷部位!$A$4:$O$499,13,FALSE)</f>
        <v>#N/A</v>
      </c>
      <c r="AB1221" s="40" t="e">
        <f>VLOOKUP($B1221,期貨大額交易人未沖銷部位!$A$4:$O$499,14,FALSE)</f>
        <v>#N/A</v>
      </c>
      <c r="AC1221" s="40" t="e">
        <f>VLOOKUP($B1221,期貨大額交易人未沖銷部位!$A$4:$O$499,15,FALSE)</f>
        <v>#N/A</v>
      </c>
      <c r="AD1221" s="33" t="e">
        <f>VLOOKUP($B1221,三大美股走勢!$A$4:$J$495,4,FALSE)</f>
        <v>#N/A</v>
      </c>
      <c r="AE1221" s="33" t="e">
        <f>VLOOKUP($B1221,三大美股走勢!$A$4:$J$495,7,FALSE)</f>
        <v>#N/A</v>
      </c>
      <c r="AF1221" s="33" t="e">
        <f>VLOOKUP($B1221,三大美股走勢!$A$4:$J$495,10,FALSE)</f>
        <v>#N/A</v>
      </c>
    </row>
    <row r="1222" spans="2:32">
      <c r="B1222" s="32">
        <v>44001</v>
      </c>
      <c r="C1222" s="33" t="e">
        <f>VLOOKUP($B1222,大盤與近月台指!$A$4:$I$499,2,FALSE)</f>
        <v>#N/A</v>
      </c>
      <c r="D1222" s="34" t="e">
        <f>VLOOKUP($B1222,大盤與近月台指!$A$4:$I$499,3,FALSE)</f>
        <v>#N/A</v>
      </c>
      <c r="E1222" s="35" t="e">
        <f>VLOOKUP($B1222,大盤與近月台指!$A$4:$I$499,4,FALSE)</f>
        <v>#N/A</v>
      </c>
      <c r="F1222" s="33" t="e">
        <f>VLOOKUP($B1222,大盤與近月台指!$A$4:$I$499,5,FALSE)</f>
        <v>#N/A</v>
      </c>
      <c r="G1222" s="49" t="e">
        <f>VLOOKUP($B1222,三大法人買賣超!$A$4:$I$500,3,FALSE)</f>
        <v>#N/A</v>
      </c>
      <c r="H1222" s="34" t="e">
        <f>VLOOKUP($B1222,三大法人買賣超!$A$4:$I$500,5,FALSE)</f>
        <v>#N/A</v>
      </c>
      <c r="I1222" s="27" t="e">
        <f>VLOOKUP($B1222,三大法人買賣超!$A$4:$I$500,7,FALSE)</f>
        <v>#N/A</v>
      </c>
      <c r="J1222" s="27" t="e">
        <f>VLOOKUP($B1222,三大法人買賣超!$A$4:$I$500,9,FALSE)</f>
        <v>#N/A</v>
      </c>
      <c r="K1222" s="37">
        <f>新台幣匯率美元指數!B1223</f>
        <v>0</v>
      </c>
      <c r="L1222" s="38">
        <f>新台幣匯率美元指數!C1223</f>
        <v>0</v>
      </c>
      <c r="M1222" s="39">
        <f>新台幣匯率美元指數!D1223</f>
        <v>0</v>
      </c>
      <c r="N1222" s="27" t="e">
        <f>VLOOKUP($B1222,外資期貨未平倉口數!$A$4:$M$499,4,FALSE)</f>
        <v>#N/A</v>
      </c>
      <c r="O1222" s="27" t="e">
        <f>VLOOKUP($B1222,外資期貨未平倉口數!$A$4:$M$499,9,FALSE)</f>
        <v>#N/A</v>
      </c>
      <c r="P1222" s="27" t="e">
        <f>VLOOKUP($B1222,外資期貨未平倉口數!$A$4:$M$499,10,FALSE)</f>
        <v>#N/A</v>
      </c>
      <c r="Q1222" s="27" t="e">
        <f>VLOOKUP($B1222,外資期貨未平倉口數!$A$4:$M$499,11,FALSE)</f>
        <v>#N/A</v>
      </c>
      <c r="R1222" s="64" t="e">
        <f>VLOOKUP($B1222,選擇權未平倉餘額!$A$4:$I$500,6,FALSE)</f>
        <v>#N/A</v>
      </c>
      <c r="S1222" s="64" t="e">
        <f>VLOOKUP($B1222,選擇權未平倉餘額!$A$4:$I$500,7,FALSE)</f>
        <v>#N/A</v>
      </c>
      <c r="T1222" s="64" t="e">
        <f>VLOOKUP($B1222,選擇權未平倉餘額!$A$4:$I$500,8,FALSE)</f>
        <v>#N/A</v>
      </c>
      <c r="U1222" s="64" t="e">
        <f>VLOOKUP($B1222,選擇權未平倉餘額!$A$4:$I$500,9,FALSE)</f>
        <v>#N/A</v>
      </c>
      <c r="V1222" s="39" t="e">
        <f>VLOOKUP($B1222,臺指選擇權P_C_Ratios!$A$4:$C$500,3,FALSE)</f>
        <v>#N/A</v>
      </c>
      <c r="W1222" s="41" t="e">
        <f>VLOOKUP($B1222,散戶多空比!$A$6:$L$500,12,FALSE)</f>
        <v>#N/A</v>
      </c>
      <c r="X1222" s="40" t="e">
        <f>VLOOKUP($B1222,期貨大額交易人未沖銷部位!$A$4:$O$499,4,FALSE)</f>
        <v>#N/A</v>
      </c>
      <c r="Y1222" s="40" t="e">
        <f>VLOOKUP($B1222,期貨大額交易人未沖銷部位!$A$4:$O$499,7,FALSE)</f>
        <v>#N/A</v>
      </c>
      <c r="Z1222" s="40" t="e">
        <f>VLOOKUP($B1222,期貨大額交易人未沖銷部位!$A$4:$O$499,10,FALSE)</f>
        <v>#N/A</v>
      </c>
      <c r="AA1222" s="40" t="e">
        <f>VLOOKUP($B1222,期貨大額交易人未沖銷部位!$A$4:$O$499,13,FALSE)</f>
        <v>#N/A</v>
      </c>
      <c r="AB1222" s="40" t="e">
        <f>VLOOKUP($B1222,期貨大額交易人未沖銷部位!$A$4:$O$499,14,FALSE)</f>
        <v>#N/A</v>
      </c>
      <c r="AC1222" s="40" t="e">
        <f>VLOOKUP($B1222,期貨大額交易人未沖銷部位!$A$4:$O$499,15,FALSE)</f>
        <v>#N/A</v>
      </c>
      <c r="AD1222" s="33" t="e">
        <f>VLOOKUP($B1222,三大美股走勢!$A$4:$J$495,4,FALSE)</f>
        <v>#N/A</v>
      </c>
      <c r="AE1222" s="33" t="e">
        <f>VLOOKUP($B1222,三大美股走勢!$A$4:$J$495,7,FALSE)</f>
        <v>#N/A</v>
      </c>
      <c r="AF1222" s="33" t="e">
        <f>VLOOKUP($B1222,三大美股走勢!$A$4:$J$495,10,FALSE)</f>
        <v>#N/A</v>
      </c>
    </row>
    <row r="1223" spans="2:32">
      <c r="B1223" s="32">
        <v>44002</v>
      </c>
      <c r="C1223" s="33" t="e">
        <f>VLOOKUP($B1223,大盤與近月台指!$A$4:$I$499,2,FALSE)</f>
        <v>#N/A</v>
      </c>
      <c r="D1223" s="34" t="e">
        <f>VLOOKUP($B1223,大盤與近月台指!$A$4:$I$499,3,FALSE)</f>
        <v>#N/A</v>
      </c>
      <c r="E1223" s="35" t="e">
        <f>VLOOKUP($B1223,大盤與近月台指!$A$4:$I$499,4,FALSE)</f>
        <v>#N/A</v>
      </c>
      <c r="F1223" s="33" t="e">
        <f>VLOOKUP($B1223,大盤與近月台指!$A$4:$I$499,5,FALSE)</f>
        <v>#N/A</v>
      </c>
      <c r="G1223" s="49" t="e">
        <f>VLOOKUP($B1223,三大法人買賣超!$A$4:$I$500,3,FALSE)</f>
        <v>#N/A</v>
      </c>
      <c r="H1223" s="34" t="e">
        <f>VLOOKUP($B1223,三大法人買賣超!$A$4:$I$500,5,FALSE)</f>
        <v>#N/A</v>
      </c>
      <c r="I1223" s="27" t="e">
        <f>VLOOKUP($B1223,三大法人買賣超!$A$4:$I$500,7,FALSE)</f>
        <v>#N/A</v>
      </c>
      <c r="J1223" s="27" t="e">
        <f>VLOOKUP($B1223,三大法人買賣超!$A$4:$I$500,9,FALSE)</f>
        <v>#N/A</v>
      </c>
      <c r="K1223" s="37">
        <f>新台幣匯率美元指數!B1224</f>
        <v>0</v>
      </c>
      <c r="L1223" s="38">
        <f>新台幣匯率美元指數!C1224</f>
        <v>0</v>
      </c>
      <c r="M1223" s="39">
        <f>新台幣匯率美元指數!D1224</f>
        <v>0</v>
      </c>
      <c r="N1223" s="27" t="e">
        <f>VLOOKUP($B1223,外資期貨未平倉口數!$A$4:$M$499,4,FALSE)</f>
        <v>#N/A</v>
      </c>
      <c r="O1223" s="27" t="e">
        <f>VLOOKUP($B1223,外資期貨未平倉口數!$A$4:$M$499,9,FALSE)</f>
        <v>#N/A</v>
      </c>
      <c r="P1223" s="27" t="e">
        <f>VLOOKUP($B1223,外資期貨未平倉口數!$A$4:$M$499,10,FALSE)</f>
        <v>#N/A</v>
      </c>
      <c r="Q1223" s="27" t="e">
        <f>VLOOKUP($B1223,外資期貨未平倉口數!$A$4:$M$499,11,FALSE)</f>
        <v>#N/A</v>
      </c>
      <c r="R1223" s="64" t="e">
        <f>VLOOKUP($B1223,選擇權未平倉餘額!$A$4:$I$500,6,FALSE)</f>
        <v>#N/A</v>
      </c>
      <c r="S1223" s="64" t="e">
        <f>VLOOKUP($B1223,選擇權未平倉餘額!$A$4:$I$500,7,FALSE)</f>
        <v>#N/A</v>
      </c>
      <c r="T1223" s="64" t="e">
        <f>VLOOKUP($B1223,選擇權未平倉餘額!$A$4:$I$500,8,FALSE)</f>
        <v>#N/A</v>
      </c>
      <c r="U1223" s="64" t="e">
        <f>VLOOKUP($B1223,選擇權未平倉餘額!$A$4:$I$500,9,FALSE)</f>
        <v>#N/A</v>
      </c>
      <c r="V1223" s="39" t="e">
        <f>VLOOKUP($B1223,臺指選擇權P_C_Ratios!$A$4:$C$500,3,FALSE)</f>
        <v>#N/A</v>
      </c>
      <c r="W1223" s="41" t="e">
        <f>VLOOKUP($B1223,散戶多空比!$A$6:$L$500,12,FALSE)</f>
        <v>#N/A</v>
      </c>
      <c r="X1223" s="40" t="e">
        <f>VLOOKUP($B1223,期貨大額交易人未沖銷部位!$A$4:$O$499,4,FALSE)</f>
        <v>#N/A</v>
      </c>
      <c r="Y1223" s="40" t="e">
        <f>VLOOKUP($B1223,期貨大額交易人未沖銷部位!$A$4:$O$499,7,FALSE)</f>
        <v>#N/A</v>
      </c>
      <c r="Z1223" s="40" t="e">
        <f>VLOOKUP($B1223,期貨大額交易人未沖銷部位!$A$4:$O$499,10,FALSE)</f>
        <v>#N/A</v>
      </c>
      <c r="AA1223" s="40" t="e">
        <f>VLOOKUP($B1223,期貨大額交易人未沖銷部位!$A$4:$O$499,13,FALSE)</f>
        <v>#N/A</v>
      </c>
      <c r="AB1223" s="40" t="e">
        <f>VLOOKUP($B1223,期貨大額交易人未沖銷部位!$A$4:$O$499,14,FALSE)</f>
        <v>#N/A</v>
      </c>
      <c r="AC1223" s="40" t="e">
        <f>VLOOKUP($B1223,期貨大額交易人未沖銷部位!$A$4:$O$499,15,FALSE)</f>
        <v>#N/A</v>
      </c>
      <c r="AD1223" s="33" t="e">
        <f>VLOOKUP($B1223,三大美股走勢!$A$4:$J$495,4,FALSE)</f>
        <v>#N/A</v>
      </c>
      <c r="AE1223" s="33" t="e">
        <f>VLOOKUP($B1223,三大美股走勢!$A$4:$J$495,7,FALSE)</f>
        <v>#N/A</v>
      </c>
      <c r="AF1223" s="33" t="e">
        <f>VLOOKUP($B1223,三大美股走勢!$A$4:$J$495,10,FALSE)</f>
        <v>#N/A</v>
      </c>
    </row>
    <row r="1224" spans="2:32">
      <c r="B1224" s="32">
        <v>44003</v>
      </c>
      <c r="C1224" s="33" t="e">
        <f>VLOOKUP($B1224,大盤與近月台指!$A$4:$I$499,2,FALSE)</f>
        <v>#N/A</v>
      </c>
      <c r="D1224" s="34" t="e">
        <f>VLOOKUP($B1224,大盤與近月台指!$A$4:$I$499,3,FALSE)</f>
        <v>#N/A</v>
      </c>
      <c r="E1224" s="35" t="e">
        <f>VLOOKUP($B1224,大盤與近月台指!$A$4:$I$499,4,FALSE)</f>
        <v>#N/A</v>
      </c>
      <c r="F1224" s="33" t="e">
        <f>VLOOKUP($B1224,大盤與近月台指!$A$4:$I$499,5,FALSE)</f>
        <v>#N/A</v>
      </c>
      <c r="G1224" s="49" t="e">
        <f>VLOOKUP($B1224,三大法人買賣超!$A$4:$I$500,3,FALSE)</f>
        <v>#N/A</v>
      </c>
      <c r="H1224" s="34" t="e">
        <f>VLOOKUP($B1224,三大法人買賣超!$A$4:$I$500,5,FALSE)</f>
        <v>#N/A</v>
      </c>
      <c r="I1224" s="27" t="e">
        <f>VLOOKUP($B1224,三大法人買賣超!$A$4:$I$500,7,FALSE)</f>
        <v>#N/A</v>
      </c>
      <c r="J1224" s="27" t="e">
        <f>VLOOKUP($B1224,三大法人買賣超!$A$4:$I$500,9,FALSE)</f>
        <v>#N/A</v>
      </c>
      <c r="K1224" s="37">
        <f>新台幣匯率美元指數!B1225</f>
        <v>0</v>
      </c>
      <c r="L1224" s="38">
        <f>新台幣匯率美元指數!C1225</f>
        <v>0</v>
      </c>
      <c r="M1224" s="39">
        <f>新台幣匯率美元指數!D1225</f>
        <v>0</v>
      </c>
      <c r="N1224" s="27" t="e">
        <f>VLOOKUP($B1224,外資期貨未平倉口數!$A$4:$M$499,4,FALSE)</f>
        <v>#N/A</v>
      </c>
      <c r="O1224" s="27" t="e">
        <f>VLOOKUP($B1224,外資期貨未平倉口數!$A$4:$M$499,9,FALSE)</f>
        <v>#N/A</v>
      </c>
      <c r="P1224" s="27" t="e">
        <f>VLOOKUP($B1224,外資期貨未平倉口數!$A$4:$M$499,10,FALSE)</f>
        <v>#N/A</v>
      </c>
      <c r="Q1224" s="27" t="e">
        <f>VLOOKUP($B1224,外資期貨未平倉口數!$A$4:$M$499,11,FALSE)</f>
        <v>#N/A</v>
      </c>
      <c r="R1224" s="64" t="e">
        <f>VLOOKUP($B1224,選擇權未平倉餘額!$A$4:$I$500,6,FALSE)</f>
        <v>#N/A</v>
      </c>
      <c r="S1224" s="64" t="e">
        <f>VLOOKUP($B1224,選擇權未平倉餘額!$A$4:$I$500,7,FALSE)</f>
        <v>#N/A</v>
      </c>
      <c r="T1224" s="64" t="e">
        <f>VLOOKUP($B1224,選擇權未平倉餘額!$A$4:$I$500,8,FALSE)</f>
        <v>#N/A</v>
      </c>
      <c r="U1224" s="64" t="e">
        <f>VLOOKUP($B1224,選擇權未平倉餘額!$A$4:$I$500,9,FALSE)</f>
        <v>#N/A</v>
      </c>
      <c r="V1224" s="39" t="e">
        <f>VLOOKUP($B1224,臺指選擇權P_C_Ratios!$A$4:$C$500,3,FALSE)</f>
        <v>#N/A</v>
      </c>
      <c r="W1224" s="41" t="e">
        <f>VLOOKUP($B1224,散戶多空比!$A$6:$L$500,12,FALSE)</f>
        <v>#N/A</v>
      </c>
      <c r="X1224" s="40" t="e">
        <f>VLOOKUP($B1224,期貨大額交易人未沖銷部位!$A$4:$O$499,4,FALSE)</f>
        <v>#N/A</v>
      </c>
      <c r="Y1224" s="40" t="e">
        <f>VLOOKUP($B1224,期貨大額交易人未沖銷部位!$A$4:$O$499,7,FALSE)</f>
        <v>#N/A</v>
      </c>
      <c r="Z1224" s="40" t="e">
        <f>VLOOKUP($B1224,期貨大額交易人未沖銷部位!$A$4:$O$499,10,FALSE)</f>
        <v>#N/A</v>
      </c>
      <c r="AA1224" s="40" t="e">
        <f>VLOOKUP($B1224,期貨大額交易人未沖銷部位!$A$4:$O$499,13,FALSE)</f>
        <v>#N/A</v>
      </c>
      <c r="AB1224" s="40" t="e">
        <f>VLOOKUP($B1224,期貨大額交易人未沖銷部位!$A$4:$O$499,14,FALSE)</f>
        <v>#N/A</v>
      </c>
      <c r="AC1224" s="40" t="e">
        <f>VLOOKUP($B1224,期貨大額交易人未沖銷部位!$A$4:$O$499,15,FALSE)</f>
        <v>#N/A</v>
      </c>
      <c r="AD1224" s="33" t="e">
        <f>VLOOKUP($B1224,三大美股走勢!$A$4:$J$495,4,FALSE)</f>
        <v>#N/A</v>
      </c>
      <c r="AE1224" s="33" t="e">
        <f>VLOOKUP($B1224,三大美股走勢!$A$4:$J$495,7,FALSE)</f>
        <v>#N/A</v>
      </c>
      <c r="AF1224" s="33" t="e">
        <f>VLOOKUP($B1224,三大美股走勢!$A$4:$J$495,10,FALSE)</f>
        <v>#N/A</v>
      </c>
    </row>
    <row r="1225" spans="2:32">
      <c r="B1225" s="32">
        <v>44004</v>
      </c>
      <c r="C1225" s="33" t="e">
        <f>VLOOKUP($B1225,大盤與近月台指!$A$4:$I$499,2,FALSE)</f>
        <v>#N/A</v>
      </c>
      <c r="D1225" s="34" t="e">
        <f>VLOOKUP($B1225,大盤與近月台指!$A$4:$I$499,3,FALSE)</f>
        <v>#N/A</v>
      </c>
      <c r="E1225" s="35" t="e">
        <f>VLOOKUP($B1225,大盤與近月台指!$A$4:$I$499,4,FALSE)</f>
        <v>#N/A</v>
      </c>
      <c r="F1225" s="33" t="e">
        <f>VLOOKUP($B1225,大盤與近月台指!$A$4:$I$499,5,FALSE)</f>
        <v>#N/A</v>
      </c>
      <c r="G1225" s="49" t="e">
        <f>VLOOKUP($B1225,三大法人買賣超!$A$4:$I$500,3,FALSE)</f>
        <v>#N/A</v>
      </c>
      <c r="H1225" s="34" t="e">
        <f>VLOOKUP($B1225,三大法人買賣超!$A$4:$I$500,5,FALSE)</f>
        <v>#N/A</v>
      </c>
      <c r="I1225" s="27" t="e">
        <f>VLOOKUP($B1225,三大法人買賣超!$A$4:$I$500,7,FALSE)</f>
        <v>#N/A</v>
      </c>
      <c r="J1225" s="27" t="e">
        <f>VLOOKUP($B1225,三大法人買賣超!$A$4:$I$500,9,FALSE)</f>
        <v>#N/A</v>
      </c>
      <c r="K1225" s="37">
        <f>新台幣匯率美元指數!B1226</f>
        <v>0</v>
      </c>
      <c r="L1225" s="38">
        <f>新台幣匯率美元指數!C1226</f>
        <v>0</v>
      </c>
      <c r="M1225" s="39">
        <f>新台幣匯率美元指數!D1226</f>
        <v>0</v>
      </c>
      <c r="N1225" s="27" t="e">
        <f>VLOOKUP($B1225,外資期貨未平倉口數!$A$4:$M$499,4,FALSE)</f>
        <v>#N/A</v>
      </c>
      <c r="O1225" s="27" t="e">
        <f>VLOOKUP($B1225,外資期貨未平倉口數!$A$4:$M$499,9,FALSE)</f>
        <v>#N/A</v>
      </c>
      <c r="P1225" s="27" t="e">
        <f>VLOOKUP($B1225,外資期貨未平倉口數!$A$4:$M$499,10,FALSE)</f>
        <v>#N/A</v>
      </c>
      <c r="Q1225" s="27" t="e">
        <f>VLOOKUP($B1225,外資期貨未平倉口數!$A$4:$M$499,11,FALSE)</f>
        <v>#N/A</v>
      </c>
      <c r="R1225" s="64" t="e">
        <f>VLOOKUP($B1225,選擇權未平倉餘額!$A$4:$I$500,6,FALSE)</f>
        <v>#N/A</v>
      </c>
      <c r="S1225" s="64" t="e">
        <f>VLOOKUP($B1225,選擇權未平倉餘額!$A$4:$I$500,7,FALSE)</f>
        <v>#N/A</v>
      </c>
      <c r="T1225" s="64" t="e">
        <f>VLOOKUP($B1225,選擇權未平倉餘額!$A$4:$I$500,8,FALSE)</f>
        <v>#N/A</v>
      </c>
      <c r="U1225" s="64" t="e">
        <f>VLOOKUP($B1225,選擇權未平倉餘額!$A$4:$I$500,9,FALSE)</f>
        <v>#N/A</v>
      </c>
      <c r="V1225" s="39" t="e">
        <f>VLOOKUP($B1225,臺指選擇權P_C_Ratios!$A$4:$C$500,3,FALSE)</f>
        <v>#N/A</v>
      </c>
      <c r="W1225" s="41" t="e">
        <f>VLOOKUP($B1225,散戶多空比!$A$6:$L$500,12,FALSE)</f>
        <v>#N/A</v>
      </c>
      <c r="X1225" s="40" t="e">
        <f>VLOOKUP($B1225,期貨大額交易人未沖銷部位!$A$4:$O$499,4,FALSE)</f>
        <v>#N/A</v>
      </c>
      <c r="Y1225" s="40" t="e">
        <f>VLOOKUP($B1225,期貨大額交易人未沖銷部位!$A$4:$O$499,7,FALSE)</f>
        <v>#N/A</v>
      </c>
      <c r="Z1225" s="40" t="e">
        <f>VLOOKUP($B1225,期貨大額交易人未沖銷部位!$A$4:$O$499,10,FALSE)</f>
        <v>#N/A</v>
      </c>
      <c r="AA1225" s="40" t="e">
        <f>VLOOKUP($B1225,期貨大額交易人未沖銷部位!$A$4:$O$499,13,FALSE)</f>
        <v>#N/A</v>
      </c>
      <c r="AB1225" s="40" t="e">
        <f>VLOOKUP($B1225,期貨大額交易人未沖銷部位!$A$4:$O$499,14,FALSE)</f>
        <v>#N/A</v>
      </c>
      <c r="AC1225" s="40" t="e">
        <f>VLOOKUP($B1225,期貨大額交易人未沖銷部位!$A$4:$O$499,15,FALSE)</f>
        <v>#N/A</v>
      </c>
      <c r="AD1225" s="33" t="e">
        <f>VLOOKUP($B1225,三大美股走勢!$A$4:$J$495,4,FALSE)</f>
        <v>#N/A</v>
      </c>
      <c r="AE1225" s="33" t="e">
        <f>VLOOKUP($B1225,三大美股走勢!$A$4:$J$495,7,FALSE)</f>
        <v>#N/A</v>
      </c>
      <c r="AF1225" s="33" t="e">
        <f>VLOOKUP($B1225,三大美股走勢!$A$4:$J$495,10,FALSE)</f>
        <v>#N/A</v>
      </c>
    </row>
    <row r="1226" spans="2:32">
      <c r="B1226" s="32">
        <v>44005</v>
      </c>
      <c r="C1226" s="33" t="e">
        <f>VLOOKUP($B1226,大盤與近月台指!$A$4:$I$499,2,FALSE)</f>
        <v>#N/A</v>
      </c>
      <c r="D1226" s="34" t="e">
        <f>VLOOKUP($B1226,大盤與近月台指!$A$4:$I$499,3,FALSE)</f>
        <v>#N/A</v>
      </c>
      <c r="E1226" s="35" t="e">
        <f>VLOOKUP($B1226,大盤與近月台指!$A$4:$I$499,4,FALSE)</f>
        <v>#N/A</v>
      </c>
      <c r="F1226" s="33" t="e">
        <f>VLOOKUP($B1226,大盤與近月台指!$A$4:$I$499,5,FALSE)</f>
        <v>#N/A</v>
      </c>
      <c r="G1226" s="49" t="e">
        <f>VLOOKUP($B1226,三大法人買賣超!$A$4:$I$500,3,FALSE)</f>
        <v>#N/A</v>
      </c>
      <c r="H1226" s="34" t="e">
        <f>VLOOKUP($B1226,三大法人買賣超!$A$4:$I$500,5,FALSE)</f>
        <v>#N/A</v>
      </c>
      <c r="I1226" s="27" t="e">
        <f>VLOOKUP($B1226,三大法人買賣超!$A$4:$I$500,7,FALSE)</f>
        <v>#N/A</v>
      </c>
      <c r="J1226" s="27" t="e">
        <f>VLOOKUP($B1226,三大法人買賣超!$A$4:$I$500,9,FALSE)</f>
        <v>#N/A</v>
      </c>
      <c r="K1226" s="37">
        <f>新台幣匯率美元指數!B1227</f>
        <v>0</v>
      </c>
      <c r="L1226" s="38">
        <f>新台幣匯率美元指數!C1227</f>
        <v>0</v>
      </c>
      <c r="M1226" s="39">
        <f>新台幣匯率美元指數!D1227</f>
        <v>0</v>
      </c>
      <c r="N1226" s="27" t="e">
        <f>VLOOKUP($B1226,外資期貨未平倉口數!$A$4:$M$499,4,FALSE)</f>
        <v>#N/A</v>
      </c>
      <c r="O1226" s="27" t="e">
        <f>VLOOKUP($B1226,外資期貨未平倉口數!$A$4:$M$499,9,FALSE)</f>
        <v>#N/A</v>
      </c>
      <c r="P1226" s="27" t="e">
        <f>VLOOKUP($B1226,外資期貨未平倉口數!$A$4:$M$499,10,FALSE)</f>
        <v>#N/A</v>
      </c>
      <c r="Q1226" s="27" t="e">
        <f>VLOOKUP($B1226,外資期貨未平倉口數!$A$4:$M$499,11,FALSE)</f>
        <v>#N/A</v>
      </c>
      <c r="R1226" s="64" t="e">
        <f>VLOOKUP($B1226,選擇權未平倉餘額!$A$4:$I$500,6,FALSE)</f>
        <v>#N/A</v>
      </c>
      <c r="S1226" s="64" t="e">
        <f>VLOOKUP($B1226,選擇權未平倉餘額!$A$4:$I$500,7,FALSE)</f>
        <v>#N/A</v>
      </c>
      <c r="T1226" s="64" t="e">
        <f>VLOOKUP($B1226,選擇權未平倉餘額!$A$4:$I$500,8,FALSE)</f>
        <v>#N/A</v>
      </c>
      <c r="U1226" s="64" t="e">
        <f>VLOOKUP($B1226,選擇權未平倉餘額!$A$4:$I$500,9,FALSE)</f>
        <v>#N/A</v>
      </c>
      <c r="V1226" s="39" t="e">
        <f>VLOOKUP($B1226,臺指選擇權P_C_Ratios!$A$4:$C$500,3,FALSE)</f>
        <v>#N/A</v>
      </c>
      <c r="W1226" s="41" t="e">
        <f>VLOOKUP($B1226,散戶多空比!$A$6:$L$500,12,FALSE)</f>
        <v>#N/A</v>
      </c>
      <c r="X1226" s="40" t="e">
        <f>VLOOKUP($B1226,期貨大額交易人未沖銷部位!$A$4:$O$499,4,FALSE)</f>
        <v>#N/A</v>
      </c>
      <c r="Y1226" s="40" t="e">
        <f>VLOOKUP($B1226,期貨大額交易人未沖銷部位!$A$4:$O$499,7,FALSE)</f>
        <v>#N/A</v>
      </c>
      <c r="Z1226" s="40" t="e">
        <f>VLOOKUP($B1226,期貨大額交易人未沖銷部位!$A$4:$O$499,10,FALSE)</f>
        <v>#N/A</v>
      </c>
      <c r="AA1226" s="40" t="e">
        <f>VLOOKUP($B1226,期貨大額交易人未沖銷部位!$A$4:$O$499,13,FALSE)</f>
        <v>#N/A</v>
      </c>
      <c r="AB1226" s="40" t="e">
        <f>VLOOKUP($B1226,期貨大額交易人未沖銷部位!$A$4:$O$499,14,FALSE)</f>
        <v>#N/A</v>
      </c>
      <c r="AC1226" s="40" t="e">
        <f>VLOOKUP($B1226,期貨大額交易人未沖銷部位!$A$4:$O$499,15,FALSE)</f>
        <v>#N/A</v>
      </c>
      <c r="AD1226" s="33" t="e">
        <f>VLOOKUP($B1226,三大美股走勢!$A$4:$J$495,4,FALSE)</f>
        <v>#N/A</v>
      </c>
      <c r="AE1226" s="33" t="e">
        <f>VLOOKUP($B1226,三大美股走勢!$A$4:$J$495,7,FALSE)</f>
        <v>#N/A</v>
      </c>
      <c r="AF1226" s="33" t="e">
        <f>VLOOKUP($B1226,三大美股走勢!$A$4:$J$495,10,FALSE)</f>
        <v>#N/A</v>
      </c>
    </row>
    <row r="1227" spans="2:32">
      <c r="B1227" s="32">
        <v>44006</v>
      </c>
      <c r="C1227" s="33" t="e">
        <f>VLOOKUP($B1227,大盤與近月台指!$A$4:$I$499,2,FALSE)</f>
        <v>#N/A</v>
      </c>
      <c r="D1227" s="34" t="e">
        <f>VLOOKUP($B1227,大盤與近月台指!$A$4:$I$499,3,FALSE)</f>
        <v>#N/A</v>
      </c>
      <c r="E1227" s="35" t="e">
        <f>VLOOKUP($B1227,大盤與近月台指!$A$4:$I$499,4,FALSE)</f>
        <v>#N/A</v>
      </c>
      <c r="F1227" s="33" t="e">
        <f>VLOOKUP($B1227,大盤與近月台指!$A$4:$I$499,5,FALSE)</f>
        <v>#N/A</v>
      </c>
      <c r="G1227" s="49" t="e">
        <f>VLOOKUP($B1227,三大法人買賣超!$A$4:$I$500,3,FALSE)</f>
        <v>#N/A</v>
      </c>
      <c r="H1227" s="34" t="e">
        <f>VLOOKUP($B1227,三大法人買賣超!$A$4:$I$500,5,FALSE)</f>
        <v>#N/A</v>
      </c>
      <c r="I1227" s="27" t="e">
        <f>VLOOKUP($B1227,三大法人買賣超!$A$4:$I$500,7,FALSE)</f>
        <v>#N/A</v>
      </c>
      <c r="J1227" s="27" t="e">
        <f>VLOOKUP($B1227,三大法人買賣超!$A$4:$I$500,9,FALSE)</f>
        <v>#N/A</v>
      </c>
      <c r="K1227" s="37">
        <f>新台幣匯率美元指數!B1228</f>
        <v>0</v>
      </c>
      <c r="L1227" s="38">
        <f>新台幣匯率美元指數!C1228</f>
        <v>0</v>
      </c>
      <c r="M1227" s="39">
        <f>新台幣匯率美元指數!D1228</f>
        <v>0</v>
      </c>
      <c r="N1227" s="27" t="e">
        <f>VLOOKUP($B1227,外資期貨未平倉口數!$A$4:$M$499,4,FALSE)</f>
        <v>#N/A</v>
      </c>
      <c r="O1227" s="27" t="e">
        <f>VLOOKUP($B1227,外資期貨未平倉口數!$A$4:$M$499,9,FALSE)</f>
        <v>#N/A</v>
      </c>
      <c r="P1227" s="27" t="e">
        <f>VLOOKUP($B1227,外資期貨未平倉口數!$A$4:$M$499,10,FALSE)</f>
        <v>#N/A</v>
      </c>
      <c r="Q1227" s="27" t="e">
        <f>VLOOKUP($B1227,外資期貨未平倉口數!$A$4:$M$499,11,FALSE)</f>
        <v>#N/A</v>
      </c>
      <c r="R1227" s="64" t="e">
        <f>VLOOKUP($B1227,選擇權未平倉餘額!$A$4:$I$500,6,FALSE)</f>
        <v>#N/A</v>
      </c>
      <c r="S1227" s="64" t="e">
        <f>VLOOKUP($B1227,選擇權未平倉餘額!$A$4:$I$500,7,FALSE)</f>
        <v>#N/A</v>
      </c>
      <c r="T1227" s="64" t="e">
        <f>VLOOKUP($B1227,選擇權未平倉餘額!$A$4:$I$500,8,FALSE)</f>
        <v>#N/A</v>
      </c>
      <c r="U1227" s="64" t="e">
        <f>VLOOKUP($B1227,選擇權未平倉餘額!$A$4:$I$500,9,FALSE)</f>
        <v>#N/A</v>
      </c>
      <c r="V1227" s="39" t="e">
        <f>VLOOKUP($B1227,臺指選擇權P_C_Ratios!$A$4:$C$500,3,FALSE)</f>
        <v>#N/A</v>
      </c>
      <c r="W1227" s="41" t="e">
        <f>VLOOKUP($B1227,散戶多空比!$A$6:$L$500,12,FALSE)</f>
        <v>#N/A</v>
      </c>
      <c r="X1227" s="40" t="e">
        <f>VLOOKUP($B1227,期貨大額交易人未沖銷部位!$A$4:$O$499,4,FALSE)</f>
        <v>#N/A</v>
      </c>
      <c r="Y1227" s="40" t="e">
        <f>VLOOKUP($B1227,期貨大額交易人未沖銷部位!$A$4:$O$499,7,FALSE)</f>
        <v>#N/A</v>
      </c>
      <c r="Z1227" s="40" t="e">
        <f>VLOOKUP($B1227,期貨大額交易人未沖銷部位!$A$4:$O$499,10,FALSE)</f>
        <v>#N/A</v>
      </c>
      <c r="AA1227" s="40" t="e">
        <f>VLOOKUP($B1227,期貨大額交易人未沖銷部位!$A$4:$O$499,13,FALSE)</f>
        <v>#N/A</v>
      </c>
      <c r="AB1227" s="40" t="e">
        <f>VLOOKUP($B1227,期貨大額交易人未沖銷部位!$A$4:$O$499,14,FALSE)</f>
        <v>#N/A</v>
      </c>
      <c r="AC1227" s="40" t="e">
        <f>VLOOKUP($B1227,期貨大額交易人未沖銷部位!$A$4:$O$499,15,FALSE)</f>
        <v>#N/A</v>
      </c>
      <c r="AD1227" s="33" t="e">
        <f>VLOOKUP($B1227,三大美股走勢!$A$4:$J$495,4,FALSE)</f>
        <v>#N/A</v>
      </c>
      <c r="AE1227" s="33" t="e">
        <f>VLOOKUP($B1227,三大美股走勢!$A$4:$J$495,7,FALSE)</f>
        <v>#N/A</v>
      </c>
      <c r="AF1227" s="33" t="e">
        <f>VLOOKUP($B1227,三大美股走勢!$A$4:$J$495,10,FALSE)</f>
        <v>#N/A</v>
      </c>
    </row>
    <row r="1228" spans="2:32">
      <c r="B1228" s="32">
        <v>44007</v>
      </c>
      <c r="C1228" s="33" t="e">
        <f>VLOOKUP($B1228,大盤與近月台指!$A$4:$I$499,2,FALSE)</f>
        <v>#N/A</v>
      </c>
      <c r="D1228" s="34" t="e">
        <f>VLOOKUP($B1228,大盤與近月台指!$A$4:$I$499,3,FALSE)</f>
        <v>#N/A</v>
      </c>
      <c r="E1228" s="35" t="e">
        <f>VLOOKUP($B1228,大盤與近月台指!$A$4:$I$499,4,FALSE)</f>
        <v>#N/A</v>
      </c>
      <c r="F1228" s="33" t="e">
        <f>VLOOKUP($B1228,大盤與近月台指!$A$4:$I$499,5,FALSE)</f>
        <v>#N/A</v>
      </c>
      <c r="G1228" s="49" t="e">
        <f>VLOOKUP($B1228,三大法人買賣超!$A$4:$I$500,3,FALSE)</f>
        <v>#N/A</v>
      </c>
      <c r="H1228" s="34" t="e">
        <f>VLOOKUP($B1228,三大法人買賣超!$A$4:$I$500,5,FALSE)</f>
        <v>#N/A</v>
      </c>
      <c r="I1228" s="27" t="e">
        <f>VLOOKUP($B1228,三大法人買賣超!$A$4:$I$500,7,FALSE)</f>
        <v>#N/A</v>
      </c>
      <c r="J1228" s="27" t="e">
        <f>VLOOKUP($B1228,三大法人買賣超!$A$4:$I$500,9,FALSE)</f>
        <v>#N/A</v>
      </c>
      <c r="K1228" s="37">
        <f>新台幣匯率美元指數!B1229</f>
        <v>0</v>
      </c>
      <c r="L1228" s="38">
        <f>新台幣匯率美元指數!C1229</f>
        <v>0</v>
      </c>
      <c r="M1228" s="39">
        <f>新台幣匯率美元指數!D1229</f>
        <v>0</v>
      </c>
      <c r="N1228" s="27" t="e">
        <f>VLOOKUP($B1228,外資期貨未平倉口數!$A$4:$M$499,4,FALSE)</f>
        <v>#N/A</v>
      </c>
      <c r="O1228" s="27" t="e">
        <f>VLOOKUP($B1228,外資期貨未平倉口數!$A$4:$M$499,9,FALSE)</f>
        <v>#N/A</v>
      </c>
      <c r="P1228" s="27" t="e">
        <f>VLOOKUP($B1228,外資期貨未平倉口數!$A$4:$M$499,10,FALSE)</f>
        <v>#N/A</v>
      </c>
      <c r="Q1228" s="27" t="e">
        <f>VLOOKUP($B1228,外資期貨未平倉口數!$A$4:$M$499,11,FALSE)</f>
        <v>#N/A</v>
      </c>
      <c r="R1228" s="64" t="e">
        <f>VLOOKUP($B1228,選擇權未平倉餘額!$A$4:$I$500,6,FALSE)</f>
        <v>#N/A</v>
      </c>
      <c r="S1228" s="64" t="e">
        <f>VLOOKUP($B1228,選擇權未平倉餘額!$A$4:$I$500,7,FALSE)</f>
        <v>#N/A</v>
      </c>
      <c r="T1228" s="64" t="e">
        <f>VLOOKUP($B1228,選擇權未平倉餘額!$A$4:$I$500,8,FALSE)</f>
        <v>#N/A</v>
      </c>
      <c r="U1228" s="64" t="e">
        <f>VLOOKUP($B1228,選擇權未平倉餘額!$A$4:$I$500,9,FALSE)</f>
        <v>#N/A</v>
      </c>
      <c r="V1228" s="39" t="e">
        <f>VLOOKUP($B1228,臺指選擇權P_C_Ratios!$A$4:$C$500,3,FALSE)</f>
        <v>#N/A</v>
      </c>
      <c r="W1228" s="41" t="e">
        <f>VLOOKUP($B1228,散戶多空比!$A$6:$L$500,12,FALSE)</f>
        <v>#N/A</v>
      </c>
      <c r="X1228" s="40" t="e">
        <f>VLOOKUP($B1228,期貨大額交易人未沖銷部位!$A$4:$O$499,4,FALSE)</f>
        <v>#N/A</v>
      </c>
      <c r="Y1228" s="40" t="e">
        <f>VLOOKUP($B1228,期貨大額交易人未沖銷部位!$A$4:$O$499,7,FALSE)</f>
        <v>#N/A</v>
      </c>
      <c r="Z1228" s="40" t="e">
        <f>VLOOKUP($B1228,期貨大額交易人未沖銷部位!$A$4:$O$499,10,FALSE)</f>
        <v>#N/A</v>
      </c>
      <c r="AA1228" s="40" t="e">
        <f>VLOOKUP($B1228,期貨大額交易人未沖銷部位!$A$4:$O$499,13,FALSE)</f>
        <v>#N/A</v>
      </c>
      <c r="AB1228" s="40" t="e">
        <f>VLOOKUP($B1228,期貨大額交易人未沖銷部位!$A$4:$O$499,14,FALSE)</f>
        <v>#N/A</v>
      </c>
      <c r="AC1228" s="40" t="e">
        <f>VLOOKUP($B1228,期貨大額交易人未沖銷部位!$A$4:$O$499,15,FALSE)</f>
        <v>#N/A</v>
      </c>
      <c r="AD1228" s="33" t="e">
        <f>VLOOKUP($B1228,三大美股走勢!$A$4:$J$495,4,FALSE)</f>
        <v>#N/A</v>
      </c>
      <c r="AE1228" s="33" t="e">
        <f>VLOOKUP($B1228,三大美股走勢!$A$4:$J$495,7,FALSE)</f>
        <v>#N/A</v>
      </c>
      <c r="AF1228" s="33" t="e">
        <f>VLOOKUP($B1228,三大美股走勢!$A$4:$J$495,10,FALSE)</f>
        <v>#N/A</v>
      </c>
    </row>
    <row r="1229" spans="2:32">
      <c r="B1229" s="32">
        <v>44008</v>
      </c>
      <c r="C1229" s="33" t="e">
        <f>VLOOKUP($B1229,大盤與近月台指!$A$4:$I$499,2,FALSE)</f>
        <v>#N/A</v>
      </c>
      <c r="D1229" s="34" t="e">
        <f>VLOOKUP($B1229,大盤與近月台指!$A$4:$I$499,3,FALSE)</f>
        <v>#N/A</v>
      </c>
      <c r="E1229" s="35" t="e">
        <f>VLOOKUP($B1229,大盤與近月台指!$A$4:$I$499,4,FALSE)</f>
        <v>#N/A</v>
      </c>
      <c r="F1229" s="33" t="e">
        <f>VLOOKUP($B1229,大盤與近月台指!$A$4:$I$499,5,FALSE)</f>
        <v>#N/A</v>
      </c>
      <c r="G1229" s="49" t="e">
        <f>VLOOKUP($B1229,三大法人買賣超!$A$4:$I$500,3,FALSE)</f>
        <v>#N/A</v>
      </c>
      <c r="H1229" s="34" t="e">
        <f>VLOOKUP($B1229,三大法人買賣超!$A$4:$I$500,5,FALSE)</f>
        <v>#N/A</v>
      </c>
      <c r="I1229" s="27" t="e">
        <f>VLOOKUP($B1229,三大法人買賣超!$A$4:$I$500,7,FALSE)</f>
        <v>#N/A</v>
      </c>
      <c r="J1229" s="27" t="e">
        <f>VLOOKUP($B1229,三大法人買賣超!$A$4:$I$500,9,FALSE)</f>
        <v>#N/A</v>
      </c>
      <c r="K1229" s="37">
        <f>新台幣匯率美元指數!B1230</f>
        <v>0</v>
      </c>
      <c r="L1229" s="38">
        <f>新台幣匯率美元指數!C1230</f>
        <v>0</v>
      </c>
      <c r="M1229" s="39">
        <f>新台幣匯率美元指數!D1230</f>
        <v>0</v>
      </c>
      <c r="N1229" s="27" t="e">
        <f>VLOOKUP($B1229,外資期貨未平倉口數!$A$4:$M$499,4,FALSE)</f>
        <v>#N/A</v>
      </c>
      <c r="O1229" s="27" t="e">
        <f>VLOOKUP($B1229,外資期貨未平倉口數!$A$4:$M$499,9,FALSE)</f>
        <v>#N/A</v>
      </c>
      <c r="P1229" s="27" t="e">
        <f>VLOOKUP($B1229,外資期貨未平倉口數!$A$4:$M$499,10,FALSE)</f>
        <v>#N/A</v>
      </c>
      <c r="Q1229" s="27" t="e">
        <f>VLOOKUP($B1229,外資期貨未平倉口數!$A$4:$M$499,11,FALSE)</f>
        <v>#N/A</v>
      </c>
      <c r="R1229" s="64" t="e">
        <f>VLOOKUP($B1229,選擇權未平倉餘額!$A$4:$I$500,6,FALSE)</f>
        <v>#N/A</v>
      </c>
      <c r="S1229" s="64" t="e">
        <f>VLOOKUP($B1229,選擇權未平倉餘額!$A$4:$I$500,7,FALSE)</f>
        <v>#N/A</v>
      </c>
      <c r="T1229" s="64" t="e">
        <f>VLOOKUP($B1229,選擇權未平倉餘額!$A$4:$I$500,8,FALSE)</f>
        <v>#N/A</v>
      </c>
      <c r="U1229" s="64" t="e">
        <f>VLOOKUP($B1229,選擇權未平倉餘額!$A$4:$I$500,9,FALSE)</f>
        <v>#N/A</v>
      </c>
      <c r="V1229" s="39" t="e">
        <f>VLOOKUP($B1229,臺指選擇權P_C_Ratios!$A$4:$C$500,3,FALSE)</f>
        <v>#N/A</v>
      </c>
      <c r="W1229" s="41" t="e">
        <f>VLOOKUP($B1229,散戶多空比!$A$6:$L$500,12,FALSE)</f>
        <v>#N/A</v>
      </c>
      <c r="X1229" s="40" t="e">
        <f>VLOOKUP($B1229,期貨大額交易人未沖銷部位!$A$4:$O$499,4,FALSE)</f>
        <v>#N/A</v>
      </c>
      <c r="Y1229" s="40" t="e">
        <f>VLOOKUP($B1229,期貨大額交易人未沖銷部位!$A$4:$O$499,7,FALSE)</f>
        <v>#N/A</v>
      </c>
      <c r="Z1229" s="40" t="e">
        <f>VLOOKUP($B1229,期貨大額交易人未沖銷部位!$A$4:$O$499,10,FALSE)</f>
        <v>#N/A</v>
      </c>
      <c r="AA1229" s="40" t="e">
        <f>VLOOKUP($B1229,期貨大額交易人未沖銷部位!$A$4:$O$499,13,FALSE)</f>
        <v>#N/A</v>
      </c>
      <c r="AB1229" s="40" t="e">
        <f>VLOOKUP($B1229,期貨大額交易人未沖銷部位!$A$4:$O$499,14,FALSE)</f>
        <v>#N/A</v>
      </c>
      <c r="AC1229" s="40" t="e">
        <f>VLOOKUP($B1229,期貨大額交易人未沖銷部位!$A$4:$O$499,15,FALSE)</f>
        <v>#N/A</v>
      </c>
      <c r="AD1229" s="33" t="e">
        <f>VLOOKUP($B1229,三大美股走勢!$A$4:$J$495,4,FALSE)</f>
        <v>#N/A</v>
      </c>
      <c r="AE1229" s="33" t="e">
        <f>VLOOKUP($B1229,三大美股走勢!$A$4:$J$495,7,FALSE)</f>
        <v>#N/A</v>
      </c>
      <c r="AF1229" s="33" t="e">
        <f>VLOOKUP($B1229,三大美股走勢!$A$4:$J$495,10,FALSE)</f>
        <v>#N/A</v>
      </c>
    </row>
    <row r="1230" spans="2:32">
      <c r="B1230" s="32">
        <v>44009</v>
      </c>
      <c r="C1230" s="33" t="e">
        <f>VLOOKUP($B1230,大盤與近月台指!$A$4:$I$499,2,FALSE)</f>
        <v>#N/A</v>
      </c>
      <c r="D1230" s="34" t="e">
        <f>VLOOKUP($B1230,大盤與近月台指!$A$4:$I$499,3,FALSE)</f>
        <v>#N/A</v>
      </c>
      <c r="E1230" s="35" t="e">
        <f>VLOOKUP($B1230,大盤與近月台指!$A$4:$I$499,4,FALSE)</f>
        <v>#N/A</v>
      </c>
      <c r="F1230" s="33" t="e">
        <f>VLOOKUP($B1230,大盤與近月台指!$A$4:$I$499,5,FALSE)</f>
        <v>#N/A</v>
      </c>
      <c r="G1230" s="49" t="e">
        <f>VLOOKUP($B1230,三大法人買賣超!$A$4:$I$500,3,FALSE)</f>
        <v>#N/A</v>
      </c>
      <c r="H1230" s="34" t="e">
        <f>VLOOKUP($B1230,三大法人買賣超!$A$4:$I$500,5,FALSE)</f>
        <v>#N/A</v>
      </c>
      <c r="I1230" s="27" t="e">
        <f>VLOOKUP($B1230,三大法人買賣超!$A$4:$I$500,7,FALSE)</f>
        <v>#N/A</v>
      </c>
      <c r="J1230" s="27" t="e">
        <f>VLOOKUP($B1230,三大法人買賣超!$A$4:$I$500,9,FALSE)</f>
        <v>#N/A</v>
      </c>
      <c r="K1230" s="37">
        <f>新台幣匯率美元指數!B1231</f>
        <v>0</v>
      </c>
      <c r="L1230" s="38">
        <f>新台幣匯率美元指數!C1231</f>
        <v>0</v>
      </c>
      <c r="M1230" s="39">
        <f>新台幣匯率美元指數!D1231</f>
        <v>0</v>
      </c>
      <c r="N1230" s="27" t="e">
        <f>VLOOKUP($B1230,外資期貨未平倉口數!$A$4:$M$499,4,FALSE)</f>
        <v>#N/A</v>
      </c>
      <c r="O1230" s="27" t="e">
        <f>VLOOKUP($B1230,外資期貨未平倉口數!$A$4:$M$499,9,FALSE)</f>
        <v>#N/A</v>
      </c>
      <c r="P1230" s="27" t="e">
        <f>VLOOKUP($B1230,外資期貨未平倉口數!$A$4:$M$499,10,FALSE)</f>
        <v>#N/A</v>
      </c>
      <c r="Q1230" s="27" t="e">
        <f>VLOOKUP($B1230,外資期貨未平倉口數!$A$4:$M$499,11,FALSE)</f>
        <v>#N/A</v>
      </c>
      <c r="R1230" s="64" t="e">
        <f>VLOOKUP($B1230,選擇權未平倉餘額!$A$4:$I$500,6,FALSE)</f>
        <v>#N/A</v>
      </c>
      <c r="S1230" s="64" t="e">
        <f>VLOOKUP($B1230,選擇權未平倉餘額!$A$4:$I$500,7,FALSE)</f>
        <v>#N/A</v>
      </c>
      <c r="T1230" s="64" t="e">
        <f>VLOOKUP($B1230,選擇權未平倉餘額!$A$4:$I$500,8,FALSE)</f>
        <v>#N/A</v>
      </c>
      <c r="U1230" s="64" t="e">
        <f>VLOOKUP($B1230,選擇權未平倉餘額!$A$4:$I$500,9,FALSE)</f>
        <v>#N/A</v>
      </c>
      <c r="V1230" s="39" t="e">
        <f>VLOOKUP($B1230,臺指選擇權P_C_Ratios!$A$4:$C$500,3,FALSE)</f>
        <v>#N/A</v>
      </c>
      <c r="W1230" s="41" t="e">
        <f>VLOOKUP($B1230,散戶多空比!$A$6:$L$500,12,FALSE)</f>
        <v>#N/A</v>
      </c>
      <c r="X1230" s="40" t="e">
        <f>VLOOKUP($B1230,期貨大額交易人未沖銷部位!$A$4:$O$499,4,FALSE)</f>
        <v>#N/A</v>
      </c>
      <c r="Y1230" s="40" t="e">
        <f>VLOOKUP($B1230,期貨大額交易人未沖銷部位!$A$4:$O$499,7,FALSE)</f>
        <v>#N/A</v>
      </c>
      <c r="Z1230" s="40" t="e">
        <f>VLOOKUP($B1230,期貨大額交易人未沖銷部位!$A$4:$O$499,10,FALSE)</f>
        <v>#N/A</v>
      </c>
      <c r="AA1230" s="40" t="e">
        <f>VLOOKUP($B1230,期貨大額交易人未沖銷部位!$A$4:$O$499,13,FALSE)</f>
        <v>#N/A</v>
      </c>
      <c r="AB1230" s="40" t="e">
        <f>VLOOKUP($B1230,期貨大額交易人未沖銷部位!$A$4:$O$499,14,FALSE)</f>
        <v>#N/A</v>
      </c>
      <c r="AC1230" s="40" t="e">
        <f>VLOOKUP($B1230,期貨大額交易人未沖銷部位!$A$4:$O$499,15,FALSE)</f>
        <v>#N/A</v>
      </c>
      <c r="AD1230" s="33" t="e">
        <f>VLOOKUP($B1230,三大美股走勢!$A$4:$J$495,4,FALSE)</f>
        <v>#N/A</v>
      </c>
      <c r="AE1230" s="33" t="e">
        <f>VLOOKUP($B1230,三大美股走勢!$A$4:$J$495,7,FALSE)</f>
        <v>#N/A</v>
      </c>
      <c r="AF1230" s="33" t="e">
        <f>VLOOKUP($B1230,三大美股走勢!$A$4:$J$495,10,FALSE)</f>
        <v>#N/A</v>
      </c>
    </row>
    <row r="1231" spans="2:32">
      <c r="B1231" s="32">
        <v>44010</v>
      </c>
      <c r="C1231" s="33" t="e">
        <f>VLOOKUP($B1231,大盤與近月台指!$A$4:$I$499,2,FALSE)</f>
        <v>#N/A</v>
      </c>
      <c r="D1231" s="34" t="e">
        <f>VLOOKUP($B1231,大盤與近月台指!$A$4:$I$499,3,FALSE)</f>
        <v>#N/A</v>
      </c>
      <c r="E1231" s="35" t="e">
        <f>VLOOKUP($B1231,大盤與近月台指!$A$4:$I$499,4,FALSE)</f>
        <v>#N/A</v>
      </c>
      <c r="F1231" s="33" t="e">
        <f>VLOOKUP($B1231,大盤與近月台指!$A$4:$I$499,5,FALSE)</f>
        <v>#N/A</v>
      </c>
      <c r="G1231" s="49" t="e">
        <f>VLOOKUP($B1231,三大法人買賣超!$A$4:$I$500,3,FALSE)</f>
        <v>#N/A</v>
      </c>
      <c r="H1231" s="34" t="e">
        <f>VLOOKUP($B1231,三大法人買賣超!$A$4:$I$500,5,FALSE)</f>
        <v>#N/A</v>
      </c>
      <c r="I1231" s="27" t="e">
        <f>VLOOKUP($B1231,三大法人買賣超!$A$4:$I$500,7,FALSE)</f>
        <v>#N/A</v>
      </c>
      <c r="J1231" s="27" t="e">
        <f>VLOOKUP($B1231,三大法人買賣超!$A$4:$I$500,9,FALSE)</f>
        <v>#N/A</v>
      </c>
      <c r="K1231" s="37">
        <f>新台幣匯率美元指數!B1232</f>
        <v>0</v>
      </c>
      <c r="L1231" s="38">
        <f>新台幣匯率美元指數!C1232</f>
        <v>0</v>
      </c>
      <c r="M1231" s="39">
        <f>新台幣匯率美元指數!D1232</f>
        <v>0</v>
      </c>
      <c r="N1231" s="27" t="e">
        <f>VLOOKUP($B1231,外資期貨未平倉口數!$A$4:$M$499,4,FALSE)</f>
        <v>#N/A</v>
      </c>
      <c r="O1231" s="27" t="e">
        <f>VLOOKUP($B1231,外資期貨未平倉口數!$A$4:$M$499,9,FALSE)</f>
        <v>#N/A</v>
      </c>
      <c r="P1231" s="27" t="e">
        <f>VLOOKUP($B1231,外資期貨未平倉口數!$A$4:$M$499,10,FALSE)</f>
        <v>#N/A</v>
      </c>
      <c r="Q1231" s="27" t="e">
        <f>VLOOKUP($B1231,外資期貨未平倉口數!$A$4:$M$499,11,FALSE)</f>
        <v>#N/A</v>
      </c>
      <c r="R1231" s="64" t="e">
        <f>VLOOKUP($B1231,選擇權未平倉餘額!$A$4:$I$500,6,FALSE)</f>
        <v>#N/A</v>
      </c>
      <c r="S1231" s="64" t="e">
        <f>VLOOKUP($B1231,選擇權未平倉餘額!$A$4:$I$500,7,FALSE)</f>
        <v>#N/A</v>
      </c>
      <c r="T1231" s="64" t="e">
        <f>VLOOKUP($B1231,選擇權未平倉餘額!$A$4:$I$500,8,FALSE)</f>
        <v>#N/A</v>
      </c>
      <c r="U1231" s="64" t="e">
        <f>VLOOKUP($B1231,選擇權未平倉餘額!$A$4:$I$500,9,FALSE)</f>
        <v>#N/A</v>
      </c>
      <c r="V1231" s="39" t="e">
        <f>VLOOKUP($B1231,臺指選擇權P_C_Ratios!$A$4:$C$500,3,FALSE)</f>
        <v>#N/A</v>
      </c>
      <c r="W1231" s="41" t="e">
        <f>VLOOKUP($B1231,散戶多空比!$A$6:$L$500,12,FALSE)</f>
        <v>#N/A</v>
      </c>
      <c r="X1231" s="40" t="e">
        <f>VLOOKUP($B1231,期貨大額交易人未沖銷部位!$A$4:$O$499,4,FALSE)</f>
        <v>#N/A</v>
      </c>
      <c r="Y1231" s="40" t="e">
        <f>VLOOKUP($B1231,期貨大額交易人未沖銷部位!$A$4:$O$499,7,FALSE)</f>
        <v>#N/A</v>
      </c>
      <c r="Z1231" s="40" t="e">
        <f>VLOOKUP($B1231,期貨大額交易人未沖銷部位!$A$4:$O$499,10,FALSE)</f>
        <v>#N/A</v>
      </c>
      <c r="AA1231" s="40" t="e">
        <f>VLOOKUP($B1231,期貨大額交易人未沖銷部位!$A$4:$O$499,13,FALSE)</f>
        <v>#N/A</v>
      </c>
      <c r="AB1231" s="40" t="e">
        <f>VLOOKUP($B1231,期貨大額交易人未沖銷部位!$A$4:$O$499,14,FALSE)</f>
        <v>#N/A</v>
      </c>
      <c r="AC1231" s="40" t="e">
        <f>VLOOKUP($B1231,期貨大額交易人未沖銷部位!$A$4:$O$499,15,FALSE)</f>
        <v>#N/A</v>
      </c>
      <c r="AD1231" s="33" t="e">
        <f>VLOOKUP($B1231,三大美股走勢!$A$4:$J$495,4,FALSE)</f>
        <v>#N/A</v>
      </c>
      <c r="AE1231" s="33" t="e">
        <f>VLOOKUP($B1231,三大美股走勢!$A$4:$J$495,7,FALSE)</f>
        <v>#N/A</v>
      </c>
      <c r="AF1231" s="33" t="e">
        <f>VLOOKUP($B1231,三大美股走勢!$A$4:$J$495,10,FALSE)</f>
        <v>#N/A</v>
      </c>
    </row>
    <row r="1232" spans="2:32">
      <c r="B1232" s="32">
        <v>44011</v>
      </c>
      <c r="C1232" s="33" t="e">
        <f>VLOOKUP($B1232,大盤與近月台指!$A$4:$I$499,2,FALSE)</f>
        <v>#N/A</v>
      </c>
      <c r="D1232" s="34" t="e">
        <f>VLOOKUP($B1232,大盤與近月台指!$A$4:$I$499,3,FALSE)</f>
        <v>#N/A</v>
      </c>
      <c r="E1232" s="35" t="e">
        <f>VLOOKUP($B1232,大盤與近月台指!$A$4:$I$499,4,FALSE)</f>
        <v>#N/A</v>
      </c>
      <c r="F1232" s="33" t="e">
        <f>VLOOKUP($B1232,大盤與近月台指!$A$4:$I$499,5,FALSE)</f>
        <v>#N/A</v>
      </c>
      <c r="G1232" s="49" t="e">
        <f>VLOOKUP($B1232,三大法人買賣超!$A$4:$I$500,3,FALSE)</f>
        <v>#N/A</v>
      </c>
      <c r="H1232" s="34" t="e">
        <f>VLOOKUP($B1232,三大法人買賣超!$A$4:$I$500,5,FALSE)</f>
        <v>#N/A</v>
      </c>
      <c r="I1232" s="27" t="e">
        <f>VLOOKUP($B1232,三大法人買賣超!$A$4:$I$500,7,FALSE)</f>
        <v>#N/A</v>
      </c>
      <c r="J1232" s="27" t="e">
        <f>VLOOKUP($B1232,三大法人買賣超!$A$4:$I$500,9,FALSE)</f>
        <v>#N/A</v>
      </c>
      <c r="K1232" s="37">
        <f>新台幣匯率美元指數!B1233</f>
        <v>0</v>
      </c>
      <c r="L1232" s="38">
        <f>新台幣匯率美元指數!C1233</f>
        <v>0</v>
      </c>
      <c r="M1232" s="39">
        <f>新台幣匯率美元指數!D1233</f>
        <v>0</v>
      </c>
      <c r="N1232" s="27" t="e">
        <f>VLOOKUP($B1232,外資期貨未平倉口數!$A$4:$M$499,4,FALSE)</f>
        <v>#N/A</v>
      </c>
      <c r="O1232" s="27" t="e">
        <f>VLOOKUP($B1232,外資期貨未平倉口數!$A$4:$M$499,9,FALSE)</f>
        <v>#N/A</v>
      </c>
      <c r="P1232" s="27" t="e">
        <f>VLOOKUP($B1232,外資期貨未平倉口數!$A$4:$M$499,10,FALSE)</f>
        <v>#N/A</v>
      </c>
      <c r="Q1232" s="27" t="e">
        <f>VLOOKUP($B1232,外資期貨未平倉口數!$A$4:$M$499,11,FALSE)</f>
        <v>#N/A</v>
      </c>
      <c r="R1232" s="64" t="e">
        <f>VLOOKUP($B1232,選擇權未平倉餘額!$A$4:$I$500,6,FALSE)</f>
        <v>#N/A</v>
      </c>
      <c r="S1232" s="64" t="e">
        <f>VLOOKUP($B1232,選擇權未平倉餘額!$A$4:$I$500,7,FALSE)</f>
        <v>#N/A</v>
      </c>
      <c r="T1232" s="64" t="e">
        <f>VLOOKUP($B1232,選擇權未平倉餘額!$A$4:$I$500,8,FALSE)</f>
        <v>#N/A</v>
      </c>
      <c r="U1232" s="64" t="e">
        <f>VLOOKUP($B1232,選擇權未平倉餘額!$A$4:$I$500,9,FALSE)</f>
        <v>#N/A</v>
      </c>
      <c r="V1232" s="39" t="e">
        <f>VLOOKUP($B1232,臺指選擇權P_C_Ratios!$A$4:$C$500,3,FALSE)</f>
        <v>#N/A</v>
      </c>
      <c r="W1232" s="41" t="e">
        <f>VLOOKUP($B1232,散戶多空比!$A$6:$L$500,12,FALSE)</f>
        <v>#N/A</v>
      </c>
      <c r="X1232" s="40" t="e">
        <f>VLOOKUP($B1232,期貨大額交易人未沖銷部位!$A$4:$O$499,4,FALSE)</f>
        <v>#N/A</v>
      </c>
      <c r="Y1232" s="40" t="e">
        <f>VLOOKUP($B1232,期貨大額交易人未沖銷部位!$A$4:$O$499,7,FALSE)</f>
        <v>#N/A</v>
      </c>
      <c r="Z1232" s="40" t="e">
        <f>VLOOKUP($B1232,期貨大額交易人未沖銷部位!$A$4:$O$499,10,FALSE)</f>
        <v>#N/A</v>
      </c>
      <c r="AA1232" s="40" t="e">
        <f>VLOOKUP($B1232,期貨大額交易人未沖銷部位!$A$4:$O$499,13,FALSE)</f>
        <v>#N/A</v>
      </c>
      <c r="AB1232" s="40" t="e">
        <f>VLOOKUP($B1232,期貨大額交易人未沖銷部位!$A$4:$O$499,14,FALSE)</f>
        <v>#N/A</v>
      </c>
      <c r="AC1232" s="40" t="e">
        <f>VLOOKUP($B1232,期貨大額交易人未沖銷部位!$A$4:$O$499,15,FALSE)</f>
        <v>#N/A</v>
      </c>
      <c r="AD1232" s="33" t="e">
        <f>VLOOKUP($B1232,三大美股走勢!$A$4:$J$495,4,FALSE)</f>
        <v>#N/A</v>
      </c>
      <c r="AE1232" s="33" t="e">
        <f>VLOOKUP($B1232,三大美股走勢!$A$4:$J$495,7,FALSE)</f>
        <v>#N/A</v>
      </c>
      <c r="AF1232" s="33" t="e">
        <f>VLOOKUP($B1232,三大美股走勢!$A$4:$J$495,10,FALSE)</f>
        <v>#N/A</v>
      </c>
    </row>
    <row r="1233" spans="2:32">
      <c r="B1233" s="32">
        <v>44012</v>
      </c>
      <c r="C1233" s="33" t="e">
        <f>VLOOKUP($B1233,大盤與近月台指!$A$4:$I$499,2,FALSE)</f>
        <v>#N/A</v>
      </c>
      <c r="D1233" s="34" t="e">
        <f>VLOOKUP($B1233,大盤與近月台指!$A$4:$I$499,3,FALSE)</f>
        <v>#N/A</v>
      </c>
      <c r="E1233" s="35" t="e">
        <f>VLOOKUP($B1233,大盤與近月台指!$A$4:$I$499,4,FALSE)</f>
        <v>#N/A</v>
      </c>
      <c r="F1233" s="33" t="e">
        <f>VLOOKUP($B1233,大盤與近月台指!$A$4:$I$499,5,FALSE)</f>
        <v>#N/A</v>
      </c>
      <c r="G1233" s="49" t="e">
        <f>VLOOKUP($B1233,三大法人買賣超!$A$4:$I$500,3,FALSE)</f>
        <v>#N/A</v>
      </c>
      <c r="H1233" s="34" t="e">
        <f>VLOOKUP($B1233,三大法人買賣超!$A$4:$I$500,5,FALSE)</f>
        <v>#N/A</v>
      </c>
      <c r="I1233" s="27" t="e">
        <f>VLOOKUP($B1233,三大法人買賣超!$A$4:$I$500,7,FALSE)</f>
        <v>#N/A</v>
      </c>
      <c r="J1233" s="27" t="e">
        <f>VLOOKUP($B1233,三大法人買賣超!$A$4:$I$500,9,FALSE)</f>
        <v>#N/A</v>
      </c>
      <c r="K1233" s="37">
        <f>新台幣匯率美元指數!B1234</f>
        <v>0</v>
      </c>
      <c r="L1233" s="38">
        <f>新台幣匯率美元指數!C1234</f>
        <v>0</v>
      </c>
      <c r="M1233" s="39">
        <f>新台幣匯率美元指數!D1234</f>
        <v>0</v>
      </c>
      <c r="N1233" s="27" t="e">
        <f>VLOOKUP($B1233,外資期貨未平倉口數!$A$4:$M$499,4,FALSE)</f>
        <v>#N/A</v>
      </c>
      <c r="O1233" s="27" t="e">
        <f>VLOOKUP($B1233,外資期貨未平倉口數!$A$4:$M$499,9,FALSE)</f>
        <v>#N/A</v>
      </c>
      <c r="P1233" s="27" t="e">
        <f>VLOOKUP($B1233,外資期貨未平倉口數!$A$4:$M$499,10,FALSE)</f>
        <v>#N/A</v>
      </c>
      <c r="Q1233" s="27" t="e">
        <f>VLOOKUP($B1233,外資期貨未平倉口數!$A$4:$M$499,11,FALSE)</f>
        <v>#N/A</v>
      </c>
      <c r="R1233" s="64" t="e">
        <f>VLOOKUP($B1233,選擇權未平倉餘額!$A$4:$I$500,6,FALSE)</f>
        <v>#N/A</v>
      </c>
      <c r="S1233" s="64" t="e">
        <f>VLOOKUP($B1233,選擇權未平倉餘額!$A$4:$I$500,7,FALSE)</f>
        <v>#N/A</v>
      </c>
      <c r="T1233" s="64" t="e">
        <f>VLOOKUP($B1233,選擇權未平倉餘額!$A$4:$I$500,8,FALSE)</f>
        <v>#N/A</v>
      </c>
      <c r="U1233" s="64" t="e">
        <f>VLOOKUP($B1233,選擇權未平倉餘額!$A$4:$I$500,9,FALSE)</f>
        <v>#N/A</v>
      </c>
      <c r="V1233" s="39" t="e">
        <f>VLOOKUP($B1233,臺指選擇權P_C_Ratios!$A$4:$C$500,3,FALSE)</f>
        <v>#N/A</v>
      </c>
      <c r="W1233" s="41" t="e">
        <f>VLOOKUP($B1233,散戶多空比!$A$6:$L$500,12,FALSE)</f>
        <v>#N/A</v>
      </c>
      <c r="X1233" s="40" t="e">
        <f>VLOOKUP($B1233,期貨大額交易人未沖銷部位!$A$4:$O$499,4,FALSE)</f>
        <v>#N/A</v>
      </c>
      <c r="Y1233" s="40" t="e">
        <f>VLOOKUP($B1233,期貨大額交易人未沖銷部位!$A$4:$O$499,7,FALSE)</f>
        <v>#N/A</v>
      </c>
      <c r="Z1233" s="40" t="e">
        <f>VLOOKUP($B1233,期貨大額交易人未沖銷部位!$A$4:$O$499,10,FALSE)</f>
        <v>#N/A</v>
      </c>
      <c r="AA1233" s="40" t="e">
        <f>VLOOKUP($B1233,期貨大額交易人未沖銷部位!$A$4:$O$499,13,FALSE)</f>
        <v>#N/A</v>
      </c>
      <c r="AB1233" s="40" t="e">
        <f>VLOOKUP($B1233,期貨大額交易人未沖銷部位!$A$4:$O$499,14,FALSE)</f>
        <v>#N/A</v>
      </c>
      <c r="AC1233" s="40" t="e">
        <f>VLOOKUP($B1233,期貨大額交易人未沖銷部位!$A$4:$O$499,15,FALSE)</f>
        <v>#N/A</v>
      </c>
      <c r="AD1233" s="33" t="e">
        <f>VLOOKUP($B1233,三大美股走勢!$A$4:$J$495,4,FALSE)</f>
        <v>#N/A</v>
      </c>
      <c r="AE1233" s="33" t="e">
        <f>VLOOKUP($B1233,三大美股走勢!$A$4:$J$495,7,FALSE)</f>
        <v>#N/A</v>
      </c>
      <c r="AF1233" s="33" t="e">
        <f>VLOOKUP($B1233,三大美股走勢!$A$4:$J$495,10,FALSE)</f>
        <v>#N/A</v>
      </c>
    </row>
    <row r="1234" spans="2:32">
      <c r="B1234" s="32">
        <v>44013</v>
      </c>
      <c r="C1234" s="33" t="e">
        <f>VLOOKUP($B1234,大盤與近月台指!$A$4:$I$499,2,FALSE)</f>
        <v>#N/A</v>
      </c>
      <c r="D1234" s="34" t="e">
        <f>VLOOKUP($B1234,大盤與近月台指!$A$4:$I$499,3,FALSE)</f>
        <v>#N/A</v>
      </c>
      <c r="E1234" s="35" t="e">
        <f>VLOOKUP($B1234,大盤與近月台指!$A$4:$I$499,4,FALSE)</f>
        <v>#N/A</v>
      </c>
      <c r="F1234" s="33" t="e">
        <f>VLOOKUP($B1234,大盤與近月台指!$A$4:$I$499,5,FALSE)</f>
        <v>#N/A</v>
      </c>
      <c r="G1234" s="49" t="e">
        <f>VLOOKUP($B1234,三大法人買賣超!$A$4:$I$500,3,FALSE)</f>
        <v>#N/A</v>
      </c>
      <c r="H1234" s="34" t="e">
        <f>VLOOKUP($B1234,三大法人買賣超!$A$4:$I$500,5,FALSE)</f>
        <v>#N/A</v>
      </c>
      <c r="I1234" s="27" t="e">
        <f>VLOOKUP($B1234,三大法人買賣超!$A$4:$I$500,7,FALSE)</f>
        <v>#N/A</v>
      </c>
      <c r="J1234" s="27" t="e">
        <f>VLOOKUP($B1234,三大法人買賣超!$A$4:$I$500,9,FALSE)</f>
        <v>#N/A</v>
      </c>
      <c r="K1234" s="37">
        <f>新台幣匯率美元指數!B1235</f>
        <v>0</v>
      </c>
      <c r="L1234" s="38">
        <f>新台幣匯率美元指數!C1235</f>
        <v>0</v>
      </c>
      <c r="M1234" s="39">
        <f>新台幣匯率美元指數!D1235</f>
        <v>0</v>
      </c>
      <c r="N1234" s="27" t="e">
        <f>VLOOKUP($B1234,外資期貨未平倉口數!$A$4:$M$499,4,FALSE)</f>
        <v>#N/A</v>
      </c>
      <c r="O1234" s="27" t="e">
        <f>VLOOKUP($B1234,外資期貨未平倉口數!$A$4:$M$499,9,FALSE)</f>
        <v>#N/A</v>
      </c>
      <c r="P1234" s="27" t="e">
        <f>VLOOKUP($B1234,外資期貨未平倉口數!$A$4:$M$499,10,FALSE)</f>
        <v>#N/A</v>
      </c>
      <c r="Q1234" s="27" t="e">
        <f>VLOOKUP($B1234,外資期貨未平倉口數!$A$4:$M$499,11,FALSE)</f>
        <v>#N/A</v>
      </c>
      <c r="R1234" s="64" t="e">
        <f>VLOOKUP($B1234,選擇權未平倉餘額!$A$4:$I$500,6,FALSE)</f>
        <v>#N/A</v>
      </c>
      <c r="S1234" s="64" t="e">
        <f>VLOOKUP($B1234,選擇權未平倉餘額!$A$4:$I$500,7,FALSE)</f>
        <v>#N/A</v>
      </c>
      <c r="T1234" s="64" t="e">
        <f>VLOOKUP($B1234,選擇權未平倉餘額!$A$4:$I$500,8,FALSE)</f>
        <v>#N/A</v>
      </c>
      <c r="U1234" s="64" t="e">
        <f>VLOOKUP($B1234,選擇權未平倉餘額!$A$4:$I$500,9,FALSE)</f>
        <v>#N/A</v>
      </c>
      <c r="V1234" s="39" t="e">
        <f>VLOOKUP($B1234,臺指選擇權P_C_Ratios!$A$4:$C$500,3,FALSE)</f>
        <v>#N/A</v>
      </c>
      <c r="W1234" s="41" t="e">
        <f>VLOOKUP($B1234,散戶多空比!$A$6:$L$500,12,FALSE)</f>
        <v>#N/A</v>
      </c>
      <c r="X1234" s="40" t="e">
        <f>VLOOKUP($B1234,期貨大額交易人未沖銷部位!$A$4:$O$499,4,FALSE)</f>
        <v>#N/A</v>
      </c>
      <c r="Y1234" s="40" t="e">
        <f>VLOOKUP($B1234,期貨大額交易人未沖銷部位!$A$4:$O$499,7,FALSE)</f>
        <v>#N/A</v>
      </c>
      <c r="Z1234" s="40" t="e">
        <f>VLOOKUP($B1234,期貨大額交易人未沖銷部位!$A$4:$O$499,10,FALSE)</f>
        <v>#N/A</v>
      </c>
      <c r="AA1234" s="40" t="e">
        <f>VLOOKUP($B1234,期貨大額交易人未沖銷部位!$A$4:$O$499,13,FALSE)</f>
        <v>#N/A</v>
      </c>
      <c r="AB1234" s="40" t="e">
        <f>VLOOKUP($B1234,期貨大額交易人未沖銷部位!$A$4:$O$499,14,FALSE)</f>
        <v>#N/A</v>
      </c>
      <c r="AC1234" s="40" t="e">
        <f>VLOOKUP($B1234,期貨大額交易人未沖銷部位!$A$4:$O$499,15,FALSE)</f>
        <v>#N/A</v>
      </c>
      <c r="AD1234" s="33" t="e">
        <f>VLOOKUP($B1234,三大美股走勢!$A$4:$J$495,4,FALSE)</f>
        <v>#N/A</v>
      </c>
      <c r="AE1234" s="33" t="e">
        <f>VLOOKUP($B1234,三大美股走勢!$A$4:$J$495,7,FALSE)</f>
        <v>#N/A</v>
      </c>
      <c r="AF1234" s="33" t="e">
        <f>VLOOKUP($B1234,三大美股走勢!$A$4:$J$495,10,FALSE)</f>
        <v>#N/A</v>
      </c>
    </row>
    <row r="1235" spans="2:32">
      <c r="B1235" s="32">
        <v>44014</v>
      </c>
      <c r="C1235" s="33" t="e">
        <f>VLOOKUP($B1235,大盤與近月台指!$A$4:$I$499,2,FALSE)</f>
        <v>#N/A</v>
      </c>
      <c r="D1235" s="34" t="e">
        <f>VLOOKUP($B1235,大盤與近月台指!$A$4:$I$499,3,FALSE)</f>
        <v>#N/A</v>
      </c>
      <c r="E1235" s="35" t="e">
        <f>VLOOKUP($B1235,大盤與近月台指!$A$4:$I$499,4,FALSE)</f>
        <v>#N/A</v>
      </c>
      <c r="F1235" s="33" t="e">
        <f>VLOOKUP($B1235,大盤與近月台指!$A$4:$I$499,5,FALSE)</f>
        <v>#N/A</v>
      </c>
      <c r="G1235" s="49" t="e">
        <f>VLOOKUP($B1235,三大法人買賣超!$A$4:$I$500,3,FALSE)</f>
        <v>#N/A</v>
      </c>
      <c r="H1235" s="34" t="e">
        <f>VLOOKUP($B1235,三大法人買賣超!$A$4:$I$500,5,FALSE)</f>
        <v>#N/A</v>
      </c>
      <c r="I1235" s="27" t="e">
        <f>VLOOKUP($B1235,三大法人買賣超!$A$4:$I$500,7,FALSE)</f>
        <v>#N/A</v>
      </c>
      <c r="J1235" s="27" t="e">
        <f>VLOOKUP($B1235,三大法人買賣超!$A$4:$I$500,9,FALSE)</f>
        <v>#N/A</v>
      </c>
      <c r="K1235" s="37">
        <f>新台幣匯率美元指數!B1236</f>
        <v>0</v>
      </c>
      <c r="L1235" s="38">
        <f>新台幣匯率美元指數!C1236</f>
        <v>0</v>
      </c>
      <c r="M1235" s="39">
        <f>新台幣匯率美元指數!D1236</f>
        <v>0</v>
      </c>
      <c r="N1235" s="27" t="e">
        <f>VLOOKUP($B1235,外資期貨未平倉口數!$A$4:$M$499,4,FALSE)</f>
        <v>#N/A</v>
      </c>
      <c r="O1235" s="27" t="e">
        <f>VLOOKUP($B1235,外資期貨未平倉口數!$A$4:$M$499,9,FALSE)</f>
        <v>#N/A</v>
      </c>
      <c r="P1235" s="27" t="e">
        <f>VLOOKUP($B1235,外資期貨未平倉口數!$A$4:$M$499,10,FALSE)</f>
        <v>#N/A</v>
      </c>
      <c r="Q1235" s="27" t="e">
        <f>VLOOKUP($B1235,外資期貨未平倉口數!$A$4:$M$499,11,FALSE)</f>
        <v>#N/A</v>
      </c>
      <c r="R1235" s="64" t="e">
        <f>VLOOKUP($B1235,選擇權未平倉餘額!$A$4:$I$500,6,FALSE)</f>
        <v>#N/A</v>
      </c>
      <c r="S1235" s="64" t="e">
        <f>VLOOKUP($B1235,選擇權未平倉餘額!$A$4:$I$500,7,FALSE)</f>
        <v>#N/A</v>
      </c>
      <c r="T1235" s="64" t="e">
        <f>VLOOKUP($B1235,選擇權未平倉餘額!$A$4:$I$500,8,FALSE)</f>
        <v>#N/A</v>
      </c>
      <c r="U1235" s="64" t="e">
        <f>VLOOKUP($B1235,選擇權未平倉餘額!$A$4:$I$500,9,FALSE)</f>
        <v>#N/A</v>
      </c>
      <c r="V1235" s="39" t="e">
        <f>VLOOKUP($B1235,臺指選擇權P_C_Ratios!$A$4:$C$500,3,FALSE)</f>
        <v>#N/A</v>
      </c>
      <c r="W1235" s="41" t="e">
        <f>VLOOKUP($B1235,散戶多空比!$A$6:$L$500,12,FALSE)</f>
        <v>#N/A</v>
      </c>
      <c r="X1235" s="40" t="e">
        <f>VLOOKUP($B1235,期貨大額交易人未沖銷部位!$A$4:$O$499,4,FALSE)</f>
        <v>#N/A</v>
      </c>
      <c r="Y1235" s="40" t="e">
        <f>VLOOKUP($B1235,期貨大額交易人未沖銷部位!$A$4:$O$499,7,FALSE)</f>
        <v>#N/A</v>
      </c>
      <c r="Z1235" s="40" t="e">
        <f>VLOOKUP($B1235,期貨大額交易人未沖銷部位!$A$4:$O$499,10,FALSE)</f>
        <v>#N/A</v>
      </c>
      <c r="AA1235" s="40" t="e">
        <f>VLOOKUP($B1235,期貨大額交易人未沖銷部位!$A$4:$O$499,13,FALSE)</f>
        <v>#N/A</v>
      </c>
      <c r="AB1235" s="40" t="e">
        <f>VLOOKUP($B1235,期貨大額交易人未沖銷部位!$A$4:$O$499,14,FALSE)</f>
        <v>#N/A</v>
      </c>
      <c r="AC1235" s="40" t="e">
        <f>VLOOKUP($B1235,期貨大額交易人未沖銷部位!$A$4:$O$499,15,FALSE)</f>
        <v>#N/A</v>
      </c>
      <c r="AD1235" s="33" t="e">
        <f>VLOOKUP($B1235,三大美股走勢!$A$4:$J$495,4,FALSE)</f>
        <v>#N/A</v>
      </c>
      <c r="AE1235" s="33" t="e">
        <f>VLOOKUP($B1235,三大美股走勢!$A$4:$J$495,7,FALSE)</f>
        <v>#N/A</v>
      </c>
      <c r="AF1235" s="33" t="e">
        <f>VLOOKUP($B1235,三大美股走勢!$A$4:$J$495,10,FALSE)</f>
        <v>#N/A</v>
      </c>
    </row>
    <row r="1236" spans="2:32">
      <c r="B1236" s="32">
        <v>44015</v>
      </c>
      <c r="C1236" s="33" t="e">
        <f>VLOOKUP($B1236,大盤與近月台指!$A$4:$I$499,2,FALSE)</f>
        <v>#N/A</v>
      </c>
      <c r="D1236" s="34" t="e">
        <f>VLOOKUP($B1236,大盤與近月台指!$A$4:$I$499,3,FALSE)</f>
        <v>#N/A</v>
      </c>
      <c r="E1236" s="35" t="e">
        <f>VLOOKUP($B1236,大盤與近月台指!$A$4:$I$499,4,FALSE)</f>
        <v>#N/A</v>
      </c>
      <c r="F1236" s="33" t="e">
        <f>VLOOKUP($B1236,大盤與近月台指!$A$4:$I$499,5,FALSE)</f>
        <v>#N/A</v>
      </c>
      <c r="G1236" s="49" t="e">
        <f>VLOOKUP($B1236,三大法人買賣超!$A$4:$I$500,3,FALSE)</f>
        <v>#N/A</v>
      </c>
      <c r="H1236" s="34" t="e">
        <f>VLOOKUP($B1236,三大法人買賣超!$A$4:$I$500,5,FALSE)</f>
        <v>#N/A</v>
      </c>
      <c r="I1236" s="27" t="e">
        <f>VLOOKUP($B1236,三大法人買賣超!$A$4:$I$500,7,FALSE)</f>
        <v>#N/A</v>
      </c>
      <c r="J1236" s="27" t="e">
        <f>VLOOKUP($B1236,三大法人買賣超!$A$4:$I$500,9,FALSE)</f>
        <v>#N/A</v>
      </c>
      <c r="K1236" s="37">
        <f>新台幣匯率美元指數!B1237</f>
        <v>0</v>
      </c>
      <c r="L1236" s="38">
        <f>新台幣匯率美元指數!C1237</f>
        <v>0</v>
      </c>
      <c r="M1236" s="39">
        <f>新台幣匯率美元指數!D1237</f>
        <v>0</v>
      </c>
      <c r="N1236" s="27" t="e">
        <f>VLOOKUP($B1236,外資期貨未平倉口數!$A$4:$M$499,4,FALSE)</f>
        <v>#N/A</v>
      </c>
      <c r="O1236" s="27" t="e">
        <f>VLOOKUP($B1236,外資期貨未平倉口數!$A$4:$M$499,9,FALSE)</f>
        <v>#N/A</v>
      </c>
      <c r="P1236" s="27" t="e">
        <f>VLOOKUP($B1236,外資期貨未平倉口數!$A$4:$M$499,10,FALSE)</f>
        <v>#N/A</v>
      </c>
      <c r="Q1236" s="27" t="e">
        <f>VLOOKUP($B1236,外資期貨未平倉口數!$A$4:$M$499,11,FALSE)</f>
        <v>#N/A</v>
      </c>
      <c r="R1236" s="64" t="e">
        <f>VLOOKUP($B1236,選擇權未平倉餘額!$A$4:$I$500,6,FALSE)</f>
        <v>#N/A</v>
      </c>
      <c r="S1236" s="64" t="e">
        <f>VLOOKUP($B1236,選擇權未平倉餘額!$A$4:$I$500,7,FALSE)</f>
        <v>#N/A</v>
      </c>
      <c r="T1236" s="64" t="e">
        <f>VLOOKUP($B1236,選擇權未平倉餘額!$A$4:$I$500,8,FALSE)</f>
        <v>#N/A</v>
      </c>
      <c r="U1236" s="64" t="e">
        <f>VLOOKUP($B1236,選擇權未平倉餘額!$A$4:$I$500,9,FALSE)</f>
        <v>#N/A</v>
      </c>
      <c r="V1236" s="39" t="e">
        <f>VLOOKUP($B1236,臺指選擇權P_C_Ratios!$A$4:$C$500,3,FALSE)</f>
        <v>#N/A</v>
      </c>
      <c r="W1236" s="41" t="e">
        <f>VLOOKUP($B1236,散戶多空比!$A$6:$L$500,12,FALSE)</f>
        <v>#N/A</v>
      </c>
      <c r="X1236" s="40" t="e">
        <f>VLOOKUP($B1236,期貨大額交易人未沖銷部位!$A$4:$O$499,4,FALSE)</f>
        <v>#N/A</v>
      </c>
      <c r="Y1236" s="40" t="e">
        <f>VLOOKUP($B1236,期貨大額交易人未沖銷部位!$A$4:$O$499,7,FALSE)</f>
        <v>#N/A</v>
      </c>
      <c r="Z1236" s="40" t="e">
        <f>VLOOKUP($B1236,期貨大額交易人未沖銷部位!$A$4:$O$499,10,FALSE)</f>
        <v>#N/A</v>
      </c>
      <c r="AA1236" s="40" t="e">
        <f>VLOOKUP($B1236,期貨大額交易人未沖銷部位!$A$4:$O$499,13,FALSE)</f>
        <v>#N/A</v>
      </c>
      <c r="AB1236" s="40" t="e">
        <f>VLOOKUP($B1236,期貨大額交易人未沖銷部位!$A$4:$O$499,14,FALSE)</f>
        <v>#N/A</v>
      </c>
      <c r="AC1236" s="40" t="e">
        <f>VLOOKUP($B1236,期貨大額交易人未沖銷部位!$A$4:$O$499,15,FALSE)</f>
        <v>#N/A</v>
      </c>
      <c r="AD1236" s="33" t="e">
        <f>VLOOKUP($B1236,三大美股走勢!$A$4:$J$495,4,FALSE)</f>
        <v>#N/A</v>
      </c>
      <c r="AE1236" s="33" t="e">
        <f>VLOOKUP($B1236,三大美股走勢!$A$4:$J$495,7,FALSE)</f>
        <v>#N/A</v>
      </c>
      <c r="AF1236" s="33" t="e">
        <f>VLOOKUP($B1236,三大美股走勢!$A$4:$J$495,10,FALSE)</f>
        <v>#N/A</v>
      </c>
    </row>
    <row r="1237" spans="2:32">
      <c r="B1237" s="32">
        <v>44016</v>
      </c>
      <c r="C1237" s="33" t="e">
        <f>VLOOKUP($B1237,大盤與近月台指!$A$4:$I$499,2,FALSE)</f>
        <v>#N/A</v>
      </c>
      <c r="D1237" s="34" t="e">
        <f>VLOOKUP($B1237,大盤與近月台指!$A$4:$I$499,3,FALSE)</f>
        <v>#N/A</v>
      </c>
      <c r="E1237" s="35" t="e">
        <f>VLOOKUP($B1237,大盤與近月台指!$A$4:$I$499,4,FALSE)</f>
        <v>#N/A</v>
      </c>
      <c r="F1237" s="33" t="e">
        <f>VLOOKUP($B1237,大盤與近月台指!$A$4:$I$499,5,FALSE)</f>
        <v>#N/A</v>
      </c>
      <c r="G1237" s="49" t="e">
        <f>VLOOKUP($B1237,三大法人買賣超!$A$4:$I$500,3,FALSE)</f>
        <v>#N/A</v>
      </c>
      <c r="H1237" s="34" t="e">
        <f>VLOOKUP($B1237,三大法人買賣超!$A$4:$I$500,5,FALSE)</f>
        <v>#N/A</v>
      </c>
      <c r="I1237" s="27" t="e">
        <f>VLOOKUP($B1237,三大法人買賣超!$A$4:$I$500,7,FALSE)</f>
        <v>#N/A</v>
      </c>
      <c r="J1237" s="27" t="e">
        <f>VLOOKUP($B1237,三大法人買賣超!$A$4:$I$500,9,FALSE)</f>
        <v>#N/A</v>
      </c>
      <c r="K1237" s="37">
        <f>新台幣匯率美元指數!B1238</f>
        <v>0</v>
      </c>
      <c r="L1237" s="38">
        <f>新台幣匯率美元指數!C1238</f>
        <v>0</v>
      </c>
      <c r="M1237" s="39">
        <f>新台幣匯率美元指數!D1238</f>
        <v>0</v>
      </c>
      <c r="N1237" s="27" t="e">
        <f>VLOOKUP($B1237,外資期貨未平倉口數!$A$4:$M$499,4,FALSE)</f>
        <v>#N/A</v>
      </c>
      <c r="O1237" s="27" t="e">
        <f>VLOOKUP($B1237,外資期貨未平倉口數!$A$4:$M$499,9,FALSE)</f>
        <v>#N/A</v>
      </c>
      <c r="P1237" s="27" t="e">
        <f>VLOOKUP($B1237,外資期貨未平倉口數!$A$4:$M$499,10,FALSE)</f>
        <v>#N/A</v>
      </c>
      <c r="Q1237" s="27" t="e">
        <f>VLOOKUP($B1237,外資期貨未平倉口數!$A$4:$M$499,11,FALSE)</f>
        <v>#N/A</v>
      </c>
      <c r="R1237" s="64" t="e">
        <f>VLOOKUP($B1237,選擇權未平倉餘額!$A$4:$I$500,6,FALSE)</f>
        <v>#N/A</v>
      </c>
      <c r="S1237" s="64" t="e">
        <f>VLOOKUP($B1237,選擇權未平倉餘額!$A$4:$I$500,7,FALSE)</f>
        <v>#N/A</v>
      </c>
      <c r="T1237" s="64" t="e">
        <f>VLOOKUP($B1237,選擇權未平倉餘額!$A$4:$I$500,8,FALSE)</f>
        <v>#N/A</v>
      </c>
      <c r="U1237" s="64" t="e">
        <f>VLOOKUP($B1237,選擇權未平倉餘額!$A$4:$I$500,9,FALSE)</f>
        <v>#N/A</v>
      </c>
      <c r="V1237" s="39" t="e">
        <f>VLOOKUP($B1237,臺指選擇權P_C_Ratios!$A$4:$C$500,3,FALSE)</f>
        <v>#N/A</v>
      </c>
      <c r="W1237" s="41" t="e">
        <f>VLOOKUP($B1237,散戶多空比!$A$6:$L$500,12,FALSE)</f>
        <v>#N/A</v>
      </c>
      <c r="X1237" s="40" t="e">
        <f>VLOOKUP($B1237,期貨大額交易人未沖銷部位!$A$4:$O$499,4,FALSE)</f>
        <v>#N/A</v>
      </c>
      <c r="Y1237" s="40" t="e">
        <f>VLOOKUP($B1237,期貨大額交易人未沖銷部位!$A$4:$O$499,7,FALSE)</f>
        <v>#N/A</v>
      </c>
      <c r="Z1237" s="40" t="e">
        <f>VLOOKUP($B1237,期貨大額交易人未沖銷部位!$A$4:$O$499,10,FALSE)</f>
        <v>#N/A</v>
      </c>
      <c r="AA1237" s="40" t="e">
        <f>VLOOKUP($B1237,期貨大額交易人未沖銷部位!$A$4:$O$499,13,FALSE)</f>
        <v>#N/A</v>
      </c>
      <c r="AB1237" s="40" t="e">
        <f>VLOOKUP($B1237,期貨大額交易人未沖銷部位!$A$4:$O$499,14,FALSE)</f>
        <v>#N/A</v>
      </c>
      <c r="AC1237" s="40" t="e">
        <f>VLOOKUP($B1237,期貨大額交易人未沖銷部位!$A$4:$O$499,15,FALSE)</f>
        <v>#N/A</v>
      </c>
      <c r="AD1237" s="33" t="e">
        <f>VLOOKUP($B1237,三大美股走勢!$A$4:$J$495,4,FALSE)</f>
        <v>#N/A</v>
      </c>
      <c r="AE1237" s="33" t="e">
        <f>VLOOKUP($B1237,三大美股走勢!$A$4:$J$495,7,FALSE)</f>
        <v>#N/A</v>
      </c>
      <c r="AF1237" s="33" t="e">
        <f>VLOOKUP($B1237,三大美股走勢!$A$4:$J$495,10,FALSE)</f>
        <v>#N/A</v>
      </c>
    </row>
    <row r="1238" spans="2:32">
      <c r="B1238" s="32">
        <v>44017</v>
      </c>
      <c r="C1238" s="33" t="e">
        <f>VLOOKUP($B1238,大盤與近月台指!$A$4:$I$499,2,FALSE)</f>
        <v>#N/A</v>
      </c>
      <c r="D1238" s="34" t="e">
        <f>VLOOKUP($B1238,大盤與近月台指!$A$4:$I$499,3,FALSE)</f>
        <v>#N/A</v>
      </c>
      <c r="E1238" s="35" t="e">
        <f>VLOOKUP($B1238,大盤與近月台指!$A$4:$I$499,4,FALSE)</f>
        <v>#N/A</v>
      </c>
      <c r="F1238" s="33" t="e">
        <f>VLOOKUP($B1238,大盤與近月台指!$A$4:$I$499,5,FALSE)</f>
        <v>#N/A</v>
      </c>
      <c r="G1238" s="49" t="e">
        <f>VLOOKUP($B1238,三大法人買賣超!$A$4:$I$500,3,FALSE)</f>
        <v>#N/A</v>
      </c>
      <c r="H1238" s="34" t="e">
        <f>VLOOKUP($B1238,三大法人買賣超!$A$4:$I$500,5,FALSE)</f>
        <v>#N/A</v>
      </c>
      <c r="I1238" s="27" t="e">
        <f>VLOOKUP($B1238,三大法人買賣超!$A$4:$I$500,7,FALSE)</f>
        <v>#N/A</v>
      </c>
      <c r="J1238" s="27" t="e">
        <f>VLOOKUP($B1238,三大法人買賣超!$A$4:$I$500,9,FALSE)</f>
        <v>#N/A</v>
      </c>
      <c r="K1238" s="37">
        <f>新台幣匯率美元指數!B1239</f>
        <v>0</v>
      </c>
      <c r="L1238" s="38">
        <f>新台幣匯率美元指數!C1239</f>
        <v>0</v>
      </c>
      <c r="M1238" s="39">
        <f>新台幣匯率美元指數!D1239</f>
        <v>0</v>
      </c>
      <c r="N1238" s="27" t="e">
        <f>VLOOKUP($B1238,外資期貨未平倉口數!$A$4:$M$499,4,FALSE)</f>
        <v>#N/A</v>
      </c>
      <c r="O1238" s="27" t="e">
        <f>VLOOKUP($B1238,外資期貨未平倉口數!$A$4:$M$499,9,FALSE)</f>
        <v>#N/A</v>
      </c>
      <c r="P1238" s="27" t="e">
        <f>VLOOKUP($B1238,外資期貨未平倉口數!$A$4:$M$499,10,FALSE)</f>
        <v>#N/A</v>
      </c>
      <c r="Q1238" s="27" t="e">
        <f>VLOOKUP($B1238,外資期貨未平倉口數!$A$4:$M$499,11,FALSE)</f>
        <v>#N/A</v>
      </c>
      <c r="R1238" s="64" t="e">
        <f>VLOOKUP($B1238,選擇權未平倉餘額!$A$4:$I$500,6,FALSE)</f>
        <v>#N/A</v>
      </c>
      <c r="S1238" s="64" t="e">
        <f>VLOOKUP($B1238,選擇權未平倉餘額!$A$4:$I$500,7,FALSE)</f>
        <v>#N/A</v>
      </c>
      <c r="T1238" s="64" t="e">
        <f>VLOOKUP($B1238,選擇權未平倉餘額!$A$4:$I$500,8,FALSE)</f>
        <v>#N/A</v>
      </c>
      <c r="U1238" s="64" t="e">
        <f>VLOOKUP($B1238,選擇權未平倉餘額!$A$4:$I$500,9,FALSE)</f>
        <v>#N/A</v>
      </c>
      <c r="V1238" s="39" t="e">
        <f>VLOOKUP($B1238,臺指選擇權P_C_Ratios!$A$4:$C$500,3,FALSE)</f>
        <v>#N/A</v>
      </c>
      <c r="W1238" s="41" t="e">
        <f>VLOOKUP($B1238,散戶多空比!$A$6:$L$500,12,FALSE)</f>
        <v>#N/A</v>
      </c>
      <c r="X1238" s="40" t="e">
        <f>VLOOKUP($B1238,期貨大額交易人未沖銷部位!$A$4:$O$499,4,FALSE)</f>
        <v>#N/A</v>
      </c>
      <c r="Y1238" s="40" t="e">
        <f>VLOOKUP($B1238,期貨大額交易人未沖銷部位!$A$4:$O$499,7,FALSE)</f>
        <v>#N/A</v>
      </c>
      <c r="Z1238" s="40" t="e">
        <f>VLOOKUP($B1238,期貨大額交易人未沖銷部位!$A$4:$O$499,10,FALSE)</f>
        <v>#N/A</v>
      </c>
      <c r="AA1238" s="40" t="e">
        <f>VLOOKUP($B1238,期貨大額交易人未沖銷部位!$A$4:$O$499,13,FALSE)</f>
        <v>#N/A</v>
      </c>
      <c r="AB1238" s="40" t="e">
        <f>VLOOKUP($B1238,期貨大額交易人未沖銷部位!$A$4:$O$499,14,FALSE)</f>
        <v>#N/A</v>
      </c>
      <c r="AC1238" s="40" t="e">
        <f>VLOOKUP($B1238,期貨大額交易人未沖銷部位!$A$4:$O$499,15,FALSE)</f>
        <v>#N/A</v>
      </c>
      <c r="AD1238" s="33" t="e">
        <f>VLOOKUP($B1238,三大美股走勢!$A$4:$J$495,4,FALSE)</f>
        <v>#N/A</v>
      </c>
      <c r="AE1238" s="33" t="e">
        <f>VLOOKUP($B1238,三大美股走勢!$A$4:$J$495,7,FALSE)</f>
        <v>#N/A</v>
      </c>
      <c r="AF1238" s="33" t="e">
        <f>VLOOKUP($B1238,三大美股走勢!$A$4:$J$495,10,FALSE)</f>
        <v>#N/A</v>
      </c>
    </row>
    <row r="1239" spans="2:32">
      <c r="B1239" s="32">
        <v>44018</v>
      </c>
      <c r="C1239" s="33" t="e">
        <f>VLOOKUP($B1239,大盤與近月台指!$A$4:$I$499,2,FALSE)</f>
        <v>#N/A</v>
      </c>
      <c r="D1239" s="34" t="e">
        <f>VLOOKUP($B1239,大盤與近月台指!$A$4:$I$499,3,FALSE)</f>
        <v>#N/A</v>
      </c>
      <c r="E1239" s="35" t="e">
        <f>VLOOKUP($B1239,大盤與近月台指!$A$4:$I$499,4,FALSE)</f>
        <v>#N/A</v>
      </c>
      <c r="F1239" s="33" t="e">
        <f>VLOOKUP($B1239,大盤與近月台指!$A$4:$I$499,5,FALSE)</f>
        <v>#N/A</v>
      </c>
      <c r="G1239" s="49" t="e">
        <f>VLOOKUP($B1239,三大法人買賣超!$A$4:$I$500,3,FALSE)</f>
        <v>#N/A</v>
      </c>
      <c r="H1239" s="34" t="e">
        <f>VLOOKUP($B1239,三大法人買賣超!$A$4:$I$500,5,FALSE)</f>
        <v>#N/A</v>
      </c>
      <c r="I1239" s="27" t="e">
        <f>VLOOKUP($B1239,三大法人買賣超!$A$4:$I$500,7,FALSE)</f>
        <v>#N/A</v>
      </c>
      <c r="J1239" s="27" t="e">
        <f>VLOOKUP($B1239,三大法人買賣超!$A$4:$I$500,9,FALSE)</f>
        <v>#N/A</v>
      </c>
      <c r="K1239" s="37">
        <f>新台幣匯率美元指數!B1240</f>
        <v>0</v>
      </c>
      <c r="L1239" s="38">
        <f>新台幣匯率美元指數!C1240</f>
        <v>0</v>
      </c>
      <c r="M1239" s="39">
        <f>新台幣匯率美元指數!D1240</f>
        <v>0</v>
      </c>
      <c r="N1239" s="27" t="e">
        <f>VLOOKUP($B1239,外資期貨未平倉口數!$A$4:$M$499,4,FALSE)</f>
        <v>#N/A</v>
      </c>
      <c r="O1239" s="27" t="e">
        <f>VLOOKUP($B1239,外資期貨未平倉口數!$A$4:$M$499,9,FALSE)</f>
        <v>#N/A</v>
      </c>
      <c r="P1239" s="27" t="e">
        <f>VLOOKUP($B1239,外資期貨未平倉口數!$A$4:$M$499,10,FALSE)</f>
        <v>#N/A</v>
      </c>
      <c r="Q1239" s="27" t="e">
        <f>VLOOKUP($B1239,外資期貨未平倉口數!$A$4:$M$499,11,FALSE)</f>
        <v>#N/A</v>
      </c>
      <c r="R1239" s="64" t="e">
        <f>VLOOKUP($B1239,選擇權未平倉餘額!$A$4:$I$500,6,FALSE)</f>
        <v>#N/A</v>
      </c>
      <c r="S1239" s="64" t="e">
        <f>VLOOKUP($B1239,選擇權未平倉餘額!$A$4:$I$500,7,FALSE)</f>
        <v>#N/A</v>
      </c>
      <c r="T1239" s="64" t="e">
        <f>VLOOKUP($B1239,選擇權未平倉餘額!$A$4:$I$500,8,FALSE)</f>
        <v>#N/A</v>
      </c>
      <c r="U1239" s="64" t="e">
        <f>VLOOKUP($B1239,選擇權未平倉餘額!$A$4:$I$500,9,FALSE)</f>
        <v>#N/A</v>
      </c>
      <c r="V1239" s="39" t="e">
        <f>VLOOKUP($B1239,臺指選擇權P_C_Ratios!$A$4:$C$500,3,FALSE)</f>
        <v>#N/A</v>
      </c>
      <c r="W1239" s="41" t="e">
        <f>VLOOKUP($B1239,散戶多空比!$A$6:$L$500,12,FALSE)</f>
        <v>#N/A</v>
      </c>
      <c r="X1239" s="40" t="e">
        <f>VLOOKUP($B1239,期貨大額交易人未沖銷部位!$A$4:$O$499,4,FALSE)</f>
        <v>#N/A</v>
      </c>
      <c r="Y1239" s="40" t="e">
        <f>VLOOKUP($B1239,期貨大額交易人未沖銷部位!$A$4:$O$499,7,FALSE)</f>
        <v>#N/A</v>
      </c>
      <c r="Z1239" s="40" t="e">
        <f>VLOOKUP($B1239,期貨大額交易人未沖銷部位!$A$4:$O$499,10,FALSE)</f>
        <v>#N/A</v>
      </c>
      <c r="AA1239" s="40" t="e">
        <f>VLOOKUP($B1239,期貨大額交易人未沖銷部位!$A$4:$O$499,13,FALSE)</f>
        <v>#N/A</v>
      </c>
      <c r="AB1239" s="40" t="e">
        <f>VLOOKUP($B1239,期貨大額交易人未沖銷部位!$A$4:$O$499,14,FALSE)</f>
        <v>#N/A</v>
      </c>
      <c r="AC1239" s="40" t="e">
        <f>VLOOKUP($B1239,期貨大額交易人未沖銷部位!$A$4:$O$499,15,FALSE)</f>
        <v>#N/A</v>
      </c>
      <c r="AD1239" s="33" t="e">
        <f>VLOOKUP($B1239,三大美股走勢!$A$4:$J$495,4,FALSE)</f>
        <v>#N/A</v>
      </c>
      <c r="AE1239" s="33" t="e">
        <f>VLOOKUP($B1239,三大美股走勢!$A$4:$J$495,7,FALSE)</f>
        <v>#N/A</v>
      </c>
      <c r="AF1239" s="33" t="e">
        <f>VLOOKUP($B1239,三大美股走勢!$A$4:$J$495,10,FALSE)</f>
        <v>#N/A</v>
      </c>
    </row>
    <row r="1240" spans="2:32">
      <c r="B1240" s="32">
        <v>44019</v>
      </c>
      <c r="C1240" s="33" t="e">
        <f>VLOOKUP($B1240,大盤與近月台指!$A$4:$I$499,2,FALSE)</f>
        <v>#N/A</v>
      </c>
      <c r="D1240" s="34" t="e">
        <f>VLOOKUP($B1240,大盤與近月台指!$A$4:$I$499,3,FALSE)</f>
        <v>#N/A</v>
      </c>
      <c r="E1240" s="35" t="e">
        <f>VLOOKUP($B1240,大盤與近月台指!$A$4:$I$499,4,FALSE)</f>
        <v>#N/A</v>
      </c>
      <c r="F1240" s="33" t="e">
        <f>VLOOKUP($B1240,大盤與近月台指!$A$4:$I$499,5,FALSE)</f>
        <v>#N/A</v>
      </c>
      <c r="G1240" s="49" t="e">
        <f>VLOOKUP($B1240,三大法人買賣超!$A$4:$I$500,3,FALSE)</f>
        <v>#N/A</v>
      </c>
      <c r="H1240" s="34" t="e">
        <f>VLOOKUP($B1240,三大法人買賣超!$A$4:$I$500,5,FALSE)</f>
        <v>#N/A</v>
      </c>
      <c r="I1240" s="27" t="e">
        <f>VLOOKUP($B1240,三大法人買賣超!$A$4:$I$500,7,FALSE)</f>
        <v>#N/A</v>
      </c>
      <c r="J1240" s="27" t="e">
        <f>VLOOKUP($B1240,三大法人買賣超!$A$4:$I$500,9,FALSE)</f>
        <v>#N/A</v>
      </c>
      <c r="K1240" s="37">
        <f>新台幣匯率美元指數!B1241</f>
        <v>0</v>
      </c>
      <c r="L1240" s="38">
        <f>新台幣匯率美元指數!C1241</f>
        <v>0</v>
      </c>
      <c r="M1240" s="39">
        <f>新台幣匯率美元指數!D1241</f>
        <v>0</v>
      </c>
      <c r="N1240" s="27" t="e">
        <f>VLOOKUP($B1240,外資期貨未平倉口數!$A$4:$M$499,4,FALSE)</f>
        <v>#N/A</v>
      </c>
      <c r="O1240" s="27" t="e">
        <f>VLOOKUP($B1240,外資期貨未平倉口數!$A$4:$M$499,9,FALSE)</f>
        <v>#N/A</v>
      </c>
      <c r="P1240" s="27" t="e">
        <f>VLOOKUP($B1240,外資期貨未平倉口數!$A$4:$M$499,10,FALSE)</f>
        <v>#N/A</v>
      </c>
      <c r="Q1240" s="27" t="e">
        <f>VLOOKUP($B1240,外資期貨未平倉口數!$A$4:$M$499,11,FALSE)</f>
        <v>#N/A</v>
      </c>
      <c r="R1240" s="64" t="e">
        <f>VLOOKUP($B1240,選擇權未平倉餘額!$A$4:$I$500,6,FALSE)</f>
        <v>#N/A</v>
      </c>
      <c r="S1240" s="64" t="e">
        <f>VLOOKUP($B1240,選擇權未平倉餘額!$A$4:$I$500,7,FALSE)</f>
        <v>#N/A</v>
      </c>
      <c r="T1240" s="64" t="e">
        <f>VLOOKUP($B1240,選擇權未平倉餘額!$A$4:$I$500,8,FALSE)</f>
        <v>#N/A</v>
      </c>
      <c r="U1240" s="64" t="e">
        <f>VLOOKUP($B1240,選擇權未平倉餘額!$A$4:$I$500,9,FALSE)</f>
        <v>#N/A</v>
      </c>
      <c r="V1240" s="39" t="e">
        <f>VLOOKUP($B1240,臺指選擇權P_C_Ratios!$A$4:$C$500,3,FALSE)</f>
        <v>#N/A</v>
      </c>
      <c r="W1240" s="41" t="e">
        <f>VLOOKUP($B1240,散戶多空比!$A$6:$L$500,12,FALSE)</f>
        <v>#N/A</v>
      </c>
      <c r="X1240" s="40" t="e">
        <f>VLOOKUP($B1240,期貨大額交易人未沖銷部位!$A$4:$O$499,4,FALSE)</f>
        <v>#N/A</v>
      </c>
      <c r="Y1240" s="40" t="e">
        <f>VLOOKUP($B1240,期貨大額交易人未沖銷部位!$A$4:$O$499,7,FALSE)</f>
        <v>#N/A</v>
      </c>
      <c r="Z1240" s="40" t="e">
        <f>VLOOKUP($B1240,期貨大額交易人未沖銷部位!$A$4:$O$499,10,FALSE)</f>
        <v>#N/A</v>
      </c>
      <c r="AA1240" s="40" t="e">
        <f>VLOOKUP($B1240,期貨大額交易人未沖銷部位!$A$4:$O$499,13,FALSE)</f>
        <v>#N/A</v>
      </c>
      <c r="AB1240" s="40" t="e">
        <f>VLOOKUP($B1240,期貨大額交易人未沖銷部位!$A$4:$O$499,14,FALSE)</f>
        <v>#N/A</v>
      </c>
      <c r="AC1240" s="40" t="e">
        <f>VLOOKUP($B1240,期貨大額交易人未沖銷部位!$A$4:$O$499,15,FALSE)</f>
        <v>#N/A</v>
      </c>
      <c r="AD1240" s="33" t="e">
        <f>VLOOKUP($B1240,三大美股走勢!$A$4:$J$495,4,FALSE)</f>
        <v>#N/A</v>
      </c>
      <c r="AE1240" s="33" t="e">
        <f>VLOOKUP($B1240,三大美股走勢!$A$4:$J$495,7,FALSE)</f>
        <v>#N/A</v>
      </c>
      <c r="AF1240" s="33" t="e">
        <f>VLOOKUP($B1240,三大美股走勢!$A$4:$J$495,10,FALSE)</f>
        <v>#N/A</v>
      </c>
    </row>
    <row r="1241" spans="2:32">
      <c r="B1241" s="32">
        <v>44020</v>
      </c>
      <c r="C1241" s="33" t="e">
        <f>VLOOKUP($B1241,大盤與近月台指!$A$4:$I$499,2,FALSE)</f>
        <v>#N/A</v>
      </c>
      <c r="D1241" s="34" t="e">
        <f>VLOOKUP($B1241,大盤與近月台指!$A$4:$I$499,3,FALSE)</f>
        <v>#N/A</v>
      </c>
      <c r="E1241" s="35" t="e">
        <f>VLOOKUP($B1241,大盤與近月台指!$A$4:$I$499,4,FALSE)</f>
        <v>#N/A</v>
      </c>
      <c r="F1241" s="33" t="e">
        <f>VLOOKUP($B1241,大盤與近月台指!$A$4:$I$499,5,FALSE)</f>
        <v>#N/A</v>
      </c>
      <c r="G1241" s="49" t="e">
        <f>VLOOKUP($B1241,三大法人買賣超!$A$4:$I$500,3,FALSE)</f>
        <v>#N/A</v>
      </c>
      <c r="H1241" s="34" t="e">
        <f>VLOOKUP($B1241,三大法人買賣超!$A$4:$I$500,5,FALSE)</f>
        <v>#N/A</v>
      </c>
      <c r="I1241" s="27" t="e">
        <f>VLOOKUP($B1241,三大法人買賣超!$A$4:$I$500,7,FALSE)</f>
        <v>#N/A</v>
      </c>
      <c r="J1241" s="27" t="e">
        <f>VLOOKUP($B1241,三大法人買賣超!$A$4:$I$500,9,FALSE)</f>
        <v>#N/A</v>
      </c>
      <c r="K1241" s="37">
        <f>新台幣匯率美元指數!B1242</f>
        <v>0</v>
      </c>
      <c r="L1241" s="38">
        <f>新台幣匯率美元指數!C1242</f>
        <v>0</v>
      </c>
      <c r="M1241" s="39">
        <f>新台幣匯率美元指數!D1242</f>
        <v>0</v>
      </c>
      <c r="N1241" s="27" t="e">
        <f>VLOOKUP($B1241,外資期貨未平倉口數!$A$4:$M$499,4,FALSE)</f>
        <v>#N/A</v>
      </c>
      <c r="O1241" s="27" t="e">
        <f>VLOOKUP($B1241,外資期貨未平倉口數!$A$4:$M$499,9,FALSE)</f>
        <v>#N/A</v>
      </c>
      <c r="P1241" s="27" t="e">
        <f>VLOOKUP($B1241,外資期貨未平倉口數!$A$4:$M$499,10,FALSE)</f>
        <v>#N/A</v>
      </c>
      <c r="Q1241" s="27" t="e">
        <f>VLOOKUP($B1241,外資期貨未平倉口數!$A$4:$M$499,11,FALSE)</f>
        <v>#N/A</v>
      </c>
      <c r="R1241" s="64" t="e">
        <f>VLOOKUP($B1241,選擇權未平倉餘額!$A$4:$I$500,6,FALSE)</f>
        <v>#N/A</v>
      </c>
      <c r="S1241" s="64" t="e">
        <f>VLOOKUP($B1241,選擇權未平倉餘額!$A$4:$I$500,7,FALSE)</f>
        <v>#N/A</v>
      </c>
      <c r="T1241" s="64" t="e">
        <f>VLOOKUP($B1241,選擇權未平倉餘額!$A$4:$I$500,8,FALSE)</f>
        <v>#N/A</v>
      </c>
      <c r="U1241" s="64" t="e">
        <f>VLOOKUP($B1241,選擇權未平倉餘額!$A$4:$I$500,9,FALSE)</f>
        <v>#N/A</v>
      </c>
      <c r="V1241" s="39" t="e">
        <f>VLOOKUP($B1241,臺指選擇權P_C_Ratios!$A$4:$C$500,3,FALSE)</f>
        <v>#N/A</v>
      </c>
      <c r="W1241" s="41" t="e">
        <f>VLOOKUP($B1241,散戶多空比!$A$6:$L$500,12,FALSE)</f>
        <v>#N/A</v>
      </c>
      <c r="X1241" s="40" t="e">
        <f>VLOOKUP($B1241,期貨大額交易人未沖銷部位!$A$4:$O$499,4,FALSE)</f>
        <v>#N/A</v>
      </c>
      <c r="Y1241" s="40" t="e">
        <f>VLOOKUP($B1241,期貨大額交易人未沖銷部位!$A$4:$O$499,7,FALSE)</f>
        <v>#N/A</v>
      </c>
      <c r="Z1241" s="40" t="e">
        <f>VLOOKUP($B1241,期貨大額交易人未沖銷部位!$A$4:$O$499,10,FALSE)</f>
        <v>#N/A</v>
      </c>
      <c r="AA1241" s="40" t="e">
        <f>VLOOKUP($B1241,期貨大額交易人未沖銷部位!$A$4:$O$499,13,FALSE)</f>
        <v>#N/A</v>
      </c>
      <c r="AB1241" s="40" t="e">
        <f>VLOOKUP($B1241,期貨大額交易人未沖銷部位!$A$4:$O$499,14,FALSE)</f>
        <v>#N/A</v>
      </c>
      <c r="AC1241" s="40" t="e">
        <f>VLOOKUP($B1241,期貨大額交易人未沖銷部位!$A$4:$O$499,15,FALSE)</f>
        <v>#N/A</v>
      </c>
      <c r="AD1241" s="33" t="e">
        <f>VLOOKUP($B1241,三大美股走勢!$A$4:$J$495,4,FALSE)</f>
        <v>#N/A</v>
      </c>
      <c r="AE1241" s="33" t="e">
        <f>VLOOKUP($B1241,三大美股走勢!$A$4:$J$495,7,FALSE)</f>
        <v>#N/A</v>
      </c>
      <c r="AF1241" s="33" t="e">
        <f>VLOOKUP($B1241,三大美股走勢!$A$4:$J$495,10,FALSE)</f>
        <v>#N/A</v>
      </c>
    </row>
    <row r="1242" spans="2:32">
      <c r="B1242" s="32">
        <v>44021</v>
      </c>
      <c r="C1242" s="33" t="e">
        <f>VLOOKUP($B1242,大盤與近月台指!$A$4:$I$499,2,FALSE)</f>
        <v>#N/A</v>
      </c>
      <c r="D1242" s="34" t="e">
        <f>VLOOKUP($B1242,大盤與近月台指!$A$4:$I$499,3,FALSE)</f>
        <v>#N/A</v>
      </c>
      <c r="E1242" s="35" t="e">
        <f>VLOOKUP($B1242,大盤與近月台指!$A$4:$I$499,4,FALSE)</f>
        <v>#N/A</v>
      </c>
      <c r="F1242" s="33" t="e">
        <f>VLOOKUP($B1242,大盤與近月台指!$A$4:$I$499,5,FALSE)</f>
        <v>#N/A</v>
      </c>
      <c r="G1242" s="49" t="e">
        <f>VLOOKUP($B1242,三大法人買賣超!$A$4:$I$500,3,FALSE)</f>
        <v>#N/A</v>
      </c>
      <c r="H1242" s="34" t="e">
        <f>VLOOKUP($B1242,三大法人買賣超!$A$4:$I$500,5,FALSE)</f>
        <v>#N/A</v>
      </c>
      <c r="I1242" s="27" t="e">
        <f>VLOOKUP($B1242,三大法人買賣超!$A$4:$I$500,7,FALSE)</f>
        <v>#N/A</v>
      </c>
      <c r="J1242" s="27" t="e">
        <f>VLOOKUP($B1242,三大法人買賣超!$A$4:$I$500,9,FALSE)</f>
        <v>#N/A</v>
      </c>
      <c r="K1242" s="37">
        <f>新台幣匯率美元指數!B1243</f>
        <v>0</v>
      </c>
      <c r="L1242" s="38">
        <f>新台幣匯率美元指數!C1243</f>
        <v>0</v>
      </c>
      <c r="M1242" s="39">
        <f>新台幣匯率美元指數!D1243</f>
        <v>0</v>
      </c>
      <c r="N1242" s="27" t="e">
        <f>VLOOKUP($B1242,外資期貨未平倉口數!$A$4:$M$499,4,FALSE)</f>
        <v>#N/A</v>
      </c>
      <c r="O1242" s="27" t="e">
        <f>VLOOKUP($B1242,外資期貨未平倉口數!$A$4:$M$499,9,FALSE)</f>
        <v>#N/A</v>
      </c>
      <c r="P1242" s="27" t="e">
        <f>VLOOKUP($B1242,外資期貨未平倉口數!$A$4:$M$499,10,FALSE)</f>
        <v>#N/A</v>
      </c>
      <c r="Q1242" s="27" t="e">
        <f>VLOOKUP($B1242,外資期貨未平倉口數!$A$4:$M$499,11,FALSE)</f>
        <v>#N/A</v>
      </c>
      <c r="R1242" s="64" t="e">
        <f>VLOOKUP($B1242,選擇權未平倉餘額!$A$4:$I$500,6,FALSE)</f>
        <v>#N/A</v>
      </c>
      <c r="S1242" s="64" t="e">
        <f>VLOOKUP($B1242,選擇權未平倉餘額!$A$4:$I$500,7,FALSE)</f>
        <v>#N/A</v>
      </c>
      <c r="T1242" s="64" t="e">
        <f>VLOOKUP($B1242,選擇權未平倉餘額!$A$4:$I$500,8,FALSE)</f>
        <v>#N/A</v>
      </c>
      <c r="U1242" s="64" t="e">
        <f>VLOOKUP($B1242,選擇權未平倉餘額!$A$4:$I$500,9,FALSE)</f>
        <v>#N/A</v>
      </c>
      <c r="V1242" s="39" t="e">
        <f>VLOOKUP($B1242,臺指選擇權P_C_Ratios!$A$4:$C$500,3,FALSE)</f>
        <v>#N/A</v>
      </c>
      <c r="W1242" s="41" t="e">
        <f>VLOOKUP($B1242,散戶多空比!$A$6:$L$500,12,FALSE)</f>
        <v>#N/A</v>
      </c>
      <c r="X1242" s="40" t="e">
        <f>VLOOKUP($B1242,期貨大額交易人未沖銷部位!$A$4:$O$499,4,FALSE)</f>
        <v>#N/A</v>
      </c>
      <c r="Y1242" s="40" t="e">
        <f>VLOOKUP($B1242,期貨大額交易人未沖銷部位!$A$4:$O$499,7,FALSE)</f>
        <v>#N/A</v>
      </c>
      <c r="Z1242" s="40" t="e">
        <f>VLOOKUP($B1242,期貨大額交易人未沖銷部位!$A$4:$O$499,10,FALSE)</f>
        <v>#N/A</v>
      </c>
      <c r="AA1242" s="40" t="e">
        <f>VLOOKUP($B1242,期貨大額交易人未沖銷部位!$A$4:$O$499,13,FALSE)</f>
        <v>#N/A</v>
      </c>
      <c r="AB1242" s="40" t="e">
        <f>VLOOKUP($B1242,期貨大額交易人未沖銷部位!$A$4:$O$499,14,FALSE)</f>
        <v>#N/A</v>
      </c>
      <c r="AC1242" s="40" t="e">
        <f>VLOOKUP($B1242,期貨大額交易人未沖銷部位!$A$4:$O$499,15,FALSE)</f>
        <v>#N/A</v>
      </c>
      <c r="AD1242" s="33" t="e">
        <f>VLOOKUP($B1242,三大美股走勢!$A$4:$J$495,4,FALSE)</f>
        <v>#N/A</v>
      </c>
      <c r="AE1242" s="33" t="e">
        <f>VLOOKUP($B1242,三大美股走勢!$A$4:$J$495,7,FALSE)</f>
        <v>#N/A</v>
      </c>
      <c r="AF1242" s="33" t="e">
        <f>VLOOKUP($B1242,三大美股走勢!$A$4:$J$495,10,FALSE)</f>
        <v>#N/A</v>
      </c>
    </row>
    <row r="1243" spans="2:32">
      <c r="B1243" s="32">
        <v>44022</v>
      </c>
      <c r="C1243" s="33" t="e">
        <f>VLOOKUP($B1243,大盤與近月台指!$A$4:$I$499,2,FALSE)</f>
        <v>#N/A</v>
      </c>
      <c r="D1243" s="34" t="e">
        <f>VLOOKUP($B1243,大盤與近月台指!$A$4:$I$499,3,FALSE)</f>
        <v>#N/A</v>
      </c>
      <c r="E1243" s="35" t="e">
        <f>VLOOKUP($B1243,大盤與近月台指!$A$4:$I$499,4,FALSE)</f>
        <v>#N/A</v>
      </c>
      <c r="F1243" s="33" t="e">
        <f>VLOOKUP($B1243,大盤與近月台指!$A$4:$I$499,5,FALSE)</f>
        <v>#N/A</v>
      </c>
      <c r="G1243" s="49" t="e">
        <f>VLOOKUP($B1243,三大法人買賣超!$A$4:$I$500,3,FALSE)</f>
        <v>#N/A</v>
      </c>
      <c r="H1243" s="34" t="e">
        <f>VLOOKUP($B1243,三大法人買賣超!$A$4:$I$500,5,FALSE)</f>
        <v>#N/A</v>
      </c>
      <c r="I1243" s="27" t="e">
        <f>VLOOKUP($B1243,三大法人買賣超!$A$4:$I$500,7,FALSE)</f>
        <v>#N/A</v>
      </c>
      <c r="J1243" s="27" t="e">
        <f>VLOOKUP($B1243,三大法人買賣超!$A$4:$I$500,9,FALSE)</f>
        <v>#N/A</v>
      </c>
      <c r="K1243" s="37">
        <f>新台幣匯率美元指數!B1244</f>
        <v>0</v>
      </c>
      <c r="L1243" s="38">
        <f>新台幣匯率美元指數!C1244</f>
        <v>0</v>
      </c>
      <c r="M1243" s="39">
        <f>新台幣匯率美元指數!D1244</f>
        <v>0</v>
      </c>
      <c r="N1243" s="27" t="e">
        <f>VLOOKUP($B1243,外資期貨未平倉口數!$A$4:$M$499,4,FALSE)</f>
        <v>#N/A</v>
      </c>
      <c r="O1243" s="27" t="e">
        <f>VLOOKUP($B1243,外資期貨未平倉口數!$A$4:$M$499,9,FALSE)</f>
        <v>#N/A</v>
      </c>
      <c r="P1243" s="27" t="e">
        <f>VLOOKUP($B1243,外資期貨未平倉口數!$A$4:$M$499,10,FALSE)</f>
        <v>#N/A</v>
      </c>
      <c r="Q1243" s="27" t="e">
        <f>VLOOKUP($B1243,外資期貨未平倉口數!$A$4:$M$499,11,FALSE)</f>
        <v>#N/A</v>
      </c>
      <c r="R1243" s="64" t="e">
        <f>VLOOKUP($B1243,選擇權未平倉餘額!$A$4:$I$500,6,FALSE)</f>
        <v>#N/A</v>
      </c>
      <c r="S1243" s="64" t="e">
        <f>VLOOKUP($B1243,選擇權未平倉餘額!$A$4:$I$500,7,FALSE)</f>
        <v>#N/A</v>
      </c>
      <c r="T1243" s="64" t="e">
        <f>VLOOKUP($B1243,選擇權未平倉餘額!$A$4:$I$500,8,FALSE)</f>
        <v>#N/A</v>
      </c>
      <c r="U1243" s="64" t="e">
        <f>VLOOKUP($B1243,選擇權未平倉餘額!$A$4:$I$500,9,FALSE)</f>
        <v>#N/A</v>
      </c>
      <c r="V1243" s="39" t="e">
        <f>VLOOKUP($B1243,臺指選擇權P_C_Ratios!$A$4:$C$500,3,FALSE)</f>
        <v>#N/A</v>
      </c>
      <c r="W1243" s="41" t="e">
        <f>VLOOKUP($B1243,散戶多空比!$A$6:$L$500,12,FALSE)</f>
        <v>#N/A</v>
      </c>
      <c r="X1243" s="40" t="e">
        <f>VLOOKUP($B1243,期貨大額交易人未沖銷部位!$A$4:$O$499,4,FALSE)</f>
        <v>#N/A</v>
      </c>
      <c r="Y1243" s="40" t="e">
        <f>VLOOKUP($B1243,期貨大額交易人未沖銷部位!$A$4:$O$499,7,FALSE)</f>
        <v>#N/A</v>
      </c>
      <c r="Z1243" s="40" t="e">
        <f>VLOOKUP($B1243,期貨大額交易人未沖銷部位!$A$4:$O$499,10,FALSE)</f>
        <v>#N/A</v>
      </c>
      <c r="AA1243" s="40" t="e">
        <f>VLOOKUP($B1243,期貨大額交易人未沖銷部位!$A$4:$O$499,13,FALSE)</f>
        <v>#N/A</v>
      </c>
      <c r="AB1243" s="40" t="e">
        <f>VLOOKUP($B1243,期貨大額交易人未沖銷部位!$A$4:$O$499,14,FALSE)</f>
        <v>#N/A</v>
      </c>
      <c r="AC1243" s="40" t="e">
        <f>VLOOKUP($B1243,期貨大額交易人未沖銷部位!$A$4:$O$499,15,FALSE)</f>
        <v>#N/A</v>
      </c>
      <c r="AD1243" s="33" t="e">
        <f>VLOOKUP($B1243,三大美股走勢!$A$4:$J$495,4,FALSE)</f>
        <v>#N/A</v>
      </c>
      <c r="AE1243" s="33" t="e">
        <f>VLOOKUP($B1243,三大美股走勢!$A$4:$J$495,7,FALSE)</f>
        <v>#N/A</v>
      </c>
      <c r="AF1243" s="33" t="e">
        <f>VLOOKUP($B1243,三大美股走勢!$A$4:$J$495,10,FALSE)</f>
        <v>#N/A</v>
      </c>
    </row>
    <row r="1244" spans="2:32">
      <c r="B1244" s="32">
        <v>44023</v>
      </c>
      <c r="C1244" s="33" t="e">
        <f>VLOOKUP($B1244,大盤與近月台指!$A$4:$I$499,2,FALSE)</f>
        <v>#N/A</v>
      </c>
      <c r="D1244" s="34" t="e">
        <f>VLOOKUP($B1244,大盤與近月台指!$A$4:$I$499,3,FALSE)</f>
        <v>#N/A</v>
      </c>
      <c r="E1244" s="35" t="e">
        <f>VLOOKUP($B1244,大盤與近月台指!$A$4:$I$499,4,FALSE)</f>
        <v>#N/A</v>
      </c>
      <c r="F1244" s="33" t="e">
        <f>VLOOKUP($B1244,大盤與近月台指!$A$4:$I$499,5,FALSE)</f>
        <v>#N/A</v>
      </c>
      <c r="G1244" s="49" t="e">
        <f>VLOOKUP($B1244,三大法人買賣超!$A$4:$I$500,3,FALSE)</f>
        <v>#N/A</v>
      </c>
      <c r="H1244" s="34" t="e">
        <f>VLOOKUP($B1244,三大法人買賣超!$A$4:$I$500,5,FALSE)</f>
        <v>#N/A</v>
      </c>
      <c r="I1244" s="27" t="e">
        <f>VLOOKUP($B1244,三大法人買賣超!$A$4:$I$500,7,FALSE)</f>
        <v>#N/A</v>
      </c>
      <c r="J1244" s="27" t="e">
        <f>VLOOKUP($B1244,三大法人買賣超!$A$4:$I$500,9,FALSE)</f>
        <v>#N/A</v>
      </c>
      <c r="K1244" s="37">
        <f>新台幣匯率美元指數!B1245</f>
        <v>0</v>
      </c>
      <c r="L1244" s="38">
        <f>新台幣匯率美元指數!C1245</f>
        <v>0</v>
      </c>
      <c r="M1244" s="39">
        <f>新台幣匯率美元指數!D1245</f>
        <v>0</v>
      </c>
      <c r="N1244" s="27" t="e">
        <f>VLOOKUP($B1244,外資期貨未平倉口數!$A$4:$M$499,4,FALSE)</f>
        <v>#N/A</v>
      </c>
      <c r="O1244" s="27" t="e">
        <f>VLOOKUP($B1244,外資期貨未平倉口數!$A$4:$M$499,9,FALSE)</f>
        <v>#N/A</v>
      </c>
      <c r="P1244" s="27" t="e">
        <f>VLOOKUP($B1244,外資期貨未平倉口數!$A$4:$M$499,10,FALSE)</f>
        <v>#N/A</v>
      </c>
      <c r="Q1244" s="27" t="e">
        <f>VLOOKUP($B1244,外資期貨未平倉口數!$A$4:$M$499,11,FALSE)</f>
        <v>#N/A</v>
      </c>
      <c r="R1244" s="64" t="e">
        <f>VLOOKUP($B1244,選擇權未平倉餘額!$A$4:$I$500,6,FALSE)</f>
        <v>#N/A</v>
      </c>
      <c r="S1244" s="64" t="e">
        <f>VLOOKUP($B1244,選擇權未平倉餘額!$A$4:$I$500,7,FALSE)</f>
        <v>#N/A</v>
      </c>
      <c r="T1244" s="64" t="e">
        <f>VLOOKUP($B1244,選擇權未平倉餘額!$A$4:$I$500,8,FALSE)</f>
        <v>#N/A</v>
      </c>
      <c r="U1244" s="64" t="e">
        <f>VLOOKUP($B1244,選擇權未平倉餘額!$A$4:$I$500,9,FALSE)</f>
        <v>#N/A</v>
      </c>
      <c r="V1244" s="39" t="e">
        <f>VLOOKUP($B1244,臺指選擇權P_C_Ratios!$A$4:$C$500,3,FALSE)</f>
        <v>#N/A</v>
      </c>
      <c r="W1244" s="41" t="e">
        <f>VLOOKUP($B1244,散戶多空比!$A$6:$L$500,12,FALSE)</f>
        <v>#N/A</v>
      </c>
      <c r="X1244" s="40" t="e">
        <f>VLOOKUP($B1244,期貨大額交易人未沖銷部位!$A$4:$O$499,4,FALSE)</f>
        <v>#N/A</v>
      </c>
      <c r="Y1244" s="40" t="e">
        <f>VLOOKUP($B1244,期貨大額交易人未沖銷部位!$A$4:$O$499,7,FALSE)</f>
        <v>#N/A</v>
      </c>
      <c r="Z1244" s="40" t="e">
        <f>VLOOKUP($B1244,期貨大額交易人未沖銷部位!$A$4:$O$499,10,FALSE)</f>
        <v>#N/A</v>
      </c>
      <c r="AA1244" s="40" t="e">
        <f>VLOOKUP($B1244,期貨大額交易人未沖銷部位!$A$4:$O$499,13,FALSE)</f>
        <v>#N/A</v>
      </c>
      <c r="AB1244" s="40" t="e">
        <f>VLOOKUP($B1244,期貨大額交易人未沖銷部位!$A$4:$O$499,14,FALSE)</f>
        <v>#N/A</v>
      </c>
      <c r="AC1244" s="40" t="e">
        <f>VLOOKUP($B1244,期貨大額交易人未沖銷部位!$A$4:$O$499,15,FALSE)</f>
        <v>#N/A</v>
      </c>
      <c r="AD1244" s="33" t="e">
        <f>VLOOKUP($B1244,三大美股走勢!$A$4:$J$495,4,FALSE)</f>
        <v>#N/A</v>
      </c>
      <c r="AE1244" s="33" t="e">
        <f>VLOOKUP($B1244,三大美股走勢!$A$4:$J$495,7,FALSE)</f>
        <v>#N/A</v>
      </c>
      <c r="AF1244" s="33" t="e">
        <f>VLOOKUP($B1244,三大美股走勢!$A$4:$J$495,10,FALSE)</f>
        <v>#N/A</v>
      </c>
    </row>
    <row r="1245" spans="2:32">
      <c r="B1245" s="32">
        <v>44024</v>
      </c>
      <c r="C1245" s="33" t="e">
        <f>VLOOKUP($B1245,大盤與近月台指!$A$4:$I$499,2,FALSE)</f>
        <v>#N/A</v>
      </c>
      <c r="D1245" s="34" t="e">
        <f>VLOOKUP($B1245,大盤與近月台指!$A$4:$I$499,3,FALSE)</f>
        <v>#N/A</v>
      </c>
      <c r="E1245" s="35" t="e">
        <f>VLOOKUP($B1245,大盤與近月台指!$A$4:$I$499,4,FALSE)</f>
        <v>#N/A</v>
      </c>
      <c r="F1245" s="33" t="e">
        <f>VLOOKUP($B1245,大盤與近月台指!$A$4:$I$499,5,FALSE)</f>
        <v>#N/A</v>
      </c>
      <c r="G1245" s="49" t="e">
        <f>VLOOKUP($B1245,三大法人買賣超!$A$4:$I$500,3,FALSE)</f>
        <v>#N/A</v>
      </c>
      <c r="H1245" s="34" t="e">
        <f>VLOOKUP($B1245,三大法人買賣超!$A$4:$I$500,5,FALSE)</f>
        <v>#N/A</v>
      </c>
      <c r="I1245" s="27" t="e">
        <f>VLOOKUP($B1245,三大法人買賣超!$A$4:$I$500,7,FALSE)</f>
        <v>#N/A</v>
      </c>
      <c r="J1245" s="27" t="e">
        <f>VLOOKUP($B1245,三大法人買賣超!$A$4:$I$500,9,FALSE)</f>
        <v>#N/A</v>
      </c>
      <c r="K1245" s="37">
        <f>新台幣匯率美元指數!B1246</f>
        <v>0</v>
      </c>
      <c r="L1245" s="38">
        <f>新台幣匯率美元指數!C1246</f>
        <v>0</v>
      </c>
      <c r="M1245" s="39">
        <f>新台幣匯率美元指數!D1246</f>
        <v>0</v>
      </c>
      <c r="N1245" s="27" t="e">
        <f>VLOOKUP($B1245,外資期貨未平倉口數!$A$4:$M$499,4,FALSE)</f>
        <v>#N/A</v>
      </c>
      <c r="O1245" s="27" t="e">
        <f>VLOOKUP($B1245,外資期貨未平倉口數!$A$4:$M$499,9,FALSE)</f>
        <v>#N/A</v>
      </c>
      <c r="P1245" s="27" t="e">
        <f>VLOOKUP($B1245,外資期貨未平倉口數!$A$4:$M$499,10,FALSE)</f>
        <v>#N/A</v>
      </c>
      <c r="Q1245" s="27" t="e">
        <f>VLOOKUP($B1245,外資期貨未平倉口數!$A$4:$M$499,11,FALSE)</f>
        <v>#N/A</v>
      </c>
      <c r="R1245" s="64" t="e">
        <f>VLOOKUP($B1245,選擇權未平倉餘額!$A$4:$I$500,6,FALSE)</f>
        <v>#N/A</v>
      </c>
      <c r="S1245" s="64" t="e">
        <f>VLOOKUP($B1245,選擇權未平倉餘額!$A$4:$I$500,7,FALSE)</f>
        <v>#N/A</v>
      </c>
      <c r="T1245" s="64" t="e">
        <f>VLOOKUP($B1245,選擇權未平倉餘額!$A$4:$I$500,8,FALSE)</f>
        <v>#N/A</v>
      </c>
      <c r="U1245" s="64" t="e">
        <f>VLOOKUP($B1245,選擇權未平倉餘額!$A$4:$I$500,9,FALSE)</f>
        <v>#N/A</v>
      </c>
      <c r="V1245" s="39" t="e">
        <f>VLOOKUP($B1245,臺指選擇權P_C_Ratios!$A$4:$C$500,3,FALSE)</f>
        <v>#N/A</v>
      </c>
      <c r="W1245" s="41" t="e">
        <f>VLOOKUP($B1245,散戶多空比!$A$6:$L$500,12,FALSE)</f>
        <v>#N/A</v>
      </c>
      <c r="X1245" s="40" t="e">
        <f>VLOOKUP($B1245,期貨大額交易人未沖銷部位!$A$4:$O$499,4,FALSE)</f>
        <v>#N/A</v>
      </c>
      <c r="Y1245" s="40" t="e">
        <f>VLOOKUP($B1245,期貨大額交易人未沖銷部位!$A$4:$O$499,7,FALSE)</f>
        <v>#N/A</v>
      </c>
      <c r="Z1245" s="40" t="e">
        <f>VLOOKUP($B1245,期貨大額交易人未沖銷部位!$A$4:$O$499,10,FALSE)</f>
        <v>#N/A</v>
      </c>
      <c r="AA1245" s="40" t="e">
        <f>VLOOKUP($B1245,期貨大額交易人未沖銷部位!$A$4:$O$499,13,FALSE)</f>
        <v>#N/A</v>
      </c>
      <c r="AB1245" s="40" t="e">
        <f>VLOOKUP($B1245,期貨大額交易人未沖銷部位!$A$4:$O$499,14,FALSE)</f>
        <v>#N/A</v>
      </c>
      <c r="AC1245" s="40" t="e">
        <f>VLOOKUP($B1245,期貨大額交易人未沖銷部位!$A$4:$O$499,15,FALSE)</f>
        <v>#N/A</v>
      </c>
      <c r="AD1245" s="33" t="e">
        <f>VLOOKUP($B1245,三大美股走勢!$A$4:$J$495,4,FALSE)</f>
        <v>#N/A</v>
      </c>
      <c r="AE1245" s="33" t="e">
        <f>VLOOKUP($B1245,三大美股走勢!$A$4:$J$495,7,FALSE)</f>
        <v>#N/A</v>
      </c>
      <c r="AF1245" s="33" t="e">
        <f>VLOOKUP($B1245,三大美股走勢!$A$4:$J$495,10,FALSE)</f>
        <v>#N/A</v>
      </c>
    </row>
    <row r="1246" spans="2:32">
      <c r="B1246" s="32">
        <v>44025</v>
      </c>
      <c r="C1246" s="33" t="e">
        <f>VLOOKUP($B1246,大盤與近月台指!$A$4:$I$499,2,FALSE)</f>
        <v>#N/A</v>
      </c>
      <c r="D1246" s="34" t="e">
        <f>VLOOKUP($B1246,大盤與近月台指!$A$4:$I$499,3,FALSE)</f>
        <v>#N/A</v>
      </c>
      <c r="E1246" s="35" t="e">
        <f>VLOOKUP($B1246,大盤與近月台指!$A$4:$I$499,4,FALSE)</f>
        <v>#N/A</v>
      </c>
      <c r="F1246" s="33" t="e">
        <f>VLOOKUP($B1246,大盤與近月台指!$A$4:$I$499,5,FALSE)</f>
        <v>#N/A</v>
      </c>
      <c r="G1246" s="49" t="e">
        <f>VLOOKUP($B1246,三大法人買賣超!$A$4:$I$500,3,FALSE)</f>
        <v>#N/A</v>
      </c>
      <c r="H1246" s="34" t="e">
        <f>VLOOKUP($B1246,三大法人買賣超!$A$4:$I$500,5,FALSE)</f>
        <v>#N/A</v>
      </c>
      <c r="I1246" s="27" t="e">
        <f>VLOOKUP($B1246,三大法人買賣超!$A$4:$I$500,7,FALSE)</f>
        <v>#N/A</v>
      </c>
      <c r="J1246" s="27" t="e">
        <f>VLOOKUP($B1246,三大法人買賣超!$A$4:$I$500,9,FALSE)</f>
        <v>#N/A</v>
      </c>
      <c r="K1246" s="37">
        <f>新台幣匯率美元指數!B1247</f>
        <v>0</v>
      </c>
      <c r="L1246" s="38">
        <f>新台幣匯率美元指數!C1247</f>
        <v>0</v>
      </c>
      <c r="M1246" s="39">
        <f>新台幣匯率美元指數!D1247</f>
        <v>0</v>
      </c>
      <c r="N1246" s="27" t="e">
        <f>VLOOKUP($B1246,外資期貨未平倉口數!$A$4:$M$499,4,FALSE)</f>
        <v>#N/A</v>
      </c>
      <c r="O1246" s="27" t="e">
        <f>VLOOKUP($B1246,外資期貨未平倉口數!$A$4:$M$499,9,FALSE)</f>
        <v>#N/A</v>
      </c>
      <c r="P1246" s="27" t="e">
        <f>VLOOKUP($B1246,外資期貨未平倉口數!$A$4:$M$499,10,FALSE)</f>
        <v>#N/A</v>
      </c>
      <c r="Q1246" s="27" t="e">
        <f>VLOOKUP($B1246,外資期貨未平倉口數!$A$4:$M$499,11,FALSE)</f>
        <v>#N/A</v>
      </c>
      <c r="R1246" s="64" t="e">
        <f>VLOOKUP($B1246,選擇權未平倉餘額!$A$4:$I$500,6,FALSE)</f>
        <v>#N/A</v>
      </c>
      <c r="S1246" s="64" t="e">
        <f>VLOOKUP($B1246,選擇權未平倉餘額!$A$4:$I$500,7,FALSE)</f>
        <v>#N/A</v>
      </c>
      <c r="T1246" s="64" t="e">
        <f>VLOOKUP($B1246,選擇權未平倉餘額!$A$4:$I$500,8,FALSE)</f>
        <v>#N/A</v>
      </c>
      <c r="U1246" s="64" t="e">
        <f>VLOOKUP($B1246,選擇權未平倉餘額!$A$4:$I$500,9,FALSE)</f>
        <v>#N/A</v>
      </c>
      <c r="V1246" s="39" t="e">
        <f>VLOOKUP($B1246,臺指選擇權P_C_Ratios!$A$4:$C$500,3,FALSE)</f>
        <v>#N/A</v>
      </c>
      <c r="W1246" s="41" t="e">
        <f>VLOOKUP($B1246,散戶多空比!$A$6:$L$500,12,FALSE)</f>
        <v>#N/A</v>
      </c>
      <c r="X1246" s="40" t="e">
        <f>VLOOKUP($B1246,期貨大額交易人未沖銷部位!$A$4:$O$499,4,FALSE)</f>
        <v>#N/A</v>
      </c>
      <c r="Y1246" s="40" t="e">
        <f>VLOOKUP($B1246,期貨大額交易人未沖銷部位!$A$4:$O$499,7,FALSE)</f>
        <v>#N/A</v>
      </c>
      <c r="Z1246" s="40" t="e">
        <f>VLOOKUP($B1246,期貨大額交易人未沖銷部位!$A$4:$O$499,10,FALSE)</f>
        <v>#N/A</v>
      </c>
      <c r="AA1246" s="40" t="e">
        <f>VLOOKUP($B1246,期貨大額交易人未沖銷部位!$A$4:$O$499,13,FALSE)</f>
        <v>#N/A</v>
      </c>
      <c r="AB1246" s="40" t="e">
        <f>VLOOKUP($B1246,期貨大額交易人未沖銷部位!$A$4:$O$499,14,FALSE)</f>
        <v>#N/A</v>
      </c>
      <c r="AC1246" s="40" t="e">
        <f>VLOOKUP($B1246,期貨大額交易人未沖銷部位!$A$4:$O$499,15,FALSE)</f>
        <v>#N/A</v>
      </c>
      <c r="AD1246" s="33" t="e">
        <f>VLOOKUP($B1246,三大美股走勢!$A$4:$J$495,4,FALSE)</f>
        <v>#N/A</v>
      </c>
      <c r="AE1246" s="33" t="e">
        <f>VLOOKUP($B1246,三大美股走勢!$A$4:$J$495,7,FALSE)</f>
        <v>#N/A</v>
      </c>
      <c r="AF1246" s="33" t="e">
        <f>VLOOKUP($B1246,三大美股走勢!$A$4:$J$495,10,FALSE)</f>
        <v>#N/A</v>
      </c>
    </row>
    <row r="1247" spans="2:32">
      <c r="B1247" s="32">
        <v>44026</v>
      </c>
      <c r="C1247" s="33" t="e">
        <f>VLOOKUP($B1247,大盤與近月台指!$A$4:$I$499,2,FALSE)</f>
        <v>#N/A</v>
      </c>
      <c r="D1247" s="34" t="e">
        <f>VLOOKUP($B1247,大盤與近月台指!$A$4:$I$499,3,FALSE)</f>
        <v>#N/A</v>
      </c>
      <c r="E1247" s="35" t="e">
        <f>VLOOKUP($B1247,大盤與近月台指!$A$4:$I$499,4,FALSE)</f>
        <v>#N/A</v>
      </c>
      <c r="F1247" s="33" t="e">
        <f>VLOOKUP($B1247,大盤與近月台指!$A$4:$I$499,5,FALSE)</f>
        <v>#N/A</v>
      </c>
      <c r="G1247" s="49" t="e">
        <f>VLOOKUP($B1247,三大法人買賣超!$A$4:$I$500,3,FALSE)</f>
        <v>#N/A</v>
      </c>
      <c r="H1247" s="34" t="e">
        <f>VLOOKUP($B1247,三大法人買賣超!$A$4:$I$500,5,FALSE)</f>
        <v>#N/A</v>
      </c>
      <c r="I1247" s="27" t="e">
        <f>VLOOKUP($B1247,三大法人買賣超!$A$4:$I$500,7,FALSE)</f>
        <v>#N/A</v>
      </c>
      <c r="J1247" s="27" t="e">
        <f>VLOOKUP($B1247,三大法人買賣超!$A$4:$I$500,9,FALSE)</f>
        <v>#N/A</v>
      </c>
      <c r="K1247" s="37">
        <f>新台幣匯率美元指數!B1248</f>
        <v>0</v>
      </c>
      <c r="L1247" s="38">
        <f>新台幣匯率美元指數!C1248</f>
        <v>0</v>
      </c>
      <c r="M1247" s="39">
        <f>新台幣匯率美元指數!D1248</f>
        <v>0</v>
      </c>
      <c r="N1247" s="27" t="e">
        <f>VLOOKUP($B1247,外資期貨未平倉口數!$A$4:$M$499,4,FALSE)</f>
        <v>#N/A</v>
      </c>
      <c r="O1247" s="27" t="e">
        <f>VLOOKUP($B1247,外資期貨未平倉口數!$A$4:$M$499,9,FALSE)</f>
        <v>#N/A</v>
      </c>
      <c r="P1247" s="27" t="e">
        <f>VLOOKUP($B1247,外資期貨未平倉口數!$A$4:$M$499,10,FALSE)</f>
        <v>#N/A</v>
      </c>
      <c r="Q1247" s="27" t="e">
        <f>VLOOKUP($B1247,外資期貨未平倉口數!$A$4:$M$499,11,FALSE)</f>
        <v>#N/A</v>
      </c>
      <c r="R1247" s="64" t="e">
        <f>VLOOKUP($B1247,選擇權未平倉餘額!$A$4:$I$500,6,FALSE)</f>
        <v>#N/A</v>
      </c>
      <c r="S1247" s="64" t="e">
        <f>VLOOKUP($B1247,選擇權未平倉餘額!$A$4:$I$500,7,FALSE)</f>
        <v>#N/A</v>
      </c>
      <c r="T1247" s="64" t="e">
        <f>VLOOKUP($B1247,選擇權未平倉餘額!$A$4:$I$500,8,FALSE)</f>
        <v>#N/A</v>
      </c>
      <c r="U1247" s="64" t="e">
        <f>VLOOKUP($B1247,選擇權未平倉餘額!$A$4:$I$500,9,FALSE)</f>
        <v>#N/A</v>
      </c>
      <c r="V1247" s="39" t="e">
        <f>VLOOKUP($B1247,臺指選擇權P_C_Ratios!$A$4:$C$500,3,FALSE)</f>
        <v>#N/A</v>
      </c>
      <c r="W1247" s="41" t="e">
        <f>VLOOKUP($B1247,散戶多空比!$A$6:$L$500,12,FALSE)</f>
        <v>#N/A</v>
      </c>
      <c r="X1247" s="40" t="e">
        <f>VLOOKUP($B1247,期貨大額交易人未沖銷部位!$A$4:$O$499,4,FALSE)</f>
        <v>#N/A</v>
      </c>
      <c r="Y1247" s="40" t="e">
        <f>VLOOKUP($B1247,期貨大額交易人未沖銷部位!$A$4:$O$499,7,FALSE)</f>
        <v>#N/A</v>
      </c>
      <c r="Z1247" s="40" t="e">
        <f>VLOOKUP($B1247,期貨大額交易人未沖銷部位!$A$4:$O$499,10,FALSE)</f>
        <v>#N/A</v>
      </c>
      <c r="AA1247" s="40" t="e">
        <f>VLOOKUP($B1247,期貨大額交易人未沖銷部位!$A$4:$O$499,13,FALSE)</f>
        <v>#N/A</v>
      </c>
      <c r="AB1247" s="40" t="e">
        <f>VLOOKUP($B1247,期貨大額交易人未沖銷部位!$A$4:$O$499,14,FALSE)</f>
        <v>#N/A</v>
      </c>
      <c r="AC1247" s="40" t="e">
        <f>VLOOKUP($B1247,期貨大額交易人未沖銷部位!$A$4:$O$499,15,FALSE)</f>
        <v>#N/A</v>
      </c>
      <c r="AD1247" s="33" t="e">
        <f>VLOOKUP($B1247,三大美股走勢!$A$4:$J$495,4,FALSE)</f>
        <v>#N/A</v>
      </c>
      <c r="AE1247" s="33" t="e">
        <f>VLOOKUP($B1247,三大美股走勢!$A$4:$J$495,7,FALSE)</f>
        <v>#N/A</v>
      </c>
      <c r="AF1247" s="33" t="e">
        <f>VLOOKUP($B1247,三大美股走勢!$A$4:$J$495,10,FALSE)</f>
        <v>#N/A</v>
      </c>
    </row>
    <row r="1248" spans="2:32">
      <c r="B1248" s="32">
        <v>44027</v>
      </c>
      <c r="C1248" s="33" t="e">
        <f>VLOOKUP($B1248,大盤與近月台指!$A$4:$I$499,2,FALSE)</f>
        <v>#N/A</v>
      </c>
      <c r="D1248" s="34" t="e">
        <f>VLOOKUP($B1248,大盤與近月台指!$A$4:$I$499,3,FALSE)</f>
        <v>#N/A</v>
      </c>
      <c r="E1248" s="35" t="e">
        <f>VLOOKUP($B1248,大盤與近月台指!$A$4:$I$499,4,FALSE)</f>
        <v>#N/A</v>
      </c>
      <c r="F1248" s="33" t="e">
        <f>VLOOKUP($B1248,大盤與近月台指!$A$4:$I$499,5,FALSE)</f>
        <v>#N/A</v>
      </c>
      <c r="G1248" s="49" t="e">
        <f>VLOOKUP($B1248,三大法人買賣超!$A$4:$I$500,3,FALSE)</f>
        <v>#N/A</v>
      </c>
      <c r="H1248" s="34" t="e">
        <f>VLOOKUP($B1248,三大法人買賣超!$A$4:$I$500,5,FALSE)</f>
        <v>#N/A</v>
      </c>
      <c r="I1248" s="27" t="e">
        <f>VLOOKUP($B1248,三大法人買賣超!$A$4:$I$500,7,FALSE)</f>
        <v>#N/A</v>
      </c>
      <c r="J1248" s="27" t="e">
        <f>VLOOKUP($B1248,三大法人買賣超!$A$4:$I$500,9,FALSE)</f>
        <v>#N/A</v>
      </c>
      <c r="K1248" s="37">
        <f>新台幣匯率美元指數!B1249</f>
        <v>0</v>
      </c>
      <c r="L1248" s="38">
        <f>新台幣匯率美元指數!C1249</f>
        <v>0</v>
      </c>
      <c r="M1248" s="39">
        <f>新台幣匯率美元指數!D1249</f>
        <v>0</v>
      </c>
      <c r="N1248" s="27" t="e">
        <f>VLOOKUP($B1248,外資期貨未平倉口數!$A$4:$M$499,4,FALSE)</f>
        <v>#N/A</v>
      </c>
      <c r="O1248" s="27" t="e">
        <f>VLOOKUP($B1248,外資期貨未平倉口數!$A$4:$M$499,9,FALSE)</f>
        <v>#N/A</v>
      </c>
      <c r="P1248" s="27" t="e">
        <f>VLOOKUP($B1248,外資期貨未平倉口數!$A$4:$M$499,10,FALSE)</f>
        <v>#N/A</v>
      </c>
      <c r="Q1248" s="27" t="e">
        <f>VLOOKUP($B1248,外資期貨未平倉口數!$A$4:$M$499,11,FALSE)</f>
        <v>#N/A</v>
      </c>
      <c r="R1248" s="64" t="e">
        <f>VLOOKUP($B1248,選擇權未平倉餘額!$A$4:$I$500,6,FALSE)</f>
        <v>#N/A</v>
      </c>
      <c r="S1248" s="64" t="e">
        <f>VLOOKUP($B1248,選擇權未平倉餘額!$A$4:$I$500,7,FALSE)</f>
        <v>#N/A</v>
      </c>
      <c r="T1248" s="64" t="e">
        <f>VLOOKUP($B1248,選擇權未平倉餘額!$A$4:$I$500,8,FALSE)</f>
        <v>#N/A</v>
      </c>
      <c r="U1248" s="64" t="e">
        <f>VLOOKUP($B1248,選擇權未平倉餘額!$A$4:$I$500,9,FALSE)</f>
        <v>#N/A</v>
      </c>
      <c r="V1248" s="39" t="e">
        <f>VLOOKUP($B1248,臺指選擇權P_C_Ratios!$A$4:$C$500,3,FALSE)</f>
        <v>#N/A</v>
      </c>
      <c r="W1248" s="41" t="e">
        <f>VLOOKUP($B1248,散戶多空比!$A$6:$L$500,12,FALSE)</f>
        <v>#N/A</v>
      </c>
      <c r="X1248" s="40" t="e">
        <f>VLOOKUP($B1248,期貨大額交易人未沖銷部位!$A$4:$O$499,4,FALSE)</f>
        <v>#N/A</v>
      </c>
      <c r="Y1248" s="40" t="e">
        <f>VLOOKUP($B1248,期貨大額交易人未沖銷部位!$A$4:$O$499,7,FALSE)</f>
        <v>#N/A</v>
      </c>
      <c r="Z1248" s="40" t="e">
        <f>VLOOKUP($B1248,期貨大額交易人未沖銷部位!$A$4:$O$499,10,FALSE)</f>
        <v>#N/A</v>
      </c>
      <c r="AA1248" s="40" t="e">
        <f>VLOOKUP($B1248,期貨大額交易人未沖銷部位!$A$4:$O$499,13,FALSE)</f>
        <v>#N/A</v>
      </c>
      <c r="AB1248" s="40" t="e">
        <f>VLOOKUP($B1248,期貨大額交易人未沖銷部位!$A$4:$O$499,14,FALSE)</f>
        <v>#N/A</v>
      </c>
      <c r="AC1248" s="40" t="e">
        <f>VLOOKUP($B1248,期貨大額交易人未沖銷部位!$A$4:$O$499,15,FALSE)</f>
        <v>#N/A</v>
      </c>
      <c r="AD1248" s="33" t="e">
        <f>VLOOKUP($B1248,三大美股走勢!$A$4:$J$495,4,FALSE)</f>
        <v>#N/A</v>
      </c>
      <c r="AE1248" s="33" t="e">
        <f>VLOOKUP($B1248,三大美股走勢!$A$4:$J$495,7,FALSE)</f>
        <v>#N/A</v>
      </c>
      <c r="AF1248" s="33" t="e">
        <f>VLOOKUP($B1248,三大美股走勢!$A$4:$J$495,10,FALSE)</f>
        <v>#N/A</v>
      </c>
    </row>
    <row r="1249" spans="2:32">
      <c r="B1249" s="32">
        <v>44028</v>
      </c>
      <c r="C1249" s="33" t="e">
        <f>VLOOKUP($B1249,大盤與近月台指!$A$4:$I$499,2,FALSE)</f>
        <v>#N/A</v>
      </c>
      <c r="D1249" s="34" t="e">
        <f>VLOOKUP($B1249,大盤與近月台指!$A$4:$I$499,3,FALSE)</f>
        <v>#N/A</v>
      </c>
      <c r="E1249" s="35" t="e">
        <f>VLOOKUP($B1249,大盤與近月台指!$A$4:$I$499,4,FALSE)</f>
        <v>#N/A</v>
      </c>
      <c r="F1249" s="33" t="e">
        <f>VLOOKUP($B1249,大盤與近月台指!$A$4:$I$499,5,FALSE)</f>
        <v>#N/A</v>
      </c>
      <c r="G1249" s="49" t="e">
        <f>VLOOKUP($B1249,三大法人買賣超!$A$4:$I$500,3,FALSE)</f>
        <v>#N/A</v>
      </c>
      <c r="H1249" s="34" t="e">
        <f>VLOOKUP($B1249,三大法人買賣超!$A$4:$I$500,5,FALSE)</f>
        <v>#N/A</v>
      </c>
      <c r="I1249" s="27" t="e">
        <f>VLOOKUP($B1249,三大法人買賣超!$A$4:$I$500,7,FALSE)</f>
        <v>#N/A</v>
      </c>
      <c r="J1249" s="27" t="e">
        <f>VLOOKUP($B1249,三大法人買賣超!$A$4:$I$500,9,FALSE)</f>
        <v>#N/A</v>
      </c>
      <c r="K1249" s="37">
        <f>新台幣匯率美元指數!B1250</f>
        <v>0</v>
      </c>
      <c r="L1249" s="38">
        <f>新台幣匯率美元指數!C1250</f>
        <v>0</v>
      </c>
      <c r="M1249" s="39">
        <f>新台幣匯率美元指數!D1250</f>
        <v>0</v>
      </c>
      <c r="N1249" s="27" t="e">
        <f>VLOOKUP($B1249,外資期貨未平倉口數!$A$4:$M$499,4,FALSE)</f>
        <v>#N/A</v>
      </c>
      <c r="O1249" s="27" t="e">
        <f>VLOOKUP($B1249,外資期貨未平倉口數!$A$4:$M$499,9,FALSE)</f>
        <v>#N/A</v>
      </c>
      <c r="P1249" s="27" t="e">
        <f>VLOOKUP($B1249,外資期貨未平倉口數!$A$4:$M$499,10,FALSE)</f>
        <v>#N/A</v>
      </c>
      <c r="Q1249" s="27" t="e">
        <f>VLOOKUP($B1249,外資期貨未平倉口數!$A$4:$M$499,11,FALSE)</f>
        <v>#N/A</v>
      </c>
      <c r="R1249" s="64" t="e">
        <f>VLOOKUP($B1249,選擇權未平倉餘額!$A$4:$I$500,6,FALSE)</f>
        <v>#N/A</v>
      </c>
      <c r="S1249" s="64" t="e">
        <f>VLOOKUP($B1249,選擇權未平倉餘額!$A$4:$I$500,7,FALSE)</f>
        <v>#N/A</v>
      </c>
      <c r="T1249" s="64" t="e">
        <f>VLOOKUP($B1249,選擇權未平倉餘額!$A$4:$I$500,8,FALSE)</f>
        <v>#N/A</v>
      </c>
      <c r="U1249" s="64" t="e">
        <f>VLOOKUP($B1249,選擇權未平倉餘額!$A$4:$I$500,9,FALSE)</f>
        <v>#N/A</v>
      </c>
      <c r="V1249" s="39" t="e">
        <f>VLOOKUP($B1249,臺指選擇權P_C_Ratios!$A$4:$C$500,3,FALSE)</f>
        <v>#N/A</v>
      </c>
      <c r="W1249" s="41" t="e">
        <f>VLOOKUP($B1249,散戶多空比!$A$6:$L$500,12,FALSE)</f>
        <v>#N/A</v>
      </c>
      <c r="X1249" s="40" t="e">
        <f>VLOOKUP($B1249,期貨大額交易人未沖銷部位!$A$4:$O$499,4,FALSE)</f>
        <v>#N/A</v>
      </c>
      <c r="Y1249" s="40" t="e">
        <f>VLOOKUP($B1249,期貨大額交易人未沖銷部位!$A$4:$O$499,7,FALSE)</f>
        <v>#N/A</v>
      </c>
      <c r="Z1249" s="40" t="e">
        <f>VLOOKUP($B1249,期貨大額交易人未沖銷部位!$A$4:$O$499,10,FALSE)</f>
        <v>#N/A</v>
      </c>
      <c r="AA1249" s="40" t="e">
        <f>VLOOKUP($B1249,期貨大額交易人未沖銷部位!$A$4:$O$499,13,FALSE)</f>
        <v>#N/A</v>
      </c>
      <c r="AB1249" s="40" t="e">
        <f>VLOOKUP($B1249,期貨大額交易人未沖銷部位!$A$4:$O$499,14,FALSE)</f>
        <v>#N/A</v>
      </c>
      <c r="AC1249" s="40" t="e">
        <f>VLOOKUP($B1249,期貨大額交易人未沖銷部位!$A$4:$O$499,15,FALSE)</f>
        <v>#N/A</v>
      </c>
      <c r="AD1249" s="33" t="e">
        <f>VLOOKUP($B1249,三大美股走勢!$A$4:$J$495,4,FALSE)</f>
        <v>#N/A</v>
      </c>
      <c r="AE1249" s="33" t="e">
        <f>VLOOKUP($B1249,三大美股走勢!$A$4:$J$495,7,FALSE)</f>
        <v>#N/A</v>
      </c>
      <c r="AF1249" s="33" t="e">
        <f>VLOOKUP($B1249,三大美股走勢!$A$4:$J$495,10,FALSE)</f>
        <v>#N/A</v>
      </c>
    </row>
    <row r="1250" spans="2:32">
      <c r="B1250" s="32">
        <v>44029</v>
      </c>
      <c r="C1250" s="33" t="e">
        <f>VLOOKUP($B1250,大盤與近月台指!$A$4:$I$499,2,FALSE)</f>
        <v>#N/A</v>
      </c>
      <c r="D1250" s="34" t="e">
        <f>VLOOKUP($B1250,大盤與近月台指!$A$4:$I$499,3,FALSE)</f>
        <v>#N/A</v>
      </c>
      <c r="E1250" s="35" t="e">
        <f>VLOOKUP($B1250,大盤與近月台指!$A$4:$I$499,4,FALSE)</f>
        <v>#N/A</v>
      </c>
      <c r="F1250" s="33" t="e">
        <f>VLOOKUP($B1250,大盤與近月台指!$A$4:$I$499,5,FALSE)</f>
        <v>#N/A</v>
      </c>
      <c r="G1250" s="49" t="e">
        <f>VLOOKUP($B1250,三大法人買賣超!$A$4:$I$500,3,FALSE)</f>
        <v>#N/A</v>
      </c>
      <c r="H1250" s="34" t="e">
        <f>VLOOKUP($B1250,三大法人買賣超!$A$4:$I$500,5,FALSE)</f>
        <v>#N/A</v>
      </c>
      <c r="I1250" s="27" t="e">
        <f>VLOOKUP($B1250,三大法人買賣超!$A$4:$I$500,7,FALSE)</f>
        <v>#N/A</v>
      </c>
      <c r="J1250" s="27" t="e">
        <f>VLOOKUP($B1250,三大法人買賣超!$A$4:$I$500,9,FALSE)</f>
        <v>#N/A</v>
      </c>
      <c r="K1250" s="37">
        <f>新台幣匯率美元指數!B1251</f>
        <v>0</v>
      </c>
      <c r="L1250" s="38">
        <f>新台幣匯率美元指數!C1251</f>
        <v>0</v>
      </c>
      <c r="M1250" s="39">
        <f>新台幣匯率美元指數!D1251</f>
        <v>0</v>
      </c>
      <c r="N1250" s="27" t="e">
        <f>VLOOKUP($B1250,外資期貨未平倉口數!$A$4:$M$499,4,FALSE)</f>
        <v>#N/A</v>
      </c>
      <c r="O1250" s="27" t="e">
        <f>VLOOKUP($B1250,外資期貨未平倉口數!$A$4:$M$499,9,FALSE)</f>
        <v>#N/A</v>
      </c>
      <c r="P1250" s="27" t="e">
        <f>VLOOKUP($B1250,外資期貨未平倉口數!$A$4:$M$499,10,FALSE)</f>
        <v>#N/A</v>
      </c>
      <c r="Q1250" s="27" t="e">
        <f>VLOOKUP($B1250,外資期貨未平倉口數!$A$4:$M$499,11,FALSE)</f>
        <v>#N/A</v>
      </c>
      <c r="R1250" s="64" t="e">
        <f>VLOOKUP($B1250,選擇權未平倉餘額!$A$4:$I$500,6,FALSE)</f>
        <v>#N/A</v>
      </c>
      <c r="S1250" s="64" t="e">
        <f>VLOOKUP($B1250,選擇權未平倉餘額!$A$4:$I$500,7,FALSE)</f>
        <v>#N/A</v>
      </c>
      <c r="T1250" s="64" t="e">
        <f>VLOOKUP($B1250,選擇權未平倉餘額!$A$4:$I$500,8,FALSE)</f>
        <v>#N/A</v>
      </c>
      <c r="U1250" s="64" t="e">
        <f>VLOOKUP($B1250,選擇權未平倉餘額!$A$4:$I$500,9,FALSE)</f>
        <v>#N/A</v>
      </c>
      <c r="V1250" s="39" t="e">
        <f>VLOOKUP($B1250,臺指選擇權P_C_Ratios!$A$4:$C$500,3,FALSE)</f>
        <v>#N/A</v>
      </c>
      <c r="W1250" s="41" t="e">
        <f>VLOOKUP($B1250,散戶多空比!$A$6:$L$500,12,FALSE)</f>
        <v>#N/A</v>
      </c>
      <c r="X1250" s="40" t="e">
        <f>VLOOKUP($B1250,期貨大額交易人未沖銷部位!$A$4:$O$499,4,FALSE)</f>
        <v>#N/A</v>
      </c>
      <c r="Y1250" s="40" t="e">
        <f>VLOOKUP($B1250,期貨大額交易人未沖銷部位!$A$4:$O$499,7,FALSE)</f>
        <v>#N/A</v>
      </c>
      <c r="Z1250" s="40" t="e">
        <f>VLOOKUP($B1250,期貨大額交易人未沖銷部位!$A$4:$O$499,10,FALSE)</f>
        <v>#N/A</v>
      </c>
      <c r="AA1250" s="40" t="e">
        <f>VLOOKUP($B1250,期貨大額交易人未沖銷部位!$A$4:$O$499,13,FALSE)</f>
        <v>#N/A</v>
      </c>
      <c r="AB1250" s="40" t="e">
        <f>VLOOKUP($B1250,期貨大額交易人未沖銷部位!$A$4:$O$499,14,FALSE)</f>
        <v>#N/A</v>
      </c>
      <c r="AC1250" s="40" t="e">
        <f>VLOOKUP($B1250,期貨大額交易人未沖銷部位!$A$4:$O$499,15,FALSE)</f>
        <v>#N/A</v>
      </c>
      <c r="AD1250" s="33" t="e">
        <f>VLOOKUP($B1250,三大美股走勢!$A$4:$J$495,4,FALSE)</f>
        <v>#N/A</v>
      </c>
      <c r="AE1250" s="33" t="e">
        <f>VLOOKUP($B1250,三大美股走勢!$A$4:$J$495,7,FALSE)</f>
        <v>#N/A</v>
      </c>
      <c r="AF1250" s="33" t="e">
        <f>VLOOKUP($B1250,三大美股走勢!$A$4:$J$495,10,FALSE)</f>
        <v>#N/A</v>
      </c>
    </row>
    <row r="1251" spans="2:32">
      <c r="B1251" s="32">
        <v>44030</v>
      </c>
      <c r="C1251" s="33" t="e">
        <f>VLOOKUP($B1251,大盤與近月台指!$A$4:$I$499,2,FALSE)</f>
        <v>#N/A</v>
      </c>
      <c r="D1251" s="34" t="e">
        <f>VLOOKUP($B1251,大盤與近月台指!$A$4:$I$499,3,FALSE)</f>
        <v>#N/A</v>
      </c>
      <c r="E1251" s="35" t="e">
        <f>VLOOKUP($B1251,大盤與近月台指!$A$4:$I$499,4,FALSE)</f>
        <v>#N/A</v>
      </c>
      <c r="F1251" s="33" t="e">
        <f>VLOOKUP($B1251,大盤與近月台指!$A$4:$I$499,5,FALSE)</f>
        <v>#N/A</v>
      </c>
      <c r="G1251" s="49" t="e">
        <f>VLOOKUP($B1251,三大法人買賣超!$A$4:$I$500,3,FALSE)</f>
        <v>#N/A</v>
      </c>
      <c r="H1251" s="34" t="e">
        <f>VLOOKUP($B1251,三大法人買賣超!$A$4:$I$500,5,FALSE)</f>
        <v>#N/A</v>
      </c>
      <c r="I1251" s="27" t="e">
        <f>VLOOKUP($B1251,三大法人買賣超!$A$4:$I$500,7,FALSE)</f>
        <v>#N/A</v>
      </c>
      <c r="J1251" s="27" t="e">
        <f>VLOOKUP($B1251,三大法人買賣超!$A$4:$I$500,9,FALSE)</f>
        <v>#N/A</v>
      </c>
      <c r="K1251" s="37">
        <f>新台幣匯率美元指數!B1252</f>
        <v>0</v>
      </c>
      <c r="L1251" s="38">
        <f>新台幣匯率美元指數!C1252</f>
        <v>0</v>
      </c>
      <c r="M1251" s="39">
        <f>新台幣匯率美元指數!D1252</f>
        <v>0</v>
      </c>
      <c r="N1251" s="27" t="e">
        <f>VLOOKUP($B1251,外資期貨未平倉口數!$A$4:$M$499,4,FALSE)</f>
        <v>#N/A</v>
      </c>
      <c r="O1251" s="27" t="e">
        <f>VLOOKUP($B1251,外資期貨未平倉口數!$A$4:$M$499,9,FALSE)</f>
        <v>#N/A</v>
      </c>
      <c r="P1251" s="27" t="e">
        <f>VLOOKUP($B1251,外資期貨未平倉口數!$A$4:$M$499,10,FALSE)</f>
        <v>#N/A</v>
      </c>
      <c r="Q1251" s="27" t="e">
        <f>VLOOKUP($B1251,外資期貨未平倉口數!$A$4:$M$499,11,FALSE)</f>
        <v>#N/A</v>
      </c>
      <c r="R1251" s="64" t="e">
        <f>VLOOKUP($B1251,選擇權未平倉餘額!$A$4:$I$500,6,FALSE)</f>
        <v>#N/A</v>
      </c>
      <c r="S1251" s="64" t="e">
        <f>VLOOKUP($B1251,選擇權未平倉餘額!$A$4:$I$500,7,FALSE)</f>
        <v>#N/A</v>
      </c>
      <c r="T1251" s="64" t="e">
        <f>VLOOKUP($B1251,選擇權未平倉餘額!$A$4:$I$500,8,FALSE)</f>
        <v>#N/A</v>
      </c>
      <c r="U1251" s="64" t="e">
        <f>VLOOKUP($B1251,選擇權未平倉餘額!$A$4:$I$500,9,FALSE)</f>
        <v>#N/A</v>
      </c>
      <c r="V1251" s="39" t="e">
        <f>VLOOKUP($B1251,臺指選擇權P_C_Ratios!$A$4:$C$500,3,FALSE)</f>
        <v>#N/A</v>
      </c>
      <c r="W1251" s="41" t="e">
        <f>VLOOKUP($B1251,散戶多空比!$A$6:$L$500,12,FALSE)</f>
        <v>#N/A</v>
      </c>
      <c r="X1251" s="40" t="e">
        <f>VLOOKUP($B1251,期貨大額交易人未沖銷部位!$A$4:$O$499,4,FALSE)</f>
        <v>#N/A</v>
      </c>
      <c r="Y1251" s="40" t="e">
        <f>VLOOKUP($B1251,期貨大額交易人未沖銷部位!$A$4:$O$499,7,FALSE)</f>
        <v>#N/A</v>
      </c>
      <c r="Z1251" s="40" t="e">
        <f>VLOOKUP($B1251,期貨大額交易人未沖銷部位!$A$4:$O$499,10,FALSE)</f>
        <v>#N/A</v>
      </c>
      <c r="AA1251" s="40" t="e">
        <f>VLOOKUP($B1251,期貨大額交易人未沖銷部位!$A$4:$O$499,13,FALSE)</f>
        <v>#N/A</v>
      </c>
      <c r="AB1251" s="40" t="e">
        <f>VLOOKUP($B1251,期貨大額交易人未沖銷部位!$A$4:$O$499,14,FALSE)</f>
        <v>#N/A</v>
      </c>
      <c r="AC1251" s="40" t="e">
        <f>VLOOKUP($B1251,期貨大額交易人未沖銷部位!$A$4:$O$499,15,FALSE)</f>
        <v>#N/A</v>
      </c>
      <c r="AD1251" s="33" t="e">
        <f>VLOOKUP($B1251,三大美股走勢!$A$4:$J$495,4,FALSE)</f>
        <v>#N/A</v>
      </c>
      <c r="AE1251" s="33" t="e">
        <f>VLOOKUP($B1251,三大美股走勢!$A$4:$J$495,7,FALSE)</f>
        <v>#N/A</v>
      </c>
      <c r="AF1251" s="33" t="e">
        <f>VLOOKUP($B1251,三大美股走勢!$A$4:$J$495,10,FALSE)</f>
        <v>#N/A</v>
      </c>
    </row>
    <row r="1252" spans="2:32">
      <c r="B1252" s="32">
        <v>44031</v>
      </c>
      <c r="C1252" s="33" t="e">
        <f>VLOOKUP($B1252,大盤與近月台指!$A$4:$I$499,2,FALSE)</f>
        <v>#N/A</v>
      </c>
      <c r="D1252" s="34" t="e">
        <f>VLOOKUP($B1252,大盤與近月台指!$A$4:$I$499,3,FALSE)</f>
        <v>#N/A</v>
      </c>
      <c r="E1252" s="35" t="e">
        <f>VLOOKUP($B1252,大盤與近月台指!$A$4:$I$499,4,FALSE)</f>
        <v>#N/A</v>
      </c>
      <c r="F1252" s="33" t="e">
        <f>VLOOKUP($B1252,大盤與近月台指!$A$4:$I$499,5,FALSE)</f>
        <v>#N/A</v>
      </c>
      <c r="G1252" s="49" t="e">
        <f>VLOOKUP($B1252,三大法人買賣超!$A$4:$I$500,3,FALSE)</f>
        <v>#N/A</v>
      </c>
      <c r="H1252" s="34" t="e">
        <f>VLOOKUP($B1252,三大法人買賣超!$A$4:$I$500,5,FALSE)</f>
        <v>#N/A</v>
      </c>
      <c r="I1252" s="27" t="e">
        <f>VLOOKUP($B1252,三大法人買賣超!$A$4:$I$500,7,FALSE)</f>
        <v>#N/A</v>
      </c>
      <c r="J1252" s="27" t="e">
        <f>VLOOKUP($B1252,三大法人買賣超!$A$4:$I$500,9,FALSE)</f>
        <v>#N/A</v>
      </c>
      <c r="K1252" s="37">
        <f>新台幣匯率美元指數!B1253</f>
        <v>0</v>
      </c>
      <c r="L1252" s="38">
        <f>新台幣匯率美元指數!C1253</f>
        <v>0</v>
      </c>
      <c r="M1252" s="39">
        <f>新台幣匯率美元指數!D1253</f>
        <v>0</v>
      </c>
      <c r="N1252" s="27" t="e">
        <f>VLOOKUP($B1252,外資期貨未平倉口數!$A$4:$M$499,4,FALSE)</f>
        <v>#N/A</v>
      </c>
      <c r="O1252" s="27" t="e">
        <f>VLOOKUP($B1252,外資期貨未平倉口數!$A$4:$M$499,9,FALSE)</f>
        <v>#N/A</v>
      </c>
      <c r="P1252" s="27" t="e">
        <f>VLOOKUP($B1252,外資期貨未平倉口數!$A$4:$M$499,10,FALSE)</f>
        <v>#N/A</v>
      </c>
      <c r="Q1252" s="27" t="e">
        <f>VLOOKUP($B1252,外資期貨未平倉口數!$A$4:$M$499,11,FALSE)</f>
        <v>#N/A</v>
      </c>
      <c r="R1252" s="64" t="e">
        <f>VLOOKUP($B1252,選擇權未平倉餘額!$A$4:$I$500,6,FALSE)</f>
        <v>#N/A</v>
      </c>
      <c r="S1252" s="64" t="e">
        <f>VLOOKUP($B1252,選擇權未平倉餘額!$A$4:$I$500,7,FALSE)</f>
        <v>#N/A</v>
      </c>
      <c r="T1252" s="64" t="e">
        <f>VLOOKUP($B1252,選擇權未平倉餘額!$A$4:$I$500,8,FALSE)</f>
        <v>#N/A</v>
      </c>
      <c r="U1252" s="64" t="e">
        <f>VLOOKUP($B1252,選擇權未平倉餘額!$A$4:$I$500,9,FALSE)</f>
        <v>#N/A</v>
      </c>
      <c r="V1252" s="39" t="e">
        <f>VLOOKUP($B1252,臺指選擇權P_C_Ratios!$A$4:$C$500,3,FALSE)</f>
        <v>#N/A</v>
      </c>
      <c r="W1252" s="41" t="e">
        <f>VLOOKUP($B1252,散戶多空比!$A$6:$L$500,12,FALSE)</f>
        <v>#N/A</v>
      </c>
      <c r="X1252" s="40" t="e">
        <f>VLOOKUP($B1252,期貨大額交易人未沖銷部位!$A$4:$O$499,4,FALSE)</f>
        <v>#N/A</v>
      </c>
      <c r="Y1252" s="40" t="e">
        <f>VLOOKUP($B1252,期貨大額交易人未沖銷部位!$A$4:$O$499,7,FALSE)</f>
        <v>#N/A</v>
      </c>
      <c r="Z1252" s="40" t="e">
        <f>VLOOKUP($B1252,期貨大額交易人未沖銷部位!$A$4:$O$499,10,FALSE)</f>
        <v>#N/A</v>
      </c>
      <c r="AA1252" s="40" t="e">
        <f>VLOOKUP($B1252,期貨大額交易人未沖銷部位!$A$4:$O$499,13,FALSE)</f>
        <v>#N/A</v>
      </c>
      <c r="AB1252" s="40" t="e">
        <f>VLOOKUP($B1252,期貨大額交易人未沖銷部位!$A$4:$O$499,14,FALSE)</f>
        <v>#N/A</v>
      </c>
      <c r="AC1252" s="40" t="e">
        <f>VLOOKUP($B1252,期貨大額交易人未沖銷部位!$A$4:$O$499,15,FALSE)</f>
        <v>#N/A</v>
      </c>
      <c r="AD1252" s="33" t="e">
        <f>VLOOKUP($B1252,三大美股走勢!$A$4:$J$495,4,FALSE)</f>
        <v>#N/A</v>
      </c>
      <c r="AE1252" s="33" t="e">
        <f>VLOOKUP($B1252,三大美股走勢!$A$4:$J$495,7,FALSE)</f>
        <v>#N/A</v>
      </c>
      <c r="AF1252" s="33" t="e">
        <f>VLOOKUP($B1252,三大美股走勢!$A$4:$J$495,10,FALSE)</f>
        <v>#N/A</v>
      </c>
    </row>
    <row r="1253" spans="2:32">
      <c r="B1253" s="32">
        <v>44032</v>
      </c>
      <c r="C1253" s="33" t="e">
        <f>VLOOKUP($B1253,大盤與近月台指!$A$4:$I$499,2,FALSE)</f>
        <v>#N/A</v>
      </c>
      <c r="D1253" s="34" t="e">
        <f>VLOOKUP($B1253,大盤與近月台指!$A$4:$I$499,3,FALSE)</f>
        <v>#N/A</v>
      </c>
      <c r="E1253" s="35" t="e">
        <f>VLOOKUP($B1253,大盤與近月台指!$A$4:$I$499,4,FALSE)</f>
        <v>#N/A</v>
      </c>
      <c r="F1253" s="33" t="e">
        <f>VLOOKUP($B1253,大盤與近月台指!$A$4:$I$499,5,FALSE)</f>
        <v>#N/A</v>
      </c>
      <c r="G1253" s="49" t="e">
        <f>VLOOKUP($B1253,三大法人買賣超!$A$4:$I$500,3,FALSE)</f>
        <v>#N/A</v>
      </c>
      <c r="H1253" s="34" t="e">
        <f>VLOOKUP($B1253,三大法人買賣超!$A$4:$I$500,5,FALSE)</f>
        <v>#N/A</v>
      </c>
      <c r="I1253" s="27" t="e">
        <f>VLOOKUP($B1253,三大法人買賣超!$A$4:$I$500,7,FALSE)</f>
        <v>#N/A</v>
      </c>
      <c r="J1253" s="27" t="e">
        <f>VLOOKUP($B1253,三大法人買賣超!$A$4:$I$500,9,FALSE)</f>
        <v>#N/A</v>
      </c>
      <c r="K1253" s="37">
        <f>新台幣匯率美元指數!B1254</f>
        <v>0</v>
      </c>
      <c r="L1253" s="38">
        <f>新台幣匯率美元指數!C1254</f>
        <v>0</v>
      </c>
      <c r="M1253" s="39">
        <f>新台幣匯率美元指數!D1254</f>
        <v>0</v>
      </c>
      <c r="N1253" s="27" t="e">
        <f>VLOOKUP($B1253,外資期貨未平倉口數!$A$4:$M$499,4,FALSE)</f>
        <v>#N/A</v>
      </c>
      <c r="O1253" s="27" t="e">
        <f>VLOOKUP($B1253,外資期貨未平倉口數!$A$4:$M$499,9,FALSE)</f>
        <v>#N/A</v>
      </c>
      <c r="P1253" s="27" t="e">
        <f>VLOOKUP($B1253,外資期貨未平倉口數!$A$4:$M$499,10,FALSE)</f>
        <v>#N/A</v>
      </c>
      <c r="Q1253" s="27" t="e">
        <f>VLOOKUP($B1253,外資期貨未平倉口數!$A$4:$M$499,11,FALSE)</f>
        <v>#N/A</v>
      </c>
      <c r="R1253" s="64" t="e">
        <f>VLOOKUP($B1253,選擇權未平倉餘額!$A$4:$I$500,6,FALSE)</f>
        <v>#N/A</v>
      </c>
      <c r="S1253" s="64" t="e">
        <f>VLOOKUP($B1253,選擇權未平倉餘額!$A$4:$I$500,7,FALSE)</f>
        <v>#N/A</v>
      </c>
      <c r="T1253" s="64" t="e">
        <f>VLOOKUP($B1253,選擇權未平倉餘額!$A$4:$I$500,8,FALSE)</f>
        <v>#N/A</v>
      </c>
      <c r="U1253" s="64" t="e">
        <f>VLOOKUP($B1253,選擇權未平倉餘額!$A$4:$I$500,9,FALSE)</f>
        <v>#N/A</v>
      </c>
      <c r="V1253" s="39" t="e">
        <f>VLOOKUP($B1253,臺指選擇權P_C_Ratios!$A$4:$C$500,3,FALSE)</f>
        <v>#N/A</v>
      </c>
      <c r="W1253" s="41" t="e">
        <f>VLOOKUP($B1253,散戶多空比!$A$6:$L$500,12,FALSE)</f>
        <v>#N/A</v>
      </c>
      <c r="X1253" s="40" t="e">
        <f>VLOOKUP($B1253,期貨大額交易人未沖銷部位!$A$4:$O$499,4,FALSE)</f>
        <v>#N/A</v>
      </c>
      <c r="Y1253" s="40" t="e">
        <f>VLOOKUP($B1253,期貨大額交易人未沖銷部位!$A$4:$O$499,7,FALSE)</f>
        <v>#N/A</v>
      </c>
      <c r="Z1253" s="40" t="e">
        <f>VLOOKUP($B1253,期貨大額交易人未沖銷部位!$A$4:$O$499,10,FALSE)</f>
        <v>#N/A</v>
      </c>
      <c r="AA1253" s="40" t="e">
        <f>VLOOKUP($B1253,期貨大額交易人未沖銷部位!$A$4:$O$499,13,FALSE)</f>
        <v>#N/A</v>
      </c>
      <c r="AB1253" s="40" t="e">
        <f>VLOOKUP($B1253,期貨大額交易人未沖銷部位!$A$4:$O$499,14,FALSE)</f>
        <v>#N/A</v>
      </c>
      <c r="AC1253" s="40" t="e">
        <f>VLOOKUP($B1253,期貨大額交易人未沖銷部位!$A$4:$O$499,15,FALSE)</f>
        <v>#N/A</v>
      </c>
      <c r="AD1253" s="33" t="e">
        <f>VLOOKUP($B1253,三大美股走勢!$A$4:$J$495,4,FALSE)</f>
        <v>#N/A</v>
      </c>
      <c r="AE1253" s="33" t="e">
        <f>VLOOKUP($B1253,三大美股走勢!$A$4:$J$495,7,FALSE)</f>
        <v>#N/A</v>
      </c>
      <c r="AF1253" s="33" t="e">
        <f>VLOOKUP($B1253,三大美股走勢!$A$4:$J$495,10,FALSE)</f>
        <v>#N/A</v>
      </c>
    </row>
    <row r="1254" spans="2:32">
      <c r="B1254" s="32">
        <v>44033</v>
      </c>
      <c r="C1254" s="33" t="e">
        <f>VLOOKUP($B1254,大盤與近月台指!$A$4:$I$499,2,FALSE)</f>
        <v>#N/A</v>
      </c>
      <c r="D1254" s="34" t="e">
        <f>VLOOKUP($B1254,大盤與近月台指!$A$4:$I$499,3,FALSE)</f>
        <v>#N/A</v>
      </c>
      <c r="E1254" s="35" t="e">
        <f>VLOOKUP($B1254,大盤與近月台指!$A$4:$I$499,4,FALSE)</f>
        <v>#N/A</v>
      </c>
      <c r="F1254" s="33" t="e">
        <f>VLOOKUP($B1254,大盤與近月台指!$A$4:$I$499,5,FALSE)</f>
        <v>#N/A</v>
      </c>
      <c r="G1254" s="49" t="e">
        <f>VLOOKUP($B1254,三大法人買賣超!$A$4:$I$500,3,FALSE)</f>
        <v>#N/A</v>
      </c>
      <c r="H1254" s="34" t="e">
        <f>VLOOKUP($B1254,三大法人買賣超!$A$4:$I$500,5,FALSE)</f>
        <v>#N/A</v>
      </c>
      <c r="I1254" s="27" t="e">
        <f>VLOOKUP($B1254,三大法人買賣超!$A$4:$I$500,7,FALSE)</f>
        <v>#N/A</v>
      </c>
      <c r="J1254" s="27" t="e">
        <f>VLOOKUP($B1254,三大法人買賣超!$A$4:$I$500,9,FALSE)</f>
        <v>#N/A</v>
      </c>
      <c r="K1254" s="37">
        <f>新台幣匯率美元指數!B1255</f>
        <v>0</v>
      </c>
      <c r="L1254" s="38">
        <f>新台幣匯率美元指數!C1255</f>
        <v>0</v>
      </c>
      <c r="M1254" s="39">
        <f>新台幣匯率美元指數!D1255</f>
        <v>0</v>
      </c>
      <c r="N1254" s="27" t="e">
        <f>VLOOKUP($B1254,外資期貨未平倉口數!$A$4:$M$499,4,FALSE)</f>
        <v>#N/A</v>
      </c>
      <c r="O1254" s="27" t="e">
        <f>VLOOKUP($B1254,外資期貨未平倉口數!$A$4:$M$499,9,FALSE)</f>
        <v>#N/A</v>
      </c>
      <c r="P1254" s="27" t="e">
        <f>VLOOKUP($B1254,外資期貨未平倉口數!$A$4:$M$499,10,FALSE)</f>
        <v>#N/A</v>
      </c>
      <c r="Q1254" s="27" t="e">
        <f>VLOOKUP($B1254,外資期貨未平倉口數!$A$4:$M$499,11,FALSE)</f>
        <v>#N/A</v>
      </c>
      <c r="R1254" s="64" t="e">
        <f>VLOOKUP($B1254,選擇權未平倉餘額!$A$4:$I$500,6,FALSE)</f>
        <v>#N/A</v>
      </c>
      <c r="S1254" s="64" t="e">
        <f>VLOOKUP($B1254,選擇權未平倉餘額!$A$4:$I$500,7,FALSE)</f>
        <v>#N/A</v>
      </c>
      <c r="T1254" s="64" t="e">
        <f>VLOOKUP($B1254,選擇權未平倉餘額!$A$4:$I$500,8,FALSE)</f>
        <v>#N/A</v>
      </c>
      <c r="U1254" s="64" t="e">
        <f>VLOOKUP($B1254,選擇權未平倉餘額!$A$4:$I$500,9,FALSE)</f>
        <v>#N/A</v>
      </c>
      <c r="V1254" s="39" t="e">
        <f>VLOOKUP($B1254,臺指選擇權P_C_Ratios!$A$4:$C$500,3,FALSE)</f>
        <v>#N/A</v>
      </c>
      <c r="W1254" s="41" t="e">
        <f>VLOOKUP($B1254,散戶多空比!$A$6:$L$500,12,FALSE)</f>
        <v>#N/A</v>
      </c>
      <c r="X1254" s="40" t="e">
        <f>VLOOKUP($B1254,期貨大額交易人未沖銷部位!$A$4:$O$499,4,FALSE)</f>
        <v>#N/A</v>
      </c>
      <c r="Y1254" s="40" t="e">
        <f>VLOOKUP($B1254,期貨大額交易人未沖銷部位!$A$4:$O$499,7,FALSE)</f>
        <v>#N/A</v>
      </c>
      <c r="Z1254" s="40" t="e">
        <f>VLOOKUP($B1254,期貨大額交易人未沖銷部位!$A$4:$O$499,10,FALSE)</f>
        <v>#N/A</v>
      </c>
      <c r="AA1254" s="40" t="e">
        <f>VLOOKUP($B1254,期貨大額交易人未沖銷部位!$A$4:$O$499,13,FALSE)</f>
        <v>#N/A</v>
      </c>
      <c r="AB1254" s="40" t="e">
        <f>VLOOKUP($B1254,期貨大額交易人未沖銷部位!$A$4:$O$499,14,FALSE)</f>
        <v>#N/A</v>
      </c>
      <c r="AC1254" s="40" t="e">
        <f>VLOOKUP($B1254,期貨大額交易人未沖銷部位!$A$4:$O$499,15,FALSE)</f>
        <v>#N/A</v>
      </c>
      <c r="AD1254" s="33" t="e">
        <f>VLOOKUP($B1254,三大美股走勢!$A$4:$J$495,4,FALSE)</f>
        <v>#N/A</v>
      </c>
      <c r="AE1254" s="33" t="e">
        <f>VLOOKUP($B1254,三大美股走勢!$A$4:$J$495,7,FALSE)</f>
        <v>#N/A</v>
      </c>
      <c r="AF1254" s="33" t="e">
        <f>VLOOKUP($B1254,三大美股走勢!$A$4:$J$495,10,FALSE)</f>
        <v>#N/A</v>
      </c>
    </row>
    <row r="1255" spans="2:32">
      <c r="B1255" s="32">
        <v>44034</v>
      </c>
      <c r="C1255" s="33" t="e">
        <f>VLOOKUP($B1255,大盤與近月台指!$A$4:$I$499,2,FALSE)</f>
        <v>#N/A</v>
      </c>
      <c r="D1255" s="34" t="e">
        <f>VLOOKUP($B1255,大盤與近月台指!$A$4:$I$499,3,FALSE)</f>
        <v>#N/A</v>
      </c>
      <c r="E1255" s="35" t="e">
        <f>VLOOKUP($B1255,大盤與近月台指!$A$4:$I$499,4,FALSE)</f>
        <v>#N/A</v>
      </c>
      <c r="F1255" s="33" t="e">
        <f>VLOOKUP($B1255,大盤與近月台指!$A$4:$I$499,5,FALSE)</f>
        <v>#N/A</v>
      </c>
      <c r="G1255" s="49" t="e">
        <f>VLOOKUP($B1255,三大法人買賣超!$A$4:$I$500,3,FALSE)</f>
        <v>#N/A</v>
      </c>
      <c r="H1255" s="34" t="e">
        <f>VLOOKUP($B1255,三大法人買賣超!$A$4:$I$500,5,FALSE)</f>
        <v>#N/A</v>
      </c>
      <c r="I1255" s="27" t="e">
        <f>VLOOKUP($B1255,三大法人買賣超!$A$4:$I$500,7,FALSE)</f>
        <v>#N/A</v>
      </c>
      <c r="J1255" s="27" t="e">
        <f>VLOOKUP($B1255,三大法人買賣超!$A$4:$I$500,9,FALSE)</f>
        <v>#N/A</v>
      </c>
      <c r="K1255" s="37">
        <f>新台幣匯率美元指數!B1256</f>
        <v>0</v>
      </c>
      <c r="L1255" s="38">
        <f>新台幣匯率美元指數!C1256</f>
        <v>0</v>
      </c>
      <c r="M1255" s="39">
        <f>新台幣匯率美元指數!D1256</f>
        <v>0</v>
      </c>
      <c r="N1255" s="27" t="e">
        <f>VLOOKUP($B1255,外資期貨未平倉口數!$A$4:$M$499,4,FALSE)</f>
        <v>#N/A</v>
      </c>
      <c r="O1255" s="27" t="e">
        <f>VLOOKUP($B1255,外資期貨未平倉口數!$A$4:$M$499,9,FALSE)</f>
        <v>#N/A</v>
      </c>
      <c r="P1255" s="27" t="e">
        <f>VLOOKUP($B1255,外資期貨未平倉口數!$A$4:$M$499,10,FALSE)</f>
        <v>#N/A</v>
      </c>
      <c r="Q1255" s="27" t="e">
        <f>VLOOKUP($B1255,外資期貨未平倉口數!$A$4:$M$499,11,FALSE)</f>
        <v>#N/A</v>
      </c>
      <c r="R1255" s="64" t="e">
        <f>VLOOKUP($B1255,選擇權未平倉餘額!$A$4:$I$500,6,FALSE)</f>
        <v>#N/A</v>
      </c>
      <c r="S1255" s="64" t="e">
        <f>VLOOKUP($B1255,選擇權未平倉餘額!$A$4:$I$500,7,FALSE)</f>
        <v>#N/A</v>
      </c>
      <c r="T1255" s="64" t="e">
        <f>VLOOKUP($B1255,選擇權未平倉餘額!$A$4:$I$500,8,FALSE)</f>
        <v>#N/A</v>
      </c>
      <c r="U1255" s="64" t="e">
        <f>VLOOKUP($B1255,選擇權未平倉餘額!$A$4:$I$500,9,FALSE)</f>
        <v>#N/A</v>
      </c>
      <c r="V1255" s="39" t="e">
        <f>VLOOKUP($B1255,臺指選擇權P_C_Ratios!$A$4:$C$500,3,FALSE)</f>
        <v>#N/A</v>
      </c>
      <c r="W1255" s="41" t="e">
        <f>VLOOKUP($B1255,散戶多空比!$A$6:$L$500,12,FALSE)</f>
        <v>#N/A</v>
      </c>
      <c r="X1255" s="40" t="e">
        <f>VLOOKUP($B1255,期貨大額交易人未沖銷部位!$A$4:$O$499,4,FALSE)</f>
        <v>#N/A</v>
      </c>
      <c r="Y1255" s="40" t="e">
        <f>VLOOKUP($B1255,期貨大額交易人未沖銷部位!$A$4:$O$499,7,FALSE)</f>
        <v>#N/A</v>
      </c>
      <c r="Z1255" s="40" t="e">
        <f>VLOOKUP($B1255,期貨大額交易人未沖銷部位!$A$4:$O$499,10,FALSE)</f>
        <v>#N/A</v>
      </c>
      <c r="AA1255" s="40" t="e">
        <f>VLOOKUP($B1255,期貨大額交易人未沖銷部位!$A$4:$O$499,13,FALSE)</f>
        <v>#N/A</v>
      </c>
      <c r="AB1255" s="40" t="e">
        <f>VLOOKUP($B1255,期貨大額交易人未沖銷部位!$A$4:$O$499,14,FALSE)</f>
        <v>#N/A</v>
      </c>
      <c r="AC1255" s="40" t="e">
        <f>VLOOKUP($B1255,期貨大額交易人未沖銷部位!$A$4:$O$499,15,FALSE)</f>
        <v>#N/A</v>
      </c>
      <c r="AD1255" s="33" t="e">
        <f>VLOOKUP($B1255,三大美股走勢!$A$4:$J$495,4,FALSE)</f>
        <v>#N/A</v>
      </c>
      <c r="AE1255" s="33" t="e">
        <f>VLOOKUP($B1255,三大美股走勢!$A$4:$J$495,7,FALSE)</f>
        <v>#N/A</v>
      </c>
      <c r="AF1255" s="33" t="e">
        <f>VLOOKUP($B1255,三大美股走勢!$A$4:$J$495,10,FALSE)</f>
        <v>#N/A</v>
      </c>
    </row>
    <row r="1256" spans="2:32">
      <c r="B1256" s="32">
        <v>44035</v>
      </c>
      <c r="C1256" s="33" t="e">
        <f>VLOOKUP($B1256,大盤與近月台指!$A$4:$I$499,2,FALSE)</f>
        <v>#N/A</v>
      </c>
      <c r="D1256" s="34" t="e">
        <f>VLOOKUP($B1256,大盤與近月台指!$A$4:$I$499,3,FALSE)</f>
        <v>#N/A</v>
      </c>
      <c r="E1256" s="35" t="e">
        <f>VLOOKUP($B1256,大盤與近月台指!$A$4:$I$499,4,FALSE)</f>
        <v>#N/A</v>
      </c>
      <c r="F1256" s="33" t="e">
        <f>VLOOKUP($B1256,大盤與近月台指!$A$4:$I$499,5,FALSE)</f>
        <v>#N/A</v>
      </c>
      <c r="G1256" s="49" t="e">
        <f>VLOOKUP($B1256,三大法人買賣超!$A$4:$I$500,3,FALSE)</f>
        <v>#N/A</v>
      </c>
      <c r="H1256" s="34" t="e">
        <f>VLOOKUP($B1256,三大法人買賣超!$A$4:$I$500,5,FALSE)</f>
        <v>#N/A</v>
      </c>
      <c r="I1256" s="27" t="e">
        <f>VLOOKUP($B1256,三大法人買賣超!$A$4:$I$500,7,FALSE)</f>
        <v>#N/A</v>
      </c>
      <c r="J1256" s="27" t="e">
        <f>VLOOKUP($B1256,三大法人買賣超!$A$4:$I$500,9,FALSE)</f>
        <v>#N/A</v>
      </c>
      <c r="K1256" s="37">
        <f>新台幣匯率美元指數!B1257</f>
        <v>0</v>
      </c>
      <c r="L1256" s="38">
        <f>新台幣匯率美元指數!C1257</f>
        <v>0</v>
      </c>
      <c r="M1256" s="39">
        <f>新台幣匯率美元指數!D1257</f>
        <v>0</v>
      </c>
      <c r="N1256" s="27" t="e">
        <f>VLOOKUP($B1256,外資期貨未平倉口數!$A$4:$M$499,4,FALSE)</f>
        <v>#N/A</v>
      </c>
      <c r="O1256" s="27" t="e">
        <f>VLOOKUP($B1256,外資期貨未平倉口數!$A$4:$M$499,9,FALSE)</f>
        <v>#N/A</v>
      </c>
      <c r="P1256" s="27" t="e">
        <f>VLOOKUP($B1256,外資期貨未平倉口數!$A$4:$M$499,10,FALSE)</f>
        <v>#N/A</v>
      </c>
      <c r="Q1256" s="27" t="e">
        <f>VLOOKUP($B1256,外資期貨未平倉口數!$A$4:$M$499,11,FALSE)</f>
        <v>#N/A</v>
      </c>
      <c r="R1256" s="64" t="e">
        <f>VLOOKUP($B1256,選擇權未平倉餘額!$A$4:$I$500,6,FALSE)</f>
        <v>#N/A</v>
      </c>
      <c r="S1256" s="64" t="e">
        <f>VLOOKUP($B1256,選擇權未平倉餘額!$A$4:$I$500,7,FALSE)</f>
        <v>#N/A</v>
      </c>
      <c r="T1256" s="64" t="e">
        <f>VLOOKUP($B1256,選擇權未平倉餘額!$A$4:$I$500,8,FALSE)</f>
        <v>#N/A</v>
      </c>
      <c r="U1256" s="64" t="e">
        <f>VLOOKUP($B1256,選擇權未平倉餘額!$A$4:$I$500,9,FALSE)</f>
        <v>#N/A</v>
      </c>
      <c r="V1256" s="39" t="e">
        <f>VLOOKUP($B1256,臺指選擇權P_C_Ratios!$A$4:$C$500,3,FALSE)</f>
        <v>#N/A</v>
      </c>
      <c r="W1256" s="41" t="e">
        <f>VLOOKUP($B1256,散戶多空比!$A$6:$L$500,12,FALSE)</f>
        <v>#N/A</v>
      </c>
      <c r="X1256" s="40" t="e">
        <f>VLOOKUP($B1256,期貨大額交易人未沖銷部位!$A$4:$O$499,4,FALSE)</f>
        <v>#N/A</v>
      </c>
      <c r="Y1256" s="40" t="e">
        <f>VLOOKUP($B1256,期貨大額交易人未沖銷部位!$A$4:$O$499,7,FALSE)</f>
        <v>#N/A</v>
      </c>
      <c r="Z1256" s="40" t="e">
        <f>VLOOKUP($B1256,期貨大額交易人未沖銷部位!$A$4:$O$499,10,FALSE)</f>
        <v>#N/A</v>
      </c>
      <c r="AA1256" s="40" t="e">
        <f>VLOOKUP($B1256,期貨大額交易人未沖銷部位!$A$4:$O$499,13,FALSE)</f>
        <v>#N/A</v>
      </c>
      <c r="AB1256" s="40" t="e">
        <f>VLOOKUP($B1256,期貨大額交易人未沖銷部位!$A$4:$O$499,14,FALSE)</f>
        <v>#N/A</v>
      </c>
      <c r="AC1256" s="40" t="e">
        <f>VLOOKUP($B1256,期貨大額交易人未沖銷部位!$A$4:$O$499,15,FALSE)</f>
        <v>#N/A</v>
      </c>
      <c r="AD1256" s="33" t="e">
        <f>VLOOKUP($B1256,三大美股走勢!$A$4:$J$495,4,FALSE)</f>
        <v>#N/A</v>
      </c>
      <c r="AE1256" s="33" t="e">
        <f>VLOOKUP($B1256,三大美股走勢!$A$4:$J$495,7,FALSE)</f>
        <v>#N/A</v>
      </c>
      <c r="AF1256" s="33" t="e">
        <f>VLOOKUP($B1256,三大美股走勢!$A$4:$J$495,10,FALSE)</f>
        <v>#N/A</v>
      </c>
    </row>
    <row r="1257" spans="2:32">
      <c r="B1257" s="32">
        <v>44036</v>
      </c>
      <c r="C1257" s="33" t="e">
        <f>VLOOKUP($B1257,大盤與近月台指!$A$4:$I$499,2,FALSE)</f>
        <v>#N/A</v>
      </c>
      <c r="D1257" s="34" t="e">
        <f>VLOOKUP($B1257,大盤與近月台指!$A$4:$I$499,3,FALSE)</f>
        <v>#N/A</v>
      </c>
      <c r="E1257" s="35" t="e">
        <f>VLOOKUP($B1257,大盤與近月台指!$A$4:$I$499,4,FALSE)</f>
        <v>#N/A</v>
      </c>
      <c r="F1257" s="33" t="e">
        <f>VLOOKUP($B1257,大盤與近月台指!$A$4:$I$499,5,FALSE)</f>
        <v>#N/A</v>
      </c>
      <c r="G1257" s="49" t="e">
        <f>VLOOKUP($B1257,三大法人買賣超!$A$4:$I$500,3,FALSE)</f>
        <v>#N/A</v>
      </c>
      <c r="H1257" s="34" t="e">
        <f>VLOOKUP($B1257,三大法人買賣超!$A$4:$I$500,5,FALSE)</f>
        <v>#N/A</v>
      </c>
      <c r="I1257" s="27" t="e">
        <f>VLOOKUP($B1257,三大法人買賣超!$A$4:$I$500,7,FALSE)</f>
        <v>#N/A</v>
      </c>
      <c r="J1257" s="27" t="e">
        <f>VLOOKUP($B1257,三大法人買賣超!$A$4:$I$500,9,FALSE)</f>
        <v>#N/A</v>
      </c>
      <c r="K1257" s="37">
        <f>新台幣匯率美元指數!B1258</f>
        <v>0</v>
      </c>
      <c r="L1257" s="38">
        <f>新台幣匯率美元指數!C1258</f>
        <v>0</v>
      </c>
      <c r="M1257" s="39">
        <f>新台幣匯率美元指數!D1258</f>
        <v>0</v>
      </c>
      <c r="N1257" s="27" t="e">
        <f>VLOOKUP($B1257,外資期貨未平倉口數!$A$4:$M$499,4,FALSE)</f>
        <v>#N/A</v>
      </c>
      <c r="O1257" s="27" t="e">
        <f>VLOOKUP($B1257,外資期貨未平倉口數!$A$4:$M$499,9,FALSE)</f>
        <v>#N/A</v>
      </c>
      <c r="P1257" s="27" t="e">
        <f>VLOOKUP($B1257,外資期貨未平倉口數!$A$4:$M$499,10,FALSE)</f>
        <v>#N/A</v>
      </c>
      <c r="Q1257" s="27" t="e">
        <f>VLOOKUP($B1257,外資期貨未平倉口數!$A$4:$M$499,11,FALSE)</f>
        <v>#N/A</v>
      </c>
      <c r="R1257" s="64" t="e">
        <f>VLOOKUP($B1257,選擇權未平倉餘額!$A$4:$I$500,6,FALSE)</f>
        <v>#N/A</v>
      </c>
      <c r="S1257" s="64" t="e">
        <f>VLOOKUP($B1257,選擇權未平倉餘額!$A$4:$I$500,7,FALSE)</f>
        <v>#N/A</v>
      </c>
      <c r="T1257" s="64" t="e">
        <f>VLOOKUP($B1257,選擇權未平倉餘額!$A$4:$I$500,8,FALSE)</f>
        <v>#N/A</v>
      </c>
      <c r="U1257" s="64" t="e">
        <f>VLOOKUP($B1257,選擇權未平倉餘額!$A$4:$I$500,9,FALSE)</f>
        <v>#N/A</v>
      </c>
      <c r="V1257" s="39" t="e">
        <f>VLOOKUP($B1257,臺指選擇權P_C_Ratios!$A$4:$C$500,3,FALSE)</f>
        <v>#N/A</v>
      </c>
      <c r="W1257" s="41" t="e">
        <f>VLOOKUP($B1257,散戶多空比!$A$6:$L$500,12,FALSE)</f>
        <v>#N/A</v>
      </c>
      <c r="X1257" s="40" t="e">
        <f>VLOOKUP($B1257,期貨大額交易人未沖銷部位!$A$4:$O$499,4,FALSE)</f>
        <v>#N/A</v>
      </c>
      <c r="Y1257" s="40" t="e">
        <f>VLOOKUP($B1257,期貨大額交易人未沖銷部位!$A$4:$O$499,7,FALSE)</f>
        <v>#N/A</v>
      </c>
      <c r="Z1257" s="40" t="e">
        <f>VLOOKUP($B1257,期貨大額交易人未沖銷部位!$A$4:$O$499,10,FALSE)</f>
        <v>#N/A</v>
      </c>
      <c r="AA1257" s="40" t="e">
        <f>VLOOKUP($B1257,期貨大額交易人未沖銷部位!$A$4:$O$499,13,FALSE)</f>
        <v>#N/A</v>
      </c>
      <c r="AB1257" s="40" t="e">
        <f>VLOOKUP($B1257,期貨大額交易人未沖銷部位!$A$4:$O$499,14,FALSE)</f>
        <v>#N/A</v>
      </c>
      <c r="AC1257" s="40" t="e">
        <f>VLOOKUP($B1257,期貨大額交易人未沖銷部位!$A$4:$O$499,15,FALSE)</f>
        <v>#N/A</v>
      </c>
      <c r="AD1257" s="33" t="e">
        <f>VLOOKUP($B1257,三大美股走勢!$A$4:$J$495,4,FALSE)</f>
        <v>#N/A</v>
      </c>
      <c r="AE1257" s="33" t="e">
        <f>VLOOKUP($B1257,三大美股走勢!$A$4:$J$495,7,FALSE)</f>
        <v>#N/A</v>
      </c>
      <c r="AF1257" s="33" t="e">
        <f>VLOOKUP($B1257,三大美股走勢!$A$4:$J$495,10,FALSE)</f>
        <v>#N/A</v>
      </c>
    </row>
    <row r="1258" spans="2:32">
      <c r="B1258" s="32">
        <v>44037</v>
      </c>
      <c r="C1258" s="33" t="e">
        <f>VLOOKUP($B1258,大盤與近月台指!$A$4:$I$499,2,FALSE)</f>
        <v>#N/A</v>
      </c>
      <c r="D1258" s="34" t="e">
        <f>VLOOKUP($B1258,大盤與近月台指!$A$4:$I$499,3,FALSE)</f>
        <v>#N/A</v>
      </c>
      <c r="E1258" s="35" t="e">
        <f>VLOOKUP($B1258,大盤與近月台指!$A$4:$I$499,4,FALSE)</f>
        <v>#N/A</v>
      </c>
      <c r="F1258" s="33" t="e">
        <f>VLOOKUP($B1258,大盤與近月台指!$A$4:$I$499,5,FALSE)</f>
        <v>#N/A</v>
      </c>
      <c r="G1258" s="49" t="e">
        <f>VLOOKUP($B1258,三大法人買賣超!$A$4:$I$500,3,FALSE)</f>
        <v>#N/A</v>
      </c>
      <c r="H1258" s="34" t="e">
        <f>VLOOKUP($B1258,三大法人買賣超!$A$4:$I$500,5,FALSE)</f>
        <v>#N/A</v>
      </c>
      <c r="I1258" s="27" t="e">
        <f>VLOOKUP($B1258,三大法人買賣超!$A$4:$I$500,7,FALSE)</f>
        <v>#N/A</v>
      </c>
      <c r="J1258" s="27" t="e">
        <f>VLOOKUP($B1258,三大法人買賣超!$A$4:$I$500,9,FALSE)</f>
        <v>#N/A</v>
      </c>
      <c r="K1258" s="37">
        <f>新台幣匯率美元指數!B1259</f>
        <v>0</v>
      </c>
      <c r="L1258" s="38">
        <f>新台幣匯率美元指數!C1259</f>
        <v>0</v>
      </c>
      <c r="M1258" s="39">
        <f>新台幣匯率美元指數!D1259</f>
        <v>0</v>
      </c>
      <c r="N1258" s="27" t="e">
        <f>VLOOKUP($B1258,外資期貨未平倉口數!$A$4:$M$499,4,FALSE)</f>
        <v>#N/A</v>
      </c>
      <c r="O1258" s="27" t="e">
        <f>VLOOKUP($B1258,外資期貨未平倉口數!$A$4:$M$499,9,FALSE)</f>
        <v>#N/A</v>
      </c>
      <c r="P1258" s="27" t="e">
        <f>VLOOKUP($B1258,外資期貨未平倉口數!$A$4:$M$499,10,FALSE)</f>
        <v>#N/A</v>
      </c>
      <c r="Q1258" s="27" t="e">
        <f>VLOOKUP($B1258,外資期貨未平倉口數!$A$4:$M$499,11,FALSE)</f>
        <v>#N/A</v>
      </c>
      <c r="R1258" s="64" t="e">
        <f>VLOOKUP($B1258,選擇權未平倉餘額!$A$4:$I$500,6,FALSE)</f>
        <v>#N/A</v>
      </c>
      <c r="S1258" s="64" t="e">
        <f>VLOOKUP($B1258,選擇權未平倉餘額!$A$4:$I$500,7,FALSE)</f>
        <v>#N/A</v>
      </c>
      <c r="T1258" s="64" t="e">
        <f>VLOOKUP($B1258,選擇權未平倉餘額!$A$4:$I$500,8,FALSE)</f>
        <v>#N/A</v>
      </c>
      <c r="U1258" s="64" t="e">
        <f>VLOOKUP($B1258,選擇權未平倉餘額!$A$4:$I$500,9,FALSE)</f>
        <v>#N/A</v>
      </c>
      <c r="V1258" s="39" t="e">
        <f>VLOOKUP($B1258,臺指選擇權P_C_Ratios!$A$4:$C$500,3,FALSE)</f>
        <v>#N/A</v>
      </c>
      <c r="W1258" s="41" t="e">
        <f>VLOOKUP($B1258,散戶多空比!$A$6:$L$500,12,FALSE)</f>
        <v>#N/A</v>
      </c>
      <c r="X1258" s="40" t="e">
        <f>VLOOKUP($B1258,期貨大額交易人未沖銷部位!$A$4:$O$499,4,FALSE)</f>
        <v>#N/A</v>
      </c>
      <c r="Y1258" s="40" t="e">
        <f>VLOOKUP($B1258,期貨大額交易人未沖銷部位!$A$4:$O$499,7,FALSE)</f>
        <v>#N/A</v>
      </c>
      <c r="Z1258" s="40" t="e">
        <f>VLOOKUP($B1258,期貨大額交易人未沖銷部位!$A$4:$O$499,10,FALSE)</f>
        <v>#N/A</v>
      </c>
      <c r="AA1258" s="40" t="e">
        <f>VLOOKUP($B1258,期貨大額交易人未沖銷部位!$A$4:$O$499,13,FALSE)</f>
        <v>#N/A</v>
      </c>
      <c r="AB1258" s="40" t="e">
        <f>VLOOKUP($B1258,期貨大額交易人未沖銷部位!$A$4:$O$499,14,FALSE)</f>
        <v>#N/A</v>
      </c>
      <c r="AC1258" s="40" t="e">
        <f>VLOOKUP($B1258,期貨大額交易人未沖銷部位!$A$4:$O$499,15,FALSE)</f>
        <v>#N/A</v>
      </c>
      <c r="AD1258" s="33" t="e">
        <f>VLOOKUP($B1258,三大美股走勢!$A$4:$J$495,4,FALSE)</f>
        <v>#N/A</v>
      </c>
      <c r="AE1258" s="33" t="e">
        <f>VLOOKUP($B1258,三大美股走勢!$A$4:$J$495,7,FALSE)</f>
        <v>#N/A</v>
      </c>
      <c r="AF1258" s="33" t="e">
        <f>VLOOKUP($B1258,三大美股走勢!$A$4:$J$495,10,FALSE)</f>
        <v>#N/A</v>
      </c>
    </row>
    <row r="1259" spans="2:32">
      <c r="B1259" s="32">
        <v>44038</v>
      </c>
      <c r="C1259" s="33" t="e">
        <f>VLOOKUP($B1259,大盤與近月台指!$A$4:$I$499,2,FALSE)</f>
        <v>#N/A</v>
      </c>
      <c r="D1259" s="34" t="e">
        <f>VLOOKUP($B1259,大盤與近月台指!$A$4:$I$499,3,FALSE)</f>
        <v>#N/A</v>
      </c>
      <c r="E1259" s="35" t="e">
        <f>VLOOKUP($B1259,大盤與近月台指!$A$4:$I$499,4,FALSE)</f>
        <v>#N/A</v>
      </c>
      <c r="F1259" s="33" t="e">
        <f>VLOOKUP($B1259,大盤與近月台指!$A$4:$I$499,5,FALSE)</f>
        <v>#N/A</v>
      </c>
      <c r="G1259" s="49" t="e">
        <f>VLOOKUP($B1259,三大法人買賣超!$A$4:$I$500,3,FALSE)</f>
        <v>#N/A</v>
      </c>
      <c r="H1259" s="34" t="e">
        <f>VLOOKUP($B1259,三大法人買賣超!$A$4:$I$500,5,FALSE)</f>
        <v>#N/A</v>
      </c>
      <c r="I1259" s="27" t="e">
        <f>VLOOKUP($B1259,三大法人買賣超!$A$4:$I$500,7,FALSE)</f>
        <v>#N/A</v>
      </c>
      <c r="J1259" s="27" t="e">
        <f>VLOOKUP($B1259,三大法人買賣超!$A$4:$I$500,9,FALSE)</f>
        <v>#N/A</v>
      </c>
      <c r="K1259" s="37">
        <f>新台幣匯率美元指數!B1260</f>
        <v>0</v>
      </c>
      <c r="L1259" s="38">
        <f>新台幣匯率美元指數!C1260</f>
        <v>0</v>
      </c>
      <c r="M1259" s="39">
        <f>新台幣匯率美元指數!D1260</f>
        <v>0</v>
      </c>
      <c r="N1259" s="27" t="e">
        <f>VLOOKUP($B1259,外資期貨未平倉口數!$A$4:$M$499,4,FALSE)</f>
        <v>#N/A</v>
      </c>
      <c r="O1259" s="27" t="e">
        <f>VLOOKUP($B1259,外資期貨未平倉口數!$A$4:$M$499,9,FALSE)</f>
        <v>#N/A</v>
      </c>
      <c r="P1259" s="27" t="e">
        <f>VLOOKUP($B1259,外資期貨未平倉口數!$A$4:$M$499,10,FALSE)</f>
        <v>#N/A</v>
      </c>
      <c r="Q1259" s="27" t="e">
        <f>VLOOKUP($B1259,外資期貨未平倉口數!$A$4:$M$499,11,FALSE)</f>
        <v>#N/A</v>
      </c>
      <c r="R1259" s="64" t="e">
        <f>VLOOKUP($B1259,選擇權未平倉餘額!$A$4:$I$500,6,FALSE)</f>
        <v>#N/A</v>
      </c>
      <c r="S1259" s="64" t="e">
        <f>VLOOKUP($B1259,選擇權未平倉餘額!$A$4:$I$500,7,FALSE)</f>
        <v>#N/A</v>
      </c>
      <c r="T1259" s="64" t="e">
        <f>VLOOKUP($B1259,選擇權未平倉餘額!$A$4:$I$500,8,FALSE)</f>
        <v>#N/A</v>
      </c>
      <c r="U1259" s="64" t="e">
        <f>VLOOKUP($B1259,選擇權未平倉餘額!$A$4:$I$500,9,FALSE)</f>
        <v>#N/A</v>
      </c>
      <c r="V1259" s="39" t="e">
        <f>VLOOKUP($B1259,臺指選擇權P_C_Ratios!$A$4:$C$500,3,FALSE)</f>
        <v>#N/A</v>
      </c>
      <c r="W1259" s="41" t="e">
        <f>VLOOKUP($B1259,散戶多空比!$A$6:$L$500,12,FALSE)</f>
        <v>#N/A</v>
      </c>
      <c r="X1259" s="40" t="e">
        <f>VLOOKUP($B1259,期貨大額交易人未沖銷部位!$A$4:$O$499,4,FALSE)</f>
        <v>#N/A</v>
      </c>
      <c r="Y1259" s="40" t="e">
        <f>VLOOKUP($B1259,期貨大額交易人未沖銷部位!$A$4:$O$499,7,FALSE)</f>
        <v>#N/A</v>
      </c>
      <c r="Z1259" s="40" t="e">
        <f>VLOOKUP($B1259,期貨大額交易人未沖銷部位!$A$4:$O$499,10,FALSE)</f>
        <v>#N/A</v>
      </c>
      <c r="AA1259" s="40" t="e">
        <f>VLOOKUP($B1259,期貨大額交易人未沖銷部位!$A$4:$O$499,13,FALSE)</f>
        <v>#N/A</v>
      </c>
      <c r="AB1259" s="40" t="e">
        <f>VLOOKUP($B1259,期貨大額交易人未沖銷部位!$A$4:$O$499,14,FALSE)</f>
        <v>#N/A</v>
      </c>
      <c r="AC1259" s="40" t="e">
        <f>VLOOKUP($B1259,期貨大額交易人未沖銷部位!$A$4:$O$499,15,FALSE)</f>
        <v>#N/A</v>
      </c>
      <c r="AD1259" s="33" t="e">
        <f>VLOOKUP($B1259,三大美股走勢!$A$4:$J$495,4,FALSE)</f>
        <v>#N/A</v>
      </c>
      <c r="AE1259" s="33" t="e">
        <f>VLOOKUP($B1259,三大美股走勢!$A$4:$J$495,7,FALSE)</f>
        <v>#N/A</v>
      </c>
      <c r="AF1259" s="33" t="e">
        <f>VLOOKUP($B1259,三大美股走勢!$A$4:$J$495,10,FALSE)</f>
        <v>#N/A</v>
      </c>
    </row>
    <row r="1260" spans="2:32">
      <c r="B1260" s="32">
        <v>44039</v>
      </c>
      <c r="C1260" s="33" t="e">
        <f>VLOOKUP($B1260,大盤與近月台指!$A$4:$I$499,2,FALSE)</f>
        <v>#N/A</v>
      </c>
      <c r="D1260" s="34" t="e">
        <f>VLOOKUP($B1260,大盤與近月台指!$A$4:$I$499,3,FALSE)</f>
        <v>#N/A</v>
      </c>
      <c r="E1260" s="35" t="e">
        <f>VLOOKUP($B1260,大盤與近月台指!$A$4:$I$499,4,FALSE)</f>
        <v>#N/A</v>
      </c>
      <c r="F1260" s="33" t="e">
        <f>VLOOKUP($B1260,大盤與近月台指!$A$4:$I$499,5,FALSE)</f>
        <v>#N/A</v>
      </c>
      <c r="G1260" s="49" t="e">
        <f>VLOOKUP($B1260,三大法人買賣超!$A$4:$I$500,3,FALSE)</f>
        <v>#N/A</v>
      </c>
      <c r="H1260" s="34" t="e">
        <f>VLOOKUP($B1260,三大法人買賣超!$A$4:$I$500,5,FALSE)</f>
        <v>#N/A</v>
      </c>
      <c r="I1260" s="27" t="e">
        <f>VLOOKUP($B1260,三大法人買賣超!$A$4:$I$500,7,FALSE)</f>
        <v>#N/A</v>
      </c>
      <c r="J1260" s="27" t="e">
        <f>VLOOKUP($B1260,三大法人買賣超!$A$4:$I$500,9,FALSE)</f>
        <v>#N/A</v>
      </c>
      <c r="K1260" s="37">
        <f>新台幣匯率美元指數!B1261</f>
        <v>0</v>
      </c>
      <c r="L1260" s="38">
        <f>新台幣匯率美元指數!C1261</f>
        <v>0</v>
      </c>
      <c r="M1260" s="39">
        <f>新台幣匯率美元指數!D1261</f>
        <v>0</v>
      </c>
      <c r="N1260" s="27" t="e">
        <f>VLOOKUP($B1260,外資期貨未平倉口數!$A$4:$M$499,4,FALSE)</f>
        <v>#N/A</v>
      </c>
      <c r="O1260" s="27" t="e">
        <f>VLOOKUP($B1260,外資期貨未平倉口數!$A$4:$M$499,9,FALSE)</f>
        <v>#N/A</v>
      </c>
      <c r="P1260" s="27" t="e">
        <f>VLOOKUP($B1260,外資期貨未平倉口數!$A$4:$M$499,10,FALSE)</f>
        <v>#N/A</v>
      </c>
      <c r="Q1260" s="27" t="e">
        <f>VLOOKUP($B1260,外資期貨未平倉口數!$A$4:$M$499,11,FALSE)</f>
        <v>#N/A</v>
      </c>
      <c r="R1260" s="64" t="e">
        <f>VLOOKUP($B1260,選擇權未平倉餘額!$A$4:$I$500,6,FALSE)</f>
        <v>#N/A</v>
      </c>
      <c r="S1260" s="64" t="e">
        <f>VLOOKUP($B1260,選擇權未平倉餘額!$A$4:$I$500,7,FALSE)</f>
        <v>#N/A</v>
      </c>
      <c r="T1260" s="64" t="e">
        <f>VLOOKUP($B1260,選擇權未平倉餘額!$A$4:$I$500,8,FALSE)</f>
        <v>#N/A</v>
      </c>
      <c r="U1260" s="64" t="e">
        <f>VLOOKUP($B1260,選擇權未平倉餘額!$A$4:$I$500,9,FALSE)</f>
        <v>#N/A</v>
      </c>
      <c r="V1260" s="39" t="e">
        <f>VLOOKUP($B1260,臺指選擇權P_C_Ratios!$A$4:$C$500,3,FALSE)</f>
        <v>#N/A</v>
      </c>
      <c r="W1260" s="41" t="e">
        <f>VLOOKUP($B1260,散戶多空比!$A$6:$L$500,12,FALSE)</f>
        <v>#N/A</v>
      </c>
      <c r="X1260" s="40" t="e">
        <f>VLOOKUP($B1260,期貨大額交易人未沖銷部位!$A$4:$O$499,4,FALSE)</f>
        <v>#N/A</v>
      </c>
      <c r="Y1260" s="40" t="e">
        <f>VLOOKUP($B1260,期貨大額交易人未沖銷部位!$A$4:$O$499,7,FALSE)</f>
        <v>#N/A</v>
      </c>
      <c r="Z1260" s="40" t="e">
        <f>VLOOKUP($B1260,期貨大額交易人未沖銷部位!$A$4:$O$499,10,FALSE)</f>
        <v>#N/A</v>
      </c>
      <c r="AA1260" s="40" t="e">
        <f>VLOOKUP($B1260,期貨大額交易人未沖銷部位!$A$4:$O$499,13,FALSE)</f>
        <v>#N/A</v>
      </c>
      <c r="AB1260" s="40" t="e">
        <f>VLOOKUP($B1260,期貨大額交易人未沖銷部位!$A$4:$O$499,14,FALSE)</f>
        <v>#N/A</v>
      </c>
      <c r="AC1260" s="40" t="e">
        <f>VLOOKUP($B1260,期貨大額交易人未沖銷部位!$A$4:$O$499,15,FALSE)</f>
        <v>#N/A</v>
      </c>
      <c r="AD1260" s="33" t="e">
        <f>VLOOKUP($B1260,三大美股走勢!$A$4:$J$495,4,FALSE)</f>
        <v>#N/A</v>
      </c>
      <c r="AE1260" s="33" t="e">
        <f>VLOOKUP($B1260,三大美股走勢!$A$4:$J$495,7,FALSE)</f>
        <v>#N/A</v>
      </c>
      <c r="AF1260" s="33" t="e">
        <f>VLOOKUP($B1260,三大美股走勢!$A$4:$J$495,10,FALSE)</f>
        <v>#N/A</v>
      </c>
    </row>
    <row r="1261" spans="2:32">
      <c r="B1261" s="32">
        <v>44040</v>
      </c>
      <c r="C1261" s="33" t="e">
        <f>VLOOKUP($B1261,大盤與近月台指!$A$4:$I$499,2,FALSE)</f>
        <v>#N/A</v>
      </c>
      <c r="D1261" s="34" t="e">
        <f>VLOOKUP($B1261,大盤與近月台指!$A$4:$I$499,3,FALSE)</f>
        <v>#N/A</v>
      </c>
      <c r="E1261" s="35" t="e">
        <f>VLOOKUP($B1261,大盤與近月台指!$A$4:$I$499,4,FALSE)</f>
        <v>#N/A</v>
      </c>
      <c r="F1261" s="33" t="e">
        <f>VLOOKUP($B1261,大盤與近月台指!$A$4:$I$499,5,FALSE)</f>
        <v>#N/A</v>
      </c>
      <c r="G1261" s="49" t="e">
        <f>VLOOKUP($B1261,三大法人買賣超!$A$4:$I$500,3,FALSE)</f>
        <v>#N/A</v>
      </c>
      <c r="H1261" s="34" t="e">
        <f>VLOOKUP($B1261,三大法人買賣超!$A$4:$I$500,5,FALSE)</f>
        <v>#N/A</v>
      </c>
      <c r="I1261" s="27" t="e">
        <f>VLOOKUP($B1261,三大法人買賣超!$A$4:$I$500,7,FALSE)</f>
        <v>#N/A</v>
      </c>
      <c r="J1261" s="27" t="e">
        <f>VLOOKUP($B1261,三大法人買賣超!$A$4:$I$500,9,FALSE)</f>
        <v>#N/A</v>
      </c>
      <c r="K1261" s="37">
        <f>新台幣匯率美元指數!B1262</f>
        <v>0</v>
      </c>
      <c r="L1261" s="38">
        <f>新台幣匯率美元指數!C1262</f>
        <v>0</v>
      </c>
      <c r="M1261" s="39">
        <f>新台幣匯率美元指數!D1262</f>
        <v>0</v>
      </c>
      <c r="N1261" s="27" t="e">
        <f>VLOOKUP($B1261,外資期貨未平倉口數!$A$4:$M$499,4,FALSE)</f>
        <v>#N/A</v>
      </c>
      <c r="O1261" s="27" t="e">
        <f>VLOOKUP($B1261,外資期貨未平倉口數!$A$4:$M$499,9,FALSE)</f>
        <v>#N/A</v>
      </c>
      <c r="P1261" s="27" t="e">
        <f>VLOOKUP($B1261,外資期貨未平倉口數!$A$4:$M$499,10,FALSE)</f>
        <v>#N/A</v>
      </c>
      <c r="Q1261" s="27" t="e">
        <f>VLOOKUP($B1261,外資期貨未平倉口數!$A$4:$M$499,11,FALSE)</f>
        <v>#N/A</v>
      </c>
      <c r="R1261" s="64" t="e">
        <f>VLOOKUP($B1261,選擇權未平倉餘額!$A$4:$I$500,6,FALSE)</f>
        <v>#N/A</v>
      </c>
      <c r="S1261" s="64" t="e">
        <f>VLOOKUP($B1261,選擇權未平倉餘額!$A$4:$I$500,7,FALSE)</f>
        <v>#N/A</v>
      </c>
      <c r="T1261" s="64" t="e">
        <f>VLOOKUP($B1261,選擇權未平倉餘額!$A$4:$I$500,8,FALSE)</f>
        <v>#N/A</v>
      </c>
      <c r="U1261" s="64" t="e">
        <f>VLOOKUP($B1261,選擇權未平倉餘額!$A$4:$I$500,9,FALSE)</f>
        <v>#N/A</v>
      </c>
      <c r="V1261" s="39" t="e">
        <f>VLOOKUP($B1261,臺指選擇權P_C_Ratios!$A$4:$C$500,3,FALSE)</f>
        <v>#N/A</v>
      </c>
      <c r="W1261" s="41" t="e">
        <f>VLOOKUP($B1261,散戶多空比!$A$6:$L$500,12,FALSE)</f>
        <v>#N/A</v>
      </c>
      <c r="X1261" s="40" t="e">
        <f>VLOOKUP($B1261,期貨大額交易人未沖銷部位!$A$4:$O$499,4,FALSE)</f>
        <v>#N/A</v>
      </c>
      <c r="Y1261" s="40" t="e">
        <f>VLOOKUP($B1261,期貨大額交易人未沖銷部位!$A$4:$O$499,7,FALSE)</f>
        <v>#N/A</v>
      </c>
      <c r="Z1261" s="40" t="e">
        <f>VLOOKUP($B1261,期貨大額交易人未沖銷部位!$A$4:$O$499,10,FALSE)</f>
        <v>#N/A</v>
      </c>
      <c r="AA1261" s="40" t="e">
        <f>VLOOKUP($B1261,期貨大額交易人未沖銷部位!$A$4:$O$499,13,FALSE)</f>
        <v>#N/A</v>
      </c>
      <c r="AB1261" s="40" t="e">
        <f>VLOOKUP($B1261,期貨大額交易人未沖銷部位!$A$4:$O$499,14,FALSE)</f>
        <v>#N/A</v>
      </c>
      <c r="AC1261" s="40" t="e">
        <f>VLOOKUP($B1261,期貨大額交易人未沖銷部位!$A$4:$O$499,15,FALSE)</f>
        <v>#N/A</v>
      </c>
      <c r="AD1261" s="33" t="e">
        <f>VLOOKUP($B1261,三大美股走勢!$A$4:$J$495,4,FALSE)</f>
        <v>#N/A</v>
      </c>
      <c r="AE1261" s="33" t="e">
        <f>VLOOKUP($B1261,三大美股走勢!$A$4:$J$495,7,FALSE)</f>
        <v>#N/A</v>
      </c>
      <c r="AF1261" s="33" t="e">
        <f>VLOOKUP($B1261,三大美股走勢!$A$4:$J$495,10,FALSE)</f>
        <v>#N/A</v>
      </c>
    </row>
    <row r="1262" spans="2:32">
      <c r="B1262" s="32">
        <v>44041</v>
      </c>
      <c r="C1262" s="33" t="e">
        <f>VLOOKUP($B1262,大盤與近月台指!$A$4:$I$499,2,FALSE)</f>
        <v>#N/A</v>
      </c>
      <c r="D1262" s="34" t="e">
        <f>VLOOKUP($B1262,大盤與近月台指!$A$4:$I$499,3,FALSE)</f>
        <v>#N/A</v>
      </c>
      <c r="E1262" s="35" t="e">
        <f>VLOOKUP($B1262,大盤與近月台指!$A$4:$I$499,4,FALSE)</f>
        <v>#N/A</v>
      </c>
      <c r="F1262" s="33" t="e">
        <f>VLOOKUP($B1262,大盤與近月台指!$A$4:$I$499,5,FALSE)</f>
        <v>#N/A</v>
      </c>
      <c r="G1262" s="49" t="e">
        <f>VLOOKUP($B1262,三大法人買賣超!$A$4:$I$500,3,FALSE)</f>
        <v>#N/A</v>
      </c>
      <c r="H1262" s="34" t="e">
        <f>VLOOKUP($B1262,三大法人買賣超!$A$4:$I$500,5,FALSE)</f>
        <v>#N/A</v>
      </c>
      <c r="I1262" s="27" t="e">
        <f>VLOOKUP($B1262,三大法人買賣超!$A$4:$I$500,7,FALSE)</f>
        <v>#N/A</v>
      </c>
      <c r="J1262" s="27" t="e">
        <f>VLOOKUP($B1262,三大法人買賣超!$A$4:$I$500,9,FALSE)</f>
        <v>#N/A</v>
      </c>
      <c r="K1262" s="37">
        <f>新台幣匯率美元指數!B1263</f>
        <v>0</v>
      </c>
      <c r="L1262" s="38">
        <f>新台幣匯率美元指數!C1263</f>
        <v>0</v>
      </c>
      <c r="M1262" s="39">
        <f>新台幣匯率美元指數!D1263</f>
        <v>0</v>
      </c>
      <c r="N1262" s="27" t="e">
        <f>VLOOKUP($B1262,外資期貨未平倉口數!$A$4:$M$499,4,FALSE)</f>
        <v>#N/A</v>
      </c>
      <c r="O1262" s="27" t="e">
        <f>VLOOKUP($B1262,外資期貨未平倉口數!$A$4:$M$499,9,FALSE)</f>
        <v>#N/A</v>
      </c>
      <c r="P1262" s="27" t="e">
        <f>VLOOKUP($B1262,外資期貨未平倉口數!$A$4:$M$499,10,FALSE)</f>
        <v>#N/A</v>
      </c>
      <c r="Q1262" s="27" t="e">
        <f>VLOOKUP($B1262,外資期貨未平倉口數!$A$4:$M$499,11,FALSE)</f>
        <v>#N/A</v>
      </c>
      <c r="R1262" s="64" t="e">
        <f>VLOOKUP($B1262,選擇權未平倉餘額!$A$4:$I$500,6,FALSE)</f>
        <v>#N/A</v>
      </c>
      <c r="S1262" s="64" t="e">
        <f>VLOOKUP($B1262,選擇權未平倉餘額!$A$4:$I$500,7,FALSE)</f>
        <v>#N/A</v>
      </c>
      <c r="T1262" s="64" t="e">
        <f>VLOOKUP($B1262,選擇權未平倉餘額!$A$4:$I$500,8,FALSE)</f>
        <v>#N/A</v>
      </c>
      <c r="U1262" s="64" t="e">
        <f>VLOOKUP($B1262,選擇權未平倉餘額!$A$4:$I$500,9,FALSE)</f>
        <v>#N/A</v>
      </c>
      <c r="V1262" s="39" t="e">
        <f>VLOOKUP($B1262,臺指選擇權P_C_Ratios!$A$4:$C$500,3,FALSE)</f>
        <v>#N/A</v>
      </c>
      <c r="W1262" s="41" t="e">
        <f>VLOOKUP($B1262,散戶多空比!$A$6:$L$500,12,FALSE)</f>
        <v>#N/A</v>
      </c>
      <c r="X1262" s="40" t="e">
        <f>VLOOKUP($B1262,期貨大額交易人未沖銷部位!$A$4:$O$499,4,FALSE)</f>
        <v>#N/A</v>
      </c>
      <c r="Y1262" s="40" t="e">
        <f>VLOOKUP($B1262,期貨大額交易人未沖銷部位!$A$4:$O$499,7,FALSE)</f>
        <v>#N/A</v>
      </c>
      <c r="Z1262" s="40" t="e">
        <f>VLOOKUP($B1262,期貨大額交易人未沖銷部位!$A$4:$O$499,10,FALSE)</f>
        <v>#N/A</v>
      </c>
      <c r="AA1262" s="40" t="e">
        <f>VLOOKUP($B1262,期貨大額交易人未沖銷部位!$A$4:$O$499,13,FALSE)</f>
        <v>#N/A</v>
      </c>
      <c r="AB1262" s="40" t="e">
        <f>VLOOKUP($B1262,期貨大額交易人未沖銷部位!$A$4:$O$499,14,FALSE)</f>
        <v>#N/A</v>
      </c>
      <c r="AC1262" s="40" t="e">
        <f>VLOOKUP($B1262,期貨大額交易人未沖銷部位!$A$4:$O$499,15,FALSE)</f>
        <v>#N/A</v>
      </c>
      <c r="AD1262" s="33" t="e">
        <f>VLOOKUP($B1262,三大美股走勢!$A$4:$J$495,4,FALSE)</f>
        <v>#N/A</v>
      </c>
      <c r="AE1262" s="33" t="e">
        <f>VLOOKUP($B1262,三大美股走勢!$A$4:$J$495,7,FALSE)</f>
        <v>#N/A</v>
      </c>
      <c r="AF1262" s="33" t="e">
        <f>VLOOKUP($B1262,三大美股走勢!$A$4:$J$495,10,FALSE)</f>
        <v>#N/A</v>
      </c>
    </row>
    <row r="1263" spans="2:32">
      <c r="B1263" s="32">
        <v>44042</v>
      </c>
      <c r="C1263" s="33" t="e">
        <f>VLOOKUP($B1263,大盤與近月台指!$A$4:$I$499,2,FALSE)</f>
        <v>#N/A</v>
      </c>
      <c r="D1263" s="34" t="e">
        <f>VLOOKUP($B1263,大盤與近月台指!$A$4:$I$499,3,FALSE)</f>
        <v>#N/A</v>
      </c>
      <c r="E1263" s="35" t="e">
        <f>VLOOKUP($B1263,大盤與近月台指!$A$4:$I$499,4,FALSE)</f>
        <v>#N/A</v>
      </c>
      <c r="F1263" s="33" t="e">
        <f>VLOOKUP($B1263,大盤與近月台指!$A$4:$I$499,5,FALSE)</f>
        <v>#N/A</v>
      </c>
      <c r="G1263" s="49" t="e">
        <f>VLOOKUP($B1263,三大法人買賣超!$A$4:$I$500,3,FALSE)</f>
        <v>#N/A</v>
      </c>
      <c r="H1263" s="34" t="e">
        <f>VLOOKUP($B1263,三大法人買賣超!$A$4:$I$500,5,FALSE)</f>
        <v>#N/A</v>
      </c>
      <c r="I1263" s="27" t="e">
        <f>VLOOKUP($B1263,三大法人買賣超!$A$4:$I$500,7,FALSE)</f>
        <v>#N/A</v>
      </c>
      <c r="J1263" s="27" t="e">
        <f>VLOOKUP($B1263,三大法人買賣超!$A$4:$I$500,9,FALSE)</f>
        <v>#N/A</v>
      </c>
      <c r="K1263" s="37">
        <f>新台幣匯率美元指數!B1264</f>
        <v>0</v>
      </c>
      <c r="L1263" s="38">
        <f>新台幣匯率美元指數!C1264</f>
        <v>0</v>
      </c>
      <c r="M1263" s="39">
        <f>新台幣匯率美元指數!D1264</f>
        <v>0</v>
      </c>
      <c r="N1263" s="27" t="e">
        <f>VLOOKUP($B1263,外資期貨未平倉口數!$A$4:$M$499,4,FALSE)</f>
        <v>#N/A</v>
      </c>
      <c r="O1263" s="27" t="e">
        <f>VLOOKUP($B1263,外資期貨未平倉口數!$A$4:$M$499,9,FALSE)</f>
        <v>#N/A</v>
      </c>
      <c r="P1263" s="27" t="e">
        <f>VLOOKUP($B1263,外資期貨未平倉口數!$A$4:$M$499,10,FALSE)</f>
        <v>#N/A</v>
      </c>
      <c r="Q1263" s="27" t="e">
        <f>VLOOKUP($B1263,外資期貨未平倉口數!$A$4:$M$499,11,FALSE)</f>
        <v>#N/A</v>
      </c>
      <c r="R1263" s="64" t="e">
        <f>VLOOKUP($B1263,選擇權未平倉餘額!$A$4:$I$500,6,FALSE)</f>
        <v>#N/A</v>
      </c>
      <c r="S1263" s="64" t="e">
        <f>VLOOKUP($B1263,選擇權未平倉餘額!$A$4:$I$500,7,FALSE)</f>
        <v>#N/A</v>
      </c>
      <c r="T1263" s="64" t="e">
        <f>VLOOKUP($B1263,選擇權未平倉餘額!$A$4:$I$500,8,FALSE)</f>
        <v>#N/A</v>
      </c>
      <c r="U1263" s="64" t="e">
        <f>VLOOKUP($B1263,選擇權未平倉餘額!$A$4:$I$500,9,FALSE)</f>
        <v>#N/A</v>
      </c>
      <c r="V1263" s="39" t="e">
        <f>VLOOKUP($B1263,臺指選擇權P_C_Ratios!$A$4:$C$500,3,FALSE)</f>
        <v>#N/A</v>
      </c>
      <c r="W1263" s="41" t="e">
        <f>VLOOKUP($B1263,散戶多空比!$A$6:$L$500,12,FALSE)</f>
        <v>#N/A</v>
      </c>
      <c r="X1263" s="40" t="e">
        <f>VLOOKUP($B1263,期貨大額交易人未沖銷部位!$A$4:$O$499,4,FALSE)</f>
        <v>#N/A</v>
      </c>
      <c r="Y1263" s="40" t="e">
        <f>VLOOKUP($B1263,期貨大額交易人未沖銷部位!$A$4:$O$499,7,FALSE)</f>
        <v>#N/A</v>
      </c>
      <c r="Z1263" s="40" t="e">
        <f>VLOOKUP($B1263,期貨大額交易人未沖銷部位!$A$4:$O$499,10,FALSE)</f>
        <v>#N/A</v>
      </c>
      <c r="AA1263" s="40" t="e">
        <f>VLOOKUP($B1263,期貨大額交易人未沖銷部位!$A$4:$O$499,13,FALSE)</f>
        <v>#N/A</v>
      </c>
      <c r="AB1263" s="40" t="e">
        <f>VLOOKUP($B1263,期貨大額交易人未沖銷部位!$A$4:$O$499,14,FALSE)</f>
        <v>#N/A</v>
      </c>
      <c r="AC1263" s="40" t="e">
        <f>VLOOKUP($B1263,期貨大額交易人未沖銷部位!$A$4:$O$499,15,FALSE)</f>
        <v>#N/A</v>
      </c>
      <c r="AD1263" s="33" t="e">
        <f>VLOOKUP($B1263,三大美股走勢!$A$4:$J$495,4,FALSE)</f>
        <v>#N/A</v>
      </c>
      <c r="AE1263" s="33" t="e">
        <f>VLOOKUP($B1263,三大美股走勢!$A$4:$J$495,7,FALSE)</f>
        <v>#N/A</v>
      </c>
      <c r="AF1263" s="33" t="e">
        <f>VLOOKUP($B1263,三大美股走勢!$A$4:$J$495,10,FALSE)</f>
        <v>#N/A</v>
      </c>
    </row>
    <row r="1264" spans="2:32">
      <c r="B1264" s="32">
        <v>44043</v>
      </c>
      <c r="C1264" s="33" t="e">
        <f>VLOOKUP($B1264,大盤與近月台指!$A$4:$I$499,2,FALSE)</f>
        <v>#N/A</v>
      </c>
      <c r="D1264" s="34" t="e">
        <f>VLOOKUP($B1264,大盤與近月台指!$A$4:$I$499,3,FALSE)</f>
        <v>#N/A</v>
      </c>
      <c r="E1264" s="35" t="e">
        <f>VLOOKUP($B1264,大盤與近月台指!$A$4:$I$499,4,FALSE)</f>
        <v>#N/A</v>
      </c>
      <c r="F1264" s="33" t="e">
        <f>VLOOKUP($B1264,大盤與近月台指!$A$4:$I$499,5,FALSE)</f>
        <v>#N/A</v>
      </c>
      <c r="G1264" s="49" t="e">
        <f>VLOOKUP($B1264,三大法人買賣超!$A$4:$I$500,3,FALSE)</f>
        <v>#N/A</v>
      </c>
      <c r="H1264" s="34" t="e">
        <f>VLOOKUP($B1264,三大法人買賣超!$A$4:$I$500,5,FALSE)</f>
        <v>#N/A</v>
      </c>
      <c r="I1264" s="27" t="e">
        <f>VLOOKUP($B1264,三大法人買賣超!$A$4:$I$500,7,FALSE)</f>
        <v>#N/A</v>
      </c>
      <c r="J1264" s="27" t="e">
        <f>VLOOKUP($B1264,三大法人買賣超!$A$4:$I$500,9,FALSE)</f>
        <v>#N/A</v>
      </c>
      <c r="K1264" s="37">
        <f>新台幣匯率美元指數!B1265</f>
        <v>0</v>
      </c>
      <c r="L1264" s="38">
        <f>新台幣匯率美元指數!C1265</f>
        <v>0</v>
      </c>
      <c r="M1264" s="39">
        <f>新台幣匯率美元指數!D1265</f>
        <v>0</v>
      </c>
      <c r="N1264" s="27" t="e">
        <f>VLOOKUP($B1264,外資期貨未平倉口數!$A$4:$M$499,4,FALSE)</f>
        <v>#N/A</v>
      </c>
      <c r="O1264" s="27" t="e">
        <f>VLOOKUP($B1264,外資期貨未平倉口數!$A$4:$M$499,9,FALSE)</f>
        <v>#N/A</v>
      </c>
      <c r="P1264" s="27" t="e">
        <f>VLOOKUP($B1264,外資期貨未平倉口數!$A$4:$M$499,10,FALSE)</f>
        <v>#N/A</v>
      </c>
      <c r="Q1264" s="27" t="e">
        <f>VLOOKUP($B1264,外資期貨未平倉口數!$A$4:$M$499,11,FALSE)</f>
        <v>#N/A</v>
      </c>
      <c r="R1264" s="64" t="e">
        <f>VLOOKUP($B1264,選擇權未平倉餘額!$A$4:$I$500,6,FALSE)</f>
        <v>#N/A</v>
      </c>
      <c r="S1264" s="64" t="e">
        <f>VLOOKUP($B1264,選擇權未平倉餘額!$A$4:$I$500,7,FALSE)</f>
        <v>#N/A</v>
      </c>
      <c r="T1264" s="64" t="e">
        <f>VLOOKUP($B1264,選擇權未平倉餘額!$A$4:$I$500,8,FALSE)</f>
        <v>#N/A</v>
      </c>
      <c r="U1264" s="64" t="e">
        <f>VLOOKUP($B1264,選擇權未平倉餘額!$A$4:$I$500,9,FALSE)</f>
        <v>#N/A</v>
      </c>
      <c r="V1264" s="39" t="e">
        <f>VLOOKUP($B1264,臺指選擇權P_C_Ratios!$A$4:$C$500,3,FALSE)</f>
        <v>#N/A</v>
      </c>
      <c r="W1264" s="41" t="e">
        <f>VLOOKUP($B1264,散戶多空比!$A$6:$L$500,12,FALSE)</f>
        <v>#N/A</v>
      </c>
      <c r="X1264" s="40" t="e">
        <f>VLOOKUP($B1264,期貨大額交易人未沖銷部位!$A$4:$O$499,4,FALSE)</f>
        <v>#N/A</v>
      </c>
      <c r="Y1264" s="40" t="e">
        <f>VLOOKUP($B1264,期貨大額交易人未沖銷部位!$A$4:$O$499,7,FALSE)</f>
        <v>#N/A</v>
      </c>
      <c r="Z1264" s="40" t="e">
        <f>VLOOKUP($B1264,期貨大額交易人未沖銷部位!$A$4:$O$499,10,FALSE)</f>
        <v>#N/A</v>
      </c>
      <c r="AA1264" s="40" t="e">
        <f>VLOOKUP($B1264,期貨大額交易人未沖銷部位!$A$4:$O$499,13,FALSE)</f>
        <v>#N/A</v>
      </c>
      <c r="AB1264" s="40" t="e">
        <f>VLOOKUP($B1264,期貨大額交易人未沖銷部位!$A$4:$O$499,14,FALSE)</f>
        <v>#N/A</v>
      </c>
      <c r="AC1264" s="40" t="e">
        <f>VLOOKUP($B1264,期貨大額交易人未沖銷部位!$A$4:$O$499,15,FALSE)</f>
        <v>#N/A</v>
      </c>
      <c r="AD1264" s="33" t="e">
        <f>VLOOKUP($B1264,三大美股走勢!$A$4:$J$495,4,FALSE)</f>
        <v>#N/A</v>
      </c>
      <c r="AE1264" s="33" t="e">
        <f>VLOOKUP($B1264,三大美股走勢!$A$4:$J$495,7,FALSE)</f>
        <v>#N/A</v>
      </c>
      <c r="AF1264" s="33" t="e">
        <f>VLOOKUP($B1264,三大美股走勢!$A$4:$J$495,10,FALSE)</f>
        <v>#N/A</v>
      </c>
    </row>
    <row r="1265" spans="2:32">
      <c r="B1265" s="32">
        <v>44044</v>
      </c>
      <c r="C1265" s="33" t="e">
        <f>VLOOKUP($B1265,大盤與近月台指!$A$4:$I$499,2,FALSE)</f>
        <v>#N/A</v>
      </c>
      <c r="D1265" s="34" t="e">
        <f>VLOOKUP($B1265,大盤與近月台指!$A$4:$I$499,3,FALSE)</f>
        <v>#N/A</v>
      </c>
      <c r="E1265" s="35" t="e">
        <f>VLOOKUP($B1265,大盤與近月台指!$A$4:$I$499,4,FALSE)</f>
        <v>#N/A</v>
      </c>
      <c r="F1265" s="33" t="e">
        <f>VLOOKUP($B1265,大盤與近月台指!$A$4:$I$499,5,FALSE)</f>
        <v>#N/A</v>
      </c>
      <c r="G1265" s="49" t="e">
        <f>VLOOKUP($B1265,三大法人買賣超!$A$4:$I$500,3,FALSE)</f>
        <v>#N/A</v>
      </c>
      <c r="H1265" s="34" t="e">
        <f>VLOOKUP($B1265,三大法人買賣超!$A$4:$I$500,5,FALSE)</f>
        <v>#N/A</v>
      </c>
      <c r="I1265" s="27" t="e">
        <f>VLOOKUP($B1265,三大法人買賣超!$A$4:$I$500,7,FALSE)</f>
        <v>#N/A</v>
      </c>
      <c r="J1265" s="27" t="e">
        <f>VLOOKUP($B1265,三大法人買賣超!$A$4:$I$500,9,FALSE)</f>
        <v>#N/A</v>
      </c>
      <c r="K1265" s="37">
        <f>新台幣匯率美元指數!B1266</f>
        <v>0</v>
      </c>
      <c r="L1265" s="38">
        <f>新台幣匯率美元指數!C1266</f>
        <v>0</v>
      </c>
      <c r="M1265" s="39">
        <f>新台幣匯率美元指數!D1266</f>
        <v>0</v>
      </c>
      <c r="N1265" s="27" t="e">
        <f>VLOOKUP($B1265,外資期貨未平倉口數!$A$4:$M$499,4,FALSE)</f>
        <v>#N/A</v>
      </c>
      <c r="O1265" s="27" t="e">
        <f>VLOOKUP($B1265,外資期貨未平倉口數!$A$4:$M$499,9,FALSE)</f>
        <v>#N/A</v>
      </c>
      <c r="P1265" s="27" t="e">
        <f>VLOOKUP($B1265,外資期貨未平倉口數!$A$4:$M$499,10,FALSE)</f>
        <v>#N/A</v>
      </c>
      <c r="Q1265" s="27" t="e">
        <f>VLOOKUP($B1265,外資期貨未平倉口數!$A$4:$M$499,11,FALSE)</f>
        <v>#N/A</v>
      </c>
      <c r="R1265" s="64" t="e">
        <f>VLOOKUP($B1265,選擇權未平倉餘額!$A$4:$I$500,6,FALSE)</f>
        <v>#N/A</v>
      </c>
      <c r="S1265" s="64" t="e">
        <f>VLOOKUP($B1265,選擇權未平倉餘額!$A$4:$I$500,7,FALSE)</f>
        <v>#N/A</v>
      </c>
      <c r="T1265" s="64" t="e">
        <f>VLOOKUP($B1265,選擇權未平倉餘額!$A$4:$I$500,8,FALSE)</f>
        <v>#N/A</v>
      </c>
      <c r="U1265" s="64" t="e">
        <f>VLOOKUP($B1265,選擇權未平倉餘額!$A$4:$I$500,9,FALSE)</f>
        <v>#N/A</v>
      </c>
      <c r="V1265" s="39" t="e">
        <f>VLOOKUP($B1265,臺指選擇權P_C_Ratios!$A$4:$C$500,3,FALSE)</f>
        <v>#N/A</v>
      </c>
      <c r="W1265" s="41" t="e">
        <f>VLOOKUP($B1265,散戶多空比!$A$6:$L$500,12,FALSE)</f>
        <v>#N/A</v>
      </c>
      <c r="X1265" s="40" t="e">
        <f>VLOOKUP($B1265,期貨大額交易人未沖銷部位!$A$4:$O$499,4,FALSE)</f>
        <v>#N/A</v>
      </c>
      <c r="Y1265" s="40" t="e">
        <f>VLOOKUP($B1265,期貨大額交易人未沖銷部位!$A$4:$O$499,7,FALSE)</f>
        <v>#N/A</v>
      </c>
      <c r="Z1265" s="40" t="e">
        <f>VLOOKUP($B1265,期貨大額交易人未沖銷部位!$A$4:$O$499,10,FALSE)</f>
        <v>#N/A</v>
      </c>
      <c r="AA1265" s="40" t="e">
        <f>VLOOKUP($B1265,期貨大額交易人未沖銷部位!$A$4:$O$499,13,FALSE)</f>
        <v>#N/A</v>
      </c>
      <c r="AB1265" s="40" t="e">
        <f>VLOOKUP($B1265,期貨大額交易人未沖銷部位!$A$4:$O$499,14,FALSE)</f>
        <v>#N/A</v>
      </c>
      <c r="AC1265" s="40" t="e">
        <f>VLOOKUP($B1265,期貨大額交易人未沖銷部位!$A$4:$O$499,15,FALSE)</f>
        <v>#N/A</v>
      </c>
      <c r="AD1265" s="33" t="e">
        <f>VLOOKUP($B1265,三大美股走勢!$A$4:$J$495,4,FALSE)</f>
        <v>#N/A</v>
      </c>
      <c r="AE1265" s="33" t="e">
        <f>VLOOKUP($B1265,三大美股走勢!$A$4:$J$495,7,FALSE)</f>
        <v>#N/A</v>
      </c>
      <c r="AF1265" s="33" t="e">
        <f>VLOOKUP($B1265,三大美股走勢!$A$4:$J$495,10,FALSE)</f>
        <v>#N/A</v>
      </c>
    </row>
    <row r="1266" spans="2:32">
      <c r="B1266" s="32">
        <v>44045</v>
      </c>
      <c r="C1266" s="33" t="e">
        <f>VLOOKUP($B1266,大盤與近月台指!$A$4:$I$499,2,FALSE)</f>
        <v>#N/A</v>
      </c>
      <c r="D1266" s="34" t="e">
        <f>VLOOKUP($B1266,大盤與近月台指!$A$4:$I$499,3,FALSE)</f>
        <v>#N/A</v>
      </c>
      <c r="E1266" s="35" t="e">
        <f>VLOOKUP($B1266,大盤與近月台指!$A$4:$I$499,4,FALSE)</f>
        <v>#N/A</v>
      </c>
      <c r="F1266" s="33" t="e">
        <f>VLOOKUP($B1266,大盤與近月台指!$A$4:$I$499,5,FALSE)</f>
        <v>#N/A</v>
      </c>
      <c r="G1266" s="49" t="e">
        <f>VLOOKUP($B1266,三大法人買賣超!$A$4:$I$500,3,FALSE)</f>
        <v>#N/A</v>
      </c>
      <c r="H1266" s="34" t="e">
        <f>VLOOKUP($B1266,三大法人買賣超!$A$4:$I$500,5,FALSE)</f>
        <v>#N/A</v>
      </c>
      <c r="I1266" s="27" t="e">
        <f>VLOOKUP($B1266,三大法人買賣超!$A$4:$I$500,7,FALSE)</f>
        <v>#N/A</v>
      </c>
      <c r="J1266" s="27" t="e">
        <f>VLOOKUP($B1266,三大法人買賣超!$A$4:$I$500,9,FALSE)</f>
        <v>#N/A</v>
      </c>
      <c r="K1266" s="37">
        <f>新台幣匯率美元指數!B1267</f>
        <v>0</v>
      </c>
      <c r="L1266" s="38">
        <f>新台幣匯率美元指數!C1267</f>
        <v>0</v>
      </c>
      <c r="M1266" s="39">
        <f>新台幣匯率美元指數!D1267</f>
        <v>0</v>
      </c>
      <c r="N1266" s="27" t="e">
        <f>VLOOKUP($B1266,外資期貨未平倉口數!$A$4:$M$499,4,FALSE)</f>
        <v>#N/A</v>
      </c>
      <c r="O1266" s="27" t="e">
        <f>VLOOKUP($B1266,外資期貨未平倉口數!$A$4:$M$499,9,FALSE)</f>
        <v>#N/A</v>
      </c>
      <c r="P1266" s="27" t="e">
        <f>VLOOKUP($B1266,外資期貨未平倉口數!$A$4:$M$499,10,FALSE)</f>
        <v>#N/A</v>
      </c>
      <c r="Q1266" s="27" t="e">
        <f>VLOOKUP($B1266,外資期貨未平倉口數!$A$4:$M$499,11,FALSE)</f>
        <v>#N/A</v>
      </c>
      <c r="R1266" s="64" t="e">
        <f>VLOOKUP($B1266,選擇權未平倉餘額!$A$4:$I$500,6,FALSE)</f>
        <v>#N/A</v>
      </c>
      <c r="S1266" s="64" t="e">
        <f>VLOOKUP($B1266,選擇權未平倉餘額!$A$4:$I$500,7,FALSE)</f>
        <v>#N/A</v>
      </c>
      <c r="T1266" s="64" t="e">
        <f>VLOOKUP($B1266,選擇權未平倉餘額!$A$4:$I$500,8,FALSE)</f>
        <v>#N/A</v>
      </c>
      <c r="U1266" s="64" t="e">
        <f>VLOOKUP($B1266,選擇權未平倉餘額!$A$4:$I$500,9,FALSE)</f>
        <v>#N/A</v>
      </c>
      <c r="V1266" s="39" t="e">
        <f>VLOOKUP($B1266,臺指選擇權P_C_Ratios!$A$4:$C$500,3,FALSE)</f>
        <v>#N/A</v>
      </c>
      <c r="W1266" s="41" t="e">
        <f>VLOOKUP($B1266,散戶多空比!$A$6:$L$500,12,FALSE)</f>
        <v>#N/A</v>
      </c>
      <c r="X1266" s="40" t="e">
        <f>VLOOKUP($B1266,期貨大額交易人未沖銷部位!$A$4:$O$499,4,FALSE)</f>
        <v>#N/A</v>
      </c>
      <c r="Y1266" s="40" t="e">
        <f>VLOOKUP($B1266,期貨大額交易人未沖銷部位!$A$4:$O$499,7,FALSE)</f>
        <v>#N/A</v>
      </c>
      <c r="Z1266" s="40" t="e">
        <f>VLOOKUP($B1266,期貨大額交易人未沖銷部位!$A$4:$O$499,10,FALSE)</f>
        <v>#N/A</v>
      </c>
      <c r="AA1266" s="40" t="e">
        <f>VLOOKUP($B1266,期貨大額交易人未沖銷部位!$A$4:$O$499,13,FALSE)</f>
        <v>#N/A</v>
      </c>
      <c r="AB1266" s="40" t="e">
        <f>VLOOKUP($B1266,期貨大額交易人未沖銷部位!$A$4:$O$499,14,FALSE)</f>
        <v>#N/A</v>
      </c>
      <c r="AC1266" s="40" t="e">
        <f>VLOOKUP($B1266,期貨大額交易人未沖銷部位!$A$4:$O$499,15,FALSE)</f>
        <v>#N/A</v>
      </c>
      <c r="AD1266" s="33" t="e">
        <f>VLOOKUP($B1266,三大美股走勢!$A$4:$J$495,4,FALSE)</f>
        <v>#N/A</v>
      </c>
      <c r="AE1266" s="33" t="e">
        <f>VLOOKUP($B1266,三大美股走勢!$A$4:$J$495,7,FALSE)</f>
        <v>#N/A</v>
      </c>
      <c r="AF1266" s="33" t="e">
        <f>VLOOKUP($B1266,三大美股走勢!$A$4:$J$495,10,FALSE)</f>
        <v>#N/A</v>
      </c>
    </row>
    <row r="1267" spans="2:32">
      <c r="B1267" s="32">
        <v>44046</v>
      </c>
      <c r="C1267" s="33" t="e">
        <f>VLOOKUP($B1267,大盤與近月台指!$A$4:$I$499,2,FALSE)</f>
        <v>#N/A</v>
      </c>
      <c r="D1267" s="34" t="e">
        <f>VLOOKUP($B1267,大盤與近月台指!$A$4:$I$499,3,FALSE)</f>
        <v>#N/A</v>
      </c>
      <c r="E1267" s="35" t="e">
        <f>VLOOKUP($B1267,大盤與近月台指!$A$4:$I$499,4,FALSE)</f>
        <v>#N/A</v>
      </c>
      <c r="F1267" s="33" t="e">
        <f>VLOOKUP($B1267,大盤與近月台指!$A$4:$I$499,5,FALSE)</f>
        <v>#N/A</v>
      </c>
      <c r="G1267" s="49" t="e">
        <f>VLOOKUP($B1267,三大法人買賣超!$A$4:$I$500,3,FALSE)</f>
        <v>#N/A</v>
      </c>
      <c r="H1267" s="34" t="e">
        <f>VLOOKUP($B1267,三大法人買賣超!$A$4:$I$500,5,FALSE)</f>
        <v>#N/A</v>
      </c>
      <c r="I1267" s="27" t="e">
        <f>VLOOKUP($B1267,三大法人買賣超!$A$4:$I$500,7,FALSE)</f>
        <v>#N/A</v>
      </c>
      <c r="J1267" s="27" t="e">
        <f>VLOOKUP($B1267,三大法人買賣超!$A$4:$I$500,9,FALSE)</f>
        <v>#N/A</v>
      </c>
      <c r="K1267" s="37">
        <f>新台幣匯率美元指數!B1268</f>
        <v>0</v>
      </c>
      <c r="L1267" s="38">
        <f>新台幣匯率美元指數!C1268</f>
        <v>0</v>
      </c>
      <c r="M1267" s="39">
        <f>新台幣匯率美元指數!D1268</f>
        <v>0</v>
      </c>
      <c r="N1267" s="27" t="e">
        <f>VLOOKUP($B1267,外資期貨未平倉口數!$A$4:$M$499,4,FALSE)</f>
        <v>#N/A</v>
      </c>
      <c r="O1267" s="27" t="e">
        <f>VLOOKUP($B1267,外資期貨未平倉口數!$A$4:$M$499,9,FALSE)</f>
        <v>#N/A</v>
      </c>
      <c r="P1267" s="27" t="e">
        <f>VLOOKUP($B1267,外資期貨未平倉口數!$A$4:$M$499,10,FALSE)</f>
        <v>#N/A</v>
      </c>
      <c r="Q1267" s="27" t="e">
        <f>VLOOKUP($B1267,外資期貨未平倉口數!$A$4:$M$499,11,FALSE)</f>
        <v>#N/A</v>
      </c>
      <c r="R1267" s="64" t="e">
        <f>VLOOKUP($B1267,選擇權未平倉餘額!$A$4:$I$500,6,FALSE)</f>
        <v>#N/A</v>
      </c>
      <c r="S1267" s="64" t="e">
        <f>VLOOKUP($B1267,選擇權未平倉餘額!$A$4:$I$500,7,FALSE)</f>
        <v>#N/A</v>
      </c>
      <c r="T1267" s="64" t="e">
        <f>VLOOKUP($B1267,選擇權未平倉餘額!$A$4:$I$500,8,FALSE)</f>
        <v>#N/A</v>
      </c>
      <c r="U1267" s="64" t="e">
        <f>VLOOKUP($B1267,選擇權未平倉餘額!$A$4:$I$500,9,FALSE)</f>
        <v>#N/A</v>
      </c>
      <c r="V1267" s="39" t="e">
        <f>VLOOKUP($B1267,臺指選擇權P_C_Ratios!$A$4:$C$500,3,FALSE)</f>
        <v>#N/A</v>
      </c>
      <c r="W1267" s="41" t="e">
        <f>VLOOKUP($B1267,散戶多空比!$A$6:$L$500,12,FALSE)</f>
        <v>#N/A</v>
      </c>
      <c r="X1267" s="40" t="e">
        <f>VLOOKUP($B1267,期貨大額交易人未沖銷部位!$A$4:$O$499,4,FALSE)</f>
        <v>#N/A</v>
      </c>
      <c r="Y1267" s="40" t="e">
        <f>VLOOKUP($B1267,期貨大額交易人未沖銷部位!$A$4:$O$499,7,FALSE)</f>
        <v>#N/A</v>
      </c>
      <c r="Z1267" s="40" t="e">
        <f>VLOOKUP($B1267,期貨大額交易人未沖銷部位!$A$4:$O$499,10,FALSE)</f>
        <v>#N/A</v>
      </c>
      <c r="AA1267" s="40" t="e">
        <f>VLOOKUP($B1267,期貨大額交易人未沖銷部位!$A$4:$O$499,13,FALSE)</f>
        <v>#N/A</v>
      </c>
      <c r="AB1267" s="40" t="e">
        <f>VLOOKUP($B1267,期貨大額交易人未沖銷部位!$A$4:$O$499,14,FALSE)</f>
        <v>#N/A</v>
      </c>
      <c r="AC1267" s="40" t="e">
        <f>VLOOKUP($B1267,期貨大額交易人未沖銷部位!$A$4:$O$499,15,FALSE)</f>
        <v>#N/A</v>
      </c>
      <c r="AD1267" s="33" t="e">
        <f>VLOOKUP($B1267,三大美股走勢!$A$4:$J$495,4,FALSE)</f>
        <v>#N/A</v>
      </c>
      <c r="AE1267" s="33" t="e">
        <f>VLOOKUP($B1267,三大美股走勢!$A$4:$J$495,7,FALSE)</f>
        <v>#N/A</v>
      </c>
      <c r="AF1267" s="33" t="e">
        <f>VLOOKUP($B1267,三大美股走勢!$A$4:$J$495,10,FALSE)</f>
        <v>#N/A</v>
      </c>
    </row>
    <row r="1268" spans="2:32">
      <c r="B1268" s="32">
        <v>44047</v>
      </c>
      <c r="C1268" s="33" t="e">
        <f>VLOOKUP($B1268,大盤與近月台指!$A$4:$I$499,2,FALSE)</f>
        <v>#N/A</v>
      </c>
      <c r="D1268" s="34" t="e">
        <f>VLOOKUP($B1268,大盤與近月台指!$A$4:$I$499,3,FALSE)</f>
        <v>#N/A</v>
      </c>
      <c r="E1268" s="35" t="e">
        <f>VLOOKUP($B1268,大盤與近月台指!$A$4:$I$499,4,FALSE)</f>
        <v>#N/A</v>
      </c>
      <c r="F1268" s="33" t="e">
        <f>VLOOKUP($B1268,大盤與近月台指!$A$4:$I$499,5,FALSE)</f>
        <v>#N/A</v>
      </c>
      <c r="G1268" s="49" t="e">
        <f>VLOOKUP($B1268,三大法人買賣超!$A$4:$I$500,3,FALSE)</f>
        <v>#N/A</v>
      </c>
      <c r="H1268" s="34" t="e">
        <f>VLOOKUP($B1268,三大法人買賣超!$A$4:$I$500,5,FALSE)</f>
        <v>#N/A</v>
      </c>
      <c r="I1268" s="27" t="e">
        <f>VLOOKUP($B1268,三大法人買賣超!$A$4:$I$500,7,FALSE)</f>
        <v>#N/A</v>
      </c>
      <c r="J1268" s="27" t="e">
        <f>VLOOKUP($B1268,三大法人買賣超!$A$4:$I$500,9,FALSE)</f>
        <v>#N/A</v>
      </c>
      <c r="K1268" s="37">
        <f>新台幣匯率美元指數!B1269</f>
        <v>0</v>
      </c>
      <c r="L1268" s="38">
        <f>新台幣匯率美元指數!C1269</f>
        <v>0</v>
      </c>
      <c r="M1268" s="39">
        <f>新台幣匯率美元指數!D1269</f>
        <v>0</v>
      </c>
      <c r="N1268" s="27" t="e">
        <f>VLOOKUP($B1268,外資期貨未平倉口數!$A$4:$M$499,4,FALSE)</f>
        <v>#N/A</v>
      </c>
      <c r="O1268" s="27" t="e">
        <f>VLOOKUP($B1268,外資期貨未平倉口數!$A$4:$M$499,9,FALSE)</f>
        <v>#N/A</v>
      </c>
      <c r="P1268" s="27" t="e">
        <f>VLOOKUP($B1268,外資期貨未平倉口數!$A$4:$M$499,10,FALSE)</f>
        <v>#N/A</v>
      </c>
      <c r="Q1268" s="27" t="e">
        <f>VLOOKUP($B1268,外資期貨未平倉口數!$A$4:$M$499,11,FALSE)</f>
        <v>#N/A</v>
      </c>
      <c r="R1268" s="64" t="e">
        <f>VLOOKUP($B1268,選擇權未平倉餘額!$A$4:$I$500,6,FALSE)</f>
        <v>#N/A</v>
      </c>
      <c r="S1268" s="64" t="e">
        <f>VLOOKUP($B1268,選擇權未平倉餘額!$A$4:$I$500,7,FALSE)</f>
        <v>#N/A</v>
      </c>
      <c r="T1268" s="64" t="e">
        <f>VLOOKUP($B1268,選擇權未平倉餘額!$A$4:$I$500,8,FALSE)</f>
        <v>#N/A</v>
      </c>
      <c r="U1268" s="64" t="e">
        <f>VLOOKUP($B1268,選擇權未平倉餘額!$A$4:$I$500,9,FALSE)</f>
        <v>#N/A</v>
      </c>
      <c r="V1268" s="39" t="e">
        <f>VLOOKUP($B1268,臺指選擇權P_C_Ratios!$A$4:$C$500,3,FALSE)</f>
        <v>#N/A</v>
      </c>
      <c r="W1268" s="41" t="e">
        <f>VLOOKUP($B1268,散戶多空比!$A$6:$L$500,12,FALSE)</f>
        <v>#N/A</v>
      </c>
      <c r="X1268" s="40" t="e">
        <f>VLOOKUP($B1268,期貨大額交易人未沖銷部位!$A$4:$O$499,4,FALSE)</f>
        <v>#N/A</v>
      </c>
      <c r="Y1268" s="40" t="e">
        <f>VLOOKUP($B1268,期貨大額交易人未沖銷部位!$A$4:$O$499,7,FALSE)</f>
        <v>#N/A</v>
      </c>
      <c r="Z1268" s="40" t="e">
        <f>VLOOKUP($B1268,期貨大額交易人未沖銷部位!$A$4:$O$499,10,FALSE)</f>
        <v>#N/A</v>
      </c>
      <c r="AA1268" s="40" t="e">
        <f>VLOOKUP($B1268,期貨大額交易人未沖銷部位!$A$4:$O$499,13,FALSE)</f>
        <v>#N/A</v>
      </c>
      <c r="AB1268" s="40" t="e">
        <f>VLOOKUP($B1268,期貨大額交易人未沖銷部位!$A$4:$O$499,14,FALSE)</f>
        <v>#N/A</v>
      </c>
      <c r="AC1268" s="40" t="e">
        <f>VLOOKUP($B1268,期貨大額交易人未沖銷部位!$A$4:$O$499,15,FALSE)</f>
        <v>#N/A</v>
      </c>
      <c r="AD1268" s="33" t="e">
        <f>VLOOKUP($B1268,三大美股走勢!$A$4:$J$495,4,FALSE)</f>
        <v>#N/A</v>
      </c>
      <c r="AE1268" s="33" t="e">
        <f>VLOOKUP($B1268,三大美股走勢!$A$4:$J$495,7,FALSE)</f>
        <v>#N/A</v>
      </c>
      <c r="AF1268" s="33" t="e">
        <f>VLOOKUP($B1268,三大美股走勢!$A$4:$J$495,10,FALSE)</f>
        <v>#N/A</v>
      </c>
    </row>
    <row r="1269" spans="2:32">
      <c r="B1269" s="32">
        <v>44048</v>
      </c>
      <c r="C1269" s="33" t="e">
        <f>VLOOKUP($B1269,大盤與近月台指!$A$4:$I$499,2,FALSE)</f>
        <v>#N/A</v>
      </c>
      <c r="D1269" s="34" t="e">
        <f>VLOOKUP($B1269,大盤與近月台指!$A$4:$I$499,3,FALSE)</f>
        <v>#N/A</v>
      </c>
      <c r="E1269" s="35" t="e">
        <f>VLOOKUP($B1269,大盤與近月台指!$A$4:$I$499,4,FALSE)</f>
        <v>#N/A</v>
      </c>
      <c r="F1269" s="33" t="e">
        <f>VLOOKUP($B1269,大盤與近月台指!$A$4:$I$499,5,FALSE)</f>
        <v>#N/A</v>
      </c>
      <c r="G1269" s="49" t="e">
        <f>VLOOKUP($B1269,三大法人買賣超!$A$4:$I$500,3,FALSE)</f>
        <v>#N/A</v>
      </c>
      <c r="H1269" s="34" t="e">
        <f>VLOOKUP($B1269,三大法人買賣超!$A$4:$I$500,5,FALSE)</f>
        <v>#N/A</v>
      </c>
      <c r="I1269" s="27" t="e">
        <f>VLOOKUP($B1269,三大法人買賣超!$A$4:$I$500,7,FALSE)</f>
        <v>#N/A</v>
      </c>
      <c r="J1269" s="27" t="e">
        <f>VLOOKUP($B1269,三大法人買賣超!$A$4:$I$500,9,FALSE)</f>
        <v>#N/A</v>
      </c>
      <c r="K1269" s="37">
        <f>新台幣匯率美元指數!B1270</f>
        <v>0</v>
      </c>
      <c r="L1269" s="38">
        <f>新台幣匯率美元指數!C1270</f>
        <v>0</v>
      </c>
      <c r="M1269" s="39">
        <f>新台幣匯率美元指數!D1270</f>
        <v>0</v>
      </c>
      <c r="N1269" s="27" t="e">
        <f>VLOOKUP($B1269,外資期貨未平倉口數!$A$4:$M$499,4,FALSE)</f>
        <v>#N/A</v>
      </c>
      <c r="O1269" s="27" t="e">
        <f>VLOOKUP($B1269,外資期貨未平倉口數!$A$4:$M$499,9,FALSE)</f>
        <v>#N/A</v>
      </c>
      <c r="P1269" s="27" t="e">
        <f>VLOOKUP($B1269,外資期貨未平倉口數!$A$4:$M$499,10,FALSE)</f>
        <v>#N/A</v>
      </c>
      <c r="Q1269" s="27" t="e">
        <f>VLOOKUP($B1269,外資期貨未平倉口數!$A$4:$M$499,11,FALSE)</f>
        <v>#N/A</v>
      </c>
      <c r="R1269" s="64" t="e">
        <f>VLOOKUP($B1269,選擇權未平倉餘額!$A$4:$I$500,6,FALSE)</f>
        <v>#N/A</v>
      </c>
      <c r="S1269" s="64" t="e">
        <f>VLOOKUP($B1269,選擇權未平倉餘額!$A$4:$I$500,7,FALSE)</f>
        <v>#N/A</v>
      </c>
      <c r="T1269" s="64" t="e">
        <f>VLOOKUP($B1269,選擇權未平倉餘額!$A$4:$I$500,8,FALSE)</f>
        <v>#N/A</v>
      </c>
      <c r="U1269" s="64" t="e">
        <f>VLOOKUP($B1269,選擇權未平倉餘額!$A$4:$I$500,9,FALSE)</f>
        <v>#N/A</v>
      </c>
      <c r="V1269" s="39" t="e">
        <f>VLOOKUP($B1269,臺指選擇權P_C_Ratios!$A$4:$C$500,3,FALSE)</f>
        <v>#N/A</v>
      </c>
      <c r="W1269" s="41" t="e">
        <f>VLOOKUP($B1269,散戶多空比!$A$6:$L$500,12,FALSE)</f>
        <v>#N/A</v>
      </c>
      <c r="X1269" s="40" t="e">
        <f>VLOOKUP($B1269,期貨大額交易人未沖銷部位!$A$4:$O$499,4,FALSE)</f>
        <v>#N/A</v>
      </c>
      <c r="Y1269" s="40" t="e">
        <f>VLOOKUP($B1269,期貨大額交易人未沖銷部位!$A$4:$O$499,7,FALSE)</f>
        <v>#N/A</v>
      </c>
      <c r="Z1269" s="40" t="e">
        <f>VLOOKUP($B1269,期貨大額交易人未沖銷部位!$A$4:$O$499,10,FALSE)</f>
        <v>#N/A</v>
      </c>
      <c r="AA1269" s="40" t="e">
        <f>VLOOKUP($B1269,期貨大額交易人未沖銷部位!$A$4:$O$499,13,FALSE)</f>
        <v>#N/A</v>
      </c>
      <c r="AB1269" s="40" t="e">
        <f>VLOOKUP($B1269,期貨大額交易人未沖銷部位!$A$4:$O$499,14,FALSE)</f>
        <v>#N/A</v>
      </c>
      <c r="AC1269" s="40" t="e">
        <f>VLOOKUP($B1269,期貨大額交易人未沖銷部位!$A$4:$O$499,15,FALSE)</f>
        <v>#N/A</v>
      </c>
      <c r="AD1269" s="33" t="e">
        <f>VLOOKUP($B1269,三大美股走勢!$A$4:$J$495,4,FALSE)</f>
        <v>#N/A</v>
      </c>
      <c r="AE1269" s="33" t="e">
        <f>VLOOKUP($B1269,三大美股走勢!$A$4:$J$495,7,FALSE)</f>
        <v>#N/A</v>
      </c>
      <c r="AF1269" s="33" t="e">
        <f>VLOOKUP($B1269,三大美股走勢!$A$4:$J$495,10,FALSE)</f>
        <v>#N/A</v>
      </c>
    </row>
    <row r="1270" spans="2:32">
      <c r="B1270" s="32">
        <v>44049</v>
      </c>
      <c r="C1270" s="33" t="e">
        <f>VLOOKUP($B1270,大盤與近月台指!$A$4:$I$499,2,FALSE)</f>
        <v>#N/A</v>
      </c>
      <c r="D1270" s="34" t="e">
        <f>VLOOKUP($B1270,大盤與近月台指!$A$4:$I$499,3,FALSE)</f>
        <v>#N/A</v>
      </c>
      <c r="E1270" s="35" t="e">
        <f>VLOOKUP($B1270,大盤與近月台指!$A$4:$I$499,4,FALSE)</f>
        <v>#N/A</v>
      </c>
      <c r="F1270" s="33" t="e">
        <f>VLOOKUP($B1270,大盤與近月台指!$A$4:$I$499,5,FALSE)</f>
        <v>#N/A</v>
      </c>
      <c r="G1270" s="49" t="e">
        <f>VLOOKUP($B1270,三大法人買賣超!$A$4:$I$500,3,FALSE)</f>
        <v>#N/A</v>
      </c>
      <c r="H1270" s="34" t="e">
        <f>VLOOKUP($B1270,三大法人買賣超!$A$4:$I$500,5,FALSE)</f>
        <v>#N/A</v>
      </c>
      <c r="I1270" s="27" t="e">
        <f>VLOOKUP($B1270,三大法人買賣超!$A$4:$I$500,7,FALSE)</f>
        <v>#N/A</v>
      </c>
      <c r="J1270" s="27" t="e">
        <f>VLOOKUP($B1270,三大法人買賣超!$A$4:$I$500,9,FALSE)</f>
        <v>#N/A</v>
      </c>
      <c r="K1270" s="37">
        <f>新台幣匯率美元指數!B1271</f>
        <v>0</v>
      </c>
      <c r="L1270" s="38">
        <f>新台幣匯率美元指數!C1271</f>
        <v>0</v>
      </c>
      <c r="M1270" s="39">
        <f>新台幣匯率美元指數!D1271</f>
        <v>0</v>
      </c>
      <c r="N1270" s="27" t="e">
        <f>VLOOKUP($B1270,外資期貨未平倉口數!$A$4:$M$499,4,FALSE)</f>
        <v>#N/A</v>
      </c>
      <c r="O1270" s="27" t="e">
        <f>VLOOKUP($B1270,外資期貨未平倉口數!$A$4:$M$499,9,FALSE)</f>
        <v>#N/A</v>
      </c>
      <c r="P1270" s="27" t="e">
        <f>VLOOKUP($B1270,外資期貨未平倉口數!$A$4:$M$499,10,FALSE)</f>
        <v>#N/A</v>
      </c>
      <c r="Q1270" s="27" t="e">
        <f>VLOOKUP($B1270,外資期貨未平倉口數!$A$4:$M$499,11,FALSE)</f>
        <v>#N/A</v>
      </c>
      <c r="R1270" s="64" t="e">
        <f>VLOOKUP($B1270,選擇權未平倉餘額!$A$4:$I$500,6,FALSE)</f>
        <v>#N/A</v>
      </c>
      <c r="S1270" s="64" t="e">
        <f>VLOOKUP($B1270,選擇權未平倉餘額!$A$4:$I$500,7,FALSE)</f>
        <v>#N/A</v>
      </c>
      <c r="T1270" s="64" t="e">
        <f>VLOOKUP($B1270,選擇權未平倉餘額!$A$4:$I$500,8,FALSE)</f>
        <v>#N/A</v>
      </c>
      <c r="U1270" s="64" t="e">
        <f>VLOOKUP($B1270,選擇權未平倉餘額!$A$4:$I$500,9,FALSE)</f>
        <v>#N/A</v>
      </c>
      <c r="V1270" s="39" t="e">
        <f>VLOOKUP($B1270,臺指選擇權P_C_Ratios!$A$4:$C$500,3,FALSE)</f>
        <v>#N/A</v>
      </c>
      <c r="W1270" s="41" t="e">
        <f>VLOOKUP($B1270,散戶多空比!$A$6:$L$500,12,FALSE)</f>
        <v>#N/A</v>
      </c>
      <c r="X1270" s="40" t="e">
        <f>VLOOKUP($B1270,期貨大額交易人未沖銷部位!$A$4:$O$499,4,FALSE)</f>
        <v>#N/A</v>
      </c>
      <c r="Y1270" s="40" t="e">
        <f>VLOOKUP($B1270,期貨大額交易人未沖銷部位!$A$4:$O$499,7,FALSE)</f>
        <v>#N/A</v>
      </c>
      <c r="Z1270" s="40" t="e">
        <f>VLOOKUP($B1270,期貨大額交易人未沖銷部位!$A$4:$O$499,10,FALSE)</f>
        <v>#N/A</v>
      </c>
      <c r="AA1270" s="40" t="e">
        <f>VLOOKUP($B1270,期貨大額交易人未沖銷部位!$A$4:$O$499,13,FALSE)</f>
        <v>#N/A</v>
      </c>
      <c r="AB1270" s="40" t="e">
        <f>VLOOKUP($B1270,期貨大額交易人未沖銷部位!$A$4:$O$499,14,FALSE)</f>
        <v>#N/A</v>
      </c>
      <c r="AC1270" s="40" t="e">
        <f>VLOOKUP($B1270,期貨大額交易人未沖銷部位!$A$4:$O$499,15,FALSE)</f>
        <v>#N/A</v>
      </c>
      <c r="AD1270" s="33" t="e">
        <f>VLOOKUP($B1270,三大美股走勢!$A$4:$J$495,4,FALSE)</f>
        <v>#N/A</v>
      </c>
      <c r="AE1270" s="33" t="e">
        <f>VLOOKUP($B1270,三大美股走勢!$A$4:$J$495,7,FALSE)</f>
        <v>#N/A</v>
      </c>
      <c r="AF1270" s="33" t="e">
        <f>VLOOKUP($B1270,三大美股走勢!$A$4:$J$495,10,FALSE)</f>
        <v>#N/A</v>
      </c>
    </row>
    <row r="1271" spans="2:32">
      <c r="B1271" s="32">
        <v>44050</v>
      </c>
      <c r="C1271" s="33" t="e">
        <f>VLOOKUP($B1271,大盤與近月台指!$A$4:$I$499,2,FALSE)</f>
        <v>#N/A</v>
      </c>
      <c r="D1271" s="34" t="e">
        <f>VLOOKUP($B1271,大盤與近月台指!$A$4:$I$499,3,FALSE)</f>
        <v>#N/A</v>
      </c>
      <c r="E1271" s="35" t="e">
        <f>VLOOKUP($B1271,大盤與近月台指!$A$4:$I$499,4,FALSE)</f>
        <v>#N/A</v>
      </c>
      <c r="F1271" s="33" t="e">
        <f>VLOOKUP($B1271,大盤與近月台指!$A$4:$I$499,5,FALSE)</f>
        <v>#N/A</v>
      </c>
      <c r="G1271" s="49" t="e">
        <f>VLOOKUP($B1271,三大法人買賣超!$A$4:$I$500,3,FALSE)</f>
        <v>#N/A</v>
      </c>
      <c r="H1271" s="34" t="e">
        <f>VLOOKUP($B1271,三大法人買賣超!$A$4:$I$500,5,FALSE)</f>
        <v>#N/A</v>
      </c>
      <c r="I1271" s="27" t="e">
        <f>VLOOKUP($B1271,三大法人買賣超!$A$4:$I$500,7,FALSE)</f>
        <v>#N/A</v>
      </c>
      <c r="J1271" s="27" t="e">
        <f>VLOOKUP($B1271,三大法人買賣超!$A$4:$I$500,9,FALSE)</f>
        <v>#N/A</v>
      </c>
      <c r="K1271" s="37">
        <f>新台幣匯率美元指數!B1272</f>
        <v>0</v>
      </c>
      <c r="L1271" s="38">
        <f>新台幣匯率美元指數!C1272</f>
        <v>0</v>
      </c>
      <c r="M1271" s="39">
        <f>新台幣匯率美元指數!D1272</f>
        <v>0</v>
      </c>
      <c r="N1271" s="27" t="e">
        <f>VLOOKUP($B1271,外資期貨未平倉口數!$A$4:$M$499,4,FALSE)</f>
        <v>#N/A</v>
      </c>
      <c r="O1271" s="27" t="e">
        <f>VLOOKUP($B1271,外資期貨未平倉口數!$A$4:$M$499,9,FALSE)</f>
        <v>#N/A</v>
      </c>
      <c r="P1271" s="27" t="e">
        <f>VLOOKUP($B1271,外資期貨未平倉口數!$A$4:$M$499,10,FALSE)</f>
        <v>#N/A</v>
      </c>
      <c r="Q1271" s="27" t="e">
        <f>VLOOKUP($B1271,外資期貨未平倉口數!$A$4:$M$499,11,FALSE)</f>
        <v>#N/A</v>
      </c>
      <c r="R1271" s="64" t="e">
        <f>VLOOKUP($B1271,選擇權未平倉餘額!$A$4:$I$500,6,FALSE)</f>
        <v>#N/A</v>
      </c>
      <c r="S1271" s="64" t="e">
        <f>VLOOKUP($B1271,選擇權未平倉餘額!$A$4:$I$500,7,FALSE)</f>
        <v>#N/A</v>
      </c>
      <c r="T1271" s="64" t="e">
        <f>VLOOKUP($B1271,選擇權未平倉餘額!$A$4:$I$500,8,FALSE)</f>
        <v>#N/A</v>
      </c>
      <c r="U1271" s="64" t="e">
        <f>VLOOKUP($B1271,選擇權未平倉餘額!$A$4:$I$500,9,FALSE)</f>
        <v>#N/A</v>
      </c>
      <c r="V1271" s="39" t="e">
        <f>VLOOKUP($B1271,臺指選擇權P_C_Ratios!$A$4:$C$500,3,FALSE)</f>
        <v>#N/A</v>
      </c>
      <c r="W1271" s="41" t="e">
        <f>VLOOKUP($B1271,散戶多空比!$A$6:$L$500,12,FALSE)</f>
        <v>#N/A</v>
      </c>
      <c r="X1271" s="40" t="e">
        <f>VLOOKUP($B1271,期貨大額交易人未沖銷部位!$A$4:$O$499,4,FALSE)</f>
        <v>#N/A</v>
      </c>
      <c r="Y1271" s="40" t="e">
        <f>VLOOKUP($B1271,期貨大額交易人未沖銷部位!$A$4:$O$499,7,FALSE)</f>
        <v>#N/A</v>
      </c>
      <c r="Z1271" s="40" t="e">
        <f>VLOOKUP($B1271,期貨大額交易人未沖銷部位!$A$4:$O$499,10,FALSE)</f>
        <v>#N/A</v>
      </c>
      <c r="AA1271" s="40" t="e">
        <f>VLOOKUP($B1271,期貨大額交易人未沖銷部位!$A$4:$O$499,13,FALSE)</f>
        <v>#N/A</v>
      </c>
      <c r="AB1271" s="40" t="e">
        <f>VLOOKUP($B1271,期貨大額交易人未沖銷部位!$A$4:$O$499,14,FALSE)</f>
        <v>#N/A</v>
      </c>
      <c r="AC1271" s="40" t="e">
        <f>VLOOKUP($B1271,期貨大額交易人未沖銷部位!$A$4:$O$499,15,FALSE)</f>
        <v>#N/A</v>
      </c>
      <c r="AD1271" s="33" t="e">
        <f>VLOOKUP($B1271,三大美股走勢!$A$4:$J$495,4,FALSE)</f>
        <v>#N/A</v>
      </c>
      <c r="AE1271" s="33" t="e">
        <f>VLOOKUP($B1271,三大美股走勢!$A$4:$J$495,7,FALSE)</f>
        <v>#N/A</v>
      </c>
      <c r="AF1271" s="33" t="e">
        <f>VLOOKUP($B1271,三大美股走勢!$A$4:$J$495,10,FALSE)</f>
        <v>#N/A</v>
      </c>
    </row>
    <row r="1272" spans="2:32">
      <c r="B1272" s="32">
        <v>44051</v>
      </c>
      <c r="C1272" s="33" t="e">
        <f>VLOOKUP($B1272,大盤與近月台指!$A$4:$I$499,2,FALSE)</f>
        <v>#N/A</v>
      </c>
      <c r="D1272" s="34" t="e">
        <f>VLOOKUP($B1272,大盤與近月台指!$A$4:$I$499,3,FALSE)</f>
        <v>#N/A</v>
      </c>
      <c r="E1272" s="35" t="e">
        <f>VLOOKUP($B1272,大盤與近月台指!$A$4:$I$499,4,FALSE)</f>
        <v>#N/A</v>
      </c>
      <c r="F1272" s="33" t="e">
        <f>VLOOKUP($B1272,大盤與近月台指!$A$4:$I$499,5,FALSE)</f>
        <v>#N/A</v>
      </c>
      <c r="G1272" s="49" t="e">
        <f>VLOOKUP($B1272,三大法人買賣超!$A$4:$I$500,3,FALSE)</f>
        <v>#N/A</v>
      </c>
      <c r="H1272" s="34" t="e">
        <f>VLOOKUP($B1272,三大法人買賣超!$A$4:$I$500,5,FALSE)</f>
        <v>#N/A</v>
      </c>
      <c r="I1272" s="27" t="e">
        <f>VLOOKUP($B1272,三大法人買賣超!$A$4:$I$500,7,FALSE)</f>
        <v>#N/A</v>
      </c>
      <c r="J1272" s="27" t="e">
        <f>VLOOKUP($B1272,三大法人買賣超!$A$4:$I$500,9,FALSE)</f>
        <v>#N/A</v>
      </c>
      <c r="K1272" s="37">
        <f>新台幣匯率美元指數!B1273</f>
        <v>0</v>
      </c>
      <c r="L1272" s="38">
        <f>新台幣匯率美元指數!C1273</f>
        <v>0</v>
      </c>
      <c r="M1272" s="39">
        <f>新台幣匯率美元指數!D1273</f>
        <v>0</v>
      </c>
      <c r="N1272" s="27" t="e">
        <f>VLOOKUP($B1272,外資期貨未平倉口數!$A$4:$M$499,4,FALSE)</f>
        <v>#N/A</v>
      </c>
      <c r="O1272" s="27" t="e">
        <f>VLOOKUP($B1272,外資期貨未平倉口數!$A$4:$M$499,9,FALSE)</f>
        <v>#N/A</v>
      </c>
      <c r="P1272" s="27" t="e">
        <f>VLOOKUP($B1272,外資期貨未平倉口數!$A$4:$M$499,10,FALSE)</f>
        <v>#N/A</v>
      </c>
      <c r="Q1272" s="27" t="e">
        <f>VLOOKUP($B1272,外資期貨未平倉口數!$A$4:$M$499,11,FALSE)</f>
        <v>#N/A</v>
      </c>
      <c r="R1272" s="64" t="e">
        <f>VLOOKUP($B1272,選擇權未平倉餘額!$A$4:$I$500,6,FALSE)</f>
        <v>#N/A</v>
      </c>
      <c r="S1272" s="64" t="e">
        <f>VLOOKUP($B1272,選擇權未平倉餘額!$A$4:$I$500,7,FALSE)</f>
        <v>#N/A</v>
      </c>
      <c r="T1272" s="64" t="e">
        <f>VLOOKUP($B1272,選擇權未平倉餘額!$A$4:$I$500,8,FALSE)</f>
        <v>#N/A</v>
      </c>
      <c r="U1272" s="64" t="e">
        <f>VLOOKUP($B1272,選擇權未平倉餘額!$A$4:$I$500,9,FALSE)</f>
        <v>#N/A</v>
      </c>
      <c r="V1272" s="39" t="e">
        <f>VLOOKUP($B1272,臺指選擇權P_C_Ratios!$A$4:$C$500,3,FALSE)</f>
        <v>#N/A</v>
      </c>
      <c r="W1272" s="41" t="e">
        <f>VLOOKUP($B1272,散戶多空比!$A$6:$L$500,12,FALSE)</f>
        <v>#N/A</v>
      </c>
      <c r="X1272" s="40" t="e">
        <f>VLOOKUP($B1272,期貨大額交易人未沖銷部位!$A$4:$O$499,4,FALSE)</f>
        <v>#N/A</v>
      </c>
      <c r="Y1272" s="40" t="e">
        <f>VLOOKUP($B1272,期貨大額交易人未沖銷部位!$A$4:$O$499,7,FALSE)</f>
        <v>#N/A</v>
      </c>
      <c r="Z1272" s="40" t="e">
        <f>VLOOKUP($B1272,期貨大額交易人未沖銷部位!$A$4:$O$499,10,FALSE)</f>
        <v>#N/A</v>
      </c>
      <c r="AA1272" s="40" t="e">
        <f>VLOOKUP($B1272,期貨大額交易人未沖銷部位!$A$4:$O$499,13,FALSE)</f>
        <v>#N/A</v>
      </c>
      <c r="AB1272" s="40" t="e">
        <f>VLOOKUP($B1272,期貨大額交易人未沖銷部位!$A$4:$O$499,14,FALSE)</f>
        <v>#N/A</v>
      </c>
      <c r="AC1272" s="40" t="e">
        <f>VLOOKUP($B1272,期貨大額交易人未沖銷部位!$A$4:$O$499,15,FALSE)</f>
        <v>#N/A</v>
      </c>
      <c r="AD1272" s="33" t="e">
        <f>VLOOKUP($B1272,三大美股走勢!$A$4:$J$495,4,FALSE)</f>
        <v>#N/A</v>
      </c>
      <c r="AE1272" s="33" t="e">
        <f>VLOOKUP($B1272,三大美股走勢!$A$4:$J$495,7,FALSE)</f>
        <v>#N/A</v>
      </c>
      <c r="AF1272" s="33" t="e">
        <f>VLOOKUP($B1272,三大美股走勢!$A$4:$J$495,10,FALSE)</f>
        <v>#N/A</v>
      </c>
    </row>
    <row r="1273" spans="2:32">
      <c r="B1273" s="32">
        <v>44052</v>
      </c>
      <c r="C1273" s="33" t="e">
        <f>VLOOKUP($B1273,大盤與近月台指!$A$4:$I$499,2,FALSE)</f>
        <v>#N/A</v>
      </c>
      <c r="D1273" s="34" t="e">
        <f>VLOOKUP($B1273,大盤與近月台指!$A$4:$I$499,3,FALSE)</f>
        <v>#N/A</v>
      </c>
      <c r="E1273" s="35" t="e">
        <f>VLOOKUP($B1273,大盤與近月台指!$A$4:$I$499,4,FALSE)</f>
        <v>#N/A</v>
      </c>
      <c r="F1273" s="33" t="e">
        <f>VLOOKUP($B1273,大盤與近月台指!$A$4:$I$499,5,FALSE)</f>
        <v>#N/A</v>
      </c>
      <c r="G1273" s="49" t="e">
        <f>VLOOKUP($B1273,三大法人買賣超!$A$4:$I$500,3,FALSE)</f>
        <v>#N/A</v>
      </c>
      <c r="H1273" s="34" t="e">
        <f>VLOOKUP($B1273,三大法人買賣超!$A$4:$I$500,5,FALSE)</f>
        <v>#N/A</v>
      </c>
      <c r="I1273" s="27" t="e">
        <f>VLOOKUP($B1273,三大法人買賣超!$A$4:$I$500,7,FALSE)</f>
        <v>#N/A</v>
      </c>
      <c r="J1273" s="27" t="e">
        <f>VLOOKUP($B1273,三大法人買賣超!$A$4:$I$500,9,FALSE)</f>
        <v>#N/A</v>
      </c>
      <c r="K1273" s="37">
        <f>新台幣匯率美元指數!B1274</f>
        <v>0</v>
      </c>
      <c r="L1273" s="38">
        <f>新台幣匯率美元指數!C1274</f>
        <v>0</v>
      </c>
      <c r="M1273" s="39">
        <f>新台幣匯率美元指數!D1274</f>
        <v>0</v>
      </c>
      <c r="N1273" s="27" t="e">
        <f>VLOOKUP($B1273,外資期貨未平倉口數!$A$4:$M$499,4,FALSE)</f>
        <v>#N/A</v>
      </c>
      <c r="O1273" s="27" t="e">
        <f>VLOOKUP($B1273,外資期貨未平倉口數!$A$4:$M$499,9,FALSE)</f>
        <v>#N/A</v>
      </c>
      <c r="P1273" s="27" t="e">
        <f>VLOOKUP($B1273,外資期貨未平倉口數!$A$4:$M$499,10,FALSE)</f>
        <v>#N/A</v>
      </c>
      <c r="Q1273" s="27" t="e">
        <f>VLOOKUP($B1273,外資期貨未平倉口數!$A$4:$M$499,11,FALSE)</f>
        <v>#N/A</v>
      </c>
      <c r="R1273" s="64" t="e">
        <f>VLOOKUP($B1273,選擇權未平倉餘額!$A$4:$I$500,6,FALSE)</f>
        <v>#N/A</v>
      </c>
      <c r="S1273" s="64" t="e">
        <f>VLOOKUP($B1273,選擇權未平倉餘額!$A$4:$I$500,7,FALSE)</f>
        <v>#N/A</v>
      </c>
      <c r="T1273" s="64" t="e">
        <f>VLOOKUP($B1273,選擇權未平倉餘額!$A$4:$I$500,8,FALSE)</f>
        <v>#N/A</v>
      </c>
      <c r="U1273" s="64" t="e">
        <f>VLOOKUP($B1273,選擇權未平倉餘額!$A$4:$I$500,9,FALSE)</f>
        <v>#N/A</v>
      </c>
      <c r="V1273" s="39" t="e">
        <f>VLOOKUP($B1273,臺指選擇權P_C_Ratios!$A$4:$C$500,3,FALSE)</f>
        <v>#N/A</v>
      </c>
      <c r="W1273" s="41" t="e">
        <f>VLOOKUP($B1273,散戶多空比!$A$6:$L$500,12,FALSE)</f>
        <v>#N/A</v>
      </c>
      <c r="X1273" s="40" t="e">
        <f>VLOOKUP($B1273,期貨大額交易人未沖銷部位!$A$4:$O$499,4,FALSE)</f>
        <v>#N/A</v>
      </c>
      <c r="Y1273" s="40" t="e">
        <f>VLOOKUP($B1273,期貨大額交易人未沖銷部位!$A$4:$O$499,7,FALSE)</f>
        <v>#N/A</v>
      </c>
      <c r="Z1273" s="40" t="e">
        <f>VLOOKUP($B1273,期貨大額交易人未沖銷部位!$A$4:$O$499,10,FALSE)</f>
        <v>#N/A</v>
      </c>
      <c r="AA1273" s="40" t="e">
        <f>VLOOKUP($B1273,期貨大額交易人未沖銷部位!$A$4:$O$499,13,FALSE)</f>
        <v>#N/A</v>
      </c>
      <c r="AB1273" s="40" t="e">
        <f>VLOOKUP($B1273,期貨大額交易人未沖銷部位!$A$4:$O$499,14,FALSE)</f>
        <v>#N/A</v>
      </c>
      <c r="AC1273" s="40" t="e">
        <f>VLOOKUP($B1273,期貨大額交易人未沖銷部位!$A$4:$O$499,15,FALSE)</f>
        <v>#N/A</v>
      </c>
      <c r="AD1273" s="33" t="e">
        <f>VLOOKUP($B1273,三大美股走勢!$A$4:$J$495,4,FALSE)</f>
        <v>#N/A</v>
      </c>
      <c r="AE1273" s="33" t="e">
        <f>VLOOKUP($B1273,三大美股走勢!$A$4:$J$495,7,FALSE)</f>
        <v>#N/A</v>
      </c>
      <c r="AF1273" s="33" t="e">
        <f>VLOOKUP($B1273,三大美股走勢!$A$4:$J$495,10,FALSE)</f>
        <v>#N/A</v>
      </c>
    </row>
    <row r="1274" spans="2:32">
      <c r="B1274" s="32">
        <v>44053</v>
      </c>
      <c r="C1274" s="33" t="e">
        <f>VLOOKUP($B1274,大盤與近月台指!$A$4:$I$499,2,FALSE)</f>
        <v>#N/A</v>
      </c>
      <c r="D1274" s="34" t="e">
        <f>VLOOKUP($B1274,大盤與近月台指!$A$4:$I$499,3,FALSE)</f>
        <v>#N/A</v>
      </c>
      <c r="E1274" s="35" t="e">
        <f>VLOOKUP($B1274,大盤與近月台指!$A$4:$I$499,4,FALSE)</f>
        <v>#N/A</v>
      </c>
      <c r="F1274" s="33" t="e">
        <f>VLOOKUP($B1274,大盤與近月台指!$A$4:$I$499,5,FALSE)</f>
        <v>#N/A</v>
      </c>
      <c r="G1274" s="49" t="e">
        <f>VLOOKUP($B1274,三大法人買賣超!$A$4:$I$500,3,FALSE)</f>
        <v>#N/A</v>
      </c>
      <c r="H1274" s="34" t="e">
        <f>VLOOKUP($B1274,三大法人買賣超!$A$4:$I$500,5,FALSE)</f>
        <v>#N/A</v>
      </c>
      <c r="I1274" s="27" t="e">
        <f>VLOOKUP($B1274,三大法人買賣超!$A$4:$I$500,7,FALSE)</f>
        <v>#N/A</v>
      </c>
      <c r="J1274" s="27" t="e">
        <f>VLOOKUP($B1274,三大法人買賣超!$A$4:$I$500,9,FALSE)</f>
        <v>#N/A</v>
      </c>
      <c r="K1274" s="37">
        <f>新台幣匯率美元指數!B1275</f>
        <v>0</v>
      </c>
      <c r="L1274" s="38">
        <f>新台幣匯率美元指數!C1275</f>
        <v>0</v>
      </c>
      <c r="M1274" s="39">
        <f>新台幣匯率美元指數!D1275</f>
        <v>0</v>
      </c>
      <c r="N1274" s="27" t="e">
        <f>VLOOKUP($B1274,外資期貨未平倉口數!$A$4:$M$499,4,FALSE)</f>
        <v>#N/A</v>
      </c>
      <c r="O1274" s="27" t="e">
        <f>VLOOKUP($B1274,外資期貨未平倉口數!$A$4:$M$499,9,FALSE)</f>
        <v>#N/A</v>
      </c>
      <c r="P1274" s="27" t="e">
        <f>VLOOKUP($B1274,外資期貨未平倉口數!$A$4:$M$499,10,FALSE)</f>
        <v>#N/A</v>
      </c>
      <c r="Q1274" s="27" t="e">
        <f>VLOOKUP($B1274,外資期貨未平倉口數!$A$4:$M$499,11,FALSE)</f>
        <v>#N/A</v>
      </c>
      <c r="R1274" s="64" t="e">
        <f>VLOOKUP($B1274,選擇權未平倉餘額!$A$4:$I$500,6,FALSE)</f>
        <v>#N/A</v>
      </c>
      <c r="S1274" s="64" t="e">
        <f>VLOOKUP($B1274,選擇權未平倉餘額!$A$4:$I$500,7,FALSE)</f>
        <v>#N/A</v>
      </c>
      <c r="T1274" s="64" t="e">
        <f>VLOOKUP($B1274,選擇權未平倉餘額!$A$4:$I$500,8,FALSE)</f>
        <v>#N/A</v>
      </c>
      <c r="U1274" s="64" t="e">
        <f>VLOOKUP($B1274,選擇權未平倉餘額!$A$4:$I$500,9,FALSE)</f>
        <v>#N/A</v>
      </c>
      <c r="V1274" s="39" t="e">
        <f>VLOOKUP($B1274,臺指選擇權P_C_Ratios!$A$4:$C$500,3,FALSE)</f>
        <v>#N/A</v>
      </c>
      <c r="W1274" s="41" t="e">
        <f>VLOOKUP($B1274,散戶多空比!$A$6:$L$500,12,FALSE)</f>
        <v>#N/A</v>
      </c>
      <c r="X1274" s="40" t="e">
        <f>VLOOKUP($B1274,期貨大額交易人未沖銷部位!$A$4:$O$499,4,FALSE)</f>
        <v>#N/A</v>
      </c>
      <c r="Y1274" s="40" t="e">
        <f>VLOOKUP($B1274,期貨大額交易人未沖銷部位!$A$4:$O$499,7,FALSE)</f>
        <v>#N/A</v>
      </c>
      <c r="Z1274" s="40" t="e">
        <f>VLOOKUP($B1274,期貨大額交易人未沖銷部位!$A$4:$O$499,10,FALSE)</f>
        <v>#N/A</v>
      </c>
      <c r="AA1274" s="40" t="e">
        <f>VLOOKUP($B1274,期貨大額交易人未沖銷部位!$A$4:$O$499,13,FALSE)</f>
        <v>#N/A</v>
      </c>
      <c r="AB1274" s="40" t="e">
        <f>VLOOKUP($B1274,期貨大額交易人未沖銷部位!$A$4:$O$499,14,FALSE)</f>
        <v>#N/A</v>
      </c>
      <c r="AC1274" s="40" t="e">
        <f>VLOOKUP($B1274,期貨大額交易人未沖銷部位!$A$4:$O$499,15,FALSE)</f>
        <v>#N/A</v>
      </c>
      <c r="AD1274" s="33" t="e">
        <f>VLOOKUP($B1274,三大美股走勢!$A$4:$J$495,4,FALSE)</f>
        <v>#N/A</v>
      </c>
      <c r="AE1274" s="33" t="e">
        <f>VLOOKUP($B1274,三大美股走勢!$A$4:$J$495,7,FALSE)</f>
        <v>#N/A</v>
      </c>
      <c r="AF1274" s="33" t="e">
        <f>VLOOKUP($B1274,三大美股走勢!$A$4:$J$495,10,FALSE)</f>
        <v>#N/A</v>
      </c>
    </row>
    <row r="1275" spans="2:32">
      <c r="B1275" s="32">
        <v>44054</v>
      </c>
      <c r="C1275" s="33" t="e">
        <f>VLOOKUP($B1275,大盤與近月台指!$A$4:$I$499,2,FALSE)</f>
        <v>#N/A</v>
      </c>
      <c r="D1275" s="34" t="e">
        <f>VLOOKUP($B1275,大盤與近月台指!$A$4:$I$499,3,FALSE)</f>
        <v>#N/A</v>
      </c>
      <c r="E1275" s="35" t="e">
        <f>VLOOKUP($B1275,大盤與近月台指!$A$4:$I$499,4,FALSE)</f>
        <v>#N/A</v>
      </c>
      <c r="F1275" s="33" t="e">
        <f>VLOOKUP($B1275,大盤與近月台指!$A$4:$I$499,5,FALSE)</f>
        <v>#N/A</v>
      </c>
      <c r="G1275" s="49" t="e">
        <f>VLOOKUP($B1275,三大法人買賣超!$A$4:$I$500,3,FALSE)</f>
        <v>#N/A</v>
      </c>
      <c r="H1275" s="34" t="e">
        <f>VLOOKUP($B1275,三大法人買賣超!$A$4:$I$500,5,FALSE)</f>
        <v>#N/A</v>
      </c>
      <c r="I1275" s="27" t="e">
        <f>VLOOKUP($B1275,三大法人買賣超!$A$4:$I$500,7,FALSE)</f>
        <v>#N/A</v>
      </c>
      <c r="J1275" s="27" t="e">
        <f>VLOOKUP($B1275,三大法人買賣超!$A$4:$I$500,9,FALSE)</f>
        <v>#N/A</v>
      </c>
      <c r="K1275" s="37">
        <f>新台幣匯率美元指數!B1276</f>
        <v>0</v>
      </c>
      <c r="L1275" s="38">
        <f>新台幣匯率美元指數!C1276</f>
        <v>0</v>
      </c>
      <c r="M1275" s="39">
        <f>新台幣匯率美元指數!D1276</f>
        <v>0</v>
      </c>
      <c r="N1275" s="27" t="e">
        <f>VLOOKUP($B1275,外資期貨未平倉口數!$A$4:$M$499,4,FALSE)</f>
        <v>#N/A</v>
      </c>
      <c r="O1275" s="27" t="e">
        <f>VLOOKUP($B1275,外資期貨未平倉口數!$A$4:$M$499,9,FALSE)</f>
        <v>#N/A</v>
      </c>
      <c r="P1275" s="27" t="e">
        <f>VLOOKUP($B1275,外資期貨未平倉口數!$A$4:$M$499,10,FALSE)</f>
        <v>#N/A</v>
      </c>
      <c r="Q1275" s="27" t="e">
        <f>VLOOKUP($B1275,外資期貨未平倉口數!$A$4:$M$499,11,FALSE)</f>
        <v>#N/A</v>
      </c>
      <c r="R1275" s="64" t="e">
        <f>VLOOKUP($B1275,選擇權未平倉餘額!$A$4:$I$500,6,FALSE)</f>
        <v>#N/A</v>
      </c>
      <c r="S1275" s="64" t="e">
        <f>VLOOKUP($B1275,選擇權未平倉餘額!$A$4:$I$500,7,FALSE)</f>
        <v>#N/A</v>
      </c>
      <c r="T1275" s="64" t="e">
        <f>VLOOKUP($B1275,選擇權未平倉餘額!$A$4:$I$500,8,FALSE)</f>
        <v>#N/A</v>
      </c>
      <c r="U1275" s="64" t="e">
        <f>VLOOKUP($B1275,選擇權未平倉餘額!$A$4:$I$500,9,FALSE)</f>
        <v>#N/A</v>
      </c>
      <c r="V1275" s="39" t="e">
        <f>VLOOKUP($B1275,臺指選擇權P_C_Ratios!$A$4:$C$500,3,FALSE)</f>
        <v>#N/A</v>
      </c>
      <c r="W1275" s="41" t="e">
        <f>VLOOKUP($B1275,散戶多空比!$A$6:$L$500,12,FALSE)</f>
        <v>#N/A</v>
      </c>
      <c r="X1275" s="40" t="e">
        <f>VLOOKUP($B1275,期貨大額交易人未沖銷部位!$A$4:$O$499,4,FALSE)</f>
        <v>#N/A</v>
      </c>
      <c r="Y1275" s="40" t="e">
        <f>VLOOKUP($B1275,期貨大額交易人未沖銷部位!$A$4:$O$499,7,FALSE)</f>
        <v>#N/A</v>
      </c>
      <c r="Z1275" s="40" t="e">
        <f>VLOOKUP($B1275,期貨大額交易人未沖銷部位!$A$4:$O$499,10,FALSE)</f>
        <v>#N/A</v>
      </c>
      <c r="AA1275" s="40" t="e">
        <f>VLOOKUP($B1275,期貨大額交易人未沖銷部位!$A$4:$O$499,13,FALSE)</f>
        <v>#N/A</v>
      </c>
      <c r="AB1275" s="40" t="e">
        <f>VLOOKUP($B1275,期貨大額交易人未沖銷部位!$A$4:$O$499,14,FALSE)</f>
        <v>#N/A</v>
      </c>
      <c r="AC1275" s="40" t="e">
        <f>VLOOKUP($B1275,期貨大額交易人未沖銷部位!$A$4:$O$499,15,FALSE)</f>
        <v>#N/A</v>
      </c>
      <c r="AD1275" s="33" t="e">
        <f>VLOOKUP($B1275,三大美股走勢!$A$4:$J$495,4,FALSE)</f>
        <v>#N/A</v>
      </c>
      <c r="AE1275" s="33" t="e">
        <f>VLOOKUP($B1275,三大美股走勢!$A$4:$J$495,7,FALSE)</f>
        <v>#N/A</v>
      </c>
      <c r="AF1275" s="33" t="e">
        <f>VLOOKUP($B1275,三大美股走勢!$A$4:$J$495,10,FALSE)</f>
        <v>#N/A</v>
      </c>
    </row>
    <row r="1276" spans="2:32">
      <c r="B1276" s="32">
        <v>44055</v>
      </c>
      <c r="C1276" s="33" t="e">
        <f>VLOOKUP($B1276,大盤與近月台指!$A$4:$I$499,2,FALSE)</f>
        <v>#N/A</v>
      </c>
      <c r="D1276" s="34" t="e">
        <f>VLOOKUP($B1276,大盤與近月台指!$A$4:$I$499,3,FALSE)</f>
        <v>#N/A</v>
      </c>
      <c r="E1276" s="35" t="e">
        <f>VLOOKUP($B1276,大盤與近月台指!$A$4:$I$499,4,FALSE)</f>
        <v>#N/A</v>
      </c>
      <c r="F1276" s="33" t="e">
        <f>VLOOKUP($B1276,大盤與近月台指!$A$4:$I$499,5,FALSE)</f>
        <v>#N/A</v>
      </c>
      <c r="G1276" s="49" t="e">
        <f>VLOOKUP($B1276,三大法人買賣超!$A$4:$I$500,3,FALSE)</f>
        <v>#N/A</v>
      </c>
      <c r="H1276" s="34" t="e">
        <f>VLOOKUP($B1276,三大法人買賣超!$A$4:$I$500,5,FALSE)</f>
        <v>#N/A</v>
      </c>
      <c r="I1276" s="27" t="e">
        <f>VLOOKUP($B1276,三大法人買賣超!$A$4:$I$500,7,FALSE)</f>
        <v>#N/A</v>
      </c>
      <c r="J1276" s="27" t="e">
        <f>VLOOKUP($B1276,三大法人買賣超!$A$4:$I$500,9,FALSE)</f>
        <v>#N/A</v>
      </c>
      <c r="K1276" s="37">
        <f>新台幣匯率美元指數!B1277</f>
        <v>0</v>
      </c>
      <c r="L1276" s="38">
        <f>新台幣匯率美元指數!C1277</f>
        <v>0</v>
      </c>
      <c r="M1276" s="39">
        <f>新台幣匯率美元指數!D1277</f>
        <v>0</v>
      </c>
      <c r="N1276" s="27" t="e">
        <f>VLOOKUP($B1276,外資期貨未平倉口數!$A$4:$M$499,4,FALSE)</f>
        <v>#N/A</v>
      </c>
      <c r="O1276" s="27" t="e">
        <f>VLOOKUP($B1276,外資期貨未平倉口數!$A$4:$M$499,9,FALSE)</f>
        <v>#N/A</v>
      </c>
      <c r="P1276" s="27" t="e">
        <f>VLOOKUP($B1276,外資期貨未平倉口數!$A$4:$M$499,10,FALSE)</f>
        <v>#N/A</v>
      </c>
      <c r="Q1276" s="27" t="e">
        <f>VLOOKUP($B1276,外資期貨未平倉口數!$A$4:$M$499,11,FALSE)</f>
        <v>#N/A</v>
      </c>
      <c r="R1276" s="64" t="e">
        <f>VLOOKUP($B1276,選擇權未平倉餘額!$A$4:$I$500,6,FALSE)</f>
        <v>#N/A</v>
      </c>
      <c r="S1276" s="64" t="e">
        <f>VLOOKUP($B1276,選擇權未平倉餘額!$A$4:$I$500,7,FALSE)</f>
        <v>#N/A</v>
      </c>
      <c r="T1276" s="64" t="e">
        <f>VLOOKUP($B1276,選擇權未平倉餘額!$A$4:$I$500,8,FALSE)</f>
        <v>#N/A</v>
      </c>
      <c r="U1276" s="64" t="e">
        <f>VLOOKUP($B1276,選擇權未平倉餘額!$A$4:$I$500,9,FALSE)</f>
        <v>#N/A</v>
      </c>
      <c r="V1276" s="39" t="e">
        <f>VLOOKUP($B1276,臺指選擇權P_C_Ratios!$A$4:$C$500,3,FALSE)</f>
        <v>#N/A</v>
      </c>
      <c r="W1276" s="41" t="e">
        <f>VLOOKUP($B1276,散戶多空比!$A$6:$L$500,12,FALSE)</f>
        <v>#N/A</v>
      </c>
      <c r="X1276" s="40" t="e">
        <f>VLOOKUP($B1276,期貨大額交易人未沖銷部位!$A$4:$O$499,4,FALSE)</f>
        <v>#N/A</v>
      </c>
      <c r="Y1276" s="40" t="e">
        <f>VLOOKUP($B1276,期貨大額交易人未沖銷部位!$A$4:$O$499,7,FALSE)</f>
        <v>#N/A</v>
      </c>
      <c r="Z1276" s="40" t="e">
        <f>VLOOKUP($B1276,期貨大額交易人未沖銷部位!$A$4:$O$499,10,FALSE)</f>
        <v>#N/A</v>
      </c>
      <c r="AA1276" s="40" t="e">
        <f>VLOOKUP($B1276,期貨大額交易人未沖銷部位!$A$4:$O$499,13,FALSE)</f>
        <v>#N/A</v>
      </c>
      <c r="AB1276" s="40" t="e">
        <f>VLOOKUP($B1276,期貨大額交易人未沖銷部位!$A$4:$O$499,14,FALSE)</f>
        <v>#N/A</v>
      </c>
      <c r="AC1276" s="40" t="e">
        <f>VLOOKUP($B1276,期貨大額交易人未沖銷部位!$A$4:$O$499,15,FALSE)</f>
        <v>#N/A</v>
      </c>
      <c r="AD1276" s="33" t="e">
        <f>VLOOKUP($B1276,三大美股走勢!$A$4:$J$495,4,FALSE)</f>
        <v>#N/A</v>
      </c>
      <c r="AE1276" s="33" t="e">
        <f>VLOOKUP($B1276,三大美股走勢!$A$4:$J$495,7,FALSE)</f>
        <v>#N/A</v>
      </c>
      <c r="AF1276" s="33" t="e">
        <f>VLOOKUP($B1276,三大美股走勢!$A$4:$J$495,10,FALSE)</f>
        <v>#N/A</v>
      </c>
    </row>
    <row r="1277" spans="2:32">
      <c r="B1277" s="32">
        <v>44056</v>
      </c>
      <c r="C1277" s="33" t="e">
        <f>VLOOKUP($B1277,大盤與近月台指!$A$4:$I$499,2,FALSE)</f>
        <v>#N/A</v>
      </c>
      <c r="D1277" s="34" t="e">
        <f>VLOOKUP($B1277,大盤與近月台指!$A$4:$I$499,3,FALSE)</f>
        <v>#N/A</v>
      </c>
      <c r="E1277" s="35" t="e">
        <f>VLOOKUP($B1277,大盤與近月台指!$A$4:$I$499,4,FALSE)</f>
        <v>#N/A</v>
      </c>
      <c r="F1277" s="33" t="e">
        <f>VLOOKUP($B1277,大盤與近月台指!$A$4:$I$499,5,FALSE)</f>
        <v>#N/A</v>
      </c>
      <c r="G1277" s="49" t="e">
        <f>VLOOKUP($B1277,三大法人買賣超!$A$4:$I$500,3,FALSE)</f>
        <v>#N/A</v>
      </c>
      <c r="H1277" s="34" t="e">
        <f>VLOOKUP($B1277,三大法人買賣超!$A$4:$I$500,5,FALSE)</f>
        <v>#N/A</v>
      </c>
      <c r="I1277" s="27" t="e">
        <f>VLOOKUP($B1277,三大法人買賣超!$A$4:$I$500,7,FALSE)</f>
        <v>#N/A</v>
      </c>
      <c r="J1277" s="27" t="e">
        <f>VLOOKUP($B1277,三大法人買賣超!$A$4:$I$500,9,FALSE)</f>
        <v>#N/A</v>
      </c>
      <c r="K1277" s="37">
        <f>新台幣匯率美元指數!B1278</f>
        <v>0</v>
      </c>
      <c r="L1277" s="38">
        <f>新台幣匯率美元指數!C1278</f>
        <v>0</v>
      </c>
      <c r="M1277" s="39">
        <f>新台幣匯率美元指數!D1278</f>
        <v>0</v>
      </c>
      <c r="N1277" s="27" t="e">
        <f>VLOOKUP($B1277,外資期貨未平倉口數!$A$4:$M$499,4,FALSE)</f>
        <v>#N/A</v>
      </c>
      <c r="O1277" s="27" t="e">
        <f>VLOOKUP($B1277,外資期貨未平倉口數!$A$4:$M$499,9,FALSE)</f>
        <v>#N/A</v>
      </c>
      <c r="P1277" s="27" t="e">
        <f>VLOOKUP($B1277,外資期貨未平倉口數!$A$4:$M$499,10,FALSE)</f>
        <v>#N/A</v>
      </c>
      <c r="Q1277" s="27" t="e">
        <f>VLOOKUP($B1277,外資期貨未平倉口數!$A$4:$M$499,11,FALSE)</f>
        <v>#N/A</v>
      </c>
      <c r="R1277" s="64" t="e">
        <f>VLOOKUP($B1277,選擇權未平倉餘額!$A$4:$I$500,6,FALSE)</f>
        <v>#N/A</v>
      </c>
      <c r="S1277" s="64" t="e">
        <f>VLOOKUP($B1277,選擇權未平倉餘額!$A$4:$I$500,7,FALSE)</f>
        <v>#N/A</v>
      </c>
      <c r="T1277" s="64" t="e">
        <f>VLOOKUP($B1277,選擇權未平倉餘額!$A$4:$I$500,8,FALSE)</f>
        <v>#N/A</v>
      </c>
      <c r="U1277" s="64" t="e">
        <f>VLOOKUP($B1277,選擇權未平倉餘額!$A$4:$I$500,9,FALSE)</f>
        <v>#N/A</v>
      </c>
      <c r="V1277" s="39" t="e">
        <f>VLOOKUP($B1277,臺指選擇權P_C_Ratios!$A$4:$C$500,3,FALSE)</f>
        <v>#N/A</v>
      </c>
      <c r="W1277" s="41" t="e">
        <f>VLOOKUP($B1277,散戶多空比!$A$6:$L$500,12,FALSE)</f>
        <v>#N/A</v>
      </c>
      <c r="X1277" s="40" t="e">
        <f>VLOOKUP($B1277,期貨大額交易人未沖銷部位!$A$4:$O$499,4,FALSE)</f>
        <v>#N/A</v>
      </c>
      <c r="Y1277" s="40" t="e">
        <f>VLOOKUP($B1277,期貨大額交易人未沖銷部位!$A$4:$O$499,7,FALSE)</f>
        <v>#N/A</v>
      </c>
      <c r="Z1277" s="40" t="e">
        <f>VLOOKUP($B1277,期貨大額交易人未沖銷部位!$A$4:$O$499,10,FALSE)</f>
        <v>#N/A</v>
      </c>
      <c r="AA1277" s="40" t="e">
        <f>VLOOKUP($B1277,期貨大額交易人未沖銷部位!$A$4:$O$499,13,FALSE)</f>
        <v>#N/A</v>
      </c>
      <c r="AB1277" s="40" t="e">
        <f>VLOOKUP($B1277,期貨大額交易人未沖銷部位!$A$4:$O$499,14,FALSE)</f>
        <v>#N/A</v>
      </c>
      <c r="AC1277" s="40" t="e">
        <f>VLOOKUP($B1277,期貨大額交易人未沖銷部位!$A$4:$O$499,15,FALSE)</f>
        <v>#N/A</v>
      </c>
      <c r="AD1277" s="33" t="e">
        <f>VLOOKUP($B1277,三大美股走勢!$A$4:$J$495,4,FALSE)</f>
        <v>#N/A</v>
      </c>
      <c r="AE1277" s="33" t="e">
        <f>VLOOKUP($B1277,三大美股走勢!$A$4:$J$495,7,FALSE)</f>
        <v>#N/A</v>
      </c>
      <c r="AF1277" s="33" t="e">
        <f>VLOOKUP($B1277,三大美股走勢!$A$4:$J$495,10,FALSE)</f>
        <v>#N/A</v>
      </c>
    </row>
    <row r="1278" spans="2:32">
      <c r="B1278" s="32">
        <v>44057</v>
      </c>
      <c r="C1278" s="33" t="e">
        <f>VLOOKUP($B1278,大盤與近月台指!$A$4:$I$499,2,FALSE)</f>
        <v>#N/A</v>
      </c>
      <c r="D1278" s="34" t="e">
        <f>VLOOKUP($B1278,大盤與近月台指!$A$4:$I$499,3,FALSE)</f>
        <v>#N/A</v>
      </c>
      <c r="E1278" s="35" t="e">
        <f>VLOOKUP($B1278,大盤與近月台指!$A$4:$I$499,4,FALSE)</f>
        <v>#N/A</v>
      </c>
      <c r="F1278" s="33" t="e">
        <f>VLOOKUP($B1278,大盤與近月台指!$A$4:$I$499,5,FALSE)</f>
        <v>#N/A</v>
      </c>
      <c r="G1278" s="49" t="e">
        <f>VLOOKUP($B1278,三大法人買賣超!$A$4:$I$500,3,FALSE)</f>
        <v>#N/A</v>
      </c>
      <c r="H1278" s="34" t="e">
        <f>VLOOKUP($B1278,三大法人買賣超!$A$4:$I$500,5,FALSE)</f>
        <v>#N/A</v>
      </c>
      <c r="I1278" s="27" t="e">
        <f>VLOOKUP($B1278,三大法人買賣超!$A$4:$I$500,7,FALSE)</f>
        <v>#N/A</v>
      </c>
      <c r="J1278" s="27" t="e">
        <f>VLOOKUP($B1278,三大法人買賣超!$A$4:$I$500,9,FALSE)</f>
        <v>#N/A</v>
      </c>
      <c r="K1278" s="37">
        <f>新台幣匯率美元指數!B1279</f>
        <v>0</v>
      </c>
      <c r="L1278" s="38">
        <f>新台幣匯率美元指數!C1279</f>
        <v>0</v>
      </c>
      <c r="M1278" s="39">
        <f>新台幣匯率美元指數!D1279</f>
        <v>0</v>
      </c>
      <c r="N1278" s="27" t="e">
        <f>VLOOKUP($B1278,外資期貨未平倉口數!$A$4:$M$499,4,FALSE)</f>
        <v>#N/A</v>
      </c>
      <c r="O1278" s="27" t="e">
        <f>VLOOKUP($B1278,外資期貨未平倉口數!$A$4:$M$499,9,FALSE)</f>
        <v>#N/A</v>
      </c>
      <c r="P1278" s="27" t="e">
        <f>VLOOKUP($B1278,外資期貨未平倉口數!$A$4:$M$499,10,FALSE)</f>
        <v>#N/A</v>
      </c>
      <c r="Q1278" s="27" t="e">
        <f>VLOOKUP($B1278,外資期貨未平倉口數!$A$4:$M$499,11,FALSE)</f>
        <v>#N/A</v>
      </c>
      <c r="R1278" s="64" t="e">
        <f>VLOOKUP($B1278,選擇權未平倉餘額!$A$4:$I$500,6,FALSE)</f>
        <v>#N/A</v>
      </c>
      <c r="S1278" s="64" t="e">
        <f>VLOOKUP($B1278,選擇權未平倉餘額!$A$4:$I$500,7,FALSE)</f>
        <v>#N/A</v>
      </c>
      <c r="T1278" s="64" t="e">
        <f>VLOOKUP($B1278,選擇權未平倉餘額!$A$4:$I$500,8,FALSE)</f>
        <v>#N/A</v>
      </c>
      <c r="U1278" s="64" t="e">
        <f>VLOOKUP($B1278,選擇權未平倉餘額!$A$4:$I$500,9,FALSE)</f>
        <v>#N/A</v>
      </c>
      <c r="V1278" s="39" t="e">
        <f>VLOOKUP($B1278,臺指選擇權P_C_Ratios!$A$4:$C$500,3,FALSE)</f>
        <v>#N/A</v>
      </c>
      <c r="W1278" s="41" t="e">
        <f>VLOOKUP($B1278,散戶多空比!$A$6:$L$500,12,FALSE)</f>
        <v>#N/A</v>
      </c>
      <c r="X1278" s="40" t="e">
        <f>VLOOKUP($B1278,期貨大額交易人未沖銷部位!$A$4:$O$499,4,FALSE)</f>
        <v>#N/A</v>
      </c>
      <c r="Y1278" s="40" t="e">
        <f>VLOOKUP($B1278,期貨大額交易人未沖銷部位!$A$4:$O$499,7,FALSE)</f>
        <v>#N/A</v>
      </c>
      <c r="Z1278" s="40" t="e">
        <f>VLOOKUP($B1278,期貨大額交易人未沖銷部位!$A$4:$O$499,10,FALSE)</f>
        <v>#N/A</v>
      </c>
      <c r="AA1278" s="40" t="e">
        <f>VLOOKUP($B1278,期貨大額交易人未沖銷部位!$A$4:$O$499,13,FALSE)</f>
        <v>#N/A</v>
      </c>
      <c r="AB1278" s="40" t="e">
        <f>VLOOKUP($B1278,期貨大額交易人未沖銷部位!$A$4:$O$499,14,FALSE)</f>
        <v>#N/A</v>
      </c>
      <c r="AC1278" s="40" t="e">
        <f>VLOOKUP($B1278,期貨大額交易人未沖銷部位!$A$4:$O$499,15,FALSE)</f>
        <v>#N/A</v>
      </c>
      <c r="AD1278" s="33" t="e">
        <f>VLOOKUP($B1278,三大美股走勢!$A$4:$J$495,4,FALSE)</f>
        <v>#N/A</v>
      </c>
      <c r="AE1278" s="33" t="e">
        <f>VLOOKUP($B1278,三大美股走勢!$A$4:$J$495,7,FALSE)</f>
        <v>#N/A</v>
      </c>
      <c r="AF1278" s="33" t="e">
        <f>VLOOKUP($B1278,三大美股走勢!$A$4:$J$495,10,FALSE)</f>
        <v>#N/A</v>
      </c>
    </row>
    <row r="1279" spans="2:32">
      <c r="B1279" s="32">
        <v>44058</v>
      </c>
      <c r="C1279" s="33" t="e">
        <f>VLOOKUP($B1279,大盤與近月台指!$A$4:$I$499,2,FALSE)</f>
        <v>#N/A</v>
      </c>
      <c r="D1279" s="34" t="e">
        <f>VLOOKUP($B1279,大盤與近月台指!$A$4:$I$499,3,FALSE)</f>
        <v>#N/A</v>
      </c>
      <c r="E1279" s="35" t="e">
        <f>VLOOKUP($B1279,大盤與近月台指!$A$4:$I$499,4,FALSE)</f>
        <v>#N/A</v>
      </c>
      <c r="F1279" s="33" t="e">
        <f>VLOOKUP($B1279,大盤與近月台指!$A$4:$I$499,5,FALSE)</f>
        <v>#N/A</v>
      </c>
      <c r="G1279" s="49" t="e">
        <f>VLOOKUP($B1279,三大法人買賣超!$A$4:$I$500,3,FALSE)</f>
        <v>#N/A</v>
      </c>
      <c r="H1279" s="34" t="e">
        <f>VLOOKUP($B1279,三大法人買賣超!$A$4:$I$500,5,FALSE)</f>
        <v>#N/A</v>
      </c>
      <c r="I1279" s="27" t="e">
        <f>VLOOKUP($B1279,三大法人買賣超!$A$4:$I$500,7,FALSE)</f>
        <v>#N/A</v>
      </c>
      <c r="J1279" s="27" t="e">
        <f>VLOOKUP($B1279,三大法人買賣超!$A$4:$I$500,9,FALSE)</f>
        <v>#N/A</v>
      </c>
      <c r="K1279" s="37">
        <f>新台幣匯率美元指數!B1280</f>
        <v>0</v>
      </c>
      <c r="L1279" s="38">
        <f>新台幣匯率美元指數!C1280</f>
        <v>0</v>
      </c>
      <c r="M1279" s="39">
        <f>新台幣匯率美元指數!D1280</f>
        <v>0</v>
      </c>
      <c r="N1279" s="27" t="e">
        <f>VLOOKUP($B1279,外資期貨未平倉口數!$A$4:$M$499,4,FALSE)</f>
        <v>#N/A</v>
      </c>
      <c r="O1279" s="27" t="e">
        <f>VLOOKUP($B1279,外資期貨未平倉口數!$A$4:$M$499,9,FALSE)</f>
        <v>#N/A</v>
      </c>
      <c r="P1279" s="27" t="e">
        <f>VLOOKUP($B1279,外資期貨未平倉口數!$A$4:$M$499,10,FALSE)</f>
        <v>#N/A</v>
      </c>
      <c r="Q1279" s="27" t="e">
        <f>VLOOKUP($B1279,外資期貨未平倉口數!$A$4:$M$499,11,FALSE)</f>
        <v>#N/A</v>
      </c>
      <c r="R1279" s="64" t="e">
        <f>VLOOKUP($B1279,選擇權未平倉餘額!$A$4:$I$500,6,FALSE)</f>
        <v>#N/A</v>
      </c>
      <c r="S1279" s="64" t="e">
        <f>VLOOKUP($B1279,選擇權未平倉餘額!$A$4:$I$500,7,FALSE)</f>
        <v>#N/A</v>
      </c>
      <c r="T1279" s="64" t="e">
        <f>VLOOKUP($B1279,選擇權未平倉餘額!$A$4:$I$500,8,FALSE)</f>
        <v>#N/A</v>
      </c>
      <c r="U1279" s="64" t="e">
        <f>VLOOKUP($B1279,選擇權未平倉餘額!$A$4:$I$500,9,FALSE)</f>
        <v>#N/A</v>
      </c>
      <c r="V1279" s="39" t="e">
        <f>VLOOKUP($B1279,臺指選擇權P_C_Ratios!$A$4:$C$500,3,FALSE)</f>
        <v>#N/A</v>
      </c>
      <c r="W1279" s="41" t="e">
        <f>VLOOKUP($B1279,散戶多空比!$A$6:$L$500,12,FALSE)</f>
        <v>#N/A</v>
      </c>
      <c r="X1279" s="40" t="e">
        <f>VLOOKUP($B1279,期貨大額交易人未沖銷部位!$A$4:$O$499,4,FALSE)</f>
        <v>#N/A</v>
      </c>
      <c r="Y1279" s="40" t="e">
        <f>VLOOKUP($B1279,期貨大額交易人未沖銷部位!$A$4:$O$499,7,FALSE)</f>
        <v>#N/A</v>
      </c>
      <c r="Z1279" s="40" t="e">
        <f>VLOOKUP($B1279,期貨大額交易人未沖銷部位!$A$4:$O$499,10,FALSE)</f>
        <v>#N/A</v>
      </c>
      <c r="AA1279" s="40" t="e">
        <f>VLOOKUP($B1279,期貨大額交易人未沖銷部位!$A$4:$O$499,13,FALSE)</f>
        <v>#N/A</v>
      </c>
      <c r="AB1279" s="40" t="e">
        <f>VLOOKUP($B1279,期貨大額交易人未沖銷部位!$A$4:$O$499,14,FALSE)</f>
        <v>#N/A</v>
      </c>
      <c r="AC1279" s="40" t="e">
        <f>VLOOKUP($B1279,期貨大額交易人未沖銷部位!$A$4:$O$499,15,FALSE)</f>
        <v>#N/A</v>
      </c>
      <c r="AD1279" s="33" t="e">
        <f>VLOOKUP($B1279,三大美股走勢!$A$4:$J$495,4,FALSE)</f>
        <v>#N/A</v>
      </c>
      <c r="AE1279" s="33" t="e">
        <f>VLOOKUP($B1279,三大美股走勢!$A$4:$J$495,7,FALSE)</f>
        <v>#N/A</v>
      </c>
      <c r="AF1279" s="33" t="e">
        <f>VLOOKUP($B1279,三大美股走勢!$A$4:$J$495,10,FALSE)</f>
        <v>#N/A</v>
      </c>
    </row>
    <row r="1280" spans="2:32">
      <c r="B1280" s="32">
        <v>44059</v>
      </c>
      <c r="C1280" s="33" t="e">
        <f>VLOOKUP($B1280,大盤與近月台指!$A$4:$I$499,2,FALSE)</f>
        <v>#N/A</v>
      </c>
      <c r="D1280" s="34" t="e">
        <f>VLOOKUP($B1280,大盤與近月台指!$A$4:$I$499,3,FALSE)</f>
        <v>#N/A</v>
      </c>
      <c r="E1280" s="35" t="e">
        <f>VLOOKUP($B1280,大盤與近月台指!$A$4:$I$499,4,FALSE)</f>
        <v>#N/A</v>
      </c>
      <c r="F1280" s="33" t="e">
        <f>VLOOKUP($B1280,大盤與近月台指!$A$4:$I$499,5,FALSE)</f>
        <v>#N/A</v>
      </c>
      <c r="G1280" s="49" t="e">
        <f>VLOOKUP($B1280,三大法人買賣超!$A$4:$I$500,3,FALSE)</f>
        <v>#N/A</v>
      </c>
      <c r="H1280" s="34" t="e">
        <f>VLOOKUP($B1280,三大法人買賣超!$A$4:$I$500,5,FALSE)</f>
        <v>#N/A</v>
      </c>
      <c r="I1280" s="27" t="e">
        <f>VLOOKUP($B1280,三大法人買賣超!$A$4:$I$500,7,FALSE)</f>
        <v>#N/A</v>
      </c>
      <c r="J1280" s="27" t="e">
        <f>VLOOKUP($B1280,三大法人買賣超!$A$4:$I$500,9,FALSE)</f>
        <v>#N/A</v>
      </c>
      <c r="K1280" s="37">
        <f>新台幣匯率美元指數!B1281</f>
        <v>0</v>
      </c>
      <c r="L1280" s="38">
        <f>新台幣匯率美元指數!C1281</f>
        <v>0</v>
      </c>
      <c r="M1280" s="39">
        <f>新台幣匯率美元指數!D1281</f>
        <v>0</v>
      </c>
      <c r="N1280" s="27" t="e">
        <f>VLOOKUP($B1280,外資期貨未平倉口數!$A$4:$M$499,4,FALSE)</f>
        <v>#N/A</v>
      </c>
      <c r="O1280" s="27" t="e">
        <f>VLOOKUP($B1280,外資期貨未平倉口數!$A$4:$M$499,9,FALSE)</f>
        <v>#N/A</v>
      </c>
      <c r="P1280" s="27" t="e">
        <f>VLOOKUP($B1280,外資期貨未平倉口數!$A$4:$M$499,10,FALSE)</f>
        <v>#N/A</v>
      </c>
      <c r="Q1280" s="27" t="e">
        <f>VLOOKUP($B1280,外資期貨未平倉口數!$A$4:$M$499,11,FALSE)</f>
        <v>#N/A</v>
      </c>
      <c r="R1280" s="64" t="e">
        <f>VLOOKUP($B1280,選擇權未平倉餘額!$A$4:$I$500,6,FALSE)</f>
        <v>#N/A</v>
      </c>
      <c r="S1280" s="64" t="e">
        <f>VLOOKUP($B1280,選擇權未平倉餘額!$A$4:$I$500,7,FALSE)</f>
        <v>#N/A</v>
      </c>
      <c r="T1280" s="64" t="e">
        <f>VLOOKUP($B1280,選擇權未平倉餘額!$A$4:$I$500,8,FALSE)</f>
        <v>#N/A</v>
      </c>
      <c r="U1280" s="64" t="e">
        <f>VLOOKUP($B1280,選擇權未平倉餘額!$A$4:$I$500,9,FALSE)</f>
        <v>#N/A</v>
      </c>
      <c r="V1280" s="39" t="e">
        <f>VLOOKUP($B1280,臺指選擇權P_C_Ratios!$A$4:$C$500,3,FALSE)</f>
        <v>#N/A</v>
      </c>
      <c r="W1280" s="41" t="e">
        <f>VLOOKUP($B1280,散戶多空比!$A$6:$L$500,12,FALSE)</f>
        <v>#N/A</v>
      </c>
      <c r="X1280" s="40" t="e">
        <f>VLOOKUP($B1280,期貨大額交易人未沖銷部位!$A$4:$O$499,4,FALSE)</f>
        <v>#N/A</v>
      </c>
      <c r="Y1280" s="40" t="e">
        <f>VLOOKUP($B1280,期貨大額交易人未沖銷部位!$A$4:$O$499,7,FALSE)</f>
        <v>#N/A</v>
      </c>
      <c r="Z1280" s="40" t="e">
        <f>VLOOKUP($B1280,期貨大額交易人未沖銷部位!$A$4:$O$499,10,FALSE)</f>
        <v>#N/A</v>
      </c>
      <c r="AA1280" s="40" t="e">
        <f>VLOOKUP($B1280,期貨大額交易人未沖銷部位!$A$4:$O$499,13,FALSE)</f>
        <v>#N/A</v>
      </c>
      <c r="AB1280" s="40" t="e">
        <f>VLOOKUP($B1280,期貨大額交易人未沖銷部位!$A$4:$O$499,14,FALSE)</f>
        <v>#N/A</v>
      </c>
      <c r="AC1280" s="40" t="e">
        <f>VLOOKUP($B1280,期貨大額交易人未沖銷部位!$A$4:$O$499,15,FALSE)</f>
        <v>#N/A</v>
      </c>
      <c r="AD1280" s="33" t="e">
        <f>VLOOKUP($B1280,三大美股走勢!$A$4:$J$495,4,FALSE)</f>
        <v>#N/A</v>
      </c>
      <c r="AE1280" s="33" t="e">
        <f>VLOOKUP($B1280,三大美股走勢!$A$4:$J$495,7,FALSE)</f>
        <v>#N/A</v>
      </c>
      <c r="AF1280" s="33" t="e">
        <f>VLOOKUP($B1280,三大美股走勢!$A$4:$J$495,10,FALSE)</f>
        <v>#N/A</v>
      </c>
    </row>
    <row r="1281" spans="2:32">
      <c r="B1281" s="32">
        <v>44060</v>
      </c>
      <c r="C1281" s="33" t="e">
        <f>VLOOKUP($B1281,大盤與近月台指!$A$4:$I$499,2,FALSE)</f>
        <v>#N/A</v>
      </c>
      <c r="D1281" s="34" t="e">
        <f>VLOOKUP($B1281,大盤與近月台指!$A$4:$I$499,3,FALSE)</f>
        <v>#N/A</v>
      </c>
      <c r="E1281" s="35" t="e">
        <f>VLOOKUP($B1281,大盤與近月台指!$A$4:$I$499,4,FALSE)</f>
        <v>#N/A</v>
      </c>
      <c r="F1281" s="33" t="e">
        <f>VLOOKUP($B1281,大盤與近月台指!$A$4:$I$499,5,FALSE)</f>
        <v>#N/A</v>
      </c>
      <c r="G1281" s="49" t="e">
        <f>VLOOKUP($B1281,三大法人買賣超!$A$4:$I$500,3,FALSE)</f>
        <v>#N/A</v>
      </c>
      <c r="H1281" s="34" t="e">
        <f>VLOOKUP($B1281,三大法人買賣超!$A$4:$I$500,5,FALSE)</f>
        <v>#N/A</v>
      </c>
      <c r="I1281" s="27" t="e">
        <f>VLOOKUP($B1281,三大法人買賣超!$A$4:$I$500,7,FALSE)</f>
        <v>#N/A</v>
      </c>
      <c r="J1281" s="27" t="e">
        <f>VLOOKUP($B1281,三大法人買賣超!$A$4:$I$500,9,FALSE)</f>
        <v>#N/A</v>
      </c>
      <c r="K1281" s="37">
        <f>新台幣匯率美元指數!B1282</f>
        <v>0</v>
      </c>
      <c r="L1281" s="38">
        <f>新台幣匯率美元指數!C1282</f>
        <v>0</v>
      </c>
      <c r="M1281" s="39">
        <f>新台幣匯率美元指數!D1282</f>
        <v>0</v>
      </c>
      <c r="N1281" s="27" t="e">
        <f>VLOOKUP($B1281,外資期貨未平倉口數!$A$4:$M$499,4,FALSE)</f>
        <v>#N/A</v>
      </c>
      <c r="O1281" s="27" t="e">
        <f>VLOOKUP($B1281,外資期貨未平倉口數!$A$4:$M$499,9,FALSE)</f>
        <v>#N/A</v>
      </c>
      <c r="P1281" s="27" t="e">
        <f>VLOOKUP($B1281,外資期貨未平倉口數!$A$4:$M$499,10,FALSE)</f>
        <v>#N/A</v>
      </c>
      <c r="Q1281" s="27" t="e">
        <f>VLOOKUP($B1281,外資期貨未平倉口數!$A$4:$M$499,11,FALSE)</f>
        <v>#N/A</v>
      </c>
      <c r="R1281" s="64" t="e">
        <f>VLOOKUP($B1281,選擇權未平倉餘額!$A$4:$I$500,6,FALSE)</f>
        <v>#N/A</v>
      </c>
      <c r="S1281" s="64" t="e">
        <f>VLOOKUP($B1281,選擇權未平倉餘額!$A$4:$I$500,7,FALSE)</f>
        <v>#N/A</v>
      </c>
      <c r="T1281" s="64" t="e">
        <f>VLOOKUP($B1281,選擇權未平倉餘額!$A$4:$I$500,8,FALSE)</f>
        <v>#N/A</v>
      </c>
      <c r="U1281" s="64" t="e">
        <f>VLOOKUP($B1281,選擇權未平倉餘額!$A$4:$I$500,9,FALSE)</f>
        <v>#N/A</v>
      </c>
      <c r="V1281" s="39" t="e">
        <f>VLOOKUP($B1281,臺指選擇權P_C_Ratios!$A$4:$C$500,3,FALSE)</f>
        <v>#N/A</v>
      </c>
      <c r="W1281" s="41" t="e">
        <f>VLOOKUP($B1281,散戶多空比!$A$6:$L$500,12,FALSE)</f>
        <v>#N/A</v>
      </c>
      <c r="X1281" s="40" t="e">
        <f>VLOOKUP($B1281,期貨大額交易人未沖銷部位!$A$4:$O$499,4,FALSE)</f>
        <v>#N/A</v>
      </c>
      <c r="Y1281" s="40" t="e">
        <f>VLOOKUP($B1281,期貨大額交易人未沖銷部位!$A$4:$O$499,7,FALSE)</f>
        <v>#N/A</v>
      </c>
      <c r="Z1281" s="40" t="e">
        <f>VLOOKUP($B1281,期貨大額交易人未沖銷部位!$A$4:$O$499,10,FALSE)</f>
        <v>#N/A</v>
      </c>
      <c r="AA1281" s="40" t="e">
        <f>VLOOKUP($B1281,期貨大額交易人未沖銷部位!$A$4:$O$499,13,FALSE)</f>
        <v>#N/A</v>
      </c>
      <c r="AB1281" s="40" t="e">
        <f>VLOOKUP($B1281,期貨大額交易人未沖銷部位!$A$4:$O$499,14,FALSE)</f>
        <v>#N/A</v>
      </c>
      <c r="AC1281" s="40" t="e">
        <f>VLOOKUP($B1281,期貨大額交易人未沖銷部位!$A$4:$O$499,15,FALSE)</f>
        <v>#N/A</v>
      </c>
      <c r="AD1281" s="33" t="e">
        <f>VLOOKUP($B1281,三大美股走勢!$A$4:$J$495,4,FALSE)</f>
        <v>#N/A</v>
      </c>
      <c r="AE1281" s="33" t="e">
        <f>VLOOKUP($B1281,三大美股走勢!$A$4:$J$495,7,FALSE)</f>
        <v>#N/A</v>
      </c>
      <c r="AF1281" s="33" t="e">
        <f>VLOOKUP($B1281,三大美股走勢!$A$4:$J$495,10,FALSE)</f>
        <v>#N/A</v>
      </c>
    </row>
    <row r="1282" spans="2:32">
      <c r="B1282" s="32">
        <v>44061</v>
      </c>
      <c r="C1282" s="33" t="e">
        <f>VLOOKUP($B1282,大盤與近月台指!$A$4:$I$499,2,FALSE)</f>
        <v>#N/A</v>
      </c>
      <c r="D1282" s="34" t="e">
        <f>VLOOKUP($B1282,大盤與近月台指!$A$4:$I$499,3,FALSE)</f>
        <v>#N/A</v>
      </c>
      <c r="E1282" s="35" t="e">
        <f>VLOOKUP($B1282,大盤與近月台指!$A$4:$I$499,4,FALSE)</f>
        <v>#N/A</v>
      </c>
      <c r="F1282" s="33" t="e">
        <f>VLOOKUP($B1282,大盤與近月台指!$A$4:$I$499,5,FALSE)</f>
        <v>#N/A</v>
      </c>
      <c r="G1282" s="49" t="e">
        <f>VLOOKUP($B1282,三大法人買賣超!$A$4:$I$500,3,FALSE)</f>
        <v>#N/A</v>
      </c>
      <c r="H1282" s="34" t="e">
        <f>VLOOKUP($B1282,三大法人買賣超!$A$4:$I$500,5,FALSE)</f>
        <v>#N/A</v>
      </c>
      <c r="I1282" s="27" t="e">
        <f>VLOOKUP($B1282,三大法人買賣超!$A$4:$I$500,7,FALSE)</f>
        <v>#N/A</v>
      </c>
      <c r="J1282" s="27" t="e">
        <f>VLOOKUP($B1282,三大法人買賣超!$A$4:$I$500,9,FALSE)</f>
        <v>#N/A</v>
      </c>
      <c r="K1282" s="37">
        <f>新台幣匯率美元指數!B1283</f>
        <v>0</v>
      </c>
      <c r="L1282" s="38">
        <f>新台幣匯率美元指數!C1283</f>
        <v>0</v>
      </c>
      <c r="M1282" s="39">
        <f>新台幣匯率美元指數!D1283</f>
        <v>0</v>
      </c>
      <c r="N1282" s="27" t="e">
        <f>VLOOKUP($B1282,外資期貨未平倉口數!$A$4:$M$499,4,FALSE)</f>
        <v>#N/A</v>
      </c>
      <c r="O1282" s="27" t="e">
        <f>VLOOKUP($B1282,外資期貨未平倉口數!$A$4:$M$499,9,FALSE)</f>
        <v>#N/A</v>
      </c>
      <c r="P1282" s="27" t="e">
        <f>VLOOKUP($B1282,外資期貨未平倉口數!$A$4:$M$499,10,FALSE)</f>
        <v>#N/A</v>
      </c>
      <c r="Q1282" s="27" t="e">
        <f>VLOOKUP($B1282,外資期貨未平倉口數!$A$4:$M$499,11,FALSE)</f>
        <v>#N/A</v>
      </c>
      <c r="R1282" s="64" t="e">
        <f>VLOOKUP($B1282,選擇權未平倉餘額!$A$4:$I$500,6,FALSE)</f>
        <v>#N/A</v>
      </c>
      <c r="S1282" s="64" t="e">
        <f>VLOOKUP($B1282,選擇權未平倉餘額!$A$4:$I$500,7,FALSE)</f>
        <v>#N/A</v>
      </c>
      <c r="T1282" s="64" t="e">
        <f>VLOOKUP($B1282,選擇權未平倉餘額!$A$4:$I$500,8,FALSE)</f>
        <v>#N/A</v>
      </c>
      <c r="U1282" s="64" t="e">
        <f>VLOOKUP($B1282,選擇權未平倉餘額!$A$4:$I$500,9,FALSE)</f>
        <v>#N/A</v>
      </c>
      <c r="V1282" s="39" t="e">
        <f>VLOOKUP($B1282,臺指選擇權P_C_Ratios!$A$4:$C$500,3,FALSE)</f>
        <v>#N/A</v>
      </c>
      <c r="W1282" s="41" t="e">
        <f>VLOOKUP($B1282,散戶多空比!$A$6:$L$500,12,FALSE)</f>
        <v>#N/A</v>
      </c>
      <c r="X1282" s="40" t="e">
        <f>VLOOKUP($B1282,期貨大額交易人未沖銷部位!$A$4:$O$499,4,FALSE)</f>
        <v>#N/A</v>
      </c>
      <c r="Y1282" s="40" t="e">
        <f>VLOOKUP($B1282,期貨大額交易人未沖銷部位!$A$4:$O$499,7,FALSE)</f>
        <v>#N/A</v>
      </c>
      <c r="Z1282" s="40" t="e">
        <f>VLOOKUP($B1282,期貨大額交易人未沖銷部位!$A$4:$O$499,10,FALSE)</f>
        <v>#N/A</v>
      </c>
      <c r="AA1282" s="40" t="e">
        <f>VLOOKUP($B1282,期貨大額交易人未沖銷部位!$A$4:$O$499,13,FALSE)</f>
        <v>#N/A</v>
      </c>
      <c r="AB1282" s="40" t="e">
        <f>VLOOKUP($B1282,期貨大額交易人未沖銷部位!$A$4:$O$499,14,FALSE)</f>
        <v>#N/A</v>
      </c>
      <c r="AC1282" s="40" t="e">
        <f>VLOOKUP($B1282,期貨大額交易人未沖銷部位!$A$4:$O$499,15,FALSE)</f>
        <v>#N/A</v>
      </c>
      <c r="AD1282" s="33" t="e">
        <f>VLOOKUP($B1282,三大美股走勢!$A$4:$J$495,4,FALSE)</f>
        <v>#N/A</v>
      </c>
      <c r="AE1282" s="33" t="e">
        <f>VLOOKUP($B1282,三大美股走勢!$A$4:$J$495,7,FALSE)</f>
        <v>#N/A</v>
      </c>
      <c r="AF1282" s="33" t="e">
        <f>VLOOKUP($B1282,三大美股走勢!$A$4:$J$495,10,FALSE)</f>
        <v>#N/A</v>
      </c>
    </row>
    <row r="1283" spans="2:32">
      <c r="B1283" s="32">
        <v>44062</v>
      </c>
      <c r="C1283" s="33" t="e">
        <f>VLOOKUP($B1283,大盤與近月台指!$A$4:$I$499,2,FALSE)</f>
        <v>#N/A</v>
      </c>
      <c r="D1283" s="34" t="e">
        <f>VLOOKUP($B1283,大盤與近月台指!$A$4:$I$499,3,FALSE)</f>
        <v>#N/A</v>
      </c>
      <c r="E1283" s="35" t="e">
        <f>VLOOKUP($B1283,大盤與近月台指!$A$4:$I$499,4,FALSE)</f>
        <v>#N/A</v>
      </c>
      <c r="F1283" s="33" t="e">
        <f>VLOOKUP($B1283,大盤與近月台指!$A$4:$I$499,5,FALSE)</f>
        <v>#N/A</v>
      </c>
      <c r="G1283" s="49" t="e">
        <f>VLOOKUP($B1283,三大法人買賣超!$A$4:$I$500,3,FALSE)</f>
        <v>#N/A</v>
      </c>
      <c r="H1283" s="34" t="e">
        <f>VLOOKUP($B1283,三大法人買賣超!$A$4:$I$500,5,FALSE)</f>
        <v>#N/A</v>
      </c>
      <c r="I1283" s="27" t="e">
        <f>VLOOKUP($B1283,三大法人買賣超!$A$4:$I$500,7,FALSE)</f>
        <v>#N/A</v>
      </c>
      <c r="J1283" s="27" t="e">
        <f>VLOOKUP($B1283,三大法人買賣超!$A$4:$I$500,9,FALSE)</f>
        <v>#N/A</v>
      </c>
      <c r="K1283" s="37">
        <f>新台幣匯率美元指數!B1284</f>
        <v>0</v>
      </c>
      <c r="L1283" s="38">
        <f>新台幣匯率美元指數!C1284</f>
        <v>0</v>
      </c>
      <c r="M1283" s="39">
        <f>新台幣匯率美元指數!D1284</f>
        <v>0</v>
      </c>
      <c r="N1283" s="27" t="e">
        <f>VLOOKUP($B1283,外資期貨未平倉口數!$A$4:$M$499,4,FALSE)</f>
        <v>#N/A</v>
      </c>
      <c r="O1283" s="27" t="e">
        <f>VLOOKUP($B1283,外資期貨未平倉口數!$A$4:$M$499,9,FALSE)</f>
        <v>#N/A</v>
      </c>
      <c r="P1283" s="27" t="e">
        <f>VLOOKUP($B1283,外資期貨未平倉口數!$A$4:$M$499,10,FALSE)</f>
        <v>#N/A</v>
      </c>
      <c r="Q1283" s="27" t="e">
        <f>VLOOKUP($B1283,外資期貨未平倉口數!$A$4:$M$499,11,FALSE)</f>
        <v>#N/A</v>
      </c>
      <c r="R1283" s="64" t="e">
        <f>VLOOKUP($B1283,選擇權未平倉餘額!$A$4:$I$500,6,FALSE)</f>
        <v>#N/A</v>
      </c>
      <c r="S1283" s="64" t="e">
        <f>VLOOKUP($B1283,選擇權未平倉餘額!$A$4:$I$500,7,FALSE)</f>
        <v>#N/A</v>
      </c>
      <c r="T1283" s="64" t="e">
        <f>VLOOKUP($B1283,選擇權未平倉餘額!$A$4:$I$500,8,FALSE)</f>
        <v>#N/A</v>
      </c>
      <c r="U1283" s="64" t="e">
        <f>VLOOKUP($B1283,選擇權未平倉餘額!$A$4:$I$500,9,FALSE)</f>
        <v>#N/A</v>
      </c>
      <c r="V1283" s="39" t="e">
        <f>VLOOKUP($B1283,臺指選擇權P_C_Ratios!$A$4:$C$500,3,FALSE)</f>
        <v>#N/A</v>
      </c>
      <c r="W1283" s="41" t="e">
        <f>VLOOKUP($B1283,散戶多空比!$A$6:$L$500,12,FALSE)</f>
        <v>#N/A</v>
      </c>
      <c r="X1283" s="40" t="e">
        <f>VLOOKUP($B1283,期貨大額交易人未沖銷部位!$A$4:$O$499,4,FALSE)</f>
        <v>#N/A</v>
      </c>
      <c r="Y1283" s="40" t="e">
        <f>VLOOKUP($B1283,期貨大額交易人未沖銷部位!$A$4:$O$499,7,FALSE)</f>
        <v>#N/A</v>
      </c>
      <c r="Z1283" s="40" t="e">
        <f>VLOOKUP($B1283,期貨大額交易人未沖銷部位!$A$4:$O$499,10,FALSE)</f>
        <v>#N/A</v>
      </c>
      <c r="AA1283" s="40" t="e">
        <f>VLOOKUP($B1283,期貨大額交易人未沖銷部位!$A$4:$O$499,13,FALSE)</f>
        <v>#N/A</v>
      </c>
      <c r="AB1283" s="40" t="e">
        <f>VLOOKUP($B1283,期貨大額交易人未沖銷部位!$A$4:$O$499,14,FALSE)</f>
        <v>#N/A</v>
      </c>
      <c r="AC1283" s="40" t="e">
        <f>VLOOKUP($B1283,期貨大額交易人未沖銷部位!$A$4:$O$499,15,FALSE)</f>
        <v>#N/A</v>
      </c>
      <c r="AD1283" s="33" t="e">
        <f>VLOOKUP($B1283,三大美股走勢!$A$4:$J$495,4,FALSE)</f>
        <v>#N/A</v>
      </c>
      <c r="AE1283" s="33" t="e">
        <f>VLOOKUP($B1283,三大美股走勢!$A$4:$J$495,7,FALSE)</f>
        <v>#N/A</v>
      </c>
      <c r="AF1283" s="33" t="e">
        <f>VLOOKUP($B1283,三大美股走勢!$A$4:$J$495,10,FALSE)</f>
        <v>#N/A</v>
      </c>
    </row>
    <row r="1284" spans="2:32">
      <c r="B1284" s="32">
        <v>44063</v>
      </c>
      <c r="C1284" s="33" t="e">
        <f>VLOOKUP($B1284,大盤與近月台指!$A$4:$I$499,2,FALSE)</f>
        <v>#N/A</v>
      </c>
      <c r="D1284" s="34" t="e">
        <f>VLOOKUP($B1284,大盤與近月台指!$A$4:$I$499,3,FALSE)</f>
        <v>#N/A</v>
      </c>
      <c r="E1284" s="35" t="e">
        <f>VLOOKUP($B1284,大盤與近月台指!$A$4:$I$499,4,FALSE)</f>
        <v>#N/A</v>
      </c>
      <c r="F1284" s="33" t="e">
        <f>VLOOKUP($B1284,大盤與近月台指!$A$4:$I$499,5,FALSE)</f>
        <v>#N/A</v>
      </c>
      <c r="G1284" s="49" t="e">
        <f>VLOOKUP($B1284,三大法人買賣超!$A$4:$I$500,3,FALSE)</f>
        <v>#N/A</v>
      </c>
      <c r="H1284" s="34" t="e">
        <f>VLOOKUP($B1284,三大法人買賣超!$A$4:$I$500,5,FALSE)</f>
        <v>#N/A</v>
      </c>
      <c r="I1284" s="27" t="e">
        <f>VLOOKUP($B1284,三大法人買賣超!$A$4:$I$500,7,FALSE)</f>
        <v>#N/A</v>
      </c>
      <c r="J1284" s="27" t="e">
        <f>VLOOKUP($B1284,三大法人買賣超!$A$4:$I$500,9,FALSE)</f>
        <v>#N/A</v>
      </c>
      <c r="K1284" s="37">
        <f>新台幣匯率美元指數!B1285</f>
        <v>0</v>
      </c>
      <c r="L1284" s="38">
        <f>新台幣匯率美元指數!C1285</f>
        <v>0</v>
      </c>
      <c r="M1284" s="39">
        <f>新台幣匯率美元指數!D1285</f>
        <v>0</v>
      </c>
      <c r="N1284" s="27" t="e">
        <f>VLOOKUP($B1284,外資期貨未平倉口數!$A$4:$M$499,4,FALSE)</f>
        <v>#N/A</v>
      </c>
      <c r="O1284" s="27" t="e">
        <f>VLOOKUP($B1284,外資期貨未平倉口數!$A$4:$M$499,9,FALSE)</f>
        <v>#N/A</v>
      </c>
      <c r="P1284" s="27" t="e">
        <f>VLOOKUP($B1284,外資期貨未平倉口數!$A$4:$M$499,10,FALSE)</f>
        <v>#N/A</v>
      </c>
      <c r="Q1284" s="27" t="e">
        <f>VLOOKUP($B1284,外資期貨未平倉口數!$A$4:$M$499,11,FALSE)</f>
        <v>#N/A</v>
      </c>
      <c r="R1284" s="64" t="e">
        <f>VLOOKUP($B1284,選擇權未平倉餘額!$A$4:$I$500,6,FALSE)</f>
        <v>#N/A</v>
      </c>
      <c r="S1284" s="64" t="e">
        <f>VLOOKUP($B1284,選擇權未平倉餘額!$A$4:$I$500,7,FALSE)</f>
        <v>#N/A</v>
      </c>
      <c r="T1284" s="64" t="e">
        <f>VLOOKUP($B1284,選擇權未平倉餘額!$A$4:$I$500,8,FALSE)</f>
        <v>#N/A</v>
      </c>
      <c r="U1284" s="64" t="e">
        <f>VLOOKUP($B1284,選擇權未平倉餘額!$A$4:$I$500,9,FALSE)</f>
        <v>#N/A</v>
      </c>
      <c r="V1284" s="39" t="e">
        <f>VLOOKUP($B1284,臺指選擇權P_C_Ratios!$A$4:$C$500,3,FALSE)</f>
        <v>#N/A</v>
      </c>
      <c r="W1284" s="41" t="e">
        <f>VLOOKUP($B1284,散戶多空比!$A$6:$L$500,12,FALSE)</f>
        <v>#N/A</v>
      </c>
      <c r="X1284" s="40" t="e">
        <f>VLOOKUP($B1284,期貨大額交易人未沖銷部位!$A$4:$O$499,4,FALSE)</f>
        <v>#N/A</v>
      </c>
      <c r="Y1284" s="40" t="e">
        <f>VLOOKUP($B1284,期貨大額交易人未沖銷部位!$A$4:$O$499,7,FALSE)</f>
        <v>#N/A</v>
      </c>
      <c r="Z1284" s="40" t="e">
        <f>VLOOKUP($B1284,期貨大額交易人未沖銷部位!$A$4:$O$499,10,FALSE)</f>
        <v>#N/A</v>
      </c>
      <c r="AA1284" s="40" t="e">
        <f>VLOOKUP($B1284,期貨大額交易人未沖銷部位!$A$4:$O$499,13,FALSE)</f>
        <v>#N/A</v>
      </c>
      <c r="AB1284" s="40" t="e">
        <f>VLOOKUP($B1284,期貨大額交易人未沖銷部位!$A$4:$O$499,14,FALSE)</f>
        <v>#N/A</v>
      </c>
      <c r="AC1284" s="40" t="e">
        <f>VLOOKUP($B1284,期貨大額交易人未沖銷部位!$A$4:$O$499,15,FALSE)</f>
        <v>#N/A</v>
      </c>
      <c r="AD1284" s="33" t="e">
        <f>VLOOKUP($B1284,三大美股走勢!$A$4:$J$495,4,FALSE)</f>
        <v>#N/A</v>
      </c>
      <c r="AE1284" s="33" t="e">
        <f>VLOOKUP($B1284,三大美股走勢!$A$4:$J$495,7,FALSE)</f>
        <v>#N/A</v>
      </c>
      <c r="AF1284" s="33" t="e">
        <f>VLOOKUP($B1284,三大美股走勢!$A$4:$J$495,10,FALSE)</f>
        <v>#N/A</v>
      </c>
    </row>
    <row r="1285" spans="2:32">
      <c r="B1285" s="32">
        <v>44064</v>
      </c>
      <c r="C1285" s="33" t="e">
        <f>VLOOKUP($B1285,大盤與近月台指!$A$4:$I$499,2,FALSE)</f>
        <v>#N/A</v>
      </c>
      <c r="D1285" s="34" t="e">
        <f>VLOOKUP($B1285,大盤與近月台指!$A$4:$I$499,3,FALSE)</f>
        <v>#N/A</v>
      </c>
      <c r="E1285" s="35" t="e">
        <f>VLOOKUP($B1285,大盤與近月台指!$A$4:$I$499,4,FALSE)</f>
        <v>#N/A</v>
      </c>
      <c r="F1285" s="33" t="e">
        <f>VLOOKUP($B1285,大盤與近月台指!$A$4:$I$499,5,FALSE)</f>
        <v>#N/A</v>
      </c>
      <c r="G1285" s="49" t="e">
        <f>VLOOKUP($B1285,三大法人買賣超!$A$4:$I$500,3,FALSE)</f>
        <v>#N/A</v>
      </c>
      <c r="H1285" s="34" t="e">
        <f>VLOOKUP($B1285,三大法人買賣超!$A$4:$I$500,5,FALSE)</f>
        <v>#N/A</v>
      </c>
      <c r="I1285" s="27" t="e">
        <f>VLOOKUP($B1285,三大法人買賣超!$A$4:$I$500,7,FALSE)</f>
        <v>#N/A</v>
      </c>
      <c r="J1285" s="27" t="e">
        <f>VLOOKUP($B1285,三大法人買賣超!$A$4:$I$500,9,FALSE)</f>
        <v>#N/A</v>
      </c>
      <c r="K1285" s="37">
        <f>新台幣匯率美元指數!B1286</f>
        <v>0</v>
      </c>
      <c r="L1285" s="38">
        <f>新台幣匯率美元指數!C1286</f>
        <v>0</v>
      </c>
      <c r="M1285" s="39">
        <f>新台幣匯率美元指數!D1286</f>
        <v>0</v>
      </c>
      <c r="N1285" s="27" t="e">
        <f>VLOOKUP($B1285,外資期貨未平倉口數!$A$4:$M$499,4,FALSE)</f>
        <v>#N/A</v>
      </c>
      <c r="O1285" s="27" t="e">
        <f>VLOOKUP($B1285,外資期貨未平倉口數!$A$4:$M$499,9,FALSE)</f>
        <v>#N/A</v>
      </c>
      <c r="P1285" s="27" t="e">
        <f>VLOOKUP($B1285,外資期貨未平倉口數!$A$4:$M$499,10,FALSE)</f>
        <v>#N/A</v>
      </c>
      <c r="Q1285" s="27" t="e">
        <f>VLOOKUP($B1285,外資期貨未平倉口數!$A$4:$M$499,11,FALSE)</f>
        <v>#N/A</v>
      </c>
      <c r="R1285" s="64" t="e">
        <f>VLOOKUP($B1285,選擇權未平倉餘額!$A$4:$I$500,6,FALSE)</f>
        <v>#N/A</v>
      </c>
      <c r="S1285" s="64" t="e">
        <f>VLOOKUP($B1285,選擇權未平倉餘額!$A$4:$I$500,7,FALSE)</f>
        <v>#N/A</v>
      </c>
      <c r="T1285" s="64" t="e">
        <f>VLOOKUP($B1285,選擇權未平倉餘額!$A$4:$I$500,8,FALSE)</f>
        <v>#N/A</v>
      </c>
      <c r="U1285" s="64" t="e">
        <f>VLOOKUP($B1285,選擇權未平倉餘額!$A$4:$I$500,9,FALSE)</f>
        <v>#N/A</v>
      </c>
      <c r="V1285" s="39" t="e">
        <f>VLOOKUP($B1285,臺指選擇權P_C_Ratios!$A$4:$C$500,3,FALSE)</f>
        <v>#N/A</v>
      </c>
      <c r="W1285" s="41" t="e">
        <f>VLOOKUP($B1285,散戶多空比!$A$6:$L$500,12,FALSE)</f>
        <v>#N/A</v>
      </c>
      <c r="X1285" s="40" t="e">
        <f>VLOOKUP($B1285,期貨大額交易人未沖銷部位!$A$4:$O$499,4,FALSE)</f>
        <v>#N/A</v>
      </c>
      <c r="Y1285" s="40" t="e">
        <f>VLOOKUP($B1285,期貨大額交易人未沖銷部位!$A$4:$O$499,7,FALSE)</f>
        <v>#N/A</v>
      </c>
      <c r="Z1285" s="40" t="e">
        <f>VLOOKUP($B1285,期貨大額交易人未沖銷部位!$A$4:$O$499,10,FALSE)</f>
        <v>#N/A</v>
      </c>
      <c r="AA1285" s="40" t="e">
        <f>VLOOKUP($B1285,期貨大額交易人未沖銷部位!$A$4:$O$499,13,FALSE)</f>
        <v>#N/A</v>
      </c>
      <c r="AB1285" s="40" t="e">
        <f>VLOOKUP($B1285,期貨大額交易人未沖銷部位!$A$4:$O$499,14,FALSE)</f>
        <v>#N/A</v>
      </c>
      <c r="AC1285" s="40" t="e">
        <f>VLOOKUP($B1285,期貨大額交易人未沖銷部位!$A$4:$O$499,15,FALSE)</f>
        <v>#N/A</v>
      </c>
      <c r="AD1285" s="33" t="e">
        <f>VLOOKUP($B1285,三大美股走勢!$A$4:$J$495,4,FALSE)</f>
        <v>#N/A</v>
      </c>
      <c r="AE1285" s="33" t="e">
        <f>VLOOKUP($B1285,三大美股走勢!$A$4:$J$495,7,FALSE)</f>
        <v>#N/A</v>
      </c>
      <c r="AF1285" s="33" t="e">
        <f>VLOOKUP($B1285,三大美股走勢!$A$4:$J$495,10,FALSE)</f>
        <v>#N/A</v>
      </c>
    </row>
    <row r="1286" spans="2:32">
      <c r="B1286" s="32">
        <v>44065</v>
      </c>
      <c r="C1286" s="33" t="e">
        <f>VLOOKUP($B1286,大盤與近月台指!$A$4:$I$499,2,FALSE)</f>
        <v>#N/A</v>
      </c>
      <c r="D1286" s="34" t="e">
        <f>VLOOKUP($B1286,大盤與近月台指!$A$4:$I$499,3,FALSE)</f>
        <v>#N/A</v>
      </c>
      <c r="E1286" s="35" t="e">
        <f>VLOOKUP($B1286,大盤與近月台指!$A$4:$I$499,4,FALSE)</f>
        <v>#N/A</v>
      </c>
      <c r="F1286" s="33" t="e">
        <f>VLOOKUP($B1286,大盤與近月台指!$A$4:$I$499,5,FALSE)</f>
        <v>#N/A</v>
      </c>
      <c r="G1286" s="49" t="e">
        <f>VLOOKUP($B1286,三大法人買賣超!$A$4:$I$500,3,FALSE)</f>
        <v>#N/A</v>
      </c>
      <c r="H1286" s="34" t="e">
        <f>VLOOKUP($B1286,三大法人買賣超!$A$4:$I$500,5,FALSE)</f>
        <v>#N/A</v>
      </c>
      <c r="I1286" s="27" t="e">
        <f>VLOOKUP($B1286,三大法人買賣超!$A$4:$I$500,7,FALSE)</f>
        <v>#N/A</v>
      </c>
      <c r="J1286" s="27" t="e">
        <f>VLOOKUP($B1286,三大法人買賣超!$A$4:$I$500,9,FALSE)</f>
        <v>#N/A</v>
      </c>
      <c r="K1286" s="37">
        <f>新台幣匯率美元指數!B1287</f>
        <v>0</v>
      </c>
      <c r="L1286" s="38">
        <f>新台幣匯率美元指數!C1287</f>
        <v>0</v>
      </c>
      <c r="M1286" s="39">
        <f>新台幣匯率美元指數!D1287</f>
        <v>0</v>
      </c>
      <c r="N1286" s="27" t="e">
        <f>VLOOKUP($B1286,外資期貨未平倉口數!$A$4:$M$499,4,FALSE)</f>
        <v>#N/A</v>
      </c>
      <c r="O1286" s="27" t="e">
        <f>VLOOKUP($B1286,外資期貨未平倉口數!$A$4:$M$499,9,FALSE)</f>
        <v>#N/A</v>
      </c>
      <c r="P1286" s="27" t="e">
        <f>VLOOKUP($B1286,外資期貨未平倉口數!$A$4:$M$499,10,FALSE)</f>
        <v>#N/A</v>
      </c>
      <c r="Q1286" s="27" t="e">
        <f>VLOOKUP($B1286,外資期貨未平倉口數!$A$4:$M$499,11,FALSE)</f>
        <v>#N/A</v>
      </c>
      <c r="R1286" s="64" t="e">
        <f>VLOOKUP($B1286,選擇權未平倉餘額!$A$4:$I$500,6,FALSE)</f>
        <v>#N/A</v>
      </c>
      <c r="S1286" s="64" t="e">
        <f>VLOOKUP($B1286,選擇權未平倉餘額!$A$4:$I$500,7,FALSE)</f>
        <v>#N/A</v>
      </c>
      <c r="T1286" s="64" t="e">
        <f>VLOOKUP($B1286,選擇權未平倉餘額!$A$4:$I$500,8,FALSE)</f>
        <v>#N/A</v>
      </c>
      <c r="U1286" s="64" t="e">
        <f>VLOOKUP($B1286,選擇權未平倉餘額!$A$4:$I$500,9,FALSE)</f>
        <v>#N/A</v>
      </c>
      <c r="V1286" s="39" t="e">
        <f>VLOOKUP($B1286,臺指選擇權P_C_Ratios!$A$4:$C$500,3,FALSE)</f>
        <v>#N/A</v>
      </c>
      <c r="W1286" s="41" t="e">
        <f>VLOOKUP($B1286,散戶多空比!$A$6:$L$500,12,FALSE)</f>
        <v>#N/A</v>
      </c>
      <c r="X1286" s="40" t="e">
        <f>VLOOKUP($B1286,期貨大額交易人未沖銷部位!$A$4:$O$499,4,FALSE)</f>
        <v>#N/A</v>
      </c>
      <c r="Y1286" s="40" t="e">
        <f>VLOOKUP($B1286,期貨大額交易人未沖銷部位!$A$4:$O$499,7,FALSE)</f>
        <v>#N/A</v>
      </c>
      <c r="Z1286" s="40" t="e">
        <f>VLOOKUP($B1286,期貨大額交易人未沖銷部位!$A$4:$O$499,10,FALSE)</f>
        <v>#N/A</v>
      </c>
      <c r="AA1286" s="40" t="e">
        <f>VLOOKUP($B1286,期貨大額交易人未沖銷部位!$A$4:$O$499,13,FALSE)</f>
        <v>#N/A</v>
      </c>
      <c r="AB1286" s="40" t="e">
        <f>VLOOKUP($B1286,期貨大額交易人未沖銷部位!$A$4:$O$499,14,FALSE)</f>
        <v>#N/A</v>
      </c>
      <c r="AC1286" s="40" t="e">
        <f>VLOOKUP($B1286,期貨大額交易人未沖銷部位!$A$4:$O$499,15,FALSE)</f>
        <v>#N/A</v>
      </c>
      <c r="AD1286" s="33" t="e">
        <f>VLOOKUP($B1286,三大美股走勢!$A$4:$J$495,4,FALSE)</f>
        <v>#N/A</v>
      </c>
      <c r="AE1286" s="33" t="e">
        <f>VLOOKUP($B1286,三大美股走勢!$A$4:$J$495,7,FALSE)</f>
        <v>#N/A</v>
      </c>
      <c r="AF1286" s="33" t="e">
        <f>VLOOKUP($B1286,三大美股走勢!$A$4:$J$495,10,FALSE)</f>
        <v>#N/A</v>
      </c>
    </row>
    <row r="1287" spans="2:32">
      <c r="B1287" s="32">
        <v>44066</v>
      </c>
      <c r="C1287" s="33" t="e">
        <f>VLOOKUP($B1287,大盤與近月台指!$A$4:$I$499,2,FALSE)</f>
        <v>#N/A</v>
      </c>
      <c r="D1287" s="34" t="e">
        <f>VLOOKUP($B1287,大盤與近月台指!$A$4:$I$499,3,FALSE)</f>
        <v>#N/A</v>
      </c>
      <c r="E1287" s="35" t="e">
        <f>VLOOKUP($B1287,大盤與近月台指!$A$4:$I$499,4,FALSE)</f>
        <v>#N/A</v>
      </c>
      <c r="F1287" s="33" t="e">
        <f>VLOOKUP($B1287,大盤與近月台指!$A$4:$I$499,5,FALSE)</f>
        <v>#N/A</v>
      </c>
      <c r="G1287" s="49" t="e">
        <f>VLOOKUP($B1287,三大法人買賣超!$A$4:$I$500,3,FALSE)</f>
        <v>#N/A</v>
      </c>
      <c r="H1287" s="34" t="e">
        <f>VLOOKUP($B1287,三大法人買賣超!$A$4:$I$500,5,FALSE)</f>
        <v>#N/A</v>
      </c>
      <c r="I1287" s="27" t="e">
        <f>VLOOKUP($B1287,三大法人買賣超!$A$4:$I$500,7,FALSE)</f>
        <v>#N/A</v>
      </c>
      <c r="J1287" s="27" t="e">
        <f>VLOOKUP($B1287,三大法人買賣超!$A$4:$I$500,9,FALSE)</f>
        <v>#N/A</v>
      </c>
      <c r="K1287" s="37">
        <f>新台幣匯率美元指數!B1288</f>
        <v>0</v>
      </c>
      <c r="L1287" s="38">
        <f>新台幣匯率美元指數!C1288</f>
        <v>0</v>
      </c>
      <c r="M1287" s="39">
        <f>新台幣匯率美元指數!D1288</f>
        <v>0</v>
      </c>
      <c r="N1287" s="27" t="e">
        <f>VLOOKUP($B1287,外資期貨未平倉口數!$A$4:$M$499,4,FALSE)</f>
        <v>#N/A</v>
      </c>
      <c r="O1287" s="27" t="e">
        <f>VLOOKUP($B1287,外資期貨未平倉口數!$A$4:$M$499,9,FALSE)</f>
        <v>#N/A</v>
      </c>
      <c r="P1287" s="27" t="e">
        <f>VLOOKUP($B1287,外資期貨未平倉口數!$A$4:$M$499,10,FALSE)</f>
        <v>#N/A</v>
      </c>
      <c r="Q1287" s="27" t="e">
        <f>VLOOKUP($B1287,外資期貨未平倉口數!$A$4:$M$499,11,FALSE)</f>
        <v>#N/A</v>
      </c>
      <c r="R1287" s="64" t="e">
        <f>VLOOKUP($B1287,選擇權未平倉餘額!$A$4:$I$500,6,FALSE)</f>
        <v>#N/A</v>
      </c>
      <c r="S1287" s="64" t="e">
        <f>VLOOKUP($B1287,選擇權未平倉餘額!$A$4:$I$500,7,FALSE)</f>
        <v>#N/A</v>
      </c>
      <c r="T1287" s="64" t="e">
        <f>VLOOKUP($B1287,選擇權未平倉餘額!$A$4:$I$500,8,FALSE)</f>
        <v>#N/A</v>
      </c>
      <c r="U1287" s="64" t="e">
        <f>VLOOKUP($B1287,選擇權未平倉餘額!$A$4:$I$500,9,FALSE)</f>
        <v>#N/A</v>
      </c>
      <c r="V1287" s="39" t="e">
        <f>VLOOKUP($B1287,臺指選擇權P_C_Ratios!$A$4:$C$500,3,FALSE)</f>
        <v>#N/A</v>
      </c>
      <c r="W1287" s="41" t="e">
        <f>VLOOKUP($B1287,散戶多空比!$A$6:$L$500,12,FALSE)</f>
        <v>#N/A</v>
      </c>
      <c r="X1287" s="40" t="e">
        <f>VLOOKUP($B1287,期貨大額交易人未沖銷部位!$A$4:$O$499,4,FALSE)</f>
        <v>#N/A</v>
      </c>
      <c r="Y1287" s="40" t="e">
        <f>VLOOKUP($B1287,期貨大額交易人未沖銷部位!$A$4:$O$499,7,FALSE)</f>
        <v>#N/A</v>
      </c>
      <c r="Z1287" s="40" t="e">
        <f>VLOOKUP($B1287,期貨大額交易人未沖銷部位!$A$4:$O$499,10,FALSE)</f>
        <v>#N/A</v>
      </c>
      <c r="AA1287" s="40" t="e">
        <f>VLOOKUP($B1287,期貨大額交易人未沖銷部位!$A$4:$O$499,13,FALSE)</f>
        <v>#N/A</v>
      </c>
      <c r="AB1287" s="40" t="e">
        <f>VLOOKUP($B1287,期貨大額交易人未沖銷部位!$A$4:$O$499,14,FALSE)</f>
        <v>#N/A</v>
      </c>
      <c r="AC1287" s="40" t="e">
        <f>VLOOKUP($B1287,期貨大額交易人未沖銷部位!$A$4:$O$499,15,FALSE)</f>
        <v>#N/A</v>
      </c>
      <c r="AD1287" s="33" t="e">
        <f>VLOOKUP($B1287,三大美股走勢!$A$4:$J$495,4,FALSE)</f>
        <v>#N/A</v>
      </c>
      <c r="AE1287" s="33" t="e">
        <f>VLOOKUP($B1287,三大美股走勢!$A$4:$J$495,7,FALSE)</f>
        <v>#N/A</v>
      </c>
      <c r="AF1287" s="33" t="e">
        <f>VLOOKUP($B1287,三大美股走勢!$A$4:$J$495,10,FALSE)</f>
        <v>#N/A</v>
      </c>
    </row>
    <row r="1288" spans="2:32">
      <c r="B1288" s="32">
        <v>44067</v>
      </c>
      <c r="C1288" s="33" t="e">
        <f>VLOOKUP($B1288,大盤與近月台指!$A$4:$I$499,2,FALSE)</f>
        <v>#N/A</v>
      </c>
      <c r="D1288" s="34" t="e">
        <f>VLOOKUP($B1288,大盤與近月台指!$A$4:$I$499,3,FALSE)</f>
        <v>#N/A</v>
      </c>
      <c r="E1288" s="35" t="e">
        <f>VLOOKUP($B1288,大盤與近月台指!$A$4:$I$499,4,FALSE)</f>
        <v>#N/A</v>
      </c>
      <c r="F1288" s="33" t="e">
        <f>VLOOKUP($B1288,大盤與近月台指!$A$4:$I$499,5,FALSE)</f>
        <v>#N/A</v>
      </c>
      <c r="G1288" s="49" t="e">
        <f>VLOOKUP($B1288,三大法人買賣超!$A$4:$I$500,3,FALSE)</f>
        <v>#N/A</v>
      </c>
      <c r="H1288" s="34" t="e">
        <f>VLOOKUP($B1288,三大法人買賣超!$A$4:$I$500,5,FALSE)</f>
        <v>#N/A</v>
      </c>
      <c r="I1288" s="27" t="e">
        <f>VLOOKUP($B1288,三大法人買賣超!$A$4:$I$500,7,FALSE)</f>
        <v>#N/A</v>
      </c>
      <c r="J1288" s="27" t="e">
        <f>VLOOKUP($B1288,三大法人買賣超!$A$4:$I$500,9,FALSE)</f>
        <v>#N/A</v>
      </c>
      <c r="K1288" s="37">
        <f>新台幣匯率美元指數!B1289</f>
        <v>0</v>
      </c>
      <c r="L1288" s="38">
        <f>新台幣匯率美元指數!C1289</f>
        <v>0</v>
      </c>
      <c r="M1288" s="39">
        <f>新台幣匯率美元指數!D1289</f>
        <v>0</v>
      </c>
      <c r="N1288" s="27" t="e">
        <f>VLOOKUP($B1288,外資期貨未平倉口數!$A$4:$M$499,4,FALSE)</f>
        <v>#N/A</v>
      </c>
      <c r="O1288" s="27" t="e">
        <f>VLOOKUP($B1288,外資期貨未平倉口數!$A$4:$M$499,9,FALSE)</f>
        <v>#N/A</v>
      </c>
      <c r="P1288" s="27" t="e">
        <f>VLOOKUP($B1288,外資期貨未平倉口數!$A$4:$M$499,10,FALSE)</f>
        <v>#N/A</v>
      </c>
      <c r="Q1288" s="27" t="e">
        <f>VLOOKUP($B1288,外資期貨未平倉口數!$A$4:$M$499,11,FALSE)</f>
        <v>#N/A</v>
      </c>
      <c r="R1288" s="64" t="e">
        <f>VLOOKUP($B1288,選擇權未平倉餘額!$A$4:$I$500,6,FALSE)</f>
        <v>#N/A</v>
      </c>
      <c r="S1288" s="64" t="e">
        <f>VLOOKUP($B1288,選擇權未平倉餘額!$A$4:$I$500,7,FALSE)</f>
        <v>#N/A</v>
      </c>
      <c r="T1288" s="64" t="e">
        <f>VLOOKUP($B1288,選擇權未平倉餘額!$A$4:$I$500,8,FALSE)</f>
        <v>#N/A</v>
      </c>
      <c r="U1288" s="64" t="e">
        <f>VLOOKUP($B1288,選擇權未平倉餘額!$A$4:$I$500,9,FALSE)</f>
        <v>#N/A</v>
      </c>
      <c r="V1288" s="39" t="e">
        <f>VLOOKUP($B1288,臺指選擇權P_C_Ratios!$A$4:$C$500,3,FALSE)</f>
        <v>#N/A</v>
      </c>
      <c r="W1288" s="41" t="e">
        <f>VLOOKUP($B1288,散戶多空比!$A$6:$L$500,12,FALSE)</f>
        <v>#N/A</v>
      </c>
      <c r="X1288" s="40" t="e">
        <f>VLOOKUP($B1288,期貨大額交易人未沖銷部位!$A$4:$O$499,4,FALSE)</f>
        <v>#N/A</v>
      </c>
      <c r="Y1288" s="40" t="e">
        <f>VLOOKUP($B1288,期貨大額交易人未沖銷部位!$A$4:$O$499,7,FALSE)</f>
        <v>#N/A</v>
      </c>
      <c r="Z1288" s="40" t="e">
        <f>VLOOKUP($B1288,期貨大額交易人未沖銷部位!$A$4:$O$499,10,FALSE)</f>
        <v>#N/A</v>
      </c>
      <c r="AA1288" s="40" t="e">
        <f>VLOOKUP($B1288,期貨大額交易人未沖銷部位!$A$4:$O$499,13,FALSE)</f>
        <v>#N/A</v>
      </c>
      <c r="AB1288" s="40" t="e">
        <f>VLOOKUP($B1288,期貨大額交易人未沖銷部位!$A$4:$O$499,14,FALSE)</f>
        <v>#N/A</v>
      </c>
      <c r="AC1288" s="40" t="e">
        <f>VLOOKUP($B1288,期貨大額交易人未沖銷部位!$A$4:$O$499,15,FALSE)</f>
        <v>#N/A</v>
      </c>
      <c r="AD1288" s="33" t="e">
        <f>VLOOKUP($B1288,三大美股走勢!$A$4:$J$495,4,FALSE)</f>
        <v>#N/A</v>
      </c>
      <c r="AE1288" s="33" t="e">
        <f>VLOOKUP($B1288,三大美股走勢!$A$4:$J$495,7,FALSE)</f>
        <v>#N/A</v>
      </c>
      <c r="AF1288" s="33" t="e">
        <f>VLOOKUP($B1288,三大美股走勢!$A$4:$J$495,10,FALSE)</f>
        <v>#N/A</v>
      </c>
    </row>
    <row r="1289" spans="2:32">
      <c r="B1289" s="32">
        <v>44068</v>
      </c>
      <c r="C1289" s="33" t="e">
        <f>VLOOKUP($B1289,大盤與近月台指!$A$4:$I$499,2,FALSE)</f>
        <v>#N/A</v>
      </c>
      <c r="D1289" s="34" t="e">
        <f>VLOOKUP($B1289,大盤與近月台指!$A$4:$I$499,3,FALSE)</f>
        <v>#N/A</v>
      </c>
      <c r="E1289" s="35" t="e">
        <f>VLOOKUP($B1289,大盤與近月台指!$A$4:$I$499,4,FALSE)</f>
        <v>#N/A</v>
      </c>
      <c r="F1289" s="33" t="e">
        <f>VLOOKUP($B1289,大盤與近月台指!$A$4:$I$499,5,FALSE)</f>
        <v>#N/A</v>
      </c>
      <c r="G1289" s="49" t="e">
        <f>VLOOKUP($B1289,三大法人買賣超!$A$4:$I$500,3,FALSE)</f>
        <v>#N/A</v>
      </c>
      <c r="H1289" s="34" t="e">
        <f>VLOOKUP($B1289,三大法人買賣超!$A$4:$I$500,5,FALSE)</f>
        <v>#N/A</v>
      </c>
      <c r="I1289" s="27" t="e">
        <f>VLOOKUP($B1289,三大法人買賣超!$A$4:$I$500,7,FALSE)</f>
        <v>#N/A</v>
      </c>
      <c r="J1289" s="27" t="e">
        <f>VLOOKUP($B1289,三大法人買賣超!$A$4:$I$500,9,FALSE)</f>
        <v>#N/A</v>
      </c>
      <c r="K1289" s="37">
        <f>新台幣匯率美元指數!B1290</f>
        <v>0</v>
      </c>
      <c r="L1289" s="38">
        <f>新台幣匯率美元指數!C1290</f>
        <v>0</v>
      </c>
      <c r="M1289" s="39">
        <f>新台幣匯率美元指數!D1290</f>
        <v>0</v>
      </c>
      <c r="N1289" s="27" t="e">
        <f>VLOOKUP($B1289,外資期貨未平倉口數!$A$4:$M$499,4,FALSE)</f>
        <v>#N/A</v>
      </c>
      <c r="O1289" s="27" t="e">
        <f>VLOOKUP($B1289,外資期貨未平倉口數!$A$4:$M$499,9,FALSE)</f>
        <v>#N/A</v>
      </c>
      <c r="P1289" s="27" t="e">
        <f>VLOOKUP($B1289,外資期貨未平倉口數!$A$4:$M$499,10,FALSE)</f>
        <v>#N/A</v>
      </c>
      <c r="Q1289" s="27" t="e">
        <f>VLOOKUP($B1289,外資期貨未平倉口數!$A$4:$M$499,11,FALSE)</f>
        <v>#N/A</v>
      </c>
      <c r="R1289" s="64" t="e">
        <f>VLOOKUP($B1289,選擇權未平倉餘額!$A$4:$I$500,6,FALSE)</f>
        <v>#N/A</v>
      </c>
      <c r="S1289" s="64" t="e">
        <f>VLOOKUP($B1289,選擇權未平倉餘額!$A$4:$I$500,7,FALSE)</f>
        <v>#N/A</v>
      </c>
      <c r="T1289" s="64" t="e">
        <f>VLOOKUP($B1289,選擇權未平倉餘額!$A$4:$I$500,8,FALSE)</f>
        <v>#N/A</v>
      </c>
      <c r="U1289" s="64" t="e">
        <f>VLOOKUP($B1289,選擇權未平倉餘額!$A$4:$I$500,9,FALSE)</f>
        <v>#N/A</v>
      </c>
      <c r="V1289" s="39" t="e">
        <f>VLOOKUP($B1289,臺指選擇權P_C_Ratios!$A$4:$C$500,3,FALSE)</f>
        <v>#N/A</v>
      </c>
      <c r="W1289" s="41" t="e">
        <f>VLOOKUP($B1289,散戶多空比!$A$6:$L$500,12,FALSE)</f>
        <v>#N/A</v>
      </c>
      <c r="X1289" s="40" t="e">
        <f>VLOOKUP($B1289,期貨大額交易人未沖銷部位!$A$4:$O$499,4,FALSE)</f>
        <v>#N/A</v>
      </c>
      <c r="Y1289" s="40" t="e">
        <f>VLOOKUP($B1289,期貨大額交易人未沖銷部位!$A$4:$O$499,7,FALSE)</f>
        <v>#N/A</v>
      </c>
      <c r="Z1289" s="40" t="e">
        <f>VLOOKUP($B1289,期貨大額交易人未沖銷部位!$A$4:$O$499,10,FALSE)</f>
        <v>#N/A</v>
      </c>
      <c r="AA1289" s="40" t="e">
        <f>VLOOKUP($B1289,期貨大額交易人未沖銷部位!$A$4:$O$499,13,FALSE)</f>
        <v>#N/A</v>
      </c>
      <c r="AB1289" s="40" t="e">
        <f>VLOOKUP($B1289,期貨大額交易人未沖銷部位!$A$4:$O$499,14,FALSE)</f>
        <v>#N/A</v>
      </c>
      <c r="AC1289" s="40" t="e">
        <f>VLOOKUP($B1289,期貨大額交易人未沖銷部位!$A$4:$O$499,15,FALSE)</f>
        <v>#N/A</v>
      </c>
      <c r="AD1289" s="33" t="e">
        <f>VLOOKUP($B1289,三大美股走勢!$A$4:$J$495,4,FALSE)</f>
        <v>#N/A</v>
      </c>
      <c r="AE1289" s="33" t="e">
        <f>VLOOKUP($B1289,三大美股走勢!$A$4:$J$495,7,FALSE)</f>
        <v>#N/A</v>
      </c>
      <c r="AF1289" s="33" t="e">
        <f>VLOOKUP($B1289,三大美股走勢!$A$4:$J$495,10,FALSE)</f>
        <v>#N/A</v>
      </c>
    </row>
    <row r="1290" spans="2:32">
      <c r="B1290" s="32">
        <v>44069</v>
      </c>
      <c r="C1290" s="33" t="e">
        <f>VLOOKUP($B1290,大盤與近月台指!$A$4:$I$499,2,FALSE)</f>
        <v>#N/A</v>
      </c>
      <c r="D1290" s="34" t="e">
        <f>VLOOKUP($B1290,大盤與近月台指!$A$4:$I$499,3,FALSE)</f>
        <v>#N/A</v>
      </c>
      <c r="E1290" s="35" t="e">
        <f>VLOOKUP($B1290,大盤與近月台指!$A$4:$I$499,4,FALSE)</f>
        <v>#N/A</v>
      </c>
      <c r="F1290" s="33" t="e">
        <f>VLOOKUP($B1290,大盤與近月台指!$A$4:$I$499,5,FALSE)</f>
        <v>#N/A</v>
      </c>
      <c r="G1290" s="49" t="e">
        <f>VLOOKUP($B1290,三大法人買賣超!$A$4:$I$500,3,FALSE)</f>
        <v>#N/A</v>
      </c>
      <c r="H1290" s="34" t="e">
        <f>VLOOKUP($B1290,三大法人買賣超!$A$4:$I$500,5,FALSE)</f>
        <v>#N/A</v>
      </c>
      <c r="I1290" s="27" t="e">
        <f>VLOOKUP($B1290,三大法人買賣超!$A$4:$I$500,7,FALSE)</f>
        <v>#N/A</v>
      </c>
      <c r="J1290" s="27" t="e">
        <f>VLOOKUP($B1290,三大法人買賣超!$A$4:$I$500,9,FALSE)</f>
        <v>#N/A</v>
      </c>
      <c r="K1290" s="37">
        <f>新台幣匯率美元指數!B1291</f>
        <v>0</v>
      </c>
      <c r="L1290" s="38">
        <f>新台幣匯率美元指數!C1291</f>
        <v>0</v>
      </c>
      <c r="M1290" s="39">
        <f>新台幣匯率美元指數!D1291</f>
        <v>0</v>
      </c>
      <c r="N1290" s="27" t="e">
        <f>VLOOKUP($B1290,外資期貨未平倉口數!$A$4:$M$499,4,FALSE)</f>
        <v>#N/A</v>
      </c>
      <c r="O1290" s="27" t="e">
        <f>VLOOKUP($B1290,外資期貨未平倉口數!$A$4:$M$499,9,FALSE)</f>
        <v>#N/A</v>
      </c>
      <c r="P1290" s="27" t="e">
        <f>VLOOKUP($B1290,外資期貨未平倉口數!$A$4:$M$499,10,FALSE)</f>
        <v>#N/A</v>
      </c>
      <c r="Q1290" s="27" t="e">
        <f>VLOOKUP($B1290,外資期貨未平倉口數!$A$4:$M$499,11,FALSE)</f>
        <v>#N/A</v>
      </c>
      <c r="R1290" s="64" t="e">
        <f>VLOOKUP($B1290,選擇權未平倉餘額!$A$4:$I$500,6,FALSE)</f>
        <v>#N/A</v>
      </c>
      <c r="S1290" s="64" t="e">
        <f>VLOOKUP($B1290,選擇權未平倉餘額!$A$4:$I$500,7,FALSE)</f>
        <v>#N/A</v>
      </c>
      <c r="T1290" s="64" t="e">
        <f>VLOOKUP($B1290,選擇權未平倉餘額!$A$4:$I$500,8,FALSE)</f>
        <v>#N/A</v>
      </c>
      <c r="U1290" s="64" t="e">
        <f>VLOOKUP($B1290,選擇權未平倉餘額!$A$4:$I$500,9,FALSE)</f>
        <v>#N/A</v>
      </c>
      <c r="V1290" s="39" t="e">
        <f>VLOOKUP($B1290,臺指選擇權P_C_Ratios!$A$4:$C$500,3,FALSE)</f>
        <v>#N/A</v>
      </c>
      <c r="W1290" s="41" t="e">
        <f>VLOOKUP($B1290,散戶多空比!$A$6:$L$500,12,FALSE)</f>
        <v>#N/A</v>
      </c>
      <c r="X1290" s="40" t="e">
        <f>VLOOKUP($B1290,期貨大額交易人未沖銷部位!$A$4:$O$499,4,FALSE)</f>
        <v>#N/A</v>
      </c>
      <c r="Y1290" s="40" t="e">
        <f>VLOOKUP($B1290,期貨大額交易人未沖銷部位!$A$4:$O$499,7,FALSE)</f>
        <v>#N/A</v>
      </c>
      <c r="Z1290" s="40" t="e">
        <f>VLOOKUP($B1290,期貨大額交易人未沖銷部位!$A$4:$O$499,10,FALSE)</f>
        <v>#N/A</v>
      </c>
      <c r="AA1290" s="40" t="e">
        <f>VLOOKUP($B1290,期貨大額交易人未沖銷部位!$A$4:$O$499,13,FALSE)</f>
        <v>#N/A</v>
      </c>
      <c r="AB1290" s="40" t="e">
        <f>VLOOKUP($B1290,期貨大額交易人未沖銷部位!$A$4:$O$499,14,FALSE)</f>
        <v>#N/A</v>
      </c>
      <c r="AC1290" s="40" t="e">
        <f>VLOOKUP($B1290,期貨大額交易人未沖銷部位!$A$4:$O$499,15,FALSE)</f>
        <v>#N/A</v>
      </c>
      <c r="AD1290" s="33" t="e">
        <f>VLOOKUP($B1290,三大美股走勢!$A$4:$J$495,4,FALSE)</f>
        <v>#N/A</v>
      </c>
      <c r="AE1290" s="33" t="e">
        <f>VLOOKUP($B1290,三大美股走勢!$A$4:$J$495,7,FALSE)</f>
        <v>#N/A</v>
      </c>
      <c r="AF1290" s="33" t="e">
        <f>VLOOKUP($B1290,三大美股走勢!$A$4:$J$495,10,FALSE)</f>
        <v>#N/A</v>
      </c>
    </row>
    <row r="1291" spans="2:32">
      <c r="B1291" s="32">
        <v>44070</v>
      </c>
      <c r="C1291" s="33" t="e">
        <f>VLOOKUP($B1291,大盤與近月台指!$A$4:$I$499,2,FALSE)</f>
        <v>#N/A</v>
      </c>
      <c r="D1291" s="34" t="e">
        <f>VLOOKUP($B1291,大盤與近月台指!$A$4:$I$499,3,FALSE)</f>
        <v>#N/A</v>
      </c>
      <c r="E1291" s="35" t="e">
        <f>VLOOKUP($B1291,大盤與近月台指!$A$4:$I$499,4,FALSE)</f>
        <v>#N/A</v>
      </c>
      <c r="F1291" s="33" t="e">
        <f>VLOOKUP($B1291,大盤與近月台指!$A$4:$I$499,5,FALSE)</f>
        <v>#N/A</v>
      </c>
      <c r="G1291" s="49" t="e">
        <f>VLOOKUP($B1291,三大法人買賣超!$A$4:$I$500,3,FALSE)</f>
        <v>#N/A</v>
      </c>
      <c r="H1291" s="34" t="e">
        <f>VLOOKUP($B1291,三大法人買賣超!$A$4:$I$500,5,FALSE)</f>
        <v>#N/A</v>
      </c>
      <c r="I1291" s="27" t="e">
        <f>VLOOKUP($B1291,三大法人買賣超!$A$4:$I$500,7,FALSE)</f>
        <v>#N/A</v>
      </c>
      <c r="J1291" s="27" t="e">
        <f>VLOOKUP($B1291,三大法人買賣超!$A$4:$I$500,9,FALSE)</f>
        <v>#N/A</v>
      </c>
      <c r="K1291" s="37">
        <f>新台幣匯率美元指數!B1292</f>
        <v>0</v>
      </c>
      <c r="L1291" s="38">
        <f>新台幣匯率美元指數!C1292</f>
        <v>0</v>
      </c>
      <c r="M1291" s="39">
        <f>新台幣匯率美元指數!D1292</f>
        <v>0</v>
      </c>
      <c r="N1291" s="27" t="e">
        <f>VLOOKUP($B1291,外資期貨未平倉口數!$A$4:$M$499,4,FALSE)</f>
        <v>#N/A</v>
      </c>
      <c r="O1291" s="27" t="e">
        <f>VLOOKUP($B1291,外資期貨未平倉口數!$A$4:$M$499,9,FALSE)</f>
        <v>#N/A</v>
      </c>
      <c r="P1291" s="27" t="e">
        <f>VLOOKUP($B1291,外資期貨未平倉口數!$A$4:$M$499,10,FALSE)</f>
        <v>#N/A</v>
      </c>
      <c r="Q1291" s="27" t="e">
        <f>VLOOKUP($B1291,外資期貨未平倉口數!$A$4:$M$499,11,FALSE)</f>
        <v>#N/A</v>
      </c>
      <c r="R1291" s="64" t="e">
        <f>VLOOKUP($B1291,選擇權未平倉餘額!$A$4:$I$500,6,FALSE)</f>
        <v>#N/A</v>
      </c>
      <c r="S1291" s="64" t="e">
        <f>VLOOKUP($B1291,選擇權未平倉餘額!$A$4:$I$500,7,FALSE)</f>
        <v>#N/A</v>
      </c>
      <c r="T1291" s="64" t="e">
        <f>VLOOKUP($B1291,選擇權未平倉餘額!$A$4:$I$500,8,FALSE)</f>
        <v>#N/A</v>
      </c>
      <c r="U1291" s="64" t="e">
        <f>VLOOKUP($B1291,選擇權未平倉餘額!$A$4:$I$500,9,FALSE)</f>
        <v>#N/A</v>
      </c>
      <c r="V1291" s="39" t="e">
        <f>VLOOKUP($B1291,臺指選擇權P_C_Ratios!$A$4:$C$500,3,FALSE)</f>
        <v>#N/A</v>
      </c>
      <c r="W1291" s="41" t="e">
        <f>VLOOKUP($B1291,散戶多空比!$A$6:$L$500,12,FALSE)</f>
        <v>#N/A</v>
      </c>
      <c r="X1291" s="40" t="e">
        <f>VLOOKUP($B1291,期貨大額交易人未沖銷部位!$A$4:$O$499,4,FALSE)</f>
        <v>#N/A</v>
      </c>
      <c r="Y1291" s="40" t="e">
        <f>VLOOKUP($B1291,期貨大額交易人未沖銷部位!$A$4:$O$499,7,FALSE)</f>
        <v>#N/A</v>
      </c>
      <c r="Z1291" s="40" t="e">
        <f>VLOOKUP($B1291,期貨大額交易人未沖銷部位!$A$4:$O$499,10,FALSE)</f>
        <v>#N/A</v>
      </c>
      <c r="AA1291" s="40" t="e">
        <f>VLOOKUP($B1291,期貨大額交易人未沖銷部位!$A$4:$O$499,13,FALSE)</f>
        <v>#N/A</v>
      </c>
      <c r="AB1291" s="40" t="e">
        <f>VLOOKUP($B1291,期貨大額交易人未沖銷部位!$A$4:$O$499,14,FALSE)</f>
        <v>#N/A</v>
      </c>
      <c r="AC1291" s="40" t="e">
        <f>VLOOKUP($B1291,期貨大額交易人未沖銷部位!$A$4:$O$499,15,FALSE)</f>
        <v>#N/A</v>
      </c>
      <c r="AD1291" s="33" t="e">
        <f>VLOOKUP($B1291,三大美股走勢!$A$4:$J$495,4,FALSE)</f>
        <v>#N/A</v>
      </c>
      <c r="AE1291" s="33" t="e">
        <f>VLOOKUP($B1291,三大美股走勢!$A$4:$J$495,7,FALSE)</f>
        <v>#N/A</v>
      </c>
      <c r="AF1291" s="33" t="e">
        <f>VLOOKUP($B1291,三大美股走勢!$A$4:$J$495,10,FALSE)</f>
        <v>#N/A</v>
      </c>
    </row>
    <row r="1292" spans="2:32">
      <c r="B1292" s="32">
        <v>44071</v>
      </c>
      <c r="C1292" s="33" t="e">
        <f>VLOOKUP($B1292,大盤與近月台指!$A$4:$I$499,2,FALSE)</f>
        <v>#N/A</v>
      </c>
      <c r="D1292" s="34" t="e">
        <f>VLOOKUP($B1292,大盤與近月台指!$A$4:$I$499,3,FALSE)</f>
        <v>#N/A</v>
      </c>
      <c r="E1292" s="35" t="e">
        <f>VLOOKUP($B1292,大盤與近月台指!$A$4:$I$499,4,FALSE)</f>
        <v>#N/A</v>
      </c>
      <c r="F1292" s="33" t="e">
        <f>VLOOKUP($B1292,大盤與近月台指!$A$4:$I$499,5,FALSE)</f>
        <v>#N/A</v>
      </c>
      <c r="G1292" s="49" t="e">
        <f>VLOOKUP($B1292,三大法人買賣超!$A$4:$I$500,3,FALSE)</f>
        <v>#N/A</v>
      </c>
      <c r="H1292" s="34" t="e">
        <f>VLOOKUP($B1292,三大法人買賣超!$A$4:$I$500,5,FALSE)</f>
        <v>#N/A</v>
      </c>
      <c r="I1292" s="27" t="e">
        <f>VLOOKUP($B1292,三大法人買賣超!$A$4:$I$500,7,FALSE)</f>
        <v>#N/A</v>
      </c>
      <c r="J1292" s="27" t="e">
        <f>VLOOKUP($B1292,三大法人買賣超!$A$4:$I$500,9,FALSE)</f>
        <v>#N/A</v>
      </c>
      <c r="K1292" s="37">
        <f>新台幣匯率美元指數!B1293</f>
        <v>0</v>
      </c>
      <c r="L1292" s="38">
        <f>新台幣匯率美元指數!C1293</f>
        <v>0</v>
      </c>
      <c r="M1292" s="39">
        <f>新台幣匯率美元指數!D1293</f>
        <v>0</v>
      </c>
      <c r="N1292" s="27" t="e">
        <f>VLOOKUP($B1292,外資期貨未平倉口數!$A$4:$M$499,4,FALSE)</f>
        <v>#N/A</v>
      </c>
      <c r="O1292" s="27" t="e">
        <f>VLOOKUP($B1292,外資期貨未平倉口數!$A$4:$M$499,9,FALSE)</f>
        <v>#N/A</v>
      </c>
      <c r="P1292" s="27" t="e">
        <f>VLOOKUP($B1292,外資期貨未平倉口數!$A$4:$M$499,10,FALSE)</f>
        <v>#N/A</v>
      </c>
      <c r="Q1292" s="27" t="e">
        <f>VLOOKUP($B1292,外資期貨未平倉口數!$A$4:$M$499,11,FALSE)</f>
        <v>#N/A</v>
      </c>
      <c r="R1292" s="64" t="e">
        <f>VLOOKUP($B1292,選擇權未平倉餘額!$A$4:$I$500,6,FALSE)</f>
        <v>#N/A</v>
      </c>
      <c r="S1292" s="64" t="e">
        <f>VLOOKUP($B1292,選擇權未平倉餘額!$A$4:$I$500,7,FALSE)</f>
        <v>#N/A</v>
      </c>
      <c r="T1292" s="64" t="e">
        <f>VLOOKUP($B1292,選擇權未平倉餘額!$A$4:$I$500,8,FALSE)</f>
        <v>#N/A</v>
      </c>
      <c r="U1292" s="64" t="e">
        <f>VLOOKUP($B1292,選擇權未平倉餘額!$A$4:$I$500,9,FALSE)</f>
        <v>#N/A</v>
      </c>
      <c r="V1292" s="39" t="e">
        <f>VLOOKUP($B1292,臺指選擇權P_C_Ratios!$A$4:$C$500,3,FALSE)</f>
        <v>#N/A</v>
      </c>
      <c r="W1292" s="41" t="e">
        <f>VLOOKUP($B1292,散戶多空比!$A$6:$L$500,12,FALSE)</f>
        <v>#N/A</v>
      </c>
      <c r="X1292" s="40" t="e">
        <f>VLOOKUP($B1292,期貨大額交易人未沖銷部位!$A$4:$O$499,4,FALSE)</f>
        <v>#N/A</v>
      </c>
      <c r="Y1292" s="40" t="e">
        <f>VLOOKUP($B1292,期貨大額交易人未沖銷部位!$A$4:$O$499,7,FALSE)</f>
        <v>#N/A</v>
      </c>
      <c r="Z1292" s="40" t="e">
        <f>VLOOKUP($B1292,期貨大額交易人未沖銷部位!$A$4:$O$499,10,FALSE)</f>
        <v>#N/A</v>
      </c>
      <c r="AA1292" s="40" t="e">
        <f>VLOOKUP($B1292,期貨大額交易人未沖銷部位!$A$4:$O$499,13,FALSE)</f>
        <v>#N/A</v>
      </c>
      <c r="AB1292" s="40" t="e">
        <f>VLOOKUP($B1292,期貨大額交易人未沖銷部位!$A$4:$O$499,14,FALSE)</f>
        <v>#N/A</v>
      </c>
      <c r="AC1292" s="40" t="e">
        <f>VLOOKUP($B1292,期貨大額交易人未沖銷部位!$A$4:$O$499,15,FALSE)</f>
        <v>#N/A</v>
      </c>
      <c r="AD1292" s="33" t="e">
        <f>VLOOKUP($B1292,三大美股走勢!$A$4:$J$495,4,FALSE)</f>
        <v>#N/A</v>
      </c>
      <c r="AE1292" s="33" t="e">
        <f>VLOOKUP($B1292,三大美股走勢!$A$4:$J$495,7,FALSE)</f>
        <v>#N/A</v>
      </c>
      <c r="AF1292" s="33" t="e">
        <f>VLOOKUP($B1292,三大美股走勢!$A$4:$J$495,10,FALSE)</f>
        <v>#N/A</v>
      </c>
    </row>
    <row r="1293" spans="2:32">
      <c r="B1293" s="32">
        <v>44072</v>
      </c>
      <c r="C1293" s="33" t="e">
        <f>VLOOKUP($B1293,大盤與近月台指!$A$4:$I$499,2,FALSE)</f>
        <v>#N/A</v>
      </c>
      <c r="D1293" s="34" t="e">
        <f>VLOOKUP($B1293,大盤與近月台指!$A$4:$I$499,3,FALSE)</f>
        <v>#N/A</v>
      </c>
      <c r="E1293" s="35" t="e">
        <f>VLOOKUP($B1293,大盤與近月台指!$A$4:$I$499,4,FALSE)</f>
        <v>#N/A</v>
      </c>
      <c r="F1293" s="33" t="e">
        <f>VLOOKUP($B1293,大盤與近月台指!$A$4:$I$499,5,FALSE)</f>
        <v>#N/A</v>
      </c>
      <c r="G1293" s="49" t="e">
        <f>VLOOKUP($B1293,三大法人買賣超!$A$4:$I$500,3,FALSE)</f>
        <v>#N/A</v>
      </c>
      <c r="H1293" s="34" t="e">
        <f>VLOOKUP($B1293,三大法人買賣超!$A$4:$I$500,5,FALSE)</f>
        <v>#N/A</v>
      </c>
      <c r="I1293" s="27" t="e">
        <f>VLOOKUP($B1293,三大法人買賣超!$A$4:$I$500,7,FALSE)</f>
        <v>#N/A</v>
      </c>
      <c r="J1293" s="27" t="e">
        <f>VLOOKUP($B1293,三大法人買賣超!$A$4:$I$500,9,FALSE)</f>
        <v>#N/A</v>
      </c>
      <c r="K1293" s="37">
        <f>新台幣匯率美元指數!B1294</f>
        <v>0</v>
      </c>
      <c r="L1293" s="38">
        <f>新台幣匯率美元指數!C1294</f>
        <v>0</v>
      </c>
      <c r="M1293" s="39">
        <f>新台幣匯率美元指數!D1294</f>
        <v>0</v>
      </c>
      <c r="N1293" s="27" t="e">
        <f>VLOOKUP($B1293,外資期貨未平倉口數!$A$4:$M$499,4,FALSE)</f>
        <v>#N/A</v>
      </c>
      <c r="O1293" s="27" t="e">
        <f>VLOOKUP($B1293,外資期貨未平倉口數!$A$4:$M$499,9,FALSE)</f>
        <v>#N/A</v>
      </c>
      <c r="P1293" s="27" t="e">
        <f>VLOOKUP($B1293,外資期貨未平倉口數!$A$4:$M$499,10,FALSE)</f>
        <v>#N/A</v>
      </c>
      <c r="Q1293" s="27" t="e">
        <f>VLOOKUP($B1293,外資期貨未平倉口數!$A$4:$M$499,11,FALSE)</f>
        <v>#N/A</v>
      </c>
      <c r="R1293" s="64" t="e">
        <f>VLOOKUP($B1293,選擇權未平倉餘額!$A$4:$I$500,6,FALSE)</f>
        <v>#N/A</v>
      </c>
      <c r="S1293" s="64" t="e">
        <f>VLOOKUP($B1293,選擇權未平倉餘額!$A$4:$I$500,7,FALSE)</f>
        <v>#N/A</v>
      </c>
      <c r="T1293" s="64" t="e">
        <f>VLOOKUP($B1293,選擇權未平倉餘額!$A$4:$I$500,8,FALSE)</f>
        <v>#N/A</v>
      </c>
      <c r="U1293" s="64" t="e">
        <f>VLOOKUP($B1293,選擇權未平倉餘額!$A$4:$I$500,9,FALSE)</f>
        <v>#N/A</v>
      </c>
      <c r="V1293" s="39" t="e">
        <f>VLOOKUP($B1293,臺指選擇權P_C_Ratios!$A$4:$C$500,3,FALSE)</f>
        <v>#N/A</v>
      </c>
      <c r="W1293" s="41" t="e">
        <f>VLOOKUP($B1293,散戶多空比!$A$6:$L$500,12,FALSE)</f>
        <v>#N/A</v>
      </c>
      <c r="X1293" s="40" t="e">
        <f>VLOOKUP($B1293,期貨大額交易人未沖銷部位!$A$4:$O$499,4,FALSE)</f>
        <v>#N/A</v>
      </c>
      <c r="Y1293" s="40" t="e">
        <f>VLOOKUP($B1293,期貨大額交易人未沖銷部位!$A$4:$O$499,7,FALSE)</f>
        <v>#N/A</v>
      </c>
      <c r="Z1293" s="40" t="e">
        <f>VLOOKUP($B1293,期貨大額交易人未沖銷部位!$A$4:$O$499,10,FALSE)</f>
        <v>#N/A</v>
      </c>
      <c r="AA1293" s="40" t="e">
        <f>VLOOKUP($B1293,期貨大額交易人未沖銷部位!$A$4:$O$499,13,FALSE)</f>
        <v>#N/A</v>
      </c>
      <c r="AB1293" s="40" t="e">
        <f>VLOOKUP($B1293,期貨大額交易人未沖銷部位!$A$4:$O$499,14,FALSE)</f>
        <v>#N/A</v>
      </c>
      <c r="AC1293" s="40" t="e">
        <f>VLOOKUP($B1293,期貨大額交易人未沖銷部位!$A$4:$O$499,15,FALSE)</f>
        <v>#N/A</v>
      </c>
      <c r="AD1293" s="33" t="e">
        <f>VLOOKUP($B1293,三大美股走勢!$A$4:$J$495,4,FALSE)</f>
        <v>#N/A</v>
      </c>
      <c r="AE1293" s="33" t="e">
        <f>VLOOKUP($B1293,三大美股走勢!$A$4:$J$495,7,FALSE)</f>
        <v>#N/A</v>
      </c>
      <c r="AF1293" s="33" t="e">
        <f>VLOOKUP($B1293,三大美股走勢!$A$4:$J$495,10,FALSE)</f>
        <v>#N/A</v>
      </c>
    </row>
    <row r="1294" spans="2:32">
      <c r="B1294" s="32">
        <v>44073</v>
      </c>
      <c r="C1294" s="33" t="e">
        <f>VLOOKUP($B1294,大盤與近月台指!$A$4:$I$499,2,FALSE)</f>
        <v>#N/A</v>
      </c>
      <c r="D1294" s="34" t="e">
        <f>VLOOKUP($B1294,大盤與近月台指!$A$4:$I$499,3,FALSE)</f>
        <v>#N/A</v>
      </c>
      <c r="E1294" s="35" t="e">
        <f>VLOOKUP($B1294,大盤與近月台指!$A$4:$I$499,4,FALSE)</f>
        <v>#N/A</v>
      </c>
      <c r="F1294" s="33" t="e">
        <f>VLOOKUP($B1294,大盤與近月台指!$A$4:$I$499,5,FALSE)</f>
        <v>#N/A</v>
      </c>
      <c r="G1294" s="49" t="e">
        <f>VLOOKUP($B1294,三大法人買賣超!$A$4:$I$500,3,FALSE)</f>
        <v>#N/A</v>
      </c>
      <c r="H1294" s="34" t="e">
        <f>VLOOKUP($B1294,三大法人買賣超!$A$4:$I$500,5,FALSE)</f>
        <v>#N/A</v>
      </c>
      <c r="I1294" s="27" t="e">
        <f>VLOOKUP($B1294,三大法人買賣超!$A$4:$I$500,7,FALSE)</f>
        <v>#N/A</v>
      </c>
      <c r="J1294" s="27" t="e">
        <f>VLOOKUP($B1294,三大法人買賣超!$A$4:$I$500,9,FALSE)</f>
        <v>#N/A</v>
      </c>
      <c r="K1294" s="37">
        <f>新台幣匯率美元指數!B1295</f>
        <v>0</v>
      </c>
      <c r="L1294" s="38">
        <f>新台幣匯率美元指數!C1295</f>
        <v>0</v>
      </c>
      <c r="M1294" s="39">
        <f>新台幣匯率美元指數!D1295</f>
        <v>0</v>
      </c>
      <c r="N1294" s="27" t="e">
        <f>VLOOKUP($B1294,外資期貨未平倉口數!$A$4:$M$499,4,FALSE)</f>
        <v>#N/A</v>
      </c>
      <c r="O1294" s="27" t="e">
        <f>VLOOKUP($B1294,外資期貨未平倉口數!$A$4:$M$499,9,FALSE)</f>
        <v>#N/A</v>
      </c>
      <c r="P1294" s="27" t="e">
        <f>VLOOKUP($B1294,外資期貨未平倉口數!$A$4:$M$499,10,FALSE)</f>
        <v>#N/A</v>
      </c>
      <c r="Q1294" s="27" t="e">
        <f>VLOOKUP($B1294,外資期貨未平倉口數!$A$4:$M$499,11,FALSE)</f>
        <v>#N/A</v>
      </c>
      <c r="R1294" s="64" t="e">
        <f>VLOOKUP($B1294,選擇權未平倉餘額!$A$4:$I$500,6,FALSE)</f>
        <v>#N/A</v>
      </c>
      <c r="S1294" s="64" t="e">
        <f>VLOOKUP($B1294,選擇權未平倉餘額!$A$4:$I$500,7,FALSE)</f>
        <v>#N/A</v>
      </c>
      <c r="T1294" s="64" t="e">
        <f>VLOOKUP($B1294,選擇權未平倉餘額!$A$4:$I$500,8,FALSE)</f>
        <v>#N/A</v>
      </c>
      <c r="U1294" s="64" t="e">
        <f>VLOOKUP($B1294,選擇權未平倉餘額!$A$4:$I$500,9,FALSE)</f>
        <v>#N/A</v>
      </c>
      <c r="V1294" s="39" t="e">
        <f>VLOOKUP($B1294,臺指選擇權P_C_Ratios!$A$4:$C$500,3,FALSE)</f>
        <v>#N/A</v>
      </c>
      <c r="W1294" s="41" t="e">
        <f>VLOOKUP($B1294,散戶多空比!$A$6:$L$500,12,FALSE)</f>
        <v>#N/A</v>
      </c>
      <c r="X1294" s="40" t="e">
        <f>VLOOKUP($B1294,期貨大額交易人未沖銷部位!$A$4:$O$499,4,FALSE)</f>
        <v>#N/A</v>
      </c>
      <c r="Y1294" s="40" t="e">
        <f>VLOOKUP($B1294,期貨大額交易人未沖銷部位!$A$4:$O$499,7,FALSE)</f>
        <v>#N/A</v>
      </c>
      <c r="Z1294" s="40" t="e">
        <f>VLOOKUP($B1294,期貨大額交易人未沖銷部位!$A$4:$O$499,10,FALSE)</f>
        <v>#N/A</v>
      </c>
      <c r="AA1294" s="40" t="e">
        <f>VLOOKUP($B1294,期貨大額交易人未沖銷部位!$A$4:$O$499,13,FALSE)</f>
        <v>#N/A</v>
      </c>
      <c r="AB1294" s="40" t="e">
        <f>VLOOKUP($B1294,期貨大額交易人未沖銷部位!$A$4:$O$499,14,FALSE)</f>
        <v>#N/A</v>
      </c>
      <c r="AC1294" s="40" t="e">
        <f>VLOOKUP($B1294,期貨大額交易人未沖銷部位!$A$4:$O$499,15,FALSE)</f>
        <v>#N/A</v>
      </c>
      <c r="AD1294" s="33" t="e">
        <f>VLOOKUP($B1294,三大美股走勢!$A$4:$J$495,4,FALSE)</f>
        <v>#N/A</v>
      </c>
      <c r="AE1294" s="33" t="e">
        <f>VLOOKUP($B1294,三大美股走勢!$A$4:$J$495,7,FALSE)</f>
        <v>#N/A</v>
      </c>
      <c r="AF1294" s="33" t="e">
        <f>VLOOKUP($B1294,三大美股走勢!$A$4:$J$495,10,FALSE)</f>
        <v>#N/A</v>
      </c>
    </row>
    <row r="1295" spans="2:32">
      <c r="B1295" s="32">
        <v>44074</v>
      </c>
      <c r="C1295" s="33" t="e">
        <f>VLOOKUP($B1295,大盤與近月台指!$A$4:$I$499,2,FALSE)</f>
        <v>#N/A</v>
      </c>
      <c r="D1295" s="34" t="e">
        <f>VLOOKUP($B1295,大盤與近月台指!$A$4:$I$499,3,FALSE)</f>
        <v>#N/A</v>
      </c>
      <c r="E1295" s="35" t="e">
        <f>VLOOKUP($B1295,大盤與近月台指!$A$4:$I$499,4,FALSE)</f>
        <v>#N/A</v>
      </c>
      <c r="F1295" s="33" t="e">
        <f>VLOOKUP($B1295,大盤與近月台指!$A$4:$I$499,5,FALSE)</f>
        <v>#N/A</v>
      </c>
      <c r="G1295" s="49" t="e">
        <f>VLOOKUP($B1295,三大法人買賣超!$A$4:$I$500,3,FALSE)</f>
        <v>#N/A</v>
      </c>
      <c r="H1295" s="34" t="e">
        <f>VLOOKUP($B1295,三大法人買賣超!$A$4:$I$500,5,FALSE)</f>
        <v>#N/A</v>
      </c>
      <c r="I1295" s="27" t="e">
        <f>VLOOKUP($B1295,三大法人買賣超!$A$4:$I$500,7,FALSE)</f>
        <v>#N/A</v>
      </c>
      <c r="J1295" s="27" t="e">
        <f>VLOOKUP($B1295,三大法人買賣超!$A$4:$I$500,9,FALSE)</f>
        <v>#N/A</v>
      </c>
      <c r="K1295" s="37">
        <f>新台幣匯率美元指數!B1296</f>
        <v>0</v>
      </c>
      <c r="L1295" s="38">
        <f>新台幣匯率美元指數!C1296</f>
        <v>0</v>
      </c>
      <c r="M1295" s="39">
        <f>新台幣匯率美元指數!D1296</f>
        <v>0</v>
      </c>
      <c r="N1295" s="27" t="e">
        <f>VLOOKUP($B1295,外資期貨未平倉口數!$A$4:$M$499,4,FALSE)</f>
        <v>#N/A</v>
      </c>
      <c r="O1295" s="27" t="e">
        <f>VLOOKUP($B1295,外資期貨未平倉口數!$A$4:$M$499,9,FALSE)</f>
        <v>#N/A</v>
      </c>
      <c r="P1295" s="27" t="e">
        <f>VLOOKUP($B1295,外資期貨未平倉口數!$A$4:$M$499,10,FALSE)</f>
        <v>#N/A</v>
      </c>
      <c r="Q1295" s="27" t="e">
        <f>VLOOKUP($B1295,外資期貨未平倉口數!$A$4:$M$499,11,FALSE)</f>
        <v>#N/A</v>
      </c>
      <c r="R1295" s="64" t="e">
        <f>VLOOKUP($B1295,選擇權未平倉餘額!$A$4:$I$500,6,FALSE)</f>
        <v>#N/A</v>
      </c>
      <c r="S1295" s="64" t="e">
        <f>VLOOKUP($B1295,選擇權未平倉餘額!$A$4:$I$500,7,FALSE)</f>
        <v>#N/A</v>
      </c>
      <c r="T1295" s="64" t="e">
        <f>VLOOKUP($B1295,選擇權未平倉餘額!$A$4:$I$500,8,FALSE)</f>
        <v>#N/A</v>
      </c>
      <c r="U1295" s="64" t="e">
        <f>VLOOKUP($B1295,選擇權未平倉餘額!$A$4:$I$500,9,FALSE)</f>
        <v>#N/A</v>
      </c>
      <c r="V1295" s="39" t="e">
        <f>VLOOKUP($B1295,臺指選擇權P_C_Ratios!$A$4:$C$500,3,FALSE)</f>
        <v>#N/A</v>
      </c>
      <c r="W1295" s="41" t="e">
        <f>VLOOKUP($B1295,散戶多空比!$A$6:$L$500,12,FALSE)</f>
        <v>#N/A</v>
      </c>
      <c r="X1295" s="40" t="e">
        <f>VLOOKUP($B1295,期貨大額交易人未沖銷部位!$A$4:$O$499,4,FALSE)</f>
        <v>#N/A</v>
      </c>
      <c r="Y1295" s="40" t="e">
        <f>VLOOKUP($B1295,期貨大額交易人未沖銷部位!$A$4:$O$499,7,FALSE)</f>
        <v>#N/A</v>
      </c>
      <c r="Z1295" s="40" t="e">
        <f>VLOOKUP($B1295,期貨大額交易人未沖銷部位!$A$4:$O$499,10,FALSE)</f>
        <v>#N/A</v>
      </c>
      <c r="AA1295" s="40" t="e">
        <f>VLOOKUP($B1295,期貨大額交易人未沖銷部位!$A$4:$O$499,13,FALSE)</f>
        <v>#N/A</v>
      </c>
      <c r="AB1295" s="40" t="e">
        <f>VLOOKUP($B1295,期貨大額交易人未沖銷部位!$A$4:$O$499,14,FALSE)</f>
        <v>#N/A</v>
      </c>
      <c r="AC1295" s="40" t="e">
        <f>VLOOKUP($B1295,期貨大額交易人未沖銷部位!$A$4:$O$499,15,FALSE)</f>
        <v>#N/A</v>
      </c>
      <c r="AD1295" s="33" t="e">
        <f>VLOOKUP($B1295,三大美股走勢!$A$4:$J$495,4,FALSE)</f>
        <v>#N/A</v>
      </c>
      <c r="AE1295" s="33" t="e">
        <f>VLOOKUP($B1295,三大美股走勢!$A$4:$J$495,7,FALSE)</f>
        <v>#N/A</v>
      </c>
      <c r="AF1295" s="33" t="e">
        <f>VLOOKUP($B1295,三大美股走勢!$A$4:$J$495,10,FALSE)</f>
        <v>#N/A</v>
      </c>
    </row>
    <row r="1296" spans="2:32">
      <c r="B1296" s="32">
        <v>44075</v>
      </c>
      <c r="C1296" s="33" t="e">
        <f>VLOOKUP($B1296,大盤與近月台指!$A$4:$I$499,2,FALSE)</f>
        <v>#N/A</v>
      </c>
      <c r="D1296" s="34" t="e">
        <f>VLOOKUP($B1296,大盤與近月台指!$A$4:$I$499,3,FALSE)</f>
        <v>#N/A</v>
      </c>
      <c r="E1296" s="35" t="e">
        <f>VLOOKUP($B1296,大盤與近月台指!$A$4:$I$499,4,FALSE)</f>
        <v>#N/A</v>
      </c>
      <c r="F1296" s="33" t="e">
        <f>VLOOKUP($B1296,大盤與近月台指!$A$4:$I$499,5,FALSE)</f>
        <v>#N/A</v>
      </c>
      <c r="G1296" s="49" t="e">
        <f>VLOOKUP($B1296,三大法人買賣超!$A$4:$I$500,3,FALSE)</f>
        <v>#N/A</v>
      </c>
      <c r="H1296" s="34" t="e">
        <f>VLOOKUP($B1296,三大法人買賣超!$A$4:$I$500,5,FALSE)</f>
        <v>#N/A</v>
      </c>
      <c r="I1296" s="27" t="e">
        <f>VLOOKUP($B1296,三大法人買賣超!$A$4:$I$500,7,FALSE)</f>
        <v>#N/A</v>
      </c>
      <c r="J1296" s="27" t="e">
        <f>VLOOKUP($B1296,三大法人買賣超!$A$4:$I$500,9,FALSE)</f>
        <v>#N/A</v>
      </c>
      <c r="K1296" s="37">
        <f>新台幣匯率美元指數!B1297</f>
        <v>0</v>
      </c>
      <c r="L1296" s="38">
        <f>新台幣匯率美元指數!C1297</f>
        <v>0</v>
      </c>
      <c r="M1296" s="39">
        <f>新台幣匯率美元指數!D1297</f>
        <v>0</v>
      </c>
      <c r="N1296" s="27" t="e">
        <f>VLOOKUP($B1296,外資期貨未平倉口數!$A$4:$M$499,4,FALSE)</f>
        <v>#N/A</v>
      </c>
      <c r="O1296" s="27" t="e">
        <f>VLOOKUP($B1296,外資期貨未平倉口數!$A$4:$M$499,9,FALSE)</f>
        <v>#N/A</v>
      </c>
      <c r="P1296" s="27" t="e">
        <f>VLOOKUP($B1296,外資期貨未平倉口數!$A$4:$M$499,10,FALSE)</f>
        <v>#N/A</v>
      </c>
      <c r="Q1296" s="27" t="e">
        <f>VLOOKUP($B1296,外資期貨未平倉口數!$A$4:$M$499,11,FALSE)</f>
        <v>#N/A</v>
      </c>
      <c r="R1296" s="64" t="e">
        <f>VLOOKUP($B1296,選擇權未平倉餘額!$A$4:$I$500,6,FALSE)</f>
        <v>#N/A</v>
      </c>
      <c r="S1296" s="64" t="e">
        <f>VLOOKUP($B1296,選擇權未平倉餘額!$A$4:$I$500,7,FALSE)</f>
        <v>#N/A</v>
      </c>
      <c r="T1296" s="64" t="e">
        <f>VLOOKUP($B1296,選擇權未平倉餘額!$A$4:$I$500,8,FALSE)</f>
        <v>#N/A</v>
      </c>
      <c r="U1296" s="64" t="e">
        <f>VLOOKUP($B1296,選擇權未平倉餘額!$A$4:$I$500,9,FALSE)</f>
        <v>#N/A</v>
      </c>
      <c r="V1296" s="39" t="e">
        <f>VLOOKUP($B1296,臺指選擇權P_C_Ratios!$A$4:$C$500,3,FALSE)</f>
        <v>#N/A</v>
      </c>
      <c r="W1296" s="41" t="e">
        <f>VLOOKUP($B1296,散戶多空比!$A$6:$L$500,12,FALSE)</f>
        <v>#N/A</v>
      </c>
      <c r="X1296" s="40" t="e">
        <f>VLOOKUP($B1296,期貨大額交易人未沖銷部位!$A$4:$O$499,4,FALSE)</f>
        <v>#N/A</v>
      </c>
      <c r="Y1296" s="40" t="e">
        <f>VLOOKUP($B1296,期貨大額交易人未沖銷部位!$A$4:$O$499,7,FALSE)</f>
        <v>#N/A</v>
      </c>
      <c r="Z1296" s="40" t="e">
        <f>VLOOKUP($B1296,期貨大額交易人未沖銷部位!$A$4:$O$499,10,FALSE)</f>
        <v>#N/A</v>
      </c>
      <c r="AA1296" s="40" t="e">
        <f>VLOOKUP($B1296,期貨大額交易人未沖銷部位!$A$4:$O$499,13,FALSE)</f>
        <v>#N/A</v>
      </c>
      <c r="AB1296" s="40" t="e">
        <f>VLOOKUP($B1296,期貨大額交易人未沖銷部位!$A$4:$O$499,14,FALSE)</f>
        <v>#N/A</v>
      </c>
      <c r="AC1296" s="40" t="e">
        <f>VLOOKUP($B1296,期貨大額交易人未沖銷部位!$A$4:$O$499,15,FALSE)</f>
        <v>#N/A</v>
      </c>
      <c r="AD1296" s="33" t="e">
        <f>VLOOKUP($B1296,三大美股走勢!$A$4:$J$495,4,FALSE)</f>
        <v>#N/A</v>
      </c>
      <c r="AE1296" s="33" t="e">
        <f>VLOOKUP($B1296,三大美股走勢!$A$4:$J$495,7,FALSE)</f>
        <v>#N/A</v>
      </c>
      <c r="AF1296" s="33" t="e">
        <f>VLOOKUP($B1296,三大美股走勢!$A$4:$J$495,10,FALSE)</f>
        <v>#N/A</v>
      </c>
    </row>
    <row r="1297" spans="2:32">
      <c r="B1297" s="32">
        <v>44076</v>
      </c>
      <c r="C1297" s="33" t="e">
        <f>VLOOKUP($B1297,大盤與近月台指!$A$4:$I$499,2,FALSE)</f>
        <v>#N/A</v>
      </c>
      <c r="D1297" s="34" t="e">
        <f>VLOOKUP($B1297,大盤與近月台指!$A$4:$I$499,3,FALSE)</f>
        <v>#N/A</v>
      </c>
      <c r="E1297" s="35" t="e">
        <f>VLOOKUP($B1297,大盤與近月台指!$A$4:$I$499,4,FALSE)</f>
        <v>#N/A</v>
      </c>
      <c r="F1297" s="33" t="e">
        <f>VLOOKUP($B1297,大盤與近月台指!$A$4:$I$499,5,FALSE)</f>
        <v>#N/A</v>
      </c>
      <c r="G1297" s="49" t="e">
        <f>VLOOKUP($B1297,三大法人買賣超!$A$4:$I$500,3,FALSE)</f>
        <v>#N/A</v>
      </c>
      <c r="H1297" s="34" t="e">
        <f>VLOOKUP($B1297,三大法人買賣超!$A$4:$I$500,5,FALSE)</f>
        <v>#N/A</v>
      </c>
      <c r="I1297" s="27" t="e">
        <f>VLOOKUP($B1297,三大法人買賣超!$A$4:$I$500,7,FALSE)</f>
        <v>#N/A</v>
      </c>
      <c r="J1297" s="27" t="e">
        <f>VLOOKUP($B1297,三大法人買賣超!$A$4:$I$500,9,FALSE)</f>
        <v>#N/A</v>
      </c>
      <c r="K1297" s="37">
        <f>新台幣匯率美元指數!B1298</f>
        <v>0</v>
      </c>
      <c r="L1297" s="38">
        <f>新台幣匯率美元指數!C1298</f>
        <v>0</v>
      </c>
      <c r="M1297" s="39">
        <f>新台幣匯率美元指數!D1298</f>
        <v>0</v>
      </c>
      <c r="N1297" s="27" t="e">
        <f>VLOOKUP($B1297,外資期貨未平倉口數!$A$4:$M$499,4,FALSE)</f>
        <v>#N/A</v>
      </c>
      <c r="O1297" s="27" t="e">
        <f>VLOOKUP($B1297,外資期貨未平倉口數!$A$4:$M$499,9,FALSE)</f>
        <v>#N/A</v>
      </c>
      <c r="P1297" s="27" t="e">
        <f>VLOOKUP($B1297,外資期貨未平倉口數!$A$4:$M$499,10,FALSE)</f>
        <v>#N/A</v>
      </c>
      <c r="Q1297" s="27" t="e">
        <f>VLOOKUP($B1297,外資期貨未平倉口數!$A$4:$M$499,11,FALSE)</f>
        <v>#N/A</v>
      </c>
      <c r="R1297" s="64" t="e">
        <f>VLOOKUP($B1297,選擇權未平倉餘額!$A$4:$I$500,6,FALSE)</f>
        <v>#N/A</v>
      </c>
      <c r="S1297" s="64" t="e">
        <f>VLOOKUP($B1297,選擇權未平倉餘額!$A$4:$I$500,7,FALSE)</f>
        <v>#N/A</v>
      </c>
      <c r="T1297" s="64" t="e">
        <f>VLOOKUP($B1297,選擇權未平倉餘額!$A$4:$I$500,8,FALSE)</f>
        <v>#N/A</v>
      </c>
      <c r="U1297" s="64" t="e">
        <f>VLOOKUP($B1297,選擇權未平倉餘額!$A$4:$I$500,9,FALSE)</f>
        <v>#N/A</v>
      </c>
      <c r="V1297" s="39" t="e">
        <f>VLOOKUP($B1297,臺指選擇權P_C_Ratios!$A$4:$C$500,3,FALSE)</f>
        <v>#N/A</v>
      </c>
      <c r="W1297" s="41" t="e">
        <f>VLOOKUP($B1297,散戶多空比!$A$6:$L$500,12,FALSE)</f>
        <v>#N/A</v>
      </c>
      <c r="X1297" s="40" t="e">
        <f>VLOOKUP($B1297,期貨大額交易人未沖銷部位!$A$4:$O$499,4,FALSE)</f>
        <v>#N/A</v>
      </c>
      <c r="Y1297" s="40" t="e">
        <f>VLOOKUP($B1297,期貨大額交易人未沖銷部位!$A$4:$O$499,7,FALSE)</f>
        <v>#N/A</v>
      </c>
      <c r="Z1297" s="40" t="e">
        <f>VLOOKUP($B1297,期貨大額交易人未沖銷部位!$A$4:$O$499,10,FALSE)</f>
        <v>#N/A</v>
      </c>
      <c r="AA1297" s="40" t="e">
        <f>VLOOKUP($B1297,期貨大額交易人未沖銷部位!$A$4:$O$499,13,FALSE)</f>
        <v>#N/A</v>
      </c>
      <c r="AB1297" s="40" t="e">
        <f>VLOOKUP($B1297,期貨大額交易人未沖銷部位!$A$4:$O$499,14,FALSE)</f>
        <v>#N/A</v>
      </c>
      <c r="AC1297" s="40" t="e">
        <f>VLOOKUP($B1297,期貨大額交易人未沖銷部位!$A$4:$O$499,15,FALSE)</f>
        <v>#N/A</v>
      </c>
      <c r="AD1297" s="33" t="e">
        <f>VLOOKUP($B1297,三大美股走勢!$A$4:$J$495,4,FALSE)</f>
        <v>#N/A</v>
      </c>
      <c r="AE1297" s="33" t="e">
        <f>VLOOKUP($B1297,三大美股走勢!$A$4:$J$495,7,FALSE)</f>
        <v>#N/A</v>
      </c>
      <c r="AF1297" s="33" t="e">
        <f>VLOOKUP($B1297,三大美股走勢!$A$4:$J$495,10,FALSE)</f>
        <v>#N/A</v>
      </c>
    </row>
    <row r="1298" spans="2:32">
      <c r="B1298" s="32">
        <v>44077</v>
      </c>
      <c r="C1298" s="33" t="e">
        <f>VLOOKUP($B1298,大盤與近月台指!$A$4:$I$499,2,FALSE)</f>
        <v>#N/A</v>
      </c>
      <c r="D1298" s="34" t="e">
        <f>VLOOKUP($B1298,大盤與近月台指!$A$4:$I$499,3,FALSE)</f>
        <v>#N/A</v>
      </c>
      <c r="E1298" s="35" t="e">
        <f>VLOOKUP($B1298,大盤與近月台指!$A$4:$I$499,4,FALSE)</f>
        <v>#N/A</v>
      </c>
      <c r="F1298" s="33" t="e">
        <f>VLOOKUP($B1298,大盤與近月台指!$A$4:$I$499,5,FALSE)</f>
        <v>#N/A</v>
      </c>
      <c r="G1298" s="49" t="e">
        <f>VLOOKUP($B1298,三大法人買賣超!$A$4:$I$500,3,FALSE)</f>
        <v>#N/A</v>
      </c>
      <c r="H1298" s="34" t="e">
        <f>VLOOKUP($B1298,三大法人買賣超!$A$4:$I$500,5,FALSE)</f>
        <v>#N/A</v>
      </c>
      <c r="I1298" s="27" t="e">
        <f>VLOOKUP($B1298,三大法人買賣超!$A$4:$I$500,7,FALSE)</f>
        <v>#N/A</v>
      </c>
      <c r="J1298" s="27" t="e">
        <f>VLOOKUP($B1298,三大法人買賣超!$A$4:$I$500,9,FALSE)</f>
        <v>#N/A</v>
      </c>
      <c r="K1298" s="37">
        <f>新台幣匯率美元指數!B1299</f>
        <v>0</v>
      </c>
      <c r="L1298" s="38">
        <f>新台幣匯率美元指數!C1299</f>
        <v>0</v>
      </c>
      <c r="M1298" s="39">
        <f>新台幣匯率美元指數!D1299</f>
        <v>0</v>
      </c>
      <c r="N1298" s="27" t="e">
        <f>VLOOKUP($B1298,外資期貨未平倉口數!$A$4:$M$499,4,FALSE)</f>
        <v>#N/A</v>
      </c>
      <c r="O1298" s="27" t="e">
        <f>VLOOKUP($B1298,外資期貨未平倉口數!$A$4:$M$499,9,FALSE)</f>
        <v>#N/A</v>
      </c>
      <c r="P1298" s="27" t="e">
        <f>VLOOKUP($B1298,外資期貨未平倉口數!$A$4:$M$499,10,FALSE)</f>
        <v>#N/A</v>
      </c>
      <c r="Q1298" s="27" t="e">
        <f>VLOOKUP($B1298,外資期貨未平倉口數!$A$4:$M$499,11,FALSE)</f>
        <v>#N/A</v>
      </c>
      <c r="R1298" s="64" t="e">
        <f>VLOOKUP($B1298,選擇權未平倉餘額!$A$4:$I$500,6,FALSE)</f>
        <v>#N/A</v>
      </c>
      <c r="S1298" s="64" t="e">
        <f>VLOOKUP($B1298,選擇權未平倉餘額!$A$4:$I$500,7,FALSE)</f>
        <v>#N/A</v>
      </c>
      <c r="T1298" s="64" t="e">
        <f>VLOOKUP($B1298,選擇權未平倉餘額!$A$4:$I$500,8,FALSE)</f>
        <v>#N/A</v>
      </c>
      <c r="U1298" s="64" t="e">
        <f>VLOOKUP($B1298,選擇權未平倉餘額!$A$4:$I$500,9,FALSE)</f>
        <v>#N/A</v>
      </c>
      <c r="V1298" s="39" t="e">
        <f>VLOOKUP($B1298,臺指選擇權P_C_Ratios!$A$4:$C$500,3,FALSE)</f>
        <v>#N/A</v>
      </c>
      <c r="W1298" s="41" t="e">
        <f>VLOOKUP($B1298,散戶多空比!$A$6:$L$500,12,FALSE)</f>
        <v>#N/A</v>
      </c>
      <c r="X1298" s="40" t="e">
        <f>VLOOKUP($B1298,期貨大額交易人未沖銷部位!$A$4:$O$499,4,FALSE)</f>
        <v>#N/A</v>
      </c>
      <c r="Y1298" s="40" t="e">
        <f>VLOOKUP($B1298,期貨大額交易人未沖銷部位!$A$4:$O$499,7,FALSE)</f>
        <v>#N/A</v>
      </c>
      <c r="Z1298" s="40" t="e">
        <f>VLOOKUP($B1298,期貨大額交易人未沖銷部位!$A$4:$O$499,10,FALSE)</f>
        <v>#N/A</v>
      </c>
      <c r="AA1298" s="40" t="e">
        <f>VLOOKUP($B1298,期貨大額交易人未沖銷部位!$A$4:$O$499,13,FALSE)</f>
        <v>#N/A</v>
      </c>
      <c r="AB1298" s="40" t="e">
        <f>VLOOKUP($B1298,期貨大額交易人未沖銷部位!$A$4:$O$499,14,FALSE)</f>
        <v>#N/A</v>
      </c>
      <c r="AC1298" s="40" t="e">
        <f>VLOOKUP($B1298,期貨大額交易人未沖銷部位!$A$4:$O$499,15,FALSE)</f>
        <v>#N/A</v>
      </c>
      <c r="AD1298" s="33" t="e">
        <f>VLOOKUP($B1298,三大美股走勢!$A$4:$J$495,4,FALSE)</f>
        <v>#N/A</v>
      </c>
      <c r="AE1298" s="33" t="e">
        <f>VLOOKUP($B1298,三大美股走勢!$A$4:$J$495,7,FALSE)</f>
        <v>#N/A</v>
      </c>
      <c r="AF1298" s="33" t="e">
        <f>VLOOKUP($B1298,三大美股走勢!$A$4:$J$495,10,FALSE)</f>
        <v>#N/A</v>
      </c>
    </row>
    <row r="1299" spans="2:32">
      <c r="B1299" s="32">
        <v>44078</v>
      </c>
      <c r="C1299" s="33" t="e">
        <f>VLOOKUP($B1299,大盤與近月台指!$A$4:$I$499,2,FALSE)</f>
        <v>#N/A</v>
      </c>
      <c r="D1299" s="34" t="e">
        <f>VLOOKUP($B1299,大盤與近月台指!$A$4:$I$499,3,FALSE)</f>
        <v>#N/A</v>
      </c>
      <c r="E1299" s="35" t="e">
        <f>VLOOKUP($B1299,大盤與近月台指!$A$4:$I$499,4,FALSE)</f>
        <v>#N/A</v>
      </c>
      <c r="F1299" s="33" t="e">
        <f>VLOOKUP($B1299,大盤與近月台指!$A$4:$I$499,5,FALSE)</f>
        <v>#N/A</v>
      </c>
      <c r="G1299" s="49" t="e">
        <f>VLOOKUP($B1299,三大法人買賣超!$A$4:$I$500,3,FALSE)</f>
        <v>#N/A</v>
      </c>
      <c r="H1299" s="34" t="e">
        <f>VLOOKUP($B1299,三大法人買賣超!$A$4:$I$500,5,FALSE)</f>
        <v>#N/A</v>
      </c>
      <c r="I1299" s="27" t="e">
        <f>VLOOKUP($B1299,三大法人買賣超!$A$4:$I$500,7,FALSE)</f>
        <v>#N/A</v>
      </c>
      <c r="J1299" s="27" t="e">
        <f>VLOOKUP($B1299,三大法人買賣超!$A$4:$I$500,9,FALSE)</f>
        <v>#N/A</v>
      </c>
      <c r="K1299" s="37">
        <f>新台幣匯率美元指數!B1300</f>
        <v>0</v>
      </c>
      <c r="L1299" s="38">
        <f>新台幣匯率美元指數!C1300</f>
        <v>0</v>
      </c>
      <c r="M1299" s="39">
        <f>新台幣匯率美元指數!D1300</f>
        <v>0</v>
      </c>
      <c r="N1299" s="27" t="e">
        <f>VLOOKUP($B1299,外資期貨未平倉口數!$A$4:$M$499,4,FALSE)</f>
        <v>#N/A</v>
      </c>
      <c r="O1299" s="27" t="e">
        <f>VLOOKUP($B1299,外資期貨未平倉口數!$A$4:$M$499,9,FALSE)</f>
        <v>#N/A</v>
      </c>
      <c r="P1299" s="27" t="e">
        <f>VLOOKUP($B1299,外資期貨未平倉口數!$A$4:$M$499,10,FALSE)</f>
        <v>#N/A</v>
      </c>
      <c r="Q1299" s="27" t="e">
        <f>VLOOKUP($B1299,外資期貨未平倉口數!$A$4:$M$499,11,FALSE)</f>
        <v>#N/A</v>
      </c>
      <c r="R1299" s="64" t="e">
        <f>VLOOKUP($B1299,選擇權未平倉餘額!$A$4:$I$500,6,FALSE)</f>
        <v>#N/A</v>
      </c>
      <c r="S1299" s="64" t="e">
        <f>VLOOKUP($B1299,選擇權未平倉餘額!$A$4:$I$500,7,FALSE)</f>
        <v>#N/A</v>
      </c>
      <c r="T1299" s="64" t="e">
        <f>VLOOKUP($B1299,選擇權未平倉餘額!$A$4:$I$500,8,FALSE)</f>
        <v>#N/A</v>
      </c>
      <c r="U1299" s="64" t="e">
        <f>VLOOKUP($B1299,選擇權未平倉餘額!$A$4:$I$500,9,FALSE)</f>
        <v>#N/A</v>
      </c>
      <c r="V1299" s="39" t="e">
        <f>VLOOKUP($B1299,臺指選擇權P_C_Ratios!$A$4:$C$500,3,FALSE)</f>
        <v>#N/A</v>
      </c>
      <c r="W1299" s="41" t="e">
        <f>VLOOKUP($B1299,散戶多空比!$A$6:$L$500,12,FALSE)</f>
        <v>#N/A</v>
      </c>
      <c r="X1299" s="40" t="e">
        <f>VLOOKUP($B1299,期貨大額交易人未沖銷部位!$A$4:$O$499,4,FALSE)</f>
        <v>#N/A</v>
      </c>
      <c r="Y1299" s="40" t="e">
        <f>VLOOKUP($B1299,期貨大額交易人未沖銷部位!$A$4:$O$499,7,FALSE)</f>
        <v>#N/A</v>
      </c>
      <c r="Z1299" s="40" t="e">
        <f>VLOOKUP($B1299,期貨大額交易人未沖銷部位!$A$4:$O$499,10,FALSE)</f>
        <v>#N/A</v>
      </c>
      <c r="AA1299" s="40" t="e">
        <f>VLOOKUP($B1299,期貨大額交易人未沖銷部位!$A$4:$O$499,13,FALSE)</f>
        <v>#N/A</v>
      </c>
      <c r="AB1299" s="40" t="e">
        <f>VLOOKUP($B1299,期貨大額交易人未沖銷部位!$A$4:$O$499,14,FALSE)</f>
        <v>#N/A</v>
      </c>
      <c r="AC1299" s="40" t="e">
        <f>VLOOKUP($B1299,期貨大額交易人未沖銷部位!$A$4:$O$499,15,FALSE)</f>
        <v>#N/A</v>
      </c>
      <c r="AD1299" s="33" t="e">
        <f>VLOOKUP($B1299,三大美股走勢!$A$4:$J$495,4,FALSE)</f>
        <v>#N/A</v>
      </c>
      <c r="AE1299" s="33" t="e">
        <f>VLOOKUP($B1299,三大美股走勢!$A$4:$J$495,7,FALSE)</f>
        <v>#N/A</v>
      </c>
      <c r="AF1299" s="33" t="e">
        <f>VLOOKUP($B1299,三大美股走勢!$A$4:$J$495,10,FALSE)</f>
        <v>#N/A</v>
      </c>
    </row>
    <row r="1300" spans="2:32">
      <c r="B1300" s="32">
        <v>44079</v>
      </c>
      <c r="C1300" s="33" t="e">
        <f>VLOOKUP($B1300,大盤與近月台指!$A$4:$I$499,2,FALSE)</f>
        <v>#N/A</v>
      </c>
      <c r="D1300" s="34" t="e">
        <f>VLOOKUP($B1300,大盤與近月台指!$A$4:$I$499,3,FALSE)</f>
        <v>#N/A</v>
      </c>
      <c r="E1300" s="35" t="e">
        <f>VLOOKUP($B1300,大盤與近月台指!$A$4:$I$499,4,FALSE)</f>
        <v>#N/A</v>
      </c>
      <c r="F1300" s="33" t="e">
        <f>VLOOKUP($B1300,大盤與近月台指!$A$4:$I$499,5,FALSE)</f>
        <v>#N/A</v>
      </c>
      <c r="G1300" s="49" t="e">
        <f>VLOOKUP($B1300,三大法人買賣超!$A$4:$I$500,3,FALSE)</f>
        <v>#N/A</v>
      </c>
      <c r="H1300" s="34" t="e">
        <f>VLOOKUP($B1300,三大法人買賣超!$A$4:$I$500,5,FALSE)</f>
        <v>#N/A</v>
      </c>
      <c r="I1300" s="27" t="e">
        <f>VLOOKUP($B1300,三大法人買賣超!$A$4:$I$500,7,FALSE)</f>
        <v>#N/A</v>
      </c>
      <c r="J1300" s="27" t="e">
        <f>VLOOKUP($B1300,三大法人買賣超!$A$4:$I$500,9,FALSE)</f>
        <v>#N/A</v>
      </c>
      <c r="K1300" s="37">
        <f>新台幣匯率美元指數!B1301</f>
        <v>0</v>
      </c>
      <c r="L1300" s="38">
        <f>新台幣匯率美元指數!C1301</f>
        <v>0</v>
      </c>
      <c r="M1300" s="39">
        <f>新台幣匯率美元指數!D1301</f>
        <v>0</v>
      </c>
      <c r="N1300" s="27" t="e">
        <f>VLOOKUP($B1300,外資期貨未平倉口數!$A$4:$M$499,4,FALSE)</f>
        <v>#N/A</v>
      </c>
      <c r="O1300" s="27" t="e">
        <f>VLOOKUP($B1300,外資期貨未平倉口數!$A$4:$M$499,9,FALSE)</f>
        <v>#N/A</v>
      </c>
      <c r="P1300" s="27" t="e">
        <f>VLOOKUP($B1300,外資期貨未平倉口數!$A$4:$M$499,10,FALSE)</f>
        <v>#N/A</v>
      </c>
      <c r="Q1300" s="27" t="e">
        <f>VLOOKUP($B1300,外資期貨未平倉口數!$A$4:$M$499,11,FALSE)</f>
        <v>#N/A</v>
      </c>
      <c r="R1300" s="64" t="e">
        <f>VLOOKUP($B1300,選擇權未平倉餘額!$A$4:$I$500,6,FALSE)</f>
        <v>#N/A</v>
      </c>
      <c r="S1300" s="64" t="e">
        <f>VLOOKUP($B1300,選擇權未平倉餘額!$A$4:$I$500,7,FALSE)</f>
        <v>#N/A</v>
      </c>
      <c r="T1300" s="64" t="e">
        <f>VLOOKUP($B1300,選擇權未平倉餘額!$A$4:$I$500,8,FALSE)</f>
        <v>#N/A</v>
      </c>
      <c r="U1300" s="64" t="e">
        <f>VLOOKUP($B1300,選擇權未平倉餘額!$A$4:$I$500,9,FALSE)</f>
        <v>#N/A</v>
      </c>
      <c r="V1300" s="39" t="e">
        <f>VLOOKUP($B1300,臺指選擇權P_C_Ratios!$A$4:$C$500,3,FALSE)</f>
        <v>#N/A</v>
      </c>
      <c r="W1300" s="41" t="e">
        <f>VLOOKUP($B1300,散戶多空比!$A$6:$L$500,12,FALSE)</f>
        <v>#N/A</v>
      </c>
      <c r="X1300" s="40" t="e">
        <f>VLOOKUP($B1300,期貨大額交易人未沖銷部位!$A$4:$O$499,4,FALSE)</f>
        <v>#N/A</v>
      </c>
      <c r="Y1300" s="40" t="e">
        <f>VLOOKUP($B1300,期貨大額交易人未沖銷部位!$A$4:$O$499,7,FALSE)</f>
        <v>#N/A</v>
      </c>
      <c r="Z1300" s="40" t="e">
        <f>VLOOKUP($B1300,期貨大額交易人未沖銷部位!$A$4:$O$499,10,FALSE)</f>
        <v>#N/A</v>
      </c>
      <c r="AA1300" s="40" t="e">
        <f>VLOOKUP($B1300,期貨大額交易人未沖銷部位!$A$4:$O$499,13,FALSE)</f>
        <v>#N/A</v>
      </c>
      <c r="AB1300" s="40" t="e">
        <f>VLOOKUP($B1300,期貨大額交易人未沖銷部位!$A$4:$O$499,14,FALSE)</f>
        <v>#N/A</v>
      </c>
      <c r="AC1300" s="40" t="e">
        <f>VLOOKUP($B1300,期貨大額交易人未沖銷部位!$A$4:$O$499,15,FALSE)</f>
        <v>#N/A</v>
      </c>
      <c r="AD1300" s="33" t="e">
        <f>VLOOKUP($B1300,三大美股走勢!$A$4:$J$495,4,FALSE)</f>
        <v>#N/A</v>
      </c>
      <c r="AE1300" s="33" t="e">
        <f>VLOOKUP($B1300,三大美股走勢!$A$4:$J$495,7,FALSE)</f>
        <v>#N/A</v>
      </c>
      <c r="AF1300" s="33" t="e">
        <f>VLOOKUP($B1300,三大美股走勢!$A$4:$J$495,10,FALSE)</f>
        <v>#N/A</v>
      </c>
    </row>
    <row r="1301" spans="2:32">
      <c r="B1301" s="32">
        <v>44080</v>
      </c>
      <c r="C1301" s="33" t="e">
        <f>VLOOKUP($B1301,大盤與近月台指!$A$4:$I$499,2,FALSE)</f>
        <v>#N/A</v>
      </c>
      <c r="D1301" s="34" t="e">
        <f>VLOOKUP($B1301,大盤與近月台指!$A$4:$I$499,3,FALSE)</f>
        <v>#N/A</v>
      </c>
      <c r="E1301" s="35" t="e">
        <f>VLOOKUP($B1301,大盤與近月台指!$A$4:$I$499,4,FALSE)</f>
        <v>#N/A</v>
      </c>
      <c r="F1301" s="33" t="e">
        <f>VLOOKUP($B1301,大盤與近月台指!$A$4:$I$499,5,FALSE)</f>
        <v>#N/A</v>
      </c>
      <c r="G1301" s="49" t="e">
        <f>VLOOKUP($B1301,三大法人買賣超!$A$4:$I$500,3,FALSE)</f>
        <v>#N/A</v>
      </c>
      <c r="H1301" s="34" t="e">
        <f>VLOOKUP($B1301,三大法人買賣超!$A$4:$I$500,5,FALSE)</f>
        <v>#N/A</v>
      </c>
      <c r="I1301" s="27" t="e">
        <f>VLOOKUP($B1301,三大法人買賣超!$A$4:$I$500,7,FALSE)</f>
        <v>#N/A</v>
      </c>
      <c r="J1301" s="27" t="e">
        <f>VLOOKUP($B1301,三大法人買賣超!$A$4:$I$500,9,FALSE)</f>
        <v>#N/A</v>
      </c>
      <c r="K1301" s="37">
        <f>新台幣匯率美元指數!B1302</f>
        <v>0</v>
      </c>
      <c r="L1301" s="38">
        <f>新台幣匯率美元指數!C1302</f>
        <v>0</v>
      </c>
      <c r="M1301" s="39">
        <f>新台幣匯率美元指數!D1302</f>
        <v>0</v>
      </c>
      <c r="N1301" s="27" t="e">
        <f>VLOOKUP($B1301,外資期貨未平倉口數!$A$4:$M$499,4,FALSE)</f>
        <v>#N/A</v>
      </c>
      <c r="O1301" s="27" t="e">
        <f>VLOOKUP($B1301,外資期貨未平倉口數!$A$4:$M$499,9,FALSE)</f>
        <v>#N/A</v>
      </c>
      <c r="P1301" s="27" t="e">
        <f>VLOOKUP($B1301,外資期貨未平倉口數!$A$4:$M$499,10,FALSE)</f>
        <v>#N/A</v>
      </c>
      <c r="Q1301" s="27" t="e">
        <f>VLOOKUP($B1301,外資期貨未平倉口數!$A$4:$M$499,11,FALSE)</f>
        <v>#N/A</v>
      </c>
      <c r="R1301" s="64" t="e">
        <f>VLOOKUP($B1301,選擇權未平倉餘額!$A$4:$I$500,6,FALSE)</f>
        <v>#N/A</v>
      </c>
      <c r="S1301" s="64" t="e">
        <f>VLOOKUP($B1301,選擇權未平倉餘額!$A$4:$I$500,7,FALSE)</f>
        <v>#N/A</v>
      </c>
      <c r="T1301" s="64" t="e">
        <f>VLOOKUP($B1301,選擇權未平倉餘額!$A$4:$I$500,8,FALSE)</f>
        <v>#N/A</v>
      </c>
      <c r="U1301" s="64" t="e">
        <f>VLOOKUP($B1301,選擇權未平倉餘額!$A$4:$I$500,9,FALSE)</f>
        <v>#N/A</v>
      </c>
      <c r="V1301" s="39" t="e">
        <f>VLOOKUP($B1301,臺指選擇權P_C_Ratios!$A$4:$C$500,3,FALSE)</f>
        <v>#N/A</v>
      </c>
      <c r="W1301" s="41" t="e">
        <f>VLOOKUP($B1301,散戶多空比!$A$6:$L$500,12,FALSE)</f>
        <v>#N/A</v>
      </c>
      <c r="X1301" s="40" t="e">
        <f>VLOOKUP($B1301,期貨大額交易人未沖銷部位!$A$4:$O$499,4,FALSE)</f>
        <v>#N/A</v>
      </c>
      <c r="Y1301" s="40" t="e">
        <f>VLOOKUP($B1301,期貨大額交易人未沖銷部位!$A$4:$O$499,7,FALSE)</f>
        <v>#N/A</v>
      </c>
      <c r="Z1301" s="40" t="e">
        <f>VLOOKUP($B1301,期貨大額交易人未沖銷部位!$A$4:$O$499,10,FALSE)</f>
        <v>#N/A</v>
      </c>
      <c r="AA1301" s="40" t="e">
        <f>VLOOKUP($B1301,期貨大額交易人未沖銷部位!$A$4:$O$499,13,FALSE)</f>
        <v>#N/A</v>
      </c>
      <c r="AB1301" s="40" t="e">
        <f>VLOOKUP($B1301,期貨大額交易人未沖銷部位!$A$4:$O$499,14,FALSE)</f>
        <v>#N/A</v>
      </c>
      <c r="AC1301" s="40" t="e">
        <f>VLOOKUP($B1301,期貨大額交易人未沖銷部位!$A$4:$O$499,15,FALSE)</f>
        <v>#N/A</v>
      </c>
      <c r="AD1301" s="33" t="e">
        <f>VLOOKUP($B1301,三大美股走勢!$A$4:$J$495,4,FALSE)</f>
        <v>#N/A</v>
      </c>
      <c r="AE1301" s="33" t="e">
        <f>VLOOKUP($B1301,三大美股走勢!$A$4:$J$495,7,FALSE)</f>
        <v>#N/A</v>
      </c>
      <c r="AF1301" s="33" t="e">
        <f>VLOOKUP($B1301,三大美股走勢!$A$4:$J$495,10,FALSE)</f>
        <v>#N/A</v>
      </c>
    </row>
    <row r="1302" spans="2:32">
      <c r="B1302" s="32">
        <v>44081</v>
      </c>
      <c r="C1302" s="33" t="e">
        <f>VLOOKUP($B1302,大盤與近月台指!$A$4:$I$499,2,FALSE)</f>
        <v>#N/A</v>
      </c>
      <c r="D1302" s="34" t="e">
        <f>VLOOKUP($B1302,大盤與近月台指!$A$4:$I$499,3,FALSE)</f>
        <v>#N/A</v>
      </c>
      <c r="E1302" s="35" t="e">
        <f>VLOOKUP($B1302,大盤與近月台指!$A$4:$I$499,4,FALSE)</f>
        <v>#N/A</v>
      </c>
      <c r="F1302" s="33" t="e">
        <f>VLOOKUP($B1302,大盤與近月台指!$A$4:$I$499,5,FALSE)</f>
        <v>#N/A</v>
      </c>
      <c r="G1302" s="49" t="e">
        <f>VLOOKUP($B1302,三大法人買賣超!$A$4:$I$500,3,FALSE)</f>
        <v>#N/A</v>
      </c>
      <c r="H1302" s="34" t="e">
        <f>VLOOKUP($B1302,三大法人買賣超!$A$4:$I$500,5,FALSE)</f>
        <v>#N/A</v>
      </c>
      <c r="I1302" s="27" t="e">
        <f>VLOOKUP($B1302,三大法人買賣超!$A$4:$I$500,7,FALSE)</f>
        <v>#N/A</v>
      </c>
      <c r="J1302" s="27" t="e">
        <f>VLOOKUP($B1302,三大法人買賣超!$A$4:$I$500,9,FALSE)</f>
        <v>#N/A</v>
      </c>
      <c r="K1302" s="37">
        <f>新台幣匯率美元指數!B1303</f>
        <v>0</v>
      </c>
      <c r="L1302" s="38">
        <f>新台幣匯率美元指數!C1303</f>
        <v>0</v>
      </c>
      <c r="M1302" s="39">
        <f>新台幣匯率美元指數!D1303</f>
        <v>0</v>
      </c>
      <c r="N1302" s="27" t="e">
        <f>VLOOKUP($B1302,外資期貨未平倉口數!$A$4:$M$499,4,FALSE)</f>
        <v>#N/A</v>
      </c>
      <c r="O1302" s="27" t="e">
        <f>VLOOKUP($B1302,外資期貨未平倉口數!$A$4:$M$499,9,FALSE)</f>
        <v>#N/A</v>
      </c>
      <c r="P1302" s="27" t="e">
        <f>VLOOKUP($B1302,外資期貨未平倉口數!$A$4:$M$499,10,FALSE)</f>
        <v>#N/A</v>
      </c>
      <c r="Q1302" s="27" t="e">
        <f>VLOOKUP($B1302,外資期貨未平倉口數!$A$4:$M$499,11,FALSE)</f>
        <v>#N/A</v>
      </c>
      <c r="R1302" s="64" t="e">
        <f>VLOOKUP($B1302,選擇權未平倉餘額!$A$4:$I$500,6,FALSE)</f>
        <v>#N/A</v>
      </c>
      <c r="S1302" s="64" t="e">
        <f>VLOOKUP($B1302,選擇權未平倉餘額!$A$4:$I$500,7,FALSE)</f>
        <v>#N/A</v>
      </c>
      <c r="T1302" s="64" t="e">
        <f>VLOOKUP($B1302,選擇權未平倉餘額!$A$4:$I$500,8,FALSE)</f>
        <v>#N/A</v>
      </c>
      <c r="U1302" s="64" t="e">
        <f>VLOOKUP($B1302,選擇權未平倉餘額!$A$4:$I$500,9,FALSE)</f>
        <v>#N/A</v>
      </c>
      <c r="V1302" s="39" t="e">
        <f>VLOOKUP($B1302,臺指選擇權P_C_Ratios!$A$4:$C$500,3,FALSE)</f>
        <v>#N/A</v>
      </c>
      <c r="W1302" s="41" t="e">
        <f>VLOOKUP($B1302,散戶多空比!$A$6:$L$500,12,FALSE)</f>
        <v>#N/A</v>
      </c>
      <c r="X1302" s="40" t="e">
        <f>VLOOKUP($B1302,期貨大額交易人未沖銷部位!$A$4:$O$499,4,FALSE)</f>
        <v>#N/A</v>
      </c>
      <c r="Y1302" s="40" t="e">
        <f>VLOOKUP($B1302,期貨大額交易人未沖銷部位!$A$4:$O$499,7,FALSE)</f>
        <v>#N/A</v>
      </c>
      <c r="Z1302" s="40" t="e">
        <f>VLOOKUP($B1302,期貨大額交易人未沖銷部位!$A$4:$O$499,10,FALSE)</f>
        <v>#N/A</v>
      </c>
      <c r="AA1302" s="40" t="e">
        <f>VLOOKUP($B1302,期貨大額交易人未沖銷部位!$A$4:$O$499,13,FALSE)</f>
        <v>#N/A</v>
      </c>
      <c r="AB1302" s="40" t="e">
        <f>VLOOKUP($B1302,期貨大額交易人未沖銷部位!$A$4:$O$499,14,FALSE)</f>
        <v>#N/A</v>
      </c>
      <c r="AC1302" s="40" t="e">
        <f>VLOOKUP($B1302,期貨大額交易人未沖銷部位!$A$4:$O$499,15,FALSE)</f>
        <v>#N/A</v>
      </c>
      <c r="AD1302" s="33" t="e">
        <f>VLOOKUP($B1302,三大美股走勢!$A$4:$J$495,4,FALSE)</f>
        <v>#N/A</v>
      </c>
      <c r="AE1302" s="33" t="e">
        <f>VLOOKUP($B1302,三大美股走勢!$A$4:$J$495,7,FALSE)</f>
        <v>#N/A</v>
      </c>
      <c r="AF1302" s="33" t="e">
        <f>VLOOKUP($B1302,三大美股走勢!$A$4:$J$495,10,FALSE)</f>
        <v>#N/A</v>
      </c>
    </row>
    <row r="1303" spans="2:32">
      <c r="B1303" s="32">
        <v>44082</v>
      </c>
      <c r="C1303" s="33" t="e">
        <f>VLOOKUP($B1303,大盤與近月台指!$A$4:$I$499,2,FALSE)</f>
        <v>#N/A</v>
      </c>
      <c r="D1303" s="34" t="e">
        <f>VLOOKUP($B1303,大盤與近月台指!$A$4:$I$499,3,FALSE)</f>
        <v>#N/A</v>
      </c>
      <c r="E1303" s="35" t="e">
        <f>VLOOKUP($B1303,大盤與近月台指!$A$4:$I$499,4,FALSE)</f>
        <v>#N/A</v>
      </c>
      <c r="F1303" s="33" t="e">
        <f>VLOOKUP($B1303,大盤與近月台指!$A$4:$I$499,5,FALSE)</f>
        <v>#N/A</v>
      </c>
      <c r="G1303" s="49" t="e">
        <f>VLOOKUP($B1303,三大法人買賣超!$A$4:$I$500,3,FALSE)</f>
        <v>#N/A</v>
      </c>
      <c r="H1303" s="34" t="e">
        <f>VLOOKUP($B1303,三大法人買賣超!$A$4:$I$500,5,FALSE)</f>
        <v>#N/A</v>
      </c>
      <c r="I1303" s="27" t="e">
        <f>VLOOKUP($B1303,三大法人買賣超!$A$4:$I$500,7,FALSE)</f>
        <v>#N/A</v>
      </c>
      <c r="J1303" s="27" t="e">
        <f>VLOOKUP($B1303,三大法人買賣超!$A$4:$I$500,9,FALSE)</f>
        <v>#N/A</v>
      </c>
      <c r="K1303" s="37">
        <f>新台幣匯率美元指數!B1304</f>
        <v>0</v>
      </c>
      <c r="L1303" s="38">
        <f>新台幣匯率美元指數!C1304</f>
        <v>0</v>
      </c>
      <c r="M1303" s="39">
        <f>新台幣匯率美元指數!D1304</f>
        <v>0</v>
      </c>
      <c r="N1303" s="27" t="e">
        <f>VLOOKUP($B1303,外資期貨未平倉口數!$A$4:$M$499,4,FALSE)</f>
        <v>#N/A</v>
      </c>
      <c r="O1303" s="27" t="e">
        <f>VLOOKUP($B1303,外資期貨未平倉口數!$A$4:$M$499,9,FALSE)</f>
        <v>#N/A</v>
      </c>
      <c r="P1303" s="27" t="e">
        <f>VLOOKUP($B1303,外資期貨未平倉口數!$A$4:$M$499,10,FALSE)</f>
        <v>#N/A</v>
      </c>
      <c r="Q1303" s="27" t="e">
        <f>VLOOKUP($B1303,外資期貨未平倉口數!$A$4:$M$499,11,FALSE)</f>
        <v>#N/A</v>
      </c>
      <c r="R1303" s="64" t="e">
        <f>VLOOKUP($B1303,選擇權未平倉餘額!$A$4:$I$500,6,FALSE)</f>
        <v>#N/A</v>
      </c>
      <c r="S1303" s="64" t="e">
        <f>VLOOKUP($B1303,選擇權未平倉餘額!$A$4:$I$500,7,FALSE)</f>
        <v>#N/A</v>
      </c>
      <c r="T1303" s="64" t="e">
        <f>VLOOKUP($B1303,選擇權未平倉餘額!$A$4:$I$500,8,FALSE)</f>
        <v>#N/A</v>
      </c>
      <c r="U1303" s="64" t="e">
        <f>VLOOKUP($B1303,選擇權未平倉餘額!$A$4:$I$500,9,FALSE)</f>
        <v>#N/A</v>
      </c>
      <c r="V1303" s="39" t="e">
        <f>VLOOKUP($B1303,臺指選擇權P_C_Ratios!$A$4:$C$500,3,FALSE)</f>
        <v>#N/A</v>
      </c>
      <c r="W1303" s="41" t="e">
        <f>VLOOKUP($B1303,散戶多空比!$A$6:$L$500,12,FALSE)</f>
        <v>#N/A</v>
      </c>
      <c r="X1303" s="40" t="e">
        <f>VLOOKUP($B1303,期貨大額交易人未沖銷部位!$A$4:$O$499,4,FALSE)</f>
        <v>#N/A</v>
      </c>
      <c r="Y1303" s="40" t="e">
        <f>VLOOKUP($B1303,期貨大額交易人未沖銷部位!$A$4:$O$499,7,FALSE)</f>
        <v>#N/A</v>
      </c>
      <c r="Z1303" s="40" t="e">
        <f>VLOOKUP($B1303,期貨大額交易人未沖銷部位!$A$4:$O$499,10,FALSE)</f>
        <v>#N/A</v>
      </c>
      <c r="AA1303" s="40" t="e">
        <f>VLOOKUP($B1303,期貨大額交易人未沖銷部位!$A$4:$O$499,13,FALSE)</f>
        <v>#N/A</v>
      </c>
      <c r="AB1303" s="40" t="e">
        <f>VLOOKUP($B1303,期貨大額交易人未沖銷部位!$A$4:$O$499,14,FALSE)</f>
        <v>#N/A</v>
      </c>
      <c r="AC1303" s="40" t="e">
        <f>VLOOKUP($B1303,期貨大額交易人未沖銷部位!$A$4:$O$499,15,FALSE)</f>
        <v>#N/A</v>
      </c>
      <c r="AD1303" s="33" t="e">
        <f>VLOOKUP($B1303,三大美股走勢!$A$4:$J$495,4,FALSE)</f>
        <v>#N/A</v>
      </c>
      <c r="AE1303" s="33" t="e">
        <f>VLOOKUP($B1303,三大美股走勢!$A$4:$J$495,7,FALSE)</f>
        <v>#N/A</v>
      </c>
      <c r="AF1303" s="33" t="e">
        <f>VLOOKUP($B1303,三大美股走勢!$A$4:$J$495,10,FALSE)</f>
        <v>#N/A</v>
      </c>
    </row>
    <row r="1304" spans="2:32">
      <c r="B1304" s="32">
        <v>44083</v>
      </c>
      <c r="C1304" s="33" t="e">
        <f>VLOOKUP($B1304,大盤與近月台指!$A$4:$I$499,2,FALSE)</f>
        <v>#N/A</v>
      </c>
      <c r="D1304" s="34" t="e">
        <f>VLOOKUP($B1304,大盤與近月台指!$A$4:$I$499,3,FALSE)</f>
        <v>#N/A</v>
      </c>
      <c r="E1304" s="35" t="e">
        <f>VLOOKUP($B1304,大盤與近月台指!$A$4:$I$499,4,FALSE)</f>
        <v>#N/A</v>
      </c>
      <c r="F1304" s="33" t="e">
        <f>VLOOKUP($B1304,大盤與近月台指!$A$4:$I$499,5,FALSE)</f>
        <v>#N/A</v>
      </c>
      <c r="G1304" s="49" t="e">
        <f>VLOOKUP($B1304,三大法人買賣超!$A$4:$I$500,3,FALSE)</f>
        <v>#N/A</v>
      </c>
      <c r="H1304" s="34" t="e">
        <f>VLOOKUP($B1304,三大法人買賣超!$A$4:$I$500,5,FALSE)</f>
        <v>#N/A</v>
      </c>
      <c r="I1304" s="27" t="e">
        <f>VLOOKUP($B1304,三大法人買賣超!$A$4:$I$500,7,FALSE)</f>
        <v>#N/A</v>
      </c>
      <c r="J1304" s="27" t="e">
        <f>VLOOKUP($B1304,三大法人買賣超!$A$4:$I$500,9,FALSE)</f>
        <v>#N/A</v>
      </c>
      <c r="K1304" s="37">
        <f>新台幣匯率美元指數!B1305</f>
        <v>0</v>
      </c>
      <c r="L1304" s="38">
        <f>新台幣匯率美元指數!C1305</f>
        <v>0</v>
      </c>
      <c r="M1304" s="39">
        <f>新台幣匯率美元指數!D1305</f>
        <v>0</v>
      </c>
      <c r="N1304" s="27" t="e">
        <f>VLOOKUP($B1304,外資期貨未平倉口數!$A$4:$M$499,4,FALSE)</f>
        <v>#N/A</v>
      </c>
      <c r="O1304" s="27" t="e">
        <f>VLOOKUP($B1304,外資期貨未平倉口數!$A$4:$M$499,9,FALSE)</f>
        <v>#N/A</v>
      </c>
      <c r="P1304" s="27" t="e">
        <f>VLOOKUP($B1304,外資期貨未平倉口數!$A$4:$M$499,10,FALSE)</f>
        <v>#N/A</v>
      </c>
      <c r="Q1304" s="27" t="e">
        <f>VLOOKUP($B1304,外資期貨未平倉口數!$A$4:$M$499,11,FALSE)</f>
        <v>#N/A</v>
      </c>
      <c r="R1304" s="64" t="e">
        <f>VLOOKUP($B1304,選擇權未平倉餘額!$A$4:$I$500,6,FALSE)</f>
        <v>#N/A</v>
      </c>
      <c r="S1304" s="64" t="e">
        <f>VLOOKUP($B1304,選擇權未平倉餘額!$A$4:$I$500,7,FALSE)</f>
        <v>#N/A</v>
      </c>
      <c r="T1304" s="64" t="e">
        <f>VLOOKUP($B1304,選擇權未平倉餘額!$A$4:$I$500,8,FALSE)</f>
        <v>#N/A</v>
      </c>
      <c r="U1304" s="64" t="e">
        <f>VLOOKUP($B1304,選擇權未平倉餘額!$A$4:$I$500,9,FALSE)</f>
        <v>#N/A</v>
      </c>
      <c r="V1304" s="39" t="e">
        <f>VLOOKUP($B1304,臺指選擇權P_C_Ratios!$A$4:$C$500,3,FALSE)</f>
        <v>#N/A</v>
      </c>
      <c r="W1304" s="41" t="e">
        <f>VLOOKUP($B1304,散戶多空比!$A$6:$L$500,12,FALSE)</f>
        <v>#N/A</v>
      </c>
      <c r="X1304" s="40" t="e">
        <f>VLOOKUP($B1304,期貨大額交易人未沖銷部位!$A$4:$O$499,4,FALSE)</f>
        <v>#N/A</v>
      </c>
      <c r="Y1304" s="40" t="e">
        <f>VLOOKUP($B1304,期貨大額交易人未沖銷部位!$A$4:$O$499,7,FALSE)</f>
        <v>#N/A</v>
      </c>
      <c r="Z1304" s="40" t="e">
        <f>VLOOKUP($B1304,期貨大額交易人未沖銷部位!$A$4:$O$499,10,FALSE)</f>
        <v>#N/A</v>
      </c>
      <c r="AA1304" s="40" t="e">
        <f>VLOOKUP($B1304,期貨大額交易人未沖銷部位!$A$4:$O$499,13,FALSE)</f>
        <v>#N/A</v>
      </c>
      <c r="AB1304" s="40" t="e">
        <f>VLOOKUP($B1304,期貨大額交易人未沖銷部位!$A$4:$O$499,14,FALSE)</f>
        <v>#N/A</v>
      </c>
      <c r="AC1304" s="40" t="e">
        <f>VLOOKUP($B1304,期貨大額交易人未沖銷部位!$A$4:$O$499,15,FALSE)</f>
        <v>#N/A</v>
      </c>
      <c r="AD1304" s="33" t="e">
        <f>VLOOKUP($B1304,三大美股走勢!$A$4:$J$495,4,FALSE)</f>
        <v>#N/A</v>
      </c>
      <c r="AE1304" s="33" t="e">
        <f>VLOOKUP($B1304,三大美股走勢!$A$4:$J$495,7,FALSE)</f>
        <v>#N/A</v>
      </c>
      <c r="AF1304" s="33" t="e">
        <f>VLOOKUP($B1304,三大美股走勢!$A$4:$J$495,10,FALSE)</f>
        <v>#N/A</v>
      </c>
    </row>
    <row r="1305" spans="2:32">
      <c r="B1305" s="32">
        <v>44084</v>
      </c>
      <c r="C1305" s="33" t="e">
        <f>VLOOKUP($B1305,大盤與近月台指!$A$4:$I$499,2,FALSE)</f>
        <v>#N/A</v>
      </c>
      <c r="D1305" s="34" t="e">
        <f>VLOOKUP($B1305,大盤與近月台指!$A$4:$I$499,3,FALSE)</f>
        <v>#N/A</v>
      </c>
      <c r="E1305" s="35" t="e">
        <f>VLOOKUP($B1305,大盤與近月台指!$A$4:$I$499,4,FALSE)</f>
        <v>#N/A</v>
      </c>
      <c r="F1305" s="33" t="e">
        <f>VLOOKUP($B1305,大盤與近月台指!$A$4:$I$499,5,FALSE)</f>
        <v>#N/A</v>
      </c>
      <c r="G1305" s="49" t="e">
        <f>VLOOKUP($B1305,三大法人買賣超!$A$4:$I$500,3,FALSE)</f>
        <v>#N/A</v>
      </c>
      <c r="H1305" s="34" t="e">
        <f>VLOOKUP($B1305,三大法人買賣超!$A$4:$I$500,5,FALSE)</f>
        <v>#N/A</v>
      </c>
      <c r="I1305" s="27" t="e">
        <f>VLOOKUP($B1305,三大法人買賣超!$A$4:$I$500,7,FALSE)</f>
        <v>#N/A</v>
      </c>
      <c r="J1305" s="27" t="e">
        <f>VLOOKUP($B1305,三大法人買賣超!$A$4:$I$500,9,FALSE)</f>
        <v>#N/A</v>
      </c>
      <c r="K1305" s="37">
        <f>新台幣匯率美元指數!B1306</f>
        <v>0</v>
      </c>
      <c r="L1305" s="38">
        <f>新台幣匯率美元指數!C1306</f>
        <v>0</v>
      </c>
      <c r="M1305" s="39">
        <f>新台幣匯率美元指數!D1306</f>
        <v>0</v>
      </c>
      <c r="N1305" s="27" t="e">
        <f>VLOOKUP($B1305,外資期貨未平倉口數!$A$4:$M$499,4,FALSE)</f>
        <v>#N/A</v>
      </c>
      <c r="O1305" s="27" t="e">
        <f>VLOOKUP($B1305,外資期貨未平倉口數!$A$4:$M$499,9,FALSE)</f>
        <v>#N/A</v>
      </c>
      <c r="P1305" s="27" t="e">
        <f>VLOOKUP($B1305,外資期貨未平倉口數!$A$4:$M$499,10,FALSE)</f>
        <v>#N/A</v>
      </c>
      <c r="Q1305" s="27" t="e">
        <f>VLOOKUP($B1305,外資期貨未平倉口數!$A$4:$M$499,11,FALSE)</f>
        <v>#N/A</v>
      </c>
      <c r="R1305" s="64" t="e">
        <f>VLOOKUP($B1305,選擇權未平倉餘額!$A$4:$I$500,6,FALSE)</f>
        <v>#N/A</v>
      </c>
      <c r="S1305" s="64" t="e">
        <f>VLOOKUP($B1305,選擇權未平倉餘額!$A$4:$I$500,7,FALSE)</f>
        <v>#N/A</v>
      </c>
      <c r="T1305" s="64" t="e">
        <f>VLOOKUP($B1305,選擇權未平倉餘額!$A$4:$I$500,8,FALSE)</f>
        <v>#N/A</v>
      </c>
      <c r="U1305" s="64" t="e">
        <f>VLOOKUP($B1305,選擇權未平倉餘額!$A$4:$I$500,9,FALSE)</f>
        <v>#N/A</v>
      </c>
      <c r="V1305" s="39" t="e">
        <f>VLOOKUP($B1305,臺指選擇權P_C_Ratios!$A$4:$C$500,3,FALSE)</f>
        <v>#N/A</v>
      </c>
      <c r="W1305" s="41" t="e">
        <f>VLOOKUP($B1305,散戶多空比!$A$6:$L$500,12,FALSE)</f>
        <v>#N/A</v>
      </c>
      <c r="X1305" s="40" t="e">
        <f>VLOOKUP($B1305,期貨大額交易人未沖銷部位!$A$4:$O$499,4,FALSE)</f>
        <v>#N/A</v>
      </c>
      <c r="Y1305" s="40" t="e">
        <f>VLOOKUP($B1305,期貨大額交易人未沖銷部位!$A$4:$O$499,7,FALSE)</f>
        <v>#N/A</v>
      </c>
      <c r="Z1305" s="40" t="e">
        <f>VLOOKUP($B1305,期貨大額交易人未沖銷部位!$A$4:$O$499,10,FALSE)</f>
        <v>#N/A</v>
      </c>
      <c r="AA1305" s="40" t="e">
        <f>VLOOKUP($B1305,期貨大額交易人未沖銷部位!$A$4:$O$499,13,FALSE)</f>
        <v>#N/A</v>
      </c>
      <c r="AB1305" s="40" t="e">
        <f>VLOOKUP($B1305,期貨大額交易人未沖銷部位!$A$4:$O$499,14,FALSE)</f>
        <v>#N/A</v>
      </c>
      <c r="AC1305" s="40" t="e">
        <f>VLOOKUP($B1305,期貨大額交易人未沖銷部位!$A$4:$O$499,15,FALSE)</f>
        <v>#N/A</v>
      </c>
      <c r="AD1305" s="33" t="e">
        <f>VLOOKUP($B1305,三大美股走勢!$A$4:$J$495,4,FALSE)</f>
        <v>#N/A</v>
      </c>
      <c r="AE1305" s="33" t="e">
        <f>VLOOKUP($B1305,三大美股走勢!$A$4:$J$495,7,FALSE)</f>
        <v>#N/A</v>
      </c>
      <c r="AF1305" s="33" t="e">
        <f>VLOOKUP($B1305,三大美股走勢!$A$4:$J$495,10,FALSE)</f>
        <v>#N/A</v>
      </c>
    </row>
    <row r="1306" spans="2:32">
      <c r="B1306" s="32">
        <v>44085</v>
      </c>
      <c r="C1306" s="33" t="e">
        <f>VLOOKUP($B1306,大盤與近月台指!$A$4:$I$499,2,FALSE)</f>
        <v>#N/A</v>
      </c>
      <c r="D1306" s="34" t="e">
        <f>VLOOKUP($B1306,大盤與近月台指!$A$4:$I$499,3,FALSE)</f>
        <v>#N/A</v>
      </c>
      <c r="E1306" s="35" t="e">
        <f>VLOOKUP($B1306,大盤與近月台指!$A$4:$I$499,4,FALSE)</f>
        <v>#N/A</v>
      </c>
      <c r="F1306" s="33" t="e">
        <f>VLOOKUP($B1306,大盤與近月台指!$A$4:$I$499,5,FALSE)</f>
        <v>#N/A</v>
      </c>
      <c r="G1306" s="49" t="e">
        <f>VLOOKUP($B1306,三大法人買賣超!$A$4:$I$500,3,FALSE)</f>
        <v>#N/A</v>
      </c>
      <c r="H1306" s="34" t="e">
        <f>VLOOKUP($B1306,三大法人買賣超!$A$4:$I$500,5,FALSE)</f>
        <v>#N/A</v>
      </c>
      <c r="I1306" s="27" t="e">
        <f>VLOOKUP($B1306,三大法人買賣超!$A$4:$I$500,7,FALSE)</f>
        <v>#N/A</v>
      </c>
      <c r="J1306" s="27" t="e">
        <f>VLOOKUP($B1306,三大法人買賣超!$A$4:$I$500,9,FALSE)</f>
        <v>#N/A</v>
      </c>
      <c r="K1306" s="37">
        <f>新台幣匯率美元指數!B1307</f>
        <v>0</v>
      </c>
      <c r="L1306" s="38">
        <f>新台幣匯率美元指數!C1307</f>
        <v>0</v>
      </c>
      <c r="M1306" s="39">
        <f>新台幣匯率美元指數!D1307</f>
        <v>0</v>
      </c>
      <c r="N1306" s="27" t="e">
        <f>VLOOKUP($B1306,外資期貨未平倉口數!$A$4:$M$499,4,FALSE)</f>
        <v>#N/A</v>
      </c>
      <c r="O1306" s="27" t="e">
        <f>VLOOKUP($B1306,外資期貨未平倉口數!$A$4:$M$499,9,FALSE)</f>
        <v>#N/A</v>
      </c>
      <c r="P1306" s="27" t="e">
        <f>VLOOKUP($B1306,外資期貨未平倉口數!$A$4:$M$499,10,FALSE)</f>
        <v>#N/A</v>
      </c>
      <c r="Q1306" s="27" t="e">
        <f>VLOOKUP($B1306,外資期貨未平倉口數!$A$4:$M$499,11,FALSE)</f>
        <v>#N/A</v>
      </c>
      <c r="R1306" s="64" t="e">
        <f>VLOOKUP($B1306,選擇權未平倉餘額!$A$4:$I$500,6,FALSE)</f>
        <v>#N/A</v>
      </c>
      <c r="S1306" s="64" t="e">
        <f>VLOOKUP($B1306,選擇權未平倉餘額!$A$4:$I$500,7,FALSE)</f>
        <v>#N/A</v>
      </c>
      <c r="T1306" s="64" t="e">
        <f>VLOOKUP($B1306,選擇權未平倉餘額!$A$4:$I$500,8,FALSE)</f>
        <v>#N/A</v>
      </c>
      <c r="U1306" s="64" t="e">
        <f>VLOOKUP($B1306,選擇權未平倉餘額!$A$4:$I$500,9,FALSE)</f>
        <v>#N/A</v>
      </c>
      <c r="V1306" s="39" t="e">
        <f>VLOOKUP($B1306,臺指選擇權P_C_Ratios!$A$4:$C$500,3,FALSE)</f>
        <v>#N/A</v>
      </c>
      <c r="W1306" s="41" t="e">
        <f>VLOOKUP($B1306,散戶多空比!$A$6:$L$500,12,FALSE)</f>
        <v>#N/A</v>
      </c>
      <c r="X1306" s="40" t="e">
        <f>VLOOKUP($B1306,期貨大額交易人未沖銷部位!$A$4:$O$499,4,FALSE)</f>
        <v>#N/A</v>
      </c>
      <c r="Y1306" s="40" t="e">
        <f>VLOOKUP($B1306,期貨大額交易人未沖銷部位!$A$4:$O$499,7,FALSE)</f>
        <v>#N/A</v>
      </c>
      <c r="Z1306" s="40" t="e">
        <f>VLOOKUP($B1306,期貨大額交易人未沖銷部位!$A$4:$O$499,10,FALSE)</f>
        <v>#N/A</v>
      </c>
      <c r="AA1306" s="40" t="e">
        <f>VLOOKUP($B1306,期貨大額交易人未沖銷部位!$A$4:$O$499,13,FALSE)</f>
        <v>#N/A</v>
      </c>
      <c r="AB1306" s="40" t="e">
        <f>VLOOKUP($B1306,期貨大額交易人未沖銷部位!$A$4:$O$499,14,FALSE)</f>
        <v>#N/A</v>
      </c>
      <c r="AC1306" s="40" t="e">
        <f>VLOOKUP($B1306,期貨大額交易人未沖銷部位!$A$4:$O$499,15,FALSE)</f>
        <v>#N/A</v>
      </c>
      <c r="AD1306" s="33" t="e">
        <f>VLOOKUP($B1306,三大美股走勢!$A$4:$J$495,4,FALSE)</f>
        <v>#N/A</v>
      </c>
      <c r="AE1306" s="33" t="e">
        <f>VLOOKUP($B1306,三大美股走勢!$A$4:$J$495,7,FALSE)</f>
        <v>#N/A</v>
      </c>
      <c r="AF1306" s="33" t="e">
        <f>VLOOKUP($B1306,三大美股走勢!$A$4:$J$495,10,FALSE)</f>
        <v>#N/A</v>
      </c>
    </row>
    <row r="1307" spans="2:32">
      <c r="B1307" s="32">
        <v>44086</v>
      </c>
      <c r="C1307" s="33" t="e">
        <f>VLOOKUP($B1307,大盤與近月台指!$A$4:$I$499,2,FALSE)</f>
        <v>#N/A</v>
      </c>
      <c r="D1307" s="34" t="e">
        <f>VLOOKUP($B1307,大盤與近月台指!$A$4:$I$499,3,FALSE)</f>
        <v>#N/A</v>
      </c>
      <c r="E1307" s="35" t="e">
        <f>VLOOKUP($B1307,大盤與近月台指!$A$4:$I$499,4,FALSE)</f>
        <v>#N/A</v>
      </c>
      <c r="F1307" s="33" t="e">
        <f>VLOOKUP($B1307,大盤與近月台指!$A$4:$I$499,5,FALSE)</f>
        <v>#N/A</v>
      </c>
      <c r="G1307" s="49" t="e">
        <f>VLOOKUP($B1307,三大法人買賣超!$A$4:$I$500,3,FALSE)</f>
        <v>#N/A</v>
      </c>
      <c r="H1307" s="34" t="e">
        <f>VLOOKUP($B1307,三大法人買賣超!$A$4:$I$500,5,FALSE)</f>
        <v>#N/A</v>
      </c>
      <c r="I1307" s="27" t="e">
        <f>VLOOKUP($B1307,三大法人買賣超!$A$4:$I$500,7,FALSE)</f>
        <v>#N/A</v>
      </c>
      <c r="J1307" s="27" t="e">
        <f>VLOOKUP($B1307,三大法人買賣超!$A$4:$I$500,9,FALSE)</f>
        <v>#N/A</v>
      </c>
      <c r="K1307" s="37">
        <f>新台幣匯率美元指數!B1308</f>
        <v>0</v>
      </c>
      <c r="L1307" s="38">
        <f>新台幣匯率美元指數!C1308</f>
        <v>0</v>
      </c>
      <c r="M1307" s="39">
        <f>新台幣匯率美元指數!D1308</f>
        <v>0</v>
      </c>
      <c r="N1307" s="27" t="e">
        <f>VLOOKUP($B1307,外資期貨未平倉口數!$A$4:$M$499,4,FALSE)</f>
        <v>#N/A</v>
      </c>
      <c r="O1307" s="27" t="e">
        <f>VLOOKUP($B1307,外資期貨未平倉口數!$A$4:$M$499,9,FALSE)</f>
        <v>#N/A</v>
      </c>
      <c r="P1307" s="27" t="e">
        <f>VLOOKUP($B1307,外資期貨未平倉口數!$A$4:$M$499,10,FALSE)</f>
        <v>#N/A</v>
      </c>
      <c r="Q1307" s="27" t="e">
        <f>VLOOKUP($B1307,外資期貨未平倉口數!$A$4:$M$499,11,FALSE)</f>
        <v>#N/A</v>
      </c>
      <c r="R1307" s="64" t="e">
        <f>VLOOKUP($B1307,選擇權未平倉餘額!$A$4:$I$500,6,FALSE)</f>
        <v>#N/A</v>
      </c>
      <c r="S1307" s="64" t="e">
        <f>VLOOKUP($B1307,選擇權未平倉餘額!$A$4:$I$500,7,FALSE)</f>
        <v>#N/A</v>
      </c>
      <c r="T1307" s="64" t="e">
        <f>VLOOKUP($B1307,選擇權未平倉餘額!$A$4:$I$500,8,FALSE)</f>
        <v>#N/A</v>
      </c>
      <c r="U1307" s="64" t="e">
        <f>VLOOKUP($B1307,選擇權未平倉餘額!$A$4:$I$500,9,FALSE)</f>
        <v>#N/A</v>
      </c>
      <c r="V1307" s="39" t="e">
        <f>VLOOKUP($B1307,臺指選擇權P_C_Ratios!$A$4:$C$500,3,FALSE)</f>
        <v>#N/A</v>
      </c>
      <c r="W1307" s="41" t="e">
        <f>VLOOKUP($B1307,散戶多空比!$A$6:$L$500,12,FALSE)</f>
        <v>#N/A</v>
      </c>
      <c r="X1307" s="40" t="e">
        <f>VLOOKUP($B1307,期貨大額交易人未沖銷部位!$A$4:$O$499,4,FALSE)</f>
        <v>#N/A</v>
      </c>
      <c r="Y1307" s="40" t="e">
        <f>VLOOKUP($B1307,期貨大額交易人未沖銷部位!$A$4:$O$499,7,FALSE)</f>
        <v>#N/A</v>
      </c>
      <c r="Z1307" s="40" t="e">
        <f>VLOOKUP($B1307,期貨大額交易人未沖銷部位!$A$4:$O$499,10,FALSE)</f>
        <v>#N/A</v>
      </c>
      <c r="AA1307" s="40" t="e">
        <f>VLOOKUP($B1307,期貨大額交易人未沖銷部位!$A$4:$O$499,13,FALSE)</f>
        <v>#N/A</v>
      </c>
      <c r="AB1307" s="40" t="e">
        <f>VLOOKUP($B1307,期貨大額交易人未沖銷部位!$A$4:$O$499,14,FALSE)</f>
        <v>#N/A</v>
      </c>
      <c r="AC1307" s="40" t="e">
        <f>VLOOKUP($B1307,期貨大額交易人未沖銷部位!$A$4:$O$499,15,FALSE)</f>
        <v>#N/A</v>
      </c>
      <c r="AD1307" s="33" t="e">
        <f>VLOOKUP($B1307,三大美股走勢!$A$4:$J$495,4,FALSE)</f>
        <v>#N/A</v>
      </c>
      <c r="AE1307" s="33" t="e">
        <f>VLOOKUP($B1307,三大美股走勢!$A$4:$J$495,7,FALSE)</f>
        <v>#N/A</v>
      </c>
      <c r="AF1307" s="33" t="e">
        <f>VLOOKUP($B1307,三大美股走勢!$A$4:$J$495,10,FALSE)</f>
        <v>#N/A</v>
      </c>
    </row>
    <row r="1308" spans="2:32">
      <c r="B1308" s="32">
        <v>44087</v>
      </c>
      <c r="C1308" s="33" t="e">
        <f>VLOOKUP($B1308,大盤與近月台指!$A$4:$I$499,2,FALSE)</f>
        <v>#N/A</v>
      </c>
      <c r="D1308" s="34" t="e">
        <f>VLOOKUP($B1308,大盤與近月台指!$A$4:$I$499,3,FALSE)</f>
        <v>#N/A</v>
      </c>
      <c r="E1308" s="35" t="e">
        <f>VLOOKUP($B1308,大盤與近月台指!$A$4:$I$499,4,FALSE)</f>
        <v>#N/A</v>
      </c>
      <c r="F1308" s="33" t="e">
        <f>VLOOKUP($B1308,大盤與近月台指!$A$4:$I$499,5,FALSE)</f>
        <v>#N/A</v>
      </c>
      <c r="G1308" s="49" t="e">
        <f>VLOOKUP($B1308,三大法人買賣超!$A$4:$I$500,3,FALSE)</f>
        <v>#N/A</v>
      </c>
      <c r="H1308" s="34" t="e">
        <f>VLOOKUP($B1308,三大法人買賣超!$A$4:$I$500,5,FALSE)</f>
        <v>#N/A</v>
      </c>
      <c r="I1308" s="27" t="e">
        <f>VLOOKUP($B1308,三大法人買賣超!$A$4:$I$500,7,FALSE)</f>
        <v>#N/A</v>
      </c>
      <c r="J1308" s="27" t="e">
        <f>VLOOKUP($B1308,三大法人買賣超!$A$4:$I$500,9,FALSE)</f>
        <v>#N/A</v>
      </c>
      <c r="K1308" s="37">
        <f>新台幣匯率美元指數!B1309</f>
        <v>0</v>
      </c>
      <c r="L1308" s="38">
        <f>新台幣匯率美元指數!C1309</f>
        <v>0</v>
      </c>
      <c r="M1308" s="39">
        <f>新台幣匯率美元指數!D1309</f>
        <v>0</v>
      </c>
      <c r="N1308" s="27" t="e">
        <f>VLOOKUP($B1308,外資期貨未平倉口數!$A$4:$M$499,4,FALSE)</f>
        <v>#N/A</v>
      </c>
      <c r="O1308" s="27" t="e">
        <f>VLOOKUP($B1308,外資期貨未平倉口數!$A$4:$M$499,9,FALSE)</f>
        <v>#N/A</v>
      </c>
      <c r="P1308" s="27" t="e">
        <f>VLOOKUP($B1308,外資期貨未平倉口數!$A$4:$M$499,10,FALSE)</f>
        <v>#N/A</v>
      </c>
      <c r="Q1308" s="27" t="e">
        <f>VLOOKUP($B1308,外資期貨未平倉口數!$A$4:$M$499,11,FALSE)</f>
        <v>#N/A</v>
      </c>
      <c r="R1308" s="64" t="e">
        <f>VLOOKUP($B1308,選擇權未平倉餘額!$A$4:$I$500,6,FALSE)</f>
        <v>#N/A</v>
      </c>
      <c r="S1308" s="64" t="e">
        <f>VLOOKUP($B1308,選擇權未平倉餘額!$A$4:$I$500,7,FALSE)</f>
        <v>#N/A</v>
      </c>
      <c r="T1308" s="64" t="e">
        <f>VLOOKUP($B1308,選擇權未平倉餘額!$A$4:$I$500,8,FALSE)</f>
        <v>#N/A</v>
      </c>
      <c r="U1308" s="64" t="e">
        <f>VLOOKUP($B1308,選擇權未平倉餘額!$A$4:$I$500,9,FALSE)</f>
        <v>#N/A</v>
      </c>
      <c r="V1308" s="39" t="e">
        <f>VLOOKUP($B1308,臺指選擇權P_C_Ratios!$A$4:$C$500,3,FALSE)</f>
        <v>#N/A</v>
      </c>
      <c r="W1308" s="41" t="e">
        <f>VLOOKUP($B1308,散戶多空比!$A$6:$L$500,12,FALSE)</f>
        <v>#N/A</v>
      </c>
      <c r="X1308" s="40" t="e">
        <f>VLOOKUP($B1308,期貨大額交易人未沖銷部位!$A$4:$O$499,4,FALSE)</f>
        <v>#N/A</v>
      </c>
      <c r="Y1308" s="40" t="e">
        <f>VLOOKUP($B1308,期貨大額交易人未沖銷部位!$A$4:$O$499,7,FALSE)</f>
        <v>#N/A</v>
      </c>
      <c r="Z1308" s="40" t="e">
        <f>VLOOKUP($B1308,期貨大額交易人未沖銷部位!$A$4:$O$499,10,FALSE)</f>
        <v>#N/A</v>
      </c>
      <c r="AA1308" s="40" t="e">
        <f>VLOOKUP($B1308,期貨大額交易人未沖銷部位!$A$4:$O$499,13,FALSE)</f>
        <v>#N/A</v>
      </c>
      <c r="AB1308" s="40" t="e">
        <f>VLOOKUP($B1308,期貨大額交易人未沖銷部位!$A$4:$O$499,14,FALSE)</f>
        <v>#N/A</v>
      </c>
      <c r="AC1308" s="40" t="e">
        <f>VLOOKUP($B1308,期貨大額交易人未沖銷部位!$A$4:$O$499,15,FALSE)</f>
        <v>#N/A</v>
      </c>
      <c r="AD1308" s="33" t="e">
        <f>VLOOKUP($B1308,三大美股走勢!$A$4:$J$495,4,FALSE)</f>
        <v>#N/A</v>
      </c>
      <c r="AE1308" s="33" t="e">
        <f>VLOOKUP($B1308,三大美股走勢!$A$4:$J$495,7,FALSE)</f>
        <v>#N/A</v>
      </c>
      <c r="AF1308" s="33" t="e">
        <f>VLOOKUP($B1308,三大美股走勢!$A$4:$J$495,10,FALSE)</f>
        <v>#N/A</v>
      </c>
    </row>
    <row r="1309" spans="2:32">
      <c r="B1309" s="32">
        <v>44088</v>
      </c>
      <c r="C1309" s="33" t="e">
        <f>VLOOKUP($B1309,大盤與近月台指!$A$4:$I$499,2,FALSE)</f>
        <v>#N/A</v>
      </c>
      <c r="D1309" s="34" t="e">
        <f>VLOOKUP($B1309,大盤與近月台指!$A$4:$I$499,3,FALSE)</f>
        <v>#N/A</v>
      </c>
      <c r="E1309" s="35" t="e">
        <f>VLOOKUP($B1309,大盤與近月台指!$A$4:$I$499,4,FALSE)</f>
        <v>#N/A</v>
      </c>
      <c r="F1309" s="33" t="e">
        <f>VLOOKUP($B1309,大盤與近月台指!$A$4:$I$499,5,FALSE)</f>
        <v>#N/A</v>
      </c>
      <c r="G1309" s="49" t="e">
        <f>VLOOKUP($B1309,三大法人買賣超!$A$4:$I$500,3,FALSE)</f>
        <v>#N/A</v>
      </c>
      <c r="H1309" s="34" t="e">
        <f>VLOOKUP($B1309,三大法人買賣超!$A$4:$I$500,5,FALSE)</f>
        <v>#N/A</v>
      </c>
      <c r="I1309" s="27" t="e">
        <f>VLOOKUP($B1309,三大法人買賣超!$A$4:$I$500,7,FALSE)</f>
        <v>#N/A</v>
      </c>
      <c r="J1309" s="27" t="e">
        <f>VLOOKUP($B1309,三大法人買賣超!$A$4:$I$500,9,FALSE)</f>
        <v>#N/A</v>
      </c>
      <c r="K1309" s="37">
        <f>新台幣匯率美元指數!B1310</f>
        <v>0</v>
      </c>
      <c r="L1309" s="38">
        <f>新台幣匯率美元指數!C1310</f>
        <v>0</v>
      </c>
      <c r="M1309" s="39">
        <f>新台幣匯率美元指數!D1310</f>
        <v>0</v>
      </c>
      <c r="N1309" s="27" t="e">
        <f>VLOOKUP($B1309,外資期貨未平倉口數!$A$4:$M$499,4,FALSE)</f>
        <v>#N/A</v>
      </c>
      <c r="O1309" s="27" t="e">
        <f>VLOOKUP($B1309,外資期貨未平倉口數!$A$4:$M$499,9,FALSE)</f>
        <v>#N/A</v>
      </c>
      <c r="P1309" s="27" t="e">
        <f>VLOOKUP($B1309,外資期貨未平倉口數!$A$4:$M$499,10,FALSE)</f>
        <v>#N/A</v>
      </c>
      <c r="Q1309" s="27" t="e">
        <f>VLOOKUP($B1309,外資期貨未平倉口數!$A$4:$M$499,11,FALSE)</f>
        <v>#N/A</v>
      </c>
      <c r="R1309" s="64" t="e">
        <f>VLOOKUP($B1309,選擇權未平倉餘額!$A$4:$I$500,6,FALSE)</f>
        <v>#N/A</v>
      </c>
      <c r="S1309" s="64" t="e">
        <f>VLOOKUP($B1309,選擇權未平倉餘額!$A$4:$I$500,7,FALSE)</f>
        <v>#N/A</v>
      </c>
      <c r="T1309" s="64" t="e">
        <f>VLOOKUP($B1309,選擇權未平倉餘額!$A$4:$I$500,8,FALSE)</f>
        <v>#N/A</v>
      </c>
      <c r="U1309" s="64" t="e">
        <f>VLOOKUP($B1309,選擇權未平倉餘額!$A$4:$I$500,9,FALSE)</f>
        <v>#N/A</v>
      </c>
      <c r="V1309" s="39" t="e">
        <f>VLOOKUP($B1309,臺指選擇權P_C_Ratios!$A$4:$C$500,3,FALSE)</f>
        <v>#N/A</v>
      </c>
      <c r="W1309" s="41" t="e">
        <f>VLOOKUP($B1309,散戶多空比!$A$6:$L$500,12,FALSE)</f>
        <v>#N/A</v>
      </c>
      <c r="X1309" s="40" t="e">
        <f>VLOOKUP($B1309,期貨大額交易人未沖銷部位!$A$4:$O$499,4,FALSE)</f>
        <v>#N/A</v>
      </c>
      <c r="Y1309" s="40" t="e">
        <f>VLOOKUP($B1309,期貨大額交易人未沖銷部位!$A$4:$O$499,7,FALSE)</f>
        <v>#N/A</v>
      </c>
      <c r="Z1309" s="40" t="e">
        <f>VLOOKUP($B1309,期貨大額交易人未沖銷部位!$A$4:$O$499,10,FALSE)</f>
        <v>#N/A</v>
      </c>
      <c r="AA1309" s="40" t="e">
        <f>VLOOKUP($B1309,期貨大額交易人未沖銷部位!$A$4:$O$499,13,FALSE)</f>
        <v>#N/A</v>
      </c>
      <c r="AB1309" s="40" t="e">
        <f>VLOOKUP($B1309,期貨大額交易人未沖銷部位!$A$4:$O$499,14,FALSE)</f>
        <v>#N/A</v>
      </c>
      <c r="AC1309" s="40" t="e">
        <f>VLOOKUP($B1309,期貨大額交易人未沖銷部位!$A$4:$O$499,15,FALSE)</f>
        <v>#N/A</v>
      </c>
      <c r="AD1309" s="33" t="e">
        <f>VLOOKUP($B1309,三大美股走勢!$A$4:$J$495,4,FALSE)</f>
        <v>#N/A</v>
      </c>
      <c r="AE1309" s="33" t="e">
        <f>VLOOKUP($B1309,三大美股走勢!$A$4:$J$495,7,FALSE)</f>
        <v>#N/A</v>
      </c>
      <c r="AF1309" s="33" t="e">
        <f>VLOOKUP($B1309,三大美股走勢!$A$4:$J$495,10,FALSE)</f>
        <v>#N/A</v>
      </c>
    </row>
    <row r="1310" spans="2:32">
      <c r="B1310" s="32">
        <v>44089</v>
      </c>
      <c r="C1310" s="33" t="e">
        <f>VLOOKUP($B1310,大盤與近月台指!$A$4:$I$499,2,FALSE)</f>
        <v>#N/A</v>
      </c>
      <c r="D1310" s="34" t="e">
        <f>VLOOKUP($B1310,大盤與近月台指!$A$4:$I$499,3,FALSE)</f>
        <v>#N/A</v>
      </c>
      <c r="E1310" s="35" t="e">
        <f>VLOOKUP($B1310,大盤與近月台指!$A$4:$I$499,4,FALSE)</f>
        <v>#N/A</v>
      </c>
      <c r="F1310" s="33" t="e">
        <f>VLOOKUP($B1310,大盤與近月台指!$A$4:$I$499,5,FALSE)</f>
        <v>#N/A</v>
      </c>
      <c r="G1310" s="49" t="e">
        <f>VLOOKUP($B1310,三大法人買賣超!$A$4:$I$500,3,FALSE)</f>
        <v>#N/A</v>
      </c>
      <c r="H1310" s="34" t="e">
        <f>VLOOKUP($B1310,三大法人買賣超!$A$4:$I$500,5,FALSE)</f>
        <v>#N/A</v>
      </c>
      <c r="I1310" s="27" t="e">
        <f>VLOOKUP($B1310,三大法人買賣超!$A$4:$I$500,7,FALSE)</f>
        <v>#N/A</v>
      </c>
      <c r="J1310" s="27" t="e">
        <f>VLOOKUP($B1310,三大法人買賣超!$A$4:$I$500,9,FALSE)</f>
        <v>#N/A</v>
      </c>
      <c r="K1310" s="37">
        <f>新台幣匯率美元指數!B1311</f>
        <v>0</v>
      </c>
      <c r="L1310" s="38">
        <f>新台幣匯率美元指數!C1311</f>
        <v>0</v>
      </c>
      <c r="M1310" s="39">
        <f>新台幣匯率美元指數!D1311</f>
        <v>0</v>
      </c>
      <c r="N1310" s="27" t="e">
        <f>VLOOKUP($B1310,外資期貨未平倉口數!$A$4:$M$499,4,FALSE)</f>
        <v>#N/A</v>
      </c>
      <c r="O1310" s="27" t="e">
        <f>VLOOKUP($B1310,外資期貨未平倉口數!$A$4:$M$499,9,FALSE)</f>
        <v>#N/A</v>
      </c>
      <c r="P1310" s="27" t="e">
        <f>VLOOKUP($B1310,外資期貨未平倉口數!$A$4:$M$499,10,FALSE)</f>
        <v>#N/A</v>
      </c>
      <c r="Q1310" s="27" t="e">
        <f>VLOOKUP($B1310,外資期貨未平倉口數!$A$4:$M$499,11,FALSE)</f>
        <v>#N/A</v>
      </c>
      <c r="R1310" s="64" t="e">
        <f>VLOOKUP($B1310,選擇權未平倉餘額!$A$4:$I$500,6,FALSE)</f>
        <v>#N/A</v>
      </c>
      <c r="S1310" s="64" t="e">
        <f>VLOOKUP($B1310,選擇權未平倉餘額!$A$4:$I$500,7,FALSE)</f>
        <v>#N/A</v>
      </c>
      <c r="T1310" s="64" t="e">
        <f>VLOOKUP($B1310,選擇權未平倉餘額!$A$4:$I$500,8,FALSE)</f>
        <v>#N/A</v>
      </c>
      <c r="U1310" s="64" t="e">
        <f>VLOOKUP($B1310,選擇權未平倉餘額!$A$4:$I$500,9,FALSE)</f>
        <v>#N/A</v>
      </c>
      <c r="V1310" s="39" t="e">
        <f>VLOOKUP($B1310,臺指選擇權P_C_Ratios!$A$4:$C$500,3,FALSE)</f>
        <v>#N/A</v>
      </c>
      <c r="W1310" s="41" t="e">
        <f>VLOOKUP($B1310,散戶多空比!$A$6:$L$500,12,FALSE)</f>
        <v>#N/A</v>
      </c>
      <c r="X1310" s="40" t="e">
        <f>VLOOKUP($B1310,期貨大額交易人未沖銷部位!$A$4:$O$499,4,FALSE)</f>
        <v>#N/A</v>
      </c>
      <c r="Y1310" s="40" t="e">
        <f>VLOOKUP($B1310,期貨大額交易人未沖銷部位!$A$4:$O$499,7,FALSE)</f>
        <v>#N/A</v>
      </c>
      <c r="Z1310" s="40" t="e">
        <f>VLOOKUP($B1310,期貨大額交易人未沖銷部位!$A$4:$O$499,10,FALSE)</f>
        <v>#N/A</v>
      </c>
      <c r="AA1310" s="40" t="e">
        <f>VLOOKUP($B1310,期貨大額交易人未沖銷部位!$A$4:$O$499,13,FALSE)</f>
        <v>#N/A</v>
      </c>
      <c r="AB1310" s="40" t="e">
        <f>VLOOKUP($B1310,期貨大額交易人未沖銷部位!$A$4:$O$499,14,FALSE)</f>
        <v>#N/A</v>
      </c>
      <c r="AC1310" s="40" t="e">
        <f>VLOOKUP($B1310,期貨大額交易人未沖銷部位!$A$4:$O$499,15,FALSE)</f>
        <v>#N/A</v>
      </c>
      <c r="AD1310" s="33" t="e">
        <f>VLOOKUP($B1310,三大美股走勢!$A$4:$J$495,4,FALSE)</f>
        <v>#N/A</v>
      </c>
      <c r="AE1310" s="33" t="e">
        <f>VLOOKUP($B1310,三大美股走勢!$A$4:$J$495,7,FALSE)</f>
        <v>#N/A</v>
      </c>
      <c r="AF1310" s="33" t="e">
        <f>VLOOKUP($B1310,三大美股走勢!$A$4:$J$495,10,FALSE)</f>
        <v>#N/A</v>
      </c>
    </row>
    <row r="1311" spans="2:32">
      <c r="B1311" s="32">
        <v>44090</v>
      </c>
      <c r="C1311" s="33" t="e">
        <f>VLOOKUP($B1311,大盤與近月台指!$A$4:$I$499,2,FALSE)</f>
        <v>#N/A</v>
      </c>
      <c r="D1311" s="34" t="e">
        <f>VLOOKUP($B1311,大盤與近月台指!$A$4:$I$499,3,FALSE)</f>
        <v>#N/A</v>
      </c>
      <c r="E1311" s="35" t="e">
        <f>VLOOKUP($B1311,大盤與近月台指!$A$4:$I$499,4,FALSE)</f>
        <v>#N/A</v>
      </c>
      <c r="F1311" s="33" t="e">
        <f>VLOOKUP($B1311,大盤與近月台指!$A$4:$I$499,5,FALSE)</f>
        <v>#N/A</v>
      </c>
      <c r="G1311" s="49" t="e">
        <f>VLOOKUP($B1311,三大法人買賣超!$A$4:$I$500,3,FALSE)</f>
        <v>#N/A</v>
      </c>
      <c r="H1311" s="34" t="e">
        <f>VLOOKUP($B1311,三大法人買賣超!$A$4:$I$500,5,FALSE)</f>
        <v>#N/A</v>
      </c>
      <c r="I1311" s="27" t="e">
        <f>VLOOKUP($B1311,三大法人買賣超!$A$4:$I$500,7,FALSE)</f>
        <v>#N/A</v>
      </c>
      <c r="J1311" s="27" t="e">
        <f>VLOOKUP($B1311,三大法人買賣超!$A$4:$I$500,9,FALSE)</f>
        <v>#N/A</v>
      </c>
      <c r="K1311" s="37">
        <f>新台幣匯率美元指數!B1312</f>
        <v>0</v>
      </c>
      <c r="L1311" s="38">
        <f>新台幣匯率美元指數!C1312</f>
        <v>0</v>
      </c>
      <c r="M1311" s="39">
        <f>新台幣匯率美元指數!D1312</f>
        <v>0</v>
      </c>
      <c r="N1311" s="27" t="e">
        <f>VLOOKUP($B1311,外資期貨未平倉口數!$A$4:$M$499,4,FALSE)</f>
        <v>#N/A</v>
      </c>
      <c r="O1311" s="27" t="e">
        <f>VLOOKUP($B1311,外資期貨未平倉口數!$A$4:$M$499,9,FALSE)</f>
        <v>#N/A</v>
      </c>
      <c r="P1311" s="27" t="e">
        <f>VLOOKUP($B1311,外資期貨未平倉口數!$A$4:$M$499,10,FALSE)</f>
        <v>#N/A</v>
      </c>
      <c r="Q1311" s="27" t="e">
        <f>VLOOKUP($B1311,外資期貨未平倉口數!$A$4:$M$499,11,FALSE)</f>
        <v>#N/A</v>
      </c>
      <c r="R1311" s="64" t="e">
        <f>VLOOKUP($B1311,選擇權未平倉餘額!$A$4:$I$500,6,FALSE)</f>
        <v>#N/A</v>
      </c>
      <c r="S1311" s="64" t="e">
        <f>VLOOKUP($B1311,選擇權未平倉餘額!$A$4:$I$500,7,FALSE)</f>
        <v>#N/A</v>
      </c>
      <c r="T1311" s="64" t="e">
        <f>VLOOKUP($B1311,選擇權未平倉餘額!$A$4:$I$500,8,FALSE)</f>
        <v>#N/A</v>
      </c>
      <c r="U1311" s="64" t="e">
        <f>VLOOKUP($B1311,選擇權未平倉餘額!$A$4:$I$500,9,FALSE)</f>
        <v>#N/A</v>
      </c>
      <c r="V1311" s="39" t="e">
        <f>VLOOKUP($B1311,臺指選擇權P_C_Ratios!$A$4:$C$500,3,FALSE)</f>
        <v>#N/A</v>
      </c>
      <c r="W1311" s="41" t="e">
        <f>VLOOKUP($B1311,散戶多空比!$A$6:$L$500,12,FALSE)</f>
        <v>#N/A</v>
      </c>
      <c r="X1311" s="40" t="e">
        <f>VLOOKUP($B1311,期貨大額交易人未沖銷部位!$A$4:$O$499,4,FALSE)</f>
        <v>#N/A</v>
      </c>
      <c r="Y1311" s="40" t="e">
        <f>VLOOKUP($B1311,期貨大額交易人未沖銷部位!$A$4:$O$499,7,FALSE)</f>
        <v>#N/A</v>
      </c>
      <c r="Z1311" s="40" t="e">
        <f>VLOOKUP($B1311,期貨大額交易人未沖銷部位!$A$4:$O$499,10,FALSE)</f>
        <v>#N/A</v>
      </c>
      <c r="AA1311" s="40" t="e">
        <f>VLOOKUP($B1311,期貨大額交易人未沖銷部位!$A$4:$O$499,13,FALSE)</f>
        <v>#N/A</v>
      </c>
      <c r="AB1311" s="40" t="e">
        <f>VLOOKUP($B1311,期貨大額交易人未沖銷部位!$A$4:$O$499,14,FALSE)</f>
        <v>#N/A</v>
      </c>
      <c r="AC1311" s="40" t="e">
        <f>VLOOKUP($B1311,期貨大額交易人未沖銷部位!$A$4:$O$499,15,FALSE)</f>
        <v>#N/A</v>
      </c>
      <c r="AD1311" s="33" t="e">
        <f>VLOOKUP($B1311,三大美股走勢!$A$4:$J$495,4,FALSE)</f>
        <v>#N/A</v>
      </c>
      <c r="AE1311" s="33" t="e">
        <f>VLOOKUP($B1311,三大美股走勢!$A$4:$J$495,7,FALSE)</f>
        <v>#N/A</v>
      </c>
      <c r="AF1311" s="33" t="e">
        <f>VLOOKUP($B1311,三大美股走勢!$A$4:$J$495,10,FALSE)</f>
        <v>#N/A</v>
      </c>
    </row>
    <row r="1312" spans="2:32">
      <c r="B1312" s="32">
        <v>44091</v>
      </c>
      <c r="C1312" s="33" t="e">
        <f>VLOOKUP($B1312,大盤與近月台指!$A$4:$I$499,2,FALSE)</f>
        <v>#N/A</v>
      </c>
      <c r="D1312" s="34" t="e">
        <f>VLOOKUP($B1312,大盤與近月台指!$A$4:$I$499,3,FALSE)</f>
        <v>#N/A</v>
      </c>
      <c r="E1312" s="35" t="e">
        <f>VLOOKUP($B1312,大盤與近月台指!$A$4:$I$499,4,FALSE)</f>
        <v>#N/A</v>
      </c>
      <c r="F1312" s="33" t="e">
        <f>VLOOKUP($B1312,大盤與近月台指!$A$4:$I$499,5,FALSE)</f>
        <v>#N/A</v>
      </c>
      <c r="G1312" s="49" t="e">
        <f>VLOOKUP($B1312,三大法人買賣超!$A$4:$I$500,3,FALSE)</f>
        <v>#N/A</v>
      </c>
      <c r="H1312" s="34" t="e">
        <f>VLOOKUP($B1312,三大法人買賣超!$A$4:$I$500,5,FALSE)</f>
        <v>#N/A</v>
      </c>
      <c r="I1312" s="27" t="e">
        <f>VLOOKUP($B1312,三大法人買賣超!$A$4:$I$500,7,FALSE)</f>
        <v>#N/A</v>
      </c>
      <c r="J1312" s="27" t="e">
        <f>VLOOKUP($B1312,三大法人買賣超!$A$4:$I$500,9,FALSE)</f>
        <v>#N/A</v>
      </c>
      <c r="K1312" s="37">
        <f>新台幣匯率美元指數!B1313</f>
        <v>0</v>
      </c>
      <c r="L1312" s="38">
        <f>新台幣匯率美元指數!C1313</f>
        <v>0</v>
      </c>
      <c r="M1312" s="39">
        <f>新台幣匯率美元指數!D1313</f>
        <v>0</v>
      </c>
      <c r="N1312" s="27" t="e">
        <f>VLOOKUP($B1312,外資期貨未平倉口數!$A$4:$M$499,4,FALSE)</f>
        <v>#N/A</v>
      </c>
      <c r="O1312" s="27" t="e">
        <f>VLOOKUP($B1312,外資期貨未平倉口數!$A$4:$M$499,9,FALSE)</f>
        <v>#N/A</v>
      </c>
      <c r="P1312" s="27" t="e">
        <f>VLOOKUP($B1312,外資期貨未平倉口數!$A$4:$M$499,10,FALSE)</f>
        <v>#N/A</v>
      </c>
      <c r="Q1312" s="27" t="e">
        <f>VLOOKUP($B1312,外資期貨未平倉口數!$A$4:$M$499,11,FALSE)</f>
        <v>#N/A</v>
      </c>
      <c r="R1312" s="64" t="e">
        <f>VLOOKUP($B1312,選擇權未平倉餘額!$A$4:$I$500,6,FALSE)</f>
        <v>#N/A</v>
      </c>
      <c r="S1312" s="64" t="e">
        <f>VLOOKUP($B1312,選擇權未平倉餘額!$A$4:$I$500,7,FALSE)</f>
        <v>#N/A</v>
      </c>
      <c r="T1312" s="64" t="e">
        <f>VLOOKUP($B1312,選擇權未平倉餘額!$A$4:$I$500,8,FALSE)</f>
        <v>#N/A</v>
      </c>
      <c r="U1312" s="64" t="e">
        <f>VLOOKUP($B1312,選擇權未平倉餘額!$A$4:$I$500,9,FALSE)</f>
        <v>#N/A</v>
      </c>
      <c r="V1312" s="39" t="e">
        <f>VLOOKUP($B1312,臺指選擇權P_C_Ratios!$A$4:$C$500,3,FALSE)</f>
        <v>#N/A</v>
      </c>
      <c r="W1312" s="41" t="e">
        <f>VLOOKUP($B1312,散戶多空比!$A$6:$L$500,12,FALSE)</f>
        <v>#N/A</v>
      </c>
      <c r="X1312" s="40" t="e">
        <f>VLOOKUP($B1312,期貨大額交易人未沖銷部位!$A$4:$O$499,4,FALSE)</f>
        <v>#N/A</v>
      </c>
      <c r="Y1312" s="40" t="e">
        <f>VLOOKUP($B1312,期貨大額交易人未沖銷部位!$A$4:$O$499,7,FALSE)</f>
        <v>#N/A</v>
      </c>
      <c r="Z1312" s="40" t="e">
        <f>VLOOKUP($B1312,期貨大額交易人未沖銷部位!$A$4:$O$499,10,FALSE)</f>
        <v>#N/A</v>
      </c>
      <c r="AA1312" s="40" t="e">
        <f>VLOOKUP($B1312,期貨大額交易人未沖銷部位!$A$4:$O$499,13,FALSE)</f>
        <v>#N/A</v>
      </c>
      <c r="AB1312" s="40" t="e">
        <f>VLOOKUP($B1312,期貨大額交易人未沖銷部位!$A$4:$O$499,14,FALSE)</f>
        <v>#N/A</v>
      </c>
      <c r="AC1312" s="40" t="e">
        <f>VLOOKUP($B1312,期貨大額交易人未沖銷部位!$A$4:$O$499,15,FALSE)</f>
        <v>#N/A</v>
      </c>
      <c r="AD1312" s="33" t="e">
        <f>VLOOKUP($B1312,三大美股走勢!$A$4:$J$495,4,FALSE)</f>
        <v>#N/A</v>
      </c>
      <c r="AE1312" s="33" t="e">
        <f>VLOOKUP($B1312,三大美股走勢!$A$4:$J$495,7,FALSE)</f>
        <v>#N/A</v>
      </c>
      <c r="AF1312" s="33" t="e">
        <f>VLOOKUP($B1312,三大美股走勢!$A$4:$J$495,10,FALSE)</f>
        <v>#N/A</v>
      </c>
    </row>
    <row r="1313" spans="2:32">
      <c r="B1313" s="32">
        <v>44092</v>
      </c>
      <c r="C1313" s="33" t="e">
        <f>VLOOKUP($B1313,大盤與近月台指!$A$4:$I$499,2,FALSE)</f>
        <v>#N/A</v>
      </c>
      <c r="D1313" s="34" t="e">
        <f>VLOOKUP($B1313,大盤與近月台指!$A$4:$I$499,3,FALSE)</f>
        <v>#N/A</v>
      </c>
      <c r="E1313" s="35" t="e">
        <f>VLOOKUP($B1313,大盤與近月台指!$A$4:$I$499,4,FALSE)</f>
        <v>#N/A</v>
      </c>
      <c r="F1313" s="33" t="e">
        <f>VLOOKUP($B1313,大盤與近月台指!$A$4:$I$499,5,FALSE)</f>
        <v>#N/A</v>
      </c>
      <c r="G1313" s="49" t="e">
        <f>VLOOKUP($B1313,三大法人買賣超!$A$4:$I$500,3,FALSE)</f>
        <v>#N/A</v>
      </c>
      <c r="H1313" s="34" t="e">
        <f>VLOOKUP($B1313,三大法人買賣超!$A$4:$I$500,5,FALSE)</f>
        <v>#N/A</v>
      </c>
      <c r="I1313" s="27" t="e">
        <f>VLOOKUP($B1313,三大法人買賣超!$A$4:$I$500,7,FALSE)</f>
        <v>#N/A</v>
      </c>
      <c r="J1313" s="27" t="e">
        <f>VLOOKUP($B1313,三大法人買賣超!$A$4:$I$500,9,FALSE)</f>
        <v>#N/A</v>
      </c>
      <c r="K1313" s="37">
        <f>新台幣匯率美元指數!B1314</f>
        <v>0</v>
      </c>
      <c r="L1313" s="38">
        <f>新台幣匯率美元指數!C1314</f>
        <v>0</v>
      </c>
      <c r="M1313" s="39">
        <f>新台幣匯率美元指數!D1314</f>
        <v>0</v>
      </c>
      <c r="N1313" s="27" t="e">
        <f>VLOOKUP($B1313,外資期貨未平倉口數!$A$4:$M$499,4,FALSE)</f>
        <v>#N/A</v>
      </c>
      <c r="O1313" s="27" t="e">
        <f>VLOOKUP($B1313,外資期貨未平倉口數!$A$4:$M$499,9,FALSE)</f>
        <v>#N/A</v>
      </c>
      <c r="P1313" s="27" t="e">
        <f>VLOOKUP($B1313,外資期貨未平倉口數!$A$4:$M$499,10,FALSE)</f>
        <v>#N/A</v>
      </c>
      <c r="Q1313" s="27" t="e">
        <f>VLOOKUP($B1313,外資期貨未平倉口數!$A$4:$M$499,11,FALSE)</f>
        <v>#N/A</v>
      </c>
      <c r="R1313" s="64" t="e">
        <f>VLOOKUP($B1313,選擇權未平倉餘額!$A$4:$I$500,6,FALSE)</f>
        <v>#N/A</v>
      </c>
      <c r="S1313" s="64" t="e">
        <f>VLOOKUP($B1313,選擇權未平倉餘額!$A$4:$I$500,7,FALSE)</f>
        <v>#N/A</v>
      </c>
      <c r="T1313" s="64" t="e">
        <f>VLOOKUP($B1313,選擇權未平倉餘額!$A$4:$I$500,8,FALSE)</f>
        <v>#N/A</v>
      </c>
      <c r="U1313" s="64" t="e">
        <f>VLOOKUP($B1313,選擇權未平倉餘額!$A$4:$I$500,9,FALSE)</f>
        <v>#N/A</v>
      </c>
      <c r="V1313" s="39" t="e">
        <f>VLOOKUP($B1313,臺指選擇權P_C_Ratios!$A$4:$C$500,3,FALSE)</f>
        <v>#N/A</v>
      </c>
      <c r="W1313" s="41" t="e">
        <f>VLOOKUP($B1313,散戶多空比!$A$6:$L$500,12,FALSE)</f>
        <v>#N/A</v>
      </c>
      <c r="X1313" s="40" t="e">
        <f>VLOOKUP($B1313,期貨大額交易人未沖銷部位!$A$4:$O$499,4,FALSE)</f>
        <v>#N/A</v>
      </c>
      <c r="Y1313" s="40" t="e">
        <f>VLOOKUP($B1313,期貨大額交易人未沖銷部位!$A$4:$O$499,7,FALSE)</f>
        <v>#N/A</v>
      </c>
      <c r="Z1313" s="40" t="e">
        <f>VLOOKUP($B1313,期貨大額交易人未沖銷部位!$A$4:$O$499,10,FALSE)</f>
        <v>#N/A</v>
      </c>
      <c r="AA1313" s="40" t="e">
        <f>VLOOKUP($B1313,期貨大額交易人未沖銷部位!$A$4:$O$499,13,FALSE)</f>
        <v>#N/A</v>
      </c>
      <c r="AB1313" s="40" t="e">
        <f>VLOOKUP($B1313,期貨大額交易人未沖銷部位!$A$4:$O$499,14,FALSE)</f>
        <v>#N/A</v>
      </c>
      <c r="AC1313" s="40" t="e">
        <f>VLOOKUP($B1313,期貨大額交易人未沖銷部位!$A$4:$O$499,15,FALSE)</f>
        <v>#N/A</v>
      </c>
      <c r="AD1313" s="33" t="e">
        <f>VLOOKUP($B1313,三大美股走勢!$A$4:$J$495,4,FALSE)</f>
        <v>#N/A</v>
      </c>
      <c r="AE1313" s="33" t="e">
        <f>VLOOKUP($B1313,三大美股走勢!$A$4:$J$495,7,FALSE)</f>
        <v>#N/A</v>
      </c>
      <c r="AF1313" s="33" t="e">
        <f>VLOOKUP($B1313,三大美股走勢!$A$4:$J$495,10,FALSE)</f>
        <v>#N/A</v>
      </c>
    </row>
    <row r="1314" spans="2:32">
      <c r="B1314" s="32">
        <v>44093</v>
      </c>
      <c r="C1314" s="33" t="e">
        <f>VLOOKUP($B1314,大盤與近月台指!$A$4:$I$499,2,FALSE)</f>
        <v>#N/A</v>
      </c>
      <c r="D1314" s="34" t="e">
        <f>VLOOKUP($B1314,大盤與近月台指!$A$4:$I$499,3,FALSE)</f>
        <v>#N/A</v>
      </c>
      <c r="E1314" s="35" t="e">
        <f>VLOOKUP($B1314,大盤與近月台指!$A$4:$I$499,4,FALSE)</f>
        <v>#N/A</v>
      </c>
      <c r="F1314" s="33" t="e">
        <f>VLOOKUP($B1314,大盤與近月台指!$A$4:$I$499,5,FALSE)</f>
        <v>#N/A</v>
      </c>
      <c r="G1314" s="49" t="e">
        <f>VLOOKUP($B1314,三大法人買賣超!$A$4:$I$500,3,FALSE)</f>
        <v>#N/A</v>
      </c>
      <c r="H1314" s="34" t="e">
        <f>VLOOKUP($B1314,三大法人買賣超!$A$4:$I$500,5,FALSE)</f>
        <v>#N/A</v>
      </c>
      <c r="I1314" s="27" t="e">
        <f>VLOOKUP($B1314,三大法人買賣超!$A$4:$I$500,7,FALSE)</f>
        <v>#N/A</v>
      </c>
      <c r="J1314" s="27" t="e">
        <f>VLOOKUP($B1314,三大法人買賣超!$A$4:$I$500,9,FALSE)</f>
        <v>#N/A</v>
      </c>
      <c r="K1314" s="37">
        <f>新台幣匯率美元指數!B1315</f>
        <v>0</v>
      </c>
      <c r="L1314" s="38">
        <f>新台幣匯率美元指數!C1315</f>
        <v>0</v>
      </c>
      <c r="M1314" s="39">
        <f>新台幣匯率美元指數!D1315</f>
        <v>0</v>
      </c>
      <c r="N1314" s="27" t="e">
        <f>VLOOKUP($B1314,外資期貨未平倉口數!$A$4:$M$499,4,FALSE)</f>
        <v>#N/A</v>
      </c>
      <c r="O1314" s="27" t="e">
        <f>VLOOKUP($B1314,外資期貨未平倉口數!$A$4:$M$499,9,FALSE)</f>
        <v>#N/A</v>
      </c>
      <c r="P1314" s="27" t="e">
        <f>VLOOKUP($B1314,外資期貨未平倉口數!$A$4:$M$499,10,FALSE)</f>
        <v>#N/A</v>
      </c>
      <c r="Q1314" s="27" t="e">
        <f>VLOOKUP($B1314,外資期貨未平倉口數!$A$4:$M$499,11,FALSE)</f>
        <v>#N/A</v>
      </c>
      <c r="R1314" s="64" t="e">
        <f>VLOOKUP($B1314,選擇權未平倉餘額!$A$4:$I$500,6,FALSE)</f>
        <v>#N/A</v>
      </c>
      <c r="S1314" s="64" t="e">
        <f>VLOOKUP($B1314,選擇權未平倉餘額!$A$4:$I$500,7,FALSE)</f>
        <v>#N/A</v>
      </c>
      <c r="T1314" s="64" t="e">
        <f>VLOOKUP($B1314,選擇權未平倉餘額!$A$4:$I$500,8,FALSE)</f>
        <v>#N/A</v>
      </c>
      <c r="U1314" s="64" t="e">
        <f>VLOOKUP($B1314,選擇權未平倉餘額!$A$4:$I$500,9,FALSE)</f>
        <v>#N/A</v>
      </c>
      <c r="V1314" s="39" t="e">
        <f>VLOOKUP($B1314,臺指選擇權P_C_Ratios!$A$4:$C$500,3,FALSE)</f>
        <v>#N/A</v>
      </c>
      <c r="W1314" s="41" t="e">
        <f>VLOOKUP($B1314,散戶多空比!$A$6:$L$500,12,FALSE)</f>
        <v>#N/A</v>
      </c>
      <c r="X1314" s="40" t="e">
        <f>VLOOKUP($B1314,期貨大額交易人未沖銷部位!$A$4:$O$499,4,FALSE)</f>
        <v>#N/A</v>
      </c>
      <c r="Y1314" s="40" t="e">
        <f>VLOOKUP($B1314,期貨大額交易人未沖銷部位!$A$4:$O$499,7,FALSE)</f>
        <v>#N/A</v>
      </c>
      <c r="Z1314" s="40" t="e">
        <f>VLOOKUP($B1314,期貨大額交易人未沖銷部位!$A$4:$O$499,10,FALSE)</f>
        <v>#N/A</v>
      </c>
      <c r="AA1314" s="40" t="e">
        <f>VLOOKUP($B1314,期貨大額交易人未沖銷部位!$A$4:$O$499,13,FALSE)</f>
        <v>#N/A</v>
      </c>
      <c r="AB1314" s="40" t="e">
        <f>VLOOKUP($B1314,期貨大額交易人未沖銷部位!$A$4:$O$499,14,FALSE)</f>
        <v>#N/A</v>
      </c>
      <c r="AC1314" s="40" t="e">
        <f>VLOOKUP($B1314,期貨大額交易人未沖銷部位!$A$4:$O$499,15,FALSE)</f>
        <v>#N/A</v>
      </c>
      <c r="AD1314" s="33" t="e">
        <f>VLOOKUP($B1314,三大美股走勢!$A$4:$J$495,4,FALSE)</f>
        <v>#N/A</v>
      </c>
      <c r="AE1314" s="33" t="e">
        <f>VLOOKUP($B1314,三大美股走勢!$A$4:$J$495,7,FALSE)</f>
        <v>#N/A</v>
      </c>
      <c r="AF1314" s="33" t="e">
        <f>VLOOKUP($B1314,三大美股走勢!$A$4:$J$495,10,FALSE)</f>
        <v>#N/A</v>
      </c>
    </row>
    <row r="1315" spans="2:32">
      <c r="B1315" s="32">
        <v>44094</v>
      </c>
      <c r="C1315" s="33" t="e">
        <f>VLOOKUP($B1315,大盤與近月台指!$A$4:$I$499,2,FALSE)</f>
        <v>#N/A</v>
      </c>
      <c r="D1315" s="34" t="e">
        <f>VLOOKUP($B1315,大盤與近月台指!$A$4:$I$499,3,FALSE)</f>
        <v>#N/A</v>
      </c>
      <c r="E1315" s="35" t="e">
        <f>VLOOKUP($B1315,大盤與近月台指!$A$4:$I$499,4,FALSE)</f>
        <v>#N/A</v>
      </c>
      <c r="F1315" s="33" t="e">
        <f>VLOOKUP($B1315,大盤與近月台指!$A$4:$I$499,5,FALSE)</f>
        <v>#N/A</v>
      </c>
      <c r="G1315" s="49" t="e">
        <f>VLOOKUP($B1315,三大法人買賣超!$A$4:$I$500,3,FALSE)</f>
        <v>#N/A</v>
      </c>
      <c r="H1315" s="34" t="e">
        <f>VLOOKUP($B1315,三大法人買賣超!$A$4:$I$500,5,FALSE)</f>
        <v>#N/A</v>
      </c>
      <c r="I1315" s="27" t="e">
        <f>VLOOKUP($B1315,三大法人買賣超!$A$4:$I$500,7,FALSE)</f>
        <v>#N/A</v>
      </c>
      <c r="J1315" s="27" t="e">
        <f>VLOOKUP($B1315,三大法人買賣超!$A$4:$I$500,9,FALSE)</f>
        <v>#N/A</v>
      </c>
      <c r="K1315" s="37">
        <f>新台幣匯率美元指數!B1316</f>
        <v>0</v>
      </c>
      <c r="L1315" s="38">
        <f>新台幣匯率美元指數!C1316</f>
        <v>0</v>
      </c>
      <c r="M1315" s="39">
        <f>新台幣匯率美元指數!D1316</f>
        <v>0</v>
      </c>
      <c r="N1315" s="27" t="e">
        <f>VLOOKUP($B1315,外資期貨未平倉口數!$A$4:$M$499,4,FALSE)</f>
        <v>#N/A</v>
      </c>
      <c r="O1315" s="27" t="e">
        <f>VLOOKUP($B1315,外資期貨未平倉口數!$A$4:$M$499,9,FALSE)</f>
        <v>#N/A</v>
      </c>
      <c r="P1315" s="27" t="e">
        <f>VLOOKUP($B1315,外資期貨未平倉口數!$A$4:$M$499,10,FALSE)</f>
        <v>#N/A</v>
      </c>
      <c r="Q1315" s="27" t="e">
        <f>VLOOKUP($B1315,外資期貨未平倉口數!$A$4:$M$499,11,FALSE)</f>
        <v>#N/A</v>
      </c>
      <c r="R1315" s="64" t="e">
        <f>VLOOKUP($B1315,選擇權未平倉餘額!$A$4:$I$500,6,FALSE)</f>
        <v>#N/A</v>
      </c>
      <c r="S1315" s="64" t="e">
        <f>VLOOKUP($B1315,選擇權未平倉餘額!$A$4:$I$500,7,FALSE)</f>
        <v>#N/A</v>
      </c>
      <c r="T1315" s="64" t="e">
        <f>VLOOKUP($B1315,選擇權未平倉餘額!$A$4:$I$500,8,FALSE)</f>
        <v>#N/A</v>
      </c>
      <c r="U1315" s="64" t="e">
        <f>VLOOKUP($B1315,選擇權未平倉餘額!$A$4:$I$500,9,FALSE)</f>
        <v>#N/A</v>
      </c>
      <c r="V1315" s="39" t="e">
        <f>VLOOKUP($B1315,臺指選擇權P_C_Ratios!$A$4:$C$500,3,FALSE)</f>
        <v>#N/A</v>
      </c>
      <c r="W1315" s="41" t="e">
        <f>VLOOKUP($B1315,散戶多空比!$A$6:$L$500,12,FALSE)</f>
        <v>#N/A</v>
      </c>
      <c r="X1315" s="40" t="e">
        <f>VLOOKUP($B1315,期貨大額交易人未沖銷部位!$A$4:$O$499,4,FALSE)</f>
        <v>#N/A</v>
      </c>
      <c r="Y1315" s="40" t="e">
        <f>VLOOKUP($B1315,期貨大額交易人未沖銷部位!$A$4:$O$499,7,FALSE)</f>
        <v>#N/A</v>
      </c>
      <c r="Z1315" s="40" t="e">
        <f>VLOOKUP($B1315,期貨大額交易人未沖銷部位!$A$4:$O$499,10,FALSE)</f>
        <v>#N/A</v>
      </c>
      <c r="AA1315" s="40" t="e">
        <f>VLOOKUP($B1315,期貨大額交易人未沖銷部位!$A$4:$O$499,13,FALSE)</f>
        <v>#N/A</v>
      </c>
      <c r="AB1315" s="40" t="e">
        <f>VLOOKUP($B1315,期貨大額交易人未沖銷部位!$A$4:$O$499,14,FALSE)</f>
        <v>#N/A</v>
      </c>
      <c r="AC1315" s="40" t="e">
        <f>VLOOKUP($B1315,期貨大額交易人未沖銷部位!$A$4:$O$499,15,FALSE)</f>
        <v>#N/A</v>
      </c>
      <c r="AD1315" s="33" t="e">
        <f>VLOOKUP($B1315,三大美股走勢!$A$4:$J$495,4,FALSE)</f>
        <v>#N/A</v>
      </c>
      <c r="AE1315" s="33" t="e">
        <f>VLOOKUP($B1315,三大美股走勢!$A$4:$J$495,7,FALSE)</f>
        <v>#N/A</v>
      </c>
      <c r="AF1315" s="33" t="e">
        <f>VLOOKUP($B1315,三大美股走勢!$A$4:$J$495,10,FALSE)</f>
        <v>#N/A</v>
      </c>
    </row>
    <row r="1316" spans="2:32">
      <c r="B1316" s="32">
        <v>44095</v>
      </c>
      <c r="C1316" s="33" t="e">
        <f>VLOOKUP($B1316,大盤與近月台指!$A$4:$I$499,2,FALSE)</f>
        <v>#N/A</v>
      </c>
      <c r="D1316" s="34" t="e">
        <f>VLOOKUP($B1316,大盤與近月台指!$A$4:$I$499,3,FALSE)</f>
        <v>#N/A</v>
      </c>
      <c r="E1316" s="35" t="e">
        <f>VLOOKUP($B1316,大盤與近月台指!$A$4:$I$499,4,FALSE)</f>
        <v>#N/A</v>
      </c>
      <c r="F1316" s="33" t="e">
        <f>VLOOKUP($B1316,大盤與近月台指!$A$4:$I$499,5,FALSE)</f>
        <v>#N/A</v>
      </c>
      <c r="G1316" s="49" t="e">
        <f>VLOOKUP($B1316,三大法人買賣超!$A$4:$I$500,3,FALSE)</f>
        <v>#N/A</v>
      </c>
      <c r="H1316" s="34" t="e">
        <f>VLOOKUP($B1316,三大法人買賣超!$A$4:$I$500,5,FALSE)</f>
        <v>#N/A</v>
      </c>
      <c r="I1316" s="27" t="e">
        <f>VLOOKUP($B1316,三大法人買賣超!$A$4:$I$500,7,FALSE)</f>
        <v>#N/A</v>
      </c>
      <c r="J1316" s="27" t="e">
        <f>VLOOKUP($B1316,三大法人買賣超!$A$4:$I$500,9,FALSE)</f>
        <v>#N/A</v>
      </c>
      <c r="K1316" s="37">
        <f>新台幣匯率美元指數!B1317</f>
        <v>0</v>
      </c>
      <c r="L1316" s="38">
        <f>新台幣匯率美元指數!C1317</f>
        <v>0</v>
      </c>
      <c r="M1316" s="39">
        <f>新台幣匯率美元指數!D1317</f>
        <v>0</v>
      </c>
      <c r="N1316" s="27" t="e">
        <f>VLOOKUP($B1316,外資期貨未平倉口數!$A$4:$M$499,4,FALSE)</f>
        <v>#N/A</v>
      </c>
      <c r="O1316" s="27" t="e">
        <f>VLOOKUP($B1316,外資期貨未平倉口數!$A$4:$M$499,9,FALSE)</f>
        <v>#N/A</v>
      </c>
      <c r="P1316" s="27" t="e">
        <f>VLOOKUP($B1316,外資期貨未平倉口數!$A$4:$M$499,10,FALSE)</f>
        <v>#N/A</v>
      </c>
      <c r="Q1316" s="27" t="e">
        <f>VLOOKUP($B1316,外資期貨未平倉口數!$A$4:$M$499,11,FALSE)</f>
        <v>#N/A</v>
      </c>
      <c r="R1316" s="64" t="e">
        <f>VLOOKUP($B1316,選擇權未平倉餘額!$A$4:$I$500,6,FALSE)</f>
        <v>#N/A</v>
      </c>
      <c r="S1316" s="64" t="e">
        <f>VLOOKUP($B1316,選擇權未平倉餘額!$A$4:$I$500,7,FALSE)</f>
        <v>#N/A</v>
      </c>
      <c r="T1316" s="64" t="e">
        <f>VLOOKUP($B1316,選擇權未平倉餘額!$A$4:$I$500,8,FALSE)</f>
        <v>#N/A</v>
      </c>
      <c r="U1316" s="64" t="e">
        <f>VLOOKUP($B1316,選擇權未平倉餘額!$A$4:$I$500,9,FALSE)</f>
        <v>#N/A</v>
      </c>
      <c r="V1316" s="39" t="e">
        <f>VLOOKUP($B1316,臺指選擇權P_C_Ratios!$A$4:$C$500,3,FALSE)</f>
        <v>#N/A</v>
      </c>
      <c r="W1316" s="41" t="e">
        <f>VLOOKUP($B1316,散戶多空比!$A$6:$L$500,12,FALSE)</f>
        <v>#N/A</v>
      </c>
      <c r="X1316" s="40" t="e">
        <f>VLOOKUP($B1316,期貨大額交易人未沖銷部位!$A$4:$O$499,4,FALSE)</f>
        <v>#N/A</v>
      </c>
      <c r="Y1316" s="40" t="e">
        <f>VLOOKUP($B1316,期貨大額交易人未沖銷部位!$A$4:$O$499,7,FALSE)</f>
        <v>#N/A</v>
      </c>
      <c r="Z1316" s="40" t="e">
        <f>VLOOKUP($B1316,期貨大額交易人未沖銷部位!$A$4:$O$499,10,FALSE)</f>
        <v>#N/A</v>
      </c>
      <c r="AA1316" s="40" t="e">
        <f>VLOOKUP($B1316,期貨大額交易人未沖銷部位!$A$4:$O$499,13,FALSE)</f>
        <v>#N/A</v>
      </c>
      <c r="AB1316" s="40" t="e">
        <f>VLOOKUP($B1316,期貨大額交易人未沖銷部位!$A$4:$O$499,14,FALSE)</f>
        <v>#N/A</v>
      </c>
      <c r="AC1316" s="40" t="e">
        <f>VLOOKUP($B1316,期貨大額交易人未沖銷部位!$A$4:$O$499,15,FALSE)</f>
        <v>#N/A</v>
      </c>
      <c r="AD1316" s="33" t="e">
        <f>VLOOKUP($B1316,三大美股走勢!$A$4:$J$495,4,FALSE)</f>
        <v>#N/A</v>
      </c>
      <c r="AE1316" s="33" t="e">
        <f>VLOOKUP($B1316,三大美股走勢!$A$4:$J$495,7,FALSE)</f>
        <v>#N/A</v>
      </c>
      <c r="AF1316" s="33" t="e">
        <f>VLOOKUP($B1316,三大美股走勢!$A$4:$J$495,10,FALSE)</f>
        <v>#N/A</v>
      </c>
    </row>
    <row r="1317" spans="2:32">
      <c r="B1317" s="32">
        <v>44096</v>
      </c>
      <c r="C1317" s="33" t="e">
        <f>VLOOKUP($B1317,大盤與近月台指!$A$4:$I$499,2,FALSE)</f>
        <v>#N/A</v>
      </c>
      <c r="D1317" s="34" t="e">
        <f>VLOOKUP($B1317,大盤與近月台指!$A$4:$I$499,3,FALSE)</f>
        <v>#N/A</v>
      </c>
      <c r="E1317" s="35" t="e">
        <f>VLOOKUP($B1317,大盤與近月台指!$A$4:$I$499,4,FALSE)</f>
        <v>#N/A</v>
      </c>
      <c r="F1317" s="33" t="e">
        <f>VLOOKUP($B1317,大盤與近月台指!$A$4:$I$499,5,FALSE)</f>
        <v>#N/A</v>
      </c>
      <c r="G1317" s="49" t="e">
        <f>VLOOKUP($B1317,三大法人買賣超!$A$4:$I$500,3,FALSE)</f>
        <v>#N/A</v>
      </c>
      <c r="H1317" s="34" t="e">
        <f>VLOOKUP($B1317,三大法人買賣超!$A$4:$I$500,5,FALSE)</f>
        <v>#N/A</v>
      </c>
      <c r="I1317" s="27" t="e">
        <f>VLOOKUP($B1317,三大法人買賣超!$A$4:$I$500,7,FALSE)</f>
        <v>#N/A</v>
      </c>
      <c r="J1317" s="27" t="e">
        <f>VLOOKUP($B1317,三大法人買賣超!$A$4:$I$500,9,FALSE)</f>
        <v>#N/A</v>
      </c>
      <c r="K1317" s="37">
        <f>新台幣匯率美元指數!B1318</f>
        <v>0</v>
      </c>
      <c r="L1317" s="38">
        <f>新台幣匯率美元指數!C1318</f>
        <v>0</v>
      </c>
      <c r="M1317" s="39">
        <f>新台幣匯率美元指數!D1318</f>
        <v>0</v>
      </c>
      <c r="N1317" s="27" t="e">
        <f>VLOOKUP($B1317,外資期貨未平倉口數!$A$4:$M$499,4,FALSE)</f>
        <v>#N/A</v>
      </c>
      <c r="O1317" s="27" t="e">
        <f>VLOOKUP($B1317,外資期貨未平倉口數!$A$4:$M$499,9,FALSE)</f>
        <v>#N/A</v>
      </c>
      <c r="P1317" s="27" t="e">
        <f>VLOOKUP($B1317,外資期貨未平倉口數!$A$4:$M$499,10,FALSE)</f>
        <v>#N/A</v>
      </c>
      <c r="Q1317" s="27" t="e">
        <f>VLOOKUP($B1317,外資期貨未平倉口數!$A$4:$M$499,11,FALSE)</f>
        <v>#N/A</v>
      </c>
      <c r="R1317" s="64" t="e">
        <f>VLOOKUP($B1317,選擇權未平倉餘額!$A$4:$I$500,6,FALSE)</f>
        <v>#N/A</v>
      </c>
      <c r="S1317" s="64" t="e">
        <f>VLOOKUP($B1317,選擇權未平倉餘額!$A$4:$I$500,7,FALSE)</f>
        <v>#N/A</v>
      </c>
      <c r="T1317" s="64" t="e">
        <f>VLOOKUP($B1317,選擇權未平倉餘額!$A$4:$I$500,8,FALSE)</f>
        <v>#N/A</v>
      </c>
      <c r="U1317" s="64" t="e">
        <f>VLOOKUP($B1317,選擇權未平倉餘額!$A$4:$I$500,9,FALSE)</f>
        <v>#N/A</v>
      </c>
      <c r="V1317" s="39" t="e">
        <f>VLOOKUP($B1317,臺指選擇權P_C_Ratios!$A$4:$C$500,3,FALSE)</f>
        <v>#N/A</v>
      </c>
      <c r="W1317" s="41" t="e">
        <f>VLOOKUP($B1317,散戶多空比!$A$6:$L$500,12,FALSE)</f>
        <v>#N/A</v>
      </c>
      <c r="X1317" s="40" t="e">
        <f>VLOOKUP($B1317,期貨大額交易人未沖銷部位!$A$4:$O$499,4,FALSE)</f>
        <v>#N/A</v>
      </c>
      <c r="Y1317" s="40" t="e">
        <f>VLOOKUP($B1317,期貨大額交易人未沖銷部位!$A$4:$O$499,7,FALSE)</f>
        <v>#N/A</v>
      </c>
      <c r="Z1317" s="40" t="e">
        <f>VLOOKUP($B1317,期貨大額交易人未沖銷部位!$A$4:$O$499,10,FALSE)</f>
        <v>#N/A</v>
      </c>
      <c r="AA1317" s="40" t="e">
        <f>VLOOKUP($B1317,期貨大額交易人未沖銷部位!$A$4:$O$499,13,FALSE)</f>
        <v>#N/A</v>
      </c>
      <c r="AB1317" s="40" t="e">
        <f>VLOOKUP($B1317,期貨大額交易人未沖銷部位!$A$4:$O$499,14,FALSE)</f>
        <v>#N/A</v>
      </c>
      <c r="AC1317" s="40" t="e">
        <f>VLOOKUP($B1317,期貨大額交易人未沖銷部位!$A$4:$O$499,15,FALSE)</f>
        <v>#N/A</v>
      </c>
      <c r="AD1317" s="33" t="e">
        <f>VLOOKUP($B1317,三大美股走勢!$A$4:$J$495,4,FALSE)</f>
        <v>#N/A</v>
      </c>
      <c r="AE1317" s="33" t="e">
        <f>VLOOKUP($B1317,三大美股走勢!$A$4:$J$495,7,FALSE)</f>
        <v>#N/A</v>
      </c>
      <c r="AF1317" s="33" t="e">
        <f>VLOOKUP($B1317,三大美股走勢!$A$4:$J$495,10,FALSE)</f>
        <v>#N/A</v>
      </c>
    </row>
    <row r="1318" spans="2:32">
      <c r="B1318" s="32">
        <v>44097</v>
      </c>
      <c r="C1318" s="33" t="e">
        <f>VLOOKUP($B1318,大盤與近月台指!$A$4:$I$499,2,FALSE)</f>
        <v>#N/A</v>
      </c>
      <c r="D1318" s="34" t="e">
        <f>VLOOKUP($B1318,大盤與近月台指!$A$4:$I$499,3,FALSE)</f>
        <v>#N/A</v>
      </c>
      <c r="E1318" s="35" t="e">
        <f>VLOOKUP($B1318,大盤與近月台指!$A$4:$I$499,4,FALSE)</f>
        <v>#N/A</v>
      </c>
      <c r="F1318" s="33" t="e">
        <f>VLOOKUP($B1318,大盤與近月台指!$A$4:$I$499,5,FALSE)</f>
        <v>#N/A</v>
      </c>
      <c r="G1318" s="49" t="e">
        <f>VLOOKUP($B1318,三大法人買賣超!$A$4:$I$500,3,FALSE)</f>
        <v>#N/A</v>
      </c>
      <c r="H1318" s="34" t="e">
        <f>VLOOKUP($B1318,三大法人買賣超!$A$4:$I$500,5,FALSE)</f>
        <v>#N/A</v>
      </c>
      <c r="I1318" s="27" t="e">
        <f>VLOOKUP($B1318,三大法人買賣超!$A$4:$I$500,7,FALSE)</f>
        <v>#N/A</v>
      </c>
      <c r="J1318" s="27" t="e">
        <f>VLOOKUP($B1318,三大法人買賣超!$A$4:$I$500,9,FALSE)</f>
        <v>#N/A</v>
      </c>
      <c r="K1318" s="37">
        <f>新台幣匯率美元指數!B1319</f>
        <v>0</v>
      </c>
      <c r="L1318" s="38">
        <f>新台幣匯率美元指數!C1319</f>
        <v>0</v>
      </c>
      <c r="M1318" s="39">
        <f>新台幣匯率美元指數!D1319</f>
        <v>0</v>
      </c>
      <c r="N1318" s="27" t="e">
        <f>VLOOKUP($B1318,外資期貨未平倉口數!$A$4:$M$499,4,FALSE)</f>
        <v>#N/A</v>
      </c>
      <c r="O1318" s="27" t="e">
        <f>VLOOKUP($B1318,外資期貨未平倉口數!$A$4:$M$499,9,FALSE)</f>
        <v>#N/A</v>
      </c>
      <c r="P1318" s="27" t="e">
        <f>VLOOKUP($B1318,外資期貨未平倉口數!$A$4:$M$499,10,FALSE)</f>
        <v>#N/A</v>
      </c>
      <c r="Q1318" s="27" t="e">
        <f>VLOOKUP($B1318,外資期貨未平倉口數!$A$4:$M$499,11,FALSE)</f>
        <v>#N/A</v>
      </c>
      <c r="R1318" s="64" t="e">
        <f>VLOOKUP($B1318,選擇權未平倉餘額!$A$4:$I$500,6,FALSE)</f>
        <v>#N/A</v>
      </c>
      <c r="S1318" s="64" t="e">
        <f>VLOOKUP($B1318,選擇權未平倉餘額!$A$4:$I$500,7,FALSE)</f>
        <v>#N/A</v>
      </c>
      <c r="T1318" s="64" t="e">
        <f>VLOOKUP($B1318,選擇權未平倉餘額!$A$4:$I$500,8,FALSE)</f>
        <v>#N/A</v>
      </c>
      <c r="U1318" s="64" t="e">
        <f>VLOOKUP($B1318,選擇權未平倉餘額!$A$4:$I$500,9,FALSE)</f>
        <v>#N/A</v>
      </c>
      <c r="V1318" s="39" t="e">
        <f>VLOOKUP($B1318,臺指選擇權P_C_Ratios!$A$4:$C$500,3,FALSE)</f>
        <v>#N/A</v>
      </c>
      <c r="W1318" s="41" t="e">
        <f>VLOOKUP($B1318,散戶多空比!$A$6:$L$500,12,FALSE)</f>
        <v>#N/A</v>
      </c>
      <c r="X1318" s="40" t="e">
        <f>VLOOKUP($B1318,期貨大額交易人未沖銷部位!$A$4:$O$499,4,FALSE)</f>
        <v>#N/A</v>
      </c>
      <c r="Y1318" s="40" t="e">
        <f>VLOOKUP($B1318,期貨大額交易人未沖銷部位!$A$4:$O$499,7,FALSE)</f>
        <v>#N/A</v>
      </c>
      <c r="Z1318" s="40" t="e">
        <f>VLOOKUP($B1318,期貨大額交易人未沖銷部位!$A$4:$O$499,10,FALSE)</f>
        <v>#N/A</v>
      </c>
      <c r="AA1318" s="40" t="e">
        <f>VLOOKUP($B1318,期貨大額交易人未沖銷部位!$A$4:$O$499,13,FALSE)</f>
        <v>#N/A</v>
      </c>
      <c r="AB1318" s="40" t="e">
        <f>VLOOKUP($B1318,期貨大額交易人未沖銷部位!$A$4:$O$499,14,FALSE)</f>
        <v>#N/A</v>
      </c>
      <c r="AC1318" s="40" t="e">
        <f>VLOOKUP($B1318,期貨大額交易人未沖銷部位!$A$4:$O$499,15,FALSE)</f>
        <v>#N/A</v>
      </c>
      <c r="AD1318" s="33" t="e">
        <f>VLOOKUP($B1318,三大美股走勢!$A$4:$J$495,4,FALSE)</f>
        <v>#N/A</v>
      </c>
      <c r="AE1318" s="33" t="e">
        <f>VLOOKUP($B1318,三大美股走勢!$A$4:$J$495,7,FALSE)</f>
        <v>#N/A</v>
      </c>
      <c r="AF1318" s="33" t="e">
        <f>VLOOKUP($B1318,三大美股走勢!$A$4:$J$495,10,FALSE)</f>
        <v>#N/A</v>
      </c>
    </row>
    <row r="1319" spans="2:32">
      <c r="B1319" s="32">
        <v>44098</v>
      </c>
      <c r="C1319" s="33" t="e">
        <f>VLOOKUP($B1319,大盤與近月台指!$A$4:$I$499,2,FALSE)</f>
        <v>#N/A</v>
      </c>
      <c r="D1319" s="34" t="e">
        <f>VLOOKUP($B1319,大盤與近月台指!$A$4:$I$499,3,FALSE)</f>
        <v>#N/A</v>
      </c>
      <c r="E1319" s="35" t="e">
        <f>VLOOKUP($B1319,大盤與近月台指!$A$4:$I$499,4,FALSE)</f>
        <v>#N/A</v>
      </c>
      <c r="F1319" s="33" t="e">
        <f>VLOOKUP($B1319,大盤與近月台指!$A$4:$I$499,5,FALSE)</f>
        <v>#N/A</v>
      </c>
      <c r="G1319" s="49" t="e">
        <f>VLOOKUP($B1319,三大法人買賣超!$A$4:$I$500,3,FALSE)</f>
        <v>#N/A</v>
      </c>
      <c r="H1319" s="34" t="e">
        <f>VLOOKUP($B1319,三大法人買賣超!$A$4:$I$500,5,FALSE)</f>
        <v>#N/A</v>
      </c>
      <c r="I1319" s="27" t="e">
        <f>VLOOKUP($B1319,三大法人買賣超!$A$4:$I$500,7,FALSE)</f>
        <v>#N/A</v>
      </c>
      <c r="J1319" s="27" t="e">
        <f>VLOOKUP($B1319,三大法人買賣超!$A$4:$I$500,9,FALSE)</f>
        <v>#N/A</v>
      </c>
      <c r="K1319" s="37">
        <f>新台幣匯率美元指數!B1320</f>
        <v>0</v>
      </c>
      <c r="L1319" s="38">
        <f>新台幣匯率美元指數!C1320</f>
        <v>0</v>
      </c>
      <c r="M1319" s="39">
        <f>新台幣匯率美元指數!D1320</f>
        <v>0</v>
      </c>
      <c r="N1319" s="27" t="e">
        <f>VLOOKUP($B1319,外資期貨未平倉口數!$A$4:$M$499,4,FALSE)</f>
        <v>#N/A</v>
      </c>
      <c r="O1319" s="27" t="e">
        <f>VLOOKUP($B1319,外資期貨未平倉口數!$A$4:$M$499,9,FALSE)</f>
        <v>#N/A</v>
      </c>
      <c r="P1319" s="27" t="e">
        <f>VLOOKUP($B1319,外資期貨未平倉口數!$A$4:$M$499,10,FALSE)</f>
        <v>#N/A</v>
      </c>
      <c r="Q1319" s="27" t="e">
        <f>VLOOKUP($B1319,外資期貨未平倉口數!$A$4:$M$499,11,FALSE)</f>
        <v>#N/A</v>
      </c>
      <c r="R1319" s="64" t="e">
        <f>VLOOKUP($B1319,選擇權未平倉餘額!$A$4:$I$500,6,FALSE)</f>
        <v>#N/A</v>
      </c>
      <c r="S1319" s="64" t="e">
        <f>VLOOKUP($B1319,選擇權未平倉餘額!$A$4:$I$500,7,FALSE)</f>
        <v>#N/A</v>
      </c>
      <c r="T1319" s="64" t="e">
        <f>VLOOKUP($B1319,選擇權未平倉餘額!$A$4:$I$500,8,FALSE)</f>
        <v>#N/A</v>
      </c>
      <c r="U1319" s="64" t="e">
        <f>VLOOKUP($B1319,選擇權未平倉餘額!$A$4:$I$500,9,FALSE)</f>
        <v>#N/A</v>
      </c>
      <c r="V1319" s="39" t="e">
        <f>VLOOKUP($B1319,臺指選擇權P_C_Ratios!$A$4:$C$500,3,FALSE)</f>
        <v>#N/A</v>
      </c>
      <c r="W1319" s="41" t="e">
        <f>VLOOKUP($B1319,散戶多空比!$A$6:$L$500,12,FALSE)</f>
        <v>#N/A</v>
      </c>
      <c r="X1319" s="40" t="e">
        <f>VLOOKUP($B1319,期貨大額交易人未沖銷部位!$A$4:$O$499,4,FALSE)</f>
        <v>#N/A</v>
      </c>
      <c r="Y1319" s="40" t="e">
        <f>VLOOKUP($B1319,期貨大額交易人未沖銷部位!$A$4:$O$499,7,FALSE)</f>
        <v>#N/A</v>
      </c>
      <c r="Z1319" s="40" t="e">
        <f>VLOOKUP($B1319,期貨大額交易人未沖銷部位!$A$4:$O$499,10,FALSE)</f>
        <v>#N/A</v>
      </c>
      <c r="AA1319" s="40" t="e">
        <f>VLOOKUP($B1319,期貨大額交易人未沖銷部位!$A$4:$O$499,13,FALSE)</f>
        <v>#N/A</v>
      </c>
      <c r="AB1319" s="40" t="e">
        <f>VLOOKUP($B1319,期貨大額交易人未沖銷部位!$A$4:$O$499,14,FALSE)</f>
        <v>#N/A</v>
      </c>
      <c r="AC1319" s="40" t="e">
        <f>VLOOKUP($B1319,期貨大額交易人未沖銷部位!$A$4:$O$499,15,FALSE)</f>
        <v>#N/A</v>
      </c>
      <c r="AD1319" s="33" t="e">
        <f>VLOOKUP($B1319,三大美股走勢!$A$4:$J$495,4,FALSE)</f>
        <v>#N/A</v>
      </c>
      <c r="AE1319" s="33" t="e">
        <f>VLOOKUP($B1319,三大美股走勢!$A$4:$J$495,7,FALSE)</f>
        <v>#N/A</v>
      </c>
      <c r="AF1319" s="33" t="e">
        <f>VLOOKUP($B1319,三大美股走勢!$A$4:$J$495,10,FALSE)</f>
        <v>#N/A</v>
      </c>
    </row>
    <row r="1320" spans="2:32">
      <c r="B1320" s="32">
        <v>44099</v>
      </c>
      <c r="C1320" s="33" t="e">
        <f>VLOOKUP($B1320,大盤與近月台指!$A$4:$I$499,2,FALSE)</f>
        <v>#N/A</v>
      </c>
      <c r="D1320" s="34" t="e">
        <f>VLOOKUP($B1320,大盤與近月台指!$A$4:$I$499,3,FALSE)</f>
        <v>#N/A</v>
      </c>
      <c r="E1320" s="35" t="e">
        <f>VLOOKUP($B1320,大盤與近月台指!$A$4:$I$499,4,FALSE)</f>
        <v>#N/A</v>
      </c>
      <c r="F1320" s="33" t="e">
        <f>VLOOKUP($B1320,大盤與近月台指!$A$4:$I$499,5,FALSE)</f>
        <v>#N/A</v>
      </c>
      <c r="G1320" s="49" t="e">
        <f>VLOOKUP($B1320,三大法人買賣超!$A$4:$I$500,3,FALSE)</f>
        <v>#N/A</v>
      </c>
      <c r="H1320" s="34" t="e">
        <f>VLOOKUP($B1320,三大法人買賣超!$A$4:$I$500,5,FALSE)</f>
        <v>#N/A</v>
      </c>
      <c r="I1320" s="27" t="e">
        <f>VLOOKUP($B1320,三大法人買賣超!$A$4:$I$500,7,FALSE)</f>
        <v>#N/A</v>
      </c>
      <c r="J1320" s="27" t="e">
        <f>VLOOKUP($B1320,三大法人買賣超!$A$4:$I$500,9,FALSE)</f>
        <v>#N/A</v>
      </c>
      <c r="K1320" s="37">
        <f>新台幣匯率美元指數!B1321</f>
        <v>0</v>
      </c>
      <c r="L1320" s="38">
        <f>新台幣匯率美元指數!C1321</f>
        <v>0</v>
      </c>
      <c r="M1320" s="39">
        <f>新台幣匯率美元指數!D1321</f>
        <v>0</v>
      </c>
      <c r="N1320" s="27" t="e">
        <f>VLOOKUP($B1320,外資期貨未平倉口數!$A$4:$M$499,4,FALSE)</f>
        <v>#N/A</v>
      </c>
      <c r="O1320" s="27" t="e">
        <f>VLOOKUP($B1320,外資期貨未平倉口數!$A$4:$M$499,9,FALSE)</f>
        <v>#N/A</v>
      </c>
      <c r="P1320" s="27" t="e">
        <f>VLOOKUP($B1320,外資期貨未平倉口數!$A$4:$M$499,10,FALSE)</f>
        <v>#N/A</v>
      </c>
      <c r="Q1320" s="27" t="e">
        <f>VLOOKUP($B1320,外資期貨未平倉口數!$A$4:$M$499,11,FALSE)</f>
        <v>#N/A</v>
      </c>
      <c r="R1320" s="64" t="e">
        <f>VLOOKUP($B1320,選擇權未平倉餘額!$A$4:$I$500,6,FALSE)</f>
        <v>#N/A</v>
      </c>
      <c r="S1320" s="64" t="e">
        <f>VLOOKUP($B1320,選擇權未平倉餘額!$A$4:$I$500,7,FALSE)</f>
        <v>#N/A</v>
      </c>
      <c r="T1320" s="64" t="e">
        <f>VLOOKUP($B1320,選擇權未平倉餘額!$A$4:$I$500,8,FALSE)</f>
        <v>#N/A</v>
      </c>
      <c r="U1320" s="64" t="e">
        <f>VLOOKUP($B1320,選擇權未平倉餘額!$A$4:$I$500,9,FALSE)</f>
        <v>#N/A</v>
      </c>
      <c r="V1320" s="39" t="e">
        <f>VLOOKUP($B1320,臺指選擇權P_C_Ratios!$A$4:$C$500,3,FALSE)</f>
        <v>#N/A</v>
      </c>
      <c r="W1320" s="41" t="e">
        <f>VLOOKUP($B1320,散戶多空比!$A$6:$L$500,12,FALSE)</f>
        <v>#N/A</v>
      </c>
      <c r="X1320" s="40" t="e">
        <f>VLOOKUP($B1320,期貨大額交易人未沖銷部位!$A$4:$O$499,4,FALSE)</f>
        <v>#N/A</v>
      </c>
      <c r="Y1320" s="40" t="e">
        <f>VLOOKUP($B1320,期貨大額交易人未沖銷部位!$A$4:$O$499,7,FALSE)</f>
        <v>#N/A</v>
      </c>
      <c r="Z1320" s="40" t="e">
        <f>VLOOKUP($B1320,期貨大額交易人未沖銷部位!$A$4:$O$499,10,FALSE)</f>
        <v>#N/A</v>
      </c>
      <c r="AA1320" s="40" t="e">
        <f>VLOOKUP($B1320,期貨大額交易人未沖銷部位!$A$4:$O$499,13,FALSE)</f>
        <v>#N/A</v>
      </c>
      <c r="AB1320" s="40" t="e">
        <f>VLOOKUP($B1320,期貨大額交易人未沖銷部位!$A$4:$O$499,14,FALSE)</f>
        <v>#N/A</v>
      </c>
      <c r="AC1320" s="40" t="e">
        <f>VLOOKUP($B1320,期貨大額交易人未沖銷部位!$A$4:$O$499,15,FALSE)</f>
        <v>#N/A</v>
      </c>
      <c r="AD1320" s="33" t="e">
        <f>VLOOKUP($B1320,三大美股走勢!$A$4:$J$495,4,FALSE)</f>
        <v>#N/A</v>
      </c>
      <c r="AE1320" s="33" t="e">
        <f>VLOOKUP($B1320,三大美股走勢!$A$4:$J$495,7,FALSE)</f>
        <v>#N/A</v>
      </c>
      <c r="AF1320" s="33" t="e">
        <f>VLOOKUP($B1320,三大美股走勢!$A$4:$J$495,10,FALSE)</f>
        <v>#N/A</v>
      </c>
    </row>
    <row r="1321" spans="2:32">
      <c r="B1321" s="32">
        <v>44100</v>
      </c>
      <c r="C1321" s="33" t="e">
        <f>VLOOKUP($B1321,大盤與近月台指!$A$4:$I$499,2,FALSE)</f>
        <v>#N/A</v>
      </c>
      <c r="D1321" s="34" t="e">
        <f>VLOOKUP($B1321,大盤與近月台指!$A$4:$I$499,3,FALSE)</f>
        <v>#N/A</v>
      </c>
      <c r="E1321" s="35" t="e">
        <f>VLOOKUP($B1321,大盤與近月台指!$A$4:$I$499,4,FALSE)</f>
        <v>#N/A</v>
      </c>
      <c r="F1321" s="33" t="e">
        <f>VLOOKUP($B1321,大盤與近月台指!$A$4:$I$499,5,FALSE)</f>
        <v>#N/A</v>
      </c>
      <c r="G1321" s="49" t="e">
        <f>VLOOKUP($B1321,三大法人買賣超!$A$4:$I$500,3,FALSE)</f>
        <v>#N/A</v>
      </c>
      <c r="H1321" s="34" t="e">
        <f>VLOOKUP($B1321,三大法人買賣超!$A$4:$I$500,5,FALSE)</f>
        <v>#N/A</v>
      </c>
      <c r="I1321" s="27" t="e">
        <f>VLOOKUP($B1321,三大法人買賣超!$A$4:$I$500,7,FALSE)</f>
        <v>#N/A</v>
      </c>
      <c r="J1321" s="27" t="e">
        <f>VLOOKUP($B1321,三大法人買賣超!$A$4:$I$500,9,FALSE)</f>
        <v>#N/A</v>
      </c>
      <c r="K1321" s="37">
        <f>新台幣匯率美元指數!B1322</f>
        <v>0</v>
      </c>
      <c r="L1321" s="38">
        <f>新台幣匯率美元指數!C1322</f>
        <v>0</v>
      </c>
      <c r="M1321" s="39">
        <f>新台幣匯率美元指數!D1322</f>
        <v>0</v>
      </c>
      <c r="N1321" s="27" t="e">
        <f>VLOOKUP($B1321,外資期貨未平倉口數!$A$4:$M$499,4,FALSE)</f>
        <v>#N/A</v>
      </c>
      <c r="O1321" s="27" t="e">
        <f>VLOOKUP($B1321,外資期貨未平倉口數!$A$4:$M$499,9,FALSE)</f>
        <v>#N/A</v>
      </c>
      <c r="P1321" s="27" t="e">
        <f>VLOOKUP($B1321,外資期貨未平倉口數!$A$4:$M$499,10,FALSE)</f>
        <v>#N/A</v>
      </c>
      <c r="Q1321" s="27" t="e">
        <f>VLOOKUP($B1321,外資期貨未平倉口數!$A$4:$M$499,11,FALSE)</f>
        <v>#N/A</v>
      </c>
      <c r="R1321" s="64" t="e">
        <f>VLOOKUP($B1321,選擇權未平倉餘額!$A$4:$I$500,6,FALSE)</f>
        <v>#N/A</v>
      </c>
      <c r="S1321" s="64" t="e">
        <f>VLOOKUP($B1321,選擇權未平倉餘額!$A$4:$I$500,7,FALSE)</f>
        <v>#N/A</v>
      </c>
      <c r="T1321" s="64" t="e">
        <f>VLOOKUP($B1321,選擇權未平倉餘額!$A$4:$I$500,8,FALSE)</f>
        <v>#N/A</v>
      </c>
      <c r="U1321" s="64" t="e">
        <f>VLOOKUP($B1321,選擇權未平倉餘額!$A$4:$I$500,9,FALSE)</f>
        <v>#N/A</v>
      </c>
      <c r="V1321" s="39" t="e">
        <f>VLOOKUP($B1321,臺指選擇權P_C_Ratios!$A$4:$C$500,3,FALSE)</f>
        <v>#N/A</v>
      </c>
      <c r="W1321" s="41" t="e">
        <f>VLOOKUP($B1321,散戶多空比!$A$6:$L$500,12,FALSE)</f>
        <v>#N/A</v>
      </c>
      <c r="X1321" s="40" t="e">
        <f>VLOOKUP($B1321,期貨大額交易人未沖銷部位!$A$4:$O$499,4,FALSE)</f>
        <v>#N/A</v>
      </c>
      <c r="Y1321" s="40" t="e">
        <f>VLOOKUP($B1321,期貨大額交易人未沖銷部位!$A$4:$O$499,7,FALSE)</f>
        <v>#N/A</v>
      </c>
      <c r="Z1321" s="40" t="e">
        <f>VLOOKUP($B1321,期貨大額交易人未沖銷部位!$A$4:$O$499,10,FALSE)</f>
        <v>#N/A</v>
      </c>
      <c r="AA1321" s="40" t="e">
        <f>VLOOKUP($B1321,期貨大額交易人未沖銷部位!$A$4:$O$499,13,FALSE)</f>
        <v>#N/A</v>
      </c>
      <c r="AB1321" s="40" t="e">
        <f>VLOOKUP($B1321,期貨大額交易人未沖銷部位!$A$4:$O$499,14,FALSE)</f>
        <v>#N/A</v>
      </c>
      <c r="AC1321" s="40" t="e">
        <f>VLOOKUP($B1321,期貨大額交易人未沖銷部位!$A$4:$O$499,15,FALSE)</f>
        <v>#N/A</v>
      </c>
      <c r="AD1321" s="33" t="e">
        <f>VLOOKUP($B1321,三大美股走勢!$A$4:$J$495,4,FALSE)</f>
        <v>#N/A</v>
      </c>
      <c r="AE1321" s="33" t="e">
        <f>VLOOKUP($B1321,三大美股走勢!$A$4:$J$495,7,FALSE)</f>
        <v>#N/A</v>
      </c>
      <c r="AF1321" s="33" t="e">
        <f>VLOOKUP($B1321,三大美股走勢!$A$4:$J$495,10,FALSE)</f>
        <v>#N/A</v>
      </c>
    </row>
    <row r="1322" spans="2:32">
      <c r="B1322" s="32">
        <v>44101</v>
      </c>
      <c r="C1322" s="33" t="e">
        <f>VLOOKUP($B1322,大盤與近月台指!$A$4:$I$499,2,FALSE)</f>
        <v>#N/A</v>
      </c>
      <c r="D1322" s="34" t="e">
        <f>VLOOKUP($B1322,大盤與近月台指!$A$4:$I$499,3,FALSE)</f>
        <v>#N/A</v>
      </c>
      <c r="E1322" s="35" t="e">
        <f>VLOOKUP($B1322,大盤與近月台指!$A$4:$I$499,4,FALSE)</f>
        <v>#N/A</v>
      </c>
      <c r="F1322" s="33" t="e">
        <f>VLOOKUP($B1322,大盤與近月台指!$A$4:$I$499,5,FALSE)</f>
        <v>#N/A</v>
      </c>
      <c r="G1322" s="49" t="e">
        <f>VLOOKUP($B1322,三大法人買賣超!$A$4:$I$500,3,FALSE)</f>
        <v>#N/A</v>
      </c>
      <c r="H1322" s="34" t="e">
        <f>VLOOKUP($B1322,三大法人買賣超!$A$4:$I$500,5,FALSE)</f>
        <v>#N/A</v>
      </c>
      <c r="I1322" s="27" t="e">
        <f>VLOOKUP($B1322,三大法人買賣超!$A$4:$I$500,7,FALSE)</f>
        <v>#N/A</v>
      </c>
      <c r="J1322" s="27" t="e">
        <f>VLOOKUP($B1322,三大法人買賣超!$A$4:$I$500,9,FALSE)</f>
        <v>#N/A</v>
      </c>
      <c r="K1322" s="37">
        <f>新台幣匯率美元指數!B1323</f>
        <v>0</v>
      </c>
      <c r="L1322" s="38">
        <f>新台幣匯率美元指數!C1323</f>
        <v>0</v>
      </c>
      <c r="M1322" s="39">
        <f>新台幣匯率美元指數!D1323</f>
        <v>0</v>
      </c>
      <c r="N1322" s="27" t="e">
        <f>VLOOKUP($B1322,外資期貨未平倉口數!$A$4:$M$499,4,FALSE)</f>
        <v>#N/A</v>
      </c>
      <c r="O1322" s="27" t="e">
        <f>VLOOKUP($B1322,外資期貨未平倉口數!$A$4:$M$499,9,FALSE)</f>
        <v>#N/A</v>
      </c>
      <c r="P1322" s="27" t="e">
        <f>VLOOKUP($B1322,外資期貨未平倉口數!$A$4:$M$499,10,FALSE)</f>
        <v>#N/A</v>
      </c>
      <c r="Q1322" s="27" t="e">
        <f>VLOOKUP($B1322,外資期貨未平倉口數!$A$4:$M$499,11,FALSE)</f>
        <v>#N/A</v>
      </c>
      <c r="R1322" s="64" t="e">
        <f>VLOOKUP($B1322,選擇權未平倉餘額!$A$4:$I$500,6,FALSE)</f>
        <v>#N/A</v>
      </c>
      <c r="S1322" s="64" t="e">
        <f>VLOOKUP($B1322,選擇權未平倉餘額!$A$4:$I$500,7,FALSE)</f>
        <v>#N/A</v>
      </c>
      <c r="T1322" s="64" t="e">
        <f>VLOOKUP($B1322,選擇權未平倉餘額!$A$4:$I$500,8,FALSE)</f>
        <v>#N/A</v>
      </c>
      <c r="U1322" s="64" t="e">
        <f>VLOOKUP($B1322,選擇權未平倉餘額!$A$4:$I$500,9,FALSE)</f>
        <v>#N/A</v>
      </c>
      <c r="V1322" s="39" t="e">
        <f>VLOOKUP($B1322,臺指選擇權P_C_Ratios!$A$4:$C$500,3,FALSE)</f>
        <v>#N/A</v>
      </c>
      <c r="W1322" s="41" t="e">
        <f>VLOOKUP($B1322,散戶多空比!$A$6:$L$500,12,FALSE)</f>
        <v>#N/A</v>
      </c>
      <c r="X1322" s="40" t="e">
        <f>VLOOKUP($B1322,期貨大額交易人未沖銷部位!$A$4:$O$499,4,FALSE)</f>
        <v>#N/A</v>
      </c>
      <c r="Y1322" s="40" t="e">
        <f>VLOOKUP($B1322,期貨大額交易人未沖銷部位!$A$4:$O$499,7,FALSE)</f>
        <v>#N/A</v>
      </c>
      <c r="Z1322" s="40" t="e">
        <f>VLOOKUP($B1322,期貨大額交易人未沖銷部位!$A$4:$O$499,10,FALSE)</f>
        <v>#N/A</v>
      </c>
      <c r="AA1322" s="40" t="e">
        <f>VLOOKUP($B1322,期貨大額交易人未沖銷部位!$A$4:$O$499,13,FALSE)</f>
        <v>#N/A</v>
      </c>
      <c r="AB1322" s="40" t="e">
        <f>VLOOKUP($B1322,期貨大額交易人未沖銷部位!$A$4:$O$499,14,FALSE)</f>
        <v>#N/A</v>
      </c>
      <c r="AC1322" s="40" t="e">
        <f>VLOOKUP($B1322,期貨大額交易人未沖銷部位!$A$4:$O$499,15,FALSE)</f>
        <v>#N/A</v>
      </c>
      <c r="AD1322" s="33" t="e">
        <f>VLOOKUP($B1322,三大美股走勢!$A$4:$J$495,4,FALSE)</f>
        <v>#N/A</v>
      </c>
      <c r="AE1322" s="33" t="e">
        <f>VLOOKUP($B1322,三大美股走勢!$A$4:$J$495,7,FALSE)</f>
        <v>#N/A</v>
      </c>
      <c r="AF1322" s="33" t="e">
        <f>VLOOKUP($B1322,三大美股走勢!$A$4:$J$495,10,FALSE)</f>
        <v>#N/A</v>
      </c>
    </row>
    <row r="1323" spans="2:32">
      <c r="B1323" s="32">
        <v>44102</v>
      </c>
      <c r="C1323" s="33" t="e">
        <f>VLOOKUP($B1323,大盤與近月台指!$A$4:$I$499,2,FALSE)</f>
        <v>#N/A</v>
      </c>
      <c r="D1323" s="34" t="e">
        <f>VLOOKUP($B1323,大盤與近月台指!$A$4:$I$499,3,FALSE)</f>
        <v>#N/A</v>
      </c>
      <c r="E1323" s="35" t="e">
        <f>VLOOKUP($B1323,大盤與近月台指!$A$4:$I$499,4,FALSE)</f>
        <v>#N/A</v>
      </c>
      <c r="F1323" s="33" t="e">
        <f>VLOOKUP($B1323,大盤與近月台指!$A$4:$I$499,5,FALSE)</f>
        <v>#N/A</v>
      </c>
      <c r="G1323" s="49" t="e">
        <f>VLOOKUP($B1323,三大法人買賣超!$A$4:$I$500,3,FALSE)</f>
        <v>#N/A</v>
      </c>
      <c r="H1323" s="34" t="e">
        <f>VLOOKUP($B1323,三大法人買賣超!$A$4:$I$500,5,FALSE)</f>
        <v>#N/A</v>
      </c>
      <c r="I1323" s="27" t="e">
        <f>VLOOKUP($B1323,三大法人買賣超!$A$4:$I$500,7,FALSE)</f>
        <v>#N/A</v>
      </c>
      <c r="J1323" s="27" t="e">
        <f>VLOOKUP($B1323,三大法人買賣超!$A$4:$I$500,9,FALSE)</f>
        <v>#N/A</v>
      </c>
      <c r="K1323" s="37">
        <f>新台幣匯率美元指數!B1324</f>
        <v>0</v>
      </c>
      <c r="L1323" s="38">
        <f>新台幣匯率美元指數!C1324</f>
        <v>0</v>
      </c>
      <c r="M1323" s="39">
        <f>新台幣匯率美元指數!D1324</f>
        <v>0</v>
      </c>
      <c r="N1323" s="27" t="e">
        <f>VLOOKUP($B1323,外資期貨未平倉口數!$A$4:$M$499,4,FALSE)</f>
        <v>#N/A</v>
      </c>
      <c r="O1323" s="27" t="e">
        <f>VLOOKUP($B1323,外資期貨未平倉口數!$A$4:$M$499,9,FALSE)</f>
        <v>#N/A</v>
      </c>
      <c r="P1323" s="27" t="e">
        <f>VLOOKUP($B1323,外資期貨未平倉口數!$A$4:$M$499,10,FALSE)</f>
        <v>#N/A</v>
      </c>
      <c r="Q1323" s="27" t="e">
        <f>VLOOKUP($B1323,外資期貨未平倉口數!$A$4:$M$499,11,FALSE)</f>
        <v>#N/A</v>
      </c>
      <c r="R1323" s="64" t="e">
        <f>VLOOKUP($B1323,選擇權未平倉餘額!$A$4:$I$500,6,FALSE)</f>
        <v>#N/A</v>
      </c>
      <c r="S1323" s="64" t="e">
        <f>VLOOKUP($B1323,選擇權未平倉餘額!$A$4:$I$500,7,FALSE)</f>
        <v>#N/A</v>
      </c>
      <c r="T1323" s="64" t="e">
        <f>VLOOKUP($B1323,選擇權未平倉餘額!$A$4:$I$500,8,FALSE)</f>
        <v>#N/A</v>
      </c>
      <c r="U1323" s="64" t="e">
        <f>VLOOKUP($B1323,選擇權未平倉餘額!$A$4:$I$500,9,FALSE)</f>
        <v>#N/A</v>
      </c>
      <c r="V1323" s="39" t="e">
        <f>VLOOKUP($B1323,臺指選擇權P_C_Ratios!$A$4:$C$500,3,FALSE)</f>
        <v>#N/A</v>
      </c>
      <c r="W1323" s="41" t="e">
        <f>VLOOKUP($B1323,散戶多空比!$A$6:$L$500,12,FALSE)</f>
        <v>#N/A</v>
      </c>
      <c r="X1323" s="40" t="e">
        <f>VLOOKUP($B1323,期貨大額交易人未沖銷部位!$A$4:$O$499,4,FALSE)</f>
        <v>#N/A</v>
      </c>
      <c r="Y1323" s="40" t="e">
        <f>VLOOKUP($B1323,期貨大額交易人未沖銷部位!$A$4:$O$499,7,FALSE)</f>
        <v>#N/A</v>
      </c>
      <c r="Z1323" s="40" t="e">
        <f>VLOOKUP($B1323,期貨大額交易人未沖銷部位!$A$4:$O$499,10,FALSE)</f>
        <v>#N/A</v>
      </c>
      <c r="AA1323" s="40" t="e">
        <f>VLOOKUP($B1323,期貨大額交易人未沖銷部位!$A$4:$O$499,13,FALSE)</f>
        <v>#N/A</v>
      </c>
      <c r="AB1323" s="40" t="e">
        <f>VLOOKUP($B1323,期貨大額交易人未沖銷部位!$A$4:$O$499,14,FALSE)</f>
        <v>#N/A</v>
      </c>
      <c r="AC1323" s="40" t="e">
        <f>VLOOKUP($B1323,期貨大額交易人未沖銷部位!$A$4:$O$499,15,FALSE)</f>
        <v>#N/A</v>
      </c>
      <c r="AD1323" s="33" t="e">
        <f>VLOOKUP($B1323,三大美股走勢!$A$4:$J$495,4,FALSE)</f>
        <v>#N/A</v>
      </c>
      <c r="AE1323" s="33" t="e">
        <f>VLOOKUP($B1323,三大美股走勢!$A$4:$J$495,7,FALSE)</f>
        <v>#N/A</v>
      </c>
      <c r="AF1323" s="33" t="e">
        <f>VLOOKUP($B1323,三大美股走勢!$A$4:$J$495,10,FALSE)</f>
        <v>#N/A</v>
      </c>
    </row>
    <row r="1324" spans="2:32">
      <c r="B1324" s="32">
        <v>44103</v>
      </c>
      <c r="C1324" s="33" t="e">
        <f>VLOOKUP($B1324,大盤與近月台指!$A$4:$I$499,2,FALSE)</f>
        <v>#N/A</v>
      </c>
      <c r="D1324" s="34" t="e">
        <f>VLOOKUP($B1324,大盤與近月台指!$A$4:$I$499,3,FALSE)</f>
        <v>#N/A</v>
      </c>
      <c r="E1324" s="35" t="e">
        <f>VLOOKUP($B1324,大盤與近月台指!$A$4:$I$499,4,FALSE)</f>
        <v>#N/A</v>
      </c>
      <c r="F1324" s="33" t="e">
        <f>VLOOKUP($B1324,大盤與近月台指!$A$4:$I$499,5,FALSE)</f>
        <v>#N/A</v>
      </c>
      <c r="G1324" s="49" t="e">
        <f>VLOOKUP($B1324,三大法人買賣超!$A$4:$I$500,3,FALSE)</f>
        <v>#N/A</v>
      </c>
      <c r="H1324" s="34" t="e">
        <f>VLOOKUP($B1324,三大法人買賣超!$A$4:$I$500,5,FALSE)</f>
        <v>#N/A</v>
      </c>
      <c r="I1324" s="27" t="e">
        <f>VLOOKUP($B1324,三大法人買賣超!$A$4:$I$500,7,FALSE)</f>
        <v>#N/A</v>
      </c>
      <c r="J1324" s="27" t="e">
        <f>VLOOKUP($B1324,三大法人買賣超!$A$4:$I$500,9,FALSE)</f>
        <v>#N/A</v>
      </c>
      <c r="K1324" s="37">
        <f>新台幣匯率美元指數!B1325</f>
        <v>0</v>
      </c>
      <c r="L1324" s="38">
        <f>新台幣匯率美元指數!C1325</f>
        <v>0</v>
      </c>
      <c r="M1324" s="39">
        <f>新台幣匯率美元指數!D1325</f>
        <v>0</v>
      </c>
      <c r="N1324" s="27" t="e">
        <f>VLOOKUP($B1324,外資期貨未平倉口數!$A$4:$M$499,4,FALSE)</f>
        <v>#N/A</v>
      </c>
      <c r="O1324" s="27" t="e">
        <f>VLOOKUP($B1324,外資期貨未平倉口數!$A$4:$M$499,9,FALSE)</f>
        <v>#N/A</v>
      </c>
      <c r="P1324" s="27" t="e">
        <f>VLOOKUP($B1324,外資期貨未平倉口數!$A$4:$M$499,10,FALSE)</f>
        <v>#N/A</v>
      </c>
      <c r="Q1324" s="27" t="e">
        <f>VLOOKUP($B1324,外資期貨未平倉口數!$A$4:$M$499,11,FALSE)</f>
        <v>#N/A</v>
      </c>
      <c r="R1324" s="64" t="e">
        <f>VLOOKUP($B1324,選擇權未平倉餘額!$A$4:$I$500,6,FALSE)</f>
        <v>#N/A</v>
      </c>
      <c r="S1324" s="64" t="e">
        <f>VLOOKUP($B1324,選擇權未平倉餘額!$A$4:$I$500,7,FALSE)</f>
        <v>#N/A</v>
      </c>
      <c r="T1324" s="64" t="e">
        <f>VLOOKUP($B1324,選擇權未平倉餘額!$A$4:$I$500,8,FALSE)</f>
        <v>#N/A</v>
      </c>
      <c r="U1324" s="64" t="e">
        <f>VLOOKUP($B1324,選擇權未平倉餘額!$A$4:$I$500,9,FALSE)</f>
        <v>#N/A</v>
      </c>
      <c r="V1324" s="39" t="e">
        <f>VLOOKUP($B1324,臺指選擇權P_C_Ratios!$A$4:$C$500,3,FALSE)</f>
        <v>#N/A</v>
      </c>
      <c r="W1324" s="41" t="e">
        <f>VLOOKUP($B1324,散戶多空比!$A$6:$L$500,12,FALSE)</f>
        <v>#N/A</v>
      </c>
      <c r="X1324" s="40" t="e">
        <f>VLOOKUP($B1324,期貨大額交易人未沖銷部位!$A$4:$O$499,4,FALSE)</f>
        <v>#N/A</v>
      </c>
      <c r="Y1324" s="40" t="e">
        <f>VLOOKUP($B1324,期貨大額交易人未沖銷部位!$A$4:$O$499,7,FALSE)</f>
        <v>#N/A</v>
      </c>
      <c r="Z1324" s="40" t="e">
        <f>VLOOKUP($B1324,期貨大額交易人未沖銷部位!$A$4:$O$499,10,FALSE)</f>
        <v>#N/A</v>
      </c>
      <c r="AA1324" s="40" t="e">
        <f>VLOOKUP($B1324,期貨大額交易人未沖銷部位!$A$4:$O$499,13,FALSE)</f>
        <v>#N/A</v>
      </c>
      <c r="AB1324" s="40" t="e">
        <f>VLOOKUP($B1324,期貨大額交易人未沖銷部位!$A$4:$O$499,14,FALSE)</f>
        <v>#N/A</v>
      </c>
      <c r="AC1324" s="40" t="e">
        <f>VLOOKUP($B1324,期貨大額交易人未沖銷部位!$A$4:$O$499,15,FALSE)</f>
        <v>#N/A</v>
      </c>
      <c r="AD1324" s="33" t="e">
        <f>VLOOKUP($B1324,三大美股走勢!$A$4:$J$495,4,FALSE)</f>
        <v>#N/A</v>
      </c>
      <c r="AE1324" s="33" t="e">
        <f>VLOOKUP($B1324,三大美股走勢!$A$4:$J$495,7,FALSE)</f>
        <v>#N/A</v>
      </c>
      <c r="AF1324" s="33" t="e">
        <f>VLOOKUP($B1324,三大美股走勢!$A$4:$J$495,10,FALSE)</f>
        <v>#N/A</v>
      </c>
    </row>
    <row r="1325" spans="2:32">
      <c r="B1325" s="32">
        <v>44104</v>
      </c>
      <c r="C1325" s="33" t="e">
        <f>VLOOKUP($B1325,大盤與近月台指!$A$4:$I$499,2,FALSE)</f>
        <v>#N/A</v>
      </c>
      <c r="D1325" s="34" t="e">
        <f>VLOOKUP($B1325,大盤與近月台指!$A$4:$I$499,3,FALSE)</f>
        <v>#N/A</v>
      </c>
      <c r="E1325" s="35" t="e">
        <f>VLOOKUP($B1325,大盤與近月台指!$A$4:$I$499,4,FALSE)</f>
        <v>#N/A</v>
      </c>
      <c r="F1325" s="33" t="e">
        <f>VLOOKUP($B1325,大盤與近月台指!$A$4:$I$499,5,FALSE)</f>
        <v>#N/A</v>
      </c>
      <c r="G1325" s="49" t="e">
        <f>VLOOKUP($B1325,三大法人買賣超!$A$4:$I$500,3,FALSE)</f>
        <v>#N/A</v>
      </c>
      <c r="H1325" s="34" t="e">
        <f>VLOOKUP($B1325,三大法人買賣超!$A$4:$I$500,5,FALSE)</f>
        <v>#N/A</v>
      </c>
      <c r="I1325" s="27" t="e">
        <f>VLOOKUP($B1325,三大法人買賣超!$A$4:$I$500,7,FALSE)</f>
        <v>#N/A</v>
      </c>
      <c r="J1325" s="27" t="e">
        <f>VLOOKUP($B1325,三大法人買賣超!$A$4:$I$500,9,FALSE)</f>
        <v>#N/A</v>
      </c>
      <c r="K1325" s="37">
        <f>新台幣匯率美元指數!B1326</f>
        <v>0</v>
      </c>
      <c r="L1325" s="38">
        <f>新台幣匯率美元指數!C1326</f>
        <v>0</v>
      </c>
      <c r="M1325" s="39">
        <f>新台幣匯率美元指數!D1326</f>
        <v>0</v>
      </c>
      <c r="N1325" s="27" t="e">
        <f>VLOOKUP($B1325,外資期貨未平倉口數!$A$4:$M$499,4,FALSE)</f>
        <v>#N/A</v>
      </c>
      <c r="O1325" s="27" t="e">
        <f>VLOOKUP($B1325,外資期貨未平倉口數!$A$4:$M$499,9,FALSE)</f>
        <v>#N/A</v>
      </c>
      <c r="P1325" s="27" t="e">
        <f>VLOOKUP($B1325,外資期貨未平倉口數!$A$4:$M$499,10,FALSE)</f>
        <v>#N/A</v>
      </c>
      <c r="Q1325" s="27" t="e">
        <f>VLOOKUP($B1325,外資期貨未平倉口數!$A$4:$M$499,11,FALSE)</f>
        <v>#N/A</v>
      </c>
      <c r="R1325" s="64" t="e">
        <f>VLOOKUP($B1325,選擇權未平倉餘額!$A$4:$I$500,6,FALSE)</f>
        <v>#N/A</v>
      </c>
      <c r="S1325" s="64" t="e">
        <f>VLOOKUP($B1325,選擇權未平倉餘額!$A$4:$I$500,7,FALSE)</f>
        <v>#N/A</v>
      </c>
      <c r="T1325" s="64" t="e">
        <f>VLOOKUP($B1325,選擇權未平倉餘額!$A$4:$I$500,8,FALSE)</f>
        <v>#N/A</v>
      </c>
      <c r="U1325" s="64" t="e">
        <f>VLOOKUP($B1325,選擇權未平倉餘額!$A$4:$I$500,9,FALSE)</f>
        <v>#N/A</v>
      </c>
      <c r="V1325" s="39" t="e">
        <f>VLOOKUP($B1325,臺指選擇權P_C_Ratios!$A$4:$C$500,3,FALSE)</f>
        <v>#N/A</v>
      </c>
      <c r="W1325" s="41" t="e">
        <f>VLOOKUP($B1325,散戶多空比!$A$6:$L$500,12,FALSE)</f>
        <v>#N/A</v>
      </c>
      <c r="X1325" s="40" t="e">
        <f>VLOOKUP($B1325,期貨大額交易人未沖銷部位!$A$4:$O$499,4,FALSE)</f>
        <v>#N/A</v>
      </c>
      <c r="Y1325" s="40" t="e">
        <f>VLOOKUP($B1325,期貨大額交易人未沖銷部位!$A$4:$O$499,7,FALSE)</f>
        <v>#N/A</v>
      </c>
      <c r="Z1325" s="40" t="e">
        <f>VLOOKUP($B1325,期貨大額交易人未沖銷部位!$A$4:$O$499,10,FALSE)</f>
        <v>#N/A</v>
      </c>
      <c r="AA1325" s="40" t="e">
        <f>VLOOKUP($B1325,期貨大額交易人未沖銷部位!$A$4:$O$499,13,FALSE)</f>
        <v>#N/A</v>
      </c>
      <c r="AB1325" s="40" t="e">
        <f>VLOOKUP($B1325,期貨大額交易人未沖銷部位!$A$4:$O$499,14,FALSE)</f>
        <v>#N/A</v>
      </c>
      <c r="AC1325" s="40" t="e">
        <f>VLOOKUP($B1325,期貨大額交易人未沖銷部位!$A$4:$O$499,15,FALSE)</f>
        <v>#N/A</v>
      </c>
      <c r="AD1325" s="33" t="e">
        <f>VLOOKUP($B1325,三大美股走勢!$A$4:$J$495,4,FALSE)</f>
        <v>#N/A</v>
      </c>
      <c r="AE1325" s="33" t="e">
        <f>VLOOKUP($B1325,三大美股走勢!$A$4:$J$495,7,FALSE)</f>
        <v>#N/A</v>
      </c>
      <c r="AF1325" s="33" t="e">
        <f>VLOOKUP($B1325,三大美股走勢!$A$4:$J$495,10,FALSE)</f>
        <v>#N/A</v>
      </c>
    </row>
    <row r="1326" spans="2:32">
      <c r="B1326" s="32">
        <v>44105</v>
      </c>
      <c r="C1326" s="33" t="e">
        <f>VLOOKUP($B1326,大盤與近月台指!$A$4:$I$499,2,FALSE)</f>
        <v>#N/A</v>
      </c>
      <c r="D1326" s="34" t="e">
        <f>VLOOKUP($B1326,大盤與近月台指!$A$4:$I$499,3,FALSE)</f>
        <v>#N/A</v>
      </c>
      <c r="E1326" s="35" t="e">
        <f>VLOOKUP($B1326,大盤與近月台指!$A$4:$I$499,4,FALSE)</f>
        <v>#N/A</v>
      </c>
      <c r="F1326" s="33" t="e">
        <f>VLOOKUP($B1326,大盤與近月台指!$A$4:$I$499,5,FALSE)</f>
        <v>#N/A</v>
      </c>
      <c r="G1326" s="49" t="e">
        <f>VLOOKUP($B1326,三大法人買賣超!$A$4:$I$500,3,FALSE)</f>
        <v>#N/A</v>
      </c>
      <c r="H1326" s="34" t="e">
        <f>VLOOKUP($B1326,三大法人買賣超!$A$4:$I$500,5,FALSE)</f>
        <v>#N/A</v>
      </c>
      <c r="I1326" s="27" t="e">
        <f>VLOOKUP($B1326,三大法人買賣超!$A$4:$I$500,7,FALSE)</f>
        <v>#N/A</v>
      </c>
      <c r="J1326" s="27" t="e">
        <f>VLOOKUP($B1326,三大法人買賣超!$A$4:$I$500,9,FALSE)</f>
        <v>#N/A</v>
      </c>
      <c r="K1326" s="37">
        <f>新台幣匯率美元指數!B1327</f>
        <v>0</v>
      </c>
      <c r="L1326" s="38">
        <f>新台幣匯率美元指數!C1327</f>
        <v>0</v>
      </c>
      <c r="M1326" s="39">
        <f>新台幣匯率美元指數!D1327</f>
        <v>0</v>
      </c>
      <c r="N1326" s="27" t="e">
        <f>VLOOKUP($B1326,外資期貨未平倉口數!$A$4:$M$499,4,FALSE)</f>
        <v>#N/A</v>
      </c>
      <c r="O1326" s="27" t="e">
        <f>VLOOKUP($B1326,外資期貨未平倉口數!$A$4:$M$499,9,FALSE)</f>
        <v>#N/A</v>
      </c>
      <c r="P1326" s="27" t="e">
        <f>VLOOKUP($B1326,外資期貨未平倉口數!$A$4:$M$499,10,FALSE)</f>
        <v>#N/A</v>
      </c>
      <c r="Q1326" s="27" t="e">
        <f>VLOOKUP($B1326,外資期貨未平倉口數!$A$4:$M$499,11,FALSE)</f>
        <v>#N/A</v>
      </c>
      <c r="R1326" s="64" t="e">
        <f>VLOOKUP($B1326,選擇權未平倉餘額!$A$4:$I$500,6,FALSE)</f>
        <v>#N/A</v>
      </c>
      <c r="S1326" s="64" t="e">
        <f>VLOOKUP($B1326,選擇權未平倉餘額!$A$4:$I$500,7,FALSE)</f>
        <v>#N/A</v>
      </c>
      <c r="T1326" s="64" t="e">
        <f>VLOOKUP($B1326,選擇權未平倉餘額!$A$4:$I$500,8,FALSE)</f>
        <v>#N/A</v>
      </c>
      <c r="U1326" s="64" t="e">
        <f>VLOOKUP($B1326,選擇權未平倉餘額!$A$4:$I$500,9,FALSE)</f>
        <v>#N/A</v>
      </c>
      <c r="V1326" s="39" t="e">
        <f>VLOOKUP($B1326,臺指選擇權P_C_Ratios!$A$4:$C$500,3,FALSE)</f>
        <v>#N/A</v>
      </c>
      <c r="W1326" s="41" t="e">
        <f>VLOOKUP($B1326,散戶多空比!$A$6:$L$500,12,FALSE)</f>
        <v>#N/A</v>
      </c>
      <c r="X1326" s="40" t="e">
        <f>VLOOKUP($B1326,期貨大額交易人未沖銷部位!$A$4:$O$499,4,FALSE)</f>
        <v>#N/A</v>
      </c>
      <c r="Y1326" s="40" t="e">
        <f>VLOOKUP($B1326,期貨大額交易人未沖銷部位!$A$4:$O$499,7,FALSE)</f>
        <v>#N/A</v>
      </c>
      <c r="Z1326" s="40" t="e">
        <f>VLOOKUP($B1326,期貨大額交易人未沖銷部位!$A$4:$O$499,10,FALSE)</f>
        <v>#N/A</v>
      </c>
      <c r="AA1326" s="40" t="e">
        <f>VLOOKUP($B1326,期貨大額交易人未沖銷部位!$A$4:$O$499,13,FALSE)</f>
        <v>#N/A</v>
      </c>
      <c r="AB1326" s="40" t="e">
        <f>VLOOKUP($B1326,期貨大額交易人未沖銷部位!$A$4:$O$499,14,FALSE)</f>
        <v>#N/A</v>
      </c>
      <c r="AC1326" s="40" t="e">
        <f>VLOOKUP($B1326,期貨大額交易人未沖銷部位!$A$4:$O$499,15,FALSE)</f>
        <v>#N/A</v>
      </c>
      <c r="AD1326" s="33" t="e">
        <f>VLOOKUP($B1326,三大美股走勢!$A$4:$J$495,4,FALSE)</f>
        <v>#N/A</v>
      </c>
      <c r="AE1326" s="33" t="e">
        <f>VLOOKUP($B1326,三大美股走勢!$A$4:$J$495,7,FALSE)</f>
        <v>#N/A</v>
      </c>
      <c r="AF1326" s="33" t="e">
        <f>VLOOKUP($B1326,三大美股走勢!$A$4:$J$495,10,FALSE)</f>
        <v>#N/A</v>
      </c>
    </row>
    <row r="1327" spans="2:32">
      <c r="B1327" s="32">
        <v>44106</v>
      </c>
      <c r="C1327" s="33" t="e">
        <f>VLOOKUP($B1327,大盤與近月台指!$A$4:$I$499,2,FALSE)</f>
        <v>#N/A</v>
      </c>
      <c r="D1327" s="34" t="e">
        <f>VLOOKUP($B1327,大盤與近月台指!$A$4:$I$499,3,FALSE)</f>
        <v>#N/A</v>
      </c>
      <c r="E1327" s="35" t="e">
        <f>VLOOKUP($B1327,大盤與近月台指!$A$4:$I$499,4,FALSE)</f>
        <v>#N/A</v>
      </c>
      <c r="F1327" s="33" t="e">
        <f>VLOOKUP($B1327,大盤與近月台指!$A$4:$I$499,5,FALSE)</f>
        <v>#N/A</v>
      </c>
      <c r="G1327" s="49" t="e">
        <f>VLOOKUP($B1327,三大法人買賣超!$A$4:$I$500,3,FALSE)</f>
        <v>#N/A</v>
      </c>
      <c r="H1327" s="34" t="e">
        <f>VLOOKUP($B1327,三大法人買賣超!$A$4:$I$500,5,FALSE)</f>
        <v>#N/A</v>
      </c>
      <c r="I1327" s="27" t="e">
        <f>VLOOKUP($B1327,三大法人買賣超!$A$4:$I$500,7,FALSE)</f>
        <v>#N/A</v>
      </c>
      <c r="J1327" s="27" t="e">
        <f>VLOOKUP($B1327,三大法人買賣超!$A$4:$I$500,9,FALSE)</f>
        <v>#N/A</v>
      </c>
      <c r="K1327" s="37">
        <f>新台幣匯率美元指數!B1328</f>
        <v>0</v>
      </c>
      <c r="L1327" s="38">
        <f>新台幣匯率美元指數!C1328</f>
        <v>0</v>
      </c>
      <c r="M1327" s="39">
        <f>新台幣匯率美元指數!D1328</f>
        <v>0</v>
      </c>
      <c r="N1327" s="27" t="e">
        <f>VLOOKUP($B1327,外資期貨未平倉口數!$A$4:$M$499,4,FALSE)</f>
        <v>#N/A</v>
      </c>
      <c r="O1327" s="27" t="e">
        <f>VLOOKUP($B1327,外資期貨未平倉口數!$A$4:$M$499,9,FALSE)</f>
        <v>#N/A</v>
      </c>
      <c r="P1327" s="27" t="e">
        <f>VLOOKUP($B1327,外資期貨未平倉口數!$A$4:$M$499,10,FALSE)</f>
        <v>#N/A</v>
      </c>
      <c r="Q1327" s="27" t="e">
        <f>VLOOKUP($B1327,外資期貨未平倉口數!$A$4:$M$499,11,FALSE)</f>
        <v>#N/A</v>
      </c>
      <c r="R1327" s="64" t="e">
        <f>VLOOKUP($B1327,選擇權未平倉餘額!$A$4:$I$500,6,FALSE)</f>
        <v>#N/A</v>
      </c>
      <c r="S1327" s="64" t="e">
        <f>VLOOKUP($B1327,選擇權未平倉餘額!$A$4:$I$500,7,FALSE)</f>
        <v>#N/A</v>
      </c>
      <c r="T1327" s="64" t="e">
        <f>VLOOKUP($B1327,選擇權未平倉餘額!$A$4:$I$500,8,FALSE)</f>
        <v>#N/A</v>
      </c>
      <c r="U1327" s="64" t="e">
        <f>VLOOKUP($B1327,選擇權未平倉餘額!$A$4:$I$500,9,FALSE)</f>
        <v>#N/A</v>
      </c>
      <c r="V1327" s="39" t="e">
        <f>VLOOKUP($B1327,臺指選擇權P_C_Ratios!$A$4:$C$500,3,FALSE)</f>
        <v>#N/A</v>
      </c>
      <c r="W1327" s="41" t="e">
        <f>VLOOKUP($B1327,散戶多空比!$A$6:$L$500,12,FALSE)</f>
        <v>#N/A</v>
      </c>
      <c r="X1327" s="40" t="e">
        <f>VLOOKUP($B1327,期貨大額交易人未沖銷部位!$A$4:$O$499,4,FALSE)</f>
        <v>#N/A</v>
      </c>
      <c r="Y1327" s="40" t="e">
        <f>VLOOKUP($B1327,期貨大額交易人未沖銷部位!$A$4:$O$499,7,FALSE)</f>
        <v>#N/A</v>
      </c>
      <c r="Z1327" s="40" t="e">
        <f>VLOOKUP($B1327,期貨大額交易人未沖銷部位!$A$4:$O$499,10,FALSE)</f>
        <v>#N/A</v>
      </c>
      <c r="AA1327" s="40" t="e">
        <f>VLOOKUP($B1327,期貨大額交易人未沖銷部位!$A$4:$O$499,13,FALSE)</f>
        <v>#N/A</v>
      </c>
      <c r="AB1327" s="40" t="e">
        <f>VLOOKUP($B1327,期貨大額交易人未沖銷部位!$A$4:$O$499,14,FALSE)</f>
        <v>#N/A</v>
      </c>
      <c r="AC1327" s="40" t="e">
        <f>VLOOKUP($B1327,期貨大額交易人未沖銷部位!$A$4:$O$499,15,FALSE)</f>
        <v>#N/A</v>
      </c>
      <c r="AD1327" s="33" t="e">
        <f>VLOOKUP($B1327,三大美股走勢!$A$4:$J$495,4,FALSE)</f>
        <v>#N/A</v>
      </c>
      <c r="AE1327" s="33" t="e">
        <f>VLOOKUP($B1327,三大美股走勢!$A$4:$J$495,7,FALSE)</f>
        <v>#N/A</v>
      </c>
      <c r="AF1327" s="33" t="e">
        <f>VLOOKUP($B1327,三大美股走勢!$A$4:$J$495,10,FALSE)</f>
        <v>#N/A</v>
      </c>
    </row>
    <row r="1328" spans="2:32">
      <c r="B1328" s="32">
        <v>44107</v>
      </c>
      <c r="C1328" s="33" t="e">
        <f>VLOOKUP($B1328,大盤與近月台指!$A$4:$I$499,2,FALSE)</f>
        <v>#N/A</v>
      </c>
      <c r="D1328" s="34" t="e">
        <f>VLOOKUP($B1328,大盤與近月台指!$A$4:$I$499,3,FALSE)</f>
        <v>#N/A</v>
      </c>
      <c r="E1328" s="35" t="e">
        <f>VLOOKUP($B1328,大盤與近月台指!$A$4:$I$499,4,FALSE)</f>
        <v>#N/A</v>
      </c>
      <c r="F1328" s="33" t="e">
        <f>VLOOKUP($B1328,大盤與近月台指!$A$4:$I$499,5,FALSE)</f>
        <v>#N/A</v>
      </c>
      <c r="G1328" s="49" t="e">
        <f>VLOOKUP($B1328,三大法人買賣超!$A$4:$I$500,3,FALSE)</f>
        <v>#N/A</v>
      </c>
      <c r="H1328" s="34" t="e">
        <f>VLOOKUP($B1328,三大法人買賣超!$A$4:$I$500,5,FALSE)</f>
        <v>#N/A</v>
      </c>
      <c r="I1328" s="27" t="e">
        <f>VLOOKUP($B1328,三大法人買賣超!$A$4:$I$500,7,FALSE)</f>
        <v>#N/A</v>
      </c>
      <c r="J1328" s="27" t="e">
        <f>VLOOKUP($B1328,三大法人買賣超!$A$4:$I$500,9,FALSE)</f>
        <v>#N/A</v>
      </c>
      <c r="K1328" s="37">
        <f>新台幣匯率美元指數!B1329</f>
        <v>0</v>
      </c>
      <c r="L1328" s="38">
        <f>新台幣匯率美元指數!C1329</f>
        <v>0</v>
      </c>
      <c r="M1328" s="39">
        <f>新台幣匯率美元指數!D1329</f>
        <v>0</v>
      </c>
      <c r="N1328" s="27" t="e">
        <f>VLOOKUP($B1328,外資期貨未平倉口數!$A$4:$M$499,4,FALSE)</f>
        <v>#N/A</v>
      </c>
      <c r="O1328" s="27" t="e">
        <f>VLOOKUP($B1328,外資期貨未平倉口數!$A$4:$M$499,9,FALSE)</f>
        <v>#N/A</v>
      </c>
      <c r="P1328" s="27" t="e">
        <f>VLOOKUP($B1328,外資期貨未平倉口數!$A$4:$M$499,10,FALSE)</f>
        <v>#N/A</v>
      </c>
      <c r="Q1328" s="27" t="e">
        <f>VLOOKUP($B1328,外資期貨未平倉口數!$A$4:$M$499,11,FALSE)</f>
        <v>#N/A</v>
      </c>
      <c r="R1328" s="64" t="e">
        <f>VLOOKUP($B1328,選擇權未平倉餘額!$A$4:$I$500,6,FALSE)</f>
        <v>#N/A</v>
      </c>
      <c r="S1328" s="64" t="e">
        <f>VLOOKUP($B1328,選擇權未平倉餘額!$A$4:$I$500,7,FALSE)</f>
        <v>#N/A</v>
      </c>
      <c r="T1328" s="64" t="e">
        <f>VLOOKUP($B1328,選擇權未平倉餘額!$A$4:$I$500,8,FALSE)</f>
        <v>#N/A</v>
      </c>
      <c r="U1328" s="64" t="e">
        <f>VLOOKUP($B1328,選擇權未平倉餘額!$A$4:$I$500,9,FALSE)</f>
        <v>#N/A</v>
      </c>
      <c r="V1328" s="39" t="e">
        <f>VLOOKUP($B1328,臺指選擇權P_C_Ratios!$A$4:$C$500,3,FALSE)</f>
        <v>#N/A</v>
      </c>
      <c r="W1328" s="41" t="e">
        <f>VLOOKUP($B1328,散戶多空比!$A$6:$L$500,12,FALSE)</f>
        <v>#N/A</v>
      </c>
      <c r="X1328" s="40" t="e">
        <f>VLOOKUP($B1328,期貨大額交易人未沖銷部位!$A$4:$O$499,4,FALSE)</f>
        <v>#N/A</v>
      </c>
      <c r="Y1328" s="40" t="e">
        <f>VLOOKUP($B1328,期貨大額交易人未沖銷部位!$A$4:$O$499,7,FALSE)</f>
        <v>#N/A</v>
      </c>
      <c r="Z1328" s="40" t="e">
        <f>VLOOKUP($B1328,期貨大額交易人未沖銷部位!$A$4:$O$499,10,FALSE)</f>
        <v>#N/A</v>
      </c>
      <c r="AA1328" s="40" t="e">
        <f>VLOOKUP($B1328,期貨大額交易人未沖銷部位!$A$4:$O$499,13,FALSE)</f>
        <v>#N/A</v>
      </c>
      <c r="AB1328" s="40" t="e">
        <f>VLOOKUP($B1328,期貨大額交易人未沖銷部位!$A$4:$O$499,14,FALSE)</f>
        <v>#N/A</v>
      </c>
      <c r="AC1328" s="40" t="e">
        <f>VLOOKUP($B1328,期貨大額交易人未沖銷部位!$A$4:$O$499,15,FALSE)</f>
        <v>#N/A</v>
      </c>
      <c r="AD1328" s="33" t="e">
        <f>VLOOKUP($B1328,三大美股走勢!$A$4:$J$495,4,FALSE)</f>
        <v>#N/A</v>
      </c>
      <c r="AE1328" s="33" t="e">
        <f>VLOOKUP($B1328,三大美股走勢!$A$4:$J$495,7,FALSE)</f>
        <v>#N/A</v>
      </c>
      <c r="AF1328" s="33" t="e">
        <f>VLOOKUP($B1328,三大美股走勢!$A$4:$J$495,10,FALSE)</f>
        <v>#N/A</v>
      </c>
    </row>
    <row r="1329" spans="2:32">
      <c r="B1329" s="32">
        <v>44108</v>
      </c>
      <c r="C1329" s="33" t="e">
        <f>VLOOKUP($B1329,大盤與近月台指!$A$4:$I$499,2,FALSE)</f>
        <v>#N/A</v>
      </c>
      <c r="D1329" s="34" t="e">
        <f>VLOOKUP($B1329,大盤與近月台指!$A$4:$I$499,3,FALSE)</f>
        <v>#N/A</v>
      </c>
      <c r="E1329" s="35" t="e">
        <f>VLOOKUP($B1329,大盤與近月台指!$A$4:$I$499,4,FALSE)</f>
        <v>#N/A</v>
      </c>
      <c r="F1329" s="33" t="e">
        <f>VLOOKUP($B1329,大盤與近月台指!$A$4:$I$499,5,FALSE)</f>
        <v>#N/A</v>
      </c>
      <c r="G1329" s="49" t="e">
        <f>VLOOKUP($B1329,三大法人買賣超!$A$4:$I$500,3,FALSE)</f>
        <v>#N/A</v>
      </c>
      <c r="H1329" s="34" t="e">
        <f>VLOOKUP($B1329,三大法人買賣超!$A$4:$I$500,5,FALSE)</f>
        <v>#N/A</v>
      </c>
      <c r="I1329" s="27" t="e">
        <f>VLOOKUP($B1329,三大法人買賣超!$A$4:$I$500,7,FALSE)</f>
        <v>#N/A</v>
      </c>
      <c r="J1329" s="27" t="e">
        <f>VLOOKUP($B1329,三大法人買賣超!$A$4:$I$500,9,FALSE)</f>
        <v>#N/A</v>
      </c>
      <c r="K1329" s="37">
        <f>新台幣匯率美元指數!B1330</f>
        <v>0</v>
      </c>
      <c r="L1329" s="38">
        <f>新台幣匯率美元指數!C1330</f>
        <v>0</v>
      </c>
      <c r="M1329" s="39">
        <f>新台幣匯率美元指數!D1330</f>
        <v>0</v>
      </c>
      <c r="N1329" s="27" t="e">
        <f>VLOOKUP($B1329,外資期貨未平倉口數!$A$4:$M$499,4,FALSE)</f>
        <v>#N/A</v>
      </c>
      <c r="O1329" s="27" t="e">
        <f>VLOOKUP($B1329,外資期貨未平倉口數!$A$4:$M$499,9,FALSE)</f>
        <v>#N/A</v>
      </c>
      <c r="P1329" s="27" t="e">
        <f>VLOOKUP($B1329,外資期貨未平倉口數!$A$4:$M$499,10,FALSE)</f>
        <v>#N/A</v>
      </c>
      <c r="Q1329" s="27" t="e">
        <f>VLOOKUP($B1329,外資期貨未平倉口數!$A$4:$M$499,11,FALSE)</f>
        <v>#N/A</v>
      </c>
      <c r="R1329" s="64" t="e">
        <f>VLOOKUP($B1329,選擇權未平倉餘額!$A$4:$I$500,6,FALSE)</f>
        <v>#N/A</v>
      </c>
      <c r="S1329" s="64" t="e">
        <f>VLOOKUP($B1329,選擇權未平倉餘額!$A$4:$I$500,7,FALSE)</f>
        <v>#N/A</v>
      </c>
      <c r="T1329" s="64" t="e">
        <f>VLOOKUP($B1329,選擇權未平倉餘額!$A$4:$I$500,8,FALSE)</f>
        <v>#N/A</v>
      </c>
      <c r="U1329" s="64" t="e">
        <f>VLOOKUP($B1329,選擇權未平倉餘額!$A$4:$I$500,9,FALSE)</f>
        <v>#N/A</v>
      </c>
      <c r="V1329" s="39" t="e">
        <f>VLOOKUP($B1329,臺指選擇權P_C_Ratios!$A$4:$C$500,3,FALSE)</f>
        <v>#N/A</v>
      </c>
      <c r="W1329" s="41" t="e">
        <f>VLOOKUP($B1329,散戶多空比!$A$6:$L$500,12,FALSE)</f>
        <v>#N/A</v>
      </c>
      <c r="X1329" s="40" t="e">
        <f>VLOOKUP($B1329,期貨大額交易人未沖銷部位!$A$4:$O$499,4,FALSE)</f>
        <v>#N/A</v>
      </c>
      <c r="Y1329" s="40" t="e">
        <f>VLOOKUP($B1329,期貨大額交易人未沖銷部位!$A$4:$O$499,7,FALSE)</f>
        <v>#N/A</v>
      </c>
      <c r="Z1329" s="40" t="e">
        <f>VLOOKUP($B1329,期貨大額交易人未沖銷部位!$A$4:$O$499,10,FALSE)</f>
        <v>#N/A</v>
      </c>
      <c r="AA1329" s="40" t="e">
        <f>VLOOKUP($B1329,期貨大額交易人未沖銷部位!$A$4:$O$499,13,FALSE)</f>
        <v>#N/A</v>
      </c>
      <c r="AB1329" s="40" t="e">
        <f>VLOOKUP($B1329,期貨大額交易人未沖銷部位!$A$4:$O$499,14,FALSE)</f>
        <v>#N/A</v>
      </c>
      <c r="AC1329" s="40" t="e">
        <f>VLOOKUP($B1329,期貨大額交易人未沖銷部位!$A$4:$O$499,15,FALSE)</f>
        <v>#N/A</v>
      </c>
      <c r="AD1329" s="33" t="e">
        <f>VLOOKUP($B1329,三大美股走勢!$A$4:$J$495,4,FALSE)</f>
        <v>#N/A</v>
      </c>
      <c r="AE1329" s="33" t="e">
        <f>VLOOKUP($B1329,三大美股走勢!$A$4:$J$495,7,FALSE)</f>
        <v>#N/A</v>
      </c>
      <c r="AF1329" s="33" t="e">
        <f>VLOOKUP($B1329,三大美股走勢!$A$4:$J$495,10,FALSE)</f>
        <v>#N/A</v>
      </c>
    </row>
    <row r="1330" spans="2:32">
      <c r="B1330" s="32">
        <v>44109</v>
      </c>
      <c r="C1330" s="33" t="e">
        <f>VLOOKUP($B1330,大盤與近月台指!$A$4:$I$499,2,FALSE)</f>
        <v>#N/A</v>
      </c>
      <c r="D1330" s="34" t="e">
        <f>VLOOKUP($B1330,大盤與近月台指!$A$4:$I$499,3,FALSE)</f>
        <v>#N/A</v>
      </c>
      <c r="E1330" s="35" t="e">
        <f>VLOOKUP($B1330,大盤與近月台指!$A$4:$I$499,4,FALSE)</f>
        <v>#N/A</v>
      </c>
      <c r="F1330" s="33" t="e">
        <f>VLOOKUP($B1330,大盤與近月台指!$A$4:$I$499,5,FALSE)</f>
        <v>#N/A</v>
      </c>
      <c r="G1330" s="49" t="e">
        <f>VLOOKUP($B1330,三大法人買賣超!$A$4:$I$500,3,FALSE)</f>
        <v>#N/A</v>
      </c>
      <c r="H1330" s="34" t="e">
        <f>VLOOKUP($B1330,三大法人買賣超!$A$4:$I$500,5,FALSE)</f>
        <v>#N/A</v>
      </c>
      <c r="I1330" s="27" t="e">
        <f>VLOOKUP($B1330,三大法人買賣超!$A$4:$I$500,7,FALSE)</f>
        <v>#N/A</v>
      </c>
      <c r="J1330" s="27" t="e">
        <f>VLOOKUP($B1330,三大法人買賣超!$A$4:$I$500,9,FALSE)</f>
        <v>#N/A</v>
      </c>
      <c r="K1330" s="37">
        <f>新台幣匯率美元指數!B1331</f>
        <v>0</v>
      </c>
      <c r="L1330" s="38">
        <f>新台幣匯率美元指數!C1331</f>
        <v>0</v>
      </c>
      <c r="M1330" s="39">
        <f>新台幣匯率美元指數!D1331</f>
        <v>0</v>
      </c>
      <c r="N1330" s="27" t="e">
        <f>VLOOKUP($B1330,外資期貨未平倉口數!$A$4:$M$499,4,FALSE)</f>
        <v>#N/A</v>
      </c>
      <c r="O1330" s="27" t="e">
        <f>VLOOKUP($B1330,外資期貨未平倉口數!$A$4:$M$499,9,FALSE)</f>
        <v>#N/A</v>
      </c>
      <c r="P1330" s="27" t="e">
        <f>VLOOKUP($B1330,外資期貨未平倉口數!$A$4:$M$499,10,FALSE)</f>
        <v>#N/A</v>
      </c>
      <c r="Q1330" s="27" t="e">
        <f>VLOOKUP($B1330,外資期貨未平倉口數!$A$4:$M$499,11,FALSE)</f>
        <v>#N/A</v>
      </c>
      <c r="R1330" s="64" t="e">
        <f>VLOOKUP($B1330,選擇權未平倉餘額!$A$4:$I$500,6,FALSE)</f>
        <v>#N/A</v>
      </c>
      <c r="S1330" s="64" t="e">
        <f>VLOOKUP($B1330,選擇權未平倉餘額!$A$4:$I$500,7,FALSE)</f>
        <v>#N/A</v>
      </c>
      <c r="T1330" s="64" t="e">
        <f>VLOOKUP($B1330,選擇權未平倉餘額!$A$4:$I$500,8,FALSE)</f>
        <v>#N/A</v>
      </c>
      <c r="U1330" s="64" t="e">
        <f>VLOOKUP($B1330,選擇權未平倉餘額!$A$4:$I$500,9,FALSE)</f>
        <v>#N/A</v>
      </c>
      <c r="V1330" s="39" t="e">
        <f>VLOOKUP($B1330,臺指選擇權P_C_Ratios!$A$4:$C$500,3,FALSE)</f>
        <v>#N/A</v>
      </c>
      <c r="W1330" s="41" t="e">
        <f>VLOOKUP($B1330,散戶多空比!$A$6:$L$500,12,FALSE)</f>
        <v>#N/A</v>
      </c>
      <c r="X1330" s="40" t="e">
        <f>VLOOKUP($B1330,期貨大額交易人未沖銷部位!$A$4:$O$499,4,FALSE)</f>
        <v>#N/A</v>
      </c>
      <c r="Y1330" s="40" t="e">
        <f>VLOOKUP($B1330,期貨大額交易人未沖銷部位!$A$4:$O$499,7,FALSE)</f>
        <v>#N/A</v>
      </c>
      <c r="Z1330" s="40" t="e">
        <f>VLOOKUP($B1330,期貨大額交易人未沖銷部位!$A$4:$O$499,10,FALSE)</f>
        <v>#N/A</v>
      </c>
      <c r="AA1330" s="40" t="e">
        <f>VLOOKUP($B1330,期貨大額交易人未沖銷部位!$A$4:$O$499,13,FALSE)</f>
        <v>#N/A</v>
      </c>
      <c r="AB1330" s="40" t="e">
        <f>VLOOKUP($B1330,期貨大額交易人未沖銷部位!$A$4:$O$499,14,FALSE)</f>
        <v>#N/A</v>
      </c>
      <c r="AC1330" s="40" t="e">
        <f>VLOOKUP($B1330,期貨大額交易人未沖銷部位!$A$4:$O$499,15,FALSE)</f>
        <v>#N/A</v>
      </c>
      <c r="AD1330" s="33" t="e">
        <f>VLOOKUP($B1330,三大美股走勢!$A$4:$J$495,4,FALSE)</f>
        <v>#N/A</v>
      </c>
      <c r="AE1330" s="33" t="e">
        <f>VLOOKUP($B1330,三大美股走勢!$A$4:$J$495,7,FALSE)</f>
        <v>#N/A</v>
      </c>
      <c r="AF1330" s="33" t="e">
        <f>VLOOKUP($B1330,三大美股走勢!$A$4:$J$495,10,FALSE)</f>
        <v>#N/A</v>
      </c>
    </row>
    <row r="1331" spans="2:32">
      <c r="B1331" s="32">
        <v>44110</v>
      </c>
      <c r="C1331" s="33" t="e">
        <f>VLOOKUP($B1331,大盤與近月台指!$A$4:$I$499,2,FALSE)</f>
        <v>#N/A</v>
      </c>
      <c r="D1331" s="34" t="e">
        <f>VLOOKUP($B1331,大盤與近月台指!$A$4:$I$499,3,FALSE)</f>
        <v>#N/A</v>
      </c>
      <c r="E1331" s="35" t="e">
        <f>VLOOKUP($B1331,大盤與近月台指!$A$4:$I$499,4,FALSE)</f>
        <v>#N/A</v>
      </c>
      <c r="F1331" s="33" t="e">
        <f>VLOOKUP($B1331,大盤與近月台指!$A$4:$I$499,5,FALSE)</f>
        <v>#N/A</v>
      </c>
      <c r="G1331" s="49" t="e">
        <f>VLOOKUP($B1331,三大法人買賣超!$A$4:$I$500,3,FALSE)</f>
        <v>#N/A</v>
      </c>
      <c r="H1331" s="34" t="e">
        <f>VLOOKUP($B1331,三大法人買賣超!$A$4:$I$500,5,FALSE)</f>
        <v>#N/A</v>
      </c>
      <c r="I1331" s="27" t="e">
        <f>VLOOKUP($B1331,三大法人買賣超!$A$4:$I$500,7,FALSE)</f>
        <v>#N/A</v>
      </c>
      <c r="J1331" s="27" t="e">
        <f>VLOOKUP($B1331,三大法人買賣超!$A$4:$I$500,9,FALSE)</f>
        <v>#N/A</v>
      </c>
      <c r="K1331" s="37">
        <f>新台幣匯率美元指數!B1332</f>
        <v>0</v>
      </c>
      <c r="L1331" s="38">
        <f>新台幣匯率美元指數!C1332</f>
        <v>0</v>
      </c>
      <c r="M1331" s="39">
        <f>新台幣匯率美元指數!D1332</f>
        <v>0</v>
      </c>
      <c r="N1331" s="27" t="e">
        <f>VLOOKUP($B1331,外資期貨未平倉口數!$A$4:$M$499,4,FALSE)</f>
        <v>#N/A</v>
      </c>
      <c r="O1331" s="27" t="e">
        <f>VLOOKUP($B1331,外資期貨未平倉口數!$A$4:$M$499,9,FALSE)</f>
        <v>#N/A</v>
      </c>
      <c r="P1331" s="27" t="e">
        <f>VLOOKUP($B1331,外資期貨未平倉口數!$A$4:$M$499,10,FALSE)</f>
        <v>#N/A</v>
      </c>
      <c r="Q1331" s="27" t="e">
        <f>VLOOKUP($B1331,外資期貨未平倉口數!$A$4:$M$499,11,FALSE)</f>
        <v>#N/A</v>
      </c>
      <c r="R1331" s="64" t="e">
        <f>VLOOKUP($B1331,選擇權未平倉餘額!$A$4:$I$500,6,FALSE)</f>
        <v>#N/A</v>
      </c>
      <c r="S1331" s="64" t="e">
        <f>VLOOKUP($B1331,選擇權未平倉餘額!$A$4:$I$500,7,FALSE)</f>
        <v>#N/A</v>
      </c>
      <c r="T1331" s="64" t="e">
        <f>VLOOKUP($B1331,選擇權未平倉餘額!$A$4:$I$500,8,FALSE)</f>
        <v>#N/A</v>
      </c>
      <c r="U1331" s="64" t="e">
        <f>VLOOKUP($B1331,選擇權未平倉餘額!$A$4:$I$500,9,FALSE)</f>
        <v>#N/A</v>
      </c>
      <c r="V1331" s="39" t="e">
        <f>VLOOKUP($B1331,臺指選擇權P_C_Ratios!$A$4:$C$500,3,FALSE)</f>
        <v>#N/A</v>
      </c>
      <c r="W1331" s="41" t="e">
        <f>VLOOKUP($B1331,散戶多空比!$A$6:$L$500,12,FALSE)</f>
        <v>#N/A</v>
      </c>
      <c r="X1331" s="40" t="e">
        <f>VLOOKUP($B1331,期貨大額交易人未沖銷部位!$A$4:$O$499,4,FALSE)</f>
        <v>#N/A</v>
      </c>
      <c r="Y1331" s="40" t="e">
        <f>VLOOKUP($B1331,期貨大額交易人未沖銷部位!$A$4:$O$499,7,FALSE)</f>
        <v>#N/A</v>
      </c>
      <c r="Z1331" s="40" t="e">
        <f>VLOOKUP($B1331,期貨大額交易人未沖銷部位!$A$4:$O$499,10,FALSE)</f>
        <v>#N/A</v>
      </c>
      <c r="AA1331" s="40" t="e">
        <f>VLOOKUP($B1331,期貨大額交易人未沖銷部位!$A$4:$O$499,13,FALSE)</f>
        <v>#N/A</v>
      </c>
      <c r="AB1331" s="40" t="e">
        <f>VLOOKUP($B1331,期貨大額交易人未沖銷部位!$A$4:$O$499,14,FALSE)</f>
        <v>#N/A</v>
      </c>
      <c r="AC1331" s="40" t="e">
        <f>VLOOKUP($B1331,期貨大額交易人未沖銷部位!$A$4:$O$499,15,FALSE)</f>
        <v>#N/A</v>
      </c>
      <c r="AD1331" s="33" t="e">
        <f>VLOOKUP($B1331,三大美股走勢!$A$4:$J$495,4,FALSE)</f>
        <v>#N/A</v>
      </c>
      <c r="AE1331" s="33" t="e">
        <f>VLOOKUP($B1331,三大美股走勢!$A$4:$J$495,7,FALSE)</f>
        <v>#N/A</v>
      </c>
      <c r="AF1331" s="33" t="e">
        <f>VLOOKUP($B1331,三大美股走勢!$A$4:$J$495,10,FALSE)</f>
        <v>#N/A</v>
      </c>
    </row>
    <row r="1332" spans="2:32">
      <c r="B1332" s="32">
        <v>44111</v>
      </c>
      <c r="C1332" s="33" t="e">
        <f>VLOOKUP($B1332,大盤與近月台指!$A$4:$I$499,2,FALSE)</f>
        <v>#N/A</v>
      </c>
      <c r="D1332" s="34" t="e">
        <f>VLOOKUP($B1332,大盤與近月台指!$A$4:$I$499,3,FALSE)</f>
        <v>#N/A</v>
      </c>
      <c r="E1332" s="35" t="e">
        <f>VLOOKUP($B1332,大盤與近月台指!$A$4:$I$499,4,FALSE)</f>
        <v>#N/A</v>
      </c>
      <c r="F1332" s="33" t="e">
        <f>VLOOKUP($B1332,大盤與近月台指!$A$4:$I$499,5,FALSE)</f>
        <v>#N/A</v>
      </c>
      <c r="G1332" s="49" t="e">
        <f>VLOOKUP($B1332,三大法人買賣超!$A$4:$I$500,3,FALSE)</f>
        <v>#N/A</v>
      </c>
      <c r="H1332" s="34" t="e">
        <f>VLOOKUP($B1332,三大法人買賣超!$A$4:$I$500,5,FALSE)</f>
        <v>#N/A</v>
      </c>
      <c r="I1332" s="27" t="e">
        <f>VLOOKUP($B1332,三大法人買賣超!$A$4:$I$500,7,FALSE)</f>
        <v>#N/A</v>
      </c>
      <c r="J1332" s="27" t="e">
        <f>VLOOKUP($B1332,三大法人買賣超!$A$4:$I$500,9,FALSE)</f>
        <v>#N/A</v>
      </c>
      <c r="K1332" s="37">
        <f>新台幣匯率美元指數!B1333</f>
        <v>0</v>
      </c>
      <c r="L1332" s="38">
        <f>新台幣匯率美元指數!C1333</f>
        <v>0</v>
      </c>
      <c r="M1332" s="39">
        <f>新台幣匯率美元指數!D1333</f>
        <v>0</v>
      </c>
      <c r="N1332" s="27" t="e">
        <f>VLOOKUP($B1332,外資期貨未平倉口數!$A$4:$M$499,4,FALSE)</f>
        <v>#N/A</v>
      </c>
      <c r="O1332" s="27" t="e">
        <f>VLOOKUP($B1332,外資期貨未平倉口數!$A$4:$M$499,9,FALSE)</f>
        <v>#N/A</v>
      </c>
      <c r="P1332" s="27" t="e">
        <f>VLOOKUP($B1332,外資期貨未平倉口數!$A$4:$M$499,10,FALSE)</f>
        <v>#N/A</v>
      </c>
      <c r="Q1332" s="27" t="e">
        <f>VLOOKUP($B1332,外資期貨未平倉口數!$A$4:$M$499,11,FALSE)</f>
        <v>#N/A</v>
      </c>
      <c r="R1332" s="64" t="e">
        <f>VLOOKUP($B1332,選擇權未平倉餘額!$A$4:$I$500,6,FALSE)</f>
        <v>#N/A</v>
      </c>
      <c r="S1332" s="64" t="e">
        <f>VLOOKUP($B1332,選擇權未平倉餘額!$A$4:$I$500,7,FALSE)</f>
        <v>#N/A</v>
      </c>
      <c r="T1332" s="64" t="e">
        <f>VLOOKUP($B1332,選擇權未平倉餘額!$A$4:$I$500,8,FALSE)</f>
        <v>#N/A</v>
      </c>
      <c r="U1332" s="64" t="e">
        <f>VLOOKUP($B1332,選擇權未平倉餘額!$A$4:$I$500,9,FALSE)</f>
        <v>#N/A</v>
      </c>
      <c r="V1332" s="39" t="e">
        <f>VLOOKUP($B1332,臺指選擇權P_C_Ratios!$A$4:$C$500,3,FALSE)</f>
        <v>#N/A</v>
      </c>
      <c r="W1332" s="41" t="e">
        <f>VLOOKUP($B1332,散戶多空比!$A$6:$L$500,12,FALSE)</f>
        <v>#N/A</v>
      </c>
      <c r="X1332" s="40" t="e">
        <f>VLOOKUP($B1332,期貨大額交易人未沖銷部位!$A$4:$O$499,4,FALSE)</f>
        <v>#N/A</v>
      </c>
      <c r="Y1332" s="40" t="e">
        <f>VLOOKUP($B1332,期貨大額交易人未沖銷部位!$A$4:$O$499,7,FALSE)</f>
        <v>#N/A</v>
      </c>
      <c r="Z1332" s="40" t="e">
        <f>VLOOKUP($B1332,期貨大額交易人未沖銷部位!$A$4:$O$499,10,FALSE)</f>
        <v>#N/A</v>
      </c>
      <c r="AA1332" s="40" t="e">
        <f>VLOOKUP($B1332,期貨大額交易人未沖銷部位!$A$4:$O$499,13,FALSE)</f>
        <v>#N/A</v>
      </c>
      <c r="AB1332" s="40" t="e">
        <f>VLOOKUP($B1332,期貨大額交易人未沖銷部位!$A$4:$O$499,14,FALSE)</f>
        <v>#N/A</v>
      </c>
      <c r="AC1332" s="40" t="e">
        <f>VLOOKUP($B1332,期貨大額交易人未沖銷部位!$A$4:$O$499,15,FALSE)</f>
        <v>#N/A</v>
      </c>
      <c r="AD1332" s="33" t="e">
        <f>VLOOKUP($B1332,三大美股走勢!$A$4:$J$495,4,FALSE)</f>
        <v>#N/A</v>
      </c>
      <c r="AE1332" s="33" t="e">
        <f>VLOOKUP($B1332,三大美股走勢!$A$4:$J$495,7,FALSE)</f>
        <v>#N/A</v>
      </c>
      <c r="AF1332" s="33" t="e">
        <f>VLOOKUP($B1332,三大美股走勢!$A$4:$J$495,10,FALSE)</f>
        <v>#N/A</v>
      </c>
    </row>
    <row r="1333" spans="2:32">
      <c r="B1333" s="32">
        <v>44112</v>
      </c>
      <c r="C1333" s="33" t="e">
        <f>VLOOKUP($B1333,大盤與近月台指!$A$4:$I$499,2,FALSE)</f>
        <v>#N/A</v>
      </c>
      <c r="D1333" s="34" t="e">
        <f>VLOOKUP($B1333,大盤與近月台指!$A$4:$I$499,3,FALSE)</f>
        <v>#N/A</v>
      </c>
      <c r="E1333" s="35" t="e">
        <f>VLOOKUP($B1333,大盤與近月台指!$A$4:$I$499,4,FALSE)</f>
        <v>#N/A</v>
      </c>
      <c r="F1333" s="33" t="e">
        <f>VLOOKUP($B1333,大盤與近月台指!$A$4:$I$499,5,FALSE)</f>
        <v>#N/A</v>
      </c>
      <c r="G1333" s="49" t="e">
        <f>VLOOKUP($B1333,三大法人買賣超!$A$4:$I$500,3,FALSE)</f>
        <v>#N/A</v>
      </c>
      <c r="H1333" s="34" t="e">
        <f>VLOOKUP($B1333,三大法人買賣超!$A$4:$I$500,5,FALSE)</f>
        <v>#N/A</v>
      </c>
      <c r="I1333" s="27" t="e">
        <f>VLOOKUP($B1333,三大法人買賣超!$A$4:$I$500,7,FALSE)</f>
        <v>#N/A</v>
      </c>
      <c r="J1333" s="27" t="e">
        <f>VLOOKUP($B1333,三大法人買賣超!$A$4:$I$500,9,FALSE)</f>
        <v>#N/A</v>
      </c>
      <c r="K1333" s="37">
        <f>新台幣匯率美元指數!B1334</f>
        <v>0</v>
      </c>
      <c r="L1333" s="38">
        <f>新台幣匯率美元指數!C1334</f>
        <v>0</v>
      </c>
      <c r="M1333" s="39">
        <f>新台幣匯率美元指數!D1334</f>
        <v>0</v>
      </c>
      <c r="N1333" s="27" t="e">
        <f>VLOOKUP($B1333,外資期貨未平倉口數!$A$4:$M$499,4,FALSE)</f>
        <v>#N/A</v>
      </c>
      <c r="O1333" s="27" t="e">
        <f>VLOOKUP($B1333,外資期貨未平倉口數!$A$4:$M$499,9,FALSE)</f>
        <v>#N/A</v>
      </c>
      <c r="P1333" s="27" t="e">
        <f>VLOOKUP($B1333,外資期貨未平倉口數!$A$4:$M$499,10,FALSE)</f>
        <v>#N/A</v>
      </c>
      <c r="Q1333" s="27" t="e">
        <f>VLOOKUP($B1333,外資期貨未平倉口數!$A$4:$M$499,11,FALSE)</f>
        <v>#N/A</v>
      </c>
      <c r="R1333" s="64" t="e">
        <f>VLOOKUP($B1333,選擇權未平倉餘額!$A$4:$I$500,6,FALSE)</f>
        <v>#N/A</v>
      </c>
      <c r="S1333" s="64" t="e">
        <f>VLOOKUP($B1333,選擇權未平倉餘額!$A$4:$I$500,7,FALSE)</f>
        <v>#N/A</v>
      </c>
      <c r="T1333" s="64" t="e">
        <f>VLOOKUP($B1333,選擇權未平倉餘額!$A$4:$I$500,8,FALSE)</f>
        <v>#N/A</v>
      </c>
      <c r="U1333" s="64" t="e">
        <f>VLOOKUP($B1333,選擇權未平倉餘額!$A$4:$I$500,9,FALSE)</f>
        <v>#N/A</v>
      </c>
      <c r="V1333" s="39" t="e">
        <f>VLOOKUP($B1333,臺指選擇權P_C_Ratios!$A$4:$C$500,3,FALSE)</f>
        <v>#N/A</v>
      </c>
      <c r="W1333" s="41" t="e">
        <f>VLOOKUP($B1333,散戶多空比!$A$6:$L$500,12,FALSE)</f>
        <v>#N/A</v>
      </c>
      <c r="X1333" s="40" t="e">
        <f>VLOOKUP($B1333,期貨大額交易人未沖銷部位!$A$4:$O$499,4,FALSE)</f>
        <v>#N/A</v>
      </c>
      <c r="Y1333" s="40" t="e">
        <f>VLOOKUP($B1333,期貨大額交易人未沖銷部位!$A$4:$O$499,7,FALSE)</f>
        <v>#N/A</v>
      </c>
      <c r="Z1333" s="40" t="e">
        <f>VLOOKUP($B1333,期貨大額交易人未沖銷部位!$A$4:$O$499,10,FALSE)</f>
        <v>#N/A</v>
      </c>
      <c r="AA1333" s="40" t="e">
        <f>VLOOKUP($B1333,期貨大額交易人未沖銷部位!$A$4:$O$499,13,FALSE)</f>
        <v>#N/A</v>
      </c>
      <c r="AB1333" s="40" t="e">
        <f>VLOOKUP($B1333,期貨大額交易人未沖銷部位!$A$4:$O$499,14,FALSE)</f>
        <v>#N/A</v>
      </c>
      <c r="AC1333" s="40" t="e">
        <f>VLOOKUP($B1333,期貨大額交易人未沖銷部位!$A$4:$O$499,15,FALSE)</f>
        <v>#N/A</v>
      </c>
      <c r="AD1333" s="33" t="e">
        <f>VLOOKUP($B1333,三大美股走勢!$A$4:$J$495,4,FALSE)</f>
        <v>#N/A</v>
      </c>
      <c r="AE1333" s="33" t="e">
        <f>VLOOKUP($B1333,三大美股走勢!$A$4:$J$495,7,FALSE)</f>
        <v>#N/A</v>
      </c>
      <c r="AF1333" s="33" t="e">
        <f>VLOOKUP($B1333,三大美股走勢!$A$4:$J$495,10,FALSE)</f>
        <v>#N/A</v>
      </c>
    </row>
    <row r="1334" spans="2:32">
      <c r="B1334" s="32">
        <v>44113</v>
      </c>
      <c r="C1334" s="33" t="e">
        <f>VLOOKUP($B1334,大盤與近月台指!$A$4:$I$499,2,FALSE)</f>
        <v>#N/A</v>
      </c>
      <c r="D1334" s="34" t="e">
        <f>VLOOKUP($B1334,大盤與近月台指!$A$4:$I$499,3,FALSE)</f>
        <v>#N/A</v>
      </c>
      <c r="E1334" s="35" t="e">
        <f>VLOOKUP($B1334,大盤與近月台指!$A$4:$I$499,4,FALSE)</f>
        <v>#N/A</v>
      </c>
      <c r="F1334" s="33" t="e">
        <f>VLOOKUP($B1334,大盤與近月台指!$A$4:$I$499,5,FALSE)</f>
        <v>#N/A</v>
      </c>
      <c r="G1334" s="49" t="e">
        <f>VLOOKUP($B1334,三大法人買賣超!$A$4:$I$500,3,FALSE)</f>
        <v>#N/A</v>
      </c>
      <c r="H1334" s="34" t="e">
        <f>VLOOKUP($B1334,三大法人買賣超!$A$4:$I$500,5,FALSE)</f>
        <v>#N/A</v>
      </c>
      <c r="I1334" s="27" t="e">
        <f>VLOOKUP($B1334,三大法人買賣超!$A$4:$I$500,7,FALSE)</f>
        <v>#N/A</v>
      </c>
      <c r="J1334" s="27" t="e">
        <f>VLOOKUP($B1334,三大法人買賣超!$A$4:$I$500,9,FALSE)</f>
        <v>#N/A</v>
      </c>
      <c r="K1334" s="37">
        <f>新台幣匯率美元指數!B1335</f>
        <v>0</v>
      </c>
      <c r="L1334" s="38">
        <f>新台幣匯率美元指數!C1335</f>
        <v>0</v>
      </c>
      <c r="M1334" s="39">
        <f>新台幣匯率美元指數!D1335</f>
        <v>0</v>
      </c>
      <c r="N1334" s="27" t="e">
        <f>VLOOKUP($B1334,外資期貨未平倉口數!$A$4:$M$499,4,FALSE)</f>
        <v>#N/A</v>
      </c>
      <c r="O1334" s="27" t="e">
        <f>VLOOKUP($B1334,外資期貨未平倉口數!$A$4:$M$499,9,FALSE)</f>
        <v>#N/A</v>
      </c>
      <c r="P1334" s="27" t="e">
        <f>VLOOKUP($B1334,外資期貨未平倉口數!$A$4:$M$499,10,FALSE)</f>
        <v>#N/A</v>
      </c>
      <c r="Q1334" s="27" t="e">
        <f>VLOOKUP($B1334,外資期貨未平倉口數!$A$4:$M$499,11,FALSE)</f>
        <v>#N/A</v>
      </c>
      <c r="R1334" s="64" t="e">
        <f>VLOOKUP($B1334,選擇權未平倉餘額!$A$4:$I$500,6,FALSE)</f>
        <v>#N/A</v>
      </c>
      <c r="S1334" s="64" t="e">
        <f>VLOOKUP($B1334,選擇權未平倉餘額!$A$4:$I$500,7,FALSE)</f>
        <v>#N/A</v>
      </c>
      <c r="T1334" s="64" t="e">
        <f>VLOOKUP($B1334,選擇權未平倉餘額!$A$4:$I$500,8,FALSE)</f>
        <v>#N/A</v>
      </c>
      <c r="U1334" s="64" t="e">
        <f>VLOOKUP($B1334,選擇權未平倉餘額!$A$4:$I$500,9,FALSE)</f>
        <v>#N/A</v>
      </c>
      <c r="V1334" s="39" t="e">
        <f>VLOOKUP($B1334,臺指選擇權P_C_Ratios!$A$4:$C$500,3,FALSE)</f>
        <v>#N/A</v>
      </c>
      <c r="W1334" s="41" t="e">
        <f>VLOOKUP($B1334,散戶多空比!$A$6:$L$500,12,FALSE)</f>
        <v>#N/A</v>
      </c>
      <c r="X1334" s="40" t="e">
        <f>VLOOKUP($B1334,期貨大額交易人未沖銷部位!$A$4:$O$499,4,FALSE)</f>
        <v>#N/A</v>
      </c>
      <c r="Y1334" s="40" t="e">
        <f>VLOOKUP($B1334,期貨大額交易人未沖銷部位!$A$4:$O$499,7,FALSE)</f>
        <v>#N/A</v>
      </c>
      <c r="Z1334" s="40" t="e">
        <f>VLOOKUP($B1334,期貨大額交易人未沖銷部位!$A$4:$O$499,10,FALSE)</f>
        <v>#N/A</v>
      </c>
      <c r="AA1334" s="40" t="e">
        <f>VLOOKUP($B1334,期貨大額交易人未沖銷部位!$A$4:$O$499,13,FALSE)</f>
        <v>#N/A</v>
      </c>
      <c r="AB1334" s="40" t="e">
        <f>VLOOKUP($B1334,期貨大額交易人未沖銷部位!$A$4:$O$499,14,FALSE)</f>
        <v>#N/A</v>
      </c>
      <c r="AC1334" s="40" t="e">
        <f>VLOOKUP($B1334,期貨大額交易人未沖銷部位!$A$4:$O$499,15,FALSE)</f>
        <v>#N/A</v>
      </c>
      <c r="AD1334" s="33" t="e">
        <f>VLOOKUP($B1334,三大美股走勢!$A$4:$J$495,4,FALSE)</f>
        <v>#N/A</v>
      </c>
      <c r="AE1334" s="33" t="e">
        <f>VLOOKUP($B1334,三大美股走勢!$A$4:$J$495,7,FALSE)</f>
        <v>#N/A</v>
      </c>
      <c r="AF1334" s="33" t="e">
        <f>VLOOKUP($B1334,三大美股走勢!$A$4:$J$495,10,FALSE)</f>
        <v>#N/A</v>
      </c>
    </row>
    <row r="1335" spans="2:32">
      <c r="B1335" s="32">
        <v>44114</v>
      </c>
      <c r="C1335" s="33" t="e">
        <f>VLOOKUP($B1335,大盤與近月台指!$A$4:$I$499,2,FALSE)</f>
        <v>#N/A</v>
      </c>
      <c r="D1335" s="34" t="e">
        <f>VLOOKUP($B1335,大盤與近月台指!$A$4:$I$499,3,FALSE)</f>
        <v>#N/A</v>
      </c>
      <c r="E1335" s="35" t="e">
        <f>VLOOKUP($B1335,大盤與近月台指!$A$4:$I$499,4,FALSE)</f>
        <v>#N/A</v>
      </c>
      <c r="F1335" s="33" t="e">
        <f>VLOOKUP($B1335,大盤與近月台指!$A$4:$I$499,5,FALSE)</f>
        <v>#N/A</v>
      </c>
      <c r="G1335" s="49" t="e">
        <f>VLOOKUP($B1335,三大法人買賣超!$A$4:$I$500,3,FALSE)</f>
        <v>#N/A</v>
      </c>
      <c r="H1335" s="34" t="e">
        <f>VLOOKUP($B1335,三大法人買賣超!$A$4:$I$500,5,FALSE)</f>
        <v>#N/A</v>
      </c>
      <c r="I1335" s="27" t="e">
        <f>VLOOKUP($B1335,三大法人買賣超!$A$4:$I$500,7,FALSE)</f>
        <v>#N/A</v>
      </c>
      <c r="J1335" s="27" t="e">
        <f>VLOOKUP($B1335,三大法人買賣超!$A$4:$I$500,9,FALSE)</f>
        <v>#N/A</v>
      </c>
      <c r="K1335" s="37">
        <f>新台幣匯率美元指數!B1336</f>
        <v>0</v>
      </c>
      <c r="L1335" s="38">
        <f>新台幣匯率美元指數!C1336</f>
        <v>0</v>
      </c>
      <c r="M1335" s="39">
        <f>新台幣匯率美元指數!D1336</f>
        <v>0</v>
      </c>
      <c r="N1335" s="27" t="e">
        <f>VLOOKUP($B1335,外資期貨未平倉口數!$A$4:$M$499,4,FALSE)</f>
        <v>#N/A</v>
      </c>
      <c r="O1335" s="27" t="e">
        <f>VLOOKUP($B1335,外資期貨未平倉口數!$A$4:$M$499,9,FALSE)</f>
        <v>#N/A</v>
      </c>
      <c r="P1335" s="27" t="e">
        <f>VLOOKUP($B1335,外資期貨未平倉口數!$A$4:$M$499,10,FALSE)</f>
        <v>#N/A</v>
      </c>
      <c r="Q1335" s="27" t="e">
        <f>VLOOKUP($B1335,外資期貨未平倉口數!$A$4:$M$499,11,FALSE)</f>
        <v>#N/A</v>
      </c>
      <c r="R1335" s="64" t="e">
        <f>VLOOKUP($B1335,選擇權未平倉餘額!$A$4:$I$500,6,FALSE)</f>
        <v>#N/A</v>
      </c>
      <c r="S1335" s="64" t="e">
        <f>VLOOKUP($B1335,選擇權未平倉餘額!$A$4:$I$500,7,FALSE)</f>
        <v>#N/A</v>
      </c>
      <c r="T1335" s="64" t="e">
        <f>VLOOKUP($B1335,選擇權未平倉餘額!$A$4:$I$500,8,FALSE)</f>
        <v>#N/A</v>
      </c>
      <c r="U1335" s="64" t="e">
        <f>VLOOKUP($B1335,選擇權未平倉餘額!$A$4:$I$500,9,FALSE)</f>
        <v>#N/A</v>
      </c>
      <c r="V1335" s="39" t="e">
        <f>VLOOKUP($B1335,臺指選擇權P_C_Ratios!$A$4:$C$500,3,FALSE)</f>
        <v>#N/A</v>
      </c>
      <c r="W1335" s="41" t="e">
        <f>VLOOKUP($B1335,散戶多空比!$A$6:$L$500,12,FALSE)</f>
        <v>#N/A</v>
      </c>
      <c r="X1335" s="40" t="e">
        <f>VLOOKUP($B1335,期貨大額交易人未沖銷部位!$A$4:$O$499,4,FALSE)</f>
        <v>#N/A</v>
      </c>
      <c r="Y1335" s="40" t="e">
        <f>VLOOKUP($B1335,期貨大額交易人未沖銷部位!$A$4:$O$499,7,FALSE)</f>
        <v>#N/A</v>
      </c>
      <c r="Z1335" s="40" t="e">
        <f>VLOOKUP($B1335,期貨大額交易人未沖銷部位!$A$4:$O$499,10,FALSE)</f>
        <v>#N/A</v>
      </c>
      <c r="AA1335" s="40" t="e">
        <f>VLOOKUP($B1335,期貨大額交易人未沖銷部位!$A$4:$O$499,13,FALSE)</f>
        <v>#N/A</v>
      </c>
      <c r="AB1335" s="40" t="e">
        <f>VLOOKUP($B1335,期貨大額交易人未沖銷部位!$A$4:$O$499,14,FALSE)</f>
        <v>#N/A</v>
      </c>
      <c r="AC1335" s="40" t="e">
        <f>VLOOKUP($B1335,期貨大額交易人未沖銷部位!$A$4:$O$499,15,FALSE)</f>
        <v>#N/A</v>
      </c>
      <c r="AD1335" s="33" t="e">
        <f>VLOOKUP($B1335,三大美股走勢!$A$4:$J$495,4,FALSE)</f>
        <v>#N/A</v>
      </c>
      <c r="AE1335" s="33" t="e">
        <f>VLOOKUP($B1335,三大美股走勢!$A$4:$J$495,7,FALSE)</f>
        <v>#N/A</v>
      </c>
      <c r="AF1335" s="33" t="e">
        <f>VLOOKUP($B1335,三大美股走勢!$A$4:$J$495,10,FALSE)</f>
        <v>#N/A</v>
      </c>
    </row>
    <row r="1336" spans="2:32">
      <c r="B1336" s="32">
        <v>44115</v>
      </c>
      <c r="C1336" s="33" t="e">
        <f>VLOOKUP($B1336,大盤與近月台指!$A$4:$I$499,2,FALSE)</f>
        <v>#N/A</v>
      </c>
      <c r="D1336" s="34" t="e">
        <f>VLOOKUP($B1336,大盤與近月台指!$A$4:$I$499,3,FALSE)</f>
        <v>#N/A</v>
      </c>
      <c r="E1336" s="35" t="e">
        <f>VLOOKUP($B1336,大盤與近月台指!$A$4:$I$499,4,FALSE)</f>
        <v>#N/A</v>
      </c>
      <c r="F1336" s="33" t="e">
        <f>VLOOKUP($B1336,大盤與近月台指!$A$4:$I$499,5,FALSE)</f>
        <v>#N/A</v>
      </c>
      <c r="G1336" s="49" t="e">
        <f>VLOOKUP($B1336,三大法人買賣超!$A$4:$I$500,3,FALSE)</f>
        <v>#N/A</v>
      </c>
      <c r="H1336" s="34" t="e">
        <f>VLOOKUP($B1336,三大法人買賣超!$A$4:$I$500,5,FALSE)</f>
        <v>#N/A</v>
      </c>
      <c r="I1336" s="27" t="e">
        <f>VLOOKUP($B1336,三大法人買賣超!$A$4:$I$500,7,FALSE)</f>
        <v>#N/A</v>
      </c>
      <c r="J1336" s="27" t="e">
        <f>VLOOKUP($B1336,三大法人買賣超!$A$4:$I$500,9,FALSE)</f>
        <v>#N/A</v>
      </c>
      <c r="K1336" s="37">
        <f>新台幣匯率美元指數!B1337</f>
        <v>0</v>
      </c>
      <c r="L1336" s="38">
        <f>新台幣匯率美元指數!C1337</f>
        <v>0</v>
      </c>
      <c r="M1336" s="39">
        <f>新台幣匯率美元指數!D1337</f>
        <v>0</v>
      </c>
      <c r="N1336" s="27" t="e">
        <f>VLOOKUP($B1336,外資期貨未平倉口數!$A$4:$M$499,4,FALSE)</f>
        <v>#N/A</v>
      </c>
      <c r="O1336" s="27" t="e">
        <f>VLOOKUP($B1336,外資期貨未平倉口數!$A$4:$M$499,9,FALSE)</f>
        <v>#N/A</v>
      </c>
      <c r="P1336" s="27" t="e">
        <f>VLOOKUP($B1336,外資期貨未平倉口數!$A$4:$M$499,10,FALSE)</f>
        <v>#N/A</v>
      </c>
      <c r="Q1336" s="27" t="e">
        <f>VLOOKUP($B1336,外資期貨未平倉口數!$A$4:$M$499,11,FALSE)</f>
        <v>#N/A</v>
      </c>
      <c r="R1336" s="64" t="e">
        <f>VLOOKUP($B1336,選擇權未平倉餘額!$A$4:$I$500,6,FALSE)</f>
        <v>#N/A</v>
      </c>
      <c r="S1336" s="64" t="e">
        <f>VLOOKUP($B1336,選擇權未平倉餘額!$A$4:$I$500,7,FALSE)</f>
        <v>#N/A</v>
      </c>
      <c r="T1336" s="64" t="e">
        <f>VLOOKUP($B1336,選擇權未平倉餘額!$A$4:$I$500,8,FALSE)</f>
        <v>#N/A</v>
      </c>
      <c r="U1336" s="64" t="e">
        <f>VLOOKUP($B1336,選擇權未平倉餘額!$A$4:$I$500,9,FALSE)</f>
        <v>#N/A</v>
      </c>
      <c r="V1336" s="39" t="e">
        <f>VLOOKUP($B1336,臺指選擇權P_C_Ratios!$A$4:$C$500,3,FALSE)</f>
        <v>#N/A</v>
      </c>
      <c r="W1336" s="41" t="e">
        <f>VLOOKUP($B1336,散戶多空比!$A$6:$L$500,12,FALSE)</f>
        <v>#N/A</v>
      </c>
      <c r="X1336" s="40" t="e">
        <f>VLOOKUP($B1336,期貨大額交易人未沖銷部位!$A$4:$O$499,4,FALSE)</f>
        <v>#N/A</v>
      </c>
      <c r="Y1336" s="40" t="e">
        <f>VLOOKUP($B1336,期貨大額交易人未沖銷部位!$A$4:$O$499,7,FALSE)</f>
        <v>#N/A</v>
      </c>
      <c r="Z1336" s="40" t="e">
        <f>VLOOKUP($B1336,期貨大額交易人未沖銷部位!$A$4:$O$499,10,FALSE)</f>
        <v>#N/A</v>
      </c>
      <c r="AA1336" s="40" t="e">
        <f>VLOOKUP($B1336,期貨大額交易人未沖銷部位!$A$4:$O$499,13,FALSE)</f>
        <v>#N/A</v>
      </c>
      <c r="AB1336" s="40" t="e">
        <f>VLOOKUP($B1336,期貨大額交易人未沖銷部位!$A$4:$O$499,14,FALSE)</f>
        <v>#N/A</v>
      </c>
      <c r="AC1336" s="40" t="e">
        <f>VLOOKUP($B1336,期貨大額交易人未沖銷部位!$A$4:$O$499,15,FALSE)</f>
        <v>#N/A</v>
      </c>
      <c r="AD1336" s="33" t="e">
        <f>VLOOKUP($B1336,三大美股走勢!$A$4:$J$495,4,FALSE)</f>
        <v>#N/A</v>
      </c>
      <c r="AE1336" s="33" t="e">
        <f>VLOOKUP($B1336,三大美股走勢!$A$4:$J$495,7,FALSE)</f>
        <v>#N/A</v>
      </c>
      <c r="AF1336" s="33" t="e">
        <f>VLOOKUP($B1336,三大美股走勢!$A$4:$J$495,10,FALSE)</f>
        <v>#N/A</v>
      </c>
    </row>
    <row r="1337" spans="2:32">
      <c r="B1337" s="32">
        <v>44116</v>
      </c>
      <c r="C1337" s="33" t="e">
        <f>VLOOKUP($B1337,大盤與近月台指!$A$4:$I$499,2,FALSE)</f>
        <v>#N/A</v>
      </c>
      <c r="D1337" s="34" t="e">
        <f>VLOOKUP($B1337,大盤與近月台指!$A$4:$I$499,3,FALSE)</f>
        <v>#N/A</v>
      </c>
      <c r="E1337" s="35" t="e">
        <f>VLOOKUP($B1337,大盤與近月台指!$A$4:$I$499,4,FALSE)</f>
        <v>#N/A</v>
      </c>
      <c r="F1337" s="33" t="e">
        <f>VLOOKUP($B1337,大盤與近月台指!$A$4:$I$499,5,FALSE)</f>
        <v>#N/A</v>
      </c>
      <c r="G1337" s="49" t="e">
        <f>VLOOKUP($B1337,三大法人買賣超!$A$4:$I$500,3,FALSE)</f>
        <v>#N/A</v>
      </c>
      <c r="H1337" s="34" t="e">
        <f>VLOOKUP($B1337,三大法人買賣超!$A$4:$I$500,5,FALSE)</f>
        <v>#N/A</v>
      </c>
      <c r="I1337" s="27" t="e">
        <f>VLOOKUP($B1337,三大法人買賣超!$A$4:$I$500,7,FALSE)</f>
        <v>#N/A</v>
      </c>
      <c r="J1337" s="27" t="e">
        <f>VLOOKUP($B1337,三大法人買賣超!$A$4:$I$500,9,FALSE)</f>
        <v>#N/A</v>
      </c>
      <c r="K1337" s="37">
        <f>新台幣匯率美元指數!B1338</f>
        <v>0</v>
      </c>
      <c r="L1337" s="38">
        <f>新台幣匯率美元指數!C1338</f>
        <v>0</v>
      </c>
      <c r="M1337" s="39">
        <f>新台幣匯率美元指數!D1338</f>
        <v>0</v>
      </c>
      <c r="N1337" s="27" t="e">
        <f>VLOOKUP($B1337,外資期貨未平倉口數!$A$4:$M$499,4,FALSE)</f>
        <v>#N/A</v>
      </c>
      <c r="O1337" s="27" t="e">
        <f>VLOOKUP($B1337,外資期貨未平倉口數!$A$4:$M$499,9,FALSE)</f>
        <v>#N/A</v>
      </c>
      <c r="P1337" s="27" t="e">
        <f>VLOOKUP($B1337,外資期貨未平倉口數!$A$4:$M$499,10,FALSE)</f>
        <v>#N/A</v>
      </c>
      <c r="Q1337" s="27" t="e">
        <f>VLOOKUP($B1337,外資期貨未平倉口數!$A$4:$M$499,11,FALSE)</f>
        <v>#N/A</v>
      </c>
      <c r="R1337" s="64" t="e">
        <f>VLOOKUP($B1337,選擇權未平倉餘額!$A$4:$I$500,6,FALSE)</f>
        <v>#N/A</v>
      </c>
      <c r="S1337" s="64" t="e">
        <f>VLOOKUP($B1337,選擇權未平倉餘額!$A$4:$I$500,7,FALSE)</f>
        <v>#N/A</v>
      </c>
      <c r="T1337" s="64" t="e">
        <f>VLOOKUP($B1337,選擇權未平倉餘額!$A$4:$I$500,8,FALSE)</f>
        <v>#N/A</v>
      </c>
      <c r="U1337" s="64" t="e">
        <f>VLOOKUP($B1337,選擇權未平倉餘額!$A$4:$I$500,9,FALSE)</f>
        <v>#N/A</v>
      </c>
      <c r="V1337" s="39" t="e">
        <f>VLOOKUP($B1337,臺指選擇權P_C_Ratios!$A$4:$C$500,3,FALSE)</f>
        <v>#N/A</v>
      </c>
      <c r="W1337" s="41" t="e">
        <f>VLOOKUP($B1337,散戶多空比!$A$6:$L$500,12,FALSE)</f>
        <v>#N/A</v>
      </c>
      <c r="X1337" s="40" t="e">
        <f>VLOOKUP($B1337,期貨大額交易人未沖銷部位!$A$4:$O$499,4,FALSE)</f>
        <v>#N/A</v>
      </c>
      <c r="Y1337" s="40" t="e">
        <f>VLOOKUP($B1337,期貨大額交易人未沖銷部位!$A$4:$O$499,7,FALSE)</f>
        <v>#N/A</v>
      </c>
      <c r="Z1337" s="40" t="e">
        <f>VLOOKUP($B1337,期貨大額交易人未沖銷部位!$A$4:$O$499,10,FALSE)</f>
        <v>#N/A</v>
      </c>
      <c r="AA1337" s="40" t="e">
        <f>VLOOKUP($B1337,期貨大額交易人未沖銷部位!$A$4:$O$499,13,FALSE)</f>
        <v>#N/A</v>
      </c>
      <c r="AB1337" s="40" t="e">
        <f>VLOOKUP($B1337,期貨大額交易人未沖銷部位!$A$4:$O$499,14,FALSE)</f>
        <v>#N/A</v>
      </c>
      <c r="AC1337" s="40" t="e">
        <f>VLOOKUP($B1337,期貨大額交易人未沖銷部位!$A$4:$O$499,15,FALSE)</f>
        <v>#N/A</v>
      </c>
      <c r="AD1337" s="33" t="e">
        <f>VLOOKUP($B1337,三大美股走勢!$A$4:$J$495,4,FALSE)</f>
        <v>#N/A</v>
      </c>
      <c r="AE1337" s="33" t="e">
        <f>VLOOKUP($B1337,三大美股走勢!$A$4:$J$495,7,FALSE)</f>
        <v>#N/A</v>
      </c>
      <c r="AF1337" s="33" t="e">
        <f>VLOOKUP($B1337,三大美股走勢!$A$4:$J$495,10,FALSE)</f>
        <v>#N/A</v>
      </c>
    </row>
    <row r="1338" spans="2:32">
      <c r="B1338" s="32">
        <v>44117</v>
      </c>
      <c r="C1338" s="33" t="e">
        <f>VLOOKUP($B1338,大盤與近月台指!$A$4:$I$499,2,FALSE)</f>
        <v>#N/A</v>
      </c>
      <c r="D1338" s="34" t="e">
        <f>VLOOKUP($B1338,大盤與近月台指!$A$4:$I$499,3,FALSE)</f>
        <v>#N/A</v>
      </c>
      <c r="E1338" s="35" t="e">
        <f>VLOOKUP($B1338,大盤與近月台指!$A$4:$I$499,4,FALSE)</f>
        <v>#N/A</v>
      </c>
      <c r="F1338" s="33" t="e">
        <f>VLOOKUP($B1338,大盤與近月台指!$A$4:$I$499,5,FALSE)</f>
        <v>#N/A</v>
      </c>
      <c r="G1338" s="49" t="e">
        <f>VLOOKUP($B1338,三大法人買賣超!$A$4:$I$500,3,FALSE)</f>
        <v>#N/A</v>
      </c>
      <c r="H1338" s="34" t="e">
        <f>VLOOKUP($B1338,三大法人買賣超!$A$4:$I$500,5,FALSE)</f>
        <v>#N/A</v>
      </c>
      <c r="I1338" s="27" t="e">
        <f>VLOOKUP($B1338,三大法人買賣超!$A$4:$I$500,7,FALSE)</f>
        <v>#N/A</v>
      </c>
      <c r="J1338" s="27" t="e">
        <f>VLOOKUP($B1338,三大法人買賣超!$A$4:$I$500,9,FALSE)</f>
        <v>#N/A</v>
      </c>
      <c r="K1338" s="37">
        <f>新台幣匯率美元指數!B1339</f>
        <v>0</v>
      </c>
      <c r="L1338" s="38">
        <f>新台幣匯率美元指數!C1339</f>
        <v>0</v>
      </c>
      <c r="M1338" s="39">
        <f>新台幣匯率美元指數!D1339</f>
        <v>0</v>
      </c>
      <c r="N1338" s="27" t="e">
        <f>VLOOKUP($B1338,外資期貨未平倉口數!$A$4:$M$499,4,FALSE)</f>
        <v>#N/A</v>
      </c>
      <c r="O1338" s="27" t="e">
        <f>VLOOKUP($B1338,外資期貨未平倉口數!$A$4:$M$499,9,FALSE)</f>
        <v>#N/A</v>
      </c>
      <c r="P1338" s="27" t="e">
        <f>VLOOKUP($B1338,外資期貨未平倉口數!$A$4:$M$499,10,FALSE)</f>
        <v>#N/A</v>
      </c>
      <c r="Q1338" s="27" t="e">
        <f>VLOOKUP($B1338,外資期貨未平倉口數!$A$4:$M$499,11,FALSE)</f>
        <v>#N/A</v>
      </c>
      <c r="R1338" s="64" t="e">
        <f>VLOOKUP($B1338,選擇權未平倉餘額!$A$4:$I$500,6,FALSE)</f>
        <v>#N/A</v>
      </c>
      <c r="S1338" s="64" t="e">
        <f>VLOOKUP($B1338,選擇權未平倉餘額!$A$4:$I$500,7,FALSE)</f>
        <v>#N/A</v>
      </c>
      <c r="T1338" s="64" t="e">
        <f>VLOOKUP($B1338,選擇權未平倉餘額!$A$4:$I$500,8,FALSE)</f>
        <v>#N/A</v>
      </c>
      <c r="U1338" s="64" t="e">
        <f>VLOOKUP($B1338,選擇權未平倉餘額!$A$4:$I$500,9,FALSE)</f>
        <v>#N/A</v>
      </c>
      <c r="V1338" s="39" t="e">
        <f>VLOOKUP($B1338,臺指選擇權P_C_Ratios!$A$4:$C$500,3,FALSE)</f>
        <v>#N/A</v>
      </c>
      <c r="W1338" s="41" t="e">
        <f>VLOOKUP($B1338,散戶多空比!$A$6:$L$500,12,FALSE)</f>
        <v>#N/A</v>
      </c>
      <c r="X1338" s="40" t="e">
        <f>VLOOKUP($B1338,期貨大額交易人未沖銷部位!$A$4:$O$499,4,FALSE)</f>
        <v>#N/A</v>
      </c>
      <c r="Y1338" s="40" t="e">
        <f>VLOOKUP($B1338,期貨大額交易人未沖銷部位!$A$4:$O$499,7,FALSE)</f>
        <v>#N/A</v>
      </c>
      <c r="Z1338" s="40" t="e">
        <f>VLOOKUP($B1338,期貨大額交易人未沖銷部位!$A$4:$O$499,10,FALSE)</f>
        <v>#N/A</v>
      </c>
      <c r="AA1338" s="40" t="e">
        <f>VLOOKUP($B1338,期貨大額交易人未沖銷部位!$A$4:$O$499,13,FALSE)</f>
        <v>#N/A</v>
      </c>
      <c r="AB1338" s="40" t="e">
        <f>VLOOKUP($B1338,期貨大額交易人未沖銷部位!$A$4:$O$499,14,FALSE)</f>
        <v>#N/A</v>
      </c>
      <c r="AC1338" s="40" t="e">
        <f>VLOOKUP($B1338,期貨大額交易人未沖銷部位!$A$4:$O$499,15,FALSE)</f>
        <v>#N/A</v>
      </c>
      <c r="AD1338" s="33" t="e">
        <f>VLOOKUP($B1338,三大美股走勢!$A$4:$J$495,4,FALSE)</f>
        <v>#N/A</v>
      </c>
      <c r="AE1338" s="33" t="e">
        <f>VLOOKUP($B1338,三大美股走勢!$A$4:$J$495,7,FALSE)</f>
        <v>#N/A</v>
      </c>
      <c r="AF1338" s="33" t="e">
        <f>VLOOKUP($B1338,三大美股走勢!$A$4:$J$495,10,FALSE)</f>
        <v>#N/A</v>
      </c>
    </row>
    <row r="1339" spans="2:32">
      <c r="B1339" s="32">
        <v>44118</v>
      </c>
      <c r="C1339" s="33" t="e">
        <f>VLOOKUP($B1339,大盤與近月台指!$A$4:$I$499,2,FALSE)</f>
        <v>#N/A</v>
      </c>
      <c r="D1339" s="34" t="e">
        <f>VLOOKUP($B1339,大盤與近月台指!$A$4:$I$499,3,FALSE)</f>
        <v>#N/A</v>
      </c>
      <c r="E1339" s="35" t="e">
        <f>VLOOKUP($B1339,大盤與近月台指!$A$4:$I$499,4,FALSE)</f>
        <v>#N/A</v>
      </c>
      <c r="F1339" s="33" t="e">
        <f>VLOOKUP($B1339,大盤與近月台指!$A$4:$I$499,5,FALSE)</f>
        <v>#N/A</v>
      </c>
      <c r="G1339" s="49" t="e">
        <f>VLOOKUP($B1339,三大法人買賣超!$A$4:$I$500,3,FALSE)</f>
        <v>#N/A</v>
      </c>
      <c r="H1339" s="34" t="e">
        <f>VLOOKUP($B1339,三大法人買賣超!$A$4:$I$500,5,FALSE)</f>
        <v>#N/A</v>
      </c>
      <c r="I1339" s="27" t="e">
        <f>VLOOKUP($B1339,三大法人買賣超!$A$4:$I$500,7,FALSE)</f>
        <v>#N/A</v>
      </c>
      <c r="J1339" s="27" t="e">
        <f>VLOOKUP($B1339,三大法人買賣超!$A$4:$I$500,9,FALSE)</f>
        <v>#N/A</v>
      </c>
      <c r="K1339" s="37">
        <f>新台幣匯率美元指數!B1340</f>
        <v>0</v>
      </c>
      <c r="L1339" s="38">
        <f>新台幣匯率美元指數!C1340</f>
        <v>0</v>
      </c>
      <c r="M1339" s="39">
        <f>新台幣匯率美元指數!D1340</f>
        <v>0</v>
      </c>
      <c r="N1339" s="27" t="e">
        <f>VLOOKUP($B1339,外資期貨未平倉口數!$A$4:$M$499,4,FALSE)</f>
        <v>#N/A</v>
      </c>
      <c r="O1339" s="27" t="e">
        <f>VLOOKUP($B1339,外資期貨未平倉口數!$A$4:$M$499,9,FALSE)</f>
        <v>#N/A</v>
      </c>
      <c r="P1339" s="27" t="e">
        <f>VLOOKUP($B1339,外資期貨未平倉口數!$A$4:$M$499,10,FALSE)</f>
        <v>#N/A</v>
      </c>
      <c r="Q1339" s="27" t="e">
        <f>VLOOKUP($B1339,外資期貨未平倉口數!$A$4:$M$499,11,FALSE)</f>
        <v>#N/A</v>
      </c>
      <c r="R1339" s="64" t="e">
        <f>VLOOKUP($B1339,選擇權未平倉餘額!$A$4:$I$500,6,FALSE)</f>
        <v>#N/A</v>
      </c>
      <c r="S1339" s="64" t="e">
        <f>VLOOKUP($B1339,選擇權未平倉餘額!$A$4:$I$500,7,FALSE)</f>
        <v>#N/A</v>
      </c>
      <c r="T1339" s="64" t="e">
        <f>VLOOKUP($B1339,選擇權未平倉餘額!$A$4:$I$500,8,FALSE)</f>
        <v>#N/A</v>
      </c>
      <c r="U1339" s="64" t="e">
        <f>VLOOKUP($B1339,選擇權未平倉餘額!$A$4:$I$500,9,FALSE)</f>
        <v>#N/A</v>
      </c>
      <c r="V1339" s="39" t="e">
        <f>VLOOKUP($B1339,臺指選擇權P_C_Ratios!$A$4:$C$500,3,FALSE)</f>
        <v>#N/A</v>
      </c>
      <c r="W1339" s="41" t="e">
        <f>VLOOKUP($B1339,散戶多空比!$A$6:$L$500,12,FALSE)</f>
        <v>#N/A</v>
      </c>
      <c r="X1339" s="40" t="e">
        <f>VLOOKUP($B1339,期貨大額交易人未沖銷部位!$A$4:$O$499,4,FALSE)</f>
        <v>#N/A</v>
      </c>
      <c r="Y1339" s="40" t="e">
        <f>VLOOKUP($B1339,期貨大額交易人未沖銷部位!$A$4:$O$499,7,FALSE)</f>
        <v>#N/A</v>
      </c>
      <c r="Z1339" s="40" t="e">
        <f>VLOOKUP($B1339,期貨大額交易人未沖銷部位!$A$4:$O$499,10,FALSE)</f>
        <v>#N/A</v>
      </c>
      <c r="AA1339" s="40" t="e">
        <f>VLOOKUP($B1339,期貨大額交易人未沖銷部位!$A$4:$O$499,13,FALSE)</f>
        <v>#N/A</v>
      </c>
      <c r="AB1339" s="40" t="e">
        <f>VLOOKUP($B1339,期貨大額交易人未沖銷部位!$A$4:$O$499,14,FALSE)</f>
        <v>#N/A</v>
      </c>
      <c r="AC1339" s="40" t="e">
        <f>VLOOKUP($B1339,期貨大額交易人未沖銷部位!$A$4:$O$499,15,FALSE)</f>
        <v>#N/A</v>
      </c>
      <c r="AD1339" s="33" t="e">
        <f>VLOOKUP($B1339,三大美股走勢!$A$4:$J$495,4,FALSE)</f>
        <v>#N/A</v>
      </c>
      <c r="AE1339" s="33" t="e">
        <f>VLOOKUP($B1339,三大美股走勢!$A$4:$J$495,7,FALSE)</f>
        <v>#N/A</v>
      </c>
      <c r="AF1339" s="33" t="e">
        <f>VLOOKUP($B1339,三大美股走勢!$A$4:$J$495,10,FALSE)</f>
        <v>#N/A</v>
      </c>
    </row>
    <row r="1340" spans="2:32">
      <c r="B1340" s="32">
        <v>44119</v>
      </c>
      <c r="C1340" s="33" t="e">
        <f>VLOOKUP($B1340,大盤與近月台指!$A$4:$I$499,2,FALSE)</f>
        <v>#N/A</v>
      </c>
      <c r="D1340" s="34" t="e">
        <f>VLOOKUP($B1340,大盤與近月台指!$A$4:$I$499,3,FALSE)</f>
        <v>#N/A</v>
      </c>
      <c r="E1340" s="35" t="e">
        <f>VLOOKUP($B1340,大盤與近月台指!$A$4:$I$499,4,FALSE)</f>
        <v>#N/A</v>
      </c>
      <c r="F1340" s="33" t="e">
        <f>VLOOKUP($B1340,大盤與近月台指!$A$4:$I$499,5,FALSE)</f>
        <v>#N/A</v>
      </c>
      <c r="G1340" s="49" t="e">
        <f>VLOOKUP($B1340,三大法人買賣超!$A$4:$I$500,3,FALSE)</f>
        <v>#N/A</v>
      </c>
      <c r="H1340" s="34" t="e">
        <f>VLOOKUP($B1340,三大法人買賣超!$A$4:$I$500,5,FALSE)</f>
        <v>#N/A</v>
      </c>
      <c r="I1340" s="27" t="e">
        <f>VLOOKUP($B1340,三大法人買賣超!$A$4:$I$500,7,FALSE)</f>
        <v>#N/A</v>
      </c>
      <c r="J1340" s="27" t="e">
        <f>VLOOKUP($B1340,三大法人買賣超!$A$4:$I$500,9,FALSE)</f>
        <v>#N/A</v>
      </c>
      <c r="K1340" s="37">
        <f>新台幣匯率美元指數!B1341</f>
        <v>0</v>
      </c>
      <c r="L1340" s="38">
        <f>新台幣匯率美元指數!C1341</f>
        <v>0</v>
      </c>
      <c r="M1340" s="39">
        <f>新台幣匯率美元指數!D1341</f>
        <v>0</v>
      </c>
      <c r="N1340" s="27" t="e">
        <f>VLOOKUP($B1340,外資期貨未平倉口數!$A$4:$M$499,4,FALSE)</f>
        <v>#N/A</v>
      </c>
      <c r="O1340" s="27" t="e">
        <f>VLOOKUP($B1340,外資期貨未平倉口數!$A$4:$M$499,9,FALSE)</f>
        <v>#N/A</v>
      </c>
      <c r="P1340" s="27" t="e">
        <f>VLOOKUP($B1340,外資期貨未平倉口數!$A$4:$M$499,10,FALSE)</f>
        <v>#N/A</v>
      </c>
      <c r="Q1340" s="27" t="e">
        <f>VLOOKUP($B1340,外資期貨未平倉口數!$A$4:$M$499,11,FALSE)</f>
        <v>#N/A</v>
      </c>
      <c r="R1340" s="64" t="e">
        <f>VLOOKUP($B1340,選擇權未平倉餘額!$A$4:$I$500,6,FALSE)</f>
        <v>#N/A</v>
      </c>
      <c r="S1340" s="64" t="e">
        <f>VLOOKUP($B1340,選擇權未平倉餘額!$A$4:$I$500,7,FALSE)</f>
        <v>#N/A</v>
      </c>
      <c r="T1340" s="64" t="e">
        <f>VLOOKUP($B1340,選擇權未平倉餘額!$A$4:$I$500,8,FALSE)</f>
        <v>#N/A</v>
      </c>
      <c r="U1340" s="64" t="e">
        <f>VLOOKUP($B1340,選擇權未平倉餘額!$A$4:$I$500,9,FALSE)</f>
        <v>#N/A</v>
      </c>
      <c r="V1340" s="39" t="e">
        <f>VLOOKUP($B1340,臺指選擇權P_C_Ratios!$A$4:$C$500,3,FALSE)</f>
        <v>#N/A</v>
      </c>
      <c r="W1340" s="41" t="e">
        <f>VLOOKUP($B1340,散戶多空比!$A$6:$L$500,12,FALSE)</f>
        <v>#N/A</v>
      </c>
      <c r="X1340" s="40" t="e">
        <f>VLOOKUP($B1340,期貨大額交易人未沖銷部位!$A$4:$O$499,4,FALSE)</f>
        <v>#N/A</v>
      </c>
      <c r="Y1340" s="40" t="e">
        <f>VLOOKUP($B1340,期貨大額交易人未沖銷部位!$A$4:$O$499,7,FALSE)</f>
        <v>#N/A</v>
      </c>
      <c r="Z1340" s="40" t="e">
        <f>VLOOKUP($B1340,期貨大額交易人未沖銷部位!$A$4:$O$499,10,FALSE)</f>
        <v>#N/A</v>
      </c>
      <c r="AA1340" s="40" t="e">
        <f>VLOOKUP($B1340,期貨大額交易人未沖銷部位!$A$4:$O$499,13,FALSE)</f>
        <v>#N/A</v>
      </c>
      <c r="AB1340" s="40" t="e">
        <f>VLOOKUP($B1340,期貨大額交易人未沖銷部位!$A$4:$O$499,14,FALSE)</f>
        <v>#N/A</v>
      </c>
      <c r="AC1340" s="40" t="e">
        <f>VLOOKUP($B1340,期貨大額交易人未沖銷部位!$A$4:$O$499,15,FALSE)</f>
        <v>#N/A</v>
      </c>
      <c r="AD1340" s="33" t="e">
        <f>VLOOKUP($B1340,三大美股走勢!$A$4:$J$495,4,FALSE)</f>
        <v>#N/A</v>
      </c>
      <c r="AE1340" s="33" t="e">
        <f>VLOOKUP($B1340,三大美股走勢!$A$4:$J$495,7,FALSE)</f>
        <v>#N/A</v>
      </c>
      <c r="AF1340" s="33" t="e">
        <f>VLOOKUP($B1340,三大美股走勢!$A$4:$J$495,10,FALSE)</f>
        <v>#N/A</v>
      </c>
    </row>
    <row r="1341" spans="2:32">
      <c r="B1341" s="32">
        <v>44120</v>
      </c>
      <c r="C1341" s="33" t="e">
        <f>VLOOKUP($B1341,大盤與近月台指!$A$4:$I$499,2,FALSE)</f>
        <v>#N/A</v>
      </c>
      <c r="D1341" s="34" t="e">
        <f>VLOOKUP($B1341,大盤與近月台指!$A$4:$I$499,3,FALSE)</f>
        <v>#N/A</v>
      </c>
      <c r="E1341" s="35" t="e">
        <f>VLOOKUP($B1341,大盤與近月台指!$A$4:$I$499,4,FALSE)</f>
        <v>#N/A</v>
      </c>
      <c r="F1341" s="33" t="e">
        <f>VLOOKUP($B1341,大盤與近月台指!$A$4:$I$499,5,FALSE)</f>
        <v>#N/A</v>
      </c>
      <c r="G1341" s="49" t="e">
        <f>VLOOKUP($B1341,三大法人買賣超!$A$4:$I$500,3,FALSE)</f>
        <v>#N/A</v>
      </c>
      <c r="H1341" s="34" t="e">
        <f>VLOOKUP($B1341,三大法人買賣超!$A$4:$I$500,5,FALSE)</f>
        <v>#N/A</v>
      </c>
      <c r="I1341" s="27" t="e">
        <f>VLOOKUP($B1341,三大法人買賣超!$A$4:$I$500,7,FALSE)</f>
        <v>#N/A</v>
      </c>
      <c r="J1341" s="27" t="e">
        <f>VLOOKUP($B1341,三大法人買賣超!$A$4:$I$500,9,FALSE)</f>
        <v>#N/A</v>
      </c>
      <c r="K1341" s="37">
        <f>新台幣匯率美元指數!B1342</f>
        <v>0</v>
      </c>
      <c r="L1341" s="38">
        <f>新台幣匯率美元指數!C1342</f>
        <v>0</v>
      </c>
      <c r="M1341" s="39">
        <f>新台幣匯率美元指數!D1342</f>
        <v>0</v>
      </c>
      <c r="N1341" s="27" t="e">
        <f>VLOOKUP($B1341,外資期貨未平倉口數!$A$4:$M$499,4,FALSE)</f>
        <v>#N/A</v>
      </c>
      <c r="O1341" s="27" t="e">
        <f>VLOOKUP($B1341,外資期貨未平倉口數!$A$4:$M$499,9,FALSE)</f>
        <v>#N/A</v>
      </c>
      <c r="P1341" s="27" t="e">
        <f>VLOOKUP($B1341,外資期貨未平倉口數!$A$4:$M$499,10,FALSE)</f>
        <v>#N/A</v>
      </c>
      <c r="Q1341" s="27" t="e">
        <f>VLOOKUP($B1341,外資期貨未平倉口數!$A$4:$M$499,11,FALSE)</f>
        <v>#N/A</v>
      </c>
      <c r="R1341" s="64" t="e">
        <f>VLOOKUP($B1341,選擇權未平倉餘額!$A$4:$I$500,6,FALSE)</f>
        <v>#N/A</v>
      </c>
      <c r="S1341" s="64" t="e">
        <f>VLOOKUP($B1341,選擇權未平倉餘額!$A$4:$I$500,7,FALSE)</f>
        <v>#N/A</v>
      </c>
      <c r="T1341" s="64" t="e">
        <f>VLOOKUP($B1341,選擇權未平倉餘額!$A$4:$I$500,8,FALSE)</f>
        <v>#N/A</v>
      </c>
      <c r="U1341" s="64" t="e">
        <f>VLOOKUP($B1341,選擇權未平倉餘額!$A$4:$I$500,9,FALSE)</f>
        <v>#N/A</v>
      </c>
      <c r="V1341" s="39" t="e">
        <f>VLOOKUP($B1341,臺指選擇權P_C_Ratios!$A$4:$C$500,3,FALSE)</f>
        <v>#N/A</v>
      </c>
      <c r="W1341" s="41" t="e">
        <f>VLOOKUP($B1341,散戶多空比!$A$6:$L$500,12,FALSE)</f>
        <v>#N/A</v>
      </c>
      <c r="X1341" s="40" t="e">
        <f>VLOOKUP($B1341,期貨大額交易人未沖銷部位!$A$4:$O$499,4,FALSE)</f>
        <v>#N/A</v>
      </c>
      <c r="Y1341" s="40" t="e">
        <f>VLOOKUP($B1341,期貨大額交易人未沖銷部位!$A$4:$O$499,7,FALSE)</f>
        <v>#N/A</v>
      </c>
      <c r="Z1341" s="40" t="e">
        <f>VLOOKUP($B1341,期貨大額交易人未沖銷部位!$A$4:$O$499,10,FALSE)</f>
        <v>#N/A</v>
      </c>
      <c r="AA1341" s="40" t="e">
        <f>VLOOKUP($B1341,期貨大額交易人未沖銷部位!$A$4:$O$499,13,FALSE)</f>
        <v>#N/A</v>
      </c>
      <c r="AB1341" s="40" t="e">
        <f>VLOOKUP($B1341,期貨大額交易人未沖銷部位!$A$4:$O$499,14,FALSE)</f>
        <v>#N/A</v>
      </c>
      <c r="AC1341" s="40" t="e">
        <f>VLOOKUP($B1341,期貨大額交易人未沖銷部位!$A$4:$O$499,15,FALSE)</f>
        <v>#N/A</v>
      </c>
      <c r="AD1341" s="33" t="e">
        <f>VLOOKUP($B1341,三大美股走勢!$A$4:$J$495,4,FALSE)</f>
        <v>#N/A</v>
      </c>
      <c r="AE1341" s="33" t="e">
        <f>VLOOKUP($B1341,三大美股走勢!$A$4:$J$495,7,FALSE)</f>
        <v>#N/A</v>
      </c>
      <c r="AF1341" s="33" t="e">
        <f>VLOOKUP($B1341,三大美股走勢!$A$4:$J$495,10,FALSE)</f>
        <v>#N/A</v>
      </c>
    </row>
    <row r="1342" spans="2:32">
      <c r="B1342" s="32">
        <v>44121</v>
      </c>
      <c r="C1342" s="33" t="e">
        <f>VLOOKUP($B1342,大盤與近月台指!$A$4:$I$499,2,FALSE)</f>
        <v>#N/A</v>
      </c>
      <c r="D1342" s="34" t="e">
        <f>VLOOKUP($B1342,大盤與近月台指!$A$4:$I$499,3,FALSE)</f>
        <v>#N/A</v>
      </c>
      <c r="E1342" s="35" t="e">
        <f>VLOOKUP($B1342,大盤與近月台指!$A$4:$I$499,4,FALSE)</f>
        <v>#N/A</v>
      </c>
      <c r="F1342" s="33" t="e">
        <f>VLOOKUP($B1342,大盤與近月台指!$A$4:$I$499,5,FALSE)</f>
        <v>#N/A</v>
      </c>
      <c r="G1342" s="49" t="e">
        <f>VLOOKUP($B1342,三大法人買賣超!$A$4:$I$500,3,FALSE)</f>
        <v>#N/A</v>
      </c>
      <c r="H1342" s="34" t="e">
        <f>VLOOKUP($B1342,三大法人買賣超!$A$4:$I$500,5,FALSE)</f>
        <v>#N/A</v>
      </c>
      <c r="I1342" s="27" t="e">
        <f>VLOOKUP($B1342,三大法人買賣超!$A$4:$I$500,7,FALSE)</f>
        <v>#N/A</v>
      </c>
      <c r="J1342" s="27" t="e">
        <f>VLOOKUP($B1342,三大法人買賣超!$A$4:$I$500,9,FALSE)</f>
        <v>#N/A</v>
      </c>
      <c r="K1342" s="37">
        <f>新台幣匯率美元指數!B1343</f>
        <v>0</v>
      </c>
      <c r="L1342" s="38">
        <f>新台幣匯率美元指數!C1343</f>
        <v>0</v>
      </c>
      <c r="M1342" s="39">
        <f>新台幣匯率美元指數!D1343</f>
        <v>0</v>
      </c>
      <c r="N1342" s="27" t="e">
        <f>VLOOKUP($B1342,外資期貨未平倉口數!$A$4:$M$499,4,FALSE)</f>
        <v>#N/A</v>
      </c>
      <c r="O1342" s="27" t="e">
        <f>VLOOKUP($B1342,外資期貨未平倉口數!$A$4:$M$499,9,FALSE)</f>
        <v>#N/A</v>
      </c>
      <c r="P1342" s="27" t="e">
        <f>VLOOKUP($B1342,外資期貨未平倉口數!$A$4:$M$499,10,FALSE)</f>
        <v>#N/A</v>
      </c>
      <c r="Q1342" s="27" t="e">
        <f>VLOOKUP($B1342,外資期貨未平倉口數!$A$4:$M$499,11,FALSE)</f>
        <v>#N/A</v>
      </c>
      <c r="R1342" s="64" t="e">
        <f>VLOOKUP($B1342,選擇權未平倉餘額!$A$4:$I$500,6,FALSE)</f>
        <v>#N/A</v>
      </c>
      <c r="S1342" s="64" t="e">
        <f>VLOOKUP($B1342,選擇權未平倉餘額!$A$4:$I$500,7,FALSE)</f>
        <v>#N/A</v>
      </c>
      <c r="T1342" s="64" t="e">
        <f>VLOOKUP($B1342,選擇權未平倉餘額!$A$4:$I$500,8,FALSE)</f>
        <v>#N/A</v>
      </c>
      <c r="U1342" s="64" t="e">
        <f>VLOOKUP($B1342,選擇權未平倉餘額!$A$4:$I$500,9,FALSE)</f>
        <v>#N/A</v>
      </c>
      <c r="V1342" s="39" t="e">
        <f>VLOOKUP($B1342,臺指選擇權P_C_Ratios!$A$4:$C$500,3,FALSE)</f>
        <v>#N/A</v>
      </c>
      <c r="W1342" s="41" t="e">
        <f>VLOOKUP($B1342,散戶多空比!$A$6:$L$500,12,FALSE)</f>
        <v>#N/A</v>
      </c>
      <c r="X1342" s="40" t="e">
        <f>VLOOKUP($B1342,期貨大額交易人未沖銷部位!$A$4:$O$499,4,FALSE)</f>
        <v>#N/A</v>
      </c>
      <c r="Y1342" s="40" t="e">
        <f>VLOOKUP($B1342,期貨大額交易人未沖銷部位!$A$4:$O$499,7,FALSE)</f>
        <v>#N/A</v>
      </c>
      <c r="Z1342" s="40" t="e">
        <f>VLOOKUP($B1342,期貨大額交易人未沖銷部位!$A$4:$O$499,10,FALSE)</f>
        <v>#N/A</v>
      </c>
      <c r="AA1342" s="40" t="e">
        <f>VLOOKUP($B1342,期貨大額交易人未沖銷部位!$A$4:$O$499,13,FALSE)</f>
        <v>#N/A</v>
      </c>
      <c r="AB1342" s="40" t="e">
        <f>VLOOKUP($B1342,期貨大額交易人未沖銷部位!$A$4:$O$499,14,FALSE)</f>
        <v>#N/A</v>
      </c>
      <c r="AC1342" s="40" t="e">
        <f>VLOOKUP($B1342,期貨大額交易人未沖銷部位!$A$4:$O$499,15,FALSE)</f>
        <v>#N/A</v>
      </c>
      <c r="AD1342" s="33" t="e">
        <f>VLOOKUP($B1342,三大美股走勢!$A$4:$J$495,4,FALSE)</f>
        <v>#N/A</v>
      </c>
      <c r="AE1342" s="33" t="e">
        <f>VLOOKUP($B1342,三大美股走勢!$A$4:$J$495,7,FALSE)</f>
        <v>#N/A</v>
      </c>
      <c r="AF1342" s="33" t="e">
        <f>VLOOKUP($B1342,三大美股走勢!$A$4:$J$495,10,FALSE)</f>
        <v>#N/A</v>
      </c>
    </row>
    <row r="1343" spans="2:32">
      <c r="B1343" s="32">
        <v>44122</v>
      </c>
      <c r="C1343" s="33" t="e">
        <f>VLOOKUP($B1343,大盤與近月台指!$A$4:$I$499,2,FALSE)</f>
        <v>#N/A</v>
      </c>
      <c r="D1343" s="34" t="e">
        <f>VLOOKUP($B1343,大盤與近月台指!$A$4:$I$499,3,FALSE)</f>
        <v>#N/A</v>
      </c>
      <c r="E1343" s="35" t="e">
        <f>VLOOKUP($B1343,大盤與近月台指!$A$4:$I$499,4,FALSE)</f>
        <v>#N/A</v>
      </c>
      <c r="F1343" s="33" t="e">
        <f>VLOOKUP($B1343,大盤與近月台指!$A$4:$I$499,5,FALSE)</f>
        <v>#N/A</v>
      </c>
      <c r="G1343" s="49" t="e">
        <f>VLOOKUP($B1343,三大法人買賣超!$A$4:$I$500,3,FALSE)</f>
        <v>#N/A</v>
      </c>
      <c r="H1343" s="34" t="e">
        <f>VLOOKUP($B1343,三大法人買賣超!$A$4:$I$500,5,FALSE)</f>
        <v>#N/A</v>
      </c>
      <c r="I1343" s="27" t="e">
        <f>VLOOKUP($B1343,三大法人買賣超!$A$4:$I$500,7,FALSE)</f>
        <v>#N/A</v>
      </c>
      <c r="J1343" s="27" t="e">
        <f>VLOOKUP($B1343,三大法人買賣超!$A$4:$I$500,9,FALSE)</f>
        <v>#N/A</v>
      </c>
      <c r="K1343" s="37">
        <f>新台幣匯率美元指數!B1344</f>
        <v>0</v>
      </c>
      <c r="L1343" s="38">
        <f>新台幣匯率美元指數!C1344</f>
        <v>0</v>
      </c>
      <c r="M1343" s="39">
        <f>新台幣匯率美元指數!D1344</f>
        <v>0</v>
      </c>
      <c r="N1343" s="27" t="e">
        <f>VLOOKUP($B1343,外資期貨未平倉口數!$A$4:$M$499,4,FALSE)</f>
        <v>#N/A</v>
      </c>
      <c r="O1343" s="27" t="e">
        <f>VLOOKUP($B1343,外資期貨未平倉口數!$A$4:$M$499,9,FALSE)</f>
        <v>#N/A</v>
      </c>
      <c r="P1343" s="27" t="e">
        <f>VLOOKUP($B1343,外資期貨未平倉口數!$A$4:$M$499,10,FALSE)</f>
        <v>#N/A</v>
      </c>
      <c r="Q1343" s="27" t="e">
        <f>VLOOKUP($B1343,外資期貨未平倉口數!$A$4:$M$499,11,FALSE)</f>
        <v>#N/A</v>
      </c>
      <c r="R1343" s="64" t="e">
        <f>VLOOKUP($B1343,選擇權未平倉餘額!$A$4:$I$500,6,FALSE)</f>
        <v>#N/A</v>
      </c>
      <c r="S1343" s="64" t="e">
        <f>VLOOKUP($B1343,選擇權未平倉餘額!$A$4:$I$500,7,FALSE)</f>
        <v>#N/A</v>
      </c>
      <c r="T1343" s="64" t="e">
        <f>VLOOKUP($B1343,選擇權未平倉餘額!$A$4:$I$500,8,FALSE)</f>
        <v>#N/A</v>
      </c>
      <c r="U1343" s="64" t="e">
        <f>VLOOKUP($B1343,選擇權未平倉餘額!$A$4:$I$500,9,FALSE)</f>
        <v>#N/A</v>
      </c>
      <c r="V1343" s="39" t="e">
        <f>VLOOKUP($B1343,臺指選擇權P_C_Ratios!$A$4:$C$500,3,FALSE)</f>
        <v>#N/A</v>
      </c>
      <c r="W1343" s="41" t="e">
        <f>VLOOKUP($B1343,散戶多空比!$A$6:$L$500,12,FALSE)</f>
        <v>#N/A</v>
      </c>
      <c r="X1343" s="40" t="e">
        <f>VLOOKUP($B1343,期貨大額交易人未沖銷部位!$A$4:$O$499,4,FALSE)</f>
        <v>#N/A</v>
      </c>
      <c r="Y1343" s="40" t="e">
        <f>VLOOKUP($B1343,期貨大額交易人未沖銷部位!$A$4:$O$499,7,FALSE)</f>
        <v>#N/A</v>
      </c>
      <c r="Z1343" s="40" t="e">
        <f>VLOOKUP($B1343,期貨大額交易人未沖銷部位!$A$4:$O$499,10,FALSE)</f>
        <v>#N/A</v>
      </c>
      <c r="AA1343" s="40" t="e">
        <f>VLOOKUP($B1343,期貨大額交易人未沖銷部位!$A$4:$O$499,13,FALSE)</f>
        <v>#N/A</v>
      </c>
      <c r="AB1343" s="40" t="e">
        <f>VLOOKUP($B1343,期貨大額交易人未沖銷部位!$A$4:$O$499,14,FALSE)</f>
        <v>#N/A</v>
      </c>
      <c r="AC1343" s="40" t="e">
        <f>VLOOKUP($B1343,期貨大額交易人未沖銷部位!$A$4:$O$499,15,FALSE)</f>
        <v>#N/A</v>
      </c>
      <c r="AD1343" s="33" t="e">
        <f>VLOOKUP($B1343,三大美股走勢!$A$4:$J$495,4,FALSE)</f>
        <v>#N/A</v>
      </c>
      <c r="AE1343" s="33" t="e">
        <f>VLOOKUP($B1343,三大美股走勢!$A$4:$J$495,7,FALSE)</f>
        <v>#N/A</v>
      </c>
      <c r="AF1343" s="33" t="e">
        <f>VLOOKUP($B1343,三大美股走勢!$A$4:$J$495,10,FALSE)</f>
        <v>#N/A</v>
      </c>
    </row>
    <row r="1344" spans="2:32">
      <c r="B1344" s="32">
        <v>44123</v>
      </c>
      <c r="C1344" s="33" t="e">
        <f>VLOOKUP($B1344,大盤與近月台指!$A$4:$I$499,2,FALSE)</f>
        <v>#N/A</v>
      </c>
      <c r="D1344" s="34" t="e">
        <f>VLOOKUP($B1344,大盤與近月台指!$A$4:$I$499,3,FALSE)</f>
        <v>#N/A</v>
      </c>
      <c r="E1344" s="35" t="e">
        <f>VLOOKUP($B1344,大盤與近月台指!$A$4:$I$499,4,FALSE)</f>
        <v>#N/A</v>
      </c>
      <c r="F1344" s="33" t="e">
        <f>VLOOKUP($B1344,大盤與近月台指!$A$4:$I$499,5,FALSE)</f>
        <v>#N/A</v>
      </c>
      <c r="G1344" s="49" t="e">
        <f>VLOOKUP($B1344,三大法人買賣超!$A$4:$I$500,3,FALSE)</f>
        <v>#N/A</v>
      </c>
      <c r="H1344" s="34" t="e">
        <f>VLOOKUP($B1344,三大法人買賣超!$A$4:$I$500,5,FALSE)</f>
        <v>#N/A</v>
      </c>
      <c r="I1344" s="27" t="e">
        <f>VLOOKUP($B1344,三大法人買賣超!$A$4:$I$500,7,FALSE)</f>
        <v>#N/A</v>
      </c>
      <c r="J1344" s="27" t="e">
        <f>VLOOKUP($B1344,三大法人買賣超!$A$4:$I$500,9,FALSE)</f>
        <v>#N/A</v>
      </c>
      <c r="K1344" s="37">
        <f>新台幣匯率美元指數!B1345</f>
        <v>0</v>
      </c>
      <c r="L1344" s="38">
        <f>新台幣匯率美元指數!C1345</f>
        <v>0</v>
      </c>
      <c r="M1344" s="39">
        <f>新台幣匯率美元指數!D1345</f>
        <v>0</v>
      </c>
      <c r="N1344" s="27" t="e">
        <f>VLOOKUP($B1344,外資期貨未平倉口數!$A$4:$M$499,4,FALSE)</f>
        <v>#N/A</v>
      </c>
      <c r="O1344" s="27" t="e">
        <f>VLOOKUP($B1344,外資期貨未平倉口數!$A$4:$M$499,9,FALSE)</f>
        <v>#N/A</v>
      </c>
      <c r="P1344" s="27" t="e">
        <f>VLOOKUP($B1344,外資期貨未平倉口數!$A$4:$M$499,10,FALSE)</f>
        <v>#N/A</v>
      </c>
      <c r="Q1344" s="27" t="e">
        <f>VLOOKUP($B1344,外資期貨未平倉口數!$A$4:$M$499,11,FALSE)</f>
        <v>#N/A</v>
      </c>
      <c r="R1344" s="64" t="e">
        <f>VLOOKUP($B1344,選擇權未平倉餘額!$A$4:$I$500,6,FALSE)</f>
        <v>#N/A</v>
      </c>
      <c r="S1344" s="64" t="e">
        <f>VLOOKUP($B1344,選擇權未平倉餘額!$A$4:$I$500,7,FALSE)</f>
        <v>#N/A</v>
      </c>
      <c r="T1344" s="64" t="e">
        <f>VLOOKUP($B1344,選擇權未平倉餘額!$A$4:$I$500,8,FALSE)</f>
        <v>#N/A</v>
      </c>
      <c r="U1344" s="64" t="e">
        <f>VLOOKUP($B1344,選擇權未平倉餘額!$A$4:$I$500,9,FALSE)</f>
        <v>#N/A</v>
      </c>
      <c r="V1344" s="39" t="e">
        <f>VLOOKUP($B1344,臺指選擇權P_C_Ratios!$A$4:$C$500,3,FALSE)</f>
        <v>#N/A</v>
      </c>
      <c r="W1344" s="41" t="e">
        <f>VLOOKUP($B1344,散戶多空比!$A$6:$L$500,12,FALSE)</f>
        <v>#N/A</v>
      </c>
      <c r="X1344" s="40" t="e">
        <f>VLOOKUP($B1344,期貨大額交易人未沖銷部位!$A$4:$O$499,4,FALSE)</f>
        <v>#N/A</v>
      </c>
      <c r="Y1344" s="40" t="e">
        <f>VLOOKUP($B1344,期貨大額交易人未沖銷部位!$A$4:$O$499,7,FALSE)</f>
        <v>#N/A</v>
      </c>
      <c r="Z1344" s="40" t="e">
        <f>VLOOKUP($B1344,期貨大額交易人未沖銷部位!$A$4:$O$499,10,FALSE)</f>
        <v>#N/A</v>
      </c>
      <c r="AA1344" s="40" t="e">
        <f>VLOOKUP($B1344,期貨大額交易人未沖銷部位!$A$4:$O$499,13,FALSE)</f>
        <v>#N/A</v>
      </c>
      <c r="AB1344" s="40" t="e">
        <f>VLOOKUP($B1344,期貨大額交易人未沖銷部位!$A$4:$O$499,14,FALSE)</f>
        <v>#N/A</v>
      </c>
      <c r="AC1344" s="40" t="e">
        <f>VLOOKUP($B1344,期貨大額交易人未沖銷部位!$A$4:$O$499,15,FALSE)</f>
        <v>#N/A</v>
      </c>
      <c r="AD1344" s="33" t="e">
        <f>VLOOKUP($B1344,三大美股走勢!$A$4:$J$495,4,FALSE)</f>
        <v>#N/A</v>
      </c>
      <c r="AE1344" s="33" t="e">
        <f>VLOOKUP($B1344,三大美股走勢!$A$4:$J$495,7,FALSE)</f>
        <v>#N/A</v>
      </c>
      <c r="AF1344" s="33" t="e">
        <f>VLOOKUP($B1344,三大美股走勢!$A$4:$J$495,10,FALSE)</f>
        <v>#N/A</v>
      </c>
    </row>
    <row r="1345" spans="2:32">
      <c r="B1345" s="32">
        <v>44124</v>
      </c>
      <c r="C1345" s="33" t="e">
        <f>VLOOKUP($B1345,大盤與近月台指!$A$4:$I$499,2,FALSE)</f>
        <v>#N/A</v>
      </c>
      <c r="D1345" s="34" t="e">
        <f>VLOOKUP($B1345,大盤與近月台指!$A$4:$I$499,3,FALSE)</f>
        <v>#N/A</v>
      </c>
      <c r="E1345" s="35" t="e">
        <f>VLOOKUP($B1345,大盤與近月台指!$A$4:$I$499,4,FALSE)</f>
        <v>#N/A</v>
      </c>
      <c r="F1345" s="33" t="e">
        <f>VLOOKUP($B1345,大盤與近月台指!$A$4:$I$499,5,FALSE)</f>
        <v>#N/A</v>
      </c>
      <c r="G1345" s="49" t="e">
        <f>VLOOKUP($B1345,三大法人買賣超!$A$4:$I$500,3,FALSE)</f>
        <v>#N/A</v>
      </c>
      <c r="H1345" s="34" t="e">
        <f>VLOOKUP($B1345,三大法人買賣超!$A$4:$I$500,5,FALSE)</f>
        <v>#N/A</v>
      </c>
      <c r="I1345" s="27" t="e">
        <f>VLOOKUP($B1345,三大法人買賣超!$A$4:$I$500,7,FALSE)</f>
        <v>#N/A</v>
      </c>
      <c r="J1345" s="27" t="e">
        <f>VLOOKUP($B1345,三大法人買賣超!$A$4:$I$500,9,FALSE)</f>
        <v>#N/A</v>
      </c>
      <c r="K1345" s="37">
        <f>新台幣匯率美元指數!B1346</f>
        <v>0</v>
      </c>
      <c r="L1345" s="38">
        <f>新台幣匯率美元指數!C1346</f>
        <v>0</v>
      </c>
      <c r="M1345" s="39">
        <f>新台幣匯率美元指數!D1346</f>
        <v>0</v>
      </c>
      <c r="N1345" s="27" t="e">
        <f>VLOOKUP($B1345,外資期貨未平倉口數!$A$4:$M$499,4,FALSE)</f>
        <v>#N/A</v>
      </c>
      <c r="O1345" s="27" t="e">
        <f>VLOOKUP($B1345,外資期貨未平倉口數!$A$4:$M$499,9,FALSE)</f>
        <v>#N/A</v>
      </c>
      <c r="P1345" s="27" t="e">
        <f>VLOOKUP($B1345,外資期貨未平倉口數!$A$4:$M$499,10,FALSE)</f>
        <v>#N/A</v>
      </c>
      <c r="Q1345" s="27" t="e">
        <f>VLOOKUP($B1345,外資期貨未平倉口數!$A$4:$M$499,11,FALSE)</f>
        <v>#N/A</v>
      </c>
      <c r="R1345" s="64" t="e">
        <f>VLOOKUP($B1345,選擇權未平倉餘額!$A$4:$I$500,6,FALSE)</f>
        <v>#N/A</v>
      </c>
      <c r="S1345" s="64" t="e">
        <f>VLOOKUP($B1345,選擇權未平倉餘額!$A$4:$I$500,7,FALSE)</f>
        <v>#N/A</v>
      </c>
      <c r="T1345" s="64" t="e">
        <f>VLOOKUP($B1345,選擇權未平倉餘額!$A$4:$I$500,8,FALSE)</f>
        <v>#N/A</v>
      </c>
      <c r="U1345" s="64" t="e">
        <f>VLOOKUP($B1345,選擇權未平倉餘額!$A$4:$I$500,9,FALSE)</f>
        <v>#N/A</v>
      </c>
      <c r="V1345" s="39" t="e">
        <f>VLOOKUP($B1345,臺指選擇權P_C_Ratios!$A$4:$C$500,3,FALSE)</f>
        <v>#N/A</v>
      </c>
      <c r="W1345" s="41" t="e">
        <f>VLOOKUP($B1345,散戶多空比!$A$6:$L$500,12,FALSE)</f>
        <v>#N/A</v>
      </c>
      <c r="X1345" s="40" t="e">
        <f>VLOOKUP($B1345,期貨大額交易人未沖銷部位!$A$4:$O$499,4,FALSE)</f>
        <v>#N/A</v>
      </c>
      <c r="Y1345" s="40" t="e">
        <f>VLOOKUP($B1345,期貨大額交易人未沖銷部位!$A$4:$O$499,7,FALSE)</f>
        <v>#N/A</v>
      </c>
      <c r="Z1345" s="40" t="e">
        <f>VLOOKUP($B1345,期貨大額交易人未沖銷部位!$A$4:$O$499,10,FALSE)</f>
        <v>#N/A</v>
      </c>
      <c r="AA1345" s="40" t="e">
        <f>VLOOKUP($B1345,期貨大額交易人未沖銷部位!$A$4:$O$499,13,FALSE)</f>
        <v>#N/A</v>
      </c>
      <c r="AB1345" s="40" t="e">
        <f>VLOOKUP($B1345,期貨大額交易人未沖銷部位!$A$4:$O$499,14,FALSE)</f>
        <v>#N/A</v>
      </c>
      <c r="AC1345" s="40" t="e">
        <f>VLOOKUP($B1345,期貨大額交易人未沖銷部位!$A$4:$O$499,15,FALSE)</f>
        <v>#N/A</v>
      </c>
      <c r="AD1345" s="33" t="e">
        <f>VLOOKUP($B1345,三大美股走勢!$A$4:$J$495,4,FALSE)</f>
        <v>#N/A</v>
      </c>
      <c r="AE1345" s="33" t="e">
        <f>VLOOKUP($B1345,三大美股走勢!$A$4:$J$495,7,FALSE)</f>
        <v>#N/A</v>
      </c>
      <c r="AF1345" s="33" t="e">
        <f>VLOOKUP($B1345,三大美股走勢!$A$4:$J$495,10,FALSE)</f>
        <v>#N/A</v>
      </c>
    </row>
    <row r="1346" spans="2:32">
      <c r="B1346" s="32">
        <v>44125</v>
      </c>
      <c r="C1346" s="33" t="e">
        <f>VLOOKUP($B1346,大盤與近月台指!$A$4:$I$499,2,FALSE)</f>
        <v>#N/A</v>
      </c>
      <c r="D1346" s="34" t="e">
        <f>VLOOKUP($B1346,大盤與近月台指!$A$4:$I$499,3,FALSE)</f>
        <v>#N/A</v>
      </c>
      <c r="E1346" s="35" t="e">
        <f>VLOOKUP($B1346,大盤與近月台指!$A$4:$I$499,4,FALSE)</f>
        <v>#N/A</v>
      </c>
      <c r="F1346" s="33" t="e">
        <f>VLOOKUP($B1346,大盤與近月台指!$A$4:$I$499,5,FALSE)</f>
        <v>#N/A</v>
      </c>
      <c r="G1346" s="49" t="e">
        <f>VLOOKUP($B1346,三大法人買賣超!$A$4:$I$500,3,FALSE)</f>
        <v>#N/A</v>
      </c>
      <c r="H1346" s="34" t="e">
        <f>VLOOKUP($B1346,三大法人買賣超!$A$4:$I$500,5,FALSE)</f>
        <v>#N/A</v>
      </c>
      <c r="I1346" s="27" t="e">
        <f>VLOOKUP($B1346,三大法人買賣超!$A$4:$I$500,7,FALSE)</f>
        <v>#N/A</v>
      </c>
      <c r="J1346" s="27" t="e">
        <f>VLOOKUP($B1346,三大法人買賣超!$A$4:$I$500,9,FALSE)</f>
        <v>#N/A</v>
      </c>
      <c r="K1346" s="37">
        <f>新台幣匯率美元指數!B1347</f>
        <v>0</v>
      </c>
      <c r="L1346" s="38">
        <f>新台幣匯率美元指數!C1347</f>
        <v>0</v>
      </c>
      <c r="M1346" s="39">
        <f>新台幣匯率美元指數!D1347</f>
        <v>0</v>
      </c>
      <c r="N1346" s="27" t="e">
        <f>VLOOKUP($B1346,外資期貨未平倉口數!$A$4:$M$499,4,FALSE)</f>
        <v>#N/A</v>
      </c>
      <c r="O1346" s="27" t="e">
        <f>VLOOKUP($B1346,外資期貨未平倉口數!$A$4:$M$499,9,FALSE)</f>
        <v>#N/A</v>
      </c>
      <c r="P1346" s="27" t="e">
        <f>VLOOKUP($B1346,外資期貨未平倉口數!$A$4:$M$499,10,FALSE)</f>
        <v>#N/A</v>
      </c>
      <c r="Q1346" s="27" t="e">
        <f>VLOOKUP($B1346,外資期貨未平倉口數!$A$4:$M$499,11,FALSE)</f>
        <v>#N/A</v>
      </c>
      <c r="R1346" s="64" t="e">
        <f>VLOOKUP($B1346,選擇權未平倉餘額!$A$4:$I$500,6,FALSE)</f>
        <v>#N/A</v>
      </c>
      <c r="S1346" s="64" t="e">
        <f>VLOOKUP($B1346,選擇權未平倉餘額!$A$4:$I$500,7,FALSE)</f>
        <v>#N/A</v>
      </c>
      <c r="T1346" s="64" t="e">
        <f>VLOOKUP($B1346,選擇權未平倉餘額!$A$4:$I$500,8,FALSE)</f>
        <v>#N/A</v>
      </c>
      <c r="U1346" s="64" t="e">
        <f>VLOOKUP($B1346,選擇權未平倉餘額!$A$4:$I$500,9,FALSE)</f>
        <v>#N/A</v>
      </c>
      <c r="V1346" s="39" t="e">
        <f>VLOOKUP($B1346,臺指選擇權P_C_Ratios!$A$4:$C$500,3,FALSE)</f>
        <v>#N/A</v>
      </c>
      <c r="W1346" s="41" t="e">
        <f>VLOOKUP($B1346,散戶多空比!$A$6:$L$500,12,FALSE)</f>
        <v>#N/A</v>
      </c>
      <c r="X1346" s="40" t="e">
        <f>VLOOKUP($B1346,期貨大額交易人未沖銷部位!$A$4:$O$499,4,FALSE)</f>
        <v>#N/A</v>
      </c>
      <c r="Y1346" s="40" t="e">
        <f>VLOOKUP($B1346,期貨大額交易人未沖銷部位!$A$4:$O$499,7,FALSE)</f>
        <v>#N/A</v>
      </c>
      <c r="Z1346" s="40" t="e">
        <f>VLOOKUP($B1346,期貨大額交易人未沖銷部位!$A$4:$O$499,10,FALSE)</f>
        <v>#N/A</v>
      </c>
      <c r="AA1346" s="40" t="e">
        <f>VLOOKUP($B1346,期貨大額交易人未沖銷部位!$A$4:$O$499,13,FALSE)</f>
        <v>#N/A</v>
      </c>
      <c r="AB1346" s="40" t="e">
        <f>VLOOKUP($B1346,期貨大額交易人未沖銷部位!$A$4:$O$499,14,FALSE)</f>
        <v>#N/A</v>
      </c>
      <c r="AC1346" s="40" t="e">
        <f>VLOOKUP($B1346,期貨大額交易人未沖銷部位!$A$4:$O$499,15,FALSE)</f>
        <v>#N/A</v>
      </c>
      <c r="AD1346" s="33" t="e">
        <f>VLOOKUP($B1346,三大美股走勢!$A$4:$J$495,4,FALSE)</f>
        <v>#N/A</v>
      </c>
      <c r="AE1346" s="33" t="e">
        <f>VLOOKUP($B1346,三大美股走勢!$A$4:$J$495,7,FALSE)</f>
        <v>#N/A</v>
      </c>
      <c r="AF1346" s="33" t="e">
        <f>VLOOKUP($B1346,三大美股走勢!$A$4:$J$495,10,FALSE)</f>
        <v>#N/A</v>
      </c>
    </row>
    <row r="1347" spans="2:32">
      <c r="B1347" s="32">
        <v>44126</v>
      </c>
      <c r="C1347" s="33" t="e">
        <f>VLOOKUP($B1347,大盤與近月台指!$A$4:$I$499,2,FALSE)</f>
        <v>#N/A</v>
      </c>
      <c r="D1347" s="34" t="e">
        <f>VLOOKUP($B1347,大盤與近月台指!$A$4:$I$499,3,FALSE)</f>
        <v>#N/A</v>
      </c>
      <c r="E1347" s="35" t="e">
        <f>VLOOKUP($B1347,大盤與近月台指!$A$4:$I$499,4,FALSE)</f>
        <v>#N/A</v>
      </c>
      <c r="F1347" s="33" t="e">
        <f>VLOOKUP($B1347,大盤與近月台指!$A$4:$I$499,5,FALSE)</f>
        <v>#N/A</v>
      </c>
      <c r="G1347" s="49" t="e">
        <f>VLOOKUP($B1347,三大法人買賣超!$A$4:$I$500,3,FALSE)</f>
        <v>#N/A</v>
      </c>
      <c r="H1347" s="34" t="e">
        <f>VLOOKUP($B1347,三大法人買賣超!$A$4:$I$500,5,FALSE)</f>
        <v>#N/A</v>
      </c>
      <c r="I1347" s="27" t="e">
        <f>VLOOKUP($B1347,三大法人買賣超!$A$4:$I$500,7,FALSE)</f>
        <v>#N/A</v>
      </c>
      <c r="J1347" s="27" t="e">
        <f>VLOOKUP($B1347,三大法人買賣超!$A$4:$I$500,9,FALSE)</f>
        <v>#N/A</v>
      </c>
      <c r="K1347" s="37">
        <f>新台幣匯率美元指數!B1348</f>
        <v>0</v>
      </c>
      <c r="L1347" s="38">
        <f>新台幣匯率美元指數!C1348</f>
        <v>0</v>
      </c>
      <c r="M1347" s="39">
        <f>新台幣匯率美元指數!D1348</f>
        <v>0</v>
      </c>
      <c r="N1347" s="27" t="e">
        <f>VLOOKUP($B1347,外資期貨未平倉口數!$A$4:$M$499,4,FALSE)</f>
        <v>#N/A</v>
      </c>
      <c r="O1347" s="27" t="e">
        <f>VLOOKUP($B1347,外資期貨未平倉口數!$A$4:$M$499,9,FALSE)</f>
        <v>#N/A</v>
      </c>
      <c r="P1347" s="27" t="e">
        <f>VLOOKUP($B1347,外資期貨未平倉口數!$A$4:$M$499,10,FALSE)</f>
        <v>#N/A</v>
      </c>
      <c r="Q1347" s="27" t="e">
        <f>VLOOKUP($B1347,外資期貨未平倉口數!$A$4:$M$499,11,FALSE)</f>
        <v>#N/A</v>
      </c>
      <c r="R1347" s="64" t="e">
        <f>VLOOKUP($B1347,選擇權未平倉餘額!$A$4:$I$500,6,FALSE)</f>
        <v>#N/A</v>
      </c>
      <c r="S1347" s="64" t="e">
        <f>VLOOKUP($B1347,選擇權未平倉餘額!$A$4:$I$500,7,FALSE)</f>
        <v>#N/A</v>
      </c>
      <c r="T1347" s="64" t="e">
        <f>VLOOKUP($B1347,選擇權未平倉餘額!$A$4:$I$500,8,FALSE)</f>
        <v>#N/A</v>
      </c>
      <c r="U1347" s="64" t="e">
        <f>VLOOKUP($B1347,選擇權未平倉餘額!$A$4:$I$500,9,FALSE)</f>
        <v>#N/A</v>
      </c>
      <c r="V1347" s="39" t="e">
        <f>VLOOKUP($B1347,臺指選擇權P_C_Ratios!$A$4:$C$500,3,FALSE)</f>
        <v>#N/A</v>
      </c>
      <c r="W1347" s="41" t="e">
        <f>VLOOKUP($B1347,散戶多空比!$A$6:$L$500,12,FALSE)</f>
        <v>#N/A</v>
      </c>
      <c r="X1347" s="40" t="e">
        <f>VLOOKUP($B1347,期貨大額交易人未沖銷部位!$A$4:$O$499,4,FALSE)</f>
        <v>#N/A</v>
      </c>
      <c r="Y1347" s="40" t="e">
        <f>VLOOKUP($B1347,期貨大額交易人未沖銷部位!$A$4:$O$499,7,FALSE)</f>
        <v>#N/A</v>
      </c>
      <c r="Z1347" s="40" t="e">
        <f>VLOOKUP($B1347,期貨大額交易人未沖銷部位!$A$4:$O$499,10,FALSE)</f>
        <v>#N/A</v>
      </c>
      <c r="AA1347" s="40" t="e">
        <f>VLOOKUP($B1347,期貨大額交易人未沖銷部位!$A$4:$O$499,13,FALSE)</f>
        <v>#N/A</v>
      </c>
      <c r="AB1347" s="40" t="e">
        <f>VLOOKUP($B1347,期貨大額交易人未沖銷部位!$A$4:$O$499,14,FALSE)</f>
        <v>#N/A</v>
      </c>
      <c r="AC1347" s="40" t="e">
        <f>VLOOKUP($B1347,期貨大額交易人未沖銷部位!$A$4:$O$499,15,FALSE)</f>
        <v>#N/A</v>
      </c>
      <c r="AD1347" s="33" t="e">
        <f>VLOOKUP($B1347,三大美股走勢!$A$4:$J$495,4,FALSE)</f>
        <v>#N/A</v>
      </c>
      <c r="AE1347" s="33" t="e">
        <f>VLOOKUP($B1347,三大美股走勢!$A$4:$J$495,7,FALSE)</f>
        <v>#N/A</v>
      </c>
      <c r="AF1347" s="33" t="e">
        <f>VLOOKUP($B1347,三大美股走勢!$A$4:$J$495,10,FALSE)</f>
        <v>#N/A</v>
      </c>
    </row>
    <row r="1348" spans="2:32">
      <c r="B1348" s="32">
        <v>44127</v>
      </c>
      <c r="C1348" s="33" t="e">
        <f>VLOOKUP($B1348,大盤與近月台指!$A$4:$I$499,2,FALSE)</f>
        <v>#N/A</v>
      </c>
      <c r="D1348" s="34" t="e">
        <f>VLOOKUP($B1348,大盤與近月台指!$A$4:$I$499,3,FALSE)</f>
        <v>#N/A</v>
      </c>
      <c r="E1348" s="35" t="e">
        <f>VLOOKUP($B1348,大盤與近月台指!$A$4:$I$499,4,FALSE)</f>
        <v>#N/A</v>
      </c>
      <c r="F1348" s="33" t="e">
        <f>VLOOKUP($B1348,大盤與近月台指!$A$4:$I$499,5,FALSE)</f>
        <v>#N/A</v>
      </c>
      <c r="G1348" s="49" t="e">
        <f>VLOOKUP($B1348,三大法人買賣超!$A$4:$I$500,3,FALSE)</f>
        <v>#N/A</v>
      </c>
      <c r="H1348" s="34" t="e">
        <f>VLOOKUP($B1348,三大法人買賣超!$A$4:$I$500,5,FALSE)</f>
        <v>#N/A</v>
      </c>
      <c r="I1348" s="27" t="e">
        <f>VLOOKUP($B1348,三大法人買賣超!$A$4:$I$500,7,FALSE)</f>
        <v>#N/A</v>
      </c>
      <c r="J1348" s="27" t="e">
        <f>VLOOKUP($B1348,三大法人買賣超!$A$4:$I$500,9,FALSE)</f>
        <v>#N/A</v>
      </c>
      <c r="K1348" s="37">
        <f>新台幣匯率美元指數!B1349</f>
        <v>0</v>
      </c>
      <c r="L1348" s="38">
        <f>新台幣匯率美元指數!C1349</f>
        <v>0</v>
      </c>
      <c r="M1348" s="39">
        <f>新台幣匯率美元指數!D1349</f>
        <v>0</v>
      </c>
      <c r="N1348" s="27" t="e">
        <f>VLOOKUP($B1348,外資期貨未平倉口數!$A$4:$M$499,4,FALSE)</f>
        <v>#N/A</v>
      </c>
      <c r="O1348" s="27" t="e">
        <f>VLOOKUP($B1348,外資期貨未平倉口數!$A$4:$M$499,9,FALSE)</f>
        <v>#N/A</v>
      </c>
      <c r="P1348" s="27" t="e">
        <f>VLOOKUP($B1348,外資期貨未平倉口數!$A$4:$M$499,10,FALSE)</f>
        <v>#N/A</v>
      </c>
      <c r="Q1348" s="27" t="e">
        <f>VLOOKUP($B1348,外資期貨未平倉口數!$A$4:$M$499,11,FALSE)</f>
        <v>#N/A</v>
      </c>
      <c r="R1348" s="64" t="e">
        <f>VLOOKUP($B1348,選擇權未平倉餘額!$A$4:$I$500,6,FALSE)</f>
        <v>#N/A</v>
      </c>
      <c r="S1348" s="64" t="e">
        <f>VLOOKUP($B1348,選擇權未平倉餘額!$A$4:$I$500,7,FALSE)</f>
        <v>#N/A</v>
      </c>
      <c r="T1348" s="64" t="e">
        <f>VLOOKUP($B1348,選擇權未平倉餘額!$A$4:$I$500,8,FALSE)</f>
        <v>#N/A</v>
      </c>
      <c r="U1348" s="64" t="e">
        <f>VLOOKUP($B1348,選擇權未平倉餘額!$A$4:$I$500,9,FALSE)</f>
        <v>#N/A</v>
      </c>
      <c r="V1348" s="39" t="e">
        <f>VLOOKUP($B1348,臺指選擇權P_C_Ratios!$A$4:$C$500,3,FALSE)</f>
        <v>#N/A</v>
      </c>
      <c r="W1348" s="41" t="e">
        <f>VLOOKUP($B1348,散戶多空比!$A$6:$L$500,12,FALSE)</f>
        <v>#N/A</v>
      </c>
      <c r="X1348" s="40" t="e">
        <f>VLOOKUP($B1348,期貨大額交易人未沖銷部位!$A$4:$O$499,4,FALSE)</f>
        <v>#N/A</v>
      </c>
      <c r="Y1348" s="40" t="e">
        <f>VLOOKUP($B1348,期貨大額交易人未沖銷部位!$A$4:$O$499,7,FALSE)</f>
        <v>#N/A</v>
      </c>
      <c r="Z1348" s="40" t="e">
        <f>VLOOKUP($B1348,期貨大額交易人未沖銷部位!$A$4:$O$499,10,FALSE)</f>
        <v>#N/A</v>
      </c>
      <c r="AA1348" s="40" t="e">
        <f>VLOOKUP($B1348,期貨大額交易人未沖銷部位!$A$4:$O$499,13,FALSE)</f>
        <v>#N/A</v>
      </c>
      <c r="AB1348" s="40" t="e">
        <f>VLOOKUP($B1348,期貨大額交易人未沖銷部位!$A$4:$O$499,14,FALSE)</f>
        <v>#N/A</v>
      </c>
      <c r="AC1348" s="40" t="e">
        <f>VLOOKUP($B1348,期貨大額交易人未沖銷部位!$A$4:$O$499,15,FALSE)</f>
        <v>#N/A</v>
      </c>
      <c r="AD1348" s="33" t="e">
        <f>VLOOKUP($B1348,三大美股走勢!$A$4:$J$495,4,FALSE)</f>
        <v>#N/A</v>
      </c>
      <c r="AE1348" s="33" t="e">
        <f>VLOOKUP($B1348,三大美股走勢!$A$4:$J$495,7,FALSE)</f>
        <v>#N/A</v>
      </c>
      <c r="AF1348" s="33" t="e">
        <f>VLOOKUP($B1348,三大美股走勢!$A$4:$J$495,10,FALSE)</f>
        <v>#N/A</v>
      </c>
    </row>
    <row r="1349" spans="2:32">
      <c r="B1349" s="32">
        <v>44128</v>
      </c>
      <c r="C1349" s="33" t="e">
        <f>VLOOKUP($B1349,大盤與近月台指!$A$4:$I$499,2,FALSE)</f>
        <v>#N/A</v>
      </c>
      <c r="D1349" s="34" t="e">
        <f>VLOOKUP($B1349,大盤與近月台指!$A$4:$I$499,3,FALSE)</f>
        <v>#N/A</v>
      </c>
      <c r="E1349" s="35" t="e">
        <f>VLOOKUP($B1349,大盤與近月台指!$A$4:$I$499,4,FALSE)</f>
        <v>#N/A</v>
      </c>
      <c r="F1349" s="33" t="e">
        <f>VLOOKUP($B1349,大盤與近月台指!$A$4:$I$499,5,FALSE)</f>
        <v>#N/A</v>
      </c>
      <c r="G1349" s="49" t="e">
        <f>VLOOKUP($B1349,三大法人買賣超!$A$4:$I$500,3,FALSE)</f>
        <v>#N/A</v>
      </c>
      <c r="H1349" s="34" t="e">
        <f>VLOOKUP($B1349,三大法人買賣超!$A$4:$I$500,5,FALSE)</f>
        <v>#N/A</v>
      </c>
      <c r="I1349" s="27" t="e">
        <f>VLOOKUP($B1349,三大法人買賣超!$A$4:$I$500,7,FALSE)</f>
        <v>#N/A</v>
      </c>
      <c r="J1349" s="27" t="e">
        <f>VLOOKUP($B1349,三大法人買賣超!$A$4:$I$500,9,FALSE)</f>
        <v>#N/A</v>
      </c>
      <c r="K1349" s="37">
        <f>新台幣匯率美元指數!B1350</f>
        <v>0</v>
      </c>
      <c r="L1349" s="38">
        <f>新台幣匯率美元指數!C1350</f>
        <v>0</v>
      </c>
      <c r="M1349" s="39">
        <f>新台幣匯率美元指數!D1350</f>
        <v>0</v>
      </c>
      <c r="N1349" s="27" t="e">
        <f>VLOOKUP($B1349,外資期貨未平倉口數!$A$4:$M$499,4,FALSE)</f>
        <v>#N/A</v>
      </c>
      <c r="O1349" s="27" t="e">
        <f>VLOOKUP($B1349,外資期貨未平倉口數!$A$4:$M$499,9,FALSE)</f>
        <v>#N/A</v>
      </c>
      <c r="P1349" s="27" t="e">
        <f>VLOOKUP($B1349,外資期貨未平倉口數!$A$4:$M$499,10,FALSE)</f>
        <v>#N/A</v>
      </c>
      <c r="Q1349" s="27" t="e">
        <f>VLOOKUP($B1349,外資期貨未平倉口數!$A$4:$M$499,11,FALSE)</f>
        <v>#N/A</v>
      </c>
      <c r="R1349" s="64" t="e">
        <f>VLOOKUP($B1349,選擇權未平倉餘額!$A$4:$I$500,6,FALSE)</f>
        <v>#N/A</v>
      </c>
      <c r="S1349" s="64" t="e">
        <f>VLOOKUP($B1349,選擇權未平倉餘額!$A$4:$I$500,7,FALSE)</f>
        <v>#N/A</v>
      </c>
      <c r="T1349" s="64" t="e">
        <f>VLOOKUP($B1349,選擇權未平倉餘額!$A$4:$I$500,8,FALSE)</f>
        <v>#N/A</v>
      </c>
      <c r="U1349" s="64" t="e">
        <f>VLOOKUP($B1349,選擇權未平倉餘額!$A$4:$I$500,9,FALSE)</f>
        <v>#N/A</v>
      </c>
      <c r="V1349" s="39" t="e">
        <f>VLOOKUP($B1349,臺指選擇權P_C_Ratios!$A$4:$C$500,3,FALSE)</f>
        <v>#N/A</v>
      </c>
      <c r="W1349" s="41" t="e">
        <f>VLOOKUP($B1349,散戶多空比!$A$6:$L$500,12,FALSE)</f>
        <v>#N/A</v>
      </c>
      <c r="X1349" s="40" t="e">
        <f>VLOOKUP($B1349,期貨大額交易人未沖銷部位!$A$4:$O$499,4,FALSE)</f>
        <v>#N/A</v>
      </c>
      <c r="Y1349" s="40" t="e">
        <f>VLOOKUP($B1349,期貨大額交易人未沖銷部位!$A$4:$O$499,7,FALSE)</f>
        <v>#N/A</v>
      </c>
      <c r="Z1349" s="40" t="e">
        <f>VLOOKUP($B1349,期貨大額交易人未沖銷部位!$A$4:$O$499,10,FALSE)</f>
        <v>#N/A</v>
      </c>
      <c r="AA1349" s="40" t="e">
        <f>VLOOKUP($B1349,期貨大額交易人未沖銷部位!$A$4:$O$499,13,FALSE)</f>
        <v>#N/A</v>
      </c>
      <c r="AB1349" s="40" t="e">
        <f>VLOOKUP($B1349,期貨大額交易人未沖銷部位!$A$4:$O$499,14,FALSE)</f>
        <v>#N/A</v>
      </c>
      <c r="AC1349" s="40" t="e">
        <f>VLOOKUP($B1349,期貨大額交易人未沖銷部位!$A$4:$O$499,15,FALSE)</f>
        <v>#N/A</v>
      </c>
      <c r="AD1349" s="33" t="e">
        <f>VLOOKUP($B1349,三大美股走勢!$A$4:$J$495,4,FALSE)</f>
        <v>#N/A</v>
      </c>
      <c r="AE1349" s="33" t="e">
        <f>VLOOKUP($B1349,三大美股走勢!$A$4:$J$495,7,FALSE)</f>
        <v>#N/A</v>
      </c>
      <c r="AF1349" s="33" t="e">
        <f>VLOOKUP($B1349,三大美股走勢!$A$4:$J$495,10,FALSE)</f>
        <v>#N/A</v>
      </c>
    </row>
    <row r="1350" spans="2:32">
      <c r="B1350" s="32">
        <v>44129</v>
      </c>
      <c r="C1350" s="33" t="e">
        <f>VLOOKUP($B1350,大盤與近月台指!$A$4:$I$499,2,FALSE)</f>
        <v>#N/A</v>
      </c>
      <c r="D1350" s="34" t="e">
        <f>VLOOKUP($B1350,大盤與近月台指!$A$4:$I$499,3,FALSE)</f>
        <v>#N/A</v>
      </c>
      <c r="E1350" s="35" t="e">
        <f>VLOOKUP($B1350,大盤與近月台指!$A$4:$I$499,4,FALSE)</f>
        <v>#N/A</v>
      </c>
      <c r="F1350" s="33" t="e">
        <f>VLOOKUP($B1350,大盤與近月台指!$A$4:$I$499,5,FALSE)</f>
        <v>#N/A</v>
      </c>
      <c r="G1350" s="49" t="e">
        <f>VLOOKUP($B1350,三大法人買賣超!$A$4:$I$500,3,FALSE)</f>
        <v>#N/A</v>
      </c>
      <c r="H1350" s="34" t="e">
        <f>VLOOKUP($B1350,三大法人買賣超!$A$4:$I$500,5,FALSE)</f>
        <v>#N/A</v>
      </c>
      <c r="I1350" s="27" t="e">
        <f>VLOOKUP($B1350,三大法人買賣超!$A$4:$I$500,7,FALSE)</f>
        <v>#N/A</v>
      </c>
      <c r="J1350" s="27" t="e">
        <f>VLOOKUP($B1350,三大法人買賣超!$A$4:$I$500,9,FALSE)</f>
        <v>#N/A</v>
      </c>
      <c r="K1350" s="37">
        <f>新台幣匯率美元指數!B1351</f>
        <v>0</v>
      </c>
      <c r="L1350" s="38">
        <f>新台幣匯率美元指數!C1351</f>
        <v>0</v>
      </c>
      <c r="M1350" s="39">
        <f>新台幣匯率美元指數!D1351</f>
        <v>0</v>
      </c>
      <c r="N1350" s="27" t="e">
        <f>VLOOKUP($B1350,外資期貨未平倉口數!$A$4:$M$499,4,FALSE)</f>
        <v>#N/A</v>
      </c>
      <c r="O1350" s="27" t="e">
        <f>VLOOKUP($B1350,外資期貨未平倉口數!$A$4:$M$499,9,FALSE)</f>
        <v>#N/A</v>
      </c>
      <c r="P1350" s="27" t="e">
        <f>VLOOKUP($B1350,外資期貨未平倉口數!$A$4:$M$499,10,FALSE)</f>
        <v>#N/A</v>
      </c>
      <c r="Q1350" s="27" t="e">
        <f>VLOOKUP($B1350,外資期貨未平倉口數!$A$4:$M$499,11,FALSE)</f>
        <v>#N/A</v>
      </c>
      <c r="R1350" s="64" t="e">
        <f>VLOOKUP($B1350,選擇權未平倉餘額!$A$4:$I$500,6,FALSE)</f>
        <v>#N/A</v>
      </c>
      <c r="S1350" s="64" t="e">
        <f>VLOOKUP($B1350,選擇權未平倉餘額!$A$4:$I$500,7,FALSE)</f>
        <v>#N/A</v>
      </c>
      <c r="T1350" s="64" t="e">
        <f>VLOOKUP($B1350,選擇權未平倉餘額!$A$4:$I$500,8,FALSE)</f>
        <v>#N/A</v>
      </c>
      <c r="U1350" s="64" t="e">
        <f>VLOOKUP($B1350,選擇權未平倉餘額!$A$4:$I$500,9,FALSE)</f>
        <v>#N/A</v>
      </c>
      <c r="V1350" s="39" t="e">
        <f>VLOOKUP($B1350,臺指選擇權P_C_Ratios!$A$4:$C$500,3,FALSE)</f>
        <v>#N/A</v>
      </c>
      <c r="W1350" s="41" t="e">
        <f>VLOOKUP($B1350,散戶多空比!$A$6:$L$500,12,FALSE)</f>
        <v>#N/A</v>
      </c>
      <c r="X1350" s="40" t="e">
        <f>VLOOKUP($B1350,期貨大額交易人未沖銷部位!$A$4:$O$499,4,FALSE)</f>
        <v>#N/A</v>
      </c>
      <c r="Y1350" s="40" t="e">
        <f>VLOOKUP($B1350,期貨大額交易人未沖銷部位!$A$4:$O$499,7,FALSE)</f>
        <v>#N/A</v>
      </c>
      <c r="Z1350" s="40" t="e">
        <f>VLOOKUP($B1350,期貨大額交易人未沖銷部位!$A$4:$O$499,10,FALSE)</f>
        <v>#N/A</v>
      </c>
      <c r="AA1350" s="40" t="e">
        <f>VLOOKUP($B1350,期貨大額交易人未沖銷部位!$A$4:$O$499,13,FALSE)</f>
        <v>#N/A</v>
      </c>
      <c r="AB1350" s="40" t="e">
        <f>VLOOKUP($B1350,期貨大額交易人未沖銷部位!$A$4:$O$499,14,FALSE)</f>
        <v>#N/A</v>
      </c>
      <c r="AC1350" s="40" t="e">
        <f>VLOOKUP($B1350,期貨大額交易人未沖銷部位!$A$4:$O$499,15,FALSE)</f>
        <v>#N/A</v>
      </c>
      <c r="AD1350" s="33" t="e">
        <f>VLOOKUP($B1350,三大美股走勢!$A$4:$J$495,4,FALSE)</f>
        <v>#N/A</v>
      </c>
      <c r="AE1350" s="33" t="e">
        <f>VLOOKUP($B1350,三大美股走勢!$A$4:$J$495,7,FALSE)</f>
        <v>#N/A</v>
      </c>
      <c r="AF1350" s="33" t="e">
        <f>VLOOKUP($B1350,三大美股走勢!$A$4:$J$495,10,FALSE)</f>
        <v>#N/A</v>
      </c>
    </row>
    <row r="1351" spans="2:32">
      <c r="B1351" s="32">
        <v>44130</v>
      </c>
      <c r="C1351" s="33" t="e">
        <f>VLOOKUP($B1351,大盤與近月台指!$A$4:$I$499,2,FALSE)</f>
        <v>#N/A</v>
      </c>
      <c r="D1351" s="34" t="e">
        <f>VLOOKUP($B1351,大盤與近月台指!$A$4:$I$499,3,FALSE)</f>
        <v>#N/A</v>
      </c>
      <c r="E1351" s="35" t="e">
        <f>VLOOKUP($B1351,大盤與近月台指!$A$4:$I$499,4,FALSE)</f>
        <v>#N/A</v>
      </c>
      <c r="F1351" s="33" t="e">
        <f>VLOOKUP($B1351,大盤與近月台指!$A$4:$I$499,5,FALSE)</f>
        <v>#N/A</v>
      </c>
      <c r="G1351" s="49" t="e">
        <f>VLOOKUP($B1351,三大法人買賣超!$A$4:$I$500,3,FALSE)</f>
        <v>#N/A</v>
      </c>
      <c r="H1351" s="34" t="e">
        <f>VLOOKUP($B1351,三大法人買賣超!$A$4:$I$500,5,FALSE)</f>
        <v>#N/A</v>
      </c>
      <c r="I1351" s="27" t="e">
        <f>VLOOKUP($B1351,三大法人買賣超!$A$4:$I$500,7,FALSE)</f>
        <v>#N/A</v>
      </c>
      <c r="J1351" s="27" t="e">
        <f>VLOOKUP($B1351,三大法人買賣超!$A$4:$I$500,9,FALSE)</f>
        <v>#N/A</v>
      </c>
      <c r="K1351" s="37">
        <f>新台幣匯率美元指數!B1352</f>
        <v>0</v>
      </c>
      <c r="L1351" s="38">
        <f>新台幣匯率美元指數!C1352</f>
        <v>0</v>
      </c>
      <c r="M1351" s="39">
        <f>新台幣匯率美元指數!D1352</f>
        <v>0</v>
      </c>
      <c r="N1351" s="27" t="e">
        <f>VLOOKUP($B1351,外資期貨未平倉口數!$A$4:$M$499,4,FALSE)</f>
        <v>#N/A</v>
      </c>
      <c r="O1351" s="27" t="e">
        <f>VLOOKUP($B1351,外資期貨未平倉口數!$A$4:$M$499,9,FALSE)</f>
        <v>#N/A</v>
      </c>
      <c r="P1351" s="27" t="e">
        <f>VLOOKUP($B1351,外資期貨未平倉口數!$A$4:$M$499,10,FALSE)</f>
        <v>#N/A</v>
      </c>
      <c r="Q1351" s="27" t="e">
        <f>VLOOKUP($B1351,外資期貨未平倉口數!$A$4:$M$499,11,FALSE)</f>
        <v>#N/A</v>
      </c>
      <c r="R1351" s="64" t="e">
        <f>VLOOKUP($B1351,選擇權未平倉餘額!$A$4:$I$500,6,FALSE)</f>
        <v>#N/A</v>
      </c>
      <c r="S1351" s="64" t="e">
        <f>VLOOKUP($B1351,選擇權未平倉餘額!$A$4:$I$500,7,FALSE)</f>
        <v>#N/A</v>
      </c>
      <c r="T1351" s="64" t="e">
        <f>VLOOKUP($B1351,選擇權未平倉餘額!$A$4:$I$500,8,FALSE)</f>
        <v>#N/A</v>
      </c>
      <c r="U1351" s="64" t="e">
        <f>VLOOKUP($B1351,選擇權未平倉餘額!$A$4:$I$500,9,FALSE)</f>
        <v>#N/A</v>
      </c>
      <c r="V1351" s="39" t="e">
        <f>VLOOKUP($B1351,臺指選擇權P_C_Ratios!$A$4:$C$500,3,FALSE)</f>
        <v>#N/A</v>
      </c>
      <c r="W1351" s="41" t="e">
        <f>VLOOKUP($B1351,散戶多空比!$A$6:$L$500,12,FALSE)</f>
        <v>#N/A</v>
      </c>
      <c r="X1351" s="40" t="e">
        <f>VLOOKUP($B1351,期貨大額交易人未沖銷部位!$A$4:$O$499,4,FALSE)</f>
        <v>#N/A</v>
      </c>
      <c r="Y1351" s="40" t="e">
        <f>VLOOKUP($B1351,期貨大額交易人未沖銷部位!$A$4:$O$499,7,FALSE)</f>
        <v>#N/A</v>
      </c>
      <c r="Z1351" s="40" t="e">
        <f>VLOOKUP($B1351,期貨大額交易人未沖銷部位!$A$4:$O$499,10,FALSE)</f>
        <v>#N/A</v>
      </c>
      <c r="AA1351" s="40" t="e">
        <f>VLOOKUP($B1351,期貨大額交易人未沖銷部位!$A$4:$O$499,13,FALSE)</f>
        <v>#N/A</v>
      </c>
      <c r="AB1351" s="40" t="e">
        <f>VLOOKUP($B1351,期貨大額交易人未沖銷部位!$A$4:$O$499,14,FALSE)</f>
        <v>#N/A</v>
      </c>
      <c r="AC1351" s="40" t="e">
        <f>VLOOKUP($B1351,期貨大額交易人未沖銷部位!$A$4:$O$499,15,FALSE)</f>
        <v>#N/A</v>
      </c>
      <c r="AD1351" s="33" t="e">
        <f>VLOOKUP($B1351,三大美股走勢!$A$4:$J$495,4,FALSE)</f>
        <v>#N/A</v>
      </c>
      <c r="AE1351" s="33" t="e">
        <f>VLOOKUP($B1351,三大美股走勢!$A$4:$J$495,7,FALSE)</f>
        <v>#N/A</v>
      </c>
      <c r="AF1351" s="33" t="e">
        <f>VLOOKUP($B1351,三大美股走勢!$A$4:$J$495,10,FALSE)</f>
        <v>#N/A</v>
      </c>
    </row>
    <row r="1352" spans="2:32">
      <c r="B1352" s="32">
        <v>44131</v>
      </c>
      <c r="C1352" s="33" t="e">
        <f>VLOOKUP($B1352,大盤與近月台指!$A$4:$I$499,2,FALSE)</f>
        <v>#N/A</v>
      </c>
      <c r="D1352" s="34" t="e">
        <f>VLOOKUP($B1352,大盤與近月台指!$A$4:$I$499,3,FALSE)</f>
        <v>#N/A</v>
      </c>
      <c r="E1352" s="35" t="e">
        <f>VLOOKUP($B1352,大盤與近月台指!$A$4:$I$499,4,FALSE)</f>
        <v>#N/A</v>
      </c>
      <c r="F1352" s="33" t="e">
        <f>VLOOKUP($B1352,大盤與近月台指!$A$4:$I$499,5,FALSE)</f>
        <v>#N/A</v>
      </c>
      <c r="G1352" s="49" t="e">
        <f>VLOOKUP($B1352,三大法人買賣超!$A$4:$I$500,3,FALSE)</f>
        <v>#N/A</v>
      </c>
      <c r="H1352" s="34" t="e">
        <f>VLOOKUP($B1352,三大法人買賣超!$A$4:$I$500,5,FALSE)</f>
        <v>#N/A</v>
      </c>
      <c r="I1352" s="27" t="e">
        <f>VLOOKUP($B1352,三大法人買賣超!$A$4:$I$500,7,FALSE)</f>
        <v>#N/A</v>
      </c>
      <c r="J1352" s="27" t="e">
        <f>VLOOKUP($B1352,三大法人買賣超!$A$4:$I$500,9,FALSE)</f>
        <v>#N/A</v>
      </c>
      <c r="K1352" s="37">
        <f>新台幣匯率美元指數!B1353</f>
        <v>0</v>
      </c>
      <c r="L1352" s="38">
        <f>新台幣匯率美元指數!C1353</f>
        <v>0</v>
      </c>
      <c r="M1352" s="39">
        <f>新台幣匯率美元指數!D1353</f>
        <v>0</v>
      </c>
      <c r="N1352" s="27" t="e">
        <f>VLOOKUP($B1352,外資期貨未平倉口數!$A$4:$M$499,4,FALSE)</f>
        <v>#N/A</v>
      </c>
      <c r="O1352" s="27" t="e">
        <f>VLOOKUP($B1352,外資期貨未平倉口數!$A$4:$M$499,9,FALSE)</f>
        <v>#N/A</v>
      </c>
      <c r="P1352" s="27" t="e">
        <f>VLOOKUP($B1352,外資期貨未平倉口數!$A$4:$M$499,10,FALSE)</f>
        <v>#N/A</v>
      </c>
      <c r="Q1352" s="27" t="e">
        <f>VLOOKUP($B1352,外資期貨未平倉口數!$A$4:$M$499,11,FALSE)</f>
        <v>#N/A</v>
      </c>
      <c r="R1352" s="64" t="e">
        <f>VLOOKUP($B1352,選擇權未平倉餘額!$A$4:$I$500,6,FALSE)</f>
        <v>#N/A</v>
      </c>
      <c r="S1352" s="64" t="e">
        <f>VLOOKUP($B1352,選擇權未平倉餘額!$A$4:$I$500,7,FALSE)</f>
        <v>#N/A</v>
      </c>
      <c r="T1352" s="64" t="e">
        <f>VLOOKUP($B1352,選擇權未平倉餘額!$A$4:$I$500,8,FALSE)</f>
        <v>#N/A</v>
      </c>
      <c r="U1352" s="64" t="e">
        <f>VLOOKUP($B1352,選擇權未平倉餘額!$A$4:$I$500,9,FALSE)</f>
        <v>#N/A</v>
      </c>
      <c r="V1352" s="39" t="e">
        <f>VLOOKUP($B1352,臺指選擇權P_C_Ratios!$A$4:$C$500,3,FALSE)</f>
        <v>#N/A</v>
      </c>
      <c r="W1352" s="41" t="e">
        <f>VLOOKUP($B1352,散戶多空比!$A$6:$L$500,12,FALSE)</f>
        <v>#N/A</v>
      </c>
      <c r="X1352" s="40" t="e">
        <f>VLOOKUP($B1352,期貨大額交易人未沖銷部位!$A$4:$O$499,4,FALSE)</f>
        <v>#N/A</v>
      </c>
      <c r="Y1352" s="40" t="e">
        <f>VLOOKUP($B1352,期貨大額交易人未沖銷部位!$A$4:$O$499,7,FALSE)</f>
        <v>#N/A</v>
      </c>
      <c r="Z1352" s="40" t="e">
        <f>VLOOKUP($B1352,期貨大額交易人未沖銷部位!$A$4:$O$499,10,FALSE)</f>
        <v>#N/A</v>
      </c>
      <c r="AA1352" s="40" t="e">
        <f>VLOOKUP($B1352,期貨大額交易人未沖銷部位!$A$4:$O$499,13,FALSE)</f>
        <v>#N/A</v>
      </c>
      <c r="AB1352" s="40" t="e">
        <f>VLOOKUP($B1352,期貨大額交易人未沖銷部位!$A$4:$O$499,14,FALSE)</f>
        <v>#N/A</v>
      </c>
      <c r="AC1352" s="40" t="e">
        <f>VLOOKUP($B1352,期貨大額交易人未沖銷部位!$A$4:$O$499,15,FALSE)</f>
        <v>#N/A</v>
      </c>
      <c r="AD1352" s="33" t="e">
        <f>VLOOKUP($B1352,三大美股走勢!$A$4:$J$495,4,FALSE)</f>
        <v>#N/A</v>
      </c>
      <c r="AE1352" s="33" t="e">
        <f>VLOOKUP($B1352,三大美股走勢!$A$4:$J$495,7,FALSE)</f>
        <v>#N/A</v>
      </c>
      <c r="AF1352" s="33" t="e">
        <f>VLOOKUP($B1352,三大美股走勢!$A$4:$J$495,10,FALSE)</f>
        <v>#N/A</v>
      </c>
    </row>
    <row r="1353" spans="2:32">
      <c r="B1353" s="32">
        <v>44132</v>
      </c>
      <c r="C1353" s="33" t="e">
        <f>VLOOKUP($B1353,大盤與近月台指!$A$4:$I$499,2,FALSE)</f>
        <v>#N/A</v>
      </c>
      <c r="D1353" s="34" t="e">
        <f>VLOOKUP($B1353,大盤與近月台指!$A$4:$I$499,3,FALSE)</f>
        <v>#N/A</v>
      </c>
      <c r="E1353" s="35" t="e">
        <f>VLOOKUP($B1353,大盤與近月台指!$A$4:$I$499,4,FALSE)</f>
        <v>#N/A</v>
      </c>
      <c r="F1353" s="33" t="e">
        <f>VLOOKUP($B1353,大盤與近月台指!$A$4:$I$499,5,FALSE)</f>
        <v>#N/A</v>
      </c>
      <c r="G1353" s="49" t="e">
        <f>VLOOKUP($B1353,三大法人買賣超!$A$4:$I$500,3,FALSE)</f>
        <v>#N/A</v>
      </c>
      <c r="H1353" s="34" t="e">
        <f>VLOOKUP($B1353,三大法人買賣超!$A$4:$I$500,5,FALSE)</f>
        <v>#N/A</v>
      </c>
      <c r="I1353" s="27" t="e">
        <f>VLOOKUP($B1353,三大法人買賣超!$A$4:$I$500,7,FALSE)</f>
        <v>#N/A</v>
      </c>
      <c r="J1353" s="27" t="e">
        <f>VLOOKUP($B1353,三大法人買賣超!$A$4:$I$500,9,FALSE)</f>
        <v>#N/A</v>
      </c>
      <c r="K1353" s="37">
        <f>新台幣匯率美元指數!B1354</f>
        <v>0</v>
      </c>
      <c r="L1353" s="38">
        <f>新台幣匯率美元指數!C1354</f>
        <v>0</v>
      </c>
      <c r="M1353" s="39">
        <f>新台幣匯率美元指數!D1354</f>
        <v>0</v>
      </c>
      <c r="N1353" s="27" t="e">
        <f>VLOOKUP($B1353,外資期貨未平倉口數!$A$4:$M$499,4,FALSE)</f>
        <v>#N/A</v>
      </c>
      <c r="O1353" s="27" t="e">
        <f>VLOOKUP($B1353,外資期貨未平倉口數!$A$4:$M$499,9,FALSE)</f>
        <v>#N/A</v>
      </c>
      <c r="P1353" s="27" t="e">
        <f>VLOOKUP($B1353,外資期貨未平倉口數!$A$4:$M$499,10,FALSE)</f>
        <v>#N/A</v>
      </c>
      <c r="Q1353" s="27" t="e">
        <f>VLOOKUP($B1353,外資期貨未平倉口數!$A$4:$M$499,11,FALSE)</f>
        <v>#N/A</v>
      </c>
      <c r="R1353" s="64" t="e">
        <f>VLOOKUP($B1353,選擇權未平倉餘額!$A$4:$I$500,6,FALSE)</f>
        <v>#N/A</v>
      </c>
      <c r="S1353" s="64" t="e">
        <f>VLOOKUP($B1353,選擇權未平倉餘額!$A$4:$I$500,7,FALSE)</f>
        <v>#N/A</v>
      </c>
      <c r="T1353" s="64" t="e">
        <f>VLOOKUP($B1353,選擇權未平倉餘額!$A$4:$I$500,8,FALSE)</f>
        <v>#N/A</v>
      </c>
      <c r="U1353" s="64" t="e">
        <f>VLOOKUP($B1353,選擇權未平倉餘額!$A$4:$I$500,9,FALSE)</f>
        <v>#N/A</v>
      </c>
      <c r="V1353" s="39" t="e">
        <f>VLOOKUP($B1353,臺指選擇權P_C_Ratios!$A$4:$C$500,3,FALSE)</f>
        <v>#N/A</v>
      </c>
      <c r="W1353" s="41" t="e">
        <f>VLOOKUP($B1353,散戶多空比!$A$6:$L$500,12,FALSE)</f>
        <v>#N/A</v>
      </c>
      <c r="X1353" s="40" t="e">
        <f>VLOOKUP($B1353,期貨大額交易人未沖銷部位!$A$4:$O$499,4,FALSE)</f>
        <v>#N/A</v>
      </c>
      <c r="Y1353" s="40" t="e">
        <f>VLOOKUP($B1353,期貨大額交易人未沖銷部位!$A$4:$O$499,7,FALSE)</f>
        <v>#N/A</v>
      </c>
      <c r="Z1353" s="40" t="e">
        <f>VLOOKUP($B1353,期貨大額交易人未沖銷部位!$A$4:$O$499,10,FALSE)</f>
        <v>#N/A</v>
      </c>
      <c r="AA1353" s="40" t="e">
        <f>VLOOKUP($B1353,期貨大額交易人未沖銷部位!$A$4:$O$499,13,FALSE)</f>
        <v>#N/A</v>
      </c>
      <c r="AB1353" s="40" t="e">
        <f>VLOOKUP($B1353,期貨大額交易人未沖銷部位!$A$4:$O$499,14,FALSE)</f>
        <v>#N/A</v>
      </c>
      <c r="AC1353" s="40" t="e">
        <f>VLOOKUP($B1353,期貨大額交易人未沖銷部位!$A$4:$O$499,15,FALSE)</f>
        <v>#N/A</v>
      </c>
      <c r="AD1353" s="33" t="e">
        <f>VLOOKUP($B1353,三大美股走勢!$A$4:$J$495,4,FALSE)</f>
        <v>#N/A</v>
      </c>
      <c r="AE1353" s="33" t="e">
        <f>VLOOKUP($B1353,三大美股走勢!$A$4:$J$495,7,FALSE)</f>
        <v>#N/A</v>
      </c>
      <c r="AF1353" s="33" t="e">
        <f>VLOOKUP($B1353,三大美股走勢!$A$4:$J$495,10,FALSE)</f>
        <v>#N/A</v>
      </c>
    </row>
    <row r="1354" spans="2:32">
      <c r="B1354" s="32">
        <v>44133</v>
      </c>
      <c r="C1354" s="33" t="e">
        <f>VLOOKUP($B1354,大盤與近月台指!$A$4:$I$499,2,FALSE)</f>
        <v>#N/A</v>
      </c>
      <c r="D1354" s="34" t="e">
        <f>VLOOKUP($B1354,大盤與近月台指!$A$4:$I$499,3,FALSE)</f>
        <v>#N/A</v>
      </c>
      <c r="E1354" s="35" t="e">
        <f>VLOOKUP($B1354,大盤與近月台指!$A$4:$I$499,4,FALSE)</f>
        <v>#N/A</v>
      </c>
      <c r="F1354" s="33" t="e">
        <f>VLOOKUP($B1354,大盤與近月台指!$A$4:$I$499,5,FALSE)</f>
        <v>#N/A</v>
      </c>
      <c r="G1354" s="49" t="e">
        <f>VLOOKUP($B1354,三大法人買賣超!$A$4:$I$500,3,FALSE)</f>
        <v>#N/A</v>
      </c>
      <c r="H1354" s="34" t="e">
        <f>VLOOKUP($B1354,三大法人買賣超!$A$4:$I$500,5,FALSE)</f>
        <v>#N/A</v>
      </c>
      <c r="I1354" s="27" t="e">
        <f>VLOOKUP($B1354,三大法人買賣超!$A$4:$I$500,7,FALSE)</f>
        <v>#N/A</v>
      </c>
      <c r="J1354" s="27" t="e">
        <f>VLOOKUP($B1354,三大法人買賣超!$A$4:$I$500,9,FALSE)</f>
        <v>#N/A</v>
      </c>
      <c r="K1354" s="37">
        <f>新台幣匯率美元指數!B1355</f>
        <v>0</v>
      </c>
      <c r="L1354" s="38">
        <f>新台幣匯率美元指數!C1355</f>
        <v>0</v>
      </c>
      <c r="M1354" s="39">
        <f>新台幣匯率美元指數!D1355</f>
        <v>0</v>
      </c>
      <c r="N1354" s="27" t="e">
        <f>VLOOKUP($B1354,外資期貨未平倉口數!$A$4:$M$499,4,FALSE)</f>
        <v>#N/A</v>
      </c>
      <c r="O1354" s="27" t="e">
        <f>VLOOKUP($B1354,外資期貨未平倉口數!$A$4:$M$499,9,FALSE)</f>
        <v>#N/A</v>
      </c>
      <c r="P1354" s="27" t="e">
        <f>VLOOKUP($B1354,外資期貨未平倉口數!$A$4:$M$499,10,FALSE)</f>
        <v>#N/A</v>
      </c>
      <c r="Q1354" s="27" t="e">
        <f>VLOOKUP($B1354,外資期貨未平倉口數!$A$4:$M$499,11,FALSE)</f>
        <v>#N/A</v>
      </c>
      <c r="R1354" s="64" t="e">
        <f>VLOOKUP($B1354,選擇權未平倉餘額!$A$4:$I$500,6,FALSE)</f>
        <v>#N/A</v>
      </c>
      <c r="S1354" s="64" t="e">
        <f>VLOOKUP($B1354,選擇權未平倉餘額!$A$4:$I$500,7,FALSE)</f>
        <v>#N/A</v>
      </c>
      <c r="T1354" s="64" t="e">
        <f>VLOOKUP($B1354,選擇權未平倉餘額!$A$4:$I$500,8,FALSE)</f>
        <v>#N/A</v>
      </c>
      <c r="U1354" s="64" t="e">
        <f>VLOOKUP($B1354,選擇權未平倉餘額!$A$4:$I$500,9,FALSE)</f>
        <v>#N/A</v>
      </c>
      <c r="V1354" s="39" t="e">
        <f>VLOOKUP($B1354,臺指選擇權P_C_Ratios!$A$4:$C$500,3,FALSE)</f>
        <v>#N/A</v>
      </c>
      <c r="W1354" s="41" t="e">
        <f>VLOOKUP($B1354,散戶多空比!$A$6:$L$500,12,FALSE)</f>
        <v>#N/A</v>
      </c>
      <c r="X1354" s="40" t="e">
        <f>VLOOKUP($B1354,期貨大額交易人未沖銷部位!$A$4:$O$499,4,FALSE)</f>
        <v>#N/A</v>
      </c>
      <c r="Y1354" s="40" t="e">
        <f>VLOOKUP($B1354,期貨大額交易人未沖銷部位!$A$4:$O$499,7,FALSE)</f>
        <v>#N/A</v>
      </c>
      <c r="Z1354" s="40" t="e">
        <f>VLOOKUP($B1354,期貨大額交易人未沖銷部位!$A$4:$O$499,10,FALSE)</f>
        <v>#N/A</v>
      </c>
      <c r="AA1354" s="40" t="e">
        <f>VLOOKUP($B1354,期貨大額交易人未沖銷部位!$A$4:$O$499,13,FALSE)</f>
        <v>#N/A</v>
      </c>
      <c r="AB1354" s="40" t="e">
        <f>VLOOKUP($B1354,期貨大額交易人未沖銷部位!$A$4:$O$499,14,FALSE)</f>
        <v>#N/A</v>
      </c>
      <c r="AC1354" s="40" t="e">
        <f>VLOOKUP($B1354,期貨大額交易人未沖銷部位!$A$4:$O$499,15,FALSE)</f>
        <v>#N/A</v>
      </c>
      <c r="AD1354" s="33" t="e">
        <f>VLOOKUP($B1354,三大美股走勢!$A$4:$J$495,4,FALSE)</f>
        <v>#N/A</v>
      </c>
      <c r="AE1354" s="33" t="e">
        <f>VLOOKUP($B1354,三大美股走勢!$A$4:$J$495,7,FALSE)</f>
        <v>#N/A</v>
      </c>
      <c r="AF1354" s="33" t="e">
        <f>VLOOKUP($B1354,三大美股走勢!$A$4:$J$495,10,FALSE)</f>
        <v>#N/A</v>
      </c>
    </row>
    <row r="1355" spans="2:32">
      <c r="B1355" s="32">
        <v>44134</v>
      </c>
      <c r="C1355" s="33" t="e">
        <f>VLOOKUP($B1355,大盤與近月台指!$A$4:$I$499,2,FALSE)</f>
        <v>#N/A</v>
      </c>
      <c r="D1355" s="34" t="e">
        <f>VLOOKUP($B1355,大盤與近月台指!$A$4:$I$499,3,FALSE)</f>
        <v>#N/A</v>
      </c>
      <c r="E1355" s="35" t="e">
        <f>VLOOKUP($B1355,大盤與近月台指!$A$4:$I$499,4,FALSE)</f>
        <v>#N/A</v>
      </c>
      <c r="F1355" s="33" t="e">
        <f>VLOOKUP($B1355,大盤與近月台指!$A$4:$I$499,5,FALSE)</f>
        <v>#N/A</v>
      </c>
      <c r="G1355" s="49" t="e">
        <f>VLOOKUP($B1355,三大法人買賣超!$A$4:$I$500,3,FALSE)</f>
        <v>#N/A</v>
      </c>
      <c r="H1355" s="34" t="e">
        <f>VLOOKUP($B1355,三大法人買賣超!$A$4:$I$500,5,FALSE)</f>
        <v>#N/A</v>
      </c>
      <c r="I1355" s="27" t="e">
        <f>VLOOKUP($B1355,三大法人買賣超!$A$4:$I$500,7,FALSE)</f>
        <v>#N/A</v>
      </c>
      <c r="J1355" s="27" t="e">
        <f>VLOOKUP($B1355,三大法人買賣超!$A$4:$I$500,9,FALSE)</f>
        <v>#N/A</v>
      </c>
      <c r="K1355" s="37">
        <f>新台幣匯率美元指數!B1356</f>
        <v>0</v>
      </c>
      <c r="L1355" s="38">
        <f>新台幣匯率美元指數!C1356</f>
        <v>0</v>
      </c>
      <c r="M1355" s="39">
        <f>新台幣匯率美元指數!D1356</f>
        <v>0</v>
      </c>
      <c r="N1355" s="27" t="e">
        <f>VLOOKUP($B1355,外資期貨未平倉口數!$A$4:$M$499,4,FALSE)</f>
        <v>#N/A</v>
      </c>
      <c r="O1355" s="27" t="e">
        <f>VLOOKUP($B1355,外資期貨未平倉口數!$A$4:$M$499,9,FALSE)</f>
        <v>#N/A</v>
      </c>
      <c r="P1355" s="27" t="e">
        <f>VLOOKUP($B1355,外資期貨未平倉口數!$A$4:$M$499,10,FALSE)</f>
        <v>#N/A</v>
      </c>
      <c r="Q1355" s="27" t="e">
        <f>VLOOKUP($B1355,外資期貨未平倉口數!$A$4:$M$499,11,FALSE)</f>
        <v>#N/A</v>
      </c>
      <c r="R1355" s="64" t="e">
        <f>VLOOKUP($B1355,選擇權未平倉餘額!$A$4:$I$500,6,FALSE)</f>
        <v>#N/A</v>
      </c>
      <c r="S1355" s="64" t="e">
        <f>VLOOKUP($B1355,選擇權未平倉餘額!$A$4:$I$500,7,FALSE)</f>
        <v>#N/A</v>
      </c>
      <c r="T1355" s="64" t="e">
        <f>VLOOKUP($B1355,選擇權未平倉餘額!$A$4:$I$500,8,FALSE)</f>
        <v>#N/A</v>
      </c>
      <c r="U1355" s="64" t="e">
        <f>VLOOKUP($B1355,選擇權未平倉餘額!$A$4:$I$500,9,FALSE)</f>
        <v>#N/A</v>
      </c>
      <c r="V1355" s="39" t="e">
        <f>VLOOKUP($B1355,臺指選擇權P_C_Ratios!$A$4:$C$500,3,FALSE)</f>
        <v>#N/A</v>
      </c>
      <c r="W1355" s="41" t="e">
        <f>VLOOKUP($B1355,散戶多空比!$A$6:$L$500,12,FALSE)</f>
        <v>#N/A</v>
      </c>
      <c r="X1355" s="40" t="e">
        <f>VLOOKUP($B1355,期貨大額交易人未沖銷部位!$A$4:$O$499,4,FALSE)</f>
        <v>#N/A</v>
      </c>
      <c r="Y1355" s="40" t="e">
        <f>VLOOKUP($B1355,期貨大額交易人未沖銷部位!$A$4:$O$499,7,FALSE)</f>
        <v>#N/A</v>
      </c>
      <c r="Z1355" s="40" t="e">
        <f>VLOOKUP($B1355,期貨大額交易人未沖銷部位!$A$4:$O$499,10,FALSE)</f>
        <v>#N/A</v>
      </c>
      <c r="AA1355" s="40" t="e">
        <f>VLOOKUP($B1355,期貨大額交易人未沖銷部位!$A$4:$O$499,13,FALSE)</f>
        <v>#N/A</v>
      </c>
      <c r="AB1355" s="40" t="e">
        <f>VLOOKUP($B1355,期貨大額交易人未沖銷部位!$A$4:$O$499,14,FALSE)</f>
        <v>#N/A</v>
      </c>
      <c r="AC1355" s="40" t="e">
        <f>VLOOKUP($B1355,期貨大額交易人未沖銷部位!$A$4:$O$499,15,FALSE)</f>
        <v>#N/A</v>
      </c>
      <c r="AD1355" s="33" t="e">
        <f>VLOOKUP($B1355,三大美股走勢!$A$4:$J$495,4,FALSE)</f>
        <v>#N/A</v>
      </c>
      <c r="AE1355" s="33" t="e">
        <f>VLOOKUP($B1355,三大美股走勢!$A$4:$J$495,7,FALSE)</f>
        <v>#N/A</v>
      </c>
      <c r="AF1355" s="33" t="e">
        <f>VLOOKUP($B1355,三大美股走勢!$A$4:$J$495,10,FALSE)</f>
        <v>#N/A</v>
      </c>
    </row>
    <row r="1356" spans="2:32">
      <c r="B1356" s="32">
        <v>44135</v>
      </c>
      <c r="C1356" s="33" t="e">
        <f>VLOOKUP($B1356,大盤與近月台指!$A$4:$I$499,2,FALSE)</f>
        <v>#N/A</v>
      </c>
      <c r="D1356" s="34" t="e">
        <f>VLOOKUP($B1356,大盤與近月台指!$A$4:$I$499,3,FALSE)</f>
        <v>#N/A</v>
      </c>
      <c r="E1356" s="35" t="e">
        <f>VLOOKUP($B1356,大盤與近月台指!$A$4:$I$499,4,FALSE)</f>
        <v>#N/A</v>
      </c>
      <c r="F1356" s="33" t="e">
        <f>VLOOKUP($B1356,大盤與近月台指!$A$4:$I$499,5,FALSE)</f>
        <v>#N/A</v>
      </c>
      <c r="G1356" s="49" t="e">
        <f>VLOOKUP($B1356,三大法人買賣超!$A$4:$I$500,3,FALSE)</f>
        <v>#N/A</v>
      </c>
      <c r="H1356" s="34" t="e">
        <f>VLOOKUP($B1356,三大法人買賣超!$A$4:$I$500,5,FALSE)</f>
        <v>#N/A</v>
      </c>
      <c r="I1356" s="27" t="e">
        <f>VLOOKUP($B1356,三大法人買賣超!$A$4:$I$500,7,FALSE)</f>
        <v>#N/A</v>
      </c>
      <c r="J1356" s="27" t="e">
        <f>VLOOKUP($B1356,三大法人買賣超!$A$4:$I$500,9,FALSE)</f>
        <v>#N/A</v>
      </c>
      <c r="K1356" s="37">
        <f>新台幣匯率美元指數!B1357</f>
        <v>0</v>
      </c>
      <c r="L1356" s="38">
        <f>新台幣匯率美元指數!C1357</f>
        <v>0</v>
      </c>
      <c r="M1356" s="39">
        <f>新台幣匯率美元指數!D1357</f>
        <v>0</v>
      </c>
      <c r="N1356" s="27" t="e">
        <f>VLOOKUP($B1356,外資期貨未平倉口數!$A$4:$M$499,4,FALSE)</f>
        <v>#N/A</v>
      </c>
      <c r="O1356" s="27" t="e">
        <f>VLOOKUP($B1356,外資期貨未平倉口數!$A$4:$M$499,9,FALSE)</f>
        <v>#N/A</v>
      </c>
      <c r="P1356" s="27" t="e">
        <f>VLOOKUP($B1356,外資期貨未平倉口數!$A$4:$M$499,10,FALSE)</f>
        <v>#N/A</v>
      </c>
      <c r="Q1356" s="27" t="e">
        <f>VLOOKUP($B1356,外資期貨未平倉口數!$A$4:$M$499,11,FALSE)</f>
        <v>#N/A</v>
      </c>
      <c r="R1356" s="64" t="e">
        <f>VLOOKUP($B1356,選擇權未平倉餘額!$A$4:$I$500,6,FALSE)</f>
        <v>#N/A</v>
      </c>
      <c r="S1356" s="64" t="e">
        <f>VLOOKUP($B1356,選擇權未平倉餘額!$A$4:$I$500,7,FALSE)</f>
        <v>#N/A</v>
      </c>
      <c r="T1356" s="64" t="e">
        <f>VLOOKUP($B1356,選擇權未平倉餘額!$A$4:$I$500,8,FALSE)</f>
        <v>#N/A</v>
      </c>
      <c r="U1356" s="64" t="e">
        <f>VLOOKUP($B1356,選擇權未平倉餘額!$A$4:$I$500,9,FALSE)</f>
        <v>#N/A</v>
      </c>
      <c r="V1356" s="39" t="e">
        <f>VLOOKUP($B1356,臺指選擇權P_C_Ratios!$A$4:$C$500,3,FALSE)</f>
        <v>#N/A</v>
      </c>
      <c r="W1356" s="41" t="e">
        <f>VLOOKUP($B1356,散戶多空比!$A$6:$L$500,12,FALSE)</f>
        <v>#N/A</v>
      </c>
      <c r="X1356" s="40" t="e">
        <f>VLOOKUP($B1356,期貨大額交易人未沖銷部位!$A$4:$O$499,4,FALSE)</f>
        <v>#N/A</v>
      </c>
      <c r="Y1356" s="40" t="e">
        <f>VLOOKUP($B1356,期貨大額交易人未沖銷部位!$A$4:$O$499,7,FALSE)</f>
        <v>#N/A</v>
      </c>
      <c r="Z1356" s="40" t="e">
        <f>VLOOKUP($B1356,期貨大額交易人未沖銷部位!$A$4:$O$499,10,FALSE)</f>
        <v>#N/A</v>
      </c>
      <c r="AA1356" s="40" t="e">
        <f>VLOOKUP($B1356,期貨大額交易人未沖銷部位!$A$4:$O$499,13,FALSE)</f>
        <v>#N/A</v>
      </c>
      <c r="AB1356" s="40" t="e">
        <f>VLOOKUP($B1356,期貨大額交易人未沖銷部位!$A$4:$O$499,14,FALSE)</f>
        <v>#N/A</v>
      </c>
      <c r="AC1356" s="40" t="e">
        <f>VLOOKUP($B1356,期貨大額交易人未沖銷部位!$A$4:$O$499,15,FALSE)</f>
        <v>#N/A</v>
      </c>
      <c r="AD1356" s="33" t="e">
        <f>VLOOKUP($B1356,三大美股走勢!$A$4:$J$495,4,FALSE)</f>
        <v>#N/A</v>
      </c>
      <c r="AE1356" s="33" t="e">
        <f>VLOOKUP($B1356,三大美股走勢!$A$4:$J$495,7,FALSE)</f>
        <v>#N/A</v>
      </c>
      <c r="AF1356" s="33" t="e">
        <f>VLOOKUP($B1356,三大美股走勢!$A$4:$J$495,10,FALSE)</f>
        <v>#N/A</v>
      </c>
    </row>
    <row r="1357" spans="2:32">
      <c r="B1357" s="32">
        <v>44136</v>
      </c>
      <c r="C1357" s="33" t="e">
        <f>VLOOKUP($B1357,大盤與近月台指!$A$4:$I$499,2,FALSE)</f>
        <v>#N/A</v>
      </c>
      <c r="D1357" s="34" t="e">
        <f>VLOOKUP($B1357,大盤與近月台指!$A$4:$I$499,3,FALSE)</f>
        <v>#N/A</v>
      </c>
      <c r="E1357" s="35" t="e">
        <f>VLOOKUP($B1357,大盤與近月台指!$A$4:$I$499,4,FALSE)</f>
        <v>#N/A</v>
      </c>
      <c r="F1357" s="33" t="e">
        <f>VLOOKUP($B1357,大盤與近月台指!$A$4:$I$499,5,FALSE)</f>
        <v>#N/A</v>
      </c>
      <c r="G1357" s="49" t="e">
        <f>VLOOKUP($B1357,三大法人買賣超!$A$4:$I$500,3,FALSE)</f>
        <v>#N/A</v>
      </c>
      <c r="H1357" s="34" t="e">
        <f>VLOOKUP($B1357,三大法人買賣超!$A$4:$I$500,5,FALSE)</f>
        <v>#N/A</v>
      </c>
      <c r="I1357" s="27" t="e">
        <f>VLOOKUP($B1357,三大法人買賣超!$A$4:$I$500,7,FALSE)</f>
        <v>#N/A</v>
      </c>
      <c r="J1357" s="27" t="e">
        <f>VLOOKUP($B1357,三大法人買賣超!$A$4:$I$500,9,FALSE)</f>
        <v>#N/A</v>
      </c>
      <c r="K1357" s="37">
        <f>新台幣匯率美元指數!B1358</f>
        <v>0</v>
      </c>
      <c r="L1357" s="38">
        <f>新台幣匯率美元指數!C1358</f>
        <v>0</v>
      </c>
      <c r="M1357" s="39">
        <f>新台幣匯率美元指數!D1358</f>
        <v>0</v>
      </c>
      <c r="N1357" s="27" t="e">
        <f>VLOOKUP($B1357,外資期貨未平倉口數!$A$4:$M$499,4,FALSE)</f>
        <v>#N/A</v>
      </c>
      <c r="O1357" s="27" t="e">
        <f>VLOOKUP($B1357,外資期貨未平倉口數!$A$4:$M$499,9,FALSE)</f>
        <v>#N/A</v>
      </c>
      <c r="P1357" s="27" t="e">
        <f>VLOOKUP($B1357,外資期貨未平倉口數!$A$4:$M$499,10,FALSE)</f>
        <v>#N/A</v>
      </c>
      <c r="Q1357" s="27" t="e">
        <f>VLOOKUP($B1357,外資期貨未平倉口數!$A$4:$M$499,11,FALSE)</f>
        <v>#N/A</v>
      </c>
      <c r="R1357" s="64" t="e">
        <f>VLOOKUP($B1357,選擇權未平倉餘額!$A$4:$I$500,6,FALSE)</f>
        <v>#N/A</v>
      </c>
      <c r="S1357" s="64" t="e">
        <f>VLOOKUP($B1357,選擇權未平倉餘額!$A$4:$I$500,7,FALSE)</f>
        <v>#N/A</v>
      </c>
      <c r="T1357" s="64" t="e">
        <f>VLOOKUP($B1357,選擇權未平倉餘額!$A$4:$I$500,8,FALSE)</f>
        <v>#N/A</v>
      </c>
      <c r="U1357" s="64" t="e">
        <f>VLOOKUP($B1357,選擇權未平倉餘額!$A$4:$I$500,9,FALSE)</f>
        <v>#N/A</v>
      </c>
      <c r="V1357" s="39" t="e">
        <f>VLOOKUP($B1357,臺指選擇權P_C_Ratios!$A$4:$C$500,3,FALSE)</f>
        <v>#N/A</v>
      </c>
      <c r="W1357" s="41" t="e">
        <f>VLOOKUP($B1357,散戶多空比!$A$6:$L$500,12,FALSE)</f>
        <v>#N/A</v>
      </c>
      <c r="X1357" s="40" t="e">
        <f>VLOOKUP($B1357,期貨大額交易人未沖銷部位!$A$4:$O$499,4,FALSE)</f>
        <v>#N/A</v>
      </c>
      <c r="Y1357" s="40" t="e">
        <f>VLOOKUP($B1357,期貨大額交易人未沖銷部位!$A$4:$O$499,7,FALSE)</f>
        <v>#N/A</v>
      </c>
      <c r="Z1357" s="40" t="e">
        <f>VLOOKUP($B1357,期貨大額交易人未沖銷部位!$A$4:$O$499,10,FALSE)</f>
        <v>#N/A</v>
      </c>
      <c r="AA1357" s="40" t="e">
        <f>VLOOKUP($B1357,期貨大額交易人未沖銷部位!$A$4:$O$499,13,FALSE)</f>
        <v>#N/A</v>
      </c>
      <c r="AB1357" s="40" t="e">
        <f>VLOOKUP($B1357,期貨大額交易人未沖銷部位!$A$4:$O$499,14,FALSE)</f>
        <v>#N/A</v>
      </c>
      <c r="AC1357" s="40" t="e">
        <f>VLOOKUP($B1357,期貨大額交易人未沖銷部位!$A$4:$O$499,15,FALSE)</f>
        <v>#N/A</v>
      </c>
      <c r="AD1357" s="33" t="e">
        <f>VLOOKUP($B1357,三大美股走勢!$A$4:$J$495,4,FALSE)</f>
        <v>#N/A</v>
      </c>
      <c r="AE1357" s="33" t="e">
        <f>VLOOKUP($B1357,三大美股走勢!$A$4:$J$495,7,FALSE)</f>
        <v>#N/A</v>
      </c>
      <c r="AF1357" s="33" t="e">
        <f>VLOOKUP($B1357,三大美股走勢!$A$4:$J$495,10,FALSE)</f>
        <v>#N/A</v>
      </c>
    </row>
    <row r="1358" spans="2:32">
      <c r="B1358" s="32">
        <v>44137</v>
      </c>
      <c r="C1358" s="33" t="e">
        <f>VLOOKUP($B1358,大盤與近月台指!$A$4:$I$499,2,FALSE)</f>
        <v>#N/A</v>
      </c>
      <c r="D1358" s="34" t="e">
        <f>VLOOKUP($B1358,大盤與近月台指!$A$4:$I$499,3,FALSE)</f>
        <v>#N/A</v>
      </c>
      <c r="E1358" s="35" t="e">
        <f>VLOOKUP($B1358,大盤與近月台指!$A$4:$I$499,4,FALSE)</f>
        <v>#N/A</v>
      </c>
      <c r="F1358" s="33" t="e">
        <f>VLOOKUP($B1358,大盤與近月台指!$A$4:$I$499,5,FALSE)</f>
        <v>#N/A</v>
      </c>
      <c r="G1358" s="49" t="e">
        <f>VLOOKUP($B1358,三大法人買賣超!$A$4:$I$500,3,FALSE)</f>
        <v>#N/A</v>
      </c>
      <c r="H1358" s="34" t="e">
        <f>VLOOKUP($B1358,三大法人買賣超!$A$4:$I$500,5,FALSE)</f>
        <v>#N/A</v>
      </c>
      <c r="I1358" s="27" t="e">
        <f>VLOOKUP($B1358,三大法人買賣超!$A$4:$I$500,7,FALSE)</f>
        <v>#N/A</v>
      </c>
      <c r="J1358" s="27" t="e">
        <f>VLOOKUP($B1358,三大法人買賣超!$A$4:$I$500,9,FALSE)</f>
        <v>#N/A</v>
      </c>
      <c r="K1358" s="37">
        <f>新台幣匯率美元指數!B1359</f>
        <v>0</v>
      </c>
      <c r="L1358" s="38">
        <f>新台幣匯率美元指數!C1359</f>
        <v>0</v>
      </c>
      <c r="M1358" s="39">
        <f>新台幣匯率美元指數!D1359</f>
        <v>0</v>
      </c>
      <c r="N1358" s="27" t="e">
        <f>VLOOKUP($B1358,外資期貨未平倉口數!$A$4:$M$499,4,FALSE)</f>
        <v>#N/A</v>
      </c>
      <c r="O1358" s="27" t="e">
        <f>VLOOKUP($B1358,外資期貨未平倉口數!$A$4:$M$499,9,FALSE)</f>
        <v>#N/A</v>
      </c>
      <c r="P1358" s="27" t="e">
        <f>VLOOKUP($B1358,外資期貨未平倉口數!$A$4:$M$499,10,FALSE)</f>
        <v>#N/A</v>
      </c>
      <c r="Q1358" s="27" t="e">
        <f>VLOOKUP($B1358,外資期貨未平倉口數!$A$4:$M$499,11,FALSE)</f>
        <v>#N/A</v>
      </c>
      <c r="R1358" s="64" t="e">
        <f>VLOOKUP($B1358,選擇權未平倉餘額!$A$4:$I$500,6,FALSE)</f>
        <v>#N/A</v>
      </c>
      <c r="S1358" s="64" t="e">
        <f>VLOOKUP($B1358,選擇權未平倉餘額!$A$4:$I$500,7,FALSE)</f>
        <v>#N/A</v>
      </c>
      <c r="T1358" s="64" t="e">
        <f>VLOOKUP($B1358,選擇權未平倉餘額!$A$4:$I$500,8,FALSE)</f>
        <v>#N/A</v>
      </c>
      <c r="U1358" s="64" t="e">
        <f>VLOOKUP($B1358,選擇權未平倉餘額!$A$4:$I$500,9,FALSE)</f>
        <v>#N/A</v>
      </c>
      <c r="V1358" s="39" t="e">
        <f>VLOOKUP($B1358,臺指選擇權P_C_Ratios!$A$4:$C$500,3,FALSE)</f>
        <v>#N/A</v>
      </c>
      <c r="W1358" s="41" t="e">
        <f>VLOOKUP($B1358,散戶多空比!$A$6:$L$500,12,FALSE)</f>
        <v>#N/A</v>
      </c>
      <c r="X1358" s="40" t="e">
        <f>VLOOKUP($B1358,期貨大額交易人未沖銷部位!$A$4:$O$499,4,FALSE)</f>
        <v>#N/A</v>
      </c>
      <c r="Y1358" s="40" t="e">
        <f>VLOOKUP($B1358,期貨大額交易人未沖銷部位!$A$4:$O$499,7,FALSE)</f>
        <v>#N/A</v>
      </c>
      <c r="Z1358" s="40" t="e">
        <f>VLOOKUP($B1358,期貨大額交易人未沖銷部位!$A$4:$O$499,10,FALSE)</f>
        <v>#N/A</v>
      </c>
      <c r="AA1358" s="40" t="e">
        <f>VLOOKUP($B1358,期貨大額交易人未沖銷部位!$A$4:$O$499,13,FALSE)</f>
        <v>#N/A</v>
      </c>
      <c r="AB1358" s="40" t="e">
        <f>VLOOKUP($B1358,期貨大額交易人未沖銷部位!$A$4:$O$499,14,FALSE)</f>
        <v>#N/A</v>
      </c>
      <c r="AC1358" s="40" t="e">
        <f>VLOOKUP($B1358,期貨大額交易人未沖銷部位!$A$4:$O$499,15,FALSE)</f>
        <v>#N/A</v>
      </c>
      <c r="AD1358" s="33" t="e">
        <f>VLOOKUP($B1358,三大美股走勢!$A$4:$J$495,4,FALSE)</f>
        <v>#N/A</v>
      </c>
      <c r="AE1358" s="33" t="e">
        <f>VLOOKUP($B1358,三大美股走勢!$A$4:$J$495,7,FALSE)</f>
        <v>#N/A</v>
      </c>
      <c r="AF1358" s="33" t="e">
        <f>VLOOKUP($B1358,三大美股走勢!$A$4:$J$495,10,FALSE)</f>
        <v>#N/A</v>
      </c>
    </row>
    <row r="1359" spans="2:32">
      <c r="B1359" s="32">
        <v>44138</v>
      </c>
      <c r="C1359" s="33" t="e">
        <f>VLOOKUP($B1359,大盤與近月台指!$A$4:$I$499,2,FALSE)</f>
        <v>#N/A</v>
      </c>
      <c r="D1359" s="34" t="e">
        <f>VLOOKUP($B1359,大盤與近月台指!$A$4:$I$499,3,FALSE)</f>
        <v>#N/A</v>
      </c>
      <c r="E1359" s="35" t="e">
        <f>VLOOKUP($B1359,大盤與近月台指!$A$4:$I$499,4,FALSE)</f>
        <v>#N/A</v>
      </c>
      <c r="F1359" s="33" t="e">
        <f>VLOOKUP($B1359,大盤與近月台指!$A$4:$I$499,5,FALSE)</f>
        <v>#N/A</v>
      </c>
      <c r="G1359" s="49" t="e">
        <f>VLOOKUP($B1359,三大法人買賣超!$A$4:$I$500,3,FALSE)</f>
        <v>#N/A</v>
      </c>
      <c r="H1359" s="34" t="e">
        <f>VLOOKUP($B1359,三大法人買賣超!$A$4:$I$500,5,FALSE)</f>
        <v>#N/A</v>
      </c>
      <c r="I1359" s="27" t="e">
        <f>VLOOKUP($B1359,三大法人買賣超!$A$4:$I$500,7,FALSE)</f>
        <v>#N/A</v>
      </c>
      <c r="J1359" s="27" t="e">
        <f>VLOOKUP($B1359,三大法人買賣超!$A$4:$I$500,9,FALSE)</f>
        <v>#N/A</v>
      </c>
      <c r="K1359" s="37">
        <f>新台幣匯率美元指數!B1360</f>
        <v>0</v>
      </c>
      <c r="L1359" s="38">
        <f>新台幣匯率美元指數!C1360</f>
        <v>0</v>
      </c>
      <c r="M1359" s="39">
        <f>新台幣匯率美元指數!D1360</f>
        <v>0</v>
      </c>
      <c r="N1359" s="27" t="e">
        <f>VLOOKUP($B1359,外資期貨未平倉口數!$A$4:$M$499,4,FALSE)</f>
        <v>#N/A</v>
      </c>
      <c r="O1359" s="27" t="e">
        <f>VLOOKUP($B1359,外資期貨未平倉口數!$A$4:$M$499,9,FALSE)</f>
        <v>#N/A</v>
      </c>
      <c r="P1359" s="27" t="e">
        <f>VLOOKUP($B1359,外資期貨未平倉口數!$A$4:$M$499,10,FALSE)</f>
        <v>#N/A</v>
      </c>
      <c r="Q1359" s="27" t="e">
        <f>VLOOKUP($B1359,外資期貨未平倉口數!$A$4:$M$499,11,FALSE)</f>
        <v>#N/A</v>
      </c>
      <c r="R1359" s="64" t="e">
        <f>VLOOKUP($B1359,選擇權未平倉餘額!$A$4:$I$500,6,FALSE)</f>
        <v>#N/A</v>
      </c>
      <c r="S1359" s="64" t="e">
        <f>VLOOKUP($B1359,選擇權未平倉餘額!$A$4:$I$500,7,FALSE)</f>
        <v>#N/A</v>
      </c>
      <c r="T1359" s="64" t="e">
        <f>VLOOKUP($B1359,選擇權未平倉餘額!$A$4:$I$500,8,FALSE)</f>
        <v>#N/A</v>
      </c>
      <c r="U1359" s="64" t="e">
        <f>VLOOKUP($B1359,選擇權未平倉餘額!$A$4:$I$500,9,FALSE)</f>
        <v>#N/A</v>
      </c>
      <c r="V1359" s="39" t="e">
        <f>VLOOKUP($B1359,臺指選擇權P_C_Ratios!$A$4:$C$500,3,FALSE)</f>
        <v>#N/A</v>
      </c>
      <c r="W1359" s="41" t="e">
        <f>VLOOKUP($B1359,散戶多空比!$A$6:$L$500,12,FALSE)</f>
        <v>#N/A</v>
      </c>
      <c r="X1359" s="40" t="e">
        <f>VLOOKUP($B1359,期貨大額交易人未沖銷部位!$A$4:$O$499,4,FALSE)</f>
        <v>#N/A</v>
      </c>
      <c r="Y1359" s="40" t="e">
        <f>VLOOKUP($B1359,期貨大額交易人未沖銷部位!$A$4:$O$499,7,FALSE)</f>
        <v>#N/A</v>
      </c>
      <c r="Z1359" s="40" t="e">
        <f>VLOOKUP($B1359,期貨大額交易人未沖銷部位!$A$4:$O$499,10,FALSE)</f>
        <v>#N/A</v>
      </c>
      <c r="AA1359" s="40" t="e">
        <f>VLOOKUP($B1359,期貨大額交易人未沖銷部位!$A$4:$O$499,13,FALSE)</f>
        <v>#N/A</v>
      </c>
      <c r="AB1359" s="40" t="e">
        <f>VLOOKUP($B1359,期貨大額交易人未沖銷部位!$A$4:$O$499,14,FALSE)</f>
        <v>#N/A</v>
      </c>
      <c r="AC1359" s="40" t="e">
        <f>VLOOKUP($B1359,期貨大額交易人未沖銷部位!$A$4:$O$499,15,FALSE)</f>
        <v>#N/A</v>
      </c>
      <c r="AD1359" s="33" t="e">
        <f>VLOOKUP($B1359,三大美股走勢!$A$4:$J$495,4,FALSE)</f>
        <v>#N/A</v>
      </c>
      <c r="AE1359" s="33" t="e">
        <f>VLOOKUP($B1359,三大美股走勢!$A$4:$J$495,7,FALSE)</f>
        <v>#N/A</v>
      </c>
      <c r="AF1359" s="33" t="e">
        <f>VLOOKUP($B1359,三大美股走勢!$A$4:$J$495,10,FALSE)</f>
        <v>#N/A</v>
      </c>
    </row>
    <row r="1360" spans="2:32">
      <c r="B1360" s="32">
        <v>44139</v>
      </c>
      <c r="C1360" s="33" t="e">
        <f>VLOOKUP($B1360,大盤與近月台指!$A$4:$I$499,2,FALSE)</f>
        <v>#N/A</v>
      </c>
      <c r="D1360" s="34" t="e">
        <f>VLOOKUP($B1360,大盤與近月台指!$A$4:$I$499,3,FALSE)</f>
        <v>#N/A</v>
      </c>
      <c r="E1360" s="35" t="e">
        <f>VLOOKUP($B1360,大盤與近月台指!$A$4:$I$499,4,FALSE)</f>
        <v>#N/A</v>
      </c>
      <c r="F1360" s="33" t="e">
        <f>VLOOKUP($B1360,大盤與近月台指!$A$4:$I$499,5,FALSE)</f>
        <v>#N/A</v>
      </c>
      <c r="G1360" s="49" t="e">
        <f>VLOOKUP($B1360,三大法人買賣超!$A$4:$I$500,3,FALSE)</f>
        <v>#N/A</v>
      </c>
      <c r="H1360" s="34" t="e">
        <f>VLOOKUP($B1360,三大法人買賣超!$A$4:$I$500,5,FALSE)</f>
        <v>#N/A</v>
      </c>
      <c r="I1360" s="27" t="e">
        <f>VLOOKUP($B1360,三大法人買賣超!$A$4:$I$500,7,FALSE)</f>
        <v>#N/A</v>
      </c>
      <c r="J1360" s="27" t="e">
        <f>VLOOKUP($B1360,三大法人買賣超!$A$4:$I$500,9,FALSE)</f>
        <v>#N/A</v>
      </c>
      <c r="K1360" s="37">
        <f>新台幣匯率美元指數!B1361</f>
        <v>0</v>
      </c>
      <c r="L1360" s="38">
        <f>新台幣匯率美元指數!C1361</f>
        <v>0</v>
      </c>
      <c r="M1360" s="39">
        <f>新台幣匯率美元指數!D1361</f>
        <v>0</v>
      </c>
      <c r="N1360" s="27" t="e">
        <f>VLOOKUP($B1360,外資期貨未平倉口數!$A$4:$M$499,4,FALSE)</f>
        <v>#N/A</v>
      </c>
      <c r="O1360" s="27" t="e">
        <f>VLOOKUP($B1360,外資期貨未平倉口數!$A$4:$M$499,9,FALSE)</f>
        <v>#N/A</v>
      </c>
      <c r="P1360" s="27" t="e">
        <f>VLOOKUP($B1360,外資期貨未平倉口數!$A$4:$M$499,10,FALSE)</f>
        <v>#N/A</v>
      </c>
      <c r="Q1360" s="27" t="e">
        <f>VLOOKUP($B1360,外資期貨未平倉口數!$A$4:$M$499,11,FALSE)</f>
        <v>#N/A</v>
      </c>
      <c r="R1360" s="64" t="e">
        <f>VLOOKUP($B1360,選擇權未平倉餘額!$A$4:$I$500,6,FALSE)</f>
        <v>#N/A</v>
      </c>
      <c r="S1360" s="64" t="e">
        <f>VLOOKUP($B1360,選擇權未平倉餘額!$A$4:$I$500,7,FALSE)</f>
        <v>#N/A</v>
      </c>
      <c r="T1360" s="64" t="e">
        <f>VLOOKUP($B1360,選擇權未平倉餘額!$A$4:$I$500,8,FALSE)</f>
        <v>#N/A</v>
      </c>
      <c r="U1360" s="64" t="e">
        <f>VLOOKUP($B1360,選擇權未平倉餘額!$A$4:$I$500,9,FALSE)</f>
        <v>#N/A</v>
      </c>
      <c r="V1360" s="39" t="e">
        <f>VLOOKUP($B1360,臺指選擇權P_C_Ratios!$A$4:$C$500,3,FALSE)</f>
        <v>#N/A</v>
      </c>
      <c r="W1360" s="41" t="e">
        <f>VLOOKUP($B1360,散戶多空比!$A$6:$L$500,12,FALSE)</f>
        <v>#N/A</v>
      </c>
      <c r="X1360" s="40" t="e">
        <f>VLOOKUP($B1360,期貨大額交易人未沖銷部位!$A$4:$O$499,4,FALSE)</f>
        <v>#N/A</v>
      </c>
      <c r="Y1360" s="40" t="e">
        <f>VLOOKUP($B1360,期貨大額交易人未沖銷部位!$A$4:$O$499,7,FALSE)</f>
        <v>#N/A</v>
      </c>
      <c r="Z1360" s="40" t="e">
        <f>VLOOKUP($B1360,期貨大額交易人未沖銷部位!$A$4:$O$499,10,FALSE)</f>
        <v>#N/A</v>
      </c>
      <c r="AA1360" s="40" t="e">
        <f>VLOOKUP($B1360,期貨大額交易人未沖銷部位!$A$4:$O$499,13,FALSE)</f>
        <v>#N/A</v>
      </c>
      <c r="AB1360" s="40" t="e">
        <f>VLOOKUP($B1360,期貨大額交易人未沖銷部位!$A$4:$O$499,14,FALSE)</f>
        <v>#N/A</v>
      </c>
      <c r="AC1360" s="40" t="e">
        <f>VLOOKUP($B1360,期貨大額交易人未沖銷部位!$A$4:$O$499,15,FALSE)</f>
        <v>#N/A</v>
      </c>
      <c r="AD1360" s="33" t="e">
        <f>VLOOKUP($B1360,三大美股走勢!$A$4:$J$495,4,FALSE)</f>
        <v>#N/A</v>
      </c>
      <c r="AE1360" s="33" t="e">
        <f>VLOOKUP($B1360,三大美股走勢!$A$4:$J$495,7,FALSE)</f>
        <v>#N/A</v>
      </c>
      <c r="AF1360" s="33" t="e">
        <f>VLOOKUP($B1360,三大美股走勢!$A$4:$J$495,10,FALSE)</f>
        <v>#N/A</v>
      </c>
    </row>
    <row r="1361" spans="2:32">
      <c r="B1361" s="32">
        <v>44140</v>
      </c>
      <c r="C1361" s="33" t="e">
        <f>VLOOKUP($B1361,大盤與近月台指!$A$4:$I$499,2,FALSE)</f>
        <v>#N/A</v>
      </c>
      <c r="D1361" s="34" t="e">
        <f>VLOOKUP($B1361,大盤與近月台指!$A$4:$I$499,3,FALSE)</f>
        <v>#N/A</v>
      </c>
      <c r="E1361" s="35" t="e">
        <f>VLOOKUP($B1361,大盤與近月台指!$A$4:$I$499,4,FALSE)</f>
        <v>#N/A</v>
      </c>
      <c r="F1361" s="33" t="e">
        <f>VLOOKUP($B1361,大盤與近月台指!$A$4:$I$499,5,FALSE)</f>
        <v>#N/A</v>
      </c>
      <c r="G1361" s="49" t="e">
        <f>VLOOKUP($B1361,三大法人買賣超!$A$4:$I$500,3,FALSE)</f>
        <v>#N/A</v>
      </c>
      <c r="H1361" s="34" t="e">
        <f>VLOOKUP($B1361,三大法人買賣超!$A$4:$I$500,5,FALSE)</f>
        <v>#N/A</v>
      </c>
      <c r="I1361" s="27" t="e">
        <f>VLOOKUP($B1361,三大法人買賣超!$A$4:$I$500,7,FALSE)</f>
        <v>#N/A</v>
      </c>
      <c r="J1361" s="27" t="e">
        <f>VLOOKUP($B1361,三大法人買賣超!$A$4:$I$500,9,FALSE)</f>
        <v>#N/A</v>
      </c>
      <c r="K1361" s="37">
        <f>新台幣匯率美元指數!B1362</f>
        <v>0</v>
      </c>
      <c r="L1361" s="38">
        <f>新台幣匯率美元指數!C1362</f>
        <v>0</v>
      </c>
      <c r="M1361" s="39">
        <f>新台幣匯率美元指數!D1362</f>
        <v>0</v>
      </c>
      <c r="N1361" s="27" t="e">
        <f>VLOOKUP($B1361,外資期貨未平倉口數!$A$4:$M$499,4,FALSE)</f>
        <v>#N/A</v>
      </c>
      <c r="O1361" s="27" t="e">
        <f>VLOOKUP($B1361,外資期貨未平倉口數!$A$4:$M$499,9,FALSE)</f>
        <v>#N/A</v>
      </c>
      <c r="P1361" s="27" t="e">
        <f>VLOOKUP($B1361,外資期貨未平倉口數!$A$4:$M$499,10,FALSE)</f>
        <v>#N/A</v>
      </c>
      <c r="Q1361" s="27" t="e">
        <f>VLOOKUP($B1361,外資期貨未平倉口數!$A$4:$M$499,11,FALSE)</f>
        <v>#N/A</v>
      </c>
      <c r="R1361" s="64" t="e">
        <f>VLOOKUP($B1361,選擇權未平倉餘額!$A$4:$I$500,6,FALSE)</f>
        <v>#N/A</v>
      </c>
      <c r="S1361" s="64" t="e">
        <f>VLOOKUP($B1361,選擇權未平倉餘額!$A$4:$I$500,7,FALSE)</f>
        <v>#N/A</v>
      </c>
      <c r="T1361" s="64" t="e">
        <f>VLOOKUP($B1361,選擇權未平倉餘額!$A$4:$I$500,8,FALSE)</f>
        <v>#N/A</v>
      </c>
      <c r="U1361" s="64" t="e">
        <f>VLOOKUP($B1361,選擇權未平倉餘額!$A$4:$I$500,9,FALSE)</f>
        <v>#N/A</v>
      </c>
      <c r="V1361" s="39" t="e">
        <f>VLOOKUP($B1361,臺指選擇權P_C_Ratios!$A$4:$C$500,3,FALSE)</f>
        <v>#N/A</v>
      </c>
      <c r="W1361" s="41" t="e">
        <f>VLOOKUP($B1361,散戶多空比!$A$6:$L$500,12,FALSE)</f>
        <v>#N/A</v>
      </c>
      <c r="X1361" s="40" t="e">
        <f>VLOOKUP($B1361,期貨大額交易人未沖銷部位!$A$4:$O$499,4,FALSE)</f>
        <v>#N/A</v>
      </c>
      <c r="Y1361" s="40" t="e">
        <f>VLOOKUP($B1361,期貨大額交易人未沖銷部位!$A$4:$O$499,7,FALSE)</f>
        <v>#N/A</v>
      </c>
      <c r="Z1361" s="40" t="e">
        <f>VLOOKUP($B1361,期貨大額交易人未沖銷部位!$A$4:$O$499,10,FALSE)</f>
        <v>#N/A</v>
      </c>
      <c r="AA1361" s="40" t="e">
        <f>VLOOKUP($B1361,期貨大額交易人未沖銷部位!$A$4:$O$499,13,FALSE)</f>
        <v>#N/A</v>
      </c>
      <c r="AB1361" s="40" t="e">
        <f>VLOOKUP($B1361,期貨大額交易人未沖銷部位!$A$4:$O$499,14,FALSE)</f>
        <v>#N/A</v>
      </c>
      <c r="AC1361" s="40" t="e">
        <f>VLOOKUP($B1361,期貨大額交易人未沖銷部位!$A$4:$O$499,15,FALSE)</f>
        <v>#N/A</v>
      </c>
      <c r="AD1361" s="33" t="e">
        <f>VLOOKUP($B1361,三大美股走勢!$A$4:$J$495,4,FALSE)</f>
        <v>#N/A</v>
      </c>
      <c r="AE1361" s="33" t="e">
        <f>VLOOKUP($B1361,三大美股走勢!$A$4:$J$495,7,FALSE)</f>
        <v>#N/A</v>
      </c>
      <c r="AF1361" s="33" t="e">
        <f>VLOOKUP($B1361,三大美股走勢!$A$4:$J$495,10,FALSE)</f>
        <v>#N/A</v>
      </c>
    </row>
    <row r="1362" spans="2:32">
      <c r="B1362" s="32">
        <v>44141</v>
      </c>
      <c r="C1362" s="33" t="e">
        <f>VLOOKUP($B1362,大盤與近月台指!$A$4:$I$499,2,FALSE)</f>
        <v>#N/A</v>
      </c>
      <c r="D1362" s="34" t="e">
        <f>VLOOKUP($B1362,大盤與近月台指!$A$4:$I$499,3,FALSE)</f>
        <v>#N/A</v>
      </c>
      <c r="E1362" s="35" t="e">
        <f>VLOOKUP($B1362,大盤與近月台指!$A$4:$I$499,4,FALSE)</f>
        <v>#N/A</v>
      </c>
      <c r="F1362" s="33" t="e">
        <f>VLOOKUP($B1362,大盤與近月台指!$A$4:$I$499,5,FALSE)</f>
        <v>#N/A</v>
      </c>
      <c r="G1362" s="49" t="e">
        <f>VLOOKUP($B1362,三大法人買賣超!$A$4:$I$500,3,FALSE)</f>
        <v>#N/A</v>
      </c>
      <c r="H1362" s="34" t="e">
        <f>VLOOKUP($B1362,三大法人買賣超!$A$4:$I$500,5,FALSE)</f>
        <v>#N/A</v>
      </c>
      <c r="I1362" s="27" t="e">
        <f>VLOOKUP($B1362,三大法人買賣超!$A$4:$I$500,7,FALSE)</f>
        <v>#N/A</v>
      </c>
      <c r="J1362" s="27" t="e">
        <f>VLOOKUP($B1362,三大法人買賣超!$A$4:$I$500,9,FALSE)</f>
        <v>#N/A</v>
      </c>
      <c r="K1362" s="37">
        <f>新台幣匯率美元指數!B1363</f>
        <v>0</v>
      </c>
      <c r="L1362" s="38">
        <f>新台幣匯率美元指數!C1363</f>
        <v>0</v>
      </c>
      <c r="M1362" s="39">
        <f>新台幣匯率美元指數!D1363</f>
        <v>0</v>
      </c>
      <c r="N1362" s="27" t="e">
        <f>VLOOKUP($B1362,外資期貨未平倉口數!$A$4:$M$499,4,FALSE)</f>
        <v>#N/A</v>
      </c>
      <c r="O1362" s="27" t="e">
        <f>VLOOKUP($B1362,外資期貨未平倉口數!$A$4:$M$499,9,FALSE)</f>
        <v>#N/A</v>
      </c>
      <c r="P1362" s="27" t="e">
        <f>VLOOKUP($B1362,外資期貨未平倉口數!$A$4:$M$499,10,FALSE)</f>
        <v>#N/A</v>
      </c>
      <c r="Q1362" s="27" t="e">
        <f>VLOOKUP($B1362,外資期貨未平倉口數!$A$4:$M$499,11,FALSE)</f>
        <v>#N/A</v>
      </c>
      <c r="R1362" s="64" t="e">
        <f>VLOOKUP($B1362,選擇權未平倉餘額!$A$4:$I$500,6,FALSE)</f>
        <v>#N/A</v>
      </c>
      <c r="S1362" s="64" t="e">
        <f>VLOOKUP($B1362,選擇權未平倉餘額!$A$4:$I$500,7,FALSE)</f>
        <v>#N/A</v>
      </c>
      <c r="T1362" s="64" t="e">
        <f>VLOOKUP($B1362,選擇權未平倉餘額!$A$4:$I$500,8,FALSE)</f>
        <v>#N/A</v>
      </c>
      <c r="U1362" s="64" t="e">
        <f>VLOOKUP($B1362,選擇權未平倉餘額!$A$4:$I$500,9,FALSE)</f>
        <v>#N/A</v>
      </c>
      <c r="V1362" s="39" t="e">
        <f>VLOOKUP($B1362,臺指選擇權P_C_Ratios!$A$4:$C$500,3,FALSE)</f>
        <v>#N/A</v>
      </c>
      <c r="W1362" s="41" t="e">
        <f>VLOOKUP($B1362,散戶多空比!$A$6:$L$500,12,FALSE)</f>
        <v>#N/A</v>
      </c>
      <c r="X1362" s="40" t="e">
        <f>VLOOKUP($B1362,期貨大額交易人未沖銷部位!$A$4:$O$499,4,FALSE)</f>
        <v>#N/A</v>
      </c>
      <c r="Y1362" s="40" t="e">
        <f>VLOOKUP($B1362,期貨大額交易人未沖銷部位!$A$4:$O$499,7,FALSE)</f>
        <v>#N/A</v>
      </c>
      <c r="Z1362" s="40" t="e">
        <f>VLOOKUP($B1362,期貨大額交易人未沖銷部位!$A$4:$O$499,10,FALSE)</f>
        <v>#N/A</v>
      </c>
      <c r="AA1362" s="40" t="e">
        <f>VLOOKUP($B1362,期貨大額交易人未沖銷部位!$A$4:$O$499,13,FALSE)</f>
        <v>#N/A</v>
      </c>
      <c r="AB1362" s="40" t="e">
        <f>VLOOKUP($B1362,期貨大額交易人未沖銷部位!$A$4:$O$499,14,FALSE)</f>
        <v>#N/A</v>
      </c>
      <c r="AC1362" s="40" t="e">
        <f>VLOOKUP($B1362,期貨大額交易人未沖銷部位!$A$4:$O$499,15,FALSE)</f>
        <v>#N/A</v>
      </c>
      <c r="AD1362" s="33" t="e">
        <f>VLOOKUP($B1362,三大美股走勢!$A$4:$J$495,4,FALSE)</f>
        <v>#N/A</v>
      </c>
      <c r="AE1362" s="33" t="e">
        <f>VLOOKUP($B1362,三大美股走勢!$A$4:$J$495,7,FALSE)</f>
        <v>#N/A</v>
      </c>
      <c r="AF1362" s="33" t="e">
        <f>VLOOKUP($B1362,三大美股走勢!$A$4:$J$495,10,FALSE)</f>
        <v>#N/A</v>
      </c>
    </row>
    <row r="1363" spans="2:32">
      <c r="B1363" s="32">
        <v>44142</v>
      </c>
      <c r="C1363" s="33" t="e">
        <f>VLOOKUP($B1363,大盤與近月台指!$A$4:$I$499,2,FALSE)</f>
        <v>#N/A</v>
      </c>
      <c r="D1363" s="34" t="e">
        <f>VLOOKUP($B1363,大盤與近月台指!$A$4:$I$499,3,FALSE)</f>
        <v>#N/A</v>
      </c>
      <c r="E1363" s="35" t="e">
        <f>VLOOKUP($B1363,大盤與近月台指!$A$4:$I$499,4,FALSE)</f>
        <v>#N/A</v>
      </c>
      <c r="F1363" s="33" t="e">
        <f>VLOOKUP($B1363,大盤與近月台指!$A$4:$I$499,5,FALSE)</f>
        <v>#N/A</v>
      </c>
      <c r="G1363" s="49" t="e">
        <f>VLOOKUP($B1363,三大法人買賣超!$A$4:$I$500,3,FALSE)</f>
        <v>#N/A</v>
      </c>
      <c r="H1363" s="34" t="e">
        <f>VLOOKUP($B1363,三大法人買賣超!$A$4:$I$500,5,FALSE)</f>
        <v>#N/A</v>
      </c>
      <c r="I1363" s="27" t="e">
        <f>VLOOKUP($B1363,三大法人買賣超!$A$4:$I$500,7,FALSE)</f>
        <v>#N/A</v>
      </c>
      <c r="J1363" s="27" t="e">
        <f>VLOOKUP($B1363,三大法人買賣超!$A$4:$I$500,9,FALSE)</f>
        <v>#N/A</v>
      </c>
      <c r="K1363" s="37">
        <f>新台幣匯率美元指數!B1364</f>
        <v>0</v>
      </c>
      <c r="L1363" s="38">
        <f>新台幣匯率美元指數!C1364</f>
        <v>0</v>
      </c>
      <c r="M1363" s="39">
        <f>新台幣匯率美元指數!D1364</f>
        <v>0</v>
      </c>
      <c r="N1363" s="27" t="e">
        <f>VLOOKUP($B1363,外資期貨未平倉口數!$A$4:$M$499,4,FALSE)</f>
        <v>#N/A</v>
      </c>
      <c r="O1363" s="27" t="e">
        <f>VLOOKUP($B1363,外資期貨未平倉口數!$A$4:$M$499,9,FALSE)</f>
        <v>#N/A</v>
      </c>
      <c r="P1363" s="27" t="e">
        <f>VLOOKUP($B1363,外資期貨未平倉口數!$A$4:$M$499,10,FALSE)</f>
        <v>#N/A</v>
      </c>
      <c r="Q1363" s="27" t="e">
        <f>VLOOKUP($B1363,外資期貨未平倉口數!$A$4:$M$499,11,FALSE)</f>
        <v>#N/A</v>
      </c>
      <c r="R1363" s="64" t="e">
        <f>VLOOKUP($B1363,選擇權未平倉餘額!$A$4:$I$500,6,FALSE)</f>
        <v>#N/A</v>
      </c>
      <c r="S1363" s="64" t="e">
        <f>VLOOKUP($B1363,選擇權未平倉餘額!$A$4:$I$500,7,FALSE)</f>
        <v>#N/A</v>
      </c>
      <c r="T1363" s="64" t="e">
        <f>VLOOKUP($B1363,選擇權未平倉餘額!$A$4:$I$500,8,FALSE)</f>
        <v>#N/A</v>
      </c>
      <c r="U1363" s="64" t="e">
        <f>VLOOKUP($B1363,選擇權未平倉餘額!$A$4:$I$500,9,FALSE)</f>
        <v>#N/A</v>
      </c>
      <c r="V1363" s="39" t="e">
        <f>VLOOKUP($B1363,臺指選擇權P_C_Ratios!$A$4:$C$500,3,FALSE)</f>
        <v>#N/A</v>
      </c>
      <c r="W1363" s="41" t="e">
        <f>VLOOKUP($B1363,散戶多空比!$A$6:$L$500,12,FALSE)</f>
        <v>#N/A</v>
      </c>
      <c r="X1363" s="40" t="e">
        <f>VLOOKUP($B1363,期貨大額交易人未沖銷部位!$A$4:$O$499,4,FALSE)</f>
        <v>#N/A</v>
      </c>
      <c r="Y1363" s="40" t="e">
        <f>VLOOKUP($B1363,期貨大額交易人未沖銷部位!$A$4:$O$499,7,FALSE)</f>
        <v>#N/A</v>
      </c>
      <c r="Z1363" s="40" t="e">
        <f>VLOOKUP($B1363,期貨大額交易人未沖銷部位!$A$4:$O$499,10,FALSE)</f>
        <v>#N/A</v>
      </c>
      <c r="AA1363" s="40" t="e">
        <f>VLOOKUP($B1363,期貨大額交易人未沖銷部位!$A$4:$O$499,13,FALSE)</f>
        <v>#N/A</v>
      </c>
      <c r="AB1363" s="40" t="e">
        <f>VLOOKUP($B1363,期貨大額交易人未沖銷部位!$A$4:$O$499,14,FALSE)</f>
        <v>#N/A</v>
      </c>
      <c r="AC1363" s="40" t="e">
        <f>VLOOKUP($B1363,期貨大額交易人未沖銷部位!$A$4:$O$499,15,FALSE)</f>
        <v>#N/A</v>
      </c>
      <c r="AD1363" s="33" t="e">
        <f>VLOOKUP($B1363,三大美股走勢!$A$4:$J$495,4,FALSE)</f>
        <v>#N/A</v>
      </c>
      <c r="AE1363" s="33" t="e">
        <f>VLOOKUP($B1363,三大美股走勢!$A$4:$J$495,7,FALSE)</f>
        <v>#N/A</v>
      </c>
      <c r="AF1363" s="33" t="e">
        <f>VLOOKUP($B1363,三大美股走勢!$A$4:$J$495,10,FALSE)</f>
        <v>#N/A</v>
      </c>
    </row>
    <row r="1364" spans="2:32">
      <c r="B1364" s="32">
        <v>44143</v>
      </c>
      <c r="C1364" s="33" t="e">
        <f>VLOOKUP($B1364,大盤與近月台指!$A$4:$I$499,2,FALSE)</f>
        <v>#N/A</v>
      </c>
      <c r="D1364" s="34" t="e">
        <f>VLOOKUP($B1364,大盤與近月台指!$A$4:$I$499,3,FALSE)</f>
        <v>#N/A</v>
      </c>
      <c r="E1364" s="35" t="e">
        <f>VLOOKUP($B1364,大盤與近月台指!$A$4:$I$499,4,FALSE)</f>
        <v>#N/A</v>
      </c>
      <c r="F1364" s="33" t="e">
        <f>VLOOKUP($B1364,大盤與近月台指!$A$4:$I$499,5,FALSE)</f>
        <v>#N/A</v>
      </c>
      <c r="G1364" s="49" t="e">
        <f>VLOOKUP($B1364,三大法人買賣超!$A$4:$I$500,3,FALSE)</f>
        <v>#N/A</v>
      </c>
      <c r="H1364" s="34" t="e">
        <f>VLOOKUP($B1364,三大法人買賣超!$A$4:$I$500,5,FALSE)</f>
        <v>#N/A</v>
      </c>
      <c r="I1364" s="27" t="e">
        <f>VLOOKUP($B1364,三大法人買賣超!$A$4:$I$500,7,FALSE)</f>
        <v>#N/A</v>
      </c>
      <c r="J1364" s="27" t="e">
        <f>VLOOKUP($B1364,三大法人買賣超!$A$4:$I$500,9,FALSE)</f>
        <v>#N/A</v>
      </c>
      <c r="K1364" s="37">
        <f>新台幣匯率美元指數!B1365</f>
        <v>0</v>
      </c>
      <c r="L1364" s="38">
        <f>新台幣匯率美元指數!C1365</f>
        <v>0</v>
      </c>
      <c r="M1364" s="39">
        <f>新台幣匯率美元指數!D1365</f>
        <v>0</v>
      </c>
      <c r="N1364" s="27" t="e">
        <f>VLOOKUP($B1364,外資期貨未平倉口數!$A$4:$M$499,4,FALSE)</f>
        <v>#N/A</v>
      </c>
      <c r="O1364" s="27" t="e">
        <f>VLOOKUP($B1364,外資期貨未平倉口數!$A$4:$M$499,9,FALSE)</f>
        <v>#N/A</v>
      </c>
      <c r="P1364" s="27" t="e">
        <f>VLOOKUP($B1364,外資期貨未平倉口數!$A$4:$M$499,10,FALSE)</f>
        <v>#N/A</v>
      </c>
      <c r="Q1364" s="27" t="e">
        <f>VLOOKUP($B1364,外資期貨未平倉口數!$A$4:$M$499,11,FALSE)</f>
        <v>#N/A</v>
      </c>
      <c r="R1364" s="64" t="e">
        <f>VLOOKUP($B1364,選擇權未平倉餘額!$A$4:$I$500,6,FALSE)</f>
        <v>#N/A</v>
      </c>
      <c r="S1364" s="64" t="e">
        <f>VLOOKUP($B1364,選擇權未平倉餘額!$A$4:$I$500,7,FALSE)</f>
        <v>#N/A</v>
      </c>
      <c r="T1364" s="64" t="e">
        <f>VLOOKUP($B1364,選擇權未平倉餘額!$A$4:$I$500,8,FALSE)</f>
        <v>#N/A</v>
      </c>
      <c r="U1364" s="64" t="e">
        <f>VLOOKUP($B1364,選擇權未平倉餘額!$A$4:$I$500,9,FALSE)</f>
        <v>#N/A</v>
      </c>
      <c r="V1364" s="39" t="e">
        <f>VLOOKUP($B1364,臺指選擇權P_C_Ratios!$A$4:$C$500,3,FALSE)</f>
        <v>#N/A</v>
      </c>
      <c r="W1364" s="41" t="e">
        <f>VLOOKUP($B1364,散戶多空比!$A$6:$L$500,12,FALSE)</f>
        <v>#N/A</v>
      </c>
      <c r="X1364" s="40" t="e">
        <f>VLOOKUP($B1364,期貨大額交易人未沖銷部位!$A$4:$O$499,4,FALSE)</f>
        <v>#N/A</v>
      </c>
      <c r="Y1364" s="40" t="e">
        <f>VLOOKUP($B1364,期貨大額交易人未沖銷部位!$A$4:$O$499,7,FALSE)</f>
        <v>#N/A</v>
      </c>
      <c r="Z1364" s="40" t="e">
        <f>VLOOKUP($B1364,期貨大額交易人未沖銷部位!$A$4:$O$499,10,FALSE)</f>
        <v>#N/A</v>
      </c>
      <c r="AA1364" s="40" t="e">
        <f>VLOOKUP($B1364,期貨大額交易人未沖銷部位!$A$4:$O$499,13,FALSE)</f>
        <v>#N/A</v>
      </c>
      <c r="AB1364" s="40" t="e">
        <f>VLOOKUP($B1364,期貨大額交易人未沖銷部位!$A$4:$O$499,14,FALSE)</f>
        <v>#N/A</v>
      </c>
      <c r="AC1364" s="40" t="e">
        <f>VLOOKUP($B1364,期貨大額交易人未沖銷部位!$A$4:$O$499,15,FALSE)</f>
        <v>#N/A</v>
      </c>
      <c r="AD1364" s="33" t="e">
        <f>VLOOKUP($B1364,三大美股走勢!$A$4:$J$495,4,FALSE)</f>
        <v>#N/A</v>
      </c>
      <c r="AE1364" s="33" t="e">
        <f>VLOOKUP($B1364,三大美股走勢!$A$4:$J$495,7,FALSE)</f>
        <v>#N/A</v>
      </c>
      <c r="AF1364" s="33" t="e">
        <f>VLOOKUP($B1364,三大美股走勢!$A$4:$J$495,10,FALSE)</f>
        <v>#N/A</v>
      </c>
    </row>
    <row r="1365" spans="2:32">
      <c r="B1365" s="32">
        <v>44144</v>
      </c>
      <c r="C1365" s="33" t="e">
        <f>VLOOKUP($B1365,大盤與近月台指!$A$4:$I$499,2,FALSE)</f>
        <v>#N/A</v>
      </c>
      <c r="D1365" s="34" t="e">
        <f>VLOOKUP($B1365,大盤與近月台指!$A$4:$I$499,3,FALSE)</f>
        <v>#N/A</v>
      </c>
      <c r="E1365" s="35" t="e">
        <f>VLOOKUP($B1365,大盤與近月台指!$A$4:$I$499,4,FALSE)</f>
        <v>#N/A</v>
      </c>
      <c r="F1365" s="33" t="e">
        <f>VLOOKUP($B1365,大盤與近月台指!$A$4:$I$499,5,FALSE)</f>
        <v>#N/A</v>
      </c>
      <c r="G1365" s="49" t="e">
        <f>VLOOKUP($B1365,三大法人買賣超!$A$4:$I$500,3,FALSE)</f>
        <v>#N/A</v>
      </c>
      <c r="H1365" s="34" t="e">
        <f>VLOOKUP($B1365,三大法人買賣超!$A$4:$I$500,5,FALSE)</f>
        <v>#N/A</v>
      </c>
      <c r="I1365" s="27" t="e">
        <f>VLOOKUP($B1365,三大法人買賣超!$A$4:$I$500,7,FALSE)</f>
        <v>#N/A</v>
      </c>
      <c r="J1365" s="27" t="e">
        <f>VLOOKUP($B1365,三大法人買賣超!$A$4:$I$500,9,FALSE)</f>
        <v>#N/A</v>
      </c>
      <c r="K1365" s="37">
        <f>新台幣匯率美元指數!B1366</f>
        <v>0</v>
      </c>
      <c r="L1365" s="38">
        <f>新台幣匯率美元指數!C1366</f>
        <v>0</v>
      </c>
      <c r="M1365" s="39">
        <f>新台幣匯率美元指數!D1366</f>
        <v>0</v>
      </c>
      <c r="N1365" s="27" t="e">
        <f>VLOOKUP($B1365,外資期貨未平倉口數!$A$4:$M$499,4,FALSE)</f>
        <v>#N/A</v>
      </c>
      <c r="O1365" s="27" t="e">
        <f>VLOOKUP($B1365,外資期貨未平倉口數!$A$4:$M$499,9,FALSE)</f>
        <v>#N/A</v>
      </c>
      <c r="P1365" s="27" t="e">
        <f>VLOOKUP($B1365,外資期貨未平倉口數!$A$4:$M$499,10,FALSE)</f>
        <v>#N/A</v>
      </c>
      <c r="Q1365" s="27" t="e">
        <f>VLOOKUP($B1365,外資期貨未平倉口數!$A$4:$M$499,11,FALSE)</f>
        <v>#N/A</v>
      </c>
      <c r="R1365" s="64" t="e">
        <f>VLOOKUP($B1365,選擇權未平倉餘額!$A$4:$I$500,6,FALSE)</f>
        <v>#N/A</v>
      </c>
      <c r="S1365" s="64" t="e">
        <f>VLOOKUP($B1365,選擇權未平倉餘額!$A$4:$I$500,7,FALSE)</f>
        <v>#N/A</v>
      </c>
      <c r="T1365" s="64" t="e">
        <f>VLOOKUP($B1365,選擇權未平倉餘額!$A$4:$I$500,8,FALSE)</f>
        <v>#N/A</v>
      </c>
      <c r="U1365" s="64" t="e">
        <f>VLOOKUP($B1365,選擇權未平倉餘額!$A$4:$I$500,9,FALSE)</f>
        <v>#N/A</v>
      </c>
      <c r="V1365" s="39" t="e">
        <f>VLOOKUP($B1365,臺指選擇權P_C_Ratios!$A$4:$C$500,3,FALSE)</f>
        <v>#N/A</v>
      </c>
      <c r="W1365" s="41" t="e">
        <f>VLOOKUP($B1365,散戶多空比!$A$6:$L$500,12,FALSE)</f>
        <v>#N/A</v>
      </c>
      <c r="X1365" s="40" t="e">
        <f>VLOOKUP($B1365,期貨大額交易人未沖銷部位!$A$4:$O$499,4,FALSE)</f>
        <v>#N/A</v>
      </c>
      <c r="Y1365" s="40" t="e">
        <f>VLOOKUP($B1365,期貨大額交易人未沖銷部位!$A$4:$O$499,7,FALSE)</f>
        <v>#N/A</v>
      </c>
      <c r="Z1365" s="40" t="e">
        <f>VLOOKUP($B1365,期貨大額交易人未沖銷部位!$A$4:$O$499,10,FALSE)</f>
        <v>#N/A</v>
      </c>
      <c r="AA1365" s="40" t="e">
        <f>VLOOKUP($B1365,期貨大額交易人未沖銷部位!$A$4:$O$499,13,FALSE)</f>
        <v>#N/A</v>
      </c>
      <c r="AB1365" s="40" t="e">
        <f>VLOOKUP($B1365,期貨大額交易人未沖銷部位!$A$4:$O$499,14,FALSE)</f>
        <v>#N/A</v>
      </c>
      <c r="AC1365" s="40" t="e">
        <f>VLOOKUP($B1365,期貨大額交易人未沖銷部位!$A$4:$O$499,15,FALSE)</f>
        <v>#N/A</v>
      </c>
      <c r="AD1365" s="33" t="e">
        <f>VLOOKUP($B1365,三大美股走勢!$A$4:$J$495,4,FALSE)</f>
        <v>#N/A</v>
      </c>
      <c r="AE1365" s="33" t="e">
        <f>VLOOKUP($B1365,三大美股走勢!$A$4:$J$495,7,FALSE)</f>
        <v>#N/A</v>
      </c>
      <c r="AF1365" s="33" t="e">
        <f>VLOOKUP($B1365,三大美股走勢!$A$4:$J$495,10,FALSE)</f>
        <v>#N/A</v>
      </c>
    </row>
    <row r="1366" spans="2:32">
      <c r="B1366" s="32">
        <v>44145</v>
      </c>
      <c r="C1366" s="33" t="e">
        <f>VLOOKUP($B1366,大盤與近月台指!$A$4:$I$499,2,FALSE)</f>
        <v>#N/A</v>
      </c>
      <c r="D1366" s="34" t="e">
        <f>VLOOKUP($B1366,大盤與近月台指!$A$4:$I$499,3,FALSE)</f>
        <v>#N/A</v>
      </c>
      <c r="E1366" s="35" t="e">
        <f>VLOOKUP($B1366,大盤與近月台指!$A$4:$I$499,4,FALSE)</f>
        <v>#N/A</v>
      </c>
      <c r="F1366" s="33" t="e">
        <f>VLOOKUP($B1366,大盤與近月台指!$A$4:$I$499,5,FALSE)</f>
        <v>#N/A</v>
      </c>
      <c r="G1366" s="49" t="e">
        <f>VLOOKUP($B1366,三大法人買賣超!$A$4:$I$500,3,FALSE)</f>
        <v>#N/A</v>
      </c>
      <c r="H1366" s="34" t="e">
        <f>VLOOKUP($B1366,三大法人買賣超!$A$4:$I$500,5,FALSE)</f>
        <v>#N/A</v>
      </c>
      <c r="I1366" s="27" t="e">
        <f>VLOOKUP($B1366,三大法人買賣超!$A$4:$I$500,7,FALSE)</f>
        <v>#N/A</v>
      </c>
      <c r="J1366" s="27" t="e">
        <f>VLOOKUP($B1366,三大法人買賣超!$A$4:$I$500,9,FALSE)</f>
        <v>#N/A</v>
      </c>
      <c r="K1366" s="37">
        <f>新台幣匯率美元指數!B1367</f>
        <v>0</v>
      </c>
      <c r="L1366" s="38">
        <f>新台幣匯率美元指數!C1367</f>
        <v>0</v>
      </c>
      <c r="M1366" s="39">
        <f>新台幣匯率美元指數!D1367</f>
        <v>0</v>
      </c>
      <c r="N1366" s="27" t="e">
        <f>VLOOKUP($B1366,外資期貨未平倉口數!$A$4:$M$499,4,FALSE)</f>
        <v>#N/A</v>
      </c>
      <c r="O1366" s="27" t="e">
        <f>VLOOKUP($B1366,外資期貨未平倉口數!$A$4:$M$499,9,FALSE)</f>
        <v>#N/A</v>
      </c>
      <c r="P1366" s="27" t="e">
        <f>VLOOKUP($B1366,外資期貨未平倉口數!$A$4:$M$499,10,FALSE)</f>
        <v>#N/A</v>
      </c>
      <c r="Q1366" s="27" t="e">
        <f>VLOOKUP($B1366,外資期貨未平倉口數!$A$4:$M$499,11,FALSE)</f>
        <v>#N/A</v>
      </c>
      <c r="R1366" s="64" t="e">
        <f>VLOOKUP($B1366,選擇權未平倉餘額!$A$4:$I$500,6,FALSE)</f>
        <v>#N/A</v>
      </c>
      <c r="S1366" s="64" t="e">
        <f>VLOOKUP($B1366,選擇權未平倉餘額!$A$4:$I$500,7,FALSE)</f>
        <v>#N/A</v>
      </c>
      <c r="T1366" s="64" t="e">
        <f>VLOOKUP($B1366,選擇權未平倉餘額!$A$4:$I$500,8,FALSE)</f>
        <v>#N/A</v>
      </c>
      <c r="U1366" s="64" t="e">
        <f>VLOOKUP($B1366,選擇權未平倉餘額!$A$4:$I$500,9,FALSE)</f>
        <v>#N/A</v>
      </c>
      <c r="V1366" s="39" t="e">
        <f>VLOOKUP($B1366,臺指選擇權P_C_Ratios!$A$4:$C$500,3,FALSE)</f>
        <v>#N/A</v>
      </c>
      <c r="W1366" s="41" t="e">
        <f>VLOOKUP($B1366,散戶多空比!$A$6:$L$500,12,FALSE)</f>
        <v>#N/A</v>
      </c>
      <c r="X1366" s="40" t="e">
        <f>VLOOKUP($B1366,期貨大額交易人未沖銷部位!$A$4:$O$499,4,FALSE)</f>
        <v>#N/A</v>
      </c>
      <c r="Y1366" s="40" t="e">
        <f>VLOOKUP($B1366,期貨大額交易人未沖銷部位!$A$4:$O$499,7,FALSE)</f>
        <v>#N/A</v>
      </c>
      <c r="Z1366" s="40" t="e">
        <f>VLOOKUP($B1366,期貨大額交易人未沖銷部位!$A$4:$O$499,10,FALSE)</f>
        <v>#N/A</v>
      </c>
      <c r="AA1366" s="40" t="e">
        <f>VLOOKUP($B1366,期貨大額交易人未沖銷部位!$A$4:$O$499,13,FALSE)</f>
        <v>#N/A</v>
      </c>
      <c r="AB1366" s="40" t="e">
        <f>VLOOKUP($B1366,期貨大額交易人未沖銷部位!$A$4:$O$499,14,FALSE)</f>
        <v>#N/A</v>
      </c>
      <c r="AC1366" s="40" t="e">
        <f>VLOOKUP($B1366,期貨大額交易人未沖銷部位!$A$4:$O$499,15,FALSE)</f>
        <v>#N/A</v>
      </c>
      <c r="AD1366" s="33" t="e">
        <f>VLOOKUP($B1366,三大美股走勢!$A$4:$J$495,4,FALSE)</f>
        <v>#N/A</v>
      </c>
      <c r="AE1366" s="33" t="e">
        <f>VLOOKUP($B1366,三大美股走勢!$A$4:$J$495,7,FALSE)</f>
        <v>#N/A</v>
      </c>
      <c r="AF1366" s="33" t="e">
        <f>VLOOKUP($B1366,三大美股走勢!$A$4:$J$495,10,FALSE)</f>
        <v>#N/A</v>
      </c>
    </row>
    <row r="1367" spans="2:32">
      <c r="B1367" s="32">
        <v>44146</v>
      </c>
      <c r="C1367" s="33" t="e">
        <f>VLOOKUP($B1367,大盤與近月台指!$A$4:$I$499,2,FALSE)</f>
        <v>#N/A</v>
      </c>
      <c r="D1367" s="34" t="e">
        <f>VLOOKUP($B1367,大盤與近月台指!$A$4:$I$499,3,FALSE)</f>
        <v>#N/A</v>
      </c>
      <c r="E1367" s="35" t="e">
        <f>VLOOKUP($B1367,大盤與近月台指!$A$4:$I$499,4,FALSE)</f>
        <v>#N/A</v>
      </c>
      <c r="F1367" s="33" t="e">
        <f>VLOOKUP($B1367,大盤與近月台指!$A$4:$I$499,5,FALSE)</f>
        <v>#N/A</v>
      </c>
      <c r="G1367" s="49" t="e">
        <f>VLOOKUP($B1367,三大法人買賣超!$A$4:$I$500,3,FALSE)</f>
        <v>#N/A</v>
      </c>
      <c r="H1367" s="34" t="e">
        <f>VLOOKUP($B1367,三大法人買賣超!$A$4:$I$500,5,FALSE)</f>
        <v>#N/A</v>
      </c>
      <c r="I1367" s="27" t="e">
        <f>VLOOKUP($B1367,三大法人買賣超!$A$4:$I$500,7,FALSE)</f>
        <v>#N/A</v>
      </c>
      <c r="J1367" s="27" t="e">
        <f>VLOOKUP($B1367,三大法人買賣超!$A$4:$I$500,9,FALSE)</f>
        <v>#N/A</v>
      </c>
      <c r="K1367" s="37">
        <f>新台幣匯率美元指數!B1368</f>
        <v>0</v>
      </c>
      <c r="L1367" s="38">
        <f>新台幣匯率美元指數!C1368</f>
        <v>0</v>
      </c>
      <c r="M1367" s="39">
        <f>新台幣匯率美元指數!D1368</f>
        <v>0</v>
      </c>
      <c r="N1367" s="27" t="e">
        <f>VLOOKUP($B1367,外資期貨未平倉口數!$A$4:$M$499,4,FALSE)</f>
        <v>#N/A</v>
      </c>
      <c r="O1367" s="27" t="e">
        <f>VLOOKUP($B1367,外資期貨未平倉口數!$A$4:$M$499,9,FALSE)</f>
        <v>#N/A</v>
      </c>
      <c r="P1367" s="27" t="e">
        <f>VLOOKUP($B1367,外資期貨未平倉口數!$A$4:$M$499,10,FALSE)</f>
        <v>#N/A</v>
      </c>
      <c r="Q1367" s="27" t="e">
        <f>VLOOKUP($B1367,外資期貨未平倉口數!$A$4:$M$499,11,FALSE)</f>
        <v>#N/A</v>
      </c>
      <c r="R1367" s="64" t="e">
        <f>VLOOKUP($B1367,選擇權未平倉餘額!$A$4:$I$500,6,FALSE)</f>
        <v>#N/A</v>
      </c>
      <c r="S1367" s="64" t="e">
        <f>VLOOKUP($B1367,選擇權未平倉餘額!$A$4:$I$500,7,FALSE)</f>
        <v>#N/A</v>
      </c>
      <c r="T1367" s="64" t="e">
        <f>VLOOKUP($B1367,選擇權未平倉餘額!$A$4:$I$500,8,FALSE)</f>
        <v>#N/A</v>
      </c>
      <c r="U1367" s="64" t="e">
        <f>VLOOKUP($B1367,選擇權未平倉餘額!$A$4:$I$500,9,FALSE)</f>
        <v>#N/A</v>
      </c>
      <c r="V1367" s="39" t="e">
        <f>VLOOKUP($B1367,臺指選擇權P_C_Ratios!$A$4:$C$500,3,FALSE)</f>
        <v>#N/A</v>
      </c>
      <c r="W1367" s="41" t="e">
        <f>VLOOKUP($B1367,散戶多空比!$A$6:$L$500,12,FALSE)</f>
        <v>#N/A</v>
      </c>
      <c r="X1367" s="40" t="e">
        <f>VLOOKUP($B1367,期貨大額交易人未沖銷部位!$A$4:$O$499,4,FALSE)</f>
        <v>#N/A</v>
      </c>
      <c r="Y1367" s="40" t="e">
        <f>VLOOKUP($B1367,期貨大額交易人未沖銷部位!$A$4:$O$499,7,FALSE)</f>
        <v>#N/A</v>
      </c>
      <c r="Z1367" s="40" t="e">
        <f>VLOOKUP($B1367,期貨大額交易人未沖銷部位!$A$4:$O$499,10,FALSE)</f>
        <v>#N/A</v>
      </c>
      <c r="AA1367" s="40" t="e">
        <f>VLOOKUP($B1367,期貨大額交易人未沖銷部位!$A$4:$O$499,13,FALSE)</f>
        <v>#N/A</v>
      </c>
      <c r="AB1367" s="40" t="e">
        <f>VLOOKUP($B1367,期貨大額交易人未沖銷部位!$A$4:$O$499,14,FALSE)</f>
        <v>#N/A</v>
      </c>
      <c r="AC1367" s="40" t="e">
        <f>VLOOKUP($B1367,期貨大額交易人未沖銷部位!$A$4:$O$499,15,FALSE)</f>
        <v>#N/A</v>
      </c>
      <c r="AD1367" s="33" t="e">
        <f>VLOOKUP($B1367,三大美股走勢!$A$4:$J$495,4,FALSE)</f>
        <v>#N/A</v>
      </c>
      <c r="AE1367" s="33" t="e">
        <f>VLOOKUP($B1367,三大美股走勢!$A$4:$J$495,7,FALSE)</f>
        <v>#N/A</v>
      </c>
      <c r="AF1367" s="33" t="e">
        <f>VLOOKUP($B1367,三大美股走勢!$A$4:$J$495,10,FALSE)</f>
        <v>#N/A</v>
      </c>
    </row>
    <row r="1368" spans="2:32">
      <c r="B1368" s="32">
        <v>44147</v>
      </c>
      <c r="C1368" s="33" t="e">
        <f>VLOOKUP($B1368,大盤與近月台指!$A$4:$I$499,2,FALSE)</f>
        <v>#N/A</v>
      </c>
      <c r="D1368" s="34" t="e">
        <f>VLOOKUP($B1368,大盤與近月台指!$A$4:$I$499,3,FALSE)</f>
        <v>#N/A</v>
      </c>
      <c r="E1368" s="35" t="e">
        <f>VLOOKUP($B1368,大盤與近月台指!$A$4:$I$499,4,FALSE)</f>
        <v>#N/A</v>
      </c>
      <c r="F1368" s="33" t="e">
        <f>VLOOKUP($B1368,大盤與近月台指!$A$4:$I$499,5,FALSE)</f>
        <v>#N/A</v>
      </c>
      <c r="G1368" s="49" t="e">
        <f>VLOOKUP($B1368,三大法人買賣超!$A$4:$I$500,3,FALSE)</f>
        <v>#N/A</v>
      </c>
      <c r="H1368" s="34" t="e">
        <f>VLOOKUP($B1368,三大法人買賣超!$A$4:$I$500,5,FALSE)</f>
        <v>#N/A</v>
      </c>
      <c r="I1368" s="27" t="e">
        <f>VLOOKUP($B1368,三大法人買賣超!$A$4:$I$500,7,FALSE)</f>
        <v>#N/A</v>
      </c>
      <c r="J1368" s="27" t="e">
        <f>VLOOKUP($B1368,三大法人買賣超!$A$4:$I$500,9,FALSE)</f>
        <v>#N/A</v>
      </c>
      <c r="K1368" s="37">
        <f>新台幣匯率美元指數!B1369</f>
        <v>0</v>
      </c>
      <c r="L1368" s="38">
        <f>新台幣匯率美元指數!C1369</f>
        <v>0</v>
      </c>
      <c r="M1368" s="39">
        <f>新台幣匯率美元指數!D1369</f>
        <v>0</v>
      </c>
      <c r="N1368" s="27" t="e">
        <f>VLOOKUP($B1368,外資期貨未平倉口數!$A$4:$M$499,4,FALSE)</f>
        <v>#N/A</v>
      </c>
      <c r="O1368" s="27" t="e">
        <f>VLOOKUP($B1368,外資期貨未平倉口數!$A$4:$M$499,9,FALSE)</f>
        <v>#N/A</v>
      </c>
      <c r="P1368" s="27" t="e">
        <f>VLOOKUP($B1368,外資期貨未平倉口數!$A$4:$M$499,10,FALSE)</f>
        <v>#N/A</v>
      </c>
      <c r="Q1368" s="27" t="e">
        <f>VLOOKUP($B1368,外資期貨未平倉口數!$A$4:$M$499,11,FALSE)</f>
        <v>#N/A</v>
      </c>
      <c r="R1368" s="64" t="e">
        <f>VLOOKUP($B1368,選擇權未平倉餘額!$A$4:$I$500,6,FALSE)</f>
        <v>#N/A</v>
      </c>
      <c r="S1368" s="64" t="e">
        <f>VLOOKUP($B1368,選擇權未平倉餘額!$A$4:$I$500,7,FALSE)</f>
        <v>#N/A</v>
      </c>
      <c r="T1368" s="64" t="e">
        <f>VLOOKUP($B1368,選擇權未平倉餘額!$A$4:$I$500,8,FALSE)</f>
        <v>#N/A</v>
      </c>
      <c r="U1368" s="64" t="e">
        <f>VLOOKUP($B1368,選擇權未平倉餘額!$A$4:$I$500,9,FALSE)</f>
        <v>#N/A</v>
      </c>
      <c r="V1368" s="39" t="e">
        <f>VLOOKUP($B1368,臺指選擇權P_C_Ratios!$A$4:$C$500,3,FALSE)</f>
        <v>#N/A</v>
      </c>
      <c r="W1368" s="41" t="e">
        <f>VLOOKUP($B1368,散戶多空比!$A$6:$L$500,12,FALSE)</f>
        <v>#N/A</v>
      </c>
      <c r="X1368" s="40" t="e">
        <f>VLOOKUP($B1368,期貨大額交易人未沖銷部位!$A$4:$O$499,4,FALSE)</f>
        <v>#N/A</v>
      </c>
      <c r="Y1368" s="40" t="e">
        <f>VLOOKUP($B1368,期貨大額交易人未沖銷部位!$A$4:$O$499,7,FALSE)</f>
        <v>#N/A</v>
      </c>
      <c r="Z1368" s="40" t="e">
        <f>VLOOKUP($B1368,期貨大額交易人未沖銷部位!$A$4:$O$499,10,FALSE)</f>
        <v>#N/A</v>
      </c>
      <c r="AA1368" s="40" t="e">
        <f>VLOOKUP($B1368,期貨大額交易人未沖銷部位!$A$4:$O$499,13,FALSE)</f>
        <v>#N/A</v>
      </c>
      <c r="AB1368" s="40" t="e">
        <f>VLOOKUP($B1368,期貨大額交易人未沖銷部位!$A$4:$O$499,14,FALSE)</f>
        <v>#N/A</v>
      </c>
      <c r="AC1368" s="40" t="e">
        <f>VLOOKUP($B1368,期貨大額交易人未沖銷部位!$A$4:$O$499,15,FALSE)</f>
        <v>#N/A</v>
      </c>
      <c r="AD1368" s="33" t="e">
        <f>VLOOKUP($B1368,三大美股走勢!$A$4:$J$495,4,FALSE)</f>
        <v>#N/A</v>
      </c>
      <c r="AE1368" s="33" t="e">
        <f>VLOOKUP($B1368,三大美股走勢!$A$4:$J$495,7,FALSE)</f>
        <v>#N/A</v>
      </c>
      <c r="AF1368" s="33" t="e">
        <f>VLOOKUP($B1368,三大美股走勢!$A$4:$J$495,10,FALSE)</f>
        <v>#N/A</v>
      </c>
    </row>
    <row r="1369" spans="2:32">
      <c r="B1369" s="32">
        <v>44148</v>
      </c>
      <c r="C1369" s="33" t="e">
        <f>VLOOKUP($B1369,大盤與近月台指!$A$4:$I$499,2,FALSE)</f>
        <v>#N/A</v>
      </c>
      <c r="D1369" s="34" t="e">
        <f>VLOOKUP($B1369,大盤與近月台指!$A$4:$I$499,3,FALSE)</f>
        <v>#N/A</v>
      </c>
      <c r="E1369" s="35" t="e">
        <f>VLOOKUP($B1369,大盤與近月台指!$A$4:$I$499,4,FALSE)</f>
        <v>#N/A</v>
      </c>
      <c r="F1369" s="33" t="e">
        <f>VLOOKUP($B1369,大盤與近月台指!$A$4:$I$499,5,FALSE)</f>
        <v>#N/A</v>
      </c>
      <c r="G1369" s="49" t="e">
        <f>VLOOKUP($B1369,三大法人買賣超!$A$4:$I$500,3,FALSE)</f>
        <v>#N/A</v>
      </c>
      <c r="H1369" s="34" t="e">
        <f>VLOOKUP($B1369,三大法人買賣超!$A$4:$I$500,5,FALSE)</f>
        <v>#N/A</v>
      </c>
      <c r="I1369" s="27" t="e">
        <f>VLOOKUP($B1369,三大法人買賣超!$A$4:$I$500,7,FALSE)</f>
        <v>#N/A</v>
      </c>
      <c r="J1369" s="27" t="e">
        <f>VLOOKUP($B1369,三大法人買賣超!$A$4:$I$500,9,FALSE)</f>
        <v>#N/A</v>
      </c>
      <c r="K1369" s="37">
        <f>新台幣匯率美元指數!B1370</f>
        <v>0</v>
      </c>
      <c r="L1369" s="38">
        <f>新台幣匯率美元指數!C1370</f>
        <v>0</v>
      </c>
      <c r="M1369" s="39">
        <f>新台幣匯率美元指數!D1370</f>
        <v>0</v>
      </c>
      <c r="N1369" s="27" t="e">
        <f>VLOOKUP($B1369,外資期貨未平倉口數!$A$4:$M$499,4,FALSE)</f>
        <v>#N/A</v>
      </c>
      <c r="O1369" s="27" t="e">
        <f>VLOOKUP($B1369,外資期貨未平倉口數!$A$4:$M$499,9,FALSE)</f>
        <v>#N/A</v>
      </c>
      <c r="P1369" s="27" t="e">
        <f>VLOOKUP($B1369,外資期貨未平倉口數!$A$4:$M$499,10,FALSE)</f>
        <v>#N/A</v>
      </c>
      <c r="Q1369" s="27" t="e">
        <f>VLOOKUP($B1369,外資期貨未平倉口數!$A$4:$M$499,11,FALSE)</f>
        <v>#N/A</v>
      </c>
      <c r="R1369" s="64" t="e">
        <f>VLOOKUP($B1369,選擇權未平倉餘額!$A$4:$I$500,6,FALSE)</f>
        <v>#N/A</v>
      </c>
      <c r="S1369" s="64" t="e">
        <f>VLOOKUP($B1369,選擇權未平倉餘額!$A$4:$I$500,7,FALSE)</f>
        <v>#N/A</v>
      </c>
      <c r="T1369" s="64" t="e">
        <f>VLOOKUP($B1369,選擇權未平倉餘額!$A$4:$I$500,8,FALSE)</f>
        <v>#N/A</v>
      </c>
      <c r="U1369" s="64" t="e">
        <f>VLOOKUP($B1369,選擇權未平倉餘額!$A$4:$I$500,9,FALSE)</f>
        <v>#N/A</v>
      </c>
      <c r="V1369" s="39" t="e">
        <f>VLOOKUP($B1369,臺指選擇權P_C_Ratios!$A$4:$C$500,3,FALSE)</f>
        <v>#N/A</v>
      </c>
      <c r="W1369" s="41" t="e">
        <f>VLOOKUP($B1369,散戶多空比!$A$6:$L$500,12,FALSE)</f>
        <v>#N/A</v>
      </c>
      <c r="X1369" s="40" t="e">
        <f>VLOOKUP($B1369,期貨大額交易人未沖銷部位!$A$4:$O$499,4,FALSE)</f>
        <v>#N/A</v>
      </c>
      <c r="Y1369" s="40" t="e">
        <f>VLOOKUP($B1369,期貨大額交易人未沖銷部位!$A$4:$O$499,7,FALSE)</f>
        <v>#N/A</v>
      </c>
      <c r="Z1369" s="40" t="e">
        <f>VLOOKUP($B1369,期貨大額交易人未沖銷部位!$A$4:$O$499,10,FALSE)</f>
        <v>#N/A</v>
      </c>
      <c r="AA1369" s="40" t="e">
        <f>VLOOKUP($B1369,期貨大額交易人未沖銷部位!$A$4:$O$499,13,FALSE)</f>
        <v>#N/A</v>
      </c>
      <c r="AB1369" s="40" t="e">
        <f>VLOOKUP($B1369,期貨大額交易人未沖銷部位!$A$4:$O$499,14,FALSE)</f>
        <v>#N/A</v>
      </c>
      <c r="AC1369" s="40" t="e">
        <f>VLOOKUP($B1369,期貨大額交易人未沖銷部位!$A$4:$O$499,15,FALSE)</f>
        <v>#N/A</v>
      </c>
      <c r="AD1369" s="33" t="e">
        <f>VLOOKUP($B1369,三大美股走勢!$A$4:$J$495,4,FALSE)</f>
        <v>#N/A</v>
      </c>
      <c r="AE1369" s="33" t="e">
        <f>VLOOKUP($B1369,三大美股走勢!$A$4:$J$495,7,FALSE)</f>
        <v>#N/A</v>
      </c>
      <c r="AF1369" s="33" t="e">
        <f>VLOOKUP($B1369,三大美股走勢!$A$4:$J$495,10,FALSE)</f>
        <v>#N/A</v>
      </c>
    </row>
    <row r="1370" spans="2:32">
      <c r="B1370" s="32">
        <v>44149</v>
      </c>
      <c r="C1370" s="33" t="e">
        <f>VLOOKUP($B1370,大盤與近月台指!$A$4:$I$499,2,FALSE)</f>
        <v>#N/A</v>
      </c>
      <c r="D1370" s="34" t="e">
        <f>VLOOKUP($B1370,大盤與近月台指!$A$4:$I$499,3,FALSE)</f>
        <v>#N/A</v>
      </c>
      <c r="E1370" s="35" t="e">
        <f>VLOOKUP($B1370,大盤與近月台指!$A$4:$I$499,4,FALSE)</f>
        <v>#N/A</v>
      </c>
      <c r="F1370" s="33" t="e">
        <f>VLOOKUP($B1370,大盤與近月台指!$A$4:$I$499,5,FALSE)</f>
        <v>#N/A</v>
      </c>
      <c r="G1370" s="49" t="e">
        <f>VLOOKUP($B1370,三大法人買賣超!$A$4:$I$500,3,FALSE)</f>
        <v>#N/A</v>
      </c>
      <c r="H1370" s="34" t="e">
        <f>VLOOKUP($B1370,三大法人買賣超!$A$4:$I$500,5,FALSE)</f>
        <v>#N/A</v>
      </c>
      <c r="I1370" s="27" t="e">
        <f>VLOOKUP($B1370,三大法人買賣超!$A$4:$I$500,7,FALSE)</f>
        <v>#N/A</v>
      </c>
      <c r="J1370" s="27" t="e">
        <f>VLOOKUP($B1370,三大法人買賣超!$A$4:$I$500,9,FALSE)</f>
        <v>#N/A</v>
      </c>
      <c r="K1370" s="37">
        <f>新台幣匯率美元指數!B1371</f>
        <v>0</v>
      </c>
      <c r="L1370" s="38">
        <f>新台幣匯率美元指數!C1371</f>
        <v>0</v>
      </c>
      <c r="M1370" s="39">
        <f>新台幣匯率美元指數!D1371</f>
        <v>0</v>
      </c>
      <c r="N1370" s="27" t="e">
        <f>VLOOKUP($B1370,外資期貨未平倉口數!$A$4:$M$499,4,FALSE)</f>
        <v>#N/A</v>
      </c>
      <c r="O1370" s="27" t="e">
        <f>VLOOKUP($B1370,外資期貨未平倉口數!$A$4:$M$499,9,FALSE)</f>
        <v>#N/A</v>
      </c>
      <c r="P1370" s="27" t="e">
        <f>VLOOKUP($B1370,外資期貨未平倉口數!$A$4:$M$499,10,FALSE)</f>
        <v>#N/A</v>
      </c>
      <c r="Q1370" s="27" t="e">
        <f>VLOOKUP($B1370,外資期貨未平倉口數!$A$4:$M$499,11,FALSE)</f>
        <v>#N/A</v>
      </c>
      <c r="R1370" s="64" t="e">
        <f>VLOOKUP($B1370,選擇權未平倉餘額!$A$4:$I$500,6,FALSE)</f>
        <v>#N/A</v>
      </c>
      <c r="S1370" s="64" t="e">
        <f>VLOOKUP($B1370,選擇權未平倉餘額!$A$4:$I$500,7,FALSE)</f>
        <v>#N/A</v>
      </c>
      <c r="T1370" s="64" t="e">
        <f>VLOOKUP($B1370,選擇權未平倉餘額!$A$4:$I$500,8,FALSE)</f>
        <v>#N/A</v>
      </c>
      <c r="U1370" s="64" t="e">
        <f>VLOOKUP($B1370,選擇權未平倉餘額!$A$4:$I$500,9,FALSE)</f>
        <v>#N/A</v>
      </c>
      <c r="V1370" s="39" t="e">
        <f>VLOOKUP($B1370,臺指選擇權P_C_Ratios!$A$4:$C$500,3,FALSE)</f>
        <v>#N/A</v>
      </c>
      <c r="W1370" s="41" t="e">
        <f>VLOOKUP($B1370,散戶多空比!$A$6:$L$500,12,FALSE)</f>
        <v>#N/A</v>
      </c>
      <c r="X1370" s="40" t="e">
        <f>VLOOKUP($B1370,期貨大額交易人未沖銷部位!$A$4:$O$499,4,FALSE)</f>
        <v>#N/A</v>
      </c>
      <c r="Y1370" s="40" t="e">
        <f>VLOOKUP($B1370,期貨大額交易人未沖銷部位!$A$4:$O$499,7,FALSE)</f>
        <v>#N/A</v>
      </c>
      <c r="Z1370" s="40" t="e">
        <f>VLOOKUP($B1370,期貨大額交易人未沖銷部位!$A$4:$O$499,10,FALSE)</f>
        <v>#N/A</v>
      </c>
      <c r="AA1370" s="40" t="e">
        <f>VLOOKUP($B1370,期貨大額交易人未沖銷部位!$A$4:$O$499,13,FALSE)</f>
        <v>#N/A</v>
      </c>
      <c r="AB1370" s="40" t="e">
        <f>VLOOKUP($B1370,期貨大額交易人未沖銷部位!$A$4:$O$499,14,FALSE)</f>
        <v>#N/A</v>
      </c>
      <c r="AC1370" s="40" t="e">
        <f>VLOOKUP($B1370,期貨大額交易人未沖銷部位!$A$4:$O$499,15,FALSE)</f>
        <v>#N/A</v>
      </c>
      <c r="AD1370" s="33" t="e">
        <f>VLOOKUP($B1370,三大美股走勢!$A$4:$J$495,4,FALSE)</f>
        <v>#N/A</v>
      </c>
      <c r="AE1370" s="33" t="e">
        <f>VLOOKUP($B1370,三大美股走勢!$A$4:$J$495,7,FALSE)</f>
        <v>#N/A</v>
      </c>
      <c r="AF1370" s="33" t="e">
        <f>VLOOKUP($B1370,三大美股走勢!$A$4:$J$495,10,FALSE)</f>
        <v>#N/A</v>
      </c>
    </row>
    <row r="1371" spans="2:32">
      <c r="B1371" s="32">
        <v>44150</v>
      </c>
      <c r="C1371" s="33" t="e">
        <f>VLOOKUP($B1371,大盤與近月台指!$A$4:$I$499,2,FALSE)</f>
        <v>#N/A</v>
      </c>
      <c r="D1371" s="34" t="e">
        <f>VLOOKUP($B1371,大盤與近月台指!$A$4:$I$499,3,FALSE)</f>
        <v>#N/A</v>
      </c>
      <c r="E1371" s="35" t="e">
        <f>VLOOKUP($B1371,大盤與近月台指!$A$4:$I$499,4,FALSE)</f>
        <v>#N/A</v>
      </c>
      <c r="F1371" s="33" t="e">
        <f>VLOOKUP($B1371,大盤與近月台指!$A$4:$I$499,5,FALSE)</f>
        <v>#N/A</v>
      </c>
      <c r="G1371" s="49" t="e">
        <f>VLOOKUP($B1371,三大法人買賣超!$A$4:$I$500,3,FALSE)</f>
        <v>#N/A</v>
      </c>
      <c r="H1371" s="34" t="e">
        <f>VLOOKUP($B1371,三大法人買賣超!$A$4:$I$500,5,FALSE)</f>
        <v>#N/A</v>
      </c>
      <c r="I1371" s="27" t="e">
        <f>VLOOKUP($B1371,三大法人買賣超!$A$4:$I$500,7,FALSE)</f>
        <v>#N/A</v>
      </c>
      <c r="J1371" s="27" t="e">
        <f>VLOOKUP($B1371,三大法人買賣超!$A$4:$I$500,9,FALSE)</f>
        <v>#N/A</v>
      </c>
      <c r="K1371" s="37">
        <f>新台幣匯率美元指數!B1372</f>
        <v>0</v>
      </c>
      <c r="L1371" s="38">
        <f>新台幣匯率美元指數!C1372</f>
        <v>0</v>
      </c>
      <c r="M1371" s="39">
        <f>新台幣匯率美元指數!D1372</f>
        <v>0</v>
      </c>
      <c r="N1371" s="27" t="e">
        <f>VLOOKUP($B1371,外資期貨未平倉口數!$A$4:$M$499,4,FALSE)</f>
        <v>#N/A</v>
      </c>
      <c r="O1371" s="27" t="e">
        <f>VLOOKUP($B1371,外資期貨未平倉口數!$A$4:$M$499,9,FALSE)</f>
        <v>#N/A</v>
      </c>
      <c r="P1371" s="27" t="e">
        <f>VLOOKUP($B1371,外資期貨未平倉口數!$A$4:$M$499,10,FALSE)</f>
        <v>#N/A</v>
      </c>
      <c r="Q1371" s="27" t="e">
        <f>VLOOKUP($B1371,外資期貨未平倉口數!$A$4:$M$499,11,FALSE)</f>
        <v>#N/A</v>
      </c>
      <c r="R1371" s="64" t="e">
        <f>VLOOKUP($B1371,選擇權未平倉餘額!$A$4:$I$500,6,FALSE)</f>
        <v>#N/A</v>
      </c>
      <c r="S1371" s="64" t="e">
        <f>VLOOKUP($B1371,選擇權未平倉餘額!$A$4:$I$500,7,FALSE)</f>
        <v>#N/A</v>
      </c>
      <c r="T1371" s="64" t="e">
        <f>VLOOKUP($B1371,選擇權未平倉餘額!$A$4:$I$500,8,FALSE)</f>
        <v>#N/A</v>
      </c>
      <c r="U1371" s="64" t="e">
        <f>VLOOKUP($B1371,選擇權未平倉餘額!$A$4:$I$500,9,FALSE)</f>
        <v>#N/A</v>
      </c>
      <c r="V1371" s="39" t="e">
        <f>VLOOKUP($B1371,臺指選擇權P_C_Ratios!$A$4:$C$500,3,FALSE)</f>
        <v>#N/A</v>
      </c>
      <c r="W1371" s="41" t="e">
        <f>VLOOKUP($B1371,散戶多空比!$A$6:$L$500,12,FALSE)</f>
        <v>#N/A</v>
      </c>
      <c r="X1371" s="40" t="e">
        <f>VLOOKUP($B1371,期貨大額交易人未沖銷部位!$A$4:$O$499,4,FALSE)</f>
        <v>#N/A</v>
      </c>
      <c r="Y1371" s="40" t="e">
        <f>VLOOKUP($B1371,期貨大額交易人未沖銷部位!$A$4:$O$499,7,FALSE)</f>
        <v>#N/A</v>
      </c>
      <c r="Z1371" s="40" t="e">
        <f>VLOOKUP($B1371,期貨大額交易人未沖銷部位!$A$4:$O$499,10,FALSE)</f>
        <v>#N/A</v>
      </c>
      <c r="AA1371" s="40" t="e">
        <f>VLOOKUP($B1371,期貨大額交易人未沖銷部位!$A$4:$O$499,13,FALSE)</f>
        <v>#N/A</v>
      </c>
      <c r="AB1371" s="40" t="e">
        <f>VLOOKUP($B1371,期貨大額交易人未沖銷部位!$A$4:$O$499,14,FALSE)</f>
        <v>#N/A</v>
      </c>
      <c r="AC1371" s="40" t="e">
        <f>VLOOKUP($B1371,期貨大額交易人未沖銷部位!$A$4:$O$499,15,FALSE)</f>
        <v>#N/A</v>
      </c>
      <c r="AD1371" s="33" t="e">
        <f>VLOOKUP($B1371,三大美股走勢!$A$4:$J$495,4,FALSE)</f>
        <v>#N/A</v>
      </c>
      <c r="AE1371" s="33" t="e">
        <f>VLOOKUP($B1371,三大美股走勢!$A$4:$J$495,7,FALSE)</f>
        <v>#N/A</v>
      </c>
      <c r="AF1371" s="33" t="e">
        <f>VLOOKUP($B1371,三大美股走勢!$A$4:$J$495,10,FALSE)</f>
        <v>#N/A</v>
      </c>
    </row>
    <row r="1372" spans="2:32">
      <c r="B1372" s="32">
        <v>44151</v>
      </c>
      <c r="C1372" s="33" t="e">
        <f>VLOOKUP($B1372,大盤與近月台指!$A$4:$I$499,2,FALSE)</f>
        <v>#N/A</v>
      </c>
      <c r="D1372" s="34" t="e">
        <f>VLOOKUP($B1372,大盤與近月台指!$A$4:$I$499,3,FALSE)</f>
        <v>#N/A</v>
      </c>
      <c r="E1372" s="35" t="e">
        <f>VLOOKUP($B1372,大盤與近月台指!$A$4:$I$499,4,FALSE)</f>
        <v>#N/A</v>
      </c>
      <c r="F1372" s="33" t="e">
        <f>VLOOKUP($B1372,大盤與近月台指!$A$4:$I$499,5,FALSE)</f>
        <v>#N/A</v>
      </c>
      <c r="G1372" s="49" t="e">
        <f>VLOOKUP($B1372,三大法人買賣超!$A$4:$I$500,3,FALSE)</f>
        <v>#N/A</v>
      </c>
      <c r="H1372" s="34" t="e">
        <f>VLOOKUP($B1372,三大法人買賣超!$A$4:$I$500,5,FALSE)</f>
        <v>#N/A</v>
      </c>
      <c r="I1372" s="27" t="e">
        <f>VLOOKUP($B1372,三大法人買賣超!$A$4:$I$500,7,FALSE)</f>
        <v>#N/A</v>
      </c>
      <c r="J1372" s="27" t="e">
        <f>VLOOKUP($B1372,三大法人買賣超!$A$4:$I$500,9,FALSE)</f>
        <v>#N/A</v>
      </c>
      <c r="K1372" s="37">
        <f>新台幣匯率美元指數!B1373</f>
        <v>0</v>
      </c>
      <c r="L1372" s="38">
        <f>新台幣匯率美元指數!C1373</f>
        <v>0</v>
      </c>
      <c r="M1372" s="39">
        <f>新台幣匯率美元指數!D1373</f>
        <v>0</v>
      </c>
      <c r="N1372" s="27" t="e">
        <f>VLOOKUP($B1372,外資期貨未平倉口數!$A$4:$M$499,4,FALSE)</f>
        <v>#N/A</v>
      </c>
      <c r="O1372" s="27" t="e">
        <f>VLOOKUP($B1372,外資期貨未平倉口數!$A$4:$M$499,9,FALSE)</f>
        <v>#N/A</v>
      </c>
      <c r="P1372" s="27" t="e">
        <f>VLOOKUP($B1372,外資期貨未平倉口數!$A$4:$M$499,10,FALSE)</f>
        <v>#N/A</v>
      </c>
      <c r="Q1372" s="27" t="e">
        <f>VLOOKUP($B1372,外資期貨未平倉口數!$A$4:$M$499,11,FALSE)</f>
        <v>#N/A</v>
      </c>
      <c r="R1372" s="64" t="e">
        <f>VLOOKUP($B1372,選擇權未平倉餘額!$A$4:$I$500,6,FALSE)</f>
        <v>#N/A</v>
      </c>
      <c r="S1372" s="64" t="e">
        <f>VLOOKUP($B1372,選擇權未平倉餘額!$A$4:$I$500,7,FALSE)</f>
        <v>#N/A</v>
      </c>
      <c r="T1372" s="64" t="e">
        <f>VLOOKUP($B1372,選擇權未平倉餘額!$A$4:$I$500,8,FALSE)</f>
        <v>#N/A</v>
      </c>
      <c r="U1372" s="64" t="e">
        <f>VLOOKUP($B1372,選擇權未平倉餘額!$A$4:$I$500,9,FALSE)</f>
        <v>#N/A</v>
      </c>
      <c r="V1372" s="39" t="e">
        <f>VLOOKUP($B1372,臺指選擇權P_C_Ratios!$A$4:$C$500,3,FALSE)</f>
        <v>#N/A</v>
      </c>
      <c r="W1372" s="41" t="e">
        <f>VLOOKUP($B1372,散戶多空比!$A$6:$L$500,12,FALSE)</f>
        <v>#N/A</v>
      </c>
      <c r="X1372" s="40" t="e">
        <f>VLOOKUP($B1372,期貨大額交易人未沖銷部位!$A$4:$O$499,4,FALSE)</f>
        <v>#N/A</v>
      </c>
      <c r="Y1372" s="40" t="e">
        <f>VLOOKUP($B1372,期貨大額交易人未沖銷部位!$A$4:$O$499,7,FALSE)</f>
        <v>#N/A</v>
      </c>
      <c r="Z1372" s="40" t="e">
        <f>VLOOKUP($B1372,期貨大額交易人未沖銷部位!$A$4:$O$499,10,FALSE)</f>
        <v>#N/A</v>
      </c>
      <c r="AA1372" s="40" t="e">
        <f>VLOOKUP($B1372,期貨大額交易人未沖銷部位!$A$4:$O$499,13,FALSE)</f>
        <v>#N/A</v>
      </c>
      <c r="AB1372" s="40" t="e">
        <f>VLOOKUP($B1372,期貨大額交易人未沖銷部位!$A$4:$O$499,14,FALSE)</f>
        <v>#N/A</v>
      </c>
      <c r="AC1372" s="40" t="e">
        <f>VLOOKUP($B1372,期貨大額交易人未沖銷部位!$A$4:$O$499,15,FALSE)</f>
        <v>#N/A</v>
      </c>
      <c r="AD1372" s="33" t="e">
        <f>VLOOKUP($B1372,三大美股走勢!$A$4:$J$495,4,FALSE)</f>
        <v>#N/A</v>
      </c>
      <c r="AE1372" s="33" t="e">
        <f>VLOOKUP($B1372,三大美股走勢!$A$4:$J$495,7,FALSE)</f>
        <v>#N/A</v>
      </c>
      <c r="AF1372" s="33" t="e">
        <f>VLOOKUP($B1372,三大美股走勢!$A$4:$J$495,10,FALSE)</f>
        <v>#N/A</v>
      </c>
    </row>
    <row r="1373" spans="2:32">
      <c r="B1373" s="32">
        <v>44152</v>
      </c>
      <c r="C1373" s="33" t="e">
        <f>VLOOKUP($B1373,大盤與近月台指!$A$4:$I$499,2,FALSE)</f>
        <v>#N/A</v>
      </c>
      <c r="D1373" s="34" t="e">
        <f>VLOOKUP($B1373,大盤與近月台指!$A$4:$I$499,3,FALSE)</f>
        <v>#N/A</v>
      </c>
      <c r="E1373" s="35" t="e">
        <f>VLOOKUP($B1373,大盤與近月台指!$A$4:$I$499,4,FALSE)</f>
        <v>#N/A</v>
      </c>
      <c r="F1373" s="33" t="e">
        <f>VLOOKUP($B1373,大盤與近月台指!$A$4:$I$499,5,FALSE)</f>
        <v>#N/A</v>
      </c>
      <c r="G1373" s="49" t="e">
        <f>VLOOKUP($B1373,三大法人買賣超!$A$4:$I$500,3,FALSE)</f>
        <v>#N/A</v>
      </c>
      <c r="H1373" s="34" t="e">
        <f>VLOOKUP($B1373,三大法人買賣超!$A$4:$I$500,5,FALSE)</f>
        <v>#N/A</v>
      </c>
      <c r="I1373" s="27" t="e">
        <f>VLOOKUP($B1373,三大法人買賣超!$A$4:$I$500,7,FALSE)</f>
        <v>#N/A</v>
      </c>
      <c r="J1373" s="27" t="e">
        <f>VLOOKUP($B1373,三大法人買賣超!$A$4:$I$500,9,FALSE)</f>
        <v>#N/A</v>
      </c>
      <c r="K1373" s="37">
        <f>新台幣匯率美元指數!B1374</f>
        <v>0</v>
      </c>
      <c r="L1373" s="38">
        <f>新台幣匯率美元指數!C1374</f>
        <v>0</v>
      </c>
      <c r="M1373" s="39">
        <f>新台幣匯率美元指數!D1374</f>
        <v>0</v>
      </c>
      <c r="N1373" s="27" t="e">
        <f>VLOOKUP($B1373,外資期貨未平倉口數!$A$4:$M$499,4,FALSE)</f>
        <v>#N/A</v>
      </c>
      <c r="O1373" s="27" t="e">
        <f>VLOOKUP($B1373,外資期貨未平倉口數!$A$4:$M$499,9,FALSE)</f>
        <v>#N/A</v>
      </c>
      <c r="P1373" s="27" t="e">
        <f>VLOOKUP($B1373,外資期貨未平倉口數!$A$4:$M$499,10,FALSE)</f>
        <v>#N/A</v>
      </c>
      <c r="Q1373" s="27" t="e">
        <f>VLOOKUP($B1373,外資期貨未平倉口數!$A$4:$M$499,11,FALSE)</f>
        <v>#N/A</v>
      </c>
      <c r="R1373" s="64" t="e">
        <f>VLOOKUP($B1373,選擇權未平倉餘額!$A$4:$I$500,6,FALSE)</f>
        <v>#N/A</v>
      </c>
      <c r="S1373" s="64" t="e">
        <f>VLOOKUP($B1373,選擇權未平倉餘額!$A$4:$I$500,7,FALSE)</f>
        <v>#N/A</v>
      </c>
      <c r="T1373" s="64" t="e">
        <f>VLOOKUP($B1373,選擇權未平倉餘額!$A$4:$I$500,8,FALSE)</f>
        <v>#N/A</v>
      </c>
      <c r="U1373" s="64" t="e">
        <f>VLOOKUP($B1373,選擇權未平倉餘額!$A$4:$I$500,9,FALSE)</f>
        <v>#N/A</v>
      </c>
      <c r="V1373" s="39" t="e">
        <f>VLOOKUP($B1373,臺指選擇權P_C_Ratios!$A$4:$C$500,3,FALSE)</f>
        <v>#N/A</v>
      </c>
      <c r="W1373" s="41" t="e">
        <f>VLOOKUP($B1373,散戶多空比!$A$6:$L$500,12,FALSE)</f>
        <v>#N/A</v>
      </c>
      <c r="X1373" s="40" t="e">
        <f>VLOOKUP($B1373,期貨大額交易人未沖銷部位!$A$4:$O$499,4,FALSE)</f>
        <v>#N/A</v>
      </c>
      <c r="Y1373" s="40" t="e">
        <f>VLOOKUP($B1373,期貨大額交易人未沖銷部位!$A$4:$O$499,7,FALSE)</f>
        <v>#N/A</v>
      </c>
      <c r="Z1373" s="40" t="e">
        <f>VLOOKUP($B1373,期貨大額交易人未沖銷部位!$A$4:$O$499,10,FALSE)</f>
        <v>#N/A</v>
      </c>
      <c r="AA1373" s="40" t="e">
        <f>VLOOKUP($B1373,期貨大額交易人未沖銷部位!$A$4:$O$499,13,FALSE)</f>
        <v>#N/A</v>
      </c>
      <c r="AB1373" s="40" t="e">
        <f>VLOOKUP($B1373,期貨大額交易人未沖銷部位!$A$4:$O$499,14,FALSE)</f>
        <v>#N/A</v>
      </c>
      <c r="AC1373" s="40" t="e">
        <f>VLOOKUP($B1373,期貨大額交易人未沖銷部位!$A$4:$O$499,15,FALSE)</f>
        <v>#N/A</v>
      </c>
      <c r="AD1373" s="33" t="e">
        <f>VLOOKUP($B1373,三大美股走勢!$A$4:$J$495,4,FALSE)</f>
        <v>#N/A</v>
      </c>
      <c r="AE1373" s="33" t="e">
        <f>VLOOKUP($B1373,三大美股走勢!$A$4:$J$495,7,FALSE)</f>
        <v>#N/A</v>
      </c>
      <c r="AF1373" s="33" t="e">
        <f>VLOOKUP($B1373,三大美股走勢!$A$4:$J$495,10,FALSE)</f>
        <v>#N/A</v>
      </c>
    </row>
    <row r="1374" spans="2:32">
      <c r="B1374" s="32">
        <v>44153</v>
      </c>
      <c r="C1374" s="33" t="e">
        <f>VLOOKUP($B1374,大盤與近月台指!$A$4:$I$499,2,FALSE)</f>
        <v>#N/A</v>
      </c>
      <c r="D1374" s="34" t="e">
        <f>VLOOKUP($B1374,大盤與近月台指!$A$4:$I$499,3,FALSE)</f>
        <v>#N/A</v>
      </c>
      <c r="E1374" s="35" t="e">
        <f>VLOOKUP($B1374,大盤與近月台指!$A$4:$I$499,4,FALSE)</f>
        <v>#N/A</v>
      </c>
      <c r="F1374" s="33" t="e">
        <f>VLOOKUP($B1374,大盤與近月台指!$A$4:$I$499,5,FALSE)</f>
        <v>#N/A</v>
      </c>
      <c r="G1374" s="49" t="e">
        <f>VLOOKUP($B1374,三大法人買賣超!$A$4:$I$500,3,FALSE)</f>
        <v>#N/A</v>
      </c>
      <c r="H1374" s="34" t="e">
        <f>VLOOKUP($B1374,三大法人買賣超!$A$4:$I$500,5,FALSE)</f>
        <v>#N/A</v>
      </c>
      <c r="I1374" s="27" t="e">
        <f>VLOOKUP($B1374,三大法人買賣超!$A$4:$I$500,7,FALSE)</f>
        <v>#N/A</v>
      </c>
      <c r="J1374" s="27" t="e">
        <f>VLOOKUP($B1374,三大法人買賣超!$A$4:$I$500,9,FALSE)</f>
        <v>#N/A</v>
      </c>
      <c r="K1374" s="37">
        <f>新台幣匯率美元指數!B1375</f>
        <v>0</v>
      </c>
      <c r="L1374" s="38">
        <f>新台幣匯率美元指數!C1375</f>
        <v>0</v>
      </c>
      <c r="M1374" s="39">
        <f>新台幣匯率美元指數!D1375</f>
        <v>0</v>
      </c>
      <c r="N1374" s="27" t="e">
        <f>VLOOKUP($B1374,外資期貨未平倉口數!$A$4:$M$499,4,FALSE)</f>
        <v>#N/A</v>
      </c>
      <c r="O1374" s="27" t="e">
        <f>VLOOKUP($B1374,外資期貨未平倉口數!$A$4:$M$499,9,FALSE)</f>
        <v>#N/A</v>
      </c>
      <c r="P1374" s="27" t="e">
        <f>VLOOKUP($B1374,外資期貨未平倉口數!$A$4:$M$499,10,FALSE)</f>
        <v>#N/A</v>
      </c>
      <c r="Q1374" s="27" t="e">
        <f>VLOOKUP($B1374,外資期貨未平倉口數!$A$4:$M$499,11,FALSE)</f>
        <v>#N/A</v>
      </c>
      <c r="R1374" s="64" t="e">
        <f>VLOOKUP($B1374,選擇權未平倉餘額!$A$4:$I$500,6,FALSE)</f>
        <v>#N/A</v>
      </c>
      <c r="S1374" s="64" t="e">
        <f>VLOOKUP($B1374,選擇權未平倉餘額!$A$4:$I$500,7,FALSE)</f>
        <v>#N/A</v>
      </c>
      <c r="T1374" s="64" t="e">
        <f>VLOOKUP($B1374,選擇權未平倉餘額!$A$4:$I$500,8,FALSE)</f>
        <v>#N/A</v>
      </c>
      <c r="U1374" s="64" t="e">
        <f>VLOOKUP($B1374,選擇權未平倉餘額!$A$4:$I$500,9,FALSE)</f>
        <v>#N/A</v>
      </c>
      <c r="V1374" s="39" t="e">
        <f>VLOOKUP($B1374,臺指選擇權P_C_Ratios!$A$4:$C$500,3,FALSE)</f>
        <v>#N/A</v>
      </c>
      <c r="W1374" s="41" t="e">
        <f>VLOOKUP($B1374,散戶多空比!$A$6:$L$500,12,FALSE)</f>
        <v>#N/A</v>
      </c>
      <c r="X1374" s="40" t="e">
        <f>VLOOKUP($B1374,期貨大額交易人未沖銷部位!$A$4:$O$499,4,FALSE)</f>
        <v>#N/A</v>
      </c>
      <c r="Y1374" s="40" t="e">
        <f>VLOOKUP($B1374,期貨大額交易人未沖銷部位!$A$4:$O$499,7,FALSE)</f>
        <v>#N/A</v>
      </c>
      <c r="Z1374" s="40" t="e">
        <f>VLOOKUP($B1374,期貨大額交易人未沖銷部位!$A$4:$O$499,10,FALSE)</f>
        <v>#N/A</v>
      </c>
      <c r="AA1374" s="40" t="e">
        <f>VLOOKUP($B1374,期貨大額交易人未沖銷部位!$A$4:$O$499,13,FALSE)</f>
        <v>#N/A</v>
      </c>
      <c r="AB1374" s="40" t="e">
        <f>VLOOKUP($B1374,期貨大額交易人未沖銷部位!$A$4:$O$499,14,FALSE)</f>
        <v>#N/A</v>
      </c>
      <c r="AC1374" s="40" t="e">
        <f>VLOOKUP($B1374,期貨大額交易人未沖銷部位!$A$4:$O$499,15,FALSE)</f>
        <v>#N/A</v>
      </c>
      <c r="AD1374" s="33" t="e">
        <f>VLOOKUP($B1374,三大美股走勢!$A$4:$J$495,4,FALSE)</f>
        <v>#N/A</v>
      </c>
      <c r="AE1374" s="33" t="e">
        <f>VLOOKUP($B1374,三大美股走勢!$A$4:$J$495,7,FALSE)</f>
        <v>#N/A</v>
      </c>
      <c r="AF1374" s="33" t="e">
        <f>VLOOKUP($B1374,三大美股走勢!$A$4:$J$495,10,FALSE)</f>
        <v>#N/A</v>
      </c>
    </row>
    <row r="1375" spans="2:32">
      <c r="B1375" s="32">
        <v>44154</v>
      </c>
      <c r="C1375" s="33" t="e">
        <f>VLOOKUP($B1375,大盤與近月台指!$A$4:$I$499,2,FALSE)</f>
        <v>#N/A</v>
      </c>
      <c r="D1375" s="34" t="e">
        <f>VLOOKUP($B1375,大盤與近月台指!$A$4:$I$499,3,FALSE)</f>
        <v>#N/A</v>
      </c>
      <c r="E1375" s="35" t="e">
        <f>VLOOKUP($B1375,大盤與近月台指!$A$4:$I$499,4,FALSE)</f>
        <v>#N/A</v>
      </c>
      <c r="F1375" s="33" t="e">
        <f>VLOOKUP($B1375,大盤與近月台指!$A$4:$I$499,5,FALSE)</f>
        <v>#N/A</v>
      </c>
      <c r="G1375" s="49" t="e">
        <f>VLOOKUP($B1375,三大法人買賣超!$A$4:$I$500,3,FALSE)</f>
        <v>#N/A</v>
      </c>
      <c r="H1375" s="34" t="e">
        <f>VLOOKUP($B1375,三大法人買賣超!$A$4:$I$500,5,FALSE)</f>
        <v>#N/A</v>
      </c>
      <c r="I1375" s="27" t="e">
        <f>VLOOKUP($B1375,三大法人買賣超!$A$4:$I$500,7,FALSE)</f>
        <v>#N/A</v>
      </c>
      <c r="J1375" s="27" t="e">
        <f>VLOOKUP($B1375,三大法人買賣超!$A$4:$I$500,9,FALSE)</f>
        <v>#N/A</v>
      </c>
      <c r="K1375" s="37">
        <f>新台幣匯率美元指數!B1376</f>
        <v>0</v>
      </c>
      <c r="L1375" s="38">
        <f>新台幣匯率美元指數!C1376</f>
        <v>0</v>
      </c>
      <c r="M1375" s="39">
        <f>新台幣匯率美元指數!D1376</f>
        <v>0</v>
      </c>
      <c r="N1375" s="27" t="e">
        <f>VLOOKUP($B1375,外資期貨未平倉口數!$A$4:$M$499,4,FALSE)</f>
        <v>#N/A</v>
      </c>
      <c r="O1375" s="27" t="e">
        <f>VLOOKUP($B1375,外資期貨未平倉口數!$A$4:$M$499,9,FALSE)</f>
        <v>#N/A</v>
      </c>
      <c r="P1375" s="27" t="e">
        <f>VLOOKUP($B1375,外資期貨未平倉口數!$A$4:$M$499,10,FALSE)</f>
        <v>#N/A</v>
      </c>
      <c r="Q1375" s="27" t="e">
        <f>VLOOKUP($B1375,外資期貨未平倉口數!$A$4:$M$499,11,FALSE)</f>
        <v>#N/A</v>
      </c>
      <c r="R1375" s="64" t="e">
        <f>VLOOKUP($B1375,選擇權未平倉餘額!$A$4:$I$500,6,FALSE)</f>
        <v>#N/A</v>
      </c>
      <c r="S1375" s="64" t="e">
        <f>VLOOKUP($B1375,選擇權未平倉餘額!$A$4:$I$500,7,FALSE)</f>
        <v>#N/A</v>
      </c>
      <c r="T1375" s="64" t="e">
        <f>VLOOKUP($B1375,選擇權未平倉餘額!$A$4:$I$500,8,FALSE)</f>
        <v>#N/A</v>
      </c>
      <c r="U1375" s="64" t="e">
        <f>VLOOKUP($B1375,選擇權未平倉餘額!$A$4:$I$500,9,FALSE)</f>
        <v>#N/A</v>
      </c>
      <c r="V1375" s="39" t="e">
        <f>VLOOKUP($B1375,臺指選擇權P_C_Ratios!$A$4:$C$500,3,FALSE)</f>
        <v>#N/A</v>
      </c>
      <c r="W1375" s="41" t="e">
        <f>VLOOKUP($B1375,散戶多空比!$A$6:$L$500,12,FALSE)</f>
        <v>#N/A</v>
      </c>
      <c r="X1375" s="40" t="e">
        <f>VLOOKUP($B1375,期貨大額交易人未沖銷部位!$A$4:$O$499,4,FALSE)</f>
        <v>#N/A</v>
      </c>
      <c r="Y1375" s="40" t="e">
        <f>VLOOKUP($B1375,期貨大額交易人未沖銷部位!$A$4:$O$499,7,FALSE)</f>
        <v>#N/A</v>
      </c>
      <c r="Z1375" s="40" t="e">
        <f>VLOOKUP($B1375,期貨大額交易人未沖銷部位!$A$4:$O$499,10,FALSE)</f>
        <v>#N/A</v>
      </c>
      <c r="AA1375" s="40" t="e">
        <f>VLOOKUP($B1375,期貨大額交易人未沖銷部位!$A$4:$O$499,13,FALSE)</f>
        <v>#N/A</v>
      </c>
      <c r="AB1375" s="40" t="e">
        <f>VLOOKUP($B1375,期貨大額交易人未沖銷部位!$A$4:$O$499,14,FALSE)</f>
        <v>#N/A</v>
      </c>
      <c r="AC1375" s="40" t="e">
        <f>VLOOKUP($B1375,期貨大額交易人未沖銷部位!$A$4:$O$499,15,FALSE)</f>
        <v>#N/A</v>
      </c>
      <c r="AD1375" s="33" t="e">
        <f>VLOOKUP($B1375,三大美股走勢!$A$4:$J$495,4,FALSE)</f>
        <v>#N/A</v>
      </c>
      <c r="AE1375" s="33" t="e">
        <f>VLOOKUP($B1375,三大美股走勢!$A$4:$J$495,7,FALSE)</f>
        <v>#N/A</v>
      </c>
      <c r="AF1375" s="33" t="e">
        <f>VLOOKUP($B1375,三大美股走勢!$A$4:$J$495,10,FALSE)</f>
        <v>#N/A</v>
      </c>
    </row>
    <row r="1376" spans="2:32">
      <c r="B1376" s="32">
        <v>44155</v>
      </c>
      <c r="C1376" s="33" t="e">
        <f>VLOOKUP($B1376,大盤與近月台指!$A$4:$I$499,2,FALSE)</f>
        <v>#N/A</v>
      </c>
      <c r="D1376" s="34" t="e">
        <f>VLOOKUP($B1376,大盤與近月台指!$A$4:$I$499,3,FALSE)</f>
        <v>#N/A</v>
      </c>
      <c r="E1376" s="35" t="e">
        <f>VLOOKUP($B1376,大盤與近月台指!$A$4:$I$499,4,FALSE)</f>
        <v>#N/A</v>
      </c>
      <c r="F1376" s="33" t="e">
        <f>VLOOKUP($B1376,大盤與近月台指!$A$4:$I$499,5,FALSE)</f>
        <v>#N/A</v>
      </c>
      <c r="G1376" s="49" t="e">
        <f>VLOOKUP($B1376,三大法人買賣超!$A$4:$I$500,3,FALSE)</f>
        <v>#N/A</v>
      </c>
      <c r="H1376" s="34" t="e">
        <f>VLOOKUP($B1376,三大法人買賣超!$A$4:$I$500,5,FALSE)</f>
        <v>#N/A</v>
      </c>
      <c r="I1376" s="27" t="e">
        <f>VLOOKUP($B1376,三大法人買賣超!$A$4:$I$500,7,FALSE)</f>
        <v>#N/A</v>
      </c>
      <c r="J1376" s="27" t="e">
        <f>VLOOKUP($B1376,三大法人買賣超!$A$4:$I$500,9,FALSE)</f>
        <v>#N/A</v>
      </c>
      <c r="K1376" s="37">
        <f>新台幣匯率美元指數!B1377</f>
        <v>0</v>
      </c>
      <c r="L1376" s="38">
        <f>新台幣匯率美元指數!C1377</f>
        <v>0</v>
      </c>
      <c r="M1376" s="39">
        <f>新台幣匯率美元指數!D1377</f>
        <v>0</v>
      </c>
      <c r="N1376" s="27" t="e">
        <f>VLOOKUP($B1376,外資期貨未平倉口數!$A$4:$M$499,4,FALSE)</f>
        <v>#N/A</v>
      </c>
      <c r="O1376" s="27" t="e">
        <f>VLOOKUP($B1376,外資期貨未平倉口數!$A$4:$M$499,9,FALSE)</f>
        <v>#N/A</v>
      </c>
      <c r="P1376" s="27" t="e">
        <f>VLOOKUP($B1376,外資期貨未平倉口數!$A$4:$M$499,10,FALSE)</f>
        <v>#N/A</v>
      </c>
      <c r="Q1376" s="27" t="e">
        <f>VLOOKUP($B1376,外資期貨未平倉口數!$A$4:$M$499,11,FALSE)</f>
        <v>#N/A</v>
      </c>
      <c r="R1376" s="64" t="e">
        <f>VLOOKUP($B1376,選擇權未平倉餘額!$A$4:$I$500,6,FALSE)</f>
        <v>#N/A</v>
      </c>
      <c r="S1376" s="64" t="e">
        <f>VLOOKUP($B1376,選擇權未平倉餘額!$A$4:$I$500,7,FALSE)</f>
        <v>#N/A</v>
      </c>
      <c r="T1376" s="64" t="e">
        <f>VLOOKUP($B1376,選擇權未平倉餘額!$A$4:$I$500,8,FALSE)</f>
        <v>#N/A</v>
      </c>
      <c r="U1376" s="64" t="e">
        <f>VLOOKUP($B1376,選擇權未平倉餘額!$A$4:$I$500,9,FALSE)</f>
        <v>#N/A</v>
      </c>
      <c r="V1376" s="39" t="e">
        <f>VLOOKUP($B1376,臺指選擇權P_C_Ratios!$A$4:$C$500,3,FALSE)</f>
        <v>#N/A</v>
      </c>
      <c r="W1376" s="41" t="e">
        <f>VLOOKUP($B1376,散戶多空比!$A$6:$L$500,12,FALSE)</f>
        <v>#N/A</v>
      </c>
      <c r="X1376" s="40" t="e">
        <f>VLOOKUP($B1376,期貨大額交易人未沖銷部位!$A$4:$O$499,4,FALSE)</f>
        <v>#N/A</v>
      </c>
      <c r="Y1376" s="40" t="e">
        <f>VLOOKUP($B1376,期貨大額交易人未沖銷部位!$A$4:$O$499,7,FALSE)</f>
        <v>#N/A</v>
      </c>
      <c r="Z1376" s="40" t="e">
        <f>VLOOKUP($B1376,期貨大額交易人未沖銷部位!$A$4:$O$499,10,FALSE)</f>
        <v>#N/A</v>
      </c>
      <c r="AA1376" s="40" t="e">
        <f>VLOOKUP($B1376,期貨大額交易人未沖銷部位!$A$4:$O$499,13,FALSE)</f>
        <v>#N/A</v>
      </c>
      <c r="AB1376" s="40" t="e">
        <f>VLOOKUP($B1376,期貨大額交易人未沖銷部位!$A$4:$O$499,14,FALSE)</f>
        <v>#N/A</v>
      </c>
      <c r="AC1376" s="40" t="e">
        <f>VLOOKUP($B1376,期貨大額交易人未沖銷部位!$A$4:$O$499,15,FALSE)</f>
        <v>#N/A</v>
      </c>
      <c r="AD1376" s="33" t="e">
        <f>VLOOKUP($B1376,三大美股走勢!$A$4:$J$495,4,FALSE)</f>
        <v>#N/A</v>
      </c>
      <c r="AE1376" s="33" t="e">
        <f>VLOOKUP($B1376,三大美股走勢!$A$4:$J$495,7,FALSE)</f>
        <v>#N/A</v>
      </c>
      <c r="AF1376" s="33" t="e">
        <f>VLOOKUP($B1376,三大美股走勢!$A$4:$J$495,10,FALSE)</f>
        <v>#N/A</v>
      </c>
    </row>
    <row r="1377" spans="2:32">
      <c r="B1377" s="32">
        <v>44156</v>
      </c>
      <c r="C1377" s="33" t="e">
        <f>VLOOKUP($B1377,大盤與近月台指!$A$4:$I$499,2,FALSE)</f>
        <v>#N/A</v>
      </c>
      <c r="D1377" s="34" t="e">
        <f>VLOOKUP($B1377,大盤與近月台指!$A$4:$I$499,3,FALSE)</f>
        <v>#N/A</v>
      </c>
      <c r="E1377" s="35" t="e">
        <f>VLOOKUP($B1377,大盤與近月台指!$A$4:$I$499,4,FALSE)</f>
        <v>#N/A</v>
      </c>
      <c r="F1377" s="33" t="e">
        <f>VLOOKUP($B1377,大盤與近月台指!$A$4:$I$499,5,FALSE)</f>
        <v>#N/A</v>
      </c>
      <c r="G1377" s="49" t="e">
        <f>VLOOKUP($B1377,三大法人買賣超!$A$4:$I$500,3,FALSE)</f>
        <v>#N/A</v>
      </c>
      <c r="H1377" s="34" t="e">
        <f>VLOOKUP($B1377,三大法人買賣超!$A$4:$I$500,5,FALSE)</f>
        <v>#N/A</v>
      </c>
      <c r="I1377" s="27" t="e">
        <f>VLOOKUP($B1377,三大法人買賣超!$A$4:$I$500,7,FALSE)</f>
        <v>#N/A</v>
      </c>
      <c r="J1377" s="27" t="e">
        <f>VLOOKUP($B1377,三大法人買賣超!$A$4:$I$500,9,FALSE)</f>
        <v>#N/A</v>
      </c>
      <c r="K1377" s="37">
        <f>新台幣匯率美元指數!B1378</f>
        <v>0</v>
      </c>
      <c r="L1377" s="38">
        <f>新台幣匯率美元指數!C1378</f>
        <v>0</v>
      </c>
      <c r="M1377" s="39">
        <f>新台幣匯率美元指數!D1378</f>
        <v>0</v>
      </c>
      <c r="N1377" s="27" t="e">
        <f>VLOOKUP($B1377,外資期貨未平倉口數!$A$4:$M$499,4,FALSE)</f>
        <v>#N/A</v>
      </c>
      <c r="O1377" s="27" t="e">
        <f>VLOOKUP($B1377,外資期貨未平倉口數!$A$4:$M$499,9,FALSE)</f>
        <v>#N/A</v>
      </c>
      <c r="P1377" s="27" t="e">
        <f>VLOOKUP($B1377,外資期貨未平倉口數!$A$4:$M$499,10,FALSE)</f>
        <v>#N/A</v>
      </c>
      <c r="Q1377" s="27" t="e">
        <f>VLOOKUP($B1377,外資期貨未平倉口數!$A$4:$M$499,11,FALSE)</f>
        <v>#N/A</v>
      </c>
      <c r="R1377" s="64" t="e">
        <f>VLOOKUP($B1377,選擇權未平倉餘額!$A$4:$I$500,6,FALSE)</f>
        <v>#N/A</v>
      </c>
      <c r="S1377" s="64" t="e">
        <f>VLOOKUP($B1377,選擇權未平倉餘額!$A$4:$I$500,7,FALSE)</f>
        <v>#N/A</v>
      </c>
      <c r="T1377" s="64" t="e">
        <f>VLOOKUP($B1377,選擇權未平倉餘額!$A$4:$I$500,8,FALSE)</f>
        <v>#N/A</v>
      </c>
      <c r="U1377" s="64" t="e">
        <f>VLOOKUP($B1377,選擇權未平倉餘額!$A$4:$I$500,9,FALSE)</f>
        <v>#N/A</v>
      </c>
      <c r="V1377" s="39" t="e">
        <f>VLOOKUP($B1377,臺指選擇權P_C_Ratios!$A$4:$C$500,3,FALSE)</f>
        <v>#N/A</v>
      </c>
      <c r="W1377" s="41" t="e">
        <f>VLOOKUP($B1377,散戶多空比!$A$6:$L$500,12,FALSE)</f>
        <v>#N/A</v>
      </c>
      <c r="X1377" s="40" t="e">
        <f>VLOOKUP($B1377,期貨大額交易人未沖銷部位!$A$4:$O$499,4,FALSE)</f>
        <v>#N/A</v>
      </c>
      <c r="Y1377" s="40" t="e">
        <f>VLOOKUP($B1377,期貨大額交易人未沖銷部位!$A$4:$O$499,7,FALSE)</f>
        <v>#N/A</v>
      </c>
      <c r="Z1377" s="40" t="e">
        <f>VLOOKUP($B1377,期貨大額交易人未沖銷部位!$A$4:$O$499,10,FALSE)</f>
        <v>#N/A</v>
      </c>
      <c r="AA1377" s="40" t="e">
        <f>VLOOKUP($B1377,期貨大額交易人未沖銷部位!$A$4:$O$499,13,FALSE)</f>
        <v>#N/A</v>
      </c>
      <c r="AB1377" s="40" t="e">
        <f>VLOOKUP($B1377,期貨大額交易人未沖銷部位!$A$4:$O$499,14,FALSE)</f>
        <v>#N/A</v>
      </c>
      <c r="AC1377" s="40" t="e">
        <f>VLOOKUP($B1377,期貨大額交易人未沖銷部位!$A$4:$O$499,15,FALSE)</f>
        <v>#N/A</v>
      </c>
      <c r="AD1377" s="33" t="e">
        <f>VLOOKUP($B1377,三大美股走勢!$A$4:$J$495,4,FALSE)</f>
        <v>#N/A</v>
      </c>
      <c r="AE1377" s="33" t="e">
        <f>VLOOKUP($B1377,三大美股走勢!$A$4:$J$495,7,FALSE)</f>
        <v>#N/A</v>
      </c>
      <c r="AF1377" s="33" t="e">
        <f>VLOOKUP($B1377,三大美股走勢!$A$4:$J$495,10,FALSE)</f>
        <v>#N/A</v>
      </c>
    </row>
    <row r="1378" spans="2:32">
      <c r="B1378" s="32">
        <v>44157</v>
      </c>
      <c r="C1378" s="33" t="e">
        <f>VLOOKUP($B1378,大盤與近月台指!$A$4:$I$499,2,FALSE)</f>
        <v>#N/A</v>
      </c>
      <c r="D1378" s="34" t="e">
        <f>VLOOKUP($B1378,大盤與近月台指!$A$4:$I$499,3,FALSE)</f>
        <v>#N/A</v>
      </c>
      <c r="E1378" s="35" t="e">
        <f>VLOOKUP($B1378,大盤與近月台指!$A$4:$I$499,4,FALSE)</f>
        <v>#N/A</v>
      </c>
      <c r="F1378" s="33" t="e">
        <f>VLOOKUP($B1378,大盤與近月台指!$A$4:$I$499,5,FALSE)</f>
        <v>#N/A</v>
      </c>
      <c r="G1378" s="49" t="e">
        <f>VLOOKUP($B1378,三大法人買賣超!$A$4:$I$500,3,FALSE)</f>
        <v>#N/A</v>
      </c>
      <c r="H1378" s="34" t="e">
        <f>VLOOKUP($B1378,三大法人買賣超!$A$4:$I$500,5,FALSE)</f>
        <v>#N/A</v>
      </c>
      <c r="I1378" s="27" t="e">
        <f>VLOOKUP($B1378,三大法人買賣超!$A$4:$I$500,7,FALSE)</f>
        <v>#N/A</v>
      </c>
      <c r="J1378" s="27" t="e">
        <f>VLOOKUP($B1378,三大法人買賣超!$A$4:$I$500,9,FALSE)</f>
        <v>#N/A</v>
      </c>
      <c r="K1378" s="37">
        <f>新台幣匯率美元指數!B1379</f>
        <v>0</v>
      </c>
      <c r="L1378" s="38">
        <f>新台幣匯率美元指數!C1379</f>
        <v>0</v>
      </c>
      <c r="M1378" s="39">
        <f>新台幣匯率美元指數!D1379</f>
        <v>0</v>
      </c>
      <c r="N1378" s="27" t="e">
        <f>VLOOKUP($B1378,外資期貨未平倉口數!$A$4:$M$499,4,FALSE)</f>
        <v>#N/A</v>
      </c>
      <c r="O1378" s="27" t="e">
        <f>VLOOKUP($B1378,外資期貨未平倉口數!$A$4:$M$499,9,FALSE)</f>
        <v>#N/A</v>
      </c>
      <c r="P1378" s="27" t="e">
        <f>VLOOKUP($B1378,外資期貨未平倉口數!$A$4:$M$499,10,FALSE)</f>
        <v>#N/A</v>
      </c>
      <c r="Q1378" s="27" t="e">
        <f>VLOOKUP($B1378,外資期貨未平倉口數!$A$4:$M$499,11,FALSE)</f>
        <v>#N/A</v>
      </c>
      <c r="R1378" s="64" t="e">
        <f>VLOOKUP($B1378,選擇權未平倉餘額!$A$4:$I$500,6,FALSE)</f>
        <v>#N/A</v>
      </c>
      <c r="S1378" s="64" t="e">
        <f>VLOOKUP($B1378,選擇權未平倉餘額!$A$4:$I$500,7,FALSE)</f>
        <v>#N/A</v>
      </c>
      <c r="T1378" s="64" t="e">
        <f>VLOOKUP($B1378,選擇權未平倉餘額!$A$4:$I$500,8,FALSE)</f>
        <v>#N/A</v>
      </c>
      <c r="U1378" s="64" t="e">
        <f>VLOOKUP($B1378,選擇權未平倉餘額!$A$4:$I$500,9,FALSE)</f>
        <v>#N/A</v>
      </c>
      <c r="V1378" s="39" t="e">
        <f>VLOOKUP($B1378,臺指選擇權P_C_Ratios!$A$4:$C$500,3,FALSE)</f>
        <v>#N/A</v>
      </c>
      <c r="W1378" s="41" t="e">
        <f>VLOOKUP($B1378,散戶多空比!$A$6:$L$500,12,FALSE)</f>
        <v>#N/A</v>
      </c>
      <c r="X1378" s="40" t="e">
        <f>VLOOKUP($B1378,期貨大額交易人未沖銷部位!$A$4:$O$499,4,FALSE)</f>
        <v>#N/A</v>
      </c>
      <c r="Y1378" s="40" t="e">
        <f>VLOOKUP($B1378,期貨大額交易人未沖銷部位!$A$4:$O$499,7,FALSE)</f>
        <v>#N/A</v>
      </c>
      <c r="Z1378" s="40" t="e">
        <f>VLOOKUP($B1378,期貨大額交易人未沖銷部位!$A$4:$O$499,10,FALSE)</f>
        <v>#N/A</v>
      </c>
      <c r="AA1378" s="40" t="e">
        <f>VLOOKUP($B1378,期貨大額交易人未沖銷部位!$A$4:$O$499,13,FALSE)</f>
        <v>#N/A</v>
      </c>
      <c r="AB1378" s="40" t="e">
        <f>VLOOKUP($B1378,期貨大額交易人未沖銷部位!$A$4:$O$499,14,FALSE)</f>
        <v>#N/A</v>
      </c>
      <c r="AC1378" s="40" t="e">
        <f>VLOOKUP($B1378,期貨大額交易人未沖銷部位!$A$4:$O$499,15,FALSE)</f>
        <v>#N/A</v>
      </c>
      <c r="AD1378" s="33" t="e">
        <f>VLOOKUP($B1378,三大美股走勢!$A$4:$J$495,4,FALSE)</f>
        <v>#N/A</v>
      </c>
      <c r="AE1378" s="33" t="e">
        <f>VLOOKUP($B1378,三大美股走勢!$A$4:$J$495,7,FALSE)</f>
        <v>#N/A</v>
      </c>
      <c r="AF1378" s="33" t="e">
        <f>VLOOKUP($B1378,三大美股走勢!$A$4:$J$495,10,FALSE)</f>
        <v>#N/A</v>
      </c>
    </row>
    <row r="1379" spans="2:32">
      <c r="B1379" s="32">
        <v>44158</v>
      </c>
      <c r="C1379" s="33" t="e">
        <f>VLOOKUP($B1379,大盤與近月台指!$A$4:$I$499,2,FALSE)</f>
        <v>#N/A</v>
      </c>
      <c r="D1379" s="34" t="e">
        <f>VLOOKUP($B1379,大盤與近月台指!$A$4:$I$499,3,FALSE)</f>
        <v>#N/A</v>
      </c>
      <c r="E1379" s="35" t="e">
        <f>VLOOKUP($B1379,大盤與近月台指!$A$4:$I$499,4,FALSE)</f>
        <v>#N/A</v>
      </c>
      <c r="F1379" s="33" t="e">
        <f>VLOOKUP($B1379,大盤與近月台指!$A$4:$I$499,5,FALSE)</f>
        <v>#N/A</v>
      </c>
      <c r="G1379" s="49" t="e">
        <f>VLOOKUP($B1379,三大法人買賣超!$A$4:$I$500,3,FALSE)</f>
        <v>#N/A</v>
      </c>
      <c r="H1379" s="34" t="e">
        <f>VLOOKUP($B1379,三大法人買賣超!$A$4:$I$500,5,FALSE)</f>
        <v>#N/A</v>
      </c>
      <c r="I1379" s="27" t="e">
        <f>VLOOKUP($B1379,三大法人買賣超!$A$4:$I$500,7,FALSE)</f>
        <v>#N/A</v>
      </c>
      <c r="J1379" s="27" t="e">
        <f>VLOOKUP($B1379,三大法人買賣超!$A$4:$I$500,9,FALSE)</f>
        <v>#N/A</v>
      </c>
      <c r="K1379" s="37">
        <f>新台幣匯率美元指數!B1380</f>
        <v>0</v>
      </c>
      <c r="L1379" s="38">
        <f>新台幣匯率美元指數!C1380</f>
        <v>0</v>
      </c>
      <c r="M1379" s="39">
        <f>新台幣匯率美元指數!D1380</f>
        <v>0</v>
      </c>
      <c r="N1379" s="27" t="e">
        <f>VLOOKUP($B1379,外資期貨未平倉口數!$A$4:$M$499,4,FALSE)</f>
        <v>#N/A</v>
      </c>
      <c r="O1379" s="27" t="e">
        <f>VLOOKUP($B1379,外資期貨未平倉口數!$A$4:$M$499,9,FALSE)</f>
        <v>#N/A</v>
      </c>
      <c r="P1379" s="27" t="e">
        <f>VLOOKUP($B1379,外資期貨未平倉口數!$A$4:$M$499,10,FALSE)</f>
        <v>#N/A</v>
      </c>
      <c r="Q1379" s="27" t="e">
        <f>VLOOKUP($B1379,外資期貨未平倉口數!$A$4:$M$499,11,FALSE)</f>
        <v>#N/A</v>
      </c>
      <c r="R1379" s="64" t="e">
        <f>VLOOKUP($B1379,選擇權未平倉餘額!$A$4:$I$500,6,FALSE)</f>
        <v>#N/A</v>
      </c>
      <c r="S1379" s="64" t="e">
        <f>VLOOKUP($B1379,選擇權未平倉餘額!$A$4:$I$500,7,FALSE)</f>
        <v>#N/A</v>
      </c>
      <c r="T1379" s="64" t="e">
        <f>VLOOKUP($B1379,選擇權未平倉餘額!$A$4:$I$500,8,FALSE)</f>
        <v>#N/A</v>
      </c>
      <c r="U1379" s="64" t="e">
        <f>VLOOKUP($B1379,選擇權未平倉餘額!$A$4:$I$500,9,FALSE)</f>
        <v>#N/A</v>
      </c>
      <c r="V1379" s="39" t="e">
        <f>VLOOKUP($B1379,臺指選擇權P_C_Ratios!$A$4:$C$500,3,FALSE)</f>
        <v>#N/A</v>
      </c>
      <c r="W1379" s="41" t="e">
        <f>VLOOKUP($B1379,散戶多空比!$A$6:$L$500,12,FALSE)</f>
        <v>#N/A</v>
      </c>
      <c r="X1379" s="40" t="e">
        <f>VLOOKUP($B1379,期貨大額交易人未沖銷部位!$A$4:$O$499,4,FALSE)</f>
        <v>#N/A</v>
      </c>
      <c r="Y1379" s="40" t="e">
        <f>VLOOKUP($B1379,期貨大額交易人未沖銷部位!$A$4:$O$499,7,FALSE)</f>
        <v>#N/A</v>
      </c>
      <c r="Z1379" s="40" t="e">
        <f>VLOOKUP($B1379,期貨大額交易人未沖銷部位!$A$4:$O$499,10,FALSE)</f>
        <v>#N/A</v>
      </c>
      <c r="AA1379" s="40" t="e">
        <f>VLOOKUP($B1379,期貨大額交易人未沖銷部位!$A$4:$O$499,13,FALSE)</f>
        <v>#N/A</v>
      </c>
      <c r="AB1379" s="40" t="e">
        <f>VLOOKUP($B1379,期貨大額交易人未沖銷部位!$A$4:$O$499,14,FALSE)</f>
        <v>#N/A</v>
      </c>
      <c r="AC1379" s="40" t="e">
        <f>VLOOKUP($B1379,期貨大額交易人未沖銷部位!$A$4:$O$499,15,FALSE)</f>
        <v>#N/A</v>
      </c>
      <c r="AD1379" s="33" t="e">
        <f>VLOOKUP($B1379,三大美股走勢!$A$4:$J$495,4,FALSE)</f>
        <v>#N/A</v>
      </c>
      <c r="AE1379" s="33" t="e">
        <f>VLOOKUP($B1379,三大美股走勢!$A$4:$J$495,7,FALSE)</f>
        <v>#N/A</v>
      </c>
      <c r="AF1379" s="33" t="e">
        <f>VLOOKUP($B1379,三大美股走勢!$A$4:$J$495,10,FALSE)</f>
        <v>#N/A</v>
      </c>
    </row>
    <row r="1380" spans="2:32">
      <c r="B1380" s="32">
        <v>44159</v>
      </c>
      <c r="C1380" s="33" t="e">
        <f>VLOOKUP($B1380,大盤與近月台指!$A$4:$I$499,2,FALSE)</f>
        <v>#N/A</v>
      </c>
      <c r="D1380" s="34" t="e">
        <f>VLOOKUP($B1380,大盤與近月台指!$A$4:$I$499,3,FALSE)</f>
        <v>#N/A</v>
      </c>
      <c r="E1380" s="35" t="e">
        <f>VLOOKUP($B1380,大盤與近月台指!$A$4:$I$499,4,FALSE)</f>
        <v>#N/A</v>
      </c>
      <c r="F1380" s="33" t="e">
        <f>VLOOKUP($B1380,大盤與近月台指!$A$4:$I$499,5,FALSE)</f>
        <v>#N/A</v>
      </c>
      <c r="G1380" s="49" t="e">
        <f>VLOOKUP($B1380,三大法人買賣超!$A$4:$I$500,3,FALSE)</f>
        <v>#N/A</v>
      </c>
      <c r="H1380" s="34" t="e">
        <f>VLOOKUP($B1380,三大法人買賣超!$A$4:$I$500,5,FALSE)</f>
        <v>#N/A</v>
      </c>
      <c r="I1380" s="27" t="e">
        <f>VLOOKUP($B1380,三大法人買賣超!$A$4:$I$500,7,FALSE)</f>
        <v>#N/A</v>
      </c>
      <c r="J1380" s="27" t="e">
        <f>VLOOKUP($B1380,三大法人買賣超!$A$4:$I$500,9,FALSE)</f>
        <v>#N/A</v>
      </c>
      <c r="K1380" s="37">
        <f>新台幣匯率美元指數!B1381</f>
        <v>0</v>
      </c>
      <c r="L1380" s="38">
        <f>新台幣匯率美元指數!C1381</f>
        <v>0</v>
      </c>
      <c r="M1380" s="39">
        <f>新台幣匯率美元指數!D1381</f>
        <v>0</v>
      </c>
      <c r="N1380" s="27" t="e">
        <f>VLOOKUP($B1380,外資期貨未平倉口數!$A$4:$M$499,4,FALSE)</f>
        <v>#N/A</v>
      </c>
      <c r="O1380" s="27" t="e">
        <f>VLOOKUP($B1380,外資期貨未平倉口數!$A$4:$M$499,9,FALSE)</f>
        <v>#N/A</v>
      </c>
      <c r="P1380" s="27" t="e">
        <f>VLOOKUP($B1380,外資期貨未平倉口數!$A$4:$M$499,10,FALSE)</f>
        <v>#N/A</v>
      </c>
      <c r="Q1380" s="27" t="e">
        <f>VLOOKUP($B1380,外資期貨未平倉口數!$A$4:$M$499,11,FALSE)</f>
        <v>#N/A</v>
      </c>
      <c r="R1380" s="64" t="e">
        <f>VLOOKUP($B1380,選擇權未平倉餘額!$A$4:$I$500,6,FALSE)</f>
        <v>#N/A</v>
      </c>
      <c r="S1380" s="64" t="e">
        <f>VLOOKUP($B1380,選擇權未平倉餘額!$A$4:$I$500,7,FALSE)</f>
        <v>#N/A</v>
      </c>
      <c r="T1380" s="64" t="e">
        <f>VLOOKUP($B1380,選擇權未平倉餘額!$A$4:$I$500,8,FALSE)</f>
        <v>#N/A</v>
      </c>
      <c r="U1380" s="64" t="e">
        <f>VLOOKUP($B1380,選擇權未平倉餘額!$A$4:$I$500,9,FALSE)</f>
        <v>#N/A</v>
      </c>
      <c r="V1380" s="39" t="e">
        <f>VLOOKUP($B1380,臺指選擇權P_C_Ratios!$A$4:$C$500,3,FALSE)</f>
        <v>#N/A</v>
      </c>
      <c r="W1380" s="41" t="e">
        <f>VLOOKUP($B1380,散戶多空比!$A$6:$L$500,12,FALSE)</f>
        <v>#N/A</v>
      </c>
      <c r="X1380" s="40" t="e">
        <f>VLOOKUP($B1380,期貨大額交易人未沖銷部位!$A$4:$O$499,4,FALSE)</f>
        <v>#N/A</v>
      </c>
      <c r="Y1380" s="40" t="e">
        <f>VLOOKUP($B1380,期貨大額交易人未沖銷部位!$A$4:$O$499,7,FALSE)</f>
        <v>#N/A</v>
      </c>
      <c r="Z1380" s="40" t="e">
        <f>VLOOKUP($B1380,期貨大額交易人未沖銷部位!$A$4:$O$499,10,FALSE)</f>
        <v>#N/A</v>
      </c>
      <c r="AA1380" s="40" t="e">
        <f>VLOOKUP($B1380,期貨大額交易人未沖銷部位!$A$4:$O$499,13,FALSE)</f>
        <v>#N/A</v>
      </c>
      <c r="AB1380" s="40" t="e">
        <f>VLOOKUP($B1380,期貨大額交易人未沖銷部位!$A$4:$O$499,14,FALSE)</f>
        <v>#N/A</v>
      </c>
      <c r="AC1380" s="40" t="e">
        <f>VLOOKUP($B1380,期貨大額交易人未沖銷部位!$A$4:$O$499,15,FALSE)</f>
        <v>#N/A</v>
      </c>
      <c r="AD1380" s="33" t="e">
        <f>VLOOKUP($B1380,三大美股走勢!$A$4:$J$495,4,FALSE)</f>
        <v>#N/A</v>
      </c>
      <c r="AE1380" s="33" t="e">
        <f>VLOOKUP($B1380,三大美股走勢!$A$4:$J$495,7,FALSE)</f>
        <v>#N/A</v>
      </c>
      <c r="AF1380" s="33" t="e">
        <f>VLOOKUP($B1380,三大美股走勢!$A$4:$J$495,10,FALSE)</f>
        <v>#N/A</v>
      </c>
    </row>
    <row r="1381" spans="2:32">
      <c r="B1381" s="32">
        <v>44160</v>
      </c>
      <c r="C1381" s="33" t="e">
        <f>VLOOKUP($B1381,大盤與近月台指!$A$4:$I$499,2,FALSE)</f>
        <v>#N/A</v>
      </c>
      <c r="D1381" s="34" t="e">
        <f>VLOOKUP($B1381,大盤與近月台指!$A$4:$I$499,3,FALSE)</f>
        <v>#N/A</v>
      </c>
      <c r="E1381" s="35" t="e">
        <f>VLOOKUP($B1381,大盤與近月台指!$A$4:$I$499,4,FALSE)</f>
        <v>#N/A</v>
      </c>
      <c r="F1381" s="33" t="e">
        <f>VLOOKUP($B1381,大盤與近月台指!$A$4:$I$499,5,FALSE)</f>
        <v>#N/A</v>
      </c>
      <c r="G1381" s="49" t="e">
        <f>VLOOKUP($B1381,三大法人買賣超!$A$4:$I$500,3,FALSE)</f>
        <v>#N/A</v>
      </c>
      <c r="H1381" s="34" t="e">
        <f>VLOOKUP($B1381,三大法人買賣超!$A$4:$I$500,5,FALSE)</f>
        <v>#N/A</v>
      </c>
      <c r="I1381" s="27" t="e">
        <f>VLOOKUP($B1381,三大法人買賣超!$A$4:$I$500,7,FALSE)</f>
        <v>#N/A</v>
      </c>
      <c r="J1381" s="27" t="e">
        <f>VLOOKUP($B1381,三大法人買賣超!$A$4:$I$500,9,FALSE)</f>
        <v>#N/A</v>
      </c>
      <c r="K1381" s="37">
        <f>新台幣匯率美元指數!B1382</f>
        <v>0</v>
      </c>
      <c r="L1381" s="38">
        <f>新台幣匯率美元指數!C1382</f>
        <v>0</v>
      </c>
      <c r="M1381" s="39">
        <f>新台幣匯率美元指數!D1382</f>
        <v>0</v>
      </c>
      <c r="N1381" s="27" t="e">
        <f>VLOOKUP($B1381,外資期貨未平倉口數!$A$4:$M$499,4,FALSE)</f>
        <v>#N/A</v>
      </c>
      <c r="O1381" s="27" t="e">
        <f>VLOOKUP($B1381,外資期貨未平倉口數!$A$4:$M$499,9,FALSE)</f>
        <v>#N/A</v>
      </c>
      <c r="P1381" s="27" t="e">
        <f>VLOOKUP($B1381,外資期貨未平倉口數!$A$4:$M$499,10,FALSE)</f>
        <v>#N/A</v>
      </c>
      <c r="Q1381" s="27" t="e">
        <f>VLOOKUP($B1381,外資期貨未平倉口數!$A$4:$M$499,11,FALSE)</f>
        <v>#N/A</v>
      </c>
      <c r="R1381" s="64" t="e">
        <f>VLOOKUP($B1381,選擇權未平倉餘額!$A$4:$I$500,6,FALSE)</f>
        <v>#N/A</v>
      </c>
      <c r="S1381" s="64" t="e">
        <f>VLOOKUP($B1381,選擇權未平倉餘額!$A$4:$I$500,7,FALSE)</f>
        <v>#N/A</v>
      </c>
      <c r="T1381" s="64" t="e">
        <f>VLOOKUP($B1381,選擇權未平倉餘額!$A$4:$I$500,8,FALSE)</f>
        <v>#N/A</v>
      </c>
      <c r="U1381" s="64" t="e">
        <f>VLOOKUP($B1381,選擇權未平倉餘額!$A$4:$I$500,9,FALSE)</f>
        <v>#N/A</v>
      </c>
      <c r="V1381" s="39" t="e">
        <f>VLOOKUP($B1381,臺指選擇權P_C_Ratios!$A$4:$C$500,3,FALSE)</f>
        <v>#N/A</v>
      </c>
      <c r="W1381" s="41" t="e">
        <f>VLOOKUP($B1381,散戶多空比!$A$6:$L$500,12,FALSE)</f>
        <v>#N/A</v>
      </c>
      <c r="X1381" s="40" t="e">
        <f>VLOOKUP($B1381,期貨大額交易人未沖銷部位!$A$4:$O$499,4,FALSE)</f>
        <v>#N/A</v>
      </c>
      <c r="Y1381" s="40" t="e">
        <f>VLOOKUP($B1381,期貨大額交易人未沖銷部位!$A$4:$O$499,7,FALSE)</f>
        <v>#N/A</v>
      </c>
      <c r="Z1381" s="40" t="e">
        <f>VLOOKUP($B1381,期貨大額交易人未沖銷部位!$A$4:$O$499,10,FALSE)</f>
        <v>#N/A</v>
      </c>
      <c r="AA1381" s="40" t="e">
        <f>VLOOKUP($B1381,期貨大額交易人未沖銷部位!$A$4:$O$499,13,FALSE)</f>
        <v>#N/A</v>
      </c>
      <c r="AB1381" s="40" t="e">
        <f>VLOOKUP($B1381,期貨大額交易人未沖銷部位!$A$4:$O$499,14,FALSE)</f>
        <v>#N/A</v>
      </c>
      <c r="AC1381" s="40" t="e">
        <f>VLOOKUP($B1381,期貨大額交易人未沖銷部位!$A$4:$O$499,15,FALSE)</f>
        <v>#N/A</v>
      </c>
      <c r="AD1381" s="33" t="e">
        <f>VLOOKUP($B1381,三大美股走勢!$A$4:$J$495,4,FALSE)</f>
        <v>#N/A</v>
      </c>
      <c r="AE1381" s="33" t="e">
        <f>VLOOKUP($B1381,三大美股走勢!$A$4:$J$495,7,FALSE)</f>
        <v>#N/A</v>
      </c>
      <c r="AF1381" s="33" t="e">
        <f>VLOOKUP($B1381,三大美股走勢!$A$4:$J$495,10,FALSE)</f>
        <v>#N/A</v>
      </c>
    </row>
    <row r="1382" spans="2:32">
      <c r="B1382" s="32">
        <v>44161</v>
      </c>
      <c r="C1382" s="33" t="e">
        <f>VLOOKUP($B1382,大盤與近月台指!$A$4:$I$499,2,FALSE)</f>
        <v>#N/A</v>
      </c>
      <c r="D1382" s="34" t="e">
        <f>VLOOKUP($B1382,大盤與近月台指!$A$4:$I$499,3,FALSE)</f>
        <v>#N/A</v>
      </c>
      <c r="E1382" s="35" t="e">
        <f>VLOOKUP($B1382,大盤與近月台指!$A$4:$I$499,4,FALSE)</f>
        <v>#N/A</v>
      </c>
      <c r="F1382" s="33" t="e">
        <f>VLOOKUP($B1382,大盤與近月台指!$A$4:$I$499,5,FALSE)</f>
        <v>#N/A</v>
      </c>
      <c r="G1382" s="49" t="e">
        <f>VLOOKUP($B1382,三大法人買賣超!$A$4:$I$500,3,FALSE)</f>
        <v>#N/A</v>
      </c>
      <c r="H1382" s="34" t="e">
        <f>VLOOKUP($B1382,三大法人買賣超!$A$4:$I$500,5,FALSE)</f>
        <v>#N/A</v>
      </c>
      <c r="I1382" s="27" t="e">
        <f>VLOOKUP($B1382,三大法人買賣超!$A$4:$I$500,7,FALSE)</f>
        <v>#N/A</v>
      </c>
      <c r="J1382" s="27" t="e">
        <f>VLOOKUP($B1382,三大法人買賣超!$A$4:$I$500,9,FALSE)</f>
        <v>#N/A</v>
      </c>
      <c r="K1382" s="37">
        <f>新台幣匯率美元指數!B1383</f>
        <v>0</v>
      </c>
      <c r="L1382" s="38">
        <f>新台幣匯率美元指數!C1383</f>
        <v>0</v>
      </c>
      <c r="M1382" s="39">
        <f>新台幣匯率美元指數!D1383</f>
        <v>0</v>
      </c>
      <c r="N1382" s="27" t="e">
        <f>VLOOKUP($B1382,外資期貨未平倉口數!$A$4:$M$499,4,FALSE)</f>
        <v>#N/A</v>
      </c>
      <c r="O1382" s="27" t="e">
        <f>VLOOKUP($B1382,外資期貨未平倉口數!$A$4:$M$499,9,FALSE)</f>
        <v>#N/A</v>
      </c>
      <c r="P1382" s="27" t="e">
        <f>VLOOKUP($B1382,外資期貨未平倉口數!$A$4:$M$499,10,FALSE)</f>
        <v>#N/A</v>
      </c>
      <c r="Q1382" s="27" t="e">
        <f>VLOOKUP($B1382,外資期貨未平倉口數!$A$4:$M$499,11,FALSE)</f>
        <v>#N/A</v>
      </c>
      <c r="R1382" s="64" t="e">
        <f>VLOOKUP($B1382,選擇權未平倉餘額!$A$4:$I$500,6,FALSE)</f>
        <v>#N/A</v>
      </c>
      <c r="S1382" s="64" t="e">
        <f>VLOOKUP($B1382,選擇權未平倉餘額!$A$4:$I$500,7,FALSE)</f>
        <v>#N/A</v>
      </c>
      <c r="T1382" s="64" t="e">
        <f>VLOOKUP($B1382,選擇權未平倉餘額!$A$4:$I$500,8,FALSE)</f>
        <v>#N/A</v>
      </c>
      <c r="U1382" s="64" t="e">
        <f>VLOOKUP($B1382,選擇權未平倉餘額!$A$4:$I$500,9,FALSE)</f>
        <v>#N/A</v>
      </c>
      <c r="V1382" s="39" t="e">
        <f>VLOOKUP($B1382,臺指選擇權P_C_Ratios!$A$4:$C$500,3,FALSE)</f>
        <v>#N/A</v>
      </c>
      <c r="W1382" s="41" t="e">
        <f>VLOOKUP($B1382,散戶多空比!$A$6:$L$500,12,FALSE)</f>
        <v>#N/A</v>
      </c>
      <c r="X1382" s="40" t="e">
        <f>VLOOKUP($B1382,期貨大額交易人未沖銷部位!$A$4:$O$499,4,FALSE)</f>
        <v>#N/A</v>
      </c>
      <c r="Y1382" s="40" t="e">
        <f>VLOOKUP($B1382,期貨大額交易人未沖銷部位!$A$4:$O$499,7,FALSE)</f>
        <v>#N/A</v>
      </c>
      <c r="Z1382" s="40" t="e">
        <f>VLOOKUP($B1382,期貨大額交易人未沖銷部位!$A$4:$O$499,10,FALSE)</f>
        <v>#N/A</v>
      </c>
      <c r="AA1382" s="40" t="e">
        <f>VLOOKUP($B1382,期貨大額交易人未沖銷部位!$A$4:$O$499,13,FALSE)</f>
        <v>#N/A</v>
      </c>
      <c r="AB1382" s="40" t="e">
        <f>VLOOKUP($B1382,期貨大額交易人未沖銷部位!$A$4:$O$499,14,FALSE)</f>
        <v>#N/A</v>
      </c>
      <c r="AC1382" s="40" t="e">
        <f>VLOOKUP($B1382,期貨大額交易人未沖銷部位!$A$4:$O$499,15,FALSE)</f>
        <v>#N/A</v>
      </c>
      <c r="AD1382" s="33" t="e">
        <f>VLOOKUP($B1382,三大美股走勢!$A$4:$J$495,4,FALSE)</f>
        <v>#N/A</v>
      </c>
      <c r="AE1382" s="33" t="e">
        <f>VLOOKUP($B1382,三大美股走勢!$A$4:$J$495,7,FALSE)</f>
        <v>#N/A</v>
      </c>
      <c r="AF1382" s="33" t="e">
        <f>VLOOKUP($B1382,三大美股走勢!$A$4:$J$495,10,FALSE)</f>
        <v>#N/A</v>
      </c>
    </row>
    <row r="1383" spans="2:32">
      <c r="B1383" s="32">
        <v>44162</v>
      </c>
      <c r="C1383" s="33" t="e">
        <f>VLOOKUP($B1383,大盤與近月台指!$A$4:$I$499,2,FALSE)</f>
        <v>#N/A</v>
      </c>
      <c r="D1383" s="34" t="e">
        <f>VLOOKUP($B1383,大盤與近月台指!$A$4:$I$499,3,FALSE)</f>
        <v>#N/A</v>
      </c>
      <c r="E1383" s="35" t="e">
        <f>VLOOKUP($B1383,大盤與近月台指!$A$4:$I$499,4,FALSE)</f>
        <v>#N/A</v>
      </c>
      <c r="F1383" s="33" t="e">
        <f>VLOOKUP($B1383,大盤與近月台指!$A$4:$I$499,5,FALSE)</f>
        <v>#N/A</v>
      </c>
      <c r="G1383" s="49" t="e">
        <f>VLOOKUP($B1383,三大法人買賣超!$A$4:$I$500,3,FALSE)</f>
        <v>#N/A</v>
      </c>
      <c r="H1383" s="34" t="e">
        <f>VLOOKUP($B1383,三大法人買賣超!$A$4:$I$500,5,FALSE)</f>
        <v>#N/A</v>
      </c>
      <c r="I1383" s="27" t="e">
        <f>VLOOKUP($B1383,三大法人買賣超!$A$4:$I$500,7,FALSE)</f>
        <v>#N/A</v>
      </c>
      <c r="J1383" s="27" t="e">
        <f>VLOOKUP($B1383,三大法人買賣超!$A$4:$I$500,9,FALSE)</f>
        <v>#N/A</v>
      </c>
      <c r="K1383" s="37">
        <f>新台幣匯率美元指數!B1384</f>
        <v>0</v>
      </c>
      <c r="L1383" s="38">
        <f>新台幣匯率美元指數!C1384</f>
        <v>0</v>
      </c>
      <c r="M1383" s="39">
        <f>新台幣匯率美元指數!D1384</f>
        <v>0</v>
      </c>
      <c r="N1383" s="27" t="e">
        <f>VLOOKUP($B1383,外資期貨未平倉口數!$A$4:$M$499,4,FALSE)</f>
        <v>#N/A</v>
      </c>
      <c r="O1383" s="27" t="e">
        <f>VLOOKUP($B1383,外資期貨未平倉口數!$A$4:$M$499,9,FALSE)</f>
        <v>#N/A</v>
      </c>
      <c r="P1383" s="27" t="e">
        <f>VLOOKUP($B1383,外資期貨未平倉口數!$A$4:$M$499,10,FALSE)</f>
        <v>#N/A</v>
      </c>
      <c r="Q1383" s="27" t="e">
        <f>VLOOKUP($B1383,外資期貨未平倉口數!$A$4:$M$499,11,FALSE)</f>
        <v>#N/A</v>
      </c>
      <c r="R1383" s="64" t="e">
        <f>VLOOKUP($B1383,選擇權未平倉餘額!$A$4:$I$500,6,FALSE)</f>
        <v>#N/A</v>
      </c>
      <c r="S1383" s="64" t="e">
        <f>VLOOKUP($B1383,選擇權未平倉餘額!$A$4:$I$500,7,FALSE)</f>
        <v>#N/A</v>
      </c>
      <c r="T1383" s="64" t="e">
        <f>VLOOKUP($B1383,選擇權未平倉餘額!$A$4:$I$500,8,FALSE)</f>
        <v>#N/A</v>
      </c>
      <c r="U1383" s="64" t="e">
        <f>VLOOKUP($B1383,選擇權未平倉餘額!$A$4:$I$500,9,FALSE)</f>
        <v>#N/A</v>
      </c>
      <c r="V1383" s="39" t="e">
        <f>VLOOKUP($B1383,臺指選擇權P_C_Ratios!$A$4:$C$500,3,FALSE)</f>
        <v>#N/A</v>
      </c>
      <c r="W1383" s="41" t="e">
        <f>VLOOKUP($B1383,散戶多空比!$A$6:$L$500,12,FALSE)</f>
        <v>#N/A</v>
      </c>
      <c r="X1383" s="40" t="e">
        <f>VLOOKUP($B1383,期貨大額交易人未沖銷部位!$A$4:$O$499,4,FALSE)</f>
        <v>#N/A</v>
      </c>
      <c r="Y1383" s="40" t="e">
        <f>VLOOKUP($B1383,期貨大額交易人未沖銷部位!$A$4:$O$499,7,FALSE)</f>
        <v>#N/A</v>
      </c>
      <c r="Z1383" s="40" t="e">
        <f>VLOOKUP($B1383,期貨大額交易人未沖銷部位!$A$4:$O$499,10,FALSE)</f>
        <v>#N/A</v>
      </c>
      <c r="AA1383" s="40" t="e">
        <f>VLOOKUP($B1383,期貨大額交易人未沖銷部位!$A$4:$O$499,13,FALSE)</f>
        <v>#N/A</v>
      </c>
      <c r="AB1383" s="40" t="e">
        <f>VLOOKUP($B1383,期貨大額交易人未沖銷部位!$A$4:$O$499,14,FALSE)</f>
        <v>#N/A</v>
      </c>
      <c r="AC1383" s="40" t="e">
        <f>VLOOKUP($B1383,期貨大額交易人未沖銷部位!$A$4:$O$499,15,FALSE)</f>
        <v>#N/A</v>
      </c>
      <c r="AD1383" s="33" t="e">
        <f>VLOOKUP($B1383,三大美股走勢!$A$4:$J$495,4,FALSE)</f>
        <v>#N/A</v>
      </c>
      <c r="AE1383" s="33" t="e">
        <f>VLOOKUP($B1383,三大美股走勢!$A$4:$J$495,7,FALSE)</f>
        <v>#N/A</v>
      </c>
      <c r="AF1383" s="33" t="e">
        <f>VLOOKUP($B1383,三大美股走勢!$A$4:$J$495,10,FALSE)</f>
        <v>#N/A</v>
      </c>
    </row>
    <row r="1384" spans="2:32">
      <c r="B1384" s="32">
        <v>44163</v>
      </c>
      <c r="C1384" s="33" t="e">
        <f>VLOOKUP($B1384,大盤與近月台指!$A$4:$I$499,2,FALSE)</f>
        <v>#N/A</v>
      </c>
      <c r="D1384" s="34" t="e">
        <f>VLOOKUP($B1384,大盤與近月台指!$A$4:$I$499,3,FALSE)</f>
        <v>#N/A</v>
      </c>
      <c r="E1384" s="35" t="e">
        <f>VLOOKUP($B1384,大盤與近月台指!$A$4:$I$499,4,FALSE)</f>
        <v>#N/A</v>
      </c>
      <c r="F1384" s="33" t="e">
        <f>VLOOKUP($B1384,大盤與近月台指!$A$4:$I$499,5,FALSE)</f>
        <v>#N/A</v>
      </c>
      <c r="G1384" s="49" t="e">
        <f>VLOOKUP($B1384,三大法人買賣超!$A$4:$I$500,3,FALSE)</f>
        <v>#N/A</v>
      </c>
      <c r="H1384" s="34" t="e">
        <f>VLOOKUP($B1384,三大法人買賣超!$A$4:$I$500,5,FALSE)</f>
        <v>#N/A</v>
      </c>
      <c r="I1384" s="27" t="e">
        <f>VLOOKUP($B1384,三大法人買賣超!$A$4:$I$500,7,FALSE)</f>
        <v>#N/A</v>
      </c>
      <c r="J1384" s="27" t="e">
        <f>VLOOKUP($B1384,三大法人買賣超!$A$4:$I$500,9,FALSE)</f>
        <v>#N/A</v>
      </c>
      <c r="K1384" s="37">
        <f>新台幣匯率美元指數!B1385</f>
        <v>0</v>
      </c>
      <c r="L1384" s="38">
        <f>新台幣匯率美元指數!C1385</f>
        <v>0</v>
      </c>
      <c r="M1384" s="39">
        <f>新台幣匯率美元指數!D1385</f>
        <v>0</v>
      </c>
      <c r="N1384" s="27" t="e">
        <f>VLOOKUP($B1384,外資期貨未平倉口數!$A$4:$M$499,4,FALSE)</f>
        <v>#N/A</v>
      </c>
      <c r="O1384" s="27" t="e">
        <f>VLOOKUP($B1384,外資期貨未平倉口數!$A$4:$M$499,9,FALSE)</f>
        <v>#N/A</v>
      </c>
      <c r="P1384" s="27" t="e">
        <f>VLOOKUP($B1384,外資期貨未平倉口數!$A$4:$M$499,10,FALSE)</f>
        <v>#N/A</v>
      </c>
      <c r="Q1384" s="27" t="e">
        <f>VLOOKUP($B1384,外資期貨未平倉口數!$A$4:$M$499,11,FALSE)</f>
        <v>#N/A</v>
      </c>
      <c r="R1384" s="64" t="e">
        <f>VLOOKUP($B1384,選擇權未平倉餘額!$A$4:$I$500,6,FALSE)</f>
        <v>#N/A</v>
      </c>
      <c r="S1384" s="64" t="e">
        <f>VLOOKUP($B1384,選擇權未平倉餘額!$A$4:$I$500,7,FALSE)</f>
        <v>#N/A</v>
      </c>
      <c r="T1384" s="64" t="e">
        <f>VLOOKUP($B1384,選擇權未平倉餘額!$A$4:$I$500,8,FALSE)</f>
        <v>#N/A</v>
      </c>
      <c r="U1384" s="64" t="e">
        <f>VLOOKUP($B1384,選擇權未平倉餘額!$A$4:$I$500,9,FALSE)</f>
        <v>#N/A</v>
      </c>
      <c r="V1384" s="39" t="e">
        <f>VLOOKUP($B1384,臺指選擇權P_C_Ratios!$A$4:$C$500,3,FALSE)</f>
        <v>#N/A</v>
      </c>
      <c r="W1384" s="41" t="e">
        <f>VLOOKUP($B1384,散戶多空比!$A$6:$L$500,12,FALSE)</f>
        <v>#N/A</v>
      </c>
      <c r="X1384" s="40" t="e">
        <f>VLOOKUP($B1384,期貨大額交易人未沖銷部位!$A$4:$O$499,4,FALSE)</f>
        <v>#N/A</v>
      </c>
      <c r="Y1384" s="40" t="e">
        <f>VLOOKUP($B1384,期貨大額交易人未沖銷部位!$A$4:$O$499,7,FALSE)</f>
        <v>#N/A</v>
      </c>
      <c r="Z1384" s="40" t="e">
        <f>VLOOKUP($B1384,期貨大額交易人未沖銷部位!$A$4:$O$499,10,FALSE)</f>
        <v>#N/A</v>
      </c>
      <c r="AA1384" s="40" t="e">
        <f>VLOOKUP($B1384,期貨大額交易人未沖銷部位!$A$4:$O$499,13,FALSE)</f>
        <v>#N/A</v>
      </c>
      <c r="AB1384" s="40" t="e">
        <f>VLOOKUP($B1384,期貨大額交易人未沖銷部位!$A$4:$O$499,14,FALSE)</f>
        <v>#N/A</v>
      </c>
      <c r="AC1384" s="40" t="e">
        <f>VLOOKUP($B1384,期貨大額交易人未沖銷部位!$A$4:$O$499,15,FALSE)</f>
        <v>#N/A</v>
      </c>
      <c r="AD1384" s="33" t="e">
        <f>VLOOKUP($B1384,三大美股走勢!$A$4:$J$495,4,FALSE)</f>
        <v>#N/A</v>
      </c>
      <c r="AE1384" s="33" t="e">
        <f>VLOOKUP($B1384,三大美股走勢!$A$4:$J$495,7,FALSE)</f>
        <v>#N/A</v>
      </c>
      <c r="AF1384" s="33" t="e">
        <f>VLOOKUP($B1384,三大美股走勢!$A$4:$J$495,10,FALSE)</f>
        <v>#N/A</v>
      </c>
    </row>
    <row r="1385" spans="2:32">
      <c r="B1385" s="32">
        <v>44164</v>
      </c>
      <c r="C1385" s="33" t="e">
        <f>VLOOKUP($B1385,大盤與近月台指!$A$4:$I$499,2,FALSE)</f>
        <v>#N/A</v>
      </c>
      <c r="D1385" s="34" t="e">
        <f>VLOOKUP($B1385,大盤與近月台指!$A$4:$I$499,3,FALSE)</f>
        <v>#N/A</v>
      </c>
      <c r="E1385" s="35" t="e">
        <f>VLOOKUP($B1385,大盤與近月台指!$A$4:$I$499,4,FALSE)</f>
        <v>#N/A</v>
      </c>
      <c r="F1385" s="33" t="e">
        <f>VLOOKUP($B1385,大盤與近月台指!$A$4:$I$499,5,FALSE)</f>
        <v>#N/A</v>
      </c>
      <c r="G1385" s="49" t="e">
        <f>VLOOKUP($B1385,三大法人買賣超!$A$4:$I$500,3,FALSE)</f>
        <v>#N/A</v>
      </c>
      <c r="H1385" s="34" t="e">
        <f>VLOOKUP($B1385,三大法人買賣超!$A$4:$I$500,5,FALSE)</f>
        <v>#N/A</v>
      </c>
      <c r="I1385" s="27" t="e">
        <f>VLOOKUP($B1385,三大法人買賣超!$A$4:$I$500,7,FALSE)</f>
        <v>#N/A</v>
      </c>
      <c r="J1385" s="27" t="e">
        <f>VLOOKUP($B1385,三大法人買賣超!$A$4:$I$500,9,FALSE)</f>
        <v>#N/A</v>
      </c>
      <c r="K1385" s="37">
        <f>新台幣匯率美元指數!B1386</f>
        <v>0</v>
      </c>
      <c r="L1385" s="38">
        <f>新台幣匯率美元指數!C1386</f>
        <v>0</v>
      </c>
      <c r="M1385" s="39">
        <f>新台幣匯率美元指數!D1386</f>
        <v>0</v>
      </c>
      <c r="N1385" s="27" t="e">
        <f>VLOOKUP($B1385,外資期貨未平倉口數!$A$4:$M$499,4,FALSE)</f>
        <v>#N/A</v>
      </c>
      <c r="O1385" s="27" t="e">
        <f>VLOOKUP($B1385,外資期貨未平倉口數!$A$4:$M$499,9,FALSE)</f>
        <v>#N/A</v>
      </c>
      <c r="P1385" s="27" t="e">
        <f>VLOOKUP($B1385,外資期貨未平倉口數!$A$4:$M$499,10,FALSE)</f>
        <v>#N/A</v>
      </c>
      <c r="Q1385" s="27" t="e">
        <f>VLOOKUP($B1385,外資期貨未平倉口數!$A$4:$M$499,11,FALSE)</f>
        <v>#N/A</v>
      </c>
      <c r="R1385" s="64" t="e">
        <f>VLOOKUP($B1385,選擇權未平倉餘額!$A$4:$I$500,6,FALSE)</f>
        <v>#N/A</v>
      </c>
      <c r="S1385" s="64" t="e">
        <f>VLOOKUP($B1385,選擇權未平倉餘額!$A$4:$I$500,7,FALSE)</f>
        <v>#N/A</v>
      </c>
      <c r="T1385" s="64" t="e">
        <f>VLOOKUP($B1385,選擇權未平倉餘額!$A$4:$I$500,8,FALSE)</f>
        <v>#N/A</v>
      </c>
      <c r="U1385" s="64" t="e">
        <f>VLOOKUP($B1385,選擇權未平倉餘額!$A$4:$I$500,9,FALSE)</f>
        <v>#N/A</v>
      </c>
      <c r="V1385" s="39" t="e">
        <f>VLOOKUP($B1385,臺指選擇權P_C_Ratios!$A$4:$C$500,3,FALSE)</f>
        <v>#N/A</v>
      </c>
      <c r="W1385" s="41" t="e">
        <f>VLOOKUP($B1385,散戶多空比!$A$6:$L$500,12,FALSE)</f>
        <v>#N/A</v>
      </c>
      <c r="X1385" s="40" t="e">
        <f>VLOOKUP($B1385,期貨大額交易人未沖銷部位!$A$4:$O$499,4,FALSE)</f>
        <v>#N/A</v>
      </c>
      <c r="Y1385" s="40" t="e">
        <f>VLOOKUP($B1385,期貨大額交易人未沖銷部位!$A$4:$O$499,7,FALSE)</f>
        <v>#N/A</v>
      </c>
      <c r="Z1385" s="40" t="e">
        <f>VLOOKUP($B1385,期貨大額交易人未沖銷部位!$A$4:$O$499,10,FALSE)</f>
        <v>#N/A</v>
      </c>
      <c r="AA1385" s="40" t="e">
        <f>VLOOKUP($B1385,期貨大額交易人未沖銷部位!$A$4:$O$499,13,FALSE)</f>
        <v>#N/A</v>
      </c>
      <c r="AB1385" s="40" t="e">
        <f>VLOOKUP($B1385,期貨大額交易人未沖銷部位!$A$4:$O$499,14,FALSE)</f>
        <v>#N/A</v>
      </c>
      <c r="AC1385" s="40" t="e">
        <f>VLOOKUP($B1385,期貨大額交易人未沖銷部位!$A$4:$O$499,15,FALSE)</f>
        <v>#N/A</v>
      </c>
      <c r="AD1385" s="33" t="e">
        <f>VLOOKUP($B1385,三大美股走勢!$A$4:$J$495,4,FALSE)</f>
        <v>#N/A</v>
      </c>
      <c r="AE1385" s="33" t="e">
        <f>VLOOKUP($B1385,三大美股走勢!$A$4:$J$495,7,FALSE)</f>
        <v>#N/A</v>
      </c>
      <c r="AF1385" s="33" t="e">
        <f>VLOOKUP($B1385,三大美股走勢!$A$4:$J$495,10,FALSE)</f>
        <v>#N/A</v>
      </c>
    </row>
    <row r="1386" spans="2:32">
      <c r="B1386" s="32">
        <v>44165</v>
      </c>
      <c r="C1386" s="33" t="e">
        <f>VLOOKUP($B1386,大盤與近月台指!$A$4:$I$499,2,FALSE)</f>
        <v>#N/A</v>
      </c>
      <c r="D1386" s="34" t="e">
        <f>VLOOKUP($B1386,大盤與近月台指!$A$4:$I$499,3,FALSE)</f>
        <v>#N/A</v>
      </c>
      <c r="E1386" s="35" t="e">
        <f>VLOOKUP($B1386,大盤與近月台指!$A$4:$I$499,4,FALSE)</f>
        <v>#N/A</v>
      </c>
      <c r="F1386" s="33" t="e">
        <f>VLOOKUP($B1386,大盤與近月台指!$A$4:$I$499,5,FALSE)</f>
        <v>#N/A</v>
      </c>
      <c r="G1386" s="49" t="e">
        <f>VLOOKUP($B1386,三大法人買賣超!$A$4:$I$500,3,FALSE)</f>
        <v>#N/A</v>
      </c>
      <c r="H1386" s="34" t="e">
        <f>VLOOKUP($B1386,三大法人買賣超!$A$4:$I$500,5,FALSE)</f>
        <v>#N/A</v>
      </c>
      <c r="I1386" s="27" t="e">
        <f>VLOOKUP($B1386,三大法人買賣超!$A$4:$I$500,7,FALSE)</f>
        <v>#N/A</v>
      </c>
      <c r="J1386" s="27" t="e">
        <f>VLOOKUP($B1386,三大法人買賣超!$A$4:$I$500,9,FALSE)</f>
        <v>#N/A</v>
      </c>
      <c r="K1386" s="37">
        <f>新台幣匯率美元指數!B1387</f>
        <v>0</v>
      </c>
      <c r="L1386" s="38">
        <f>新台幣匯率美元指數!C1387</f>
        <v>0</v>
      </c>
      <c r="M1386" s="39">
        <f>新台幣匯率美元指數!D1387</f>
        <v>0</v>
      </c>
      <c r="N1386" s="27" t="e">
        <f>VLOOKUP($B1386,外資期貨未平倉口數!$A$4:$M$499,4,FALSE)</f>
        <v>#N/A</v>
      </c>
      <c r="O1386" s="27" t="e">
        <f>VLOOKUP($B1386,外資期貨未平倉口數!$A$4:$M$499,9,FALSE)</f>
        <v>#N/A</v>
      </c>
      <c r="P1386" s="27" t="e">
        <f>VLOOKUP($B1386,外資期貨未平倉口數!$A$4:$M$499,10,FALSE)</f>
        <v>#N/A</v>
      </c>
      <c r="Q1386" s="27" t="e">
        <f>VLOOKUP($B1386,外資期貨未平倉口數!$A$4:$M$499,11,FALSE)</f>
        <v>#N/A</v>
      </c>
      <c r="R1386" s="64" t="e">
        <f>VLOOKUP($B1386,選擇權未平倉餘額!$A$4:$I$500,6,FALSE)</f>
        <v>#N/A</v>
      </c>
      <c r="S1386" s="64" t="e">
        <f>VLOOKUP($B1386,選擇權未平倉餘額!$A$4:$I$500,7,FALSE)</f>
        <v>#N/A</v>
      </c>
      <c r="T1386" s="64" t="e">
        <f>VLOOKUP($B1386,選擇權未平倉餘額!$A$4:$I$500,8,FALSE)</f>
        <v>#N/A</v>
      </c>
      <c r="U1386" s="64" t="e">
        <f>VLOOKUP($B1386,選擇權未平倉餘額!$A$4:$I$500,9,FALSE)</f>
        <v>#N/A</v>
      </c>
      <c r="V1386" s="39" t="e">
        <f>VLOOKUP($B1386,臺指選擇權P_C_Ratios!$A$4:$C$500,3,FALSE)</f>
        <v>#N/A</v>
      </c>
      <c r="W1386" s="41" t="e">
        <f>VLOOKUP($B1386,散戶多空比!$A$6:$L$500,12,FALSE)</f>
        <v>#N/A</v>
      </c>
      <c r="X1386" s="40" t="e">
        <f>VLOOKUP($B1386,期貨大額交易人未沖銷部位!$A$4:$O$499,4,FALSE)</f>
        <v>#N/A</v>
      </c>
      <c r="Y1386" s="40" t="e">
        <f>VLOOKUP($B1386,期貨大額交易人未沖銷部位!$A$4:$O$499,7,FALSE)</f>
        <v>#N/A</v>
      </c>
      <c r="Z1386" s="40" t="e">
        <f>VLOOKUP($B1386,期貨大額交易人未沖銷部位!$A$4:$O$499,10,FALSE)</f>
        <v>#N/A</v>
      </c>
      <c r="AA1386" s="40" t="e">
        <f>VLOOKUP($B1386,期貨大額交易人未沖銷部位!$A$4:$O$499,13,FALSE)</f>
        <v>#N/A</v>
      </c>
      <c r="AB1386" s="40" t="e">
        <f>VLOOKUP($B1386,期貨大額交易人未沖銷部位!$A$4:$O$499,14,FALSE)</f>
        <v>#N/A</v>
      </c>
      <c r="AC1386" s="40" t="e">
        <f>VLOOKUP($B1386,期貨大額交易人未沖銷部位!$A$4:$O$499,15,FALSE)</f>
        <v>#N/A</v>
      </c>
      <c r="AD1386" s="33" t="e">
        <f>VLOOKUP($B1386,三大美股走勢!$A$4:$J$495,4,FALSE)</f>
        <v>#N/A</v>
      </c>
      <c r="AE1386" s="33" t="e">
        <f>VLOOKUP($B1386,三大美股走勢!$A$4:$J$495,7,FALSE)</f>
        <v>#N/A</v>
      </c>
      <c r="AF1386" s="33" t="e">
        <f>VLOOKUP($B1386,三大美股走勢!$A$4:$J$495,10,FALSE)</f>
        <v>#N/A</v>
      </c>
    </row>
    <row r="1387" spans="2:32">
      <c r="B1387" s="32">
        <v>44166</v>
      </c>
      <c r="C1387" s="33" t="e">
        <f>VLOOKUP($B1387,大盤與近月台指!$A$4:$I$499,2,FALSE)</f>
        <v>#N/A</v>
      </c>
      <c r="D1387" s="34" t="e">
        <f>VLOOKUP($B1387,大盤與近月台指!$A$4:$I$499,3,FALSE)</f>
        <v>#N/A</v>
      </c>
      <c r="E1387" s="35" t="e">
        <f>VLOOKUP($B1387,大盤與近月台指!$A$4:$I$499,4,FALSE)</f>
        <v>#N/A</v>
      </c>
      <c r="F1387" s="33" t="e">
        <f>VLOOKUP($B1387,大盤與近月台指!$A$4:$I$499,5,FALSE)</f>
        <v>#N/A</v>
      </c>
      <c r="G1387" s="49" t="e">
        <f>VLOOKUP($B1387,三大法人買賣超!$A$4:$I$500,3,FALSE)</f>
        <v>#N/A</v>
      </c>
      <c r="H1387" s="34" t="e">
        <f>VLOOKUP($B1387,三大法人買賣超!$A$4:$I$500,5,FALSE)</f>
        <v>#N/A</v>
      </c>
      <c r="I1387" s="27" t="e">
        <f>VLOOKUP($B1387,三大法人買賣超!$A$4:$I$500,7,FALSE)</f>
        <v>#N/A</v>
      </c>
      <c r="J1387" s="27" t="e">
        <f>VLOOKUP($B1387,三大法人買賣超!$A$4:$I$500,9,FALSE)</f>
        <v>#N/A</v>
      </c>
      <c r="K1387" s="37">
        <f>新台幣匯率美元指數!B1388</f>
        <v>0</v>
      </c>
      <c r="L1387" s="38">
        <f>新台幣匯率美元指數!C1388</f>
        <v>0</v>
      </c>
      <c r="M1387" s="39">
        <f>新台幣匯率美元指數!D1388</f>
        <v>0</v>
      </c>
      <c r="N1387" s="27" t="e">
        <f>VLOOKUP($B1387,外資期貨未平倉口數!$A$4:$M$499,4,FALSE)</f>
        <v>#N/A</v>
      </c>
      <c r="O1387" s="27" t="e">
        <f>VLOOKUP($B1387,外資期貨未平倉口數!$A$4:$M$499,9,FALSE)</f>
        <v>#N/A</v>
      </c>
      <c r="P1387" s="27" t="e">
        <f>VLOOKUP($B1387,外資期貨未平倉口數!$A$4:$M$499,10,FALSE)</f>
        <v>#N/A</v>
      </c>
      <c r="Q1387" s="27" t="e">
        <f>VLOOKUP($B1387,外資期貨未平倉口數!$A$4:$M$499,11,FALSE)</f>
        <v>#N/A</v>
      </c>
      <c r="R1387" s="64" t="e">
        <f>VLOOKUP($B1387,選擇權未平倉餘額!$A$4:$I$500,6,FALSE)</f>
        <v>#N/A</v>
      </c>
      <c r="S1387" s="64" t="e">
        <f>VLOOKUP($B1387,選擇權未平倉餘額!$A$4:$I$500,7,FALSE)</f>
        <v>#N/A</v>
      </c>
      <c r="T1387" s="64" t="e">
        <f>VLOOKUP($B1387,選擇權未平倉餘額!$A$4:$I$500,8,FALSE)</f>
        <v>#N/A</v>
      </c>
      <c r="U1387" s="64" t="e">
        <f>VLOOKUP($B1387,選擇權未平倉餘額!$A$4:$I$500,9,FALSE)</f>
        <v>#N/A</v>
      </c>
      <c r="V1387" s="39" t="e">
        <f>VLOOKUP($B1387,臺指選擇權P_C_Ratios!$A$4:$C$500,3,FALSE)</f>
        <v>#N/A</v>
      </c>
      <c r="W1387" s="41" t="e">
        <f>VLOOKUP($B1387,散戶多空比!$A$6:$L$500,12,FALSE)</f>
        <v>#N/A</v>
      </c>
      <c r="X1387" s="40" t="e">
        <f>VLOOKUP($B1387,期貨大額交易人未沖銷部位!$A$4:$O$499,4,FALSE)</f>
        <v>#N/A</v>
      </c>
      <c r="Y1387" s="40" t="e">
        <f>VLOOKUP($B1387,期貨大額交易人未沖銷部位!$A$4:$O$499,7,FALSE)</f>
        <v>#N/A</v>
      </c>
      <c r="Z1387" s="40" t="e">
        <f>VLOOKUP($B1387,期貨大額交易人未沖銷部位!$A$4:$O$499,10,FALSE)</f>
        <v>#N/A</v>
      </c>
      <c r="AA1387" s="40" t="e">
        <f>VLOOKUP($B1387,期貨大額交易人未沖銷部位!$A$4:$O$499,13,FALSE)</f>
        <v>#N/A</v>
      </c>
      <c r="AB1387" s="40" t="e">
        <f>VLOOKUP($B1387,期貨大額交易人未沖銷部位!$A$4:$O$499,14,FALSE)</f>
        <v>#N/A</v>
      </c>
      <c r="AC1387" s="40" t="e">
        <f>VLOOKUP($B1387,期貨大額交易人未沖銷部位!$A$4:$O$499,15,FALSE)</f>
        <v>#N/A</v>
      </c>
      <c r="AD1387" s="33" t="e">
        <f>VLOOKUP($B1387,三大美股走勢!$A$4:$J$495,4,FALSE)</f>
        <v>#N/A</v>
      </c>
      <c r="AE1387" s="33" t="e">
        <f>VLOOKUP($B1387,三大美股走勢!$A$4:$J$495,7,FALSE)</f>
        <v>#N/A</v>
      </c>
      <c r="AF1387" s="33" t="e">
        <f>VLOOKUP($B1387,三大美股走勢!$A$4:$J$495,10,FALSE)</f>
        <v>#N/A</v>
      </c>
    </row>
    <row r="1388" spans="2:32">
      <c r="B1388" s="32">
        <v>44167</v>
      </c>
      <c r="C1388" s="33" t="e">
        <f>VLOOKUP($B1388,大盤與近月台指!$A$4:$I$499,2,FALSE)</f>
        <v>#N/A</v>
      </c>
      <c r="D1388" s="34" t="e">
        <f>VLOOKUP($B1388,大盤與近月台指!$A$4:$I$499,3,FALSE)</f>
        <v>#N/A</v>
      </c>
      <c r="E1388" s="35" t="e">
        <f>VLOOKUP($B1388,大盤與近月台指!$A$4:$I$499,4,FALSE)</f>
        <v>#N/A</v>
      </c>
      <c r="F1388" s="33" t="e">
        <f>VLOOKUP($B1388,大盤與近月台指!$A$4:$I$499,5,FALSE)</f>
        <v>#N/A</v>
      </c>
      <c r="G1388" s="49" t="e">
        <f>VLOOKUP($B1388,三大法人買賣超!$A$4:$I$500,3,FALSE)</f>
        <v>#N/A</v>
      </c>
      <c r="H1388" s="34" t="e">
        <f>VLOOKUP($B1388,三大法人買賣超!$A$4:$I$500,5,FALSE)</f>
        <v>#N/A</v>
      </c>
      <c r="I1388" s="27" t="e">
        <f>VLOOKUP($B1388,三大法人買賣超!$A$4:$I$500,7,FALSE)</f>
        <v>#N/A</v>
      </c>
      <c r="J1388" s="27" t="e">
        <f>VLOOKUP($B1388,三大法人買賣超!$A$4:$I$500,9,FALSE)</f>
        <v>#N/A</v>
      </c>
      <c r="K1388" s="37">
        <f>新台幣匯率美元指數!B1389</f>
        <v>0</v>
      </c>
      <c r="L1388" s="38">
        <f>新台幣匯率美元指數!C1389</f>
        <v>0</v>
      </c>
      <c r="M1388" s="39">
        <f>新台幣匯率美元指數!D1389</f>
        <v>0</v>
      </c>
      <c r="N1388" s="27" t="e">
        <f>VLOOKUP($B1388,外資期貨未平倉口數!$A$4:$M$499,4,FALSE)</f>
        <v>#N/A</v>
      </c>
      <c r="O1388" s="27" t="e">
        <f>VLOOKUP($B1388,外資期貨未平倉口數!$A$4:$M$499,9,FALSE)</f>
        <v>#N/A</v>
      </c>
      <c r="P1388" s="27" t="e">
        <f>VLOOKUP($B1388,外資期貨未平倉口數!$A$4:$M$499,10,FALSE)</f>
        <v>#N/A</v>
      </c>
      <c r="Q1388" s="27" t="e">
        <f>VLOOKUP($B1388,外資期貨未平倉口數!$A$4:$M$499,11,FALSE)</f>
        <v>#N/A</v>
      </c>
      <c r="R1388" s="64" t="e">
        <f>VLOOKUP($B1388,選擇權未平倉餘額!$A$4:$I$500,6,FALSE)</f>
        <v>#N/A</v>
      </c>
      <c r="S1388" s="64" t="e">
        <f>VLOOKUP($B1388,選擇權未平倉餘額!$A$4:$I$500,7,FALSE)</f>
        <v>#N/A</v>
      </c>
      <c r="T1388" s="64" t="e">
        <f>VLOOKUP($B1388,選擇權未平倉餘額!$A$4:$I$500,8,FALSE)</f>
        <v>#N/A</v>
      </c>
      <c r="U1388" s="64" t="e">
        <f>VLOOKUP($B1388,選擇權未平倉餘額!$A$4:$I$500,9,FALSE)</f>
        <v>#N/A</v>
      </c>
      <c r="V1388" s="39" t="e">
        <f>VLOOKUP($B1388,臺指選擇權P_C_Ratios!$A$4:$C$500,3,FALSE)</f>
        <v>#N/A</v>
      </c>
      <c r="W1388" s="41" t="e">
        <f>VLOOKUP($B1388,散戶多空比!$A$6:$L$500,12,FALSE)</f>
        <v>#N/A</v>
      </c>
      <c r="X1388" s="40" t="e">
        <f>VLOOKUP($B1388,期貨大額交易人未沖銷部位!$A$4:$O$499,4,FALSE)</f>
        <v>#N/A</v>
      </c>
      <c r="Y1388" s="40" t="e">
        <f>VLOOKUP($B1388,期貨大額交易人未沖銷部位!$A$4:$O$499,7,FALSE)</f>
        <v>#N/A</v>
      </c>
      <c r="Z1388" s="40" t="e">
        <f>VLOOKUP($B1388,期貨大額交易人未沖銷部位!$A$4:$O$499,10,FALSE)</f>
        <v>#N/A</v>
      </c>
      <c r="AA1388" s="40" t="e">
        <f>VLOOKUP($B1388,期貨大額交易人未沖銷部位!$A$4:$O$499,13,FALSE)</f>
        <v>#N/A</v>
      </c>
      <c r="AB1388" s="40" t="e">
        <f>VLOOKUP($B1388,期貨大額交易人未沖銷部位!$A$4:$O$499,14,FALSE)</f>
        <v>#N/A</v>
      </c>
      <c r="AC1388" s="40" t="e">
        <f>VLOOKUP($B1388,期貨大額交易人未沖銷部位!$A$4:$O$499,15,FALSE)</f>
        <v>#N/A</v>
      </c>
      <c r="AD1388" s="33" t="e">
        <f>VLOOKUP($B1388,三大美股走勢!$A$4:$J$495,4,FALSE)</f>
        <v>#N/A</v>
      </c>
      <c r="AE1388" s="33" t="e">
        <f>VLOOKUP($B1388,三大美股走勢!$A$4:$J$495,7,FALSE)</f>
        <v>#N/A</v>
      </c>
      <c r="AF1388" s="33" t="e">
        <f>VLOOKUP($B1388,三大美股走勢!$A$4:$J$495,10,FALSE)</f>
        <v>#N/A</v>
      </c>
    </row>
    <row r="1389" spans="2:32">
      <c r="B1389" s="32">
        <v>44168</v>
      </c>
      <c r="C1389" s="33" t="e">
        <f>VLOOKUP($B1389,大盤與近月台指!$A$4:$I$499,2,FALSE)</f>
        <v>#N/A</v>
      </c>
      <c r="D1389" s="34" t="e">
        <f>VLOOKUP($B1389,大盤與近月台指!$A$4:$I$499,3,FALSE)</f>
        <v>#N/A</v>
      </c>
      <c r="E1389" s="35" t="e">
        <f>VLOOKUP($B1389,大盤與近月台指!$A$4:$I$499,4,FALSE)</f>
        <v>#N/A</v>
      </c>
      <c r="F1389" s="33" t="e">
        <f>VLOOKUP($B1389,大盤與近月台指!$A$4:$I$499,5,FALSE)</f>
        <v>#N/A</v>
      </c>
      <c r="G1389" s="49" t="e">
        <f>VLOOKUP($B1389,三大法人買賣超!$A$4:$I$500,3,FALSE)</f>
        <v>#N/A</v>
      </c>
      <c r="H1389" s="34" t="e">
        <f>VLOOKUP($B1389,三大法人買賣超!$A$4:$I$500,5,FALSE)</f>
        <v>#N/A</v>
      </c>
      <c r="I1389" s="27" t="e">
        <f>VLOOKUP($B1389,三大法人買賣超!$A$4:$I$500,7,FALSE)</f>
        <v>#N/A</v>
      </c>
      <c r="J1389" s="27" t="e">
        <f>VLOOKUP($B1389,三大法人買賣超!$A$4:$I$500,9,FALSE)</f>
        <v>#N/A</v>
      </c>
      <c r="K1389" s="37">
        <f>新台幣匯率美元指數!B1390</f>
        <v>0</v>
      </c>
      <c r="L1389" s="38">
        <f>新台幣匯率美元指數!C1390</f>
        <v>0</v>
      </c>
      <c r="M1389" s="39">
        <f>新台幣匯率美元指數!D1390</f>
        <v>0</v>
      </c>
      <c r="N1389" s="27" t="e">
        <f>VLOOKUP($B1389,外資期貨未平倉口數!$A$4:$M$499,4,FALSE)</f>
        <v>#N/A</v>
      </c>
      <c r="O1389" s="27" t="e">
        <f>VLOOKUP($B1389,外資期貨未平倉口數!$A$4:$M$499,9,FALSE)</f>
        <v>#N/A</v>
      </c>
      <c r="P1389" s="27" t="e">
        <f>VLOOKUP($B1389,外資期貨未平倉口數!$A$4:$M$499,10,FALSE)</f>
        <v>#N/A</v>
      </c>
      <c r="Q1389" s="27" t="e">
        <f>VLOOKUP($B1389,外資期貨未平倉口數!$A$4:$M$499,11,FALSE)</f>
        <v>#N/A</v>
      </c>
      <c r="R1389" s="64" t="e">
        <f>VLOOKUP($B1389,選擇權未平倉餘額!$A$4:$I$500,6,FALSE)</f>
        <v>#N/A</v>
      </c>
      <c r="S1389" s="64" t="e">
        <f>VLOOKUP($B1389,選擇權未平倉餘額!$A$4:$I$500,7,FALSE)</f>
        <v>#N/A</v>
      </c>
      <c r="T1389" s="64" t="e">
        <f>VLOOKUP($B1389,選擇權未平倉餘額!$A$4:$I$500,8,FALSE)</f>
        <v>#N/A</v>
      </c>
      <c r="U1389" s="64" t="e">
        <f>VLOOKUP($B1389,選擇權未平倉餘額!$A$4:$I$500,9,FALSE)</f>
        <v>#N/A</v>
      </c>
      <c r="V1389" s="39" t="e">
        <f>VLOOKUP($B1389,臺指選擇權P_C_Ratios!$A$4:$C$500,3,FALSE)</f>
        <v>#N/A</v>
      </c>
      <c r="W1389" s="41" t="e">
        <f>VLOOKUP($B1389,散戶多空比!$A$6:$L$500,12,FALSE)</f>
        <v>#N/A</v>
      </c>
      <c r="X1389" s="40" t="e">
        <f>VLOOKUP($B1389,期貨大額交易人未沖銷部位!$A$4:$O$499,4,FALSE)</f>
        <v>#N/A</v>
      </c>
      <c r="Y1389" s="40" t="e">
        <f>VLOOKUP($B1389,期貨大額交易人未沖銷部位!$A$4:$O$499,7,FALSE)</f>
        <v>#N/A</v>
      </c>
      <c r="Z1389" s="40" t="e">
        <f>VLOOKUP($B1389,期貨大額交易人未沖銷部位!$A$4:$O$499,10,FALSE)</f>
        <v>#N/A</v>
      </c>
      <c r="AA1389" s="40" t="e">
        <f>VLOOKUP($B1389,期貨大額交易人未沖銷部位!$A$4:$O$499,13,FALSE)</f>
        <v>#N/A</v>
      </c>
      <c r="AB1389" s="40" t="e">
        <f>VLOOKUP($B1389,期貨大額交易人未沖銷部位!$A$4:$O$499,14,FALSE)</f>
        <v>#N/A</v>
      </c>
      <c r="AC1389" s="40" t="e">
        <f>VLOOKUP($B1389,期貨大額交易人未沖銷部位!$A$4:$O$499,15,FALSE)</f>
        <v>#N/A</v>
      </c>
      <c r="AD1389" s="33" t="e">
        <f>VLOOKUP($B1389,三大美股走勢!$A$4:$J$495,4,FALSE)</f>
        <v>#N/A</v>
      </c>
      <c r="AE1389" s="33" t="e">
        <f>VLOOKUP($B1389,三大美股走勢!$A$4:$J$495,7,FALSE)</f>
        <v>#N/A</v>
      </c>
      <c r="AF1389" s="33" t="e">
        <f>VLOOKUP($B1389,三大美股走勢!$A$4:$J$495,10,FALSE)</f>
        <v>#N/A</v>
      </c>
    </row>
    <row r="1390" spans="2:32">
      <c r="B1390" s="32">
        <v>44169</v>
      </c>
      <c r="C1390" s="33" t="e">
        <f>VLOOKUP($B1390,大盤與近月台指!$A$4:$I$499,2,FALSE)</f>
        <v>#N/A</v>
      </c>
      <c r="D1390" s="34" t="e">
        <f>VLOOKUP($B1390,大盤與近月台指!$A$4:$I$499,3,FALSE)</f>
        <v>#N/A</v>
      </c>
      <c r="E1390" s="35" t="e">
        <f>VLOOKUP($B1390,大盤與近月台指!$A$4:$I$499,4,FALSE)</f>
        <v>#N/A</v>
      </c>
      <c r="F1390" s="33" t="e">
        <f>VLOOKUP($B1390,大盤與近月台指!$A$4:$I$499,5,FALSE)</f>
        <v>#N/A</v>
      </c>
      <c r="G1390" s="49" t="e">
        <f>VLOOKUP($B1390,三大法人買賣超!$A$4:$I$500,3,FALSE)</f>
        <v>#N/A</v>
      </c>
      <c r="H1390" s="34" t="e">
        <f>VLOOKUP($B1390,三大法人買賣超!$A$4:$I$500,5,FALSE)</f>
        <v>#N/A</v>
      </c>
      <c r="I1390" s="27" t="e">
        <f>VLOOKUP($B1390,三大法人買賣超!$A$4:$I$500,7,FALSE)</f>
        <v>#N/A</v>
      </c>
      <c r="J1390" s="27" t="e">
        <f>VLOOKUP($B1390,三大法人買賣超!$A$4:$I$500,9,FALSE)</f>
        <v>#N/A</v>
      </c>
      <c r="K1390" s="37">
        <f>新台幣匯率美元指數!B1391</f>
        <v>0</v>
      </c>
      <c r="L1390" s="38">
        <f>新台幣匯率美元指數!C1391</f>
        <v>0</v>
      </c>
      <c r="M1390" s="39">
        <f>新台幣匯率美元指數!D1391</f>
        <v>0</v>
      </c>
      <c r="N1390" s="27" t="e">
        <f>VLOOKUP($B1390,外資期貨未平倉口數!$A$4:$M$499,4,FALSE)</f>
        <v>#N/A</v>
      </c>
      <c r="O1390" s="27" t="e">
        <f>VLOOKUP($B1390,外資期貨未平倉口數!$A$4:$M$499,9,FALSE)</f>
        <v>#N/A</v>
      </c>
      <c r="P1390" s="27" t="e">
        <f>VLOOKUP($B1390,外資期貨未平倉口數!$A$4:$M$499,10,FALSE)</f>
        <v>#N/A</v>
      </c>
      <c r="Q1390" s="27" t="e">
        <f>VLOOKUP($B1390,外資期貨未平倉口數!$A$4:$M$499,11,FALSE)</f>
        <v>#N/A</v>
      </c>
      <c r="R1390" s="64" t="e">
        <f>VLOOKUP($B1390,選擇權未平倉餘額!$A$4:$I$500,6,FALSE)</f>
        <v>#N/A</v>
      </c>
      <c r="S1390" s="64" t="e">
        <f>VLOOKUP($B1390,選擇權未平倉餘額!$A$4:$I$500,7,FALSE)</f>
        <v>#N/A</v>
      </c>
      <c r="T1390" s="64" t="e">
        <f>VLOOKUP($B1390,選擇權未平倉餘額!$A$4:$I$500,8,FALSE)</f>
        <v>#N/A</v>
      </c>
      <c r="U1390" s="64" t="e">
        <f>VLOOKUP($B1390,選擇權未平倉餘額!$A$4:$I$500,9,FALSE)</f>
        <v>#N/A</v>
      </c>
      <c r="V1390" s="39" t="e">
        <f>VLOOKUP($B1390,臺指選擇權P_C_Ratios!$A$4:$C$500,3,FALSE)</f>
        <v>#N/A</v>
      </c>
      <c r="W1390" s="41" t="e">
        <f>VLOOKUP($B1390,散戶多空比!$A$6:$L$500,12,FALSE)</f>
        <v>#N/A</v>
      </c>
      <c r="X1390" s="40" t="e">
        <f>VLOOKUP($B1390,期貨大額交易人未沖銷部位!$A$4:$O$499,4,FALSE)</f>
        <v>#N/A</v>
      </c>
      <c r="Y1390" s="40" t="e">
        <f>VLOOKUP($B1390,期貨大額交易人未沖銷部位!$A$4:$O$499,7,FALSE)</f>
        <v>#N/A</v>
      </c>
      <c r="Z1390" s="40" t="e">
        <f>VLOOKUP($B1390,期貨大額交易人未沖銷部位!$A$4:$O$499,10,FALSE)</f>
        <v>#N/A</v>
      </c>
      <c r="AA1390" s="40" t="e">
        <f>VLOOKUP($B1390,期貨大額交易人未沖銷部位!$A$4:$O$499,13,FALSE)</f>
        <v>#N/A</v>
      </c>
      <c r="AB1390" s="40" t="e">
        <f>VLOOKUP($B1390,期貨大額交易人未沖銷部位!$A$4:$O$499,14,FALSE)</f>
        <v>#N/A</v>
      </c>
      <c r="AC1390" s="40" t="e">
        <f>VLOOKUP($B1390,期貨大額交易人未沖銷部位!$A$4:$O$499,15,FALSE)</f>
        <v>#N/A</v>
      </c>
      <c r="AD1390" s="33" t="e">
        <f>VLOOKUP($B1390,三大美股走勢!$A$4:$J$495,4,FALSE)</f>
        <v>#N/A</v>
      </c>
      <c r="AE1390" s="33" t="e">
        <f>VLOOKUP($B1390,三大美股走勢!$A$4:$J$495,7,FALSE)</f>
        <v>#N/A</v>
      </c>
      <c r="AF1390" s="33" t="e">
        <f>VLOOKUP($B1390,三大美股走勢!$A$4:$J$495,10,FALSE)</f>
        <v>#N/A</v>
      </c>
    </row>
    <row r="1391" spans="2:32">
      <c r="B1391" s="32">
        <v>44170</v>
      </c>
      <c r="C1391" s="33" t="e">
        <f>VLOOKUP($B1391,大盤與近月台指!$A$4:$I$499,2,FALSE)</f>
        <v>#N/A</v>
      </c>
      <c r="D1391" s="34" t="e">
        <f>VLOOKUP($B1391,大盤與近月台指!$A$4:$I$499,3,FALSE)</f>
        <v>#N/A</v>
      </c>
      <c r="E1391" s="35" t="e">
        <f>VLOOKUP($B1391,大盤與近月台指!$A$4:$I$499,4,FALSE)</f>
        <v>#N/A</v>
      </c>
      <c r="F1391" s="33" t="e">
        <f>VLOOKUP($B1391,大盤與近月台指!$A$4:$I$499,5,FALSE)</f>
        <v>#N/A</v>
      </c>
      <c r="G1391" s="49" t="e">
        <f>VLOOKUP($B1391,三大法人買賣超!$A$4:$I$500,3,FALSE)</f>
        <v>#N/A</v>
      </c>
      <c r="H1391" s="34" t="e">
        <f>VLOOKUP($B1391,三大法人買賣超!$A$4:$I$500,5,FALSE)</f>
        <v>#N/A</v>
      </c>
      <c r="I1391" s="27" t="e">
        <f>VLOOKUP($B1391,三大法人買賣超!$A$4:$I$500,7,FALSE)</f>
        <v>#N/A</v>
      </c>
      <c r="J1391" s="27" t="e">
        <f>VLOOKUP($B1391,三大法人買賣超!$A$4:$I$500,9,FALSE)</f>
        <v>#N/A</v>
      </c>
      <c r="K1391" s="37">
        <f>新台幣匯率美元指數!B1392</f>
        <v>0</v>
      </c>
      <c r="L1391" s="38">
        <f>新台幣匯率美元指數!C1392</f>
        <v>0</v>
      </c>
      <c r="M1391" s="39">
        <f>新台幣匯率美元指數!D1392</f>
        <v>0</v>
      </c>
      <c r="N1391" s="27" t="e">
        <f>VLOOKUP($B1391,外資期貨未平倉口數!$A$4:$M$499,4,FALSE)</f>
        <v>#N/A</v>
      </c>
      <c r="O1391" s="27" t="e">
        <f>VLOOKUP($B1391,外資期貨未平倉口數!$A$4:$M$499,9,FALSE)</f>
        <v>#N/A</v>
      </c>
      <c r="P1391" s="27" t="e">
        <f>VLOOKUP($B1391,外資期貨未平倉口數!$A$4:$M$499,10,FALSE)</f>
        <v>#N/A</v>
      </c>
      <c r="Q1391" s="27" t="e">
        <f>VLOOKUP($B1391,外資期貨未平倉口數!$A$4:$M$499,11,FALSE)</f>
        <v>#N/A</v>
      </c>
      <c r="R1391" s="64" t="e">
        <f>VLOOKUP($B1391,選擇權未平倉餘額!$A$4:$I$500,6,FALSE)</f>
        <v>#N/A</v>
      </c>
      <c r="S1391" s="64" t="e">
        <f>VLOOKUP($B1391,選擇權未平倉餘額!$A$4:$I$500,7,FALSE)</f>
        <v>#N/A</v>
      </c>
      <c r="T1391" s="64" t="e">
        <f>VLOOKUP($B1391,選擇權未平倉餘額!$A$4:$I$500,8,FALSE)</f>
        <v>#N/A</v>
      </c>
      <c r="U1391" s="64" t="e">
        <f>VLOOKUP($B1391,選擇權未平倉餘額!$A$4:$I$500,9,FALSE)</f>
        <v>#N/A</v>
      </c>
      <c r="V1391" s="39" t="e">
        <f>VLOOKUP($B1391,臺指選擇權P_C_Ratios!$A$4:$C$500,3,FALSE)</f>
        <v>#N/A</v>
      </c>
      <c r="W1391" s="41" t="e">
        <f>VLOOKUP($B1391,散戶多空比!$A$6:$L$500,12,FALSE)</f>
        <v>#N/A</v>
      </c>
      <c r="X1391" s="40" t="e">
        <f>VLOOKUP($B1391,期貨大額交易人未沖銷部位!$A$4:$O$499,4,FALSE)</f>
        <v>#N/A</v>
      </c>
      <c r="Y1391" s="40" t="e">
        <f>VLOOKUP($B1391,期貨大額交易人未沖銷部位!$A$4:$O$499,7,FALSE)</f>
        <v>#N/A</v>
      </c>
      <c r="Z1391" s="40" t="e">
        <f>VLOOKUP($B1391,期貨大額交易人未沖銷部位!$A$4:$O$499,10,FALSE)</f>
        <v>#N/A</v>
      </c>
      <c r="AA1391" s="40" t="e">
        <f>VLOOKUP($B1391,期貨大額交易人未沖銷部位!$A$4:$O$499,13,FALSE)</f>
        <v>#N/A</v>
      </c>
      <c r="AB1391" s="40" t="e">
        <f>VLOOKUP($B1391,期貨大額交易人未沖銷部位!$A$4:$O$499,14,FALSE)</f>
        <v>#N/A</v>
      </c>
      <c r="AC1391" s="40" t="e">
        <f>VLOOKUP($B1391,期貨大額交易人未沖銷部位!$A$4:$O$499,15,FALSE)</f>
        <v>#N/A</v>
      </c>
      <c r="AD1391" s="33" t="e">
        <f>VLOOKUP($B1391,三大美股走勢!$A$4:$J$495,4,FALSE)</f>
        <v>#N/A</v>
      </c>
      <c r="AE1391" s="33" t="e">
        <f>VLOOKUP($B1391,三大美股走勢!$A$4:$J$495,7,FALSE)</f>
        <v>#N/A</v>
      </c>
      <c r="AF1391" s="33" t="e">
        <f>VLOOKUP($B1391,三大美股走勢!$A$4:$J$495,10,FALSE)</f>
        <v>#N/A</v>
      </c>
    </row>
    <row r="1392" spans="2:32">
      <c r="B1392" s="32">
        <v>44171</v>
      </c>
      <c r="C1392" s="33" t="e">
        <f>VLOOKUP($B1392,大盤與近月台指!$A$4:$I$499,2,FALSE)</f>
        <v>#N/A</v>
      </c>
      <c r="D1392" s="34" t="e">
        <f>VLOOKUP($B1392,大盤與近月台指!$A$4:$I$499,3,FALSE)</f>
        <v>#N/A</v>
      </c>
      <c r="E1392" s="35" t="e">
        <f>VLOOKUP($B1392,大盤與近月台指!$A$4:$I$499,4,FALSE)</f>
        <v>#N/A</v>
      </c>
      <c r="F1392" s="33" t="e">
        <f>VLOOKUP($B1392,大盤與近月台指!$A$4:$I$499,5,FALSE)</f>
        <v>#N/A</v>
      </c>
      <c r="G1392" s="49" t="e">
        <f>VLOOKUP($B1392,三大法人買賣超!$A$4:$I$500,3,FALSE)</f>
        <v>#N/A</v>
      </c>
      <c r="H1392" s="34" t="e">
        <f>VLOOKUP($B1392,三大法人買賣超!$A$4:$I$500,5,FALSE)</f>
        <v>#N/A</v>
      </c>
      <c r="I1392" s="27" t="e">
        <f>VLOOKUP($B1392,三大法人買賣超!$A$4:$I$500,7,FALSE)</f>
        <v>#N/A</v>
      </c>
      <c r="J1392" s="27" t="e">
        <f>VLOOKUP($B1392,三大法人買賣超!$A$4:$I$500,9,FALSE)</f>
        <v>#N/A</v>
      </c>
      <c r="K1392" s="37">
        <f>新台幣匯率美元指數!B1393</f>
        <v>0</v>
      </c>
      <c r="L1392" s="38">
        <f>新台幣匯率美元指數!C1393</f>
        <v>0</v>
      </c>
      <c r="M1392" s="39">
        <f>新台幣匯率美元指數!D1393</f>
        <v>0</v>
      </c>
      <c r="N1392" s="27" t="e">
        <f>VLOOKUP($B1392,外資期貨未平倉口數!$A$4:$M$499,4,FALSE)</f>
        <v>#N/A</v>
      </c>
      <c r="O1392" s="27" t="e">
        <f>VLOOKUP($B1392,外資期貨未平倉口數!$A$4:$M$499,9,FALSE)</f>
        <v>#N/A</v>
      </c>
      <c r="P1392" s="27" t="e">
        <f>VLOOKUP($B1392,外資期貨未平倉口數!$A$4:$M$499,10,FALSE)</f>
        <v>#N/A</v>
      </c>
      <c r="Q1392" s="27" t="e">
        <f>VLOOKUP($B1392,外資期貨未平倉口數!$A$4:$M$499,11,FALSE)</f>
        <v>#N/A</v>
      </c>
      <c r="R1392" s="64" t="e">
        <f>VLOOKUP($B1392,選擇權未平倉餘額!$A$4:$I$500,6,FALSE)</f>
        <v>#N/A</v>
      </c>
      <c r="S1392" s="64" t="e">
        <f>VLOOKUP($B1392,選擇權未平倉餘額!$A$4:$I$500,7,FALSE)</f>
        <v>#N/A</v>
      </c>
      <c r="T1392" s="64" t="e">
        <f>VLOOKUP($B1392,選擇權未平倉餘額!$A$4:$I$500,8,FALSE)</f>
        <v>#N/A</v>
      </c>
      <c r="U1392" s="64" t="e">
        <f>VLOOKUP($B1392,選擇權未平倉餘額!$A$4:$I$500,9,FALSE)</f>
        <v>#N/A</v>
      </c>
      <c r="V1392" s="39" t="e">
        <f>VLOOKUP($B1392,臺指選擇權P_C_Ratios!$A$4:$C$500,3,FALSE)</f>
        <v>#N/A</v>
      </c>
      <c r="W1392" s="41" t="e">
        <f>VLOOKUP($B1392,散戶多空比!$A$6:$L$500,12,FALSE)</f>
        <v>#N/A</v>
      </c>
      <c r="X1392" s="40" t="e">
        <f>VLOOKUP($B1392,期貨大額交易人未沖銷部位!$A$4:$O$499,4,FALSE)</f>
        <v>#N/A</v>
      </c>
      <c r="Y1392" s="40" t="e">
        <f>VLOOKUP($B1392,期貨大額交易人未沖銷部位!$A$4:$O$499,7,FALSE)</f>
        <v>#N/A</v>
      </c>
      <c r="Z1392" s="40" t="e">
        <f>VLOOKUP($B1392,期貨大額交易人未沖銷部位!$A$4:$O$499,10,FALSE)</f>
        <v>#N/A</v>
      </c>
      <c r="AA1392" s="40" t="e">
        <f>VLOOKUP($B1392,期貨大額交易人未沖銷部位!$A$4:$O$499,13,FALSE)</f>
        <v>#N/A</v>
      </c>
      <c r="AB1392" s="40" t="e">
        <f>VLOOKUP($B1392,期貨大額交易人未沖銷部位!$A$4:$O$499,14,FALSE)</f>
        <v>#N/A</v>
      </c>
      <c r="AC1392" s="40" t="e">
        <f>VLOOKUP($B1392,期貨大額交易人未沖銷部位!$A$4:$O$499,15,FALSE)</f>
        <v>#N/A</v>
      </c>
      <c r="AD1392" s="33" t="e">
        <f>VLOOKUP($B1392,三大美股走勢!$A$4:$J$495,4,FALSE)</f>
        <v>#N/A</v>
      </c>
      <c r="AE1392" s="33" t="e">
        <f>VLOOKUP($B1392,三大美股走勢!$A$4:$J$495,7,FALSE)</f>
        <v>#N/A</v>
      </c>
      <c r="AF1392" s="33" t="e">
        <f>VLOOKUP($B1392,三大美股走勢!$A$4:$J$495,10,FALSE)</f>
        <v>#N/A</v>
      </c>
    </row>
    <row r="1393" spans="2:32">
      <c r="B1393" s="32">
        <v>44172</v>
      </c>
      <c r="C1393" s="33" t="e">
        <f>VLOOKUP($B1393,大盤與近月台指!$A$4:$I$499,2,FALSE)</f>
        <v>#N/A</v>
      </c>
      <c r="D1393" s="34" t="e">
        <f>VLOOKUP($B1393,大盤與近月台指!$A$4:$I$499,3,FALSE)</f>
        <v>#N/A</v>
      </c>
      <c r="E1393" s="35" t="e">
        <f>VLOOKUP($B1393,大盤與近月台指!$A$4:$I$499,4,FALSE)</f>
        <v>#N/A</v>
      </c>
      <c r="F1393" s="33" t="e">
        <f>VLOOKUP($B1393,大盤與近月台指!$A$4:$I$499,5,FALSE)</f>
        <v>#N/A</v>
      </c>
      <c r="G1393" s="49" t="e">
        <f>VLOOKUP($B1393,三大法人買賣超!$A$4:$I$500,3,FALSE)</f>
        <v>#N/A</v>
      </c>
      <c r="H1393" s="34" t="e">
        <f>VLOOKUP($B1393,三大法人買賣超!$A$4:$I$500,5,FALSE)</f>
        <v>#N/A</v>
      </c>
      <c r="I1393" s="27" t="e">
        <f>VLOOKUP($B1393,三大法人買賣超!$A$4:$I$500,7,FALSE)</f>
        <v>#N/A</v>
      </c>
      <c r="J1393" s="27" t="e">
        <f>VLOOKUP($B1393,三大法人買賣超!$A$4:$I$500,9,FALSE)</f>
        <v>#N/A</v>
      </c>
      <c r="K1393" s="37">
        <f>新台幣匯率美元指數!B1394</f>
        <v>0</v>
      </c>
      <c r="L1393" s="38">
        <f>新台幣匯率美元指數!C1394</f>
        <v>0</v>
      </c>
      <c r="M1393" s="39">
        <f>新台幣匯率美元指數!D1394</f>
        <v>0</v>
      </c>
      <c r="N1393" s="27" t="e">
        <f>VLOOKUP($B1393,外資期貨未平倉口數!$A$4:$M$499,4,FALSE)</f>
        <v>#N/A</v>
      </c>
      <c r="O1393" s="27" t="e">
        <f>VLOOKUP($B1393,外資期貨未平倉口數!$A$4:$M$499,9,FALSE)</f>
        <v>#N/A</v>
      </c>
      <c r="P1393" s="27" t="e">
        <f>VLOOKUP($B1393,外資期貨未平倉口數!$A$4:$M$499,10,FALSE)</f>
        <v>#N/A</v>
      </c>
      <c r="Q1393" s="27" t="e">
        <f>VLOOKUP($B1393,外資期貨未平倉口數!$A$4:$M$499,11,FALSE)</f>
        <v>#N/A</v>
      </c>
      <c r="R1393" s="64" t="e">
        <f>VLOOKUP($B1393,選擇權未平倉餘額!$A$4:$I$500,6,FALSE)</f>
        <v>#N/A</v>
      </c>
      <c r="S1393" s="64" t="e">
        <f>VLOOKUP($B1393,選擇權未平倉餘額!$A$4:$I$500,7,FALSE)</f>
        <v>#N/A</v>
      </c>
      <c r="T1393" s="64" t="e">
        <f>VLOOKUP($B1393,選擇權未平倉餘額!$A$4:$I$500,8,FALSE)</f>
        <v>#N/A</v>
      </c>
      <c r="U1393" s="64" t="e">
        <f>VLOOKUP($B1393,選擇權未平倉餘額!$A$4:$I$500,9,FALSE)</f>
        <v>#N/A</v>
      </c>
      <c r="V1393" s="39" t="e">
        <f>VLOOKUP($B1393,臺指選擇權P_C_Ratios!$A$4:$C$500,3,FALSE)</f>
        <v>#N/A</v>
      </c>
      <c r="W1393" s="41" t="e">
        <f>VLOOKUP($B1393,散戶多空比!$A$6:$L$500,12,FALSE)</f>
        <v>#N/A</v>
      </c>
      <c r="X1393" s="40" t="e">
        <f>VLOOKUP($B1393,期貨大額交易人未沖銷部位!$A$4:$O$499,4,FALSE)</f>
        <v>#N/A</v>
      </c>
      <c r="Y1393" s="40" t="e">
        <f>VLOOKUP($B1393,期貨大額交易人未沖銷部位!$A$4:$O$499,7,FALSE)</f>
        <v>#N/A</v>
      </c>
      <c r="Z1393" s="40" t="e">
        <f>VLOOKUP($B1393,期貨大額交易人未沖銷部位!$A$4:$O$499,10,FALSE)</f>
        <v>#N/A</v>
      </c>
      <c r="AA1393" s="40" t="e">
        <f>VLOOKUP($B1393,期貨大額交易人未沖銷部位!$A$4:$O$499,13,FALSE)</f>
        <v>#N/A</v>
      </c>
      <c r="AB1393" s="40" t="e">
        <f>VLOOKUP($B1393,期貨大額交易人未沖銷部位!$A$4:$O$499,14,FALSE)</f>
        <v>#N/A</v>
      </c>
      <c r="AC1393" s="40" t="e">
        <f>VLOOKUP($B1393,期貨大額交易人未沖銷部位!$A$4:$O$499,15,FALSE)</f>
        <v>#N/A</v>
      </c>
      <c r="AD1393" s="33" t="e">
        <f>VLOOKUP($B1393,三大美股走勢!$A$4:$J$495,4,FALSE)</f>
        <v>#N/A</v>
      </c>
      <c r="AE1393" s="33" t="e">
        <f>VLOOKUP($B1393,三大美股走勢!$A$4:$J$495,7,FALSE)</f>
        <v>#N/A</v>
      </c>
      <c r="AF1393" s="33" t="e">
        <f>VLOOKUP($B1393,三大美股走勢!$A$4:$J$495,10,FALSE)</f>
        <v>#N/A</v>
      </c>
    </row>
    <row r="1394" spans="2:32">
      <c r="B1394" s="32">
        <v>44173</v>
      </c>
      <c r="C1394" s="33" t="e">
        <f>VLOOKUP($B1394,大盤與近月台指!$A$4:$I$499,2,FALSE)</f>
        <v>#N/A</v>
      </c>
      <c r="D1394" s="34" t="e">
        <f>VLOOKUP($B1394,大盤與近月台指!$A$4:$I$499,3,FALSE)</f>
        <v>#N/A</v>
      </c>
      <c r="E1394" s="35" t="e">
        <f>VLOOKUP($B1394,大盤與近月台指!$A$4:$I$499,4,FALSE)</f>
        <v>#N/A</v>
      </c>
      <c r="F1394" s="33" t="e">
        <f>VLOOKUP($B1394,大盤與近月台指!$A$4:$I$499,5,FALSE)</f>
        <v>#N/A</v>
      </c>
      <c r="G1394" s="49" t="e">
        <f>VLOOKUP($B1394,三大法人買賣超!$A$4:$I$500,3,FALSE)</f>
        <v>#N/A</v>
      </c>
      <c r="H1394" s="34" t="e">
        <f>VLOOKUP($B1394,三大法人買賣超!$A$4:$I$500,5,FALSE)</f>
        <v>#N/A</v>
      </c>
      <c r="I1394" s="27" t="e">
        <f>VLOOKUP($B1394,三大法人買賣超!$A$4:$I$500,7,FALSE)</f>
        <v>#N/A</v>
      </c>
      <c r="J1394" s="27" t="e">
        <f>VLOOKUP($B1394,三大法人買賣超!$A$4:$I$500,9,FALSE)</f>
        <v>#N/A</v>
      </c>
      <c r="K1394" s="37">
        <f>新台幣匯率美元指數!B1395</f>
        <v>0</v>
      </c>
      <c r="L1394" s="38">
        <f>新台幣匯率美元指數!C1395</f>
        <v>0</v>
      </c>
      <c r="M1394" s="39">
        <f>新台幣匯率美元指數!D1395</f>
        <v>0</v>
      </c>
      <c r="N1394" s="27" t="e">
        <f>VLOOKUP($B1394,外資期貨未平倉口數!$A$4:$M$499,4,FALSE)</f>
        <v>#N/A</v>
      </c>
      <c r="O1394" s="27" t="e">
        <f>VLOOKUP($B1394,外資期貨未平倉口數!$A$4:$M$499,9,FALSE)</f>
        <v>#N/A</v>
      </c>
      <c r="P1394" s="27" t="e">
        <f>VLOOKUP($B1394,外資期貨未平倉口數!$A$4:$M$499,10,FALSE)</f>
        <v>#N/A</v>
      </c>
      <c r="Q1394" s="27" t="e">
        <f>VLOOKUP($B1394,外資期貨未平倉口數!$A$4:$M$499,11,FALSE)</f>
        <v>#N/A</v>
      </c>
      <c r="R1394" s="64" t="e">
        <f>VLOOKUP($B1394,選擇權未平倉餘額!$A$4:$I$500,6,FALSE)</f>
        <v>#N/A</v>
      </c>
      <c r="S1394" s="64" t="e">
        <f>VLOOKUP($B1394,選擇權未平倉餘額!$A$4:$I$500,7,FALSE)</f>
        <v>#N/A</v>
      </c>
      <c r="T1394" s="64" t="e">
        <f>VLOOKUP($B1394,選擇權未平倉餘額!$A$4:$I$500,8,FALSE)</f>
        <v>#N/A</v>
      </c>
      <c r="U1394" s="64" t="e">
        <f>VLOOKUP($B1394,選擇權未平倉餘額!$A$4:$I$500,9,FALSE)</f>
        <v>#N/A</v>
      </c>
      <c r="V1394" s="39" t="e">
        <f>VLOOKUP($B1394,臺指選擇權P_C_Ratios!$A$4:$C$500,3,FALSE)</f>
        <v>#N/A</v>
      </c>
      <c r="W1394" s="41" t="e">
        <f>VLOOKUP($B1394,散戶多空比!$A$6:$L$500,12,FALSE)</f>
        <v>#N/A</v>
      </c>
      <c r="X1394" s="40" t="e">
        <f>VLOOKUP($B1394,期貨大額交易人未沖銷部位!$A$4:$O$499,4,FALSE)</f>
        <v>#N/A</v>
      </c>
      <c r="Y1394" s="40" t="e">
        <f>VLOOKUP($B1394,期貨大額交易人未沖銷部位!$A$4:$O$499,7,FALSE)</f>
        <v>#N/A</v>
      </c>
      <c r="Z1394" s="40" t="e">
        <f>VLOOKUP($B1394,期貨大額交易人未沖銷部位!$A$4:$O$499,10,FALSE)</f>
        <v>#N/A</v>
      </c>
      <c r="AA1394" s="40" t="e">
        <f>VLOOKUP($B1394,期貨大額交易人未沖銷部位!$A$4:$O$499,13,FALSE)</f>
        <v>#N/A</v>
      </c>
      <c r="AB1394" s="40" t="e">
        <f>VLOOKUP($B1394,期貨大額交易人未沖銷部位!$A$4:$O$499,14,FALSE)</f>
        <v>#N/A</v>
      </c>
      <c r="AC1394" s="40" t="e">
        <f>VLOOKUP($B1394,期貨大額交易人未沖銷部位!$A$4:$O$499,15,FALSE)</f>
        <v>#N/A</v>
      </c>
      <c r="AD1394" s="33" t="e">
        <f>VLOOKUP($B1394,三大美股走勢!$A$4:$J$495,4,FALSE)</f>
        <v>#N/A</v>
      </c>
      <c r="AE1394" s="33" t="e">
        <f>VLOOKUP($B1394,三大美股走勢!$A$4:$J$495,7,FALSE)</f>
        <v>#N/A</v>
      </c>
      <c r="AF1394" s="33" t="e">
        <f>VLOOKUP($B1394,三大美股走勢!$A$4:$J$495,10,FALSE)</f>
        <v>#N/A</v>
      </c>
    </row>
    <row r="1395" spans="2:32">
      <c r="B1395" s="32">
        <v>44174</v>
      </c>
      <c r="C1395" s="33" t="e">
        <f>VLOOKUP($B1395,大盤與近月台指!$A$4:$I$499,2,FALSE)</f>
        <v>#N/A</v>
      </c>
      <c r="D1395" s="34" t="e">
        <f>VLOOKUP($B1395,大盤與近月台指!$A$4:$I$499,3,FALSE)</f>
        <v>#N/A</v>
      </c>
      <c r="E1395" s="35" t="e">
        <f>VLOOKUP($B1395,大盤與近月台指!$A$4:$I$499,4,FALSE)</f>
        <v>#N/A</v>
      </c>
      <c r="F1395" s="33" t="e">
        <f>VLOOKUP($B1395,大盤與近月台指!$A$4:$I$499,5,FALSE)</f>
        <v>#N/A</v>
      </c>
      <c r="G1395" s="49" t="e">
        <f>VLOOKUP($B1395,三大法人買賣超!$A$4:$I$500,3,FALSE)</f>
        <v>#N/A</v>
      </c>
      <c r="H1395" s="34" t="e">
        <f>VLOOKUP($B1395,三大法人買賣超!$A$4:$I$500,5,FALSE)</f>
        <v>#N/A</v>
      </c>
      <c r="I1395" s="27" t="e">
        <f>VLOOKUP($B1395,三大法人買賣超!$A$4:$I$500,7,FALSE)</f>
        <v>#N/A</v>
      </c>
      <c r="J1395" s="27" t="e">
        <f>VLOOKUP($B1395,三大法人買賣超!$A$4:$I$500,9,FALSE)</f>
        <v>#N/A</v>
      </c>
      <c r="K1395" s="37">
        <f>新台幣匯率美元指數!B1396</f>
        <v>0</v>
      </c>
      <c r="L1395" s="38">
        <f>新台幣匯率美元指數!C1396</f>
        <v>0</v>
      </c>
      <c r="M1395" s="39">
        <f>新台幣匯率美元指數!D1396</f>
        <v>0</v>
      </c>
      <c r="N1395" s="27" t="e">
        <f>VLOOKUP($B1395,外資期貨未平倉口數!$A$4:$M$499,4,FALSE)</f>
        <v>#N/A</v>
      </c>
      <c r="O1395" s="27" t="e">
        <f>VLOOKUP($B1395,外資期貨未平倉口數!$A$4:$M$499,9,FALSE)</f>
        <v>#N/A</v>
      </c>
      <c r="P1395" s="27" t="e">
        <f>VLOOKUP($B1395,外資期貨未平倉口數!$A$4:$M$499,10,FALSE)</f>
        <v>#N/A</v>
      </c>
      <c r="Q1395" s="27" t="e">
        <f>VLOOKUP($B1395,外資期貨未平倉口數!$A$4:$M$499,11,FALSE)</f>
        <v>#N/A</v>
      </c>
      <c r="R1395" s="64" t="e">
        <f>VLOOKUP($B1395,選擇權未平倉餘額!$A$4:$I$500,6,FALSE)</f>
        <v>#N/A</v>
      </c>
      <c r="S1395" s="64" t="e">
        <f>VLOOKUP($B1395,選擇權未平倉餘額!$A$4:$I$500,7,FALSE)</f>
        <v>#N/A</v>
      </c>
      <c r="T1395" s="64" t="e">
        <f>VLOOKUP($B1395,選擇權未平倉餘額!$A$4:$I$500,8,FALSE)</f>
        <v>#N/A</v>
      </c>
      <c r="U1395" s="64" t="e">
        <f>VLOOKUP($B1395,選擇權未平倉餘額!$A$4:$I$500,9,FALSE)</f>
        <v>#N/A</v>
      </c>
      <c r="V1395" s="39" t="e">
        <f>VLOOKUP($B1395,臺指選擇權P_C_Ratios!$A$4:$C$500,3,FALSE)</f>
        <v>#N/A</v>
      </c>
      <c r="W1395" s="41" t="e">
        <f>VLOOKUP($B1395,散戶多空比!$A$6:$L$500,12,FALSE)</f>
        <v>#N/A</v>
      </c>
      <c r="X1395" s="40" t="e">
        <f>VLOOKUP($B1395,期貨大額交易人未沖銷部位!$A$4:$O$499,4,FALSE)</f>
        <v>#N/A</v>
      </c>
      <c r="Y1395" s="40" t="e">
        <f>VLOOKUP($B1395,期貨大額交易人未沖銷部位!$A$4:$O$499,7,FALSE)</f>
        <v>#N/A</v>
      </c>
      <c r="Z1395" s="40" t="e">
        <f>VLOOKUP($B1395,期貨大額交易人未沖銷部位!$A$4:$O$499,10,FALSE)</f>
        <v>#N/A</v>
      </c>
      <c r="AA1395" s="40" t="e">
        <f>VLOOKUP($B1395,期貨大額交易人未沖銷部位!$A$4:$O$499,13,FALSE)</f>
        <v>#N/A</v>
      </c>
      <c r="AB1395" s="40" t="e">
        <f>VLOOKUP($B1395,期貨大額交易人未沖銷部位!$A$4:$O$499,14,FALSE)</f>
        <v>#N/A</v>
      </c>
      <c r="AC1395" s="40" t="e">
        <f>VLOOKUP($B1395,期貨大額交易人未沖銷部位!$A$4:$O$499,15,FALSE)</f>
        <v>#N/A</v>
      </c>
      <c r="AD1395" s="33" t="e">
        <f>VLOOKUP($B1395,三大美股走勢!$A$4:$J$495,4,FALSE)</f>
        <v>#N/A</v>
      </c>
      <c r="AE1395" s="33" t="e">
        <f>VLOOKUP($B1395,三大美股走勢!$A$4:$J$495,7,FALSE)</f>
        <v>#N/A</v>
      </c>
      <c r="AF1395" s="33" t="e">
        <f>VLOOKUP($B1395,三大美股走勢!$A$4:$J$495,10,FALSE)</f>
        <v>#N/A</v>
      </c>
    </row>
    <row r="1396" spans="2:32">
      <c r="B1396" s="32">
        <v>44175</v>
      </c>
      <c r="C1396" s="33" t="e">
        <f>VLOOKUP($B1396,大盤與近月台指!$A$4:$I$499,2,FALSE)</f>
        <v>#N/A</v>
      </c>
      <c r="D1396" s="34" t="e">
        <f>VLOOKUP($B1396,大盤與近月台指!$A$4:$I$499,3,FALSE)</f>
        <v>#N/A</v>
      </c>
      <c r="E1396" s="35" t="e">
        <f>VLOOKUP($B1396,大盤與近月台指!$A$4:$I$499,4,FALSE)</f>
        <v>#N/A</v>
      </c>
      <c r="F1396" s="33" t="e">
        <f>VLOOKUP($B1396,大盤與近月台指!$A$4:$I$499,5,FALSE)</f>
        <v>#N/A</v>
      </c>
      <c r="G1396" s="49" t="e">
        <f>VLOOKUP($B1396,三大法人買賣超!$A$4:$I$500,3,FALSE)</f>
        <v>#N/A</v>
      </c>
      <c r="H1396" s="34" t="e">
        <f>VLOOKUP($B1396,三大法人買賣超!$A$4:$I$500,5,FALSE)</f>
        <v>#N/A</v>
      </c>
      <c r="I1396" s="27" t="e">
        <f>VLOOKUP($B1396,三大法人買賣超!$A$4:$I$500,7,FALSE)</f>
        <v>#N/A</v>
      </c>
      <c r="J1396" s="27" t="e">
        <f>VLOOKUP($B1396,三大法人買賣超!$A$4:$I$500,9,FALSE)</f>
        <v>#N/A</v>
      </c>
      <c r="K1396" s="37">
        <f>新台幣匯率美元指數!B1397</f>
        <v>0</v>
      </c>
      <c r="L1396" s="38">
        <f>新台幣匯率美元指數!C1397</f>
        <v>0</v>
      </c>
      <c r="M1396" s="39">
        <f>新台幣匯率美元指數!D1397</f>
        <v>0</v>
      </c>
      <c r="N1396" s="27" t="e">
        <f>VLOOKUP($B1396,外資期貨未平倉口數!$A$4:$M$499,4,FALSE)</f>
        <v>#N/A</v>
      </c>
      <c r="O1396" s="27" t="e">
        <f>VLOOKUP($B1396,外資期貨未平倉口數!$A$4:$M$499,9,FALSE)</f>
        <v>#N/A</v>
      </c>
      <c r="P1396" s="27" t="e">
        <f>VLOOKUP($B1396,外資期貨未平倉口數!$A$4:$M$499,10,FALSE)</f>
        <v>#N/A</v>
      </c>
      <c r="Q1396" s="27" t="e">
        <f>VLOOKUP($B1396,外資期貨未平倉口數!$A$4:$M$499,11,FALSE)</f>
        <v>#N/A</v>
      </c>
      <c r="R1396" s="64" t="e">
        <f>VLOOKUP($B1396,選擇權未平倉餘額!$A$4:$I$500,6,FALSE)</f>
        <v>#N/A</v>
      </c>
      <c r="S1396" s="64" t="e">
        <f>VLOOKUP($B1396,選擇權未平倉餘額!$A$4:$I$500,7,FALSE)</f>
        <v>#N/A</v>
      </c>
      <c r="T1396" s="64" t="e">
        <f>VLOOKUP($B1396,選擇權未平倉餘額!$A$4:$I$500,8,FALSE)</f>
        <v>#N/A</v>
      </c>
      <c r="U1396" s="64" t="e">
        <f>VLOOKUP($B1396,選擇權未平倉餘額!$A$4:$I$500,9,FALSE)</f>
        <v>#N/A</v>
      </c>
      <c r="V1396" s="39" t="e">
        <f>VLOOKUP($B1396,臺指選擇權P_C_Ratios!$A$4:$C$500,3,FALSE)</f>
        <v>#N/A</v>
      </c>
      <c r="W1396" s="41" t="e">
        <f>VLOOKUP($B1396,散戶多空比!$A$6:$L$500,12,FALSE)</f>
        <v>#N/A</v>
      </c>
      <c r="X1396" s="40" t="e">
        <f>VLOOKUP($B1396,期貨大額交易人未沖銷部位!$A$4:$O$499,4,FALSE)</f>
        <v>#N/A</v>
      </c>
      <c r="Y1396" s="40" t="e">
        <f>VLOOKUP($B1396,期貨大額交易人未沖銷部位!$A$4:$O$499,7,FALSE)</f>
        <v>#N/A</v>
      </c>
      <c r="Z1396" s="40" t="e">
        <f>VLOOKUP($B1396,期貨大額交易人未沖銷部位!$A$4:$O$499,10,FALSE)</f>
        <v>#N/A</v>
      </c>
      <c r="AA1396" s="40" t="e">
        <f>VLOOKUP($B1396,期貨大額交易人未沖銷部位!$A$4:$O$499,13,FALSE)</f>
        <v>#N/A</v>
      </c>
      <c r="AB1396" s="40" t="e">
        <f>VLOOKUP($B1396,期貨大額交易人未沖銷部位!$A$4:$O$499,14,FALSE)</f>
        <v>#N/A</v>
      </c>
      <c r="AC1396" s="40" t="e">
        <f>VLOOKUP($B1396,期貨大額交易人未沖銷部位!$A$4:$O$499,15,FALSE)</f>
        <v>#N/A</v>
      </c>
      <c r="AD1396" s="33" t="e">
        <f>VLOOKUP($B1396,三大美股走勢!$A$4:$J$495,4,FALSE)</f>
        <v>#N/A</v>
      </c>
      <c r="AE1396" s="33" t="e">
        <f>VLOOKUP($B1396,三大美股走勢!$A$4:$J$495,7,FALSE)</f>
        <v>#N/A</v>
      </c>
      <c r="AF1396" s="33" t="e">
        <f>VLOOKUP($B1396,三大美股走勢!$A$4:$J$495,10,FALSE)</f>
        <v>#N/A</v>
      </c>
    </row>
    <row r="1397" spans="2:32">
      <c r="B1397" s="32">
        <v>44176</v>
      </c>
      <c r="C1397" s="33" t="e">
        <f>VLOOKUP($B1397,大盤與近月台指!$A$4:$I$499,2,FALSE)</f>
        <v>#N/A</v>
      </c>
      <c r="D1397" s="34" t="e">
        <f>VLOOKUP($B1397,大盤與近月台指!$A$4:$I$499,3,FALSE)</f>
        <v>#N/A</v>
      </c>
      <c r="E1397" s="35" t="e">
        <f>VLOOKUP($B1397,大盤與近月台指!$A$4:$I$499,4,FALSE)</f>
        <v>#N/A</v>
      </c>
      <c r="F1397" s="33" t="e">
        <f>VLOOKUP($B1397,大盤與近月台指!$A$4:$I$499,5,FALSE)</f>
        <v>#N/A</v>
      </c>
      <c r="G1397" s="49" t="e">
        <f>VLOOKUP($B1397,三大法人買賣超!$A$4:$I$500,3,FALSE)</f>
        <v>#N/A</v>
      </c>
      <c r="H1397" s="34" t="e">
        <f>VLOOKUP($B1397,三大法人買賣超!$A$4:$I$500,5,FALSE)</f>
        <v>#N/A</v>
      </c>
      <c r="I1397" s="27" t="e">
        <f>VLOOKUP($B1397,三大法人買賣超!$A$4:$I$500,7,FALSE)</f>
        <v>#N/A</v>
      </c>
      <c r="J1397" s="27" t="e">
        <f>VLOOKUP($B1397,三大法人買賣超!$A$4:$I$500,9,FALSE)</f>
        <v>#N/A</v>
      </c>
      <c r="K1397" s="37">
        <f>新台幣匯率美元指數!B1398</f>
        <v>0</v>
      </c>
      <c r="L1397" s="38">
        <f>新台幣匯率美元指數!C1398</f>
        <v>0</v>
      </c>
      <c r="M1397" s="39">
        <f>新台幣匯率美元指數!D1398</f>
        <v>0</v>
      </c>
      <c r="N1397" s="27" t="e">
        <f>VLOOKUP($B1397,外資期貨未平倉口數!$A$4:$M$499,4,FALSE)</f>
        <v>#N/A</v>
      </c>
      <c r="O1397" s="27" t="e">
        <f>VLOOKUP($B1397,外資期貨未平倉口數!$A$4:$M$499,9,FALSE)</f>
        <v>#N/A</v>
      </c>
      <c r="P1397" s="27" t="e">
        <f>VLOOKUP($B1397,外資期貨未平倉口數!$A$4:$M$499,10,FALSE)</f>
        <v>#N/A</v>
      </c>
      <c r="Q1397" s="27" t="e">
        <f>VLOOKUP($B1397,外資期貨未平倉口數!$A$4:$M$499,11,FALSE)</f>
        <v>#N/A</v>
      </c>
      <c r="R1397" s="64" t="e">
        <f>VLOOKUP($B1397,選擇權未平倉餘額!$A$4:$I$500,6,FALSE)</f>
        <v>#N/A</v>
      </c>
      <c r="S1397" s="64" t="e">
        <f>VLOOKUP($B1397,選擇權未平倉餘額!$A$4:$I$500,7,FALSE)</f>
        <v>#N/A</v>
      </c>
      <c r="T1397" s="64" t="e">
        <f>VLOOKUP($B1397,選擇權未平倉餘額!$A$4:$I$500,8,FALSE)</f>
        <v>#N/A</v>
      </c>
      <c r="U1397" s="64" t="e">
        <f>VLOOKUP($B1397,選擇權未平倉餘額!$A$4:$I$500,9,FALSE)</f>
        <v>#N/A</v>
      </c>
      <c r="V1397" s="39" t="e">
        <f>VLOOKUP($B1397,臺指選擇權P_C_Ratios!$A$4:$C$500,3,FALSE)</f>
        <v>#N/A</v>
      </c>
      <c r="W1397" s="41" t="e">
        <f>VLOOKUP($B1397,散戶多空比!$A$6:$L$500,12,FALSE)</f>
        <v>#N/A</v>
      </c>
      <c r="X1397" s="40" t="e">
        <f>VLOOKUP($B1397,期貨大額交易人未沖銷部位!$A$4:$O$499,4,FALSE)</f>
        <v>#N/A</v>
      </c>
      <c r="Y1397" s="40" t="e">
        <f>VLOOKUP($B1397,期貨大額交易人未沖銷部位!$A$4:$O$499,7,FALSE)</f>
        <v>#N/A</v>
      </c>
      <c r="Z1397" s="40" t="e">
        <f>VLOOKUP($B1397,期貨大額交易人未沖銷部位!$A$4:$O$499,10,FALSE)</f>
        <v>#N/A</v>
      </c>
      <c r="AA1397" s="40" t="e">
        <f>VLOOKUP($B1397,期貨大額交易人未沖銷部位!$A$4:$O$499,13,FALSE)</f>
        <v>#N/A</v>
      </c>
      <c r="AB1397" s="40" t="e">
        <f>VLOOKUP($B1397,期貨大額交易人未沖銷部位!$A$4:$O$499,14,FALSE)</f>
        <v>#N/A</v>
      </c>
      <c r="AC1397" s="40" t="e">
        <f>VLOOKUP($B1397,期貨大額交易人未沖銷部位!$A$4:$O$499,15,FALSE)</f>
        <v>#N/A</v>
      </c>
      <c r="AD1397" s="33" t="e">
        <f>VLOOKUP($B1397,三大美股走勢!$A$4:$J$495,4,FALSE)</f>
        <v>#N/A</v>
      </c>
      <c r="AE1397" s="33" t="e">
        <f>VLOOKUP($B1397,三大美股走勢!$A$4:$J$495,7,FALSE)</f>
        <v>#N/A</v>
      </c>
      <c r="AF1397" s="33" t="e">
        <f>VLOOKUP($B1397,三大美股走勢!$A$4:$J$495,10,FALSE)</f>
        <v>#N/A</v>
      </c>
    </row>
    <row r="1398" spans="2:32">
      <c r="B1398" s="32">
        <v>44177</v>
      </c>
      <c r="C1398" s="33" t="e">
        <f>VLOOKUP($B1398,大盤與近月台指!$A$4:$I$499,2,FALSE)</f>
        <v>#N/A</v>
      </c>
      <c r="D1398" s="34" t="e">
        <f>VLOOKUP($B1398,大盤與近月台指!$A$4:$I$499,3,FALSE)</f>
        <v>#N/A</v>
      </c>
      <c r="E1398" s="35" t="e">
        <f>VLOOKUP($B1398,大盤與近月台指!$A$4:$I$499,4,FALSE)</f>
        <v>#N/A</v>
      </c>
      <c r="F1398" s="33" t="e">
        <f>VLOOKUP($B1398,大盤與近月台指!$A$4:$I$499,5,FALSE)</f>
        <v>#N/A</v>
      </c>
      <c r="G1398" s="49" t="e">
        <f>VLOOKUP($B1398,三大法人買賣超!$A$4:$I$500,3,FALSE)</f>
        <v>#N/A</v>
      </c>
      <c r="H1398" s="34" t="e">
        <f>VLOOKUP($B1398,三大法人買賣超!$A$4:$I$500,5,FALSE)</f>
        <v>#N/A</v>
      </c>
      <c r="I1398" s="27" t="e">
        <f>VLOOKUP($B1398,三大法人買賣超!$A$4:$I$500,7,FALSE)</f>
        <v>#N/A</v>
      </c>
      <c r="J1398" s="27" t="e">
        <f>VLOOKUP($B1398,三大法人買賣超!$A$4:$I$500,9,FALSE)</f>
        <v>#N/A</v>
      </c>
      <c r="K1398" s="37">
        <f>新台幣匯率美元指數!B1399</f>
        <v>0</v>
      </c>
      <c r="L1398" s="38">
        <f>新台幣匯率美元指數!C1399</f>
        <v>0</v>
      </c>
      <c r="M1398" s="39">
        <f>新台幣匯率美元指數!D1399</f>
        <v>0</v>
      </c>
      <c r="N1398" s="27" t="e">
        <f>VLOOKUP($B1398,外資期貨未平倉口數!$A$4:$M$499,4,FALSE)</f>
        <v>#N/A</v>
      </c>
      <c r="O1398" s="27" t="e">
        <f>VLOOKUP($B1398,外資期貨未平倉口數!$A$4:$M$499,9,FALSE)</f>
        <v>#N/A</v>
      </c>
      <c r="P1398" s="27" t="e">
        <f>VLOOKUP($B1398,外資期貨未平倉口數!$A$4:$M$499,10,FALSE)</f>
        <v>#N/A</v>
      </c>
      <c r="Q1398" s="27" t="e">
        <f>VLOOKUP($B1398,外資期貨未平倉口數!$A$4:$M$499,11,FALSE)</f>
        <v>#N/A</v>
      </c>
      <c r="R1398" s="64" t="e">
        <f>VLOOKUP($B1398,選擇權未平倉餘額!$A$4:$I$500,6,FALSE)</f>
        <v>#N/A</v>
      </c>
      <c r="S1398" s="64" t="e">
        <f>VLOOKUP($B1398,選擇權未平倉餘額!$A$4:$I$500,7,FALSE)</f>
        <v>#N/A</v>
      </c>
      <c r="T1398" s="64" t="e">
        <f>VLOOKUP($B1398,選擇權未平倉餘額!$A$4:$I$500,8,FALSE)</f>
        <v>#N/A</v>
      </c>
      <c r="U1398" s="64" t="e">
        <f>VLOOKUP($B1398,選擇權未平倉餘額!$A$4:$I$500,9,FALSE)</f>
        <v>#N/A</v>
      </c>
      <c r="V1398" s="39" t="e">
        <f>VLOOKUP($B1398,臺指選擇權P_C_Ratios!$A$4:$C$500,3,FALSE)</f>
        <v>#N/A</v>
      </c>
      <c r="W1398" s="41" t="e">
        <f>VLOOKUP($B1398,散戶多空比!$A$6:$L$500,12,FALSE)</f>
        <v>#N/A</v>
      </c>
      <c r="X1398" s="40" t="e">
        <f>VLOOKUP($B1398,期貨大額交易人未沖銷部位!$A$4:$O$499,4,FALSE)</f>
        <v>#N/A</v>
      </c>
      <c r="Y1398" s="40" t="e">
        <f>VLOOKUP($B1398,期貨大額交易人未沖銷部位!$A$4:$O$499,7,FALSE)</f>
        <v>#N/A</v>
      </c>
      <c r="Z1398" s="40" t="e">
        <f>VLOOKUP($B1398,期貨大額交易人未沖銷部位!$A$4:$O$499,10,FALSE)</f>
        <v>#N/A</v>
      </c>
      <c r="AA1398" s="40" t="e">
        <f>VLOOKUP($B1398,期貨大額交易人未沖銷部位!$A$4:$O$499,13,FALSE)</f>
        <v>#N/A</v>
      </c>
      <c r="AB1398" s="40" t="e">
        <f>VLOOKUP($B1398,期貨大額交易人未沖銷部位!$A$4:$O$499,14,FALSE)</f>
        <v>#N/A</v>
      </c>
      <c r="AC1398" s="40" t="e">
        <f>VLOOKUP($B1398,期貨大額交易人未沖銷部位!$A$4:$O$499,15,FALSE)</f>
        <v>#N/A</v>
      </c>
      <c r="AD1398" s="33" t="e">
        <f>VLOOKUP($B1398,三大美股走勢!$A$4:$J$495,4,FALSE)</f>
        <v>#N/A</v>
      </c>
      <c r="AE1398" s="33" t="e">
        <f>VLOOKUP($B1398,三大美股走勢!$A$4:$J$495,7,FALSE)</f>
        <v>#N/A</v>
      </c>
      <c r="AF1398" s="33" t="e">
        <f>VLOOKUP($B1398,三大美股走勢!$A$4:$J$495,10,FALSE)</f>
        <v>#N/A</v>
      </c>
    </row>
    <row r="1399" spans="2:32">
      <c r="B1399" s="32">
        <v>44178</v>
      </c>
      <c r="C1399" s="33" t="e">
        <f>VLOOKUP($B1399,大盤與近月台指!$A$4:$I$499,2,FALSE)</f>
        <v>#N/A</v>
      </c>
      <c r="D1399" s="34" t="e">
        <f>VLOOKUP($B1399,大盤與近月台指!$A$4:$I$499,3,FALSE)</f>
        <v>#N/A</v>
      </c>
      <c r="E1399" s="35" t="e">
        <f>VLOOKUP($B1399,大盤與近月台指!$A$4:$I$499,4,FALSE)</f>
        <v>#N/A</v>
      </c>
      <c r="F1399" s="33" t="e">
        <f>VLOOKUP($B1399,大盤與近月台指!$A$4:$I$499,5,FALSE)</f>
        <v>#N/A</v>
      </c>
      <c r="G1399" s="49" t="e">
        <f>VLOOKUP($B1399,三大法人買賣超!$A$4:$I$500,3,FALSE)</f>
        <v>#N/A</v>
      </c>
      <c r="H1399" s="34" t="e">
        <f>VLOOKUP($B1399,三大法人買賣超!$A$4:$I$500,5,FALSE)</f>
        <v>#N/A</v>
      </c>
      <c r="I1399" s="27" t="e">
        <f>VLOOKUP($B1399,三大法人買賣超!$A$4:$I$500,7,FALSE)</f>
        <v>#N/A</v>
      </c>
      <c r="J1399" s="27" t="e">
        <f>VLOOKUP($B1399,三大法人買賣超!$A$4:$I$500,9,FALSE)</f>
        <v>#N/A</v>
      </c>
      <c r="K1399" s="37">
        <f>新台幣匯率美元指數!B1400</f>
        <v>0</v>
      </c>
      <c r="L1399" s="38">
        <f>新台幣匯率美元指數!C1400</f>
        <v>0</v>
      </c>
      <c r="M1399" s="39">
        <f>新台幣匯率美元指數!D1400</f>
        <v>0</v>
      </c>
      <c r="N1399" s="27" t="e">
        <f>VLOOKUP($B1399,外資期貨未平倉口數!$A$4:$M$499,4,FALSE)</f>
        <v>#N/A</v>
      </c>
      <c r="O1399" s="27" t="e">
        <f>VLOOKUP($B1399,外資期貨未平倉口數!$A$4:$M$499,9,FALSE)</f>
        <v>#N/A</v>
      </c>
      <c r="P1399" s="27" t="e">
        <f>VLOOKUP($B1399,外資期貨未平倉口數!$A$4:$M$499,10,FALSE)</f>
        <v>#N/A</v>
      </c>
      <c r="Q1399" s="27" t="e">
        <f>VLOOKUP($B1399,外資期貨未平倉口數!$A$4:$M$499,11,FALSE)</f>
        <v>#N/A</v>
      </c>
      <c r="R1399" s="64" t="e">
        <f>VLOOKUP($B1399,選擇權未平倉餘額!$A$4:$I$500,6,FALSE)</f>
        <v>#N/A</v>
      </c>
      <c r="S1399" s="64" t="e">
        <f>VLOOKUP($B1399,選擇權未平倉餘額!$A$4:$I$500,7,FALSE)</f>
        <v>#N/A</v>
      </c>
      <c r="T1399" s="64" t="e">
        <f>VLOOKUP($B1399,選擇權未平倉餘額!$A$4:$I$500,8,FALSE)</f>
        <v>#N/A</v>
      </c>
      <c r="U1399" s="64" t="e">
        <f>VLOOKUP($B1399,選擇權未平倉餘額!$A$4:$I$500,9,FALSE)</f>
        <v>#N/A</v>
      </c>
      <c r="V1399" s="39" t="e">
        <f>VLOOKUP($B1399,臺指選擇權P_C_Ratios!$A$4:$C$500,3,FALSE)</f>
        <v>#N/A</v>
      </c>
      <c r="W1399" s="41" t="e">
        <f>VLOOKUP($B1399,散戶多空比!$A$6:$L$500,12,FALSE)</f>
        <v>#N/A</v>
      </c>
      <c r="X1399" s="40" t="e">
        <f>VLOOKUP($B1399,期貨大額交易人未沖銷部位!$A$4:$O$499,4,FALSE)</f>
        <v>#N/A</v>
      </c>
      <c r="Y1399" s="40" t="e">
        <f>VLOOKUP($B1399,期貨大額交易人未沖銷部位!$A$4:$O$499,7,FALSE)</f>
        <v>#N/A</v>
      </c>
      <c r="Z1399" s="40" t="e">
        <f>VLOOKUP($B1399,期貨大額交易人未沖銷部位!$A$4:$O$499,10,FALSE)</f>
        <v>#N/A</v>
      </c>
      <c r="AA1399" s="40" t="e">
        <f>VLOOKUP($B1399,期貨大額交易人未沖銷部位!$A$4:$O$499,13,FALSE)</f>
        <v>#N/A</v>
      </c>
      <c r="AB1399" s="40" t="e">
        <f>VLOOKUP($B1399,期貨大額交易人未沖銷部位!$A$4:$O$499,14,FALSE)</f>
        <v>#N/A</v>
      </c>
      <c r="AC1399" s="40" t="e">
        <f>VLOOKUP($B1399,期貨大額交易人未沖銷部位!$A$4:$O$499,15,FALSE)</f>
        <v>#N/A</v>
      </c>
      <c r="AD1399" s="33" t="e">
        <f>VLOOKUP($B1399,三大美股走勢!$A$4:$J$495,4,FALSE)</f>
        <v>#N/A</v>
      </c>
      <c r="AE1399" s="33" t="e">
        <f>VLOOKUP($B1399,三大美股走勢!$A$4:$J$495,7,FALSE)</f>
        <v>#N/A</v>
      </c>
      <c r="AF1399" s="33" t="e">
        <f>VLOOKUP($B1399,三大美股走勢!$A$4:$J$495,10,FALSE)</f>
        <v>#N/A</v>
      </c>
    </row>
    <row r="1400" spans="2:32">
      <c r="B1400" s="32">
        <v>44179</v>
      </c>
      <c r="C1400" s="33" t="e">
        <f>VLOOKUP($B1400,大盤與近月台指!$A$4:$I$499,2,FALSE)</f>
        <v>#N/A</v>
      </c>
      <c r="D1400" s="34" t="e">
        <f>VLOOKUP($B1400,大盤與近月台指!$A$4:$I$499,3,FALSE)</f>
        <v>#N/A</v>
      </c>
      <c r="E1400" s="35" t="e">
        <f>VLOOKUP($B1400,大盤與近月台指!$A$4:$I$499,4,FALSE)</f>
        <v>#N/A</v>
      </c>
      <c r="F1400" s="33" t="e">
        <f>VLOOKUP($B1400,大盤與近月台指!$A$4:$I$499,5,FALSE)</f>
        <v>#N/A</v>
      </c>
      <c r="G1400" s="49" t="e">
        <f>VLOOKUP($B1400,三大法人買賣超!$A$4:$I$500,3,FALSE)</f>
        <v>#N/A</v>
      </c>
      <c r="H1400" s="34" t="e">
        <f>VLOOKUP($B1400,三大法人買賣超!$A$4:$I$500,5,FALSE)</f>
        <v>#N/A</v>
      </c>
      <c r="I1400" s="27" t="e">
        <f>VLOOKUP($B1400,三大法人買賣超!$A$4:$I$500,7,FALSE)</f>
        <v>#N/A</v>
      </c>
      <c r="J1400" s="27" t="e">
        <f>VLOOKUP($B1400,三大法人買賣超!$A$4:$I$500,9,FALSE)</f>
        <v>#N/A</v>
      </c>
      <c r="K1400" s="37">
        <f>新台幣匯率美元指數!B1401</f>
        <v>0</v>
      </c>
      <c r="L1400" s="38">
        <f>新台幣匯率美元指數!C1401</f>
        <v>0</v>
      </c>
      <c r="M1400" s="39">
        <f>新台幣匯率美元指數!D1401</f>
        <v>0</v>
      </c>
      <c r="N1400" s="27" t="e">
        <f>VLOOKUP($B1400,外資期貨未平倉口數!$A$4:$M$499,4,FALSE)</f>
        <v>#N/A</v>
      </c>
      <c r="O1400" s="27" t="e">
        <f>VLOOKUP($B1400,外資期貨未平倉口數!$A$4:$M$499,9,FALSE)</f>
        <v>#N/A</v>
      </c>
      <c r="P1400" s="27" t="e">
        <f>VLOOKUP($B1400,外資期貨未平倉口數!$A$4:$M$499,10,FALSE)</f>
        <v>#N/A</v>
      </c>
      <c r="Q1400" s="27" t="e">
        <f>VLOOKUP($B1400,外資期貨未平倉口數!$A$4:$M$499,11,FALSE)</f>
        <v>#N/A</v>
      </c>
      <c r="R1400" s="64" t="e">
        <f>VLOOKUP($B1400,選擇權未平倉餘額!$A$4:$I$500,6,FALSE)</f>
        <v>#N/A</v>
      </c>
      <c r="S1400" s="64" t="e">
        <f>VLOOKUP($B1400,選擇權未平倉餘額!$A$4:$I$500,7,FALSE)</f>
        <v>#N/A</v>
      </c>
      <c r="T1400" s="64" t="e">
        <f>VLOOKUP($B1400,選擇權未平倉餘額!$A$4:$I$500,8,FALSE)</f>
        <v>#N/A</v>
      </c>
      <c r="U1400" s="64" t="e">
        <f>VLOOKUP($B1400,選擇權未平倉餘額!$A$4:$I$500,9,FALSE)</f>
        <v>#N/A</v>
      </c>
      <c r="V1400" s="39" t="e">
        <f>VLOOKUP($B1400,臺指選擇權P_C_Ratios!$A$4:$C$500,3,FALSE)</f>
        <v>#N/A</v>
      </c>
      <c r="W1400" s="41" t="e">
        <f>VLOOKUP($B1400,散戶多空比!$A$6:$L$500,12,FALSE)</f>
        <v>#N/A</v>
      </c>
      <c r="X1400" s="40" t="e">
        <f>VLOOKUP($B1400,期貨大額交易人未沖銷部位!$A$4:$O$499,4,FALSE)</f>
        <v>#N/A</v>
      </c>
      <c r="Y1400" s="40" t="e">
        <f>VLOOKUP($B1400,期貨大額交易人未沖銷部位!$A$4:$O$499,7,FALSE)</f>
        <v>#N/A</v>
      </c>
      <c r="Z1400" s="40" t="e">
        <f>VLOOKUP($B1400,期貨大額交易人未沖銷部位!$A$4:$O$499,10,FALSE)</f>
        <v>#N/A</v>
      </c>
      <c r="AA1400" s="40" t="e">
        <f>VLOOKUP($B1400,期貨大額交易人未沖銷部位!$A$4:$O$499,13,FALSE)</f>
        <v>#N/A</v>
      </c>
      <c r="AB1400" s="40" t="e">
        <f>VLOOKUP($B1400,期貨大額交易人未沖銷部位!$A$4:$O$499,14,FALSE)</f>
        <v>#N/A</v>
      </c>
      <c r="AC1400" s="40" t="e">
        <f>VLOOKUP($B1400,期貨大額交易人未沖銷部位!$A$4:$O$499,15,FALSE)</f>
        <v>#N/A</v>
      </c>
      <c r="AD1400" s="33" t="e">
        <f>VLOOKUP($B1400,三大美股走勢!$A$4:$J$495,4,FALSE)</f>
        <v>#N/A</v>
      </c>
      <c r="AE1400" s="33" t="e">
        <f>VLOOKUP($B1400,三大美股走勢!$A$4:$J$495,7,FALSE)</f>
        <v>#N/A</v>
      </c>
      <c r="AF1400" s="33" t="e">
        <f>VLOOKUP($B1400,三大美股走勢!$A$4:$J$495,10,FALSE)</f>
        <v>#N/A</v>
      </c>
    </row>
    <row r="1401" spans="2:32">
      <c r="B1401" s="32">
        <v>44180</v>
      </c>
      <c r="C1401" s="33" t="e">
        <f>VLOOKUP($B1401,大盤與近月台指!$A$4:$I$499,2,FALSE)</f>
        <v>#N/A</v>
      </c>
      <c r="D1401" s="34" t="e">
        <f>VLOOKUP($B1401,大盤與近月台指!$A$4:$I$499,3,FALSE)</f>
        <v>#N/A</v>
      </c>
      <c r="E1401" s="35" t="e">
        <f>VLOOKUP($B1401,大盤與近月台指!$A$4:$I$499,4,FALSE)</f>
        <v>#N/A</v>
      </c>
      <c r="F1401" s="33" t="e">
        <f>VLOOKUP($B1401,大盤與近月台指!$A$4:$I$499,5,FALSE)</f>
        <v>#N/A</v>
      </c>
      <c r="G1401" s="49" t="e">
        <f>VLOOKUP($B1401,三大法人買賣超!$A$4:$I$500,3,FALSE)</f>
        <v>#N/A</v>
      </c>
      <c r="H1401" s="34" t="e">
        <f>VLOOKUP($B1401,三大法人買賣超!$A$4:$I$500,5,FALSE)</f>
        <v>#N/A</v>
      </c>
      <c r="I1401" s="27" t="e">
        <f>VLOOKUP($B1401,三大法人買賣超!$A$4:$I$500,7,FALSE)</f>
        <v>#N/A</v>
      </c>
      <c r="J1401" s="27" t="e">
        <f>VLOOKUP($B1401,三大法人買賣超!$A$4:$I$500,9,FALSE)</f>
        <v>#N/A</v>
      </c>
      <c r="K1401" s="37">
        <f>新台幣匯率美元指數!B1402</f>
        <v>0</v>
      </c>
      <c r="L1401" s="38">
        <f>新台幣匯率美元指數!C1402</f>
        <v>0</v>
      </c>
      <c r="M1401" s="39">
        <f>新台幣匯率美元指數!D1402</f>
        <v>0</v>
      </c>
      <c r="N1401" s="27" t="e">
        <f>VLOOKUP($B1401,外資期貨未平倉口數!$A$4:$M$499,4,FALSE)</f>
        <v>#N/A</v>
      </c>
      <c r="O1401" s="27" t="e">
        <f>VLOOKUP($B1401,外資期貨未平倉口數!$A$4:$M$499,9,FALSE)</f>
        <v>#N/A</v>
      </c>
      <c r="P1401" s="27" t="e">
        <f>VLOOKUP($B1401,外資期貨未平倉口數!$A$4:$M$499,10,FALSE)</f>
        <v>#N/A</v>
      </c>
      <c r="Q1401" s="27" t="e">
        <f>VLOOKUP($B1401,外資期貨未平倉口數!$A$4:$M$499,11,FALSE)</f>
        <v>#N/A</v>
      </c>
      <c r="R1401" s="64" t="e">
        <f>VLOOKUP($B1401,選擇權未平倉餘額!$A$4:$I$500,6,FALSE)</f>
        <v>#N/A</v>
      </c>
      <c r="S1401" s="64" t="e">
        <f>VLOOKUP($B1401,選擇權未平倉餘額!$A$4:$I$500,7,FALSE)</f>
        <v>#N/A</v>
      </c>
      <c r="T1401" s="64" t="e">
        <f>VLOOKUP($B1401,選擇權未平倉餘額!$A$4:$I$500,8,FALSE)</f>
        <v>#N/A</v>
      </c>
      <c r="U1401" s="64" t="e">
        <f>VLOOKUP($B1401,選擇權未平倉餘額!$A$4:$I$500,9,FALSE)</f>
        <v>#N/A</v>
      </c>
      <c r="V1401" s="39" t="e">
        <f>VLOOKUP($B1401,臺指選擇權P_C_Ratios!$A$4:$C$500,3,FALSE)</f>
        <v>#N/A</v>
      </c>
      <c r="W1401" s="41" t="e">
        <f>VLOOKUP($B1401,散戶多空比!$A$6:$L$500,12,FALSE)</f>
        <v>#N/A</v>
      </c>
      <c r="X1401" s="40" t="e">
        <f>VLOOKUP($B1401,期貨大額交易人未沖銷部位!$A$4:$O$499,4,FALSE)</f>
        <v>#N/A</v>
      </c>
      <c r="Y1401" s="40" t="e">
        <f>VLOOKUP($B1401,期貨大額交易人未沖銷部位!$A$4:$O$499,7,FALSE)</f>
        <v>#N/A</v>
      </c>
      <c r="Z1401" s="40" t="e">
        <f>VLOOKUP($B1401,期貨大額交易人未沖銷部位!$A$4:$O$499,10,FALSE)</f>
        <v>#N/A</v>
      </c>
      <c r="AA1401" s="40" t="e">
        <f>VLOOKUP($B1401,期貨大額交易人未沖銷部位!$A$4:$O$499,13,FALSE)</f>
        <v>#N/A</v>
      </c>
      <c r="AB1401" s="40" t="e">
        <f>VLOOKUP($B1401,期貨大額交易人未沖銷部位!$A$4:$O$499,14,FALSE)</f>
        <v>#N/A</v>
      </c>
      <c r="AC1401" s="40" t="e">
        <f>VLOOKUP($B1401,期貨大額交易人未沖銷部位!$A$4:$O$499,15,FALSE)</f>
        <v>#N/A</v>
      </c>
      <c r="AD1401" s="33" t="e">
        <f>VLOOKUP($B1401,三大美股走勢!$A$4:$J$495,4,FALSE)</f>
        <v>#N/A</v>
      </c>
      <c r="AE1401" s="33" t="e">
        <f>VLOOKUP($B1401,三大美股走勢!$A$4:$J$495,7,FALSE)</f>
        <v>#N/A</v>
      </c>
      <c r="AF1401" s="33" t="e">
        <f>VLOOKUP($B1401,三大美股走勢!$A$4:$J$495,10,FALSE)</f>
        <v>#N/A</v>
      </c>
    </row>
    <row r="1402" spans="2:32">
      <c r="B1402" s="32">
        <v>44181</v>
      </c>
      <c r="C1402" s="33" t="e">
        <f>VLOOKUP($B1402,大盤與近月台指!$A$4:$I$499,2,FALSE)</f>
        <v>#N/A</v>
      </c>
      <c r="D1402" s="34" t="e">
        <f>VLOOKUP($B1402,大盤與近月台指!$A$4:$I$499,3,FALSE)</f>
        <v>#N/A</v>
      </c>
      <c r="E1402" s="35" t="e">
        <f>VLOOKUP($B1402,大盤與近月台指!$A$4:$I$499,4,FALSE)</f>
        <v>#N/A</v>
      </c>
      <c r="F1402" s="33" t="e">
        <f>VLOOKUP($B1402,大盤與近月台指!$A$4:$I$499,5,FALSE)</f>
        <v>#N/A</v>
      </c>
      <c r="G1402" s="49" t="e">
        <f>VLOOKUP($B1402,三大法人買賣超!$A$4:$I$500,3,FALSE)</f>
        <v>#N/A</v>
      </c>
      <c r="H1402" s="34" t="e">
        <f>VLOOKUP($B1402,三大法人買賣超!$A$4:$I$500,5,FALSE)</f>
        <v>#N/A</v>
      </c>
      <c r="I1402" s="27" t="e">
        <f>VLOOKUP($B1402,三大法人買賣超!$A$4:$I$500,7,FALSE)</f>
        <v>#N/A</v>
      </c>
      <c r="J1402" s="27" t="e">
        <f>VLOOKUP($B1402,三大法人買賣超!$A$4:$I$500,9,FALSE)</f>
        <v>#N/A</v>
      </c>
      <c r="K1402" s="37">
        <f>新台幣匯率美元指數!B1403</f>
        <v>0</v>
      </c>
      <c r="L1402" s="38">
        <f>新台幣匯率美元指數!C1403</f>
        <v>0</v>
      </c>
      <c r="M1402" s="39">
        <f>新台幣匯率美元指數!D1403</f>
        <v>0</v>
      </c>
      <c r="N1402" s="27" t="e">
        <f>VLOOKUP($B1402,外資期貨未平倉口數!$A$4:$M$499,4,FALSE)</f>
        <v>#N/A</v>
      </c>
      <c r="O1402" s="27" t="e">
        <f>VLOOKUP($B1402,外資期貨未平倉口數!$A$4:$M$499,9,FALSE)</f>
        <v>#N/A</v>
      </c>
      <c r="P1402" s="27" t="e">
        <f>VLOOKUP($B1402,外資期貨未平倉口數!$A$4:$M$499,10,FALSE)</f>
        <v>#N/A</v>
      </c>
      <c r="Q1402" s="27" t="e">
        <f>VLOOKUP($B1402,外資期貨未平倉口數!$A$4:$M$499,11,FALSE)</f>
        <v>#N/A</v>
      </c>
      <c r="R1402" s="64" t="e">
        <f>VLOOKUP($B1402,選擇權未平倉餘額!$A$4:$I$500,6,FALSE)</f>
        <v>#N/A</v>
      </c>
      <c r="S1402" s="64" t="e">
        <f>VLOOKUP($B1402,選擇權未平倉餘額!$A$4:$I$500,7,FALSE)</f>
        <v>#N/A</v>
      </c>
      <c r="T1402" s="64" t="e">
        <f>VLOOKUP($B1402,選擇權未平倉餘額!$A$4:$I$500,8,FALSE)</f>
        <v>#N/A</v>
      </c>
      <c r="U1402" s="64" t="e">
        <f>VLOOKUP($B1402,選擇權未平倉餘額!$A$4:$I$500,9,FALSE)</f>
        <v>#N/A</v>
      </c>
      <c r="V1402" s="39" t="e">
        <f>VLOOKUP($B1402,臺指選擇權P_C_Ratios!$A$4:$C$500,3,FALSE)</f>
        <v>#N/A</v>
      </c>
      <c r="W1402" s="41" t="e">
        <f>VLOOKUP($B1402,散戶多空比!$A$6:$L$500,12,FALSE)</f>
        <v>#N/A</v>
      </c>
      <c r="X1402" s="40" t="e">
        <f>VLOOKUP($B1402,期貨大額交易人未沖銷部位!$A$4:$O$499,4,FALSE)</f>
        <v>#N/A</v>
      </c>
      <c r="Y1402" s="40" t="e">
        <f>VLOOKUP($B1402,期貨大額交易人未沖銷部位!$A$4:$O$499,7,FALSE)</f>
        <v>#N/A</v>
      </c>
      <c r="Z1402" s="40" t="e">
        <f>VLOOKUP($B1402,期貨大額交易人未沖銷部位!$A$4:$O$499,10,FALSE)</f>
        <v>#N/A</v>
      </c>
      <c r="AA1402" s="40" t="e">
        <f>VLOOKUP($B1402,期貨大額交易人未沖銷部位!$A$4:$O$499,13,FALSE)</f>
        <v>#N/A</v>
      </c>
      <c r="AB1402" s="40" t="e">
        <f>VLOOKUP($B1402,期貨大額交易人未沖銷部位!$A$4:$O$499,14,FALSE)</f>
        <v>#N/A</v>
      </c>
      <c r="AC1402" s="40" t="e">
        <f>VLOOKUP($B1402,期貨大額交易人未沖銷部位!$A$4:$O$499,15,FALSE)</f>
        <v>#N/A</v>
      </c>
      <c r="AD1402" s="33" t="e">
        <f>VLOOKUP($B1402,三大美股走勢!$A$4:$J$495,4,FALSE)</f>
        <v>#N/A</v>
      </c>
      <c r="AE1402" s="33" t="e">
        <f>VLOOKUP($B1402,三大美股走勢!$A$4:$J$495,7,FALSE)</f>
        <v>#N/A</v>
      </c>
      <c r="AF1402" s="33" t="e">
        <f>VLOOKUP($B1402,三大美股走勢!$A$4:$J$495,10,FALSE)</f>
        <v>#N/A</v>
      </c>
    </row>
    <row r="1403" spans="2:32">
      <c r="B1403" s="32">
        <v>44182</v>
      </c>
      <c r="C1403" s="33" t="e">
        <f>VLOOKUP($B1403,大盤與近月台指!$A$4:$I$499,2,FALSE)</f>
        <v>#N/A</v>
      </c>
      <c r="D1403" s="34" t="e">
        <f>VLOOKUP($B1403,大盤與近月台指!$A$4:$I$499,3,FALSE)</f>
        <v>#N/A</v>
      </c>
      <c r="E1403" s="35" t="e">
        <f>VLOOKUP($B1403,大盤與近月台指!$A$4:$I$499,4,FALSE)</f>
        <v>#N/A</v>
      </c>
      <c r="F1403" s="33" t="e">
        <f>VLOOKUP($B1403,大盤與近月台指!$A$4:$I$499,5,FALSE)</f>
        <v>#N/A</v>
      </c>
      <c r="G1403" s="49" t="e">
        <f>VLOOKUP($B1403,三大法人買賣超!$A$4:$I$500,3,FALSE)</f>
        <v>#N/A</v>
      </c>
      <c r="H1403" s="34" t="e">
        <f>VLOOKUP($B1403,三大法人買賣超!$A$4:$I$500,5,FALSE)</f>
        <v>#N/A</v>
      </c>
      <c r="I1403" s="27" t="e">
        <f>VLOOKUP($B1403,三大法人買賣超!$A$4:$I$500,7,FALSE)</f>
        <v>#N/A</v>
      </c>
      <c r="J1403" s="27" t="e">
        <f>VLOOKUP($B1403,三大法人買賣超!$A$4:$I$500,9,FALSE)</f>
        <v>#N/A</v>
      </c>
      <c r="K1403" s="37">
        <f>新台幣匯率美元指數!B1404</f>
        <v>0</v>
      </c>
      <c r="L1403" s="38">
        <f>新台幣匯率美元指數!C1404</f>
        <v>0</v>
      </c>
      <c r="M1403" s="39">
        <f>新台幣匯率美元指數!D1404</f>
        <v>0</v>
      </c>
      <c r="N1403" s="27" t="e">
        <f>VLOOKUP($B1403,外資期貨未平倉口數!$A$4:$M$499,4,FALSE)</f>
        <v>#N/A</v>
      </c>
      <c r="O1403" s="27" t="e">
        <f>VLOOKUP($B1403,外資期貨未平倉口數!$A$4:$M$499,9,FALSE)</f>
        <v>#N/A</v>
      </c>
      <c r="P1403" s="27" t="e">
        <f>VLOOKUP($B1403,外資期貨未平倉口數!$A$4:$M$499,10,FALSE)</f>
        <v>#N/A</v>
      </c>
      <c r="Q1403" s="27" t="e">
        <f>VLOOKUP($B1403,外資期貨未平倉口數!$A$4:$M$499,11,FALSE)</f>
        <v>#N/A</v>
      </c>
      <c r="R1403" s="64" t="e">
        <f>VLOOKUP($B1403,選擇權未平倉餘額!$A$4:$I$500,6,FALSE)</f>
        <v>#N/A</v>
      </c>
      <c r="S1403" s="64" t="e">
        <f>VLOOKUP($B1403,選擇權未平倉餘額!$A$4:$I$500,7,FALSE)</f>
        <v>#N/A</v>
      </c>
      <c r="T1403" s="64" t="e">
        <f>VLOOKUP($B1403,選擇權未平倉餘額!$A$4:$I$500,8,FALSE)</f>
        <v>#N/A</v>
      </c>
      <c r="U1403" s="64" t="e">
        <f>VLOOKUP($B1403,選擇權未平倉餘額!$A$4:$I$500,9,FALSE)</f>
        <v>#N/A</v>
      </c>
      <c r="V1403" s="39" t="e">
        <f>VLOOKUP($B1403,臺指選擇權P_C_Ratios!$A$4:$C$500,3,FALSE)</f>
        <v>#N/A</v>
      </c>
      <c r="W1403" s="41" t="e">
        <f>VLOOKUP($B1403,散戶多空比!$A$6:$L$500,12,FALSE)</f>
        <v>#N/A</v>
      </c>
      <c r="X1403" s="40" t="e">
        <f>VLOOKUP($B1403,期貨大額交易人未沖銷部位!$A$4:$O$499,4,FALSE)</f>
        <v>#N/A</v>
      </c>
      <c r="Y1403" s="40" t="e">
        <f>VLOOKUP($B1403,期貨大額交易人未沖銷部位!$A$4:$O$499,7,FALSE)</f>
        <v>#N/A</v>
      </c>
      <c r="Z1403" s="40" t="e">
        <f>VLOOKUP($B1403,期貨大額交易人未沖銷部位!$A$4:$O$499,10,FALSE)</f>
        <v>#N/A</v>
      </c>
      <c r="AA1403" s="40" t="e">
        <f>VLOOKUP($B1403,期貨大額交易人未沖銷部位!$A$4:$O$499,13,FALSE)</f>
        <v>#N/A</v>
      </c>
      <c r="AB1403" s="40" t="e">
        <f>VLOOKUP($B1403,期貨大額交易人未沖銷部位!$A$4:$O$499,14,FALSE)</f>
        <v>#N/A</v>
      </c>
      <c r="AC1403" s="40" t="e">
        <f>VLOOKUP($B1403,期貨大額交易人未沖銷部位!$A$4:$O$499,15,FALSE)</f>
        <v>#N/A</v>
      </c>
      <c r="AD1403" s="33" t="e">
        <f>VLOOKUP($B1403,三大美股走勢!$A$4:$J$495,4,FALSE)</f>
        <v>#N/A</v>
      </c>
      <c r="AE1403" s="33" t="e">
        <f>VLOOKUP($B1403,三大美股走勢!$A$4:$J$495,7,FALSE)</f>
        <v>#N/A</v>
      </c>
      <c r="AF1403" s="33" t="e">
        <f>VLOOKUP($B1403,三大美股走勢!$A$4:$J$495,10,FALSE)</f>
        <v>#N/A</v>
      </c>
    </row>
    <row r="1404" spans="2:32">
      <c r="B1404" s="32">
        <v>44183</v>
      </c>
      <c r="C1404" s="33" t="e">
        <f>VLOOKUP($B1404,大盤與近月台指!$A$4:$I$499,2,FALSE)</f>
        <v>#N/A</v>
      </c>
      <c r="D1404" s="34" t="e">
        <f>VLOOKUP($B1404,大盤與近月台指!$A$4:$I$499,3,FALSE)</f>
        <v>#N/A</v>
      </c>
      <c r="E1404" s="35" t="e">
        <f>VLOOKUP($B1404,大盤與近月台指!$A$4:$I$499,4,FALSE)</f>
        <v>#N/A</v>
      </c>
      <c r="F1404" s="33" t="e">
        <f>VLOOKUP($B1404,大盤與近月台指!$A$4:$I$499,5,FALSE)</f>
        <v>#N/A</v>
      </c>
      <c r="G1404" s="49" t="e">
        <f>VLOOKUP($B1404,三大法人買賣超!$A$4:$I$500,3,FALSE)</f>
        <v>#N/A</v>
      </c>
      <c r="H1404" s="34" t="e">
        <f>VLOOKUP($B1404,三大法人買賣超!$A$4:$I$500,5,FALSE)</f>
        <v>#N/A</v>
      </c>
      <c r="I1404" s="27" t="e">
        <f>VLOOKUP($B1404,三大法人買賣超!$A$4:$I$500,7,FALSE)</f>
        <v>#N/A</v>
      </c>
      <c r="J1404" s="27" t="e">
        <f>VLOOKUP($B1404,三大法人買賣超!$A$4:$I$500,9,FALSE)</f>
        <v>#N/A</v>
      </c>
      <c r="K1404" s="37">
        <f>新台幣匯率美元指數!B1405</f>
        <v>0</v>
      </c>
      <c r="L1404" s="38">
        <f>新台幣匯率美元指數!C1405</f>
        <v>0</v>
      </c>
      <c r="M1404" s="39">
        <f>新台幣匯率美元指數!D1405</f>
        <v>0</v>
      </c>
      <c r="N1404" s="27" t="e">
        <f>VLOOKUP($B1404,外資期貨未平倉口數!$A$4:$M$499,4,FALSE)</f>
        <v>#N/A</v>
      </c>
      <c r="O1404" s="27" t="e">
        <f>VLOOKUP($B1404,外資期貨未平倉口數!$A$4:$M$499,9,FALSE)</f>
        <v>#N/A</v>
      </c>
      <c r="P1404" s="27" t="e">
        <f>VLOOKUP($B1404,外資期貨未平倉口數!$A$4:$M$499,10,FALSE)</f>
        <v>#N/A</v>
      </c>
      <c r="Q1404" s="27" t="e">
        <f>VLOOKUP($B1404,外資期貨未平倉口數!$A$4:$M$499,11,FALSE)</f>
        <v>#N/A</v>
      </c>
      <c r="R1404" s="64" t="e">
        <f>VLOOKUP($B1404,選擇權未平倉餘額!$A$4:$I$500,6,FALSE)</f>
        <v>#N/A</v>
      </c>
      <c r="S1404" s="64" t="e">
        <f>VLOOKUP($B1404,選擇權未平倉餘額!$A$4:$I$500,7,FALSE)</f>
        <v>#N/A</v>
      </c>
      <c r="T1404" s="64" t="e">
        <f>VLOOKUP($B1404,選擇權未平倉餘額!$A$4:$I$500,8,FALSE)</f>
        <v>#N/A</v>
      </c>
      <c r="U1404" s="64" t="e">
        <f>VLOOKUP($B1404,選擇權未平倉餘額!$A$4:$I$500,9,FALSE)</f>
        <v>#N/A</v>
      </c>
      <c r="V1404" s="39" t="e">
        <f>VLOOKUP($B1404,臺指選擇權P_C_Ratios!$A$4:$C$500,3,FALSE)</f>
        <v>#N/A</v>
      </c>
      <c r="W1404" s="41" t="e">
        <f>VLOOKUP($B1404,散戶多空比!$A$6:$L$500,12,FALSE)</f>
        <v>#N/A</v>
      </c>
      <c r="X1404" s="40" t="e">
        <f>VLOOKUP($B1404,期貨大額交易人未沖銷部位!$A$4:$O$499,4,FALSE)</f>
        <v>#N/A</v>
      </c>
      <c r="Y1404" s="40" t="e">
        <f>VLOOKUP($B1404,期貨大額交易人未沖銷部位!$A$4:$O$499,7,FALSE)</f>
        <v>#N/A</v>
      </c>
      <c r="Z1404" s="40" t="e">
        <f>VLOOKUP($B1404,期貨大額交易人未沖銷部位!$A$4:$O$499,10,FALSE)</f>
        <v>#N/A</v>
      </c>
      <c r="AA1404" s="40" t="e">
        <f>VLOOKUP($B1404,期貨大額交易人未沖銷部位!$A$4:$O$499,13,FALSE)</f>
        <v>#N/A</v>
      </c>
      <c r="AB1404" s="40" t="e">
        <f>VLOOKUP($B1404,期貨大額交易人未沖銷部位!$A$4:$O$499,14,FALSE)</f>
        <v>#N/A</v>
      </c>
      <c r="AC1404" s="40" t="e">
        <f>VLOOKUP($B1404,期貨大額交易人未沖銷部位!$A$4:$O$499,15,FALSE)</f>
        <v>#N/A</v>
      </c>
      <c r="AD1404" s="33" t="e">
        <f>VLOOKUP($B1404,三大美股走勢!$A$4:$J$495,4,FALSE)</f>
        <v>#N/A</v>
      </c>
      <c r="AE1404" s="33" t="e">
        <f>VLOOKUP($B1404,三大美股走勢!$A$4:$J$495,7,FALSE)</f>
        <v>#N/A</v>
      </c>
      <c r="AF1404" s="33" t="e">
        <f>VLOOKUP($B1404,三大美股走勢!$A$4:$J$495,10,FALSE)</f>
        <v>#N/A</v>
      </c>
    </row>
    <row r="1405" spans="2:32">
      <c r="B1405" s="32">
        <v>44184</v>
      </c>
      <c r="C1405" s="33" t="e">
        <f>VLOOKUP($B1405,大盤與近月台指!$A$4:$I$499,2,FALSE)</f>
        <v>#N/A</v>
      </c>
      <c r="D1405" s="34" t="e">
        <f>VLOOKUP($B1405,大盤與近月台指!$A$4:$I$499,3,FALSE)</f>
        <v>#N/A</v>
      </c>
      <c r="E1405" s="35" t="e">
        <f>VLOOKUP($B1405,大盤與近月台指!$A$4:$I$499,4,FALSE)</f>
        <v>#N/A</v>
      </c>
      <c r="F1405" s="33" t="e">
        <f>VLOOKUP($B1405,大盤與近月台指!$A$4:$I$499,5,FALSE)</f>
        <v>#N/A</v>
      </c>
      <c r="G1405" s="49" t="e">
        <f>VLOOKUP($B1405,三大法人買賣超!$A$4:$I$500,3,FALSE)</f>
        <v>#N/A</v>
      </c>
      <c r="H1405" s="34" t="e">
        <f>VLOOKUP($B1405,三大法人買賣超!$A$4:$I$500,5,FALSE)</f>
        <v>#N/A</v>
      </c>
      <c r="I1405" s="27" t="e">
        <f>VLOOKUP($B1405,三大法人買賣超!$A$4:$I$500,7,FALSE)</f>
        <v>#N/A</v>
      </c>
      <c r="J1405" s="27" t="e">
        <f>VLOOKUP($B1405,三大法人買賣超!$A$4:$I$500,9,FALSE)</f>
        <v>#N/A</v>
      </c>
      <c r="K1405" s="37">
        <f>新台幣匯率美元指數!B1406</f>
        <v>0</v>
      </c>
      <c r="L1405" s="38">
        <f>新台幣匯率美元指數!C1406</f>
        <v>0</v>
      </c>
      <c r="M1405" s="39">
        <f>新台幣匯率美元指數!D1406</f>
        <v>0</v>
      </c>
      <c r="N1405" s="27" t="e">
        <f>VLOOKUP($B1405,外資期貨未平倉口數!$A$4:$M$499,4,FALSE)</f>
        <v>#N/A</v>
      </c>
      <c r="O1405" s="27" t="e">
        <f>VLOOKUP($B1405,外資期貨未平倉口數!$A$4:$M$499,9,FALSE)</f>
        <v>#N/A</v>
      </c>
      <c r="P1405" s="27" t="e">
        <f>VLOOKUP($B1405,外資期貨未平倉口數!$A$4:$M$499,10,FALSE)</f>
        <v>#N/A</v>
      </c>
      <c r="Q1405" s="27" t="e">
        <f>VLOOKUP($B1405,外資期貨未平倉口數!$A$4:$M$499,11,FALSE)</f>
        <v>#N/A</v>
      </c>
      <c r="R1405" s="64" t="e">
        <f>VLOOKUP($B1405,選擇權未平倉餘額!$A$4:$I$500,6,FALSE)</f>
        <v>#N/A</v>
      </c>
      <c r="S1405" s="64" t="e">
        <f>VLOOKUP($B1405,選擇權未平倉餘額!$A$4:$I$500,7,FALSE)</f>
        <v>#N/A</v>
      </c>
      <c r="T1405" s="64" t="e">
        <f>VLOOKUP($B1405,選擇權未平倉餘額!$A$4:$I$500,8,FALSE)</f>
        <v>#N/A</v>
      </c>
      <c r="U1405" s="64" t="e">
        <f>VLOOKUP($B1405,選擇權未平倉餘額!$A$4:$I$500,9,FALSE)</f>
        <v>#N/A</v>
      </c>
      <c r="V1405" s="39" t="e">
        <f>VLOOKUP($B1405,臺指選擇權P_C_Ratios!$A$4:$C$500,3,FALSE)</f>
        <v>#N/A</v>
      </c>
      <c r="W1405" s="41" t="e">
        <f>VLOOKUP($B1405,散戶多空比!$A$6:$L$500,12,FALSE)</f>
        <v>#N/A</v>
      </c>
      <c r="X1405" s="40" t="e">
        <f>VLOOKUP($B1405,期貨大額交易人未沖銷部位!$A$4:$O$499,4,FALSE)</f>
        <v>#N/A</v>
      </c>
      <c r="Y1405" s="40" t="e">
        <f>VLOOKUP($B1405,期貨大額交易人未沖銷部位!$A$4:$O$499,7,FALSE)</f>
        <v>#N/A</v>
      </c>
      <c r="Z1405" s="40" t="e">
        <f>VLOOKUP($B1405,期貨大額交易人未沖銷部位!$A$4:$O$499,10,FALSE)</f>
        <v>#N/A</v>
      </c>
      <c r="AA1405" s="40" t="e">
        <f>VLOOKUP($B1405,期貨大額交易人未沖銷部位!$A$4:$O$499,13,FALSE)</f>
        <v>#N/A</v>
      </c>
      <c r="AB1405" s="40" t="e">
        <f>VLOOKUP($B1405,期貨大額交易人未沖銷部位!$A$4:$O$499,14,FALSE)</f>
        <v>#N/A</v>
      </c>
      <c r="AC1405" s="40" t="e">
        <f>VLOOKUP($B1405,期貨大額交易人未沖銷部位!$A$4:$O$499,15,FALSE)</f>
        <v>#N/A</v>
      </c>
      <c r="AD1405" s="33" t="e">
        <f>VLOOKUP($B1405,三大美股走勢!$A$4:$J$495,4,FALSE)</f>
        <v>#N/A</v>
      </c>
      <c r="AE1405" s="33" t="e">
        <f>VLOOKUP($B1405,三大美股走勢!$A$4:$J$495,7,FALSE)</f>
        <v>#N/A</v>
      </c>
      <c r="AF1405" s="33" t="e">
        <f>VLOOKUP($B1405,三大美股走勢!$A$4:$J$495,10,FALSE)</f>
        <v>#N/A</v>
      </c>
    </row>
    <row r="1406" spans="2:32">
      <c r="B1406" s="32">
        <v>44185</v>
      </c>
      <c r="C1406" s="33" t="e">
        <f>VLOOKUP($B1406,大盤與近月台指!$A$4:$I$499,2,FALSE)</f>
        <v>#N/A</v>
      </c>
      <c r="D1406" s="34" t="e">
        <f>VLOOKUP($B1406,大盤與近月台指!$A$4:$I$499,3,FALSE)</f>
        <v>#N/A</v>
      </c>
      <c r="E1406" s="35" t="e">
        <f>VLOOKUP($B1406,大盤與近月台指!$A$4:$I$499,4,FALSE)</f>
        <v>#N/A</v>
      </c>
      <c r="F1406" s="33" t="e">
        <f>VLOOKUP($B1406,大盤與近月台指!$A$4:$I$499,5,FALSE)</f>
        <v>#N/A</v>
      </c>
      <c r="G1406" s="49" t="e">
        <f>VLOOKUP($B1406,三大法人買賣超!$A$4:$I$500,3,FALSE)</f>
        <v>#N/A</v>
      </c>
      <c r="H1406" s="34" t="e">
        <f>VLOOKUP($B1406,三大法人買賣超!$A$4:$I$500,5,FALSE)</f>
        <v>#N/A</v>
      </c>
      <c r="I1406" s="27" t="e">
        <f>VLOOKUP($B1406,三大法人買賣超!$A$4:$I$500,7,FALSE)</f>
        <v>#N/A</v>
      </c>
      <c r="J1406" s="27" t="e">
        <f>VLOOKUP($B1406,三大法人買賣超!$A$4:$I$500,9,FALSE)</f>
        <v>#N/A</v>
      </c>
      <c r="K1406" s="37">
        <f>新台幣匯率美元指數!B1407</f>
        <v>0</v>
      </c>
      <c r="L1406" s="38">
        <f>新台幣匯率美元指數!C1407</f>
        <v>0</v>
      </c>
      <c r="M1406" s="39">
        <f>新台幣匯率美元指數!D1407</f>
        <v>0</v>
      </c>
      <c r="N1406" s="27" t="e">
        <f>VLOOKUP($B1406,外資期貨未平倉口數!$A$4:$M$499,4,FALSE)</f>
        <v>#N/A</v>
      </c>
      <c r="O1406" s="27" t="e">
        <f>VLOOKUP($B1406,外資期貨未平倉口數!$A$4:$M$499,9,FALSE)</f>
        <v>#N/A</v>
      </c>
      <c r="P1406" s="27" t="e">
        <f>VLOOKUP($B1406,外資期貨未平倉口數!$A$4:$M$499,10,FALSE)</f>
        <v>#N/A</v>
      </c>
      <c r="Q1406" s="27" t="e">
        <f>VLOOKUP($B1406,外資期貨未平倉口數!$A$4:$M$499,11,FALSE)</f>
        <v>#N/A</v>
      </c>
      <c r="R1406" s="64" t="e">
        <f>VLOOKUP($B1406,選擇權未平倉餘額!$A$4:$I$500,6,FALSE)</f>
        <v>#N/A</v>
      </c>
      <c r="S1406" s="64" t="e">
        <f>VLOOKUP($B1406,選擇權未平倉餘額!$A$4:$I$500,7,FALSE)</f>
        <v>#N/A</v>
      </c>
      <c r="T1406" s="64" t="e">
        <f>VLOOKUP($B1406,選擇權未平倉餘額!$A$4:$I$500,8,FALSE)</f>
        <v>#N/A</v>
      </c>
      <c r="U1406" s="64" t="e">
        <f>VLOOKUP($B1406,選擇權未平倉餘額!$A$4:$I$500,9,FALSE)</f>
        <v>#N/A</v>
      </c>
      <c r="V1406" s="39" t="e">
        <f>VLOOKUP($B1406,臺指選擇權P_C_Ratios!$A$4:$C$500,3,FALSE)</f>
        <v>#N/A</v>
      </c>
      <c r="W1406" s="41" t="e">
        <f>VLOOKUP($B1406,散戶多空比!$A$6:$L$500,12,FALSE)</f>
        <v>#N/A</v>
      </c>
      <c r="X1406" s="40" t="e">
        <f>VLOOKUP($B1406,期貨大額交易人未沖銷部位!$A$4:$O$499,4,FALSE)</f>
        <v>#N/A</v>
      </c>
      <c r="Y1406" s="40" t="e">
        <f>VLOOKUP($B1406,期貨大額交易人未沖銷部位!$A$4:$O$499,7,FALSE)</f>
        <v>#N/A</v>
      </c>
      <c r="Z1406" s="40" t="e">
        <f>VLOOKUP($B1406,期貨大額交易人未沖銷部位!$A$4:$O$499,10,FALSE)</f>
        <v>#N/A</v>
      </c>
      <c r="AA1406" s="40" t="e">
        <f>VLOOKUP($B1406,期貨大額交易人未沖銷部位!$A$4:$O$499,13,FALSE)</f>
        <v>#N/A</v>
      </c>
      <c r="AB1406" s="40" t="e">
        <f>VLOOKUP($B1406,期貨大額交易人未沖銷部位!$A$4:$O$499,14,FALSE)</f>
        <v>#N/A</v>
      </c>
      <c r="AC1406" s="40" t="e">
        <f>VLOOKUP($B1406,期貨大額交易人未沖銷部位!$A$4:$O$499,15,FALSE)</f>
        <v>#N/A</v>
      </c>
      <c r="AD1406" s="33" t="e">
        <f>VLOOKUP($B1406,三大美股走勢!$A$4:$J$495,4,FALSE)</f>
        <v>#N/A</v>
      </c>
      <c r="AE1406" s="33" t="e">
        <f>VLOOKUP($B1406,三大美股走勢!$A$4:$J$495,7,FALSE)</f>
        <v>#N/A</v>
      </c>
      <c r="AF1406" s="33" t="e">
        <f>VLOOKUP($B1406,三大美股走勢!$A$4:$J$495,10,FALSE)</f>
        <v>#N/A</v>
      </c>
    </row>
    <row r="1407" spans="2:32">
      <c r="B1407" s="32">
        <v>44186</v>
      </c>
      <c r="C1407" s="33" t="e">
        <f>VLOOKUP($B1407,大盤與近月台指!$A$4:$I$499,2,FALSE)</f>
        <v>#N/A</v>
      </c>
      <c r="D1407" s="34" t="e">
        <f>VLOOKUP($B1407,大盤與近月台指!$A$4:$I$499,3,FALSE)</f>
        <v>#N/A</v>
      </c>
      <c r="E1407" s="35" t="e">
        <f>VLOOKUP($B1407,大盤與近月台指!$A$4:$I$499,4,FALSE)</f>
        <v>#N/A</v>
      </c>
      <c r="F1407" s="33" t="e">
        <f>VLOOKUP($B1407,大盤與近月台指!$A$4:$I$499,5,FALSE)</f>
        <v>#N/A</v>
      </c>
      <c r="G1407" s="49" t="e">
        <f>VLOOKUP($B1407,三大法人買賣超!$A$4:$I$500,3,FALSE)</f>
        <v>#N/A</v>
      </c>
      <c r="H1407" s="34" t="e">
        <f>VLOOKUP($B1407,三大法人買賣超!$A$4:$I$500,5,FALSE)</f>
        <v>#N/A</v>
      </c>
      <c r="I1407" s="27" t="e">
        <f>VLOOKUP($B1407,三大法人買賣超!$A$4:$I$500,7,FALSE)</f>
        <v>#N/A</v>
      </c>
      <c r="J1407" s="27" t="e">
        <f>VLOOKUP($B1407,三大法人買賣超!$A$4:$I$500,9,FALSE)</f>
        <v>#N/A</v>
      </c>
      <c r="K1407" s="37">
        <f>新台幣匯率美元指數!B1408</f>
        <v>0</v>
      </c>
      <c r="L1407" s="38">
        <f>新台幣匯率美元指數!C1408</f>
        <v>0</v>
      </c>
      <c r="M1407" s="39">
        <f>新台幣匯率美元指數!D1408</f>
        <v>0</v>
      </c>
      <c r="N1407" s="27" t="e">
        <f>VLOOKUP($B1407,外資期貨未平倉口數!$A$4:$M$499,4,FALSE)</f>
        <v>#N/A</v>
      </c>
      <c r="O1407" s="27" t="e">
        <f>VLOOKUP($B1407,外資期貨未平倉口數!$A$4:$M$499,9,FALSE)</f>
        <v>#N/A</v>
      </c>
      <c r="P1407" s="27" t="e">
        <f>VLOOKUP($B1407,外資期貨未平倉口數!$A$4:$M$499,10,FALSE)</f>
        <v>#N/A</v>
      </c>
      <c r="Q1407" s="27" t="e">
        <f>VLOOKUP($B1407,外資期貨未平倉口數!$A$4:$M$499,11,FALSE)</f>
        <v>#N/A</v>
      </c>
      <c r="R1407" s="64" t="e">
        <f>VLOOKUP($B1407,選擇權未平倉餘額!$A$4:$I$500,6,FALSE)</f>
        <v>#N/A</v>
      </c>
      <c r="S1407" s="64" t="e">
        <f>VLOOKUP($B1407,選擇權未平倉餘額!$A$4:$I$500,7,FALSE)</f>
        <v>#N/A</v>
      </c>
      <c r="T1407" s="64" t="e">
        <f>VLOOKUP($B1407,選擇權未平倉餘額!$A$4:$I$500,8,FALSE)</f>
        <v>#N/A</v>
      </c>
      <c r="U1407" s="64" t="e">
        <f>VLOOKUP($B1407,選擇權未平倉餘額!$A$4:$I$500,9,FALSE)</f>
        <v>#N/A</v>
      </c>
      <c r="V1407" s="39" t="e">
        <f>VLOOKUP($B1407,臺指選擇權P_C_Ratios!$A$4:$C$500,3,FALSE)</f>
        <v>#N/A</v>
      </c>
      <c r="W1407" s="41" t="e">
        <f>VLOOKUP($B1407,散戶多空比!$A$6:$L$500,12,FALSE)</f>
        <v>#N/A</v>
      </c>
      <c r="X1407" s="40" t="e">
        <f>VLOOKUP($B1407,期貨大額交易人未沖銷部位!$A$4:$O$499,4,FALSE)</f>
        <v>#N/A</v>
      </c>
      <c r="Y1407" s="40" t="e">
        <f>VLOOKUP($B1407,期貨大額交易人未沖銷部位!$A$4:$O$499,7,FALSE)</f>
        <v>#N/A</v>
      </c>
      <c r="Z1407" s="40" t="e">
        <f>VLOOKUP($B1407,期貨大額交易人未沖銷部位!$A$4:$O$499,10,FALSE)</f>
        <v>#N/A</v>
      </c>
      <c r="AA1407" s="40" t="e">
        <f>VLOOKUP($B1407,期貨大額交易人未沖銷部位!$A$4:$O$499,13,FALSE)</f>
        <v>#N/A</v>
      </c>
      <c r="AB1407" s="40" t="e">
        <f>VLOOKUP($B1407,期貨大額交易人未沖銷部位!$A$4:$O$499,14,FALSE)</f>
        <v>#N/A</v>
      </c>
      <c r="AC1407" s="40" t="e">
        <f>VLOOKUP($B1407,期貨大額交易人未沖銷部位!$A$4:$O$499,15,FALSE)</f>
        <v>#N/A</v>
      </c>
      <c r="AD1407" s="33" t="e">
        <f>VLOOKUP($B1407,三大美股走勢!$A$4:$J$495,4,FALSE)</f>
        <v>#N/A</v>
      </c>
      <c r="AE1407" s="33" t="e">
        <f>VLOOKUP($B1407,三大美股走勢!$A$4:$J$495,7,FALSE)</f>
        <v>#N/A</v>
      </c>
      <c r="AF1407" s="33" t="e">
        <f>VLOOKUP($B1407,三大美股走勢!$A$4:$J$495,10,FALSE)</f>
        <v>#N/A</v>
      </c>
    </row>
    <row r="1408" spans="2:32">
      <c r="B1408" s="32">
        <v>44187</v>
      </c>
      <c r="C1408" s="33" t="e">
        <f>VLOOKUP($B1408,大盤與近月台指!$A$4:$I$499,2,FALSE)</f>
        <v>#N/A</v>
      </c>
      <c r="D1408" s="34" t="e">
        <f>VLOOKUP($B1408,大盤與近月台指!$A$4:$I$499,3,FALSE)</f>
        <v>#N/A</v>
      </c>
      <c r="E1408" s="35" t="e">
        <f>VLOOKUP($B1408,大盤與近月台指!$A$4:$I$499,4,FALSE)</f>
        <v>#N/A</v>
      </c>
      <c r="F1408" s="33" t="e">
        <f>VLOOKUP($B1408,大盤與近月台指!$A$4:$I$499,5,FALSE)</f>
        <v>#N/A</v>
      </c>
      <c r="G1408" s="49" t="e">
        <f>VLOOKUP($B1408,三大法人買賣超!$A$4:$I$500,3,FALSE)</f>
        <v>#N/A</v>
      </c>
      <c r="H1408" s="34" t="e">
        <f>VLOOKUP($B1408,三大法人買賣超!$A$4:$I$500,5,FALSE)</f>
        <v>#N/A</v>
      </c>
      <c r="I1408" s="27" t="e">
        <f>VLOOKUP($B1408,三大法人買賣超!$A$4:$I$500,7,FALSE)</f>
        <v>#N/A</v>
      </c>
      <c r="J1408" s="27" t="e">
        <f>VLOOKUP($B1408,三大法人買賣超!$A$4:$I$500,9,FALSE)</f>
        <v>#N/A</v>
      </c>
      <c r="K1408" s="37">
        <f>新台幣匯率美元指數!B1409</f>
        <v>0</v>
      </c>
      <c r="L1408" s="38">
        <f>新台幣匯率美元指數!C1409</f>
        <v>0</v>
      </c>
      <c r="M1408" s="39">
        <f>新台幣匯率美元指數!D1409</f>
        <v>0</v>
      </c>
      <c r="N1408" s="27" t="e">
        <f>VLOOKUP($B1408,外資期貨未平倉口數!$A$4:$M$499,4,FALSE)</f>
        <v>#N/A</v>
      </c>
      <c r="O1408" s="27" t="e">
        <f>VLOOKUP($B1408,外資期貨未平倉口數!$A$4:$M$499,9,FALSE)</f>
        <v>#N/A</v>
      </c>
      <c r="P1408" s="27" t="e">
        <f>VLOOKUP($B1408,外資期貨未平倉口數!$A$4:$M$499,10,FALSE)</f>
        <v>#N/A</v>
      </c>
      <c r="Q1408" s="27" t="e">
        <f>VLOOKUP($B1408,外資期貨未平倉口數!$A$4:$M$499,11,FALSE)</f>
        <v>#N/A</v>
      </c>
      <c r="R1408" s="64" t="e">
        <f>VLOOKUP($B1408,選擇權未平倉餘額!$A$4:$I$500,6,FALSE)</f>
        <v>#N/A</v>
      </c>
      <c r="S1408" s="64" t="e">
        <f>VLOOKUP($B1408,選擇權未平倉餘額!$A$4:$I$500,7,FALSE)</f>
        <v>#N/A</v>
      </c>
      <c r="T1408" s="64" t="e">
        <f>VLOOKUP($B1408,選擇權未平倉餘額!$A$4:$I$500,8,FALSE)</f>
        <v>#N/A</v>
      </c>
      <c r="U1408" s="64" t="e">
        <f>VLOOKUP($B1408,選擇權未平倉餘額!$A$4:$I$500,9,FALSE)</f>
        <v>#N/A</v>
      </c>
      <c r="V1408" s="39" t="e">
        <f>VLOOKUP($B1408,臺指選擇權P_C_Ratios!$A$4:$C$500,3,FALSE)</f>
        <v>#N/A</v>
      </c>
      <c r="W1408" s="41" t="e">
        <f>VLOOKUP($B1408,散戶多空比!$A$6:$L$500,12,FALSE)</f>
        <v>#N/A</v>
      </c>
      <c r="X1408" s="40" t="e">
        <f>VLOOKUP($B1408,期貨大額交易人未沖銷部位!$A$4:$O$499,4,FALSE)</f>
        <v>#N/A</v>
      </c>
      <c r="Y1408" s="40" t="e">
        <f>VLOOKUP($B1408,期貨大額交易人未沖銷部位!$A$4:$O$499,7,FALSE)</f>
        <v>#N/A</v>
      </c>
      <c r="Z1408" s="40" t="e">
        <f>VLOOKUP($B1408,期貨大額交易人未沖銷部位!$A$4:$O$499,10,FALSE)</f>
        <v>#N/A</v>
      </c>
      <c r="AA1408" s="40" t="e">
        <f>VLOOKUP($B1408,期貨大額交易人未沖銷部位!$A$4:$O$499,13,FALSE)</f>
        <v>#N/A</v>
      </c>
      <c r="AB1408" s="40" t="e">
        <f>VLOOKUP($B1408,期貨大額交易人未沖銷部位!$A$4:$O$499,14,FALSE)</f>
        <v>#N/A</v>
      </c>
      <c r="AC1408" s="40" t="e">
        <f>VLOOKUP($B1408,期貨大額交易人未沖銷部位!$A$4:$O$499,15,FALSE)</f>
        <v>#N/A</v>
      </c>
      <c r="AD1408" s="33" t="e">
        <f>VLOOKUP($B1408,三大美股走勢!$A$4:$J$495,4,FALSE)</f>
        <v>#N/A</v>
      </c>
      <c r="AE1408" s="33" t="e">
        <f>VLOOKUP($B1408,三大美股走勢!$A$4:$J$495,7,FALSE)</f>
        <v>#N/A</v>
      </c>
      <c r="AF1408" s="33" t="e">
        <f>VLOOKUP($B1408,三大美股走勢!$A$4:$J$495,10,FALSE)</f>
        <v>#N/A</v>
      </c>
    </row>
    <row r="1409" spans="2:32">
      <c r="B1409" s="32">
        <v>44188</v>
      </c>
      <c r="C1409" s="33" t="e">
        <f>VLOOKUP($B1409,大盤與近月台指!$A$4:$I$499,2,FALSE)</f>
        <v>#N/A</v>
      </c>
      <c r="D1409" s="34" t="e">
        <f>VLOOKUP($B1409,大盤與近月台指!$A$4:$I$499,3,FALSE)</f>
        <v>#N/A</v>
      </c>
      <c r="E1409" s="35" t="e">
        <f>VLOOKUP($B1409,大盤與近月台指!$A$4:$I$499,4,FALSE)</f>
        <v>#N/A</v>
      </c>
      <c r="F1409" s="33" t="e">
        <f>VLOOKUP($B1409,大盤與近月台指!$A$4:$I$499,5,FALSE)</f>
        <v>#N/A</v>
      </c>
      <c r="G1409" s="49" t="e">
        <f>VLOOKUP($B1409,三大法人買賣超!$A$4:$I$500,3,FALSE)</f>
        <v>#N/A</v>
      </c>
      <c r="H1409" s="34" t="e">
        <f>VLOOKUP($B1409,三大法人買賣超!$A$4:$I$500,5,FALSE)</f>
        <v>#N/A</v>
      </c>
      <c r="I1409" s="27" t="e">
        <f>VLOOKUP($B1409,三大法人買賣超!$A$4:$I$500,7,FALSE)</f>
        <v>#N/A</v>
      </c>
      <c r="J1409" s="27" t="e">
        <f>VLOOKUP($B1409,三大法人買賣超!$A$4:$I$500,9,FALSE)</f>
        <v>#N/A</v>
      </c>
      <c r="K1409" s="37">
        <f>新台幣匯率美元指數!B1410</f>
        <v>0</v>
      </c>
      <c r="L1409" s="38">
        <f>新台幣匯率美元指數!C1410</f>
        <v>0</v>
      </c>
      <c r="M1409" s="39">
        <f>新台幣匯率美元指數!D1410</f>
        <v>0</v>
      </c>
      <c r="N1409" s="27" t="e">
        <f>VLOOKUP($B1409,外資期貨未平倉口數!$A$4:$M$499,4,FALSE)</f>
        <v>#N/A</v>
      </c>
      <c r="O1409" s="27" t="e">
        <f>VLOOKUP($B1409,外資期貨未平倉口數!$A$4:$M$499,9,FALSE)</f>
        <v>#N/A</v>
      </c>
      <c r="P1409" s="27" t="e">
        <f>VLOOKUP($B1409,外資期貨未平倉口數!$A$4:$M$499,10,FALSE)</f>
        <v>#N/A</v>
      </c>
      <c r="Q1409" s="27" t="e">
        <f>VLOOKUP($B1409,外資期貨未平倉口數!$A$4:$M$499,11,FALSE)</f>
        <v>#N/A</v>
      </c>
      <c r="R1409" s="64" t="e">
        <f>VLOOKUP($B1409,選擇權未平倉餘額!$A$4:$I$500,6,FALSE)</f>
        <v>#N/A</v>
      </c>
      <c r="S1409" s="64" t="e">
        <f>VLOOKUP($B1409,選擇權未平倉餘額!$A$4:$I$500,7,FALSE)</f>
        <v>#N/A</v>
      </c>
      <c r="T1409" s="64" t="e">
        <f>VLOOKUP($B1409,選擇權未平倉餘額!$A$4:$I$500,8,FALSE)</f>
        <v>#N/A</v>
      </c>
      <c r="U1409" s="64" t="e">
        <f>VLOOKUP($B1409,選擇權未平倉餘額!$A$4:$I$500,9,FALSE)</f>
        <v>#N/A</v>
      </c>
      <c r="V1409" s="39" t="e">
        <f>VLOOKUP($B1409,臺指選擇權P_C_Ratios!$A$4:$C$500,3,FALSE)</f>
        <v>#N/A</v>
      </c>
      <c r="W1409" s="41" t="e">
        <f>VLOOKUP($B1409,散戶多空比!$A$6:$L$500,12,FALSE)</f>
        <v>#N/A</v>
      </c>
      <c r="X1409" s="40" t="e">
        <f>VLOOKUP($B1409,期貨大額交易人未沖銷部位!$A$4:$O$499,4,FALSE)</f>
        <v>#N/A</v>
      </c>
      <c r="Y1409" s="40" t="e">
        <f>VLOOKUP($B1409,期貨大額交易人未沖銷部位!$A$4:$O$499,7,FALSE)</f>
        <v>#N/A</v>
      </c>
      <c r="Z1409" s="40" t="e">
        <f>VLOOKUP($B1409,期貨大額交易人未沖銷部位!$A$4:$O$499,10,FALSE)</f>
        <v>#N/A</v>
      </c>
      <c r="AA1409" s="40" t="e">
        <f>VLOOKUP($B1409,期貨大額交易人未沖銷部位!$A$4:$O$499,13,FALSE)</f>
        <v>#N/A</v>
      </c>
      <c r="AB1409" s="40" t="e">
        <f>VLOOKUP($B1409,期貨大額交易人未沖銷部位!$A$4:$O$499,14,FALSE)</f>
        <v>#N/A</v>
      </c>
      <c r="AC1409" s="40" t="e">
        <f>VLOOKUP($B1409,期貨大額交易人未沖銷部位!$A$4:$O$499,15,FALSE)</f>
        <v>#N/A</v>
      </c>
      <c r="AD1409" s="33" t="e">
        <f>VLOOKUP($B1409,三大美股走勢!$A$4:$J$495,4,FALSE)</f>
        <v>#N/A</v>
      </c>
      <c r="AE1409" s="33" t="e">
        <f>VLOOKUP($B1409,三大美股走勢!$A$4:$J$495,7,FALSE)</f>
        <v>#N/A</v>
      </c>
      <c r="AF1409" s="33" t="e">
        <f>VLOOKUP($B1409,三大美股走勢!$A$4:$J$495,10,FALSE)</f>
        <v>#N/A</v>
      </c>
    </row>
    <row r="1410" spans="2:32">
      <c r="B1410" s="32">
        <v>44189</v>
      </c>
      <c r="C1410" s="33" t="e">
        <f>VLOOKUP($B1410,大盤與近月台指!$A$4:$I$499,2,FALSE)</f>
        <v>#N/A</v>
      </c>
      <c r="D1410" s="34" t="e">
        <f>VLOOKUP($B1410,大盤與近月台指!$A$4:$I$499,3,FALSE)</f>
        <v>#N/A</v>
      </c>
      <c r="E1410" s="35" t="e">
        <f>VLOOKUP($B1410,大盤與近月台指!$A$4:$I$499,4,FALSE)</f>
        <v>#N/A</v>
      </c>
      <c r="F1410" s="33" t="e">
        <f>VLOOKUP($B1410,大盤與近月台指!$A$4:$I$499,5,FALSE)</f>
        <v>#N/A</v>
      </c>
      <c r="G1410" s="49" t="e">
        <f>VLOOKUP($B1410,三大法人買賣超!$A$4:$I$500,3,FALSE)</f>
        <v>#N/A</v>
      </c>
      <c r="H1410" s="34" t="e">
        <f>VLOOKUP($B1410,三大法人買賣超!$A$4:$I$500,5,FALSE)</f>
        <v>#N/A</v>
      </c>
      <c r="I1410" s="27" t="e">
        <f>VLOOKUP($B1410,三大法人買賣超!$A$4:$I$500,7,FALSE)</f>
        <v>#N/A</v>
      </c>
      <c r="J1410" s="27" t="e">
        <f>VLOOKUP($B1410,三大法人買賣超!$A$4:$I$500,9,FALSE)</f>
        <v>#N/A</v>
      </c>
      <c r="K1410" s="37">
        <f>新台幣匯率美元指數!B1411</f>
        <v>0</v>
      </c>
      <c r="L1410" s="38">
        <f>新台幣匯率美元指數!C1411</f>
        <v>0</v>
      </c>
      <c r="M1410" s="39">
        <f>新台幣匯率美元指數!D1411</f>
        <v>0</v>
      </c>
      <c r="N1410" s="27" t="e">
        <f>VLOOKUP($B1410,外資期貨未平倉口數!$A$4:$M$499,4,FALSE)</f>
        <v>#N/A</v>
      </c>
      <c r="O1410" s="27" t="e">
        <f>VLOOKUP($B1410,外資期貨未平倉口數!$A$4:$M$499,9,FALSE)</f>
        <v>#N/A</v>
      </c>
      <c r="P1410" s="27" t="e">
        <f>VLOOKUP($B1410,外資期貨未平倉口數!$A$4:$M$499,10,FALSE)</f>
        <v>#N/A</v>
      </c>
      <c r="Q1410" s="27" t="e">
        <f>VLOOKUP($B1410,外資期貨未平倉口數!$A$4:$M$499,11,FALSE)</f>
        <v>#N/A</v>
      </c>
      <c r="R1410" s="64" t="e">
        <f>VLOOKUP($B1410,選擇權未平倉餘額!$A$4:$I$500,6,FALSE)</f>
        <v>#N/A</v>
      </c>
      <c r="S1410" s="64" t="e">
        <f>VLOOKUP($B1410,選擇權未平倉餘額!$A$4:$I$500,7,FALSE)</f>
        <v>#N/A</v>
      </c>
      <c r="T1410" s="64" t="e">
        <f>VLOOKUP($B1410,選擇權未平倉餘額!$A$4:$I$500,8,FALSE)</f>
        <v>#N/A</v>
      </c>
      <c r="U1410" s="64" t="e">
        <f>VLOOKUP($B1410,選擇權未平倉餘額!$A$4:$I$500,9,FALSE)</f>
        <v>#N/A</v>
      </c>
      <c r="V1410" s="39" t="e">
        <f>VLOOKUP($B1410,臺指選擇權P_C_Ratios!$A$4:$C$500,3,FALSE)</f>
        <v>#N/A</v>
      </c>
      <c r="W1410" s="41" t="e">
        <f>VLOOKUP($B1410,散戶多空比!$A$6:$L$500,12,FALSE)</f>
        <v>#N/A</v>
      </c>
      <c r="X1410" s="40" t="e">
        <f>VLOOKUP($B1410,期貨大額交易人未沖銷部位!$A$4:$O$499,4,FALSE)</f>
        <v>#N/A</v>
      </c>
      <c r="Y1410" s="40" t="e">
        <f>VLOOKUP($B1410,期貨大額交易人未沖銷部位!$A$4:$O$499,7,FALSE)</f>
        <v>#N/A</v>
      </c>
      <c r="Z1410" s="40" t="e">
        <f>VLOOKUP($B1410,期貨大額交易人未沖銷部位!$A$4:$O$499,10,FALSE)</f>
        <v>#N/A</v>
      </c>
      <c r="AA1410" s="40" t="e">
        <f>VLOOKUP($B1410,期貨大額交易人未沖銷部位!$A$4:$O$499,13,FALSE)</f>
        <v>#N/A</v>
      </c>
      <c r="AB1410" s="40" t="e">
        <f>VLOOKUP($B1410,期貨大額交易人未沖銷部位!$A$4:$O$499,14,FALSE)</f>
        <v>#N/A</v>
      </c>
      <c r="AC1410" s="40" t="e">
        <f>VLOOKUP($B1410,期貨大額交易人未沖銷部位!$A$4:$O$499,15,FALSE)</f>
        <v>#N/A</v>
      </c>
      <c r="AD1410" s="33" t="e">
        <f>VLOOKUP($B1410,三大美股走勢!$A$4:$J$495,4,FALSE)</f>
        <v>#N/A</v>
      </c>
      <c r="AE1410" s="33" t="e">
        <f>VLOOKUP($B1410,三大美股走勢!$A$4:$J$495,7,FALSE)</f>
        <v>#N/A</v>
      </c>
      <c r="AF1410" s="33" t="e">
        <f>VLOOKUP($B1410,三大美股走勢!$A$4:$J$495,10,FALSE)</f>
        <v>#N/A</v>
      </c>
    </row>
    <row r="1411" spans="2:32">
      <c r="B1411" s="32">
        <v>44190</v>
      </c>
      <c r="C1411" s="33" t="e">
        <f>VLOOKUP($B1411,大盤與近月台指!$A$4:$I$499,2,FALSE)</f>
        <v>#N/A</v>
      </c>
      <c r="D1411" s="34" t="e">
        <f>VLOOKUP($B1411,大盤與近月台指!$A$4:$I$499,3,FALSE)</f>
        <v>#N/A</v>
      </c>
      <c r="E1411" s="35" t="e">
        <f>VLOOKUP($B1411,大盤與近月台指!$A$4:$I$499,4,FALSE)</f>
        <v>#N/A</v>
      </c>
      <c r="F1411" s="33" t="e">
        <f>VLOOKUP($B1411,大盤與近月台指!$A$4:$I$499,5,FALSE)</f>
        <v>#N/A</v>
      </c>
      <c r="G1411" s="49" t="e">
        <f>VLOOKUP($B1411,三大法人買賣超!$A$4:$I$500,3,FALSE)</f>
        <v>#N/A</v>
      </c>
      <c r="H1411" s="34" t="e">
        <f>VLOOKUP($B1411,三大法人買賣超!$A$4:$I$500,5,FALSE)</f>
        <v>#N/A</v>
      </c>
      <c r="I1411" s="27" t="e">
        <f>VLOOKUP($B1411,三大法人買賣超!$A$4:$I$500,7,FALSE)</f>
        <v>#N/A</v>
      </c>
      <c r="J1411" s="27" t="e">
        <f>VLOOKUP($B1411,三大法人買賣超!$A$4:$I$500,9,FALSE)</f>
        <v>#N/A</v>
      </c>
      <c r="K1411" s="37">
        <f>新台幣匯率美元指數!B1412</f>
        <v>0</v>
      </c>
      <c r="L1411" s="38">
        <f>新台幣匯率美元指數!C1412</f>
        <v>0</v>
      </c>
      <c r="M1411" s="39">
        <f>新台幣匯率美元指數!D1412</f>
        <v>0</v>
      </c>
      <c r="N1411" s="27" t="e">
        <f>VLOOKUP($B1411,外資期貨未平倉口數!$A$4:$M$499,4,FALSE)</f>
        <v>#N/A</v>
      </c>
      <c r="O1411" s="27" t="e">
        <f>VLOOKUP($B1411,外資期貨未平倉口數!$A$4:$M$499,9,FALSE)</f>
        <v>#N/A</v>
      </c>
      <c r="P1411" s="27" t="e">
        <f>VLOOKUP($B1411,外資期貨未平倉口數!$A$4:$M$499,10,FALSE)</f>
        <v>#N/A</v>
      </c>
      <c r="Q1411" s="27" t="e">
        <f>VLOOKUP($B1411,外資期貨未平倉口數!$A$4:$M$499,11,FALSE)</f>
        <v>#N/A</v>
      </c>
      <c r="R1411" s="64" t="e">
        <f>VLOOKUP($B1411,選擇權未平倉餘額!$A$4:$I$500,6,FALSE)</f>
        <v>#N/A</v>
      </c>
      <c r="S1411" s="64" t="e">
        <f>VLOOKUP($B1411,選擇權未平倉餘額!$A$4:$I$500,7,FALSE)</f>
        <v>#N/A</v>
      </c>
      <c r="T1411" s="64" t="e">
        <f>VLOOKUP($B1411,選擇權未平倉餘額!$A$4:$I$500,8,FALSE)</f>
        <v>#N/A</v>
      </c>
      <c r="U1411" s="64" t="e">
        <f>VLOOKUP($B1411,選擇權未平倉餘額!$A$4:$I$500,9,FALSE)</f>
        <v>#N/A</v>
      </c>
      <c r="V1411" s="39" t="e">
        <f>VLOOKUP($B1411,臺指選擇權P_C_Ratios!$A$4:$C$500,3,FALSE)</f>
        <v>#N/A</v>
      </c>
      <c r="W1411" s="41" t="e">
        <f>VLOOKUP($B1411,散戶多空比!$A$6:$L$500,12,FALSE)</f>
        <v>#N/A</v>
      </c>
      <c r="X1411" s="40" t="e">
        <f>VLOOKUP($B1411,期貨大額交易人未沖銷部位!$A$4:$O$499,4,FALSE)</f>
        <v>#N/A</v>
      </c>
      <c r="Y1411" s="40" t="e">
        <f>VLOOKUP($B1411,期貨大額交易人未沖銷部位!$A$4:$O$499,7,FALSE)</f>
        <v>#N/A</v>
      </c>
      <c r="Z1411" s="40" t="e">
        <f>VLOOKUP($B1411,期貨大額交易人未沖銷部位!$A$4:$O$499,10,FALSE)</f>
        <v>#N/A</v>
      </c>
      <c r="AA1411" s="40" t="e">
        <f>VLOOKUP($B1411,期貨大額交易人未沖銷部位!$A$4:$O$499,13,FALSE)</f>
        <v>#N/A</v>
      </c>
      <c r="AB1411" s="40" t="e">
        <f>VLOOKUP($B1411,期貨大額交易人未沖銷部位!$A$4:$O$499,14,FALSE)</f>
        <v>#N/A</v>
      </c>
      <c r="AC1411" s="40" t="e">
        <f>VLOOKUP($B1411,期貨大額交易人未沖銷部位!$A$4:$O$499,15,FALSE)</f>
        <v>#N/A</v>
      </c>
      <c r="AD1411" s="33" t="e">
        <f>VLOOKUP($B1411,三大美股走勢!$A$4:$J$495,4,FALSE)</f>
        <v>#N/A</v>
      </c>
      <c r="AE1411" s="33" t="e">
        <f>VLOOKUP($B1411,三大美股走勢!$A$4:$J$495,7,FALSE)</f>
        <v>#N/A</v>
      </c>
      <c r="AF1411" s="33" t="e">
        <f>VLOOKUP($B1411,三大美股走勢!$A$4:$J$495,10,FALSE)</f>
        <v>#N/A</v>
      </c>
    </row>
    <row r="1412" spans="2:32">
      <c r="B1412" s="32">
        <v>44191</v>
      </c>
      <c r="C1412" s="33" t="e">
        <f>VLOOKUP($B1412,大盤與近月台指!$A$4:$I$499,2,FALSE)</f>
        <v>#N/A</v>
      </c>
      <c r="D1412" s="34" t="e">
        <f>VLOOKUP($B1412,大盤與近月台指!$A$4:$I$499,3,FALSE)</f>
        <v>#N/A</v>
      </c>
      <c r="E1412" s="35" t="e">
        <f>VLOOKUP($B1412,大盤與近月台指!$A$4:$I$499,4,FALSE)</f>
        <v>#N/A</v>
      </c>
      <c r="F1412" s="33" t="e">
        <f>VLOOKUP($B1412,大盤與近月台指!$A$4:$I$499,5,FALSE)</f>
        <v>#N/A</v>
      </c>
      <c r="G1412" s="49" t="e">
        <f>VLOOKUP($B1412,三大法人買賣超!$A$4:$I$500,3,FALSE)</f>
        <v>#N/A</v>
      </c>
      <c r="H1412" s="34" t="e">
        <f>VLOOKUP($B1412,三大法人買賣超!$A$4:$I$500,5,FALSE)</f>
        <v>#N/A</v>
      </c>
      <c r="I1412" s="27" t="e">
        <f>VLOOKUP($B1412,三大法人買賣超!$A$4:$I$500,7,FALSE)</f>
        <v>#N/A</v>
      </c>
      <c r="J1412" s="27" t="e">
        <f>VLOOKUP($B1412,三大法人買賣超!$A$4:$I$500,9,FALSE)</f>
        <v>#N/A</v>
      </c>
      <c r="K1412" s="37">
        <f>新台幣匯率美元指數!B1413</f>
        <v>0</v>
      </c>
      <c r="L1412" s="38">
        <f>新台幣匯率美元指數!C1413</f>
        <v>0</v>
      </c>
      <c r="M1412" s="39">
        <f>新台幣匯率美元指數!D1413</f>
        <v>0</v>
      </c>
      <c r="N1412" s="27" t="e">
        <f>VLOOKUP($B1412,外資期貨未平倉口數!$A$4:$M$499,4,FALSE)</f>
        <v>#N/A</v>
      </c>
      <c r="O1412" s="27" t="e">
        <f>VLOOKUP($B1412,外資期貨未平倉口數!$A$4:$M$499,9,FALSE)</f>
        <v>#N/A</v>
      </c>
      <c r="P1412" s="27" t="e">
        <f>VLOOKUP($B1412,外資期貨未平倉口數!$A$4:$M$499,10,FALSE)</f>
        <v>#N/A</v>
      </c>
      <c r="Q1412" s="27" t="e">
        <f>VLOOKUP($B1412,外資期貨未平倉口數!$A$4:$M$499,11,FALSE)</f>
        <v>#N/A</v>
      </c>
      <c r="R1412" s="64" t="e">
        <f>VLOOKUP($B1412,選擇權未平倉餘額!$A$4:$I$500,6,FALSE)</f>
        <v>#N/A</v>
      </c>
      <c r="S1412" s="64" t="e">
        <f>VLOOKUP($B1412,選擇權未平倉餘額!$A$4:$I$500,7,FALSE)</f>
        <v>#N/A</v>
      </c>
      <c r="T1412" s="64" t="e">
        <f>VLOOKUP($B1412,選擇權未平倉餘額!$A$4:$I$500,8,FALSE)</f>
        <v>#N/A</v>
      </c>
      <c r="U1412" s="64" t="e">
        <f>VLOOKUP($B1412,選擇權未平倉餘額!$A$4:$I$500,9,FALSE)</f>
        <v>#N/A</v>
      </c>
      <c r="V1412" s="39" t="e">
        <f>VLOOKUP($B1412,臺指選擇權P_C_Ratios!$A$4:$C$500,3,FALSE)</f>
        <v>#N/A</v>
      </c>
      <c r="W1412" s="41" t="e">
        <f>VLOOKUP($B1412,散戶多空比!$A$6:$L$500,12,FALSE)</f>
        <v>#N/A</v>
      </c>
      <c r="X1412" s="40" t="e">
        <f>VLOOKUP($B1412,期貨大額交易人未沖銷部位!$A$4:$O$499,4,FALSE)</f>
        <v>#N/A</v>
      </c>
      <c r="Y1412" s="40" t="e">
        <f>VLOOKUP($B1412,期貨大額交易人未沖銷部位!$A$4:$O$499,7,FALSE)</f>
        <v>#N/A</v>
      </c>
      <c r="Z1412" s="40" t="e">
        <f>VLOOKUP($B1412,期貨大額交易人未沖銷部位!$A$4:$O$499,10,FALSE)</f>
        <v>#N/A</v>
      </c>
      <c r="AA1412" s="40" t="e">
        <f>VLOOKUP($B1412,期貨大額交易人未沖銷部位!$A$4:$O$499,13,FALSE)</f>
        <v>#N/A</v>
      </c>
      <c r="AB1412" s="40" t="e">
        <f>VLOOKUP($B1412,期貨大額交易人未沖銷部位!$A$4:$O$499,14,FALSE)</f>
        <v>#N/A</v>
      </c>
      <c r="AC1412" s="40" t="e">
        <f>VLOOKUP($B1412,期貨大額交易人未沖銷部位!$A$4:$O$499,15,FALSE)</f>
        <v>#N/A</v>
      </c>
      <c r="AD1412" s="33" t="e">
        <f>VLOOKUP($B1412,三大美股走勢!$A$4:$J$495,4,FALSE)</f>
        <v>#N/A</v>
      </c>
      <c r="AE1412" s="33" t="e">
        <f>VLOOKUP($B1412,三大美股走勢!$A$4:$J$495,7,FALSE)</f>
        <v>#N/A</v>
      </c>
      <c r="AF1412" s="33" t="e">
        <f>VLOOKUP($B1412,三大美股走勢!$A$4:$J$495,10,FALSE)</f>
        <v>#N/A</v>
      </c>
    </row>
    <row r="1413" spans="2:32">
      <c r="B1413" s="32">
        <v>44192</v>
      </c>
      <c r="C1413" s="33" t="e">
        <f>VLOOKUP($B1413,大盤與近月台指!$A$4:$I$499,2,FALSE)</f>
        <v>#N/A</v>
      </c>
      <c r="D1413" s="34" t="e">
        <f>VLOOKUP($B1413,大盤與近月台指!$A$4:$I$499,3,FALSE)</f>
        <v>#N/A</v>
      </c>
      <c r="E1413" s="35" t="e">
        <f>VLOOKUP($B1413,大盤與近月台指!$A$4:$I$499,4,FALSE)</f>
        <v>#N/A</v>
      </c>
      <c r="F1413" s="33" t="e">
        <f>VLOOKUP($B1413,大盤與近月台指!$A$4:$I$499,5,FALSE)</f>
        <v>#N/A</v>
      </c>
      <c r="G1413" s="49" t="e">
        <f>VLOOKUP($B1413,三大法人買賣超!$A$4:$I$500,3,FALSE)</f>
        <v>#N/A</v>
      </c>
      <c r="H1413" s="34" t="e">
        <f>VLOOKUP($B1413,三大法人買賣超!$A$4:$I$500,5,FALSE)</f>
        <v>#N/A</v>
      </c>
      <c r="I1413" s="27" t="e">
        <f>VLOOKUP($B1413,三大法人買賣超!$A$4:$I$500,7,FALSE)</f>
        <v>#N/A</v>
      </c>
      <c r="J1413" s="27" t="e">
        <f>VLOOKUP($B1413,三大法人買賣超!$A$4:$I$500,9,FALSE)</f>
        <v>#N/A</v>
      </c>
      <c r="K1413" s="37">
        <f>新台幣匯率美元指數!B1414</f>
        <v>0</v>
      </c>
      <c r="L1413" s="38">
        <f>新台幣匯率美元指數!C1414</f>
        <v>0</v>
      </c>
      <c r="M1413" s="39">
        <f>新台幣匯率美元指數!D1414</f>
        <v>0</v>
      </c>
      <c r="N1413" s="27" t="e">
        <f>VLOOKUP($B1413,外資期貨未平倉口數!$A$4:$M$499,4,FALSE)</f>
        <v>#N/A</v>
      </c>
      <c r="O1413" s="27" t="e">
        <f>VLOOKUP($B1413,外資期貨未平倉口數!$A$4:$M$499,9,FALSE)</f>
        <v>#N/A</v>
      </c>
      <c r="P1413" s="27" t="e">
        <f>VLOOKUP($B1413,外資期貨未平倉口數!$A$4:$M$499,10,FALSE)</f>
        <v>#N/A</v>
      </c>
      <c r="Q1413" s="27" t="e">
        <f>VLOOKUP($B1413,外資期貨未平倉口數!$A$4:$M$499,11,FALSE)</f>
        <v>#N/A</v>
      </c>
      <c r="R1413" s="64" t="e">
        <f>VLOOKUP($B1413,選擇權未平倉餘額!$A$4:$I$500,6,FALSE)</f>
        <v>#N/A</v>
      </c>
      <c r="S1413" s="64" t="e">
        <f>VLOOKUP($B1413,選擇權未平倉餘額!$A$4:$I$500,7,FALSE)</f>
        <v>#N/A</v>
      </c>
      <c r="T1413" s="64" t="e">
        <f>VLOOKUP($B1413,選擇權未平倉餘額!$A$4:$I$500,8,FALSE)</f>
        <v>#N/A</v>
      </c>
      <c r="U1413" s="64" t="e">
        <f>VLOOKUP($B1413,選擇權未平倉餘額!$A$4:$I$500,9,FALSE)</f>
        <v>#N/A</v>
      </c>
      <c r="V1413" s="39" t="e">
        <f>VLOOKUP($B1413,臺指選擇權P_C_Ratios!$A$4:$C$500,3,FALSE)</f>
        <v>#N/A</v>
      </c>
      <c r="W1413" s="41" t="e">
        <f>VLOOKUP($B1413,散戶多空比!$A$6:$L$500,12,FALSE)</f>
        <v>#N/A</v>
      </c>
      <c r="X1413" s="40" t="e">
        <f>VLOOKUP($B1413,期貨大額交易人未沖銷部位!$A$4:$O$499,4,FALSE)</f>
        <v>#N/A</v>
      </c>
      <c r="Y1413" s="40" t="e">
        <f>VLOOKUP($B1413,期貨大額交易人未沖銷部位!$A$4:$O$499,7,FALSE)</f>
        <v>#N/A</v>
      </c>
      <c r="Z1413" s="40" t="e">
        <f>VLOOKUP($B1413,期貨大額交易人未沖銷部位!$A$4:$O$499,10,FALSE)</f>
        <v>#N/A</v>
      </c>
      <c r="AA1413" s="40" t="e">
        <f>VLOOKUP($B1413,期貨大額交易人未沖銷部位!$A$4:$O$499,13,FALSE)</f>
        <v>#N/A</v>
      </c>
      <c r="AB1413" s="40" t="e">
        <f>VLOOKUP($B1413,期貨大額交易人未沖銷部位!$A$4:$O$499,14,FALSE)</f>
        <v>#N/A</v>
      </c>
      <c r="AC1413" s="40" t="e">
        <f>VLOOKUP($B1413,期貨大額交易人未沖銷部位!$A$4:$O$499,15,FALSE)</f>
        <v>#N/A</v>
      </c>
      <c r="AD1413" s="33" t="e">
        <f>VLOOKUP($B1413,三大美股走勢!$A$4:$J$495,4,FALSE)</f>
        <v>#N/A</v>
      </c>
      <c r="AE1413" s="33" t="e">
        <f>VLOOKUP($B1413,三大美股走勢!$A$4:$J$495,7,FALSE)</f>
        <v>#N/A</v>
      </c>
      <c r="AF1413" s="33" t="e">
        <f>VLOOKUP($B1413,三大美股走勢!$A$4:$J$495,10,FALSE)</f>
        <v>#N/A</v>
      </c>
    </row>
    <row r="1414" spans="2:32">
      <c r="B1414" s="32">
        <v>44193</v>
      </c>
      <c r="C1414" s="33" t="e">
        <f>VLOOKUP($B1414,大盤與近月台指!$A$4:$I$499,2,FALSE)</f>
        <v>#N/A</v>
      </c>
      <c r="D1414" s="34" t="e">
        <f>VLOOKUP($B1414,大盤與近月台指!$A$4:$I$499,3,FALSE)</f>
        <v>#N/A</v>
      </c>
      <c r="E1414" s="35" t="e">
        <f>VLOOKUP($B1414,大盤與近月台指!$A$4:$I$499,4,FALSE)</f>
        <v>#N/A</v>
      </c>
      <c r="F1414" s="33" t="e">
        <f>VLOOKUP($B1414,大盤與近月台指!$A$4:$I$499,5,FALSE)</f>
        <v>#N/A</v>
      </c>
      <c r="G1414" s="49" t="e">
        <f>VLOOKUP($B1414,三大法人買賣超!$A$4:$I$500,3,FALSE)</f>
        <v>#N/A</v>
      </c>
      <c r="H1414" s="34" t="e">
        <f>VLOOKUP($B1414,三大法人買賣超!$A$4:$I$500,5,FALSE)</f>
        <v>#N/A</v>
      </c>
      <c r="I1414" s="27" t="e">
        <f>VLOOKUP($B1414,三大法人買賣超!$A$4:$I$500,7,FALSE)</f>
        <v>#N/A</v>
      </c>
      <c r="J1414" s="27" t="e">
        <f>VLOOKUP($B1414,三大法人買賣超!$A$4:$I$500,9,FALSE)</f>
        <v>#N/A</v>
      </c>
      <c r="K1414" s="37">
        <f>新台幣匯率美元指數!B1415</f>
        <v>0</v>
      </c>
      <c r="L1414" s="38">
        <f>新台幣匯率美元指數!C1415</f>
        <v>0</v>
      </c>
      <c r="M1414" s="39">
        <f>新台幣匯率美元指數!D1415</f>
        <v>0</v>
      </c>
      <c r="N1414" s="27" t="e">
        <f>VLOOKUP($B1414,外資期貨未平倉口數!$A$4:$M$499,4,FALSE)</f>
        <v>#N/A</v>
      </c>
      <c r="O1414" s="27" t="e">
        <f>VLOOKUP($B1414,外資期貨未平倉口數!$A$4:$M$499,9,FALSE)</f>
        <v>#N/A</v>
      </c>
      <c r="P1414" s="27" t="e">
        <f>VLOOKUP($B1414,外資期貨未平倉口數!$A$4:$M$499,10,FALSE)</f>
        <v>#N/A</v>
      </c>
      <c r="Q1414" s="27" t="e">
        <f>VLOOKUP($B1414,外資期貨未平倉口數!$A$4:$M$499,11,FALSE)</f>
        <v>#N/A</v>
      </c>
      <c r="R1414" s="64" t="e">
        <f>VLOOKUP($B1414,選擇權未平倉餘額!$A$4:$I$500,6,FALSE)</f>
        <v>#N/A</v>
      </c>
      <c r="S1414" s="64" t="e">
        <f>VLOOKUP($B1414,選擇權未平倉餘額!$A$4:$I$500,7,FALSE)</f>
        <v>#N/A</v>
      </c>
      <c r="T1414" s="64" t="e">
        <f>VLOOKUP($B1414,選擇權未平倉餘額!$A$4:$I$500,8,FALSE)</f>
        <v>#N/A</v>
      </c>
      <c r="U1414" s="64" t="e">
        <f>VLOOKUP($B1414,選擇權未平倉餘額!$A$4:$I$500,9,FALSE)</f>
        <v>#N/A</v>
      </c>
      <c r="V1414" s="39" t="e">
        <f>VLOOKUP($B1414,臺指選擇權P_C_Ratios!$A$4:$C$500,3,FALSE)</f>
        <v>#N/A</v>
      </c>
      <c r="W1414" s="41" t="e">
        <f>VLOOKUP($B1414,散戶多空比!$A$6:$L$500,12,FALSE)</f>
        <v>#N/A</v>
      </c>
      <c r="X1414" s="40" t="e">
        <f>VLOOKUP($B1414,期貨大額交易人未沖銷部位!$A$4:$O$499,4,FALSE)</f>
        <v>#N/A</v>
      </c>
      <c r="Y1414" s="40" t="e">
        <f>VLOOKUP($B1414,期貨大額交易人未沖銷部位!$A$4:$O$499,7,FALSE)</f>
        <v>#N/A</v>
      </c>
      <c r="Z1414" s="40" t="e">
        <f>VLOOKUP($B1414,期貨大額交易人未沖銷部位!$A$4:$O$499,10,FALSE)</f>
        <v>#N/A</v>
      </c>
      <c r="AA1414" s="40" t="e">
        <f>VLOOKUP($B1414,期貨大額交易人未沖銷部位!$A$4:$O$499,13,FALSE)</f>
        <v>#N/A</v>
      </c>
      <c r="AB1414" s="40" t="e">
        <f>VLOOKUP($B1414,期貨大額交易人未沖銷部位!$A$4:$O$499,14,FALSE)</f>
        <v>#N/A</v>
      </c>
      <c r="AC1414" s="40" t="e">
        <f>VLOOKUP($B1414,期貨大額交易人未沖銷部位!$A$4:$O$499,15,FALSE)</f>
        <v>#N/A</v>
      </c>
      <c r="AD1414" s="33" t="e">
        <f>VLOOKUP($B1414,三大美股走勢!$A$4:$J$495,4,FALSE)</f>
        <v>#N/A</v>
      </c>
      <c r="AE1414" s="33" t="e">
        <f>VLOOKUP($B1414,三大美股走勢!$A$4:$J$495,7,FALSE)</f>
        <v>#N/A</v>
      </c>
      <c r="AF1414" s="33" t="e">
        <f>VLOOKUP($B1414,三大美股走勢!$A$4:$J$495,10,FALSE)</f>
        <v>#N/A</v>
      </c>
    </row>
    <row r="1415" spans="2:32">
      <c r="B1415" s="32">
        <v>44194</v>
      </c>
      <c r="C1415" s="33" t="e">
        <f>VLOOKUP($B1415,大盤與近月台指!$A$4:$I$499,2,FALSE)</f>
        <v>#N/A</v>
      </c>
      <c r="D1415" s="34" t="e">
        <f>VLOOKUP($B1415,大盤與近月台指!$A$4:$I$499,3,FALSE)</f>
        <v>#N/A</v>
      </c>
      <c r="E1415" s="35" t="e">
        <f>VLOOKUP($B1415,大盤與近月台指!$A$4:$I$499,4,FALSE)</f>
        <v>#N/A</v>
      </c>
      <c r="F1415" s="33" t="e">
        <f>VLOOKUP($B1415,大盤與近月台指!$A$4:$I$499,5,FALSE)</f>
        <v>#N/A</v>
      </c>
      <c r="G1415" s="49" t="e">
        <f>VLOOKUP($B1415,三大法人買賣超!$A$4:$I$500,3,FALSE)</f>
        <v>#N/A</v>
      </c>
      <c r="H1415" s="34" t="e">
        <f>VLOOKUP($B1415,三大法人買賣超!$A$4:$I$500,5,FALSE)</f>
        <v>#N/A</v>
      </c>
      <c r="I1415" s="27" t="e">
        <f>VLOOKUP($B1415,三大法人買賣超!$A$4:$I$500,7,FALSE)</f>
        <v>#N/A</v>
      </c>
      <c r="J1415" s="27" t="e">
        <f>VLOOKUP($B1415,三大法人買賣超!$A$4:$I$500,9,FALSE)</f>
        <v>#N/A</v>
      </c>
      <c r="K1415" s="37">
        <f>新台幣匯率美元指數!B1416</f>
        <v>0</v>
      </c>
      <c r="L1415" s="38">
        <f>新台幣匯率美元指數!C1416</f>
        <v>0</v>
      </c>
      <c r="M1415" s="39">
        <f>新台幣匯率美元指數!D1416</f>
        <v>0</v>
      </c>
      <c r="N1415" s="27" t="e">
        <f>VLOOKUP($B1415,外資期貨未平倉口數!$A$4:$M$499,4,FALSE)</f>
        <v>#N/A</v>
      </c>
      <c r="O1415" s="27" t="e">
        <f>VLOOKUP($B1415,外資期貨未平倉口數!$A$4:$M$499,9,FALSE)</f>
        <v>#N/A</v>
      </c>
      <c r="P1415" s="27" t="e">
        <f>VLOOKUP($B1415,外資期貨未平倉口數!$A$4:$M$499,10,FALSE)</f>
        <v>#N/A</v>
      </c>
      <c r="Q1415" s="27" t="e">
        <f>VLOOKUP($B1415,外資期貨未平倉口數!$A$4:$M$499,11,FALSE)</f>
        <v>#N/A</v>
      </c>
      <c r="R1415" s="64" t="e">
        <f>VLOOKUP($B1415,選擇權未平倉餘額!$A$4:$I$500,6,FALSE)</f>
        <v>#N/A</v>
      </c>
      <c r="S1415" s="64" t="e">
        <f>VLOOKUP($B1415,選擇權未平倉餘額!$A$4:$I$500,7,FALSE)</f>
        <v>#N/A</v>
      </c>
      <c r="T1415" s="64" t="e">
        <f>VLOOKUP($B1415,選擇權未平倉餘額!$A$4:$I$500,8,FALSE)</f>
        <v>#N/A</v>
      </c>
      <c r="U1415" s="64" t="e">
        <f>VLOOKUP($B1415,選擇權未平倉餘額!$A$4:$I$500,9,FALSE)</f>
        <v>#N/A</v>
      </c>
      <c r="V1415" s="39" t="e">
        <f>VLOOKUP($B1415,臺指選擇權P_C_Ratios!$A$4:$C$500,3,FALSE)</f>
        <v>#N/A</v>
      </c>
      <c r="W1415" s="41" t="e">
        <f>VLOOKUP($B1415,散戶多空比!$A$6:$L$500,12,FALSE)</f>
        <v>#N/A</v>
      </c>
      <c r="X1415" s="40" t="e">
        <f>VLOOKUP($B1415,期貨大額交易人未沖銷部位!$A$4:$O$499,4,FALSE)</f>
        <v>#N/A</v>
      </c>
      <c r="Y1415" s="40" t="e">
        <f>VLOOKUP($B1415,期貨大額交易人未沖銷部位!$A$4:$O$499,7,FALSE)</f>
        <v>#N/A</v>
      </c>
      <c r="Z1415" s="40" t="e">
        <f>VLOOKUP($B1415,期貨大額交易人未沖銷部位!$A$4:$O$499,10,FALSE)</f>
        <v>#N/A</v>
      </c>
      <c r="AA1415" s="40" t="e">
        <f>VLOOKUP($B1415,期貨大額交易人未沖銷部位!$A$4:$O$499,13,FALSE)</f>
        <v>#N/A</v>
      </c>
      <c r="AB1415" s="40" t="e">
        <f>VLOOKUP($B1415,期貨大額交易人未沖銷部位!$A$4:$O$499,14,FALSE)</f>
        <v>#N/A</v>
      </c>
      <c r="AC1415" s="40" t="e">
        <f>VLOOKUP($B1415,期貨大額交易人未沖銷部位!$A$4:$O$499,15,FALSE)</f>
        <v>#N/A</v>
      </c>
      <c r="AD1415" s="33" t="e">
        <f>VLOOKUP($B1415,三大美股走勢!$A$4:$J$495,4,FALSE)</f>
        <v>#N/A</v>
      </c>
      <c r="AE1415" s="33" t="e">
        <f>VLOOKUP($B1415,三大美股走勢!$A$4:$J$495,7,FALSE)</f>
        <v>#N/A</v>
      </c>
      <c r="AF1415" s="33" t="e">
        <f>VLOOKUP($B1415,三大美股走勢!$A$4:$J$495,10,FALSE)</f>
        <v>#N/A</v>
      </c>
    </row>
    <row r="1416" spans="2:32">
      <c r="B1416" s="32">
        <v>44195</v>
      </c>
      <c r="C1416" s="33" t="e">
        <f>VLOOKUP($B1416,大盤與近月台指!$A$4:$I$499,2,FALSE)</f>
        <v>#N/A</v>
      </c>
      <c r="D1416" s="34" t="e">
        <f>VLOOKUP($B1416,大盤與近月台指!$A$4:$I$499,3,FALSE)</f>
        <v>#N/A</v>
      </c>
      <c r="E1416" s="35" t="e">
        <f>VLOOKUP($B1416,大盤與近月台指!$A$4:$I$499,4,FALSE)</f>
        <v>#N/A</v>
      </c>
      <c r="F1416" s="33" t="e">
        <f>VLOOKUP($B1416,大盤與近月台指!$A$4:$I$499,5,FALSE)</f>
        <v>#N/A</v>
      </c>
      <c r="G1416" s="49" t="e">
        <f>VLOOKUP($B1416,三大法人買賣超!$A$4:$I$500,3,FALSE)</f>
        <v>#N/A</v>
      </c>
      <c r="H1416" s="34" t="e">
        <f>VLOOKUP($B1416,三大法人買賣超!$A$4:$I$500,5,FALSE)</f>
        <v>#N/A</v>
      </c>
      <c r="I1416" s="27" t="e">
        <f>VLOOKUP($B1416,三大法人買賣超!$A$4:$I$500,7,FALSE)</f>
        <v>#N/A</v>
      </c>
      <c r="J1416" s="27" t="e">
        <f>VLOOKUP($B1416,三大法人買賣超!$A$4:$I$500,9,FALSE)</f>
        <v>#N/A</v>
      </c>
      <c r="K1416" s="37">
        <f>新台幣匯率美元指數!B1417</f>
        <v>0</v>
      </c>
      <c r="L1416" s="38">
        <f>新台幣匯率美元指數!C1417</f>
        <v>0</v>
      </c>
      <c r="M1416" s="39">
        <f>新台幣匯率美元指數!D1417</f>
        <v>0</v>
      </c>
      <c r="N1416" s="27" t="e">
        <f>VLOOKUP($B1416,外資期貨未平倉口數!$A$4:$M$499,4,FALSE)</f>
        <v>#N/A</v>
      </c>
      <c r="O1416" s="27" t="e">
        <f>VLOOKUP($B1416,外資期貨未平倉口數!$A$4:$M$499,9,FALSE)</f>
        <v>#N/A</v>
      </c>
      <c r="P1416" s="27" t="e">
        <f>VLOOKUP($B1416,外資期貨未平倉口數!$A$4:$M$499,10,FALSE)</f>
        <v>#N/A</v>
      </c>
      <c r="Q1416" s="27" t="e">
        <f>VLOOKUP($B1416,外資期貨未平倉口數!$A$4:$M$499,11,FALSE)</f>
        <v>#N/A</v>
      </c>
      <c r="R1416" s="64" t="e">
        <f>VLOOKUP($B1416,選擇權未平倉餘額!$A$4:$I$500,6,FALSE)</f>
        <v>#N/A</v>
      </c>
      <c r="S1416" s="64" t="e">
        <f>VLOOKUP($B1416,選擇權未平倉餘額!$A$4:$I$500,7,FALSE)</f>
        <v>#N/A</v>
      </c>
      <c r="T1416" s="64" t="e">
        <f>VLOOKUP($B1416,選擇權未平倉餘額!$A$4:$I$500,8,FALSE)</f>
        <v>#N/A</v>
      </c>
      <c r="U1416" s="64" t="e">
        <f>VLOOKUP($B1416,選擇權未平倉餘額!$A$4:$I$500,9,FALSE)</f>
        <v>#N/A</v>
      </c>
      <c r="V1416" s="39" t="e">
        <f>VLOOKUP($B1416,臺指選擇權P_C_Ratios!$A$4:$C$500,3,FALSE)</f>
        <v>#N/A</v>
      </c>
      <c r="W1416" s="41" t="e">
        <f>VLOOKUP($B1416,散戶多空比!$A$6:$L$500,12,FALSE)</f>
        <v>#N/A</v>
      </c>
      <c r="X1416" s="40" t="e">
        <f>VLOOKUP($B1416,期貨大額交易人未沖銷部位!$A$4:$O$499,4,FALSE)</f>
        <v>#N/A</v>
      </c>
      <c r="Y1416" s="40" t="e">
        <f>VLOOKUP($B1416,期貨大額交易人未沖銷部位!$A$4:$O$499,7,FALSE)</f>
        <v>#N/A</v>
      </c>
      <c r="Z1416" s="40" t="e">
        <f>VLOOKUP($B1416,期貨大額交易人未沖銷部位!$A$4:$O$499,10,FALSE)</f>
        <v>#N/A</v>
      </c>
      <c r="AA1416" s="40" t="e">
        <f>VLOOKUP($B1416,期貨大額交易人未沖銷部位!$A$4:$O$499,13,FALSE)</f>
        <v>#N/A</v>
      </c>
      <c r="AB1416" s="40" t="e">
        <f>VLOOKUP($B1416,期貨大額交易人未沖銷部位!$A$4:$O$499,14,FALSE)</f>
        <v>#N/A</v>
      </c>
      <c r="AC1416" s="40" t="e">
        <f>VLOOKUP($B1416,期貨大額交易人未沖銷部位!$A$4:$O$499,15,FALSE)</f>
        <v>#N/A</v>
      </c>
      <c r="AD1416" s="33" t="e">
        <f>VLOOKUP($B1416,三大美股走勢!$A$4:$J$495,4,FALSE)</f>
        <v>#N/A</v>
      </c>
      <c r="AE1416" s="33" t="e">
        <f>VLOOKUP($B1416,三大美股走勢!$A$4:$J$495,7,FALSE)</f>
        <v>#N/A</v>
      </c>
      <c r="AF1416" s="33" t="e">
        <f>VLOOKUP($B1416,三大美股走勢!$A$4:$J$495,10,FALSE)</f>
        <v>#N/A</v>
      </c>
    </row>
    <row r="1417" spans="2:32">
      <c r="B1417" s="32">
        <v>44196</v>
      </c>
      <c r="C1417" s="33" t="e">
        <f>VLOOKUP($B1417,大盤與近月台指!$A$4:$I$499,2,FALSE)</f>
        <v>#N/A</v>
      </c>
      <c r="D1417" s="34" t="e">
        <f>VLOOKUP($B1417,大盤與近月台指!$A$4:$I$499,3,FALSE)</f>
        <v>#N/A</v>
      </c>
      <c r="E1417" s="35" t="e">
        <f>VLOOKUP($B1417,大盤與近月台指!$A$4:$I$499,4,FALSE)</f>
        <v>#N/A</v>
      </c>
      <c r="F1417" s="33" t="e">
        <f>VLOOKUP($B1417,大盤與近月台指!$A$4:$I$499,5,FALSE)</f>
        <v>#N/A</v>
      </c>
      <c r="G1417" s="49" t="e">
        <f>VLOOKUP($B1417,三大法人買賣超!$A$4:$I$500,3,FALSE)</f>
        <v>#N/A</v>
      </c>
      <c r="H1417" s="34" t="e">
        <f>VLOOKUP($B1417,三大法人買賣超!$A$4:$I$500,5,FALSE)</f>
        <v>#N/A</v>
      </c>
      <c r="I1417" s="27" t="e">
        <f>VLOOKUP($B1417,三大法人買賣超!$A$4:$I$500,7,FALSE)</f>
        <v>#N/A</v>
      </c>
      <c r="J1417" s="27" t="e">
        <f>VLOOKUP($B1417,三大法人買賣超!$A$4:$I$500,9,FALSE)</f>
        <v>#N/A</v>
      </c>
      <c r="K1417" s="37">
        <f>新台幣匯率美元指數!B1418</f>
        <v>0</v>
      </c>
      <c r="L1417" s="38">
        <f>新台幣匯率美元指數!C1418</f>
        <v>0</v>
      </c>
      <c r="M1417" s="39">
        <f>新台幣匯率美元指數!D1418</f>
        <v>0</v>
      </c>
      <c r="N1417" s="27" t="e">
        <f>VLOOKUP($B1417,外資期貨未平倉口數!$A$4:$M$499,4,FALSE)</f>
        <v>#N/A</v>
      </c>
      <c r="O1417" s="27" t="e">
        <f>VLOOKUP($B1417,外資期貨未平倉口數!$A$4:$M$499,9,FALSE)</f>
        <v>#N/A</v>
      </c>
      <c r="P1417" s="27" t="e">
        <f>VLOOKUP($B1417,外資期貨未平倉口數!$A$4:$M$499,10,FALSE)</f>
        <v>#N/A</v>
      </c>
      <c r="Q1417" s="27" t="e">
        <f>VLOOKUP($B1417,外資期貨未平倉口數!$A$4:$M$499,11,FALSE)</f>
        <v>#N/A</v>
      </c>
      <c r="R1417" s="64" t="e">
        <f>VLOOKUP($B1417,選擇權未平倉餘額!$A$4:$I$500,6,FALSE)</f>
        <v>#N/A</v>
      </c>
      <c r="S1417" s="64" t="e">
        <f>VLOOKUP($B1417,選擇權未平倉餘額!$A$4:$I$500,7,FALSE)</f>
        <v>#N/A</v>
      </c>
      <c r="T1417" s="64" t="e">
        <f>VLOOKUP($B1417,選擇權未平倉餘額!$A$4:$I$500,8,FALSE)</f>
        <v>#N/A</v>
      </c>
      <c r="U1417" s="64" t="e">
        <f>VLOOKUP($B1417,選擇權未平倉餘額!$A$4:$I$500,9,FALSE)</f>
        <v>#N/A</v>
      </c>
      <c r="V1417" s="39" t="e">
        <f>VLOOKUP($B1417,臺指選擇權P_C_Ratios!$A$4:$C$500,3,FALSE)</f>
        <v>#N/A</v>
      </c>
      <c r="W1417" s="41" t="e">
        <f>VLOOKUP($B1417,散戶多空比!$A$6:$L$500,12,FALSE)</f>
        <v>#N/A</v>
      </c>
      <c r="X1417" s="40" t="e">
        <f>VLOOKUP($B1417,期貨大額交易人未沖銷部位!$A$4:$O$499,4,FALSE)</f>
        <v>#N/A</v>
      </c>
      <c r="Y1417" s="40" t="e">
        <f>VLOOKUP($B1417,期貨大額交易人未沖銷部位!$A$4:$O$499,7,FALSE)</f>
        <v>#N/A</v>
      </c>
      <c r="Z1417" s="40" t="e">
        <f>VLOOKUP($B1417,期貨大額交易人未沖銷部位!$A$4:$O$499,10,FALSE)</f>
        <v>#N/A</v>
      </c>
      <c r="AA1417" s="40" t="e">
        <f>VLOOKUP($B1417,期貨大額交易人未沖銷部位!$A$4:$O$499,13,FALSE)</f>
        <v>#N/A</v>
      </c>
      <c r="AB1417" s="40" t="e">
        <f>VLOOKUP($B1417,期貨大額交易人未沖銷部位!$A$4:$O$499,14,FALSE)</f>
        <v>#N/A</v>
      </c>
      <c r="AC1417" s="40" t="e">
        <f>VLOOKUP($B1417,期貨大額交易人未沖銷部位!$A$4:$O$499,15,FALSE)</f>
        <v>#N/A</v>
      </c>
      <c r="AD1417" s="33" t="e">
        <f>VLOOKUP($B1417,三大美股走勢!$A$4:$J$495,4,FALSE)</f>
        <v>#N/A</v>
      </c>
      <c r="AE1417" s="33" t="e">
        <f>VLOOKUP($B1417,三大美股走勢!$A$4:$J$495,7,FALSE)</f>
        <v>#N/A</v>
      </c>
      <c r="AF1417" s="33" t="e">
        <f>VLOOKUP($B1417,三大美股走勢!$A$4:$J$495,10,FALSE)</f>
        <v>#N/A</v>
      </c>
    </row>
    <row r="1418" spans="2:32">
      <c r="B1418" s="32">
        <v>44197</v>
      </c>
      <c r="C1418" s="33" t="e">
        <f>VLOOKUP($B1418,大盤與近月台指!$A$4:$I$499,2,FALSE)</f>
        <v>#N/A</v>
      </c>
      <c r="D1418" s="34" t="e">
        <f>VLOOKUP($B1418,大盤與近月台指!$A$4:$I$499,3,FALSE)</f>
        <v>#N/A</v>
      </c>
      <c r="E1418" s="35" t="e">
        <f>VLOOKUP($B1418,大盤與近月台指!$A$4:$I$499,4,FALSE)</f>
        <v>#N/A</v>
      </c>
      <c r="F1418" s="33" t="e">
        <f>VLOOKUP($B1418,大盤與近月台指!$A$4:$I$499,5,FALSE)</f>
        <v>#N/A</v>
      </c>
      <c r="G1418" s="49" t="e">
        <f>VLOOKUP($B1418,三大法人買賣超!$A$4:$I$500,3,FALSE)</f>
        <v>#N/A</v>
      </c>
      <c r="H1418" s="34" t="e">
        <f>VLOOKUP($B1418,三大法人買賣超!$A$4:$I$500,5,FALSE)</f>
        <v>#N/A</v>
      </c>
      <c r="I1418" s="27" t="e">
        <f>VLOOKUP($B1418,三大法人買賣超!$A$4:$I$500,7,FALSE)</f>
        <v>#N/A</v>
      </c>
      <c r="J1418" s="27" t="e">
        <f>VLOOKUP($B1418,三大法人買賣超!$A$4:$I$500,9,FALSE)</f>
        <v>#N/A</v>
      </c>
      <c r="K1418" s="37">
        <f>新台幣匯率美元指數!B1419</f>
        <v>0</v>
      </c>
      <c r="L1418" s="38">
        <f>新台幣匯率美元指數!C1419</f>
        <v>0</v>
      </c>
      <c r="M1418" s="39">
        <f>新台幣匯率美元指數!D1419</f>
        <v>0</v>
      </c>
      <c r="N1418" s="27" t="e">
        <f>VLOOKUP($B1418,外資期貨未平倉口數!$A$4:$M$499,4,FALSE)</f>
        <v>#N/A</v>
      </c>
      <c r="O1418" s="27" t="e">
        <f>VLOOKUP($B1418,外資期貨未平倉口數!$A$4:$M$499,9,FALSE)</f>
        <v>#N/A</v>
      </c>
      <c r="P1418" s="27" t="e">
        <f>VLOOKUP($B1418,外資期貨未平倉口數!$A$4:$M$499,10,FALSE)</f>
        <v>#N/A</v>
      </c>
      <c r="Q1418" s="27" t="e">
        <f>VLOOKUP($B1418,外資期貨未平倉口數!$A$4:$M$499,11,FALSE)</f>
        <v>#N/A</v>
      </c>
      <c r="R1418" s="64" t="e">
        <f>VLOOKUP($B1418,選擇權未平倉餘額!$A$4:$I$500,6,FALSE)</f>
        <v>#N/A</v>
      </c>
      <c r="S1418" s="64" t="e">
        <f>VLOOKUP($B1418,選擇權未平倉餘額!$A$4:$I$500,7,FALSE)</f>
        <v>#N/A</v>
      </c>
      <c r="T1418" s="64" t="e">
        <f>VLOOKUP($B1418,選擇權未平倉餘額!$A$4:$I$500,8,FALSE)</f>
        <v>#N/A</v>
      </c>
      <c r="U1418" s="64" t="e">
        <f>VLOOKUP($B1418,選擇權未平倉餘額!$A$4:$I$500,9,FALSE)</f>
        <v>#N/A</v>
      </c>
      <c r="V1418" s="39" t="e">
        <f>VLOOKUP($B1418,臺指選擇權P_C_Ratios!$A$4:$C$500,3,FALSE)</f>
        <v>#N/A</v>
      </c>
      <c r="W1418" s="41" t="e">
        <f>VLOOKUP($B1418,散戶多空比!$A$6:$L$500,12,FALSE)</f>
        <v>#N/A</v>
      </c>
      <c r="X1418" s="40" t="e">
        <f>VLOOKUP($B1418,期貨大額交易人未沖銷部位!$A$4:$O$499,4,FALSE)</f>
        <v>#N/A</v>
      </c>
      <c r="Y1418" s="40" t="e">
        <f>VLOOKUP($B1418,期貨大額交易人未沖銷部位!$A$4:$O$499,7,FALSE)</f>
        <v>#N/A</v>
      </c>
      <c r="Z1418" s="40" t="e">
        <f>VLOOKUP($B1418,期貨大額交易人未沖銷部位!$A$4:$O$499,10,FALSE)</f>
        <v>#N/A</v>
      </c>
      <c r="AA1418" s="40" t="e">
        <f>VLOOKUP($B1418,期貨大額交易人未沖銷部位!$A$4:$O$499,13,FALSE)</f>
        <v>#N/A</v>
      </c>
      <c r="AB1418" s="40" t="e">
        <f>VLOOKUP($B1418,期貨大額交易人未沖銷部位!$A$4:$O$499,14,FALSE)</f>
        <v>#N/A</v>
      </c>
      <c r="AC1418" s="40" t="e">
        <f>VLOOKUP($B1418,期貨大額交易人未沖銷部位!$A$4:$O$499,15,FALSE)</f>
        <v>#N/A</v>
      </c>
      <c r="AD1418" s="33" t="e">
        <f>VLOOKUP($B1418,三大美股走勢!$A$4:$J$495,4,FALSE)</f>
        <v>#N/A</v>
      </c>
      <c r="AE1418" s="33" t="e">
        <f>VLOOKUP($B1418,三大美股走勢!$A$4:$J$495,7,FALSE)</f>
        <v>#N/A</v>
      </c>
      <c r="AF1418" s="33" t="e">
        <f>VLOOKUP($B1418,三大美股走勢!$A$4:$J$495,10,FALSE)</f>
        <v>#N/A</v>
      </c>
    </row>
    <row r="1419" spans="2:32">
      <c r="B1419" s="32">
        <v>44198</v>
      </c>
      <c r="C1419" s="33" t="e">
        <f>VLOOKUP($B1419,大盤與近月台指!$A$4:$I$499,2,FALSE)</f>
        <v>#N/A</v>
      </c>
      <c r="D1419" s="34" t="e">
        <f>VLOOKUP($B1419,大盤與近月台指!$A$4:$I$499,3,FALSE)</f>
        <v>#N/A</v>
      </c>
      <c r="E1419" s="35" t="e">
        <f>VLOOKUP($B1419,大盤與近月台指!$A$4:$I$499,4,FALSE)</f>
        <v>#N/A</v>
      </c>
      <c r="F1419" s="33" t="e">
        <f>VLOOKUP($B1419,大盤與近月台指!$A$4:$I$499,5,FALSE)</f>
        <v>#N/A</v>
      </c>
      <c r="G1419" s="49" t="e">
        <f>VLOOKUP($B1419,三大法人買賣超!$A$4:$I$500,3,FALSE)</f>
        <v>#N/A</v>
      </c>
      <c r="H1419" s="34" t="e">
        <f>VLOOKUP($B1419,三大法人買賣超!$A$4:$I$500,5,FALSE)</f>
        <v>#N/A</v>
      </c>
      <c r="I1419" s="27" t="e">
        <f>VLOOKUP($B1419,三大法人買賣超!$A$4:$I$500,7,FALSE)</f>
        <v>#N/A</v>
      </c>
      <c r="J1419" s="27" t="e">
        <f>VLOOKUP($B1419,三大法人買賣超!$A$4:$I$500,9,FALSE)</f>
        <v>#N/A</v>
      </c>
      <c r="K1419" s="37">
        <f>新台幣匯率美元指數!B1420</f>
        <v>0</v>
      </c>
      <c r="L1419" s="38">
        <f>新台幣匯率美元指數!C1420</f>
        <v>0</v>
      </c>
      <c r="M1419" s="39">
        <f>新台幣匯率美元指數!D1420</f>
        <v>0</v>
      </c>
      <c r="N1419" s="27" t="e">
        <f>VLOOKUP($B1419,外資期貨未平倉口數!$A$4:$M$499,4,FALSE)</f>
        <v>#N/A</v>
      </c>
      <c r="O1419" s="27" t="e">
        <f>VLOOKUP($B1419,外資期貨未平倉口數!$A$4:$M$499,9,FALSE)</f>
        <v>#N/A</v>
      </c>
      <c r="P1419" s="27" t="e">
        <f>VLOOKUP($B1419,外資期貨未平倉口數!$A$4:$M$499,10,FALSE)</f>
        <v>#N/A</v>
      </c>
      <c r="Q1419" s="27" t="e">
        <f>VLOOKUP($B1419,外資期貨未平倉口數!$A$4:$M$499,11,FALSE)</f>
        <v>#N/A</v>
      </c>
      <c r="R1419" s="64" t="e">
        <f>VLOOKUP($B1419,選擇權未平倉餘額!$A$4:$I$500,6,FALSE)</f>
        <v>#N/A</v>
      </c>
      <c r="S1419" s="64" t="e">
        <f>VLOOKUP($B1419,選擇權未平倉餘額!$A$4:$I$500,7,FALSE)</f>
        <v>#N/A</v>
      </c>
      <c r="T1419" s="64" t="e">
        <f>VLOOKUP($B1419,選擇權未平倉餘額!$A$4:$I$500,8,FALSE)</f>
        <v>#N/A</v>
      </c>
      <c r="U1419" s="64" t="e">
        <f>VLOOKUP($B1419,選擇權未平倉餘額!$A$4:$I$500,9,FALSE)</f>
        <v>#N/A</v>
      </c>
      <c r="V1419" s="39" t="e">
        <f>VLOOKUP($B1419,臺指選擇權P_C_Ratios!$A$4:$C$500,3,FALSE)</f>
        <v>#N/A</v>
      </c>
      <c r="W1419" s="41" t="e">
        <f>VLOOKUP($B1419,散戶多空比!$A$6:$L$500,12,FALSE)</f>
        <v>#N/A</v>
      </c>
      <c r="X1419" s="40" t="e">
        <f>VLOOKUP($B1419,期貨大額交易人未沖銷部位!$A$4:$O$499,4,FALSE)</f>
        <v>#N/A</v>
      </c>
      <c r="Y1419" s="40" t="e">
        <f>VLOOKUP($B1419,期貨大額交易人未沖銷部位!$A$4:$O$499,7,FALSE)</f>
        <v>#N/A</v>
      </c>
      <c r="Z1419" s="40" t="e">
        <f>VLOOKUP($B1419,期貨大額交易人未沖銷部位!$A$4:$O$499,10,FALSE)</f>
        <v>#N/A</v>
      </c>
      <c r="AA1419" s="40" t="e">
        <f>VLOOKUP($B1419,期貨大額交易人未沖銷部位!$A$4:$O$499,13,FALSE)</f>
        <v>#N/A</v>
      </c>
      <c r="AB1419" s="40" t="e">
        <f>VLOOKUP($B1419,期貨大額交易人未沖銷部位!$A$4:$O$499,14,FALSE)</f>
        <v>#N/A</v>
      </c>
      <c r="AC1419" s="40" t="e">
        <f>VLOOKUP($B1419,期貨大額交易人未沖銷部位!$A$4:$O$499,15,FALSE)</f>
        <v>#N/A</v>
      </c>
      <c r="AD1419" s="33" t="e">
        <f>VLOOKUP($B1419,三大美股走勢!$A$4:$J$495,4,FALSE)</f>
        <v>#N/A</v>
      </c>
      <c r="AE1419" s="33" t="e">
        <f>VLOOKUP($B1419,三大美股走勢!$A$4:$J$495,7,FALSE)</f>
        <v>#N/A</v>
      </c>
      <c r="AF1419" s="33" t="e">
        <f>VLOOKUP($B1419,三大美股走勢!$A$4:$J$495,10,FALSE)</f>
        <v>#N/A</v>
      </c>
    </row>
    <row r="1420" spans="2:32">
      <c r="B1420" s="32">
        <v>44199</v>
      </c>
      <c r="C1420" s="33" t="e">
        <f>VLOOKUP($B1420,大盤與近月台指!$A$4:$I$499,2,FALSE)</f>
        <v>#N/A</v>
      </c>
      <c r="D1420" s="34" t="e">
        <f>VLOOKUP($B1420,大盤與近月台指!$A$4:$I$499,3,FALSE)</f>
        <v>#N/A</v>
      </c>
      <c r="E1420" s="35" t="e">
        <f>VLOOKUP($B1420,大盤與近月台指!$A$4:$I$499,4,FALSE)</f>
        <v>#N/A</v>
      </c>
      <c r="F1420" s="33" t="e">
        <f>VLOOKUP($B1420,大盤與近月台指!$A$4:$I$499,5,FALSE)</f>
        <v>#N/A</v>
      </c>
      <c r="G1420" s="49" t="e">
        <f>VLOOKUP($B1420,三大法人買賣超!$A$4:$I$500,3,FALSE)</f>
        <v>#N/A</v>
      </c>
      <c r="H1420" s="34" t="e">
        <f>VLOOKUP($B1420,三大法人買賣超!$A$4:$I$500,5,FALSE)</f>
        <v>#N/A</v>
      </c>
      <c r="I1420" s="27" t="e">
        <f>VLOOKUP($B1420,三大法人買賣超!$A$4:$I$500,7,FALSE)</f>
        <v>#N/A</v>
      </c>
      <c r="J1420" s="27" t="e">
        <f>VLOOKUP($B1420,三大法人買賣超!$A$4:$I$500,9,FALSE)</f>
        <v>#N/A</v>
      </c>
      <c r="K1420" s="37">
        <f>新台幣匯率美元指數!B1421</f>
        <v>0</v>
      </c>
      <c r="L1420" s="38">
        <f>新台幣匯率美元指數!C1421</f>
        <v>0</v>
      </c>
      <c r="M1420" s="39">
        <f>新台幣匯率美元指數!D1421</f>
        <v>0</v>
      </c>
      <c r="N1420" s="27" t="e">
        <f>VLOOKUP($B1420,外資期貨未平倉口數!$A$4:$M$499,4,FALSE)</f>
        <v>#N/A</v>
      </c>
      <c r="O1420" s="27" t="e">
        <f>VLOOKUP($B1420,外資期貨未平倉口數!$A$4:$M$499,9,FALSE)</f>
        <v>#N/A</v>
      </c>
      <c r="P1420" s="27" t="e">
        <f>VLOOKUP($B1420,外資期貨未平倉口數!$A$4:$M$499,10,FALSE)</f>
        <v>#N/A</v>
      </c>
      <c r="Q1420" s="27" t="e">
        <f>VLOOKUP($B1420,外資期貨未平倉口數!$A$4:$M$499,11,FALSE)</f>
        <v>#N/A</v>
      </c>
      <c r="R1420" s="64" t="e">
        <f>VLOOKUP($B1420,選擇權未平倉餘額!$A$4:$I$500,6,FALSE)</f>
        <v>#N/A</v>
      </c>
      <c r="S1420" s="64" t="e">
        <f>VLOOKUP($B1420,選擇權未平倉餘額!$A$4:$I$500,7,FALSE)</f>
        <v>#N/A</v>
      </c>
      <c r="T1420" s="64" t="e">
        <f>VLOOKUP($B1420,選擇權未平倉餘額!$A$4:$I$500,8,FALSE)</f>
        <v>#N/A</v>
      </c>
      <c r="U1420" s="64" t="e">
        <f>VLOOKUP($B1420,選擇權未平倉餘額!$A$4:$I$500,9,FALSE)</f>
        <v>#N/A</v>
      </c>
      <c r="V1420" s="39" t="e">
        <f>VLOOKUP($B1420,臺指選擇權P_C_Ratios!$A$4:$C$500,3,FALSE)</f>
        <v>#N/A</v>
      </c>
      <c r="W1420" s="41" t="e">
        <f>VLOOKUP($B1420,散戶多空比!$A$6:$L$500,12,FALSE)</f>
        <v>#N/A</v>
      </c>
      <c r="X1420" s="40" t="e">
        <f>VLOOKUP($B1420,期貨大額交易人未沖銷部位!$A$4:$O$499,4,FALSE)</f>
        <v>#N/A</v>
      </c>
      <c r="Y1420" s="40" t="e">
        <f>VLOOKUP($B1420,期貨大額交易人未沖銷部位!$A$4:$O$499,7,FALSE)</f>
        <v>#N/A</v>
      </c>
      <c r="Z1420" s="40" t="e">
        <f>VLOOKUP($B1420,期貨大額交易人未沖銷部位!$A$4:$O$499,10,FALSE)</f>
        <v>#N/A</v>
      </c>
      <c r="AA1420" s="40" t="e">
        <f>VLOOKUP($B1420,期貨大額交易人未沖銷部位!$A$4:$O$499,13,FALSE)</f>
        <v>#N/A</v>
      </c>
      <c r="AB1420" s="40" t="e">
        <f>VLOOKUP($B1420,期貨大額交易人未沖銷部位!$A$4:$O$499,14,FALSE)</f>
        <v>#N/A</v>
      </c>
      <c r="AC1420" s="40" t="e">
        <f>VLOOKUP($B1420,期貨大額交易人未沖銷部位!$A$4:$O$499,15,FALSE)</f>
        <v>#N/A</v>
      </c>
      <c r="AD1420" s="33" t="e">
        <f>VLOOKUP($B1420,三大美股走勢!$A$4:$J$495,4,FALSE)</f>
        <v>#N/A</v>
      </c>
      <c r="AE1420" s="33" t="e">
        <f>VLOOKUP($B1420,三大美股走勢!$A$4:$J$495,7,FALSE)</f>
        <v>#N/A</v>
      </c>
      <c r="AF1420" s="33" t="e">
        <f>VLOOKUP($B1420,三大美股走勢!$A$4:$J$495,10,FALSE)</f>
        <v>#N/A</v>
      </c>
    </row>
    <row r="1421" spans="2:32">
      <c r="B1421" s="32">
        <v>44200</v>
      </c>
      <c r="C1421" s="33" t="e">
        <f>VLOOKUP($B1421,大盤與近月台指!$A$4:$I$499,2,FALSE)</f>
        <v>#N/A</v>
      </c>
      <c r="D1421" s="34" t="e">
        <f>VLOOKUP($B1421,大盤與近月台指!$A$4:$I$499,3,FALSE)</f>
        <v>#N/A</v>
      </c>
      <c r="E1421" s="35" t="e">
        <f>VLOOKUP($B1421,大盤與近月台指!$A$4:$I$499,4,FALSE)</f>
        <v>#N/A</v>
      </c>
      <c r="F1421" s="33" t="e">
        <f>VLOOKUP($B1421,大盤與近月台指!$A$4:$I$499,5,FALSE)</f>
        <v>#N/A</v>
      </c>
      <c r="G1421" s="49" t="e">
        <f>VLOOKUP($B1421,三大法人買賣超!$A$4:$I$500,3,FALSE)</f>
        <v>#N/A</v>
      </c>
      <c r="H1421" s="34" t="e">
        <f>VLOOKUP($B1421,三大法人買賣超!$A$4:$I$500,5,FALSE)</f>
        <v>#N/A</v>
      </c>
      <c r="I1421" s="27" t="e">
        <f>VLOOKUP($B1421,三大法人買賣超!$A$4:$I$500,7,FALSE)</f>
        <v>#N/A</v>
      </c>
      <c r="J1421" s="27" t="e">
        <f>VLOOKUP($B1421,三大法人買賣超!$A$4:$I$500,9,FALSE)</f>
        <v>#N/A</v>
      </c>
      <c r="K1421" s="37">
        <f>新台幣匯率美元指數!B1422</f>
        <v>0</v>
      </c>
      <c r="L1421" s="38">
        <f>新台幣匯率美元指數!C1422</f>
        <v>0</v>
      </c>
      <c r="M1421" s="39">
        <f>新台幣匯率美元指數!D1422</f>
        <v>0</v>
      </c>
      <c r="N1421" s="27" t="e">
        <f>VLOOKUP($B1421,外資期貨未平倉口數!$A$4:$M$499,4,FALSE)</f>
        <v>#N/A</v>
      </c>
      <c r="O1421" s="27" t="e">
        <f>VLOOKUP($B1421,外資期貨未平倉口數!$A$4:$M$499,9,FALSE)</f>
        <v>#N/A</v>
      </c>
      <c r="P1421" s="27" t="e">
        <f>VLOOKUP($B1421,外資期貨未平倉口數!$A$4:$M$499,10,FALSE)</f>
        <v>#N/A</v>
      </c>
      <c r="Q1421" s="27" t="e">
        <f>VLOOKUP($B1421,外資期貨未平倉口數!$A$4:$M$499,11,FALSE)</f>
        <v>#N/A</v>
      </c>
      <c r="R1421" s="64" t="e">
        <f>VLOOKUP($B1421,選擇權未平倉餘額!$A$4:$I$500,6,FALSE)</f>
        <v>#N/A</v>
      </c>
      <c r="S1421" s="64" t="e">
        <f>VLOOKUP($B1421,選擇權未平倉餘額!$A$4:$I$500,7,FALSE)</f>
        <v>#N/A</v>
      </c>
      <c r="T1421" s="64" t="e">
        <f>VLOOKUP($B1421,選擇權未平倉餘額!$A$4:$I$500,8,FALSE)</f>
        <v>#N/A</v>
      </c>
      <c r="U1421" s="64" t="e">
        <f>VLOOKUP($B1421,選擇權未平倉餘額!$A$4:$I$500,9,FALSE)</f>
        <v>#N/A</v>
      </c>
      <c r="V1421" s="39" t="e">
        <f>VLOOKUP($B1421,臺指選擇權P_C_Ratios!$A$4:$C$500,3,FALSE)</f>
        <v>#N/A</v>
      </c>
      <c r="W1421" s="41" t="e">
        <f>VLOOKUP($B1421,散戶多空比!$A$6:$L$500,12,FALSE)</f>
        <v>#N/A</v>
      </c>
      <c r="X1421" s="40" t="e">
        <f>VLOOKUP($B1421,期貨大額交易人未沖銷部位!$A$4:$O$499,4,FALSE)</f>
        <v>#N/A</v>
      </c>
      <c r="Y1421" s="40" t="e">
        <f>VLOOKUP($B1421,期貨大額交易人未沖銷部位!$A$4:$O$499,7,FALSE)</f>
        <v>#N/A</v>
      </c>
      <c r="Z1421" s="40" t="e">
        <f>VLOOKUP($B1421,期貨大額交易人未沖銷部位!$A$4:$O$499,10,FALSE)</f>
        <v>#N/A</v>
      </c>
      <c r="AA1421" s="40" t="e">
        <f>VLOOKUP($B1421,期貨大額交易人未沖銷部位!$A$4:$O$499,13,FALSE)</f>
        <v>#N/A</v>
      </c>
      <c r="AB1421" s="40" t="e">
        <f>VLOOKUP($B1421,期貨大額交易人未沖銷部位!$A$4:$O$499,14,FALSE)</f>
        <v>#N/A</v>
      </c>
      <c r="AC1421" s="40" t="e">
        <f>VLOOKUP($B1421,期貨大額交易人未沖銷部位!$A$4:$O$499,15,FALSE)</f>
        <v>#N/A</v>
      </c>
      <c r="AD1421" s="33" t="e">
        <f>VLOOKUP($B1421,三大美股走勢!$A$4:$J$495,4,FALSE)</f>
        <v>#N/A</v>
      </c>
      <c r="AE1421" s="33" t="e">
        <f>VLOOKUP($B1421,三大美股走勢!$A$4:$J$495,7,FALSE)</f>
        <v>#N/A</v>
      </c>
      <c r="AF1421" s="33" t="e">
        <f>VLOOKUP($B1421,三大美股走勢!$A$4:$J$495,10,FALSE)</f>
        <v>#N/A</v>
      </c>
    </row>
    <row r="1422" spans="2:32">
      <c r="B1422" s="32">
        <v>44201</v>
      </c>
      <c r="C1422" s="33" t="e">
        <f>VLOOKUP($B1422,大盤與近月台指!$A$4:$I$499,2,FALSE)</f>
        <v>#N/A</v>
      </c>
      <c r="D1422" s="34" t="e">
        <f>VLOOKUP($B1422,大盤與近月台指!$A$4:$I$499,3,FALSE)</f>
        <v>#N/A</v>
      </c>
      <c r="E1422" s="35" t="e">
        <f>VLOOKUP($B1422,大盤與近月台指!$A$4:$I$499,4,FALSE)</f>
        <v>#N/A</v>
      </c>
      <c r="F1422" s="33" t="e">
        <f>VLOOKUP($B1422,大盤與近月台指!$A$4:$I$499,5,FALSE)</f>
        <v>#N/A</v>
      </c>
      <c r="G1422" s="49" t="e">
        <f>VLOOKUP($B1422,三大法人買賣超!$A$4:$I$500,3,FALSE)</f>
        <v>#N/A</v>
      </c>
      <c r="H1422" s="34" t="e">
        <f>VLOOKUP($B1422,三大法人買賣超!$A$4:$I$500,5,FALSE)</f>
        <v>#N/A</v>
      </c>
      <c r="I1422" s="27" t="e">
        <f>VLOOKUP($B1422,三大法人買賣超!$A$4:$I$500,7,FALSE)</f>
        <v>#N/A</v>
      </c>
      <c r="J1422" s="27" t="e">
        <f>VLOOKUP($B1422,三大法人買賣超!$A$4:$I$500,9,FALSE)</f>
        <v>#N/A</v>
      </c>
      <c r="K1422" s="37">
        <f>新台幣匯率美元指數!B1423</f>
        <v>0</v>
      </c>
      <c r="L1422" s="38">
        <f>新台幣匯率美元指數!C1423</f>
        <v>0</v>
      </c>
      <c r="M1422" s="39">
        <f>新台幣匯率美元指數!D1423</f>
        <v>0</v>
      </c>
      <c r="N1422" s="27" t="e">
        <f>VLOOKUP($B1422,外資期貨未平倉口數!$A$4:$M$499,4,FALSE)</f>
        <v>#N/A</v>
      </c>
      <c r="O1422" s="27" t="e">
        <f>VLOOKUP($B1422,外資期貨未平倉口數!$A$4:$M$499,9,FALSE)</f>
        <v>#N/A</v>
      </c>
      <c r="P1422" s="27" t="e">
        <f>VLOOKUP($B1422,外資期貨未平倉口數!$A$4:$M$499,10,FALSE)</f>
        <v>#N/A</v>
      </c>
      <c r="Q1422" s="27" t="e">
        <f>VLOOKUP($B1422,外資期貨未平倉口數!$A$4:$M$499,11,FALSE)</f>
        <v>#N/A</v>
      </c>
      <c r="R1422" s="64" t="e">
        <f>VLOOKUP($B1422,選擇權未平倉餘額!$A$4:$I$500,6,FALSE)</f>
        <v>#N/A</v>
      </c>
      <c r="S1422" s="64" t="e">
        <f>VLOOKUP($B1422,選擇權未平倉餘額!$A$4:$I$500,7,FALSE)</f>
        <v>#N/A</v>
      </c>
      <c r="T1422" s="64" t="e">
        <f>VLOOKUP($B1422,選擇權未平倉餘額!$A$4:$I$500,8,FALSE)</f>
        <v>#N/A</v>
      </c>
      <c r="U1422" s="64" t="e">
        <f>VLOOKUP($B1422,選擇權未平倉餘額!$A$4:$I$500,9,FALSE)</f>
        <v>#N/A</v>
      </c>
      <c r="V1422" s="39" t="e">
        <f>VLOOKUP($B1422,臺指選擇權P_C_Ratios!$A$4:$C$500,3,FALSE)</f>
        <v>#N/A</v>
      </c>
      <c r="W1422" s="41" t="e">
        <f>VLOOKUP($B1422,散戶多空比!$A$6:$L$500,12,FALSE)</f>
        <v>#N/A</v>
      </c>
      <c r="X1422" s="40" t="e">
        <f>VLOOKUP($B1422,期貨大額交易人未沖銷部位!$A$4:$O$499,4,FALSE)</f>
        <v>#N/A</v>
      </c>
      <c r="Y1422" s="40" t="e">
        <f>VLOOKUP($B1422,期貨大額交易人未沖銷部位!$A$4:$O$499,7,FALSE)</f>
        <v>#N/A</v>
      </c>
      <c r="Z1422" s="40" t="e">
        <f>VLOOKUP($B1422,期貨大額交易人未沖銷部位!$A$4:$O$499,10,FALSE)</f>
        <v>#N/A</v>
      </c>
      <c r="AA1422" s="40" t="e">
        <f>VLOOKUP($B1422,期貨大額交易人未沖銷部位!$A$4:$O$499,13,FALSE)</f>
        <v>#N/A</v>
      </c>
      <c r="AB1422" s="40" t="e">
        <f>VLOOKUP($B1422,期貨大額交易人未沖銷部位!$A$4:$O$499,14,FALSE)</f>
        <v>#N/A</v>
      </c>
      <c r="AC1422" s="40" t="e">
        <f>VLOOKUP($B1422,期貨大額交易人未沖銷部位!$A$4:$O$499,15,FALSE)</f>
        <v>#N/A</v>
      </c>
      <c r="AD1422" s="33" t="e">
        <f>VLOOKUP($B1422,三大美股走勢!$A$4:$J$495,4,FALSE)</f>
        <v>#N/A</v>
      </c>
      <c r="AE1422" s="33" t="e">
        <f>VLOOKUP($B1422,三大美股走勢!$A$4:$J$495,7,FALSE)</f>
        <v>#N/A</v>
      </c>
      <c r="AF1422" s="33" t="e">
        <f>VLOOKUP($B1422,三大美股走勢!$A$4:$J$495,10,FALSE)</f>
        <v>#N/A</v>
      </c>
    </row>
    <row r="1423" spans="2:32">
      <c r="B1423" s="32">
        <v>44202</v>
      </c>
      <c r="C1423" s="33" t="e">
        <f>VLOOKUP($B1423,大盤與近月台指!$A$4:$I$499,2,FALSE)</f>
        <v>#N/A</v>
      </c>
      <c r="D1423" s="34" t="e">
        <f>VLOOKUP($B1423,大盤與近月台指!$A$4:$I$499,3,FALSE)</f>
        <v>#N/A</v>
      </c>
      <c r="E1423" s="35" t="e">
        <f>VLOOKUP($B1423,大盤與近月台指!$A$4:$I$499,4,FALSE)</f>
        <v>#N/A</v>
      </c>
      <c r="F1423" s="33" t="e">
        <f>VLOOKUP($B1423,大盤與近月台指!$A$4:$I$499,5,FALSE)</f>
        <v>#N/A</v>
      </c>
      <c r="G1423" s="49" t="e">
        <f>VLOOKUP($B1423,三大法人買賣超!$A$4:$I$500,3,FALSE)</f>
        <v>#N/A</v>
      </c>
      <c r="H1423" s="34" t="e">
        <f>VLOOKUP($B1423,三大法人買賣超!$A$4:$I$500,5,FALSE)</f>
        <v>#N/A</v>
      </c>
      <c r="I1423" s="27" t="e">
        <f>VLOOKUP($B1423,三大法人買賣超!$A$4:$I$500,7,FALSE)</f>
        <v>#N/A</v>
      </c>
      <c r="J1423" s="27" t="e">
        <f>VLOOKUP($B1423,三大法人買賣超!$A$4:$I$500,9,FALSE)</f>
        <v>#N/A</v>
      </c>
      <c r="K1423" s="37">
        <f>新台幣匯率美元指數!B1424</f>
        <v>0</v>
      </c>
      <c r="L1423" s="38">
        <f>新台幣匯率美元指數!C1424</f>
        <v>0</v>
      </c>
      <c r="M1423" s="39">
        <f>新台幣匯率美元指數!D1424</f>
        <v>0</v>
      </c>
      <c r="N1423" s="27" t="e">
        <f>VLOOKUP($B1423,外資期貨未平倉口數!$A$4:$M$499,4,FALSE)</f>
        <v>#N/A</v>
      </c>
      <c r="O1423" s="27" t="e">
        <f>VLOOKUP($B1423,外資期貨未平倉口數!$A$4:$M$499,9,FALSE)</f>
        <v>#N/A</v>
      </c>
      <c r="P1423" s="27" t="e">
        <f>VLOOKUP($B1423,外資期貨未平倉口數!$A$4:$M$499,10,FALSE)</f>
        <v>#N/A</v>
      </c>
      <c r="Q1423" s="27" t="e">
        <f>VLOOKUP($B1423,外資期貨未平倉口數!$A$4:$M$499,11,FALSE)</f>
        <v>#N/A</v>
      </c>
      <c r="R1423" s="64" t="e">
        <f>VLOOKUP($B1423,選擇權未平倉餘額!$A$4:$I$500,6,FALSE)</f>
        <v>#N/A</v>
      </c>
      <c r="S1423" s="64" t="e">
        <f>VLOOKUP($B1423,選擇權未平倉餘額!$A$4:$I$500,7,FALSE)</f>
        <v>#N/A</v>
      </c>
      <c r="T1423" s="64" t="e">
        <f>VLOOKUP($B1423,選擇權未平倉餘額!$A$4:$I$500,8,FALSE)</f>
        <v>#N/A</v>
      </c>
      <c r="U1423" s="64" t="e">
        <f>VLOOKUP($B1423,選擇權未平倉餘額!$A$4:$I$500,9,FALSE)</f>
        <v>#N/A</v>
      </c>
      <c r="V1423" s="39" t="e">
        <f>VLOOKUP($B1423,臺指選擇權P_C_Ratios!$A$4:$C$500,3,FALSE)</f>
        <v>#N/A</v>
      </c>
      <c r="W1423" s="41" t="e">
        <f>VLOOKUP($B1423,散戶多空比!$A$6:$L$500,12,FALSE)</f>
        <v>#N/A</v>
      </c>
      <c r="X1423" s="40" t="e">
        <f>VLOOKUP($B1423,期貨大額交易人未沖銷部位!$A$4:$O$499,4,FALSE)</f>
        <v>#N/A</v>
      </c>
      <c r="Y1423" s="40" t="e">
        <f>VLOOKUP($B1423,期貨大額交易人未沖銷部位!$A$4:$O$499,7,FALSE)</f>
        <v>#N/A</v>
      </c>
      <c r="Z1423" s="40" t="e">
        <f>VLOOKUP($B1423,期貨大額交易人未沖銷部位!$A$4:$O$499,10,FALSE)</f>
        <v>#N/A</v>
      </c>
      <c r="AA1423" s="40" t="e">
        <f>VLOOKUP($B1423,期貨大額交易人未沖銷部位!$A$4:$O$499,13,FALSE)</f>
        <v>#N/A</v>
      </c>
      <c r="AB1423" s="40" t="e">
        <f>VLOOKUP($B1423,期貨大額交易人未沖銷部位!$A$4:$O$499,14,FALSE)</f>
        <v>#N/A</v>
      </c>
      <c r="AC1423" s="40" t="e">
        <f>VLOOKUP($B1423,期貨大額交易人未沖銷部位!$A$4:$O$499,15,FALSE)</f>
        <v>#N/A</v>
      </c>
      <c r="AD1423" s="33" t="e">
        <f>VLOOKUP($B1423,三大美股走勢!$A$4:$J$495,4,FALSE)</f>
        <v>#N/A</v>
      </c>
      <c r="AE1423" s="33" t="e">
        <f>VLOOKUP($B1423,三大美股走勢!$A$4:$J$495,7,FALSE)</f>
        <v>#N/A</v>
      </c>
      <c r="AF1423" s="33" t="e">
        <f>VLOOKUP($B1423,三大美股走勢!$A$4:$J$495,10,FALSE)</f>
        <v>#N/A</v>
      </c>
    </row>
    <row r="1424" spans="2:32">
      <c r="B1424" s="32">
        <v>44203</v>
      </c>
      <c r="C1424" s="33" t="e">
        <f>VLOOKUP($B1424,大盤與近月台指!$A$4:$I$499,2,FALSE)</f>
        <v>#N/A</v>
      </c>
      <c r="D1424" s="34" t="e">
        <f>VLOOKUP($B1424,大盤與近月台指!$A$4:$I$499,3,FALSE)</f>
        <v>#N/A</v>
      </c>
      <c r="E1424" s="35" t="e">
        <f>VLOOKUP($B1424,大盤與近月台指!$A$4:$I$499,4,FALSE)</f>
        <v>#N/A</v>
      </c>
      <c r="F1424" s="33" t="e">
        <f>VLOOKUP($B1424,大盤與近月台指!$A$4:$I$499,5,FALSE)</f>
        <v>#N/A</v>
      </c>
      <c r="G1424" s="49" t="e">
        <f>VLOOKUP($B1424,三大法人買賣超!$A$4:$I$500,3,FALSE)</f>
        <v>#N/A</v>
      </c>
      <c r="H1424" s="34" t="e">
        <f>VLOOKUP($B1424,三大法人買賣超!$A$4:$I$500,5,FALSE)</f>
        <v>#N/A</v>
      </c>
      <c r="I1424" s="27" t="e">
        <f>VLOOKUP($B1424,三大法人買賣超!$A$4:$I$500,7,FALSE)</f>
        <v>#N/A</v>
      </c>
      <c r="J1424" s="27" t="e">
        <f>VLOOKUP($B1424,三大法人買賣超!$A$4:$I$500,9,FALSE)</f>
        <v>#N/A</v>
      </c>
      <c r="K1424" s="37">
        <f>新台幣匯率美元指數!B1425</f>
        <v>0</v>
      </c>
      <c r="L1424" s="38">
        <f>新台幣匯率美元指數!C1425</f>
        <v>0</v>
      </c>
      <c r="M1424" s="39">
        <f>新台幣匯率美元指數!D1425</f>
        <v>0</v>
      </c>
      <c r="N1424" s="27" t="e">
        <f>VLOOKUP($B1424,外資期貨未平倉口數!$A$4:$M$499,4,FALSE)</f>
        <v>#N/A</v>
      </c>
      <c r="O1424" s="27" t="e">
        <f>VLOOKUP($B1424,外資期貨未平倉口數!$A$4:$M$499,9,FALSE)</f>
        <v>#N/A</v>
      </c>
      <c r="P1424" s="27" t="e">
        <f>VLOOKUP($B1424,外資期貨未平倉口數!$A$4:$M$499,10,FALSE)</f>
        <v>#N/A</v>
      </c>
      <c r="Q1424" s="27" t="e">
        <f>VLOOKUP($B1424,外資期貨未平倉口數!$A$4:$M$499,11,FALSE)</f>
        <v>#N/A</v>
      </c>
      <c r="R1424" s="64" t="e">
        <f>VLOOKUP($B1424,選擇權未平倉餘額!$A$4:$I$500,6,FALSE)</f>
        <v>#N/A</v>
      </c>
      <c r="S1424" s="64" t="e">
        <f>VLOOKUP($B1424,選擇權未平倉餘額!$A$4:$I$500,7,FALSE)</f>
        <v>#N/A</v>
      </c>
      <c r="T1424" s="64" t="e">
        <f>VLOOKUP($B1424,選擇權未平倉餘額!$A$4:$I$500,8,FALSE)</f>
        <v>#N/A</v>
      </c>
      <c r="U1424" s="64" t="e">
        <f>VLOOKUP($B1424,選擇權未平倉餘額!$A$4:$I$500,9,FALSE)</f>
        <v>#N/A</v>
      </c>
      <c r="V1424" s="39" t="e">
        <f>VLOOKUP($B1424,臺指選擇權P_C_Ratios!$A$4:$C$500,3,FALSE)</f>
        <v>#N/A</v>
      </c>
      <c r="W1424" s="41" t="e">
        <f>VLOOKUP($B1424,散戶多空比!$A$6:$L$500,12,FALSE)</f>
        <v>#N/A</v>
      </c>
      <c r="X1424" s="40" t="e">
        <f>VLOOKUP($B1424,期貨大額交易人未沖銷部位!$A$4:$O$499,4,FALSE)</f>
        <v>#N/A</v>
      </c>
      <c r="Y1424" s="40" t="e">
        <f>VLOOKUP($B1424,期貨大額交易人未沖銷部位!$A$4:$O$499,7,FALSE)</f>
        <v>#N/A</v>
      </c>
      <c r="Z1424" s="40" t="e">
        <f>VLOOKUP($B1424,期貨大額交易人未沖銷部位!$A$4:$O$499,10,FALSE)</f>
        <v>#N/A</v>
      </c>
      <c r="AA1424" s="40" t="e">
        <f>VLOOKUP($B1424,期貨大額交易人未沖銷部位!$A$4:$O$499,13,FALSE)</f>
        <v>#N/A</v>
      </c>
      <c r="AB1424" s="40" t="e">
        <f>VLOOKUP($B1424,期貨大額交易人未沖銷部位!$A$4:$O$499,14,FALSE)</f>
        <v>#N/A</v>
      </c>
      <c r="AC1424" s="40" t="e">
        <f>VLOOKUP($B1424,期貨大額交易人未沖銷部位!$A$4:$O$499,15,FALSE)</f>
        <v>#N/A</v>
      </c>
      <c r="AD1424" s="33" t="e">
        <f>VLOOKUP($B1424,三大美股走勢!$A$4:$J$495,4,FALSE)</f>
        <v>#N/A</v>
      </c>
      <c r="AE1424" s="33" t="e">
        <f>VLOOKUP($B1424,三大美股走勢!$A$4:$J$495,7,FALSE)</f>
        <v>#N/A</v>
      </c>
      <c r="AF1424" s="33" t="e">
        <f>VLOOKUP($B1424,三大美股走勢!$A$4:$J$495,10,FALSE)</f>
        <v>#N/A</v>
      </c>
    </row>
    <row r="1425" spans="2:32">
      <c r="B1425" s="32">
        <v>44204</v>
      </c>
      <c r="C1425" s="33" t="e">
        <f>VLOOKUP($B1425,大盤與近月台指!$A$4:$I$499,2,FALSE)</f>
        <v>#N/A</v>
      </c>
      <c r="D1425" s="34" t="e">
        <f>VLOOKUP($B1425,大盤與近月台指!$A$4:$I$499,3,FALSE)</f>
        <v>#N/A</v>
      </c>
      <c r="E1425" s="35" t="e">
        <f>VLOOKUP($B1425,大盤與近月台指!$A$4:$I$499,4,FALSE)</f>
        <v>#N/A</v>
      </c>
      <c r="F1425" s="33" t="e">
        <f>VLOOKUP($B1425,大盤與近月台指!$A$4:$I$499,5,FALSE)</f>
        <v>#N/A</v>
      </c>
      <c r="G1425" s="49" t="e">
        <f>VLOOKUP($B1425,三大法人買賣超!$A$4:$I$500,3,FALSE)</f>
        <v>#N/A</v>
      </c>
      <c r="H1425" s="34" t="e">
        <f>VLOOKUP($B1425,三大法人買賣超!$A$4:$I$500,5,FALSE)</f>
        <v>#N/A</v>
      </c>
      <c r="I1425" s="27" t="e">
        <f>VLOOKUP($B1425,三大法人買賣超!$A$4:$I$500,7,FALSE)</f>
        <v>#N/A</v>
      </c>
      <c r="J1425" s="27" t="e">
        <f>VLOOKUP($B1425,三大法人買賣超!$A$4:$I$500,9,FALSE)</f>
        <v>#N/A</v>
      </c>
      <c r="K1425" s="37">
        <f>新台幣匯率美元指數!B1426</f>
        <v>0</v>
      </c>
      <c r="L1425" s="38">
        <f>新台幣匯率美元指數!C1426</f>
        <v>0</v>
      </c>
      <c r="M1425" s="39">
        <f>新台幣匯率美元指數!D1426</f>
        <v>0</v>
      </c>
      <c r="N1425" s="27" t="e">
        <f>VLOOKUP($B1425,外資期貨未平倉口數!$A$4:$M$499,4,FALSE)</f>
        <v>#N/A</v>
      </c>
      <c r="O1425" s="27" t="e">
        <f>VLOOKUP($B1425,外資期貨未平倉口數!$A$4:$M$499,9,FALSE)</f>
        <v>#N/A</v>
      </c>
      <c r="P1425" s="27" t="e">
        <f>VLOOKUP($B1425,外資期貨未平倉口數!$A$4:$M$499,10,FALSE)</f>
        <v>#N/A</v>
      </c>
      <c r="Q1425" s="27" t="e">
        <f>VLOOKUP($B1425,外資期貨未平倉口數!$A$4:$M$499,11,FALSE)</f>
        <v>#N/A</v>
      </c>
      <c r="R1425" s="64" t="e">
        <f>VLOOKUP($B1425,選擇權未平倉餘額!$A$4:$I$500,6,FALSE)</f>
        <v>#N/A</v>
      </c>
      <c r="S1425" s="64" t="e">
        <f>VLOOKUP($B1425,選擇權未平倉餘額!$A$4:$I$500,7,FALSE)</f>
        <v>#N/A</v>
      </c>
      <c r="T1425" s="64" t="e">
        <f>VLOOKUP($B1425,選擇權未平倉餘額!$A$4:$I$500,8,FALSE)</f>
        <v>#N/A</v>
      </c>
      <c r="U1425" s="64" t="e">
        <f>VLOOKUP($B1425,選擇權未平倉餘額!$A$4:$I$500,9,FALSE)</f>
        <v>#N/A</v>
      </c>
      <c r="V1425" s="39" t="e">
        <f>VLOOKUP($B1425,臺指選擇權P_C_Ratios!$A$4:$C$500,3,FALSE)</f>
        <v>#N/A</v>
      </c>
      <c r="W1425" s="41" t="e">
        <f>VLOOKUP($B1425,散戶多空比!$A$6:$L$500,12,FALSE)</f>
        <v>#N/A</v>
      </c>
      <c r="X1425" s="40" t="e">
        <f>VLOOKUP($B1425,期貨大額交易人未沖銷部位!$A$4:$O$499,4,FALSE)</f>
        <v>#N/A</v>
      </c>
      <c r="Y1425" s="40" t="e">
        <f>VLOOKUP($B1425,期貨大額交易人未沖銷部位!$A$4:$O$499,7,FALSE)</f>
        <v>#N/A</v>
      </c>
      <c r="Z1425" s="40" t="e">
        <f>VLOOKUP($B1425,期貨大額交易人未沖銷部位!$A$4:$O$499,10,FALSE)</f>
        <v>#N/A</v>
      </c>
      <c r="AA1425" s="40" t="e">
        <f>VLOOKUP($B1425,期貨大額交易人未沖銷部位!$A$4:$O$499,13,FALSE)</f>
        <v>#N/A</v>
      </c>
      <c r="AB1425" s="40" t="e">
        <f>VLOOKUP($B1425,期貨大額交易人未沖銷部位!$A$4:$O$499,14,FALSE)</f>
        <v>#N/A</v>
      </c>
      <c r="AC1425" s="40" t="e">
        <f>VLOOKUP($B1425,期貨大額交易人未沖銷部位!$A$4:$O$499,15,FALSE)</f>
        <v>#N/A</v>
      </c>
      <c r="AD1425" s="33" t="e">
        <f>VLOOKUP($B1425,三大美股走勢!$A$4:$J$495,4,FALSE)</f>
        <v>#N/A</v>
      </c>
      <c r="AE1425" s="33" t="e">
        <f>VLOOKUP($B1425,三大美股走勢!$A$4:$J$495,7,FALSE)</f>
        <v>#N/A</v>
      </c>
      <c r="AF1425" s="33" t="e">
        <f>VLOOKUP($B1425,三大美股走勢!$A$4:$J$495,10,FALSE)</f>
        <v>#N/A</v>
      </c>
    </row>
    <row r="1426" spans="2:32">
      <c r="B1426" s="32">
        <v>44205</v>
      </c>
      <c r="C1426" s="33" t="e">
        <f>VLOOKUP($B1426,大盤與近月台指!$A$4:$I$499,2,FALSE)</f>
        <v>#N/A</v>
      </c>
      <c r="D1426" s="34" t="e">
        <f>VLOOKUP($B1426,大盤與近月台指!$A$4:$I$499,3,FALSE)</f>
        <v>#N/A</v>
      </c>
      <c r="E1426" s="35" t="e">
        <f>VLOOKUP($B1426,大盤與近月台指!$A$4:$I$499,4,FALSE)</f>
        <v>#N/A</v>
      </c>
      <c r="F1426" s="33" t="e">
        <f>VLOOKUP($B1426,大盤與近月台指!$A$4:$I$499,5,FALSE)</f>
        <v>#N/A</v>
      </c>
      <c r="G1426" s="49" t="e">
        <f>VLOOKUP($B1426,三大法人買賣超!$A$4:$I$500,3,FALSE)</f>
        <v>#N/A</v>
      </c>
      <c r="H1426" s="34" t="e">
        <f>VLOOKUP($B1426,三大法人買賣超!$A$4:$I$500,5,FALSE)</f>
        <v>#N/A</v>
      </c>
      <c r="I1426" s="27" t="e">
        <f>VLOOKUP($B1426,三大法人買賣超!$A$4:$I$500,7,FALSE)</f>
        <v>#N/A</v>
      </c>
      <c r="J1426" s="27" t="e">
        <f>VLOOKUP($B1426,三大法人買賣超!$A$4:$I$500,9,FALSE)</f>
        <v>#N/A</v>
      </c>
      <c r="K1426" s="37">
        <f>新台幣匯率美元指數!B1427</f>
        <v>0</v>
      </c>
      <c r="L1426" s="38">
        <f>新台幣匯率美元指數!C1427</f>
        <v>0</v>
      </c>
      <c r="M1426" s="39">
        <f>新台幣匯率美元指數!D1427</f>
        <v>0</v>
      </c>
      <c r="N1426" s="27" t="e">
        <f>VLOOKUP($B1426,外資期貨未平倉口數!$A$4:$M$499,4,FALSE)</f>
        <v>#N/A</v>
      </c>
      <c r="O1426" s="27" t="e">
        <f>VLOOKUP($B1426,外資期貨未平倉口數!$A$4:$M$499,9,FALSE)</f>
        <v>#N/A</v>
      </c>
      <c r="P1426" s="27" t="e">
        <f>VLOOKUP($B1426,外資期貨未平倉口數!$A$4:$M$499,10,FALSE)</f>
        <v>#N/A</v>
      </c>
      <c r="Q1426" s="27" t="e">
        <f>VLOOKUP($B1426,外資期貨未平倉口數!$A$4:$M$499,11,FALSE)</f>
        <v>#N/A</v>
      </c>
      <c r="R1426" s="64" t="e">
        <f>VLOOKUP($B1426,選擇權未平倉餘額!$A$4:$I$500,6,FALSE)</f>
        <v>#N/A</v>
      </c>
      <c r="S1426" s="64" t="e">
        <f>VLOOKUP($B1426,選擇權未平倉餘額!$A$4:$I$500,7,FALSE)</f>
        <v>#N/A</v>
      </c>
      <c r="T1426" s="64" t="e">
        <f>VLOOKUP($B1426,選擇權未平倉餘額!$A$4:$I$500,8,FALSE)</f>
        <v>#N/A</v>
      </c>
      <c r="U1426" s="64" t="e">
        <f>VLOOKUP($B1426,選擇權未平倉餘額!$A$4:$I$500,9,FALSE)</f>
        <v>#N/A</v>
      </c>
      <c r="V1426" s="39" t="e">
        <f>VLOOKUP($B1426,臺指選擇權P_C_Ratios!$A$4:$C$500,3,FALSE)</f>
        <v>#N/A</v>
      </c>
      <c r="W1426" s="41" t="e">
        <f>VLOOKUP($B1426,散戶多空比!$A$6:$L$500,12,FALSE)</f>
        <v>#N/A</v>
      </c>
      <c r="X1426" s="40" t="e">
        <f>VLOOKUP($B1426,期貨大額交易人未沖銷部位!$A$4:$O$499,4,FALSE)</f>
        <v>#N/A</v>
      </c>
      <c r="Y1426" s="40" t="e">
        <f>VLOOKUP($B1426,期貨大額交易人未沖銷部位!$A$4:$O$499,7,FALSE)</f>
        <v>#N/A</v>
      </c>
      <c r="Z1426" s="40" t="e">
        <f>VLOOKUP($B1426,期貨大額交易人未沖銷部位!$A$4:$O$499,10,FALSE)</f>
        <v>#N/A</v>
      </c>
      <c r="AA1426" s="40" t="e">
        <f>VLOOKUP($B1426,期貨大額交易人未沖銷部位!$A$4:$O$499,13,FALSE)</f>
        <v>#N/A</v>
      </c>
      <c r="AB1426" s="40" t="e">
        <f>VLOOKUP($B1426,期貨大額交易人未沖銷部位!$A$4:$O$499,14,FALSE)</f>
        <v>#N/A</v>
      </c>
      <c r="AC1426" s="40" t="e">
        <f>VLOOKUP($B1426,期貨大額交易人未沖銷部位!$A$4:$O$499,15,FALSE)</f>
        <v>#N/A</v>
      </c>
      <c r="AD1426" s="33" t="e">
        <f>VLOOKUP($B1426,三大美股走勢!$A$4:$J$495,4,FALSE)</f>
        <v>#N/A</v>
      </c>
      <c r="AE1426" s="33" t="e">
        <f>VLOOKUP($B1426,三大美股走勢!$A$4:$J$495,7,FALSE)</f>
        <v>#N/A</v>
      </c>
      <c r="AF1426" s="33" t="e">
        <f>VLOOKUP($B1426,三大美股走勢!$A$4:$J$495,10,FALSE)</f>
        <v>#N/A</v>
      </c>
    </row>
    <row r="1427" spans="2:32">
      <c r="B1427" s="32">
        <v>44206</v>
      </c>
      <c r="C1427" s="33" t="e">
        <f>VLOOKUP($B1427,大盤與近月台指!$A$4:$I$499,2,FALSE)</f>
        <v>#N/A</v>
      </c>
      <c r="D1427" s="34" t="e">
        <f>VLOOKUP($B1427,大盤與近月台指!$A$4:$I$499,3,FALSE)</f>
        <v>#N/A</v>
      </c>
      <c r="E1427" s="35" t="e">
        <f>VLOOKUP($B1427,大盤與近月台指!$A$4:$I$499,4,FALSE)</f>
        <v>#N/A</v>
      </c>
      <c r="F1427" s="33" t="e">
        <f>VLOOKUP($B1427,大盤與近月台指!$A$4:$I$499,5,FALSE)</f>
        <v>#N/A</v>
      </c>
      <c r="G1427" s="49" t="e">
        <f>VLOOKUP($B1427,三大法人買賣超!$A$4:$I$500,3,FALSE)</f>
        <v>#N/A</v>
      </c>
      <c r="H1427" s="34" t="e">
        <f>VLOOKUP($B1427,三大法人買賣超!$A$4:$I$500,5,FALSE)</f>
        <v>#N/A</v>
      </c>
      <c r="I1427" s="27" t="e">
        <f>VLOOKUP($B1427,三大法人買賣超!$A$4:$I$500,7,FALSE)</f>
        <v>#N/A</v>
      </c>
      <c r="J1427" s="27" t="e">
        <f>VLOOKUP($B1427,三大法人買賣超!$A$4:$I$500,9,FALSE)</f>
        <v>#N/A</v>
      </c>
      <c r="K1427" s="37">
        <f>新台幣匯率美元指數!B1428</f>
        <v>0</v>
      </c>
      <c r="L1427" s="38">
        <f>新台幣匯率美元指數!C1428</f>
        <v>0</v>
      </c>
      <c r="M1427" s="39">
        <f>新台幣匯率美元指數!D1428</f>
        <v>0</v>
      </c>
      <c r="N1427" s="27" t="e">
        <f>VLOOKUP($B1427,外資期貨未平倉口數!$A$4:$M$499,4,FALSE)</f>
        <v>#N/A</v>
      </c>
      <c r="O1427" s="27" t="e">
        <f>VLOOKUP($B1427,外資期貨未平倉口數!$A$4:$M$499,9,FALSE)</f>
        <v>#N/A</v>
      </c>
      <c r="P1427" s="27" t="e">
        <f>VLOOKUP($B1427,外資期貨未平倉口數!$A$4:$M$499,10,FALSE)</f>
        <v>#N/A</v>
      </c>
      <c r="Q1427" s="27" t="e">
        <f>VLOOKUP($B1427,外資期貨未平倉口數!$A$4:$M$499,11,FALSE)</f>
        <v>#N/A</v>
      </c>
      <c r="R1427" s="64" t="e">
        <f>VLOOKUP($B1427,選擇權未平倉餘額!$A$4:$I$500,6,FALSE)</f>
        <v>#N/A</v>
      </c>
      <c r="S1427" s="64" t="e">
        <f>VLOOKUP($B1427,選擇權未平倉餘額!$A$4:$I$500,7,FALSE)</f>
        <v>#N/A</v>
      </c>
      <c r="T1427" s="64" t="e">
        <f>VLOOKUP($B1427,選擇權未平倉餘額!$A$4:$I$500,8,FALSE)</f>
        <v>#N/A</v>
      </c>
      <c r="U1427" s="64" t="e">
        <f>VLOOKUP($B1427,選擇權未平倉餘額!$A$4:$I$500,9,FALSE)</f>
        <v>#N/A</v>
      </c>
      <c r="V1427" s="39" t="e">
        <f>VLOOKUP($B1427,臺指選擇權P_C_Ratios!$A$4:$C$500,3,FALSE)</f>
        <v>#N/A</v>
      </c>
      <c r="W1427" s="41" t="e">
        <f>VLOOKUP($B1427,散戶多空比!$A$6:$L$500,12,FALSE)</f>
        <v>#N/A</v>
      </c>
      <c r="X1427" s="40" t="e">
        <f>VLOOKUP($B1427,期貨大額交易人未沖銷部位!$A$4:$O$499,4,FALSE)</f>
        <v>#N/A</v>
      </c>
      <c r="Y1427" s="40" t="e">
        <f>VLOOKUP($B1427,期貨大額交易人未沖銷部位!$A$4:$O$499,7,FALSE)</f>
        <v>#N/A</v>
      </c>
      <c r="Z1427" s="40" t="e">
        <f>VLOOKUP($B1427,期貨大額交易人未沖銷部位!$A$4:$O$499,10,FALSE)</f>
        <v>#N/A</v>
      </c>
      <c r="AA1427" s="40" t="e">
        <f>VLOOKUP($B1427,期貨大額交易人未沖銷部位!$A$4:$O$499,13,FALSE)</f>
        <v>#N/A</v>
      </c>
      <c r="AB1427" s="40" t="e">
        <f>VLOOKUP($B1427,期貨大額交易人未沖銷部位!$A$4:$O$499,14,FALSE)</f>
        <v>#N/A</v>
      </c>
      <c r="AC1427" s="40" t="e">
        <f>VLOOKUP($B1427,期貨大額交易人未沖銷部位!$A$4:$O$499,15,FALSE)</f>
        <v>#N/A</v>
      </c>
      <c r="AD1427" s="33" t="e">
        <f>VLOOKUP($B1427,三大美股走勢!$A$4:$J$495,4,FALSE)</f>
        <v>#N/A</v>
      </c>
      <c r="AE1427" s="33" t="e">
        <f>VLOOKUP($B1427,三大美股走勢!$A$4:$J$495,7,FALSE)</f>
        <v>#N/A</v>
      </c>
      <c r="AF1427" s="33" t="e">
        <f>VLOOKUP($B1427,三大美股走勢!$A$4:$J$495,10,FALSE)</f>
        <v>#N/A</v>
      </c>
    </row>
    <row r="1428" spans="2:32">
      <c r="B1428" s="32">
        <v>44207</v>
      </c>
      <c r="C1428" s="33" t="e">
        <f>VLOOKUP($B1428,大盤與近月台指!$A$4:$I$499,2,FALSE)</f>
        <v>#N/A</v>
      </c>
      <c r="D1428" s="34" t="e">
        <f>VLOOKUP($B1428,大盤與近月台指!$A$4:$I$499,3,FALSE)</f>
        <v>#N/A</v>
      </c>
      <c r="E1428" s="35" t="e">
        <f>VLOOKUP($B1428,大盤與近月台指!$A$4:$I$499,4,FALSE)</f>
        <v>#N/A</v>
      </c>
      <c r="F1428" s="33" t="e">
        <f>VLOOKUP($B1428,大盤與近月台指!$A$4:$I$499,5,FALSE)</f>
        <v>#N/A</v>
      </c>
      <c r="G1428" s="49" t="e">
        <f>VLOOKUP($B1428,三大法人買賣超!$A$4:$I$500,3,FALSE)</f>
        <v>#N/A</v>
      </c>
      <c r="H1428" s="34" t="e">
        <f>VLOOKUP($B1428,三大法人買賣超!$A$4:$I$500,5,FALSE)</f>
        <v>#N/A</v>
      </c>
      <c r="I1428" s="27" t="e">
        <f>VLOOKUP($B1428,三大法人買賣超!$A$4:$I$500,7,FALSE)</f>
        <v>#N/A</v>
      </c>
      <c r="J1428" s="27" t="e">
        <f>VLOOKUP($B1428,三大法人買賣超!$A$4:$I$500,9,FALSE)</f>
        <v>#N/A</v>
      </c>
      <c r="K1428" s="37">
        <f>新台幣匯率美元指數!B1429</f>
        <v>0</v>
      </c>
      <c r="L1428" s="38">
        <f>新台幣匯率美元指數!C1429</f>
        <v>0</v>
      </c>
      <c r="M1428" s="39">
        <f>新台幣匯率美元指數!D1429</f>
        <v>0</v>
      </c>
      <c r="N1428" s="27" t="e">
        <f>VLOOKUP($B1428,外資期貨未平倉口數!$A$4:$M$499,4,FALSE)</f>
        <v>#N/A</v>
      </c>
      <c r="O1428" s="27" t="e">
        <f>VLOOKUP($B1428,外資期貨未平倉口數!$A$4:$M$499,9,FALSE)</f>
        <v>#N/A</v>
      </c>
      <c r="P1428" s="27" t="e">
        <f>VLOOKUP($B1428,外資期貨未平倉口數!$A$4:$M$499,10,FALSE)</f>
        <v>#N/A</v>
      </c>
      <c r="Q1428" s="27" t="e">
        <f>VLOOKUP($B1428,外資期貨未平倉口數!$A$4:$M$499,11,FALSE)</f>
        <v>#N/A</v>
      </c>
      <c r="R1428" s="64" t="e">
        <f>VLOOKUP($B1428,選擇權未平倉餘額!$A$4:$I$500,6,FALSE)</f>
        <v>#N/A</v>
      </c>
      <c r="S1428" s="64" t="e">
        <f>VLOOKUP($B1428,選擇權未平倉餘額!$A$4:$I$500,7,FALSE)</f>
        <v>#N/A</v>
      </c>
      <c r="T1428" s="64" t="e">
        <f>VLOOKUP($B1428,選擇權未平倉餘額!$A$4:$I$500,8,FALSE)</f>
        <v>#N/A</v>
      </c>
      <c r="U1428" s="64" t="e">
        <f>VLOOKUP($B1428,選擇權未平倉餘額!$A$4:$I$500,9,FALSE)</f>
        <v>#N/A</v>
      </c>
      <c r="V1428" s="39" t="e">
        <f>VLOOKUP($B1428,臺指選擇權P_C_Ratios!$A$4:$C$500,3,FALSE)</f>
        <v>#N/A</v>
      </c>
      <c r="W1428" s="41" t="e">
        <f>VLOOKUP($B1428,散戶多空比!$A$6:$L$500,12,FALSE)</f>
        <v>#N/A</v>
      </c>
      <c r="X1428" s="40" t="e">
        <f>VLOOKUP($B1428,期貨大額交易人未沖銷部位!$A$4:$O$499,4,FALSE)</f>
        <v>#N/A</v>
      </c>
      <c r="Y1428" s="40" t="e">
        <f>VLOOKUP($B1428,期貨大額交易人未沖銷部位!$A$4:$O$499,7,FALSE)</f>
        <v>#N/A</v>
      </c>
      <c r="Z1428" s="40" t="e">
        <f>VLOOKUP($B1428,期貨大額交易人未沖銷部位!$A$4:$O$499,10,FALSE)</f>
        <v>#N/A</v>
      </c>
      <c r="AA1428" s="40" t="e">
        <f>VLOOKUP($B1428,期貨大額交易人未沖銷部位!$A$4:$O$499,13,FALSE)</f>
        <v>#N/A</v>
      </c>
      <c r="AB1428" s="40" t="e">
        <f>VLOOKUP($B1428,期貨大額交易人未沖銷部位!$A$4:$O$499,14,FALSE)</f>
        <v>#N/A</v>
      </c>
      <c r="AC1428" s="40" t="e">
        <f>VLOOKUP($B1428,期貨大額交易人未沖銷部位!$A$4:$O$499,15,FALSE)</f>
        <v>#N/A</v>
      </c>
      <c r="AD1428" s="33" t="e">
        <f>VLOOKUP($B1428,三大美股走勢!$A$4:$J$495,4,FALSE)</f>
        <v>#N/A</v>
      </c>
      <c r="AE1428" s="33" t="e">
        <f>VLOOKUP($B1428,三大美股走勢!$A$4:$J$495,7,FALSE)</f>
        <v>#N/A</v>
      </c>
      <c r="AF1428" s="33" t="e">
        <f>VLOOKUP($B1428,三大美股走勢!$A$4:$J$495,10,FALSE)</f>
        <v>#N/A</v>
      </c>
    </row>
    <row r="1429" spans="2:32">
      <c r="B1429" s="32">
        <v>44208</v>
      </c>
      <c r="C1429" s="33" t="e">
        <f>VLOOKUP($B1429,大盤與近月台指!$A$4:$I$499,2,FALSE)</f>
        <v>#N/A</v>
      </c>
      <c r="D1429" s="34" t="e">
        <f>VLOOKUP($B1429,大盤與近月台指!$A$4:$I$499,3,FALSE)</f>
        <v>#N/A</v>
      </c>
      <c r="E1429" s="35" t="e">
        <f>VLOOKUP($B1429,大盤與近月台指!$A$4:$I$499,4,FALSE)</f>
        <v>#N/A</v>
      </c>
      <c r="F1429" s="33" t="e">
        <f>VLOOKUP($B1429,大盤與近月台指!$A$4:$I$499,5,FALSE)</f>
        <v>#N/A</v>
      </c>
      <c r="G1429" s="49" t="e">
        <f>VLOOKUP($B1429,三大法人買賣超!$A$4:$I$500,3,FALSE)</f>
        <v>#N/A</v>
      </c>
      <c r="H1429" s="34" t="e">
        <f>VLOOKUP($B1429,三大法人買賣超!$A$4:$I$500,5,FALSE)</f>
        <v>#N/A</v>
      </c>
      <c r="I1429" s="27" t="e">
        <f>VLOOKUP($B1429,三大法人買賣超!$A$4:$I$500,7,FALSE)</f>
        <v>#N/A</v>
      </c>
      <c r="J1429" s="27" t="e">
        <f>VLOOKUP($B1429,三大法人買賣超!$A$4:$I$500,9,FALSE)</f>
        <v>#N/A</v>
      </c>
      <c r="K1429" s="37">
        <f>新台幣匯率美元指數!B1430</f>
        <v>0</v>
      </c>
      <c r="L1429" s="38">
        <f>新台幣匯率美元指數!C1430</f>
        <v>0</v>
      </c>
      <c r="M1429" s="39">
        <f>新台幣匯率美元指數!D1430</f>
        <v>0</v>
      </c>
      <c r="N1429" s="27" t="e">
        <f>VLOOKUP($B1429,外資期貨未平倉口數!$A$4:$M$499,4,FALSE)</f>
        <v>#N/A</v>
      </c>
      <c r="O1429" s="27" t="e">
        <f>VLOOKUP($B1429,外資期貨未平倉口數!$A$4:$M$499,9,FALSE)</f>
        <v>#N/A</v>
      </c>
      <c r="P1429" s="27" t="e">
        <f>VLOOKUP($B1429,外資期貨未平倉口數!$A$4:$M$499,10,FALSE)</f>
        <v>#N/A</v>
      </c>
      <c r="Q1429" s="27" t="e">
        <f>VLOOKUP($B1429,外資期貨未平倉口數!$A$4:$M$499,11,FALSE)</f>
        <v>#N/A</v>
      </c>
      <c r="R1429" s="64" t="e">
        <f>VLOOKUP($B1429,選擇權未平倉餘額!$A$4:$I$500,6,FALSE)</f>
        <v>#N/A</v>
      </c>
      <c r="S1429" s="64" t="e">
        <f>VLOOKUP($B1429,選擇權未平倉餘額!$A$4:$I$500,7,FALSE)</f>
        <v>#N/A</v>
      </c>
      <c r="T1429" s="64" t="e">
        <f>VLOOKUP($B1429,選擇權未平倉餘額!$A$4:$I$500,8,FALSE)</f>
        <v>#N/A</v>
      </c>
      <c r="U1429" s="64" t="e">
        <f>VLOOKUP($B1429,選擇權未平倉餘額!$A$4:$I$500,9,FALSE)</f>
        <v>#N/A</v>
      </c>
      <c r="V1429" s="39" t="e">
        <f>VLOOKUP($B1429,臺指選擇權P_C_Ratios!$A$4:$C$500,3,FALSE)</f>
        <v>#N/A</v>
      </c>
      <c r="W1429" s="41" t="e">
        <f>VLOOKUP($B1429,散戶多空比!$A$6:$L$500,12,FALSE)</f>
        <v>#N/A</v>
      </c>
      <c r="X1429" s="40" t="e">
        <f>VLOOKUP($B1429,期貨大額交易人未沖銷部位!$A$4:$O$499,4,FALSE)</f>
        <v>#N/A</v>
      </c>
      <c r="Y1429" s="40" t="e">
        <f>VLOOKUP($B1429,期貨大額交易人未沖銷部位!$A$4:$O$499,7,FALSE)</f>
        <v>#N/A</v>
      </c>
      <c r="Z1429" s="40" t="e">
        <f>VLOOKUP($B1429,期貨大額交易人未沖銷部位!$A$4:$O$499,10,FALSE)</f>
        <v>#N/A</v>
      </c>
      <c r="AA1429" s="40" t="e">
        <f>VLOOKUP($B1429,期貨大額交易人未沖銷部位!$A$4:$O$499,13,FALSE)</f>
        <v>#N/A</v>
      </c>
      <c r="AB1429" s="40" t="e">
        <f>VLOOKUP($B1429,期貨大額交易人未沖銷部位!$A$4:$O$499,14,FALSE)</f>
        <v>#N/A</v>
      </c>
      <c r="AC1429" s="40" t="e">
        <f>VLOOKUP($B1429,期貨大額交易人未沖銷部位!$A$4:$O$499,15,FALSE)</f>
        <v>#N/A</v>
      </c>
      <c r="AD1429" s="33" t="e">
        <f>VLOOKUP($B1429,三大美股走勢!$A$4:$J$495,4,FALSE)</f>
        <v>#N/A</v>
      </c>
      <c r="AE1429" s="33" t="e">
        <f>VLOOKUP($B1429,三大美股走勢!$A$4:$J$495,7,FALSE)</f>
        <v>#N/A</v>
      </c>
      <c r="AF1429" s="33" t="e">
        <f>VLOOKUP($B1429,三大美股走勢!$A$4:$J$495,10,FALSE)</f>
        <v>#N/A</v>
      </c>
    </row>
    <row r="1430" spans="2:32">
      <c r="B1430" s="32">
        <v>44209</v>
      </c>
      <c r="C1430" s="33" t="e">
        <f>VLOOKUP($B1430,大盤與近月台指!$A$4:$I$499,2,FALSE)</f>
        <v>#N/A</v>
      </c>
      <c r="D1430" s="34" t="e">
        <f>VLOOKUP($B1430,大盤與近月台指!$A$4:$I$499,3,FALSE)</f>
        <v>#N/A</v>
      </c>
      <c r="E1430" s="35" t="e">
        <f>VLOOKUP($B1430,大盤與近月台指!$A$4:$I$499,4,FALSE)</f>
        <v>#N/A</v>
      </c>
      <c r="F1430" s="33" t="e">
        <f>VLOOKUP($B1430,大盤與近月台指!$A$4:$I$499,5,FALSE)</f>
        <v>#N/A</v>
      </c>
      <c r="G1430" s="49" t="e">
        <f>VLOOKUP($B1430,三大法人買賣超!$A$4:$I$500,3,FALSE)</f>
        <v>#N/A</v>
      </c>
      <c r="H1430" s="34" t="e">
        <f>VLOOKUP($B1430,三大法人買賣超!$A$4:$I$500,5,FALSE)</f>
        <v>#N/A</v>
      </c>
      <c r="I1430" s="27" t="e">
        <f>VLOOKUP($B1430,三大法人買賣超!$A$4:$I$500,7,FALSE)</f>
        <v>#N/A</v>
      </c>
      <c r="J1430" s="27" t="e">
        <f>VLOOKUP($B1430,三大法人買賣超!$A$4:$I$500,9,FALSE)</f>
        <v>#N/A</v>
      </c>
      <c r="K1430" s="37">
        <f>新台幣匯率美元指數!B1431</f>
        <v>0</v>
      </c>
      <c r="L1430" s="38">
        <f>新台幣匯率美元指數!C1431</f>
        <v>0</v>
      </c>
      <c r="M1430" s="39">
        <f>新台幣匯率美元指數!D1431</f>
        <v>0</v>
      </c>
      <c r="N1430" s="27" t="e">
        <f>VLOOKUP($B1430,外資期貨未平倉口數!$A$4:$M$499,4,FALSE)</f>
        <v>#N/A</v>
      </c>
      <c r="O1430" s="27" t="e">
        <f>VLOOKUP($B1430,外資期貨未平倉口數!$A$4:$M$499,9,FALSE)</f>
        <v>#N/A</v>
      </c>
      <c r="P1430" s="27" t="e">
        <f>VLOOKUP($B1430,外資期貨未平倉口數!$A$4:$M$499,10,FALSE)</f>
        <v>#N/A</v>
      </c>
      <c r="Q1430" s="27" t="e">
        <f>VLOOKUP($B1430,外資期貨未平倉口數!$A$4:$M$499,11,FALSE)</f>
        <v>#N/A</v>
      </c>
      <c r="R1430" s="64" t="e">
        <f>VLOOKUP($B1430,選擇權未平倉餘額!$A$4:$I$500,6,FALSE)</f>
        <v>#N/A</v>
      </c>
      <c r="S1430" s="64" t="e">
        <f>VLOOKUP($B1430,選擇權未平倉餘額!$A$4:$I$500,7,FALSE)</f>
        <v>#N/A</v>
      </c>
      <c r="T1430" s="64" t="e">
        <f>VLOOKUP($B1430,選擇權未平倉餘額!$A$4:$I$500,8,FALSE)</f>
        <v>#N/A</v>
      </c>
      <c r="U1430" s="64" t="e">
        <f>VLOOKUP($B1430,選擇權未平倉餘額!$A$4:$I$500,9,FALSE)</f>
        <v>#N/A</v>
      </c>
      <c r="V1430" s="39" t="e">
        <f>VLOOKUP($B1430,臺指選擇權P_C_Ratios!$A$4:$C$500,3,FALSE)</f>
        <v>#N/A</v>
      </c>
      <c r="W1430" s="41" t="e">
        <f>VLOOKUP($B1430,散戶多空比!$A$6:$L$500,12,FALSE)</f>
        <v>#N/A</v>
      </c>
      <c r="X1430" s="40" t="e">
        <f>VLOOKUP($B1430,期貨大額交易人未沖銷部位!$A$4:$O$499,4,FALSE)</f>
        <v>#N/A</v>
      </c>
      <c r="Y1430" s="40" t="e">
        <f>VLOOKUP($B1430,期貨大額交易人未沖銷部位!$A$4:$O$499,7,FALSE)</f>
        <v>#N/A</v>
      </c>
      <c r="Z1430" s="40" t="e">
        <f>VLOOKUP($B1430,期貨大額交易人未沖銷部位!$A$4:$O$499,10,FALSE)</f>
        <v>#N/A</v>
      </c>
      <c r="AA1430" s="40" t="e">
        <f>VLOOKUP($B1430,期貨大額交易人未沖銷部位!$A$4:$O$499,13,FALSE)</f>
        <v>#N/A</v>
      </c>
      <c r="AB1430" s="40" t="e">
        <f>VLOOKUP($B1430,期貨大額交易人未沖銷部位!$A$4:$O$499,14,FALSE)</f>
        <v>#N/A</v>
      </c>
      <c r="AC1430" s="40" t="e">
        <f>VLOOKUP($B1430,期貨大額交易人未沖銷部位!$A$4:$O$499,15,FALSE)</f>
        <v>#N/A</v>
      </c>
      <c r="AD1430" s="33" t="e">
        <f>VLOOKUP($B1430,三大美股走勢!$A$4:$J$495,4,FALSE)</f>
        <v>#N/A</v>
      </c>
      <c r="AE1430" s="33" t="e">
        <f>VLOOKUP($B1430,三大美股走勢!$A$4:$J$495,7,FALSE)</f>
        <v>#N/A</v>
      </c>
      <c r="AF1430" s="33" t="e">
        <f>VLOOKUP($B1430,三大美股走勢!$A$4:$J$495,10,FALSE)</f>
        <v>#N/A</v>
      </c>
    </row>
    <row r="1431" spans="2:32">
      <c r="B1431" s="32">
        <v>44210</v>
      </c>
      <c r="C1431" s="33" t="e">
        <f>VLOOKUP($B1431,大盤與近月台指!$A$4:$I$499,2,FALSE)</f>
        <v>#N/A</v>
      </c>
      <c r="D1431" s="34" t="e">
        <f>VLOOKUP($B1431,大盤與近月台指!$A$4:$I$499,3,FALSE)</f>
        <v>#N/A</v>
      </c>
      <c r="E1431" s="35" t="e">
        <f>VLOOKUP($B1431,大盤與近月台指!$A$4:$I$499,4,FALSE)</f>
        <v>#N/A</v>
      </c>
      <c r="F1431" s="33" t="e">
        <f>VLOOKUP($B1431,大盤與近月台指!$A$4:$I$499,5,FALSE)</f>
        <v>#N/A</v>
      </c>
      <c r="G1431" s="49" t="e">
        <f>VLOOKUP($B1431,三大法人買賣超!$A$4:$I$500,3,FALSE)</f>
        <v>#N/A</v>
      </c>
      <c r="H1431" s="34" t="e">
        <f>VLOOKUP($B1431,三大法人買賣超!$A$4:$I$500,5,FALSE)</f>
        <v>#N/A</v>
      </c>
      <c r="I1431" s="27" t="e">
        <f>VLOOKUP($B1431,三大法人買賣超!$A$4:$I$500,7,FALSE)</f>
        <v>#N/A</v>
      </c>
      <c r="J1431" s="27" t="e">
        <f>VLOOKUP($B1431,三大法人買賣超!$A$4:$I$500,9,FALSE)</f>
        <v>#N/A</v>
      </c>
      <c r="K1431" s="37">
        <f>新台幣匯率美元指數!B1432</f>
        <v>0</v>
      </c>
      <c r="L1431" s="38">
        <f>新台幣匯率美元指數!C1432</f>
        <v>0</v>
      </c>
      <c r="M1431" s="39">
        <f>新台幣匯率美元指數!D1432</f>
        <v>0</v>
      </c>
      <c r="N1431" s="27" t="e">
        <f>VLOOKUP($B1431,外資期貨未平倉口數!$A$4:$M$499,4,FALSE)</f>
        <v>#N/A</v>
      </c>
      <c r="O1431" s="27" t="e">
        <f>VLOOKUP($B1431,外資期貨未平倉口數!$A$4:$M$499,9,FALSE)</f>
        <v>#N/A</v>
      </c>
      <c r="P1431" s="27" t="e">
        <f>VLOOKUP($B1431,外資期貨未平倉口數!$A$4:$M$499,10,FALSE)</f>
        <v>#N/A</v>
      </c>
      <c r="Q1431" s="27" t="e">
        <f>VLOOKUP($B1431,外資期貨未平倉口數!$A$4:$M$499,11,FALSE)</f>
        <v>#N/A</v>
      </c>
      <c r="R1431" s="64" t="e">
        <f>VLOOKUP($B1431,選擇權未平倉餘額!$A$4:$I$500,6,FALSE)</f>
        <v>#N/A</v>
      </c>
      <c r="S1431" s="64" t="e">
        <f>VLOOKUP($B1431,選擇權未平倉餘額!$A$4:$I$500,7,FALSE)</f>
        <v>#N/A</v>
      </c>
      <c r="T1431" s="64" t="e">
        <f>VLOOKUP($B1431,選擇權未平倉餘額!$A$4:$I$500,8,FALSE)</f>
        <v>#N/A</v>
      </c>
      <c r="U1431" s="64" t="e">
        <f>VLOOKUP($B1431,選擇權未平倉餘額!$A$4:$I$500,9,FALSE)</f>
        <v>#N/A</v>
      </c>
      <c r="V1431" s="39" t="e">
        <f>VLOOKUP($B1431,臺指選擇權P_C_Ratios!$A$4:$C$500,3,FALSE)</f>
        <v>#N/A</v>
      </c>
      <c r="W1431" s="41" t="e">
        <f>VLOOKUP($B1431,散戶多空比!$A$6:$L$500,12,FALSE)</f>
        <v>#N/A</v>
      </c>
      <c r="X1431" s="40" t="e">
        <f>VLOOKUP($B1431,期貨大額交易人未沖銷部位!$A$4:$O$499,4,FALSE)</f>
        <v>#N/A</v>
      </c>
      <c r="Y1431" s="40" t="e">
        <f>VLOOKUP($B1431,期貨大額交易人未沖銷部位!$A$4:$O$499,7,FALSE)</f>
        <v>#N/A</v>
      </c>
      <c r="Z1431" s="40" t="e">
        <f>VLOOKUP($B1431,期貨大額交易人未沖銷部位!$A$4:$O$499,10,FALSE)</f>
        <v>#N/A</v>
      </c>
      <c r="AA1431" s="40" t="e">
        <f>VLOOKUP($B1431,期貨大額交易人未沖銷部位!$A$4:$O$499,13,FALSE)</f>
        <v>#N/A</v>
      </c>
      <c r="AB1431" s="40" t="e">
        <f>VLOOKUP($B1431,期貨大額交易人未沖銷部位!$A$4:$O$499,14,FALSE)</f>
        <v>#N/A</v>
      </c>
      <c r="AC1431" s="40" t="e">
        <f>VLOOKUP($B1431,期貨大額交易人未沖銷部位!$A$4:$O$499,15,FALSE)</f>
        <v>#N/A</v>
      </c>
      <c r="AD1431" s="33" t="e">
        <f>VLOOKUP($B1431,三大美股走勢!$A$4:$J$495,4,FALSE)</f>
        <v>#N/A</v>
      </c>
      <c r="AE1431" s="33" t="e">
        <f>VLOOKUP($B1431,三大美股走勢!$A$4:$J$495,7,FALSE)</f>
        <v>#N/A</v>
      </c>
      <c r="AF1431" s="33" t="e">
        <f>VLOOKUP($B1431,三大美股走勢!$A$4:$J$495,10,FALSE)</f>
        <v>#N/A</v>
      </c>
    </row>
    <row r="1432" spans="2:32">
      <c r="B1432" s="32">
        <v>44211</v>
      </c>
      <c r="C1432" s="33" t="e">
        <f>VLOOKUP($B1432,大盤與近月台指!$A$4:$I$499,2,FALSE)</f>
        <v>#N/A</v>
      </c>
      <c r="D1432" s="34" t="e">
        <f>VLOOKUP($B1432,大盤與近月台指!$A$4:$I$499,3,FALSE)</f>
        <v>#N/A</v>
      </c>
      <c r="E1432" s="35" t="e">
        <f>VLOOKUP($B1432,大盤與近月台指!$A$4:$I$499,4,FALSE)</f>
        <v>#N/A</v>
      </c>
      <c r="F1432" s="33" t="e">
        <f>VLOOKUP($B1432,大盤與近月台指!$A$4:$I$499,5,FALSE)</f>
        <v>#N/A</v>
      </c>
      <c r="G1432" s="49" t="e">
        <f>VLOOKUP($B1432,三大法人買賣超!$A$4:$I$500,3,FALSE)</f>
        <v>#N/A</v>
      </c>
      <c r="H1432" s="34" t="e">
        <f>VLOOKUP($B1432,三大法人買賣超!$A$4:$I$500,5,FALSE)</f>
        <v>#N/A</v>
      </c>
      <c r="I1432" s="27" t="e">
        <f>VLOOKUP($B1432,三大法人買賣超!$A$4:$I$500,7,FALSE)</f>
        <v>#N/A</v>
      </c>
      <c r="J1432" s="27" t="e">
        <f>VLOOKUP($B1432,三大法人買賣超!$A$4:$I$500,9,FALSE)</f>
        <v>#N/A</v>
      </c>
      <c r="K1432" s="37">
        <f>新台幣匯率美元指數!B1433</f>
        <v>0</v>
      </c>
      <c r="L1432" s="38">
        <f>新台幣匯率美元指數!C1433</f>
        <v>0</v>
      </c>
      <c r="M1432" s="39">
        <f>新台幣匯率美元指數!D1433</f>
        <v>0</v>
      </c>
      <c r="N1432" s="27" t="e">
        <f>VLOOKUP($B1432,外資期貨未平倉口數!$A$4:$M$499,4,FALSE)</f>
        <v>#N/A</v>
      </c>
      <c r="O1432" s="27" t="e">
        <f>VLOOKUP($B1432,外資期貨未平倉口數!$A$4:$M$499,9,FALSE)</f>
        <v>#N/A</v>
      </c>
      <c r="P1432" s="27" t="e">
        <f>VLOOKUP($B1432,外資期貨未平倉口數!$A$4:$M$499,10,FALSE)</f>
        <v>#N/A</v>
      </c>
      <c r="Q1432" s="27" t="e">
        <f>VLOOKUP($B1432,外資期貨未平倉口數!$A$4:$M$499,11,FALSE)</f>
        <v>#N/A</v>
      </c>
      <c r="R1432" s="64" t="e">
        <f>VLOOKUP($B1432,選擇權未平倉餘額!$A$4:$I$500,6,FALSE)</f>
        <v>#N/A</v>
      </c>
      <c r="S1432" s="64" t="e">
        <f>VLOOKUP($B1432,選擇權未平倉餘額!$A$4:$I$500,7,FALSE)</f>
        <v>#N/A</v>
      </c>
      <c r="T1432" s="64" t="e">
        <f>VLOOKUP($B1432,選擇權未平倉餘額!$A$4:$I$500,8,FALSE)</f>
        <v>#N/A</v>
      </c>
      <c r="U1432" s="64" t="e">
        <f>VLOOKUP($B1432,選擇權未平倉餘額!$A$4:$I$500,9,FALSE)</f>
        <v>#N/A</v>
      </c>
      <c r="V1432" s="39" t="e">
        <f>VLOOKUP($B1432,臺指選擇權P_C_Ratios!$A$4:$C$500,3,FALSE)</f>
        <v>#N/A</v>
      </c>
      <c r="W1432" s="41" t="e">
        <f>VLOOKUP($B1432,散戶多空比!$A$6:$L$500,12,FALSE)</f>
        <v>#N/A</v>
      </c>
      <c r="X1432" s="40" t="e">
        <f>VLOOKUP($B1432,期貨大額交易人未沖銷部位!$A$4:$O$499,4,FALSE)</f>
        <v>#N/A</v>
      </c>
      <c r="Y1432" s="40" t="e">
        <f>VLOOKUP($B1432,期貨大額交易人未沖銷部位!$A$4:$O$499,7,FALSE)</f>
        <v>#N/A</v>
      </c>
      <c r="Z1432" s="40" t="e">
        <f>VLOOKUP($B1432,期貨大額交易人未沖銷部位!$A$4:$O$499,10,FALSE)</f>
        <v>#N/A</v>
      </c>
      <c r="AA1432" s="40" t="e">
        <f>VLOOKUP($B1432,期貨大額交易人未沖銷部位!$A$4:$O$499,13,FALSE)</f>
        <v>#N/A</v>
      </c>
      <c r="AB1432" s="40" t="e">
        <f>VLOOKUP($B1432,期貨大額交易人未沖銷部位!$A$4:$O$499,14,FALSE)</f>
        <v>#N/A</v>
      </c>
      <c r="AC1432" s="40" t="e">
        <f>VLOOKUP($B1432,期貨大額交易人未沖銷部位!$A$4:$O$499,15,FALSE)</f>
        <v>#N/A</v>
      </c>
      <c r="AD1432" s="33" t="e">
        <f>VLOOKUP($B1432,三大美股走勢!$A$4:$J$495,4,FALSE)</f>
        <v>#N/A</v>
      </c>
      <c r="AE1432" s="33" t="e">
        <f>VLOOKUP($B1432,三大美股走勢!$A$4:$J$495,7,FALSE)</f>
        <v>#N/A</v>
      </c>
      <c r="AF1432" s="33" t="e">
        <f>VLOOKUP($B1432,三大美股走勢!$A$4:$J$495,10,FALSE)</f>
        <v>#N/A</v>
      </c>
    </row>
    <row r="1433" spans="2:32">
      <c r="B1433" s="32">
        <v>44212</v>
      </c>
      <c r="C1433" s="33" t="e">
        <f>VLOOKUP($B1433,大盤與近月台指!$A$4:$I$499,2,FALSE)</f>
        <v>#N/A</v>
      </c>
      <c r="D1433" s="34" t="e">
        <f>VLOOKUP($B1433,大盤與近月台指!$A$4:$I$499,3,FALSE)</f>
        <v>#N/A</v>
      </c>
      <c r="E1433" s="35" t="e">
        <f>VLOOKUP($B1433,大盤與近月台指!$A$4:$I$499,4,FALSE)</f>
        <v>#N/A</v>
      </c>
      <c r="F1433" s="33" t="e">
        <f>VLOOKUP($B1433,大盤與近月台指!$A$4:$I$499,5,FALSE)</f>
        <v>#N/A</v>
      </c>
      <c r="G1433" s="49" t="e">
        <f>VLOOKUP($B1433,三大法人買賣超!$A$4:$I$500,3,FALSE)</f>
        <v>#N/A</v>
      </c>
      <c r="H1433" s="34" t="e">
        <f>VLOOKUP($B1433,三大法人買賣超!$A$4:$I$500,5,FALSE)</f>
        <v>#N/A</v>
      </c>
      <c r="I1433" s="27" t="e">
        <f>VLOOKUP($B1433,三大法人買賣超!$A$4:$I$500,7,FALSE)</f>
        <v>#N/A</v>
      </c>
      <c r="J1433" s="27" t="e">
        <f>VLOOKUP($B1433,三大法人買賣超!$A$4:$I$500,9,FALSE)</f>
        <v>#N/A</v>
      </c>
      <c r="K1433" s="37">
        <f>新台幣匯率美元指數!B1434</f>
        <v>0</v>
      </c>
      <c r="L1433" s="38">
        <f>新台幣匯率美元指數!C1434</f>
        <v>0</v>
      </c>
      <c r="M1433" s="39">
        <f>新台幣匯率美元指數!D1434</f>
        <v>0</v>
      </c>
      <c r="N1433" s="27" t="e">
        <f>VLOOKUP($B1433,外資期貨未平倉口數!$A$4:$M$499,4,FALSE)</f>
        <v>#N/A</v>
      </c>
      <c r="O1433" s="27" t="e">
        <f>VLOOKUP($B1433,外資期貨未平倉口數!$A$4:$M$499,9,FALSE)</f>
        <v>#N/A</v>
      </c>
      <c r="P1433" s="27" t="e">
        <f>VLOOKUP($B1433,外資期貨未平倉口數!$A$4:$M$499,10,FALSE)</f>
        <v>#N/A</v>
      </c>
      <c r="Q1433" s="27" t="e">
        <f>VLOOKUP($B1433,外資期貨未平倉口數!$A$4:$M$499,11,FALSE)</f>
        <v>#N/A</v>
      </c>
      <c r="R1433" s="64" t="e">
        <f>VLOOKUP($B1433,選擇權未平倉餘額!$A$4:$I$500,6,FALSE)</f>
        <v>#N/A</v>
      </c>
      <c r="S1433" s="64" t="e">
        <f>VLOOKUP($B1433,選擇權未平倉餘額!$A$4:$I$500,7,FALSE)</f>
        <v>#N/A</v>
      </c>
      <c r="T1433" s="64" t="e">
        <f>VLOOKUP($B1433,選擇權未平倉餘額!$A$4:$I$500,8,FALSE)</f>
        <v>#N/A</v>
      </c>
      <c r="U1433" s="64" t="e">
        <f>VLOOKUP($B1433,選擇權未平倉餘額!$A$4:$I$500,9,FALSE)</f>
        <v>#N/A</v>
      </c>
      <c r="V1433" s="39" t="e">
        <f>VLOOKUP($B1433,臺指選擇權P_C_Ratios!$A$4:$C$500,3,FALSE)</f>
        <v>#N/A</v>
      </c>
      <c r="W1433" s="41" t="e">
        <f>VLOOKUP($B1433,散戶多空比!$A$6:$L$500,12,FALSE)</f>
        <v>#N/A</v>
      </c>
      <c r="X1433" s="40" t="e">
        <f>VLOOKUP($B1433,期貨大額交易人未沖銷部位!$A$4:$O$499,4,FALSE)</f>
        <v>#N/A</v>
      </c>
      <c r="Y1433" s="40" t="e">
        <f>VLOOKUP($B1433,期貨大額交易人未沖銷部位!$A$4:$O$499,7,FALSE)</f>
        <v>#N/A</v>
      </c>
      <c r="Z1433" s="40" t="e">
        <f>VLOOKUP($B1433,期貨大額交易人未沖銷部位!$A$4:$O$499,10,FALSE)</f>
        <v>#N/A</v>
      </c>
      <c r="AA1433" s="40" t="e">
        <f>VLOOKUP($B1433,期貨大額交易人未沖銷部位!$A$4:$O$499,13,FALSE)</f>
        <v>#N/A</v>
      </c>
      <c r="AB1433" s="40" t="e">
        <f>VLOOKUP($B1433,期貨大額交易人未沖銷部位!$A$4:$O$499,14,FALSE)</f>
        <v>#N/A</v>
      </c>
      <c r="AC1433" s="40" t="e">
        <f>VLOOKUP($B1433,期貨大額交易人未沖銷部位!$A$4:$O$499,15,FALSE)</f>
        <v>#N/A</v>
      </c>
      <c r="AD1433" s="33" t="e">
        <f>VLOOKUP($B1433,三大美股走勢!$A$4:$J$495,4,FALSE)</f>
        <v>#N/A</v>
      </c>
      <c r="AE1433" s="33" t="e">
        <f>VLOOKUP($B1433,三大美股走勢!$A$4:$J$495,7,FALSE)</f>
        <v>#N/A</v>
      </c>
      <c r="AF1433" s="33" t="e">
        <f>VLOOKUP($B1433,三大美股走勢!$A$4:$J$495,10,FALSE)</f>
        <v>#N/A</v>
      </c>
    </row>
    <row r="1434" spans="2:32">
      <c r="B1434" s="32">
        <v>44213</v>
      </c>
      <c r="C1434" s="33" t="e">
        <f>VLOOKUP($B1434,大盤與近月台指!$A$4:$I$499,2,FALSE)</f>
        <v>#N/A</v>
      </c>
      <c r="D1434" s="34" t="e">
        <f>VLOOKUP($B1434,大盤與近月台指!$A$4:$I$499,3,FALSE)</f>
        <v>#N/A</v>
      </c>
      <c r="E1434" s="35" t="e">
        <f>VLOOKUP($B1434,大盤與近月台指!$A$4:$I$499,4,FALSE)</f>
        <v>#N/A</v>
      </c>
      <c r="F1434" s="33" t="e">
        <f>VLOOKUP($B1434,大盤與近月台指!$A$4:$I$499,5,FALSE)</f>
        <v>#N/A</v>
      </c>
      <c r="G1434" s="49" t="e">
        <f>VLOOKUP($B1434,三大法人買賣超!$A$4:$I$500,3,FALSE)</f>
        <v>#N/A</v>
      </c>
      <c r="H1434" s="34" t="e">
        <f>VLOOKUP($B1434,三大法人買賣超!$A$4:$I$500,5,FALSE)</f>
        <v>#N/A</v>
      </c>
      <c r="I1434" s="27" t="e">
        <f>VLOOKUP($B1434,三大法人買賣超!$A$4:$I$500,7,FALSE)</f>
        <v>#N/A</v>
      </c>
      <c r="J1434" s="27" t="e">
        <f>VLOOKUP($B1434,三大法人買賣超!$A$4:$I$500,9,FALSE)</f>
        <v>#N/A</v>
      </c>
      <c r="K1434" s="37">
        <f>新台幣匯率美元指數!B1435</f>
        <v>0</v>
      </c>
      <c r="L1434" s="38">
        <f>新台幣匯率美元指數!C1435</f>
        <v>0</v>
      </c>
      <c r="M1434" s="39">
        <f>新台幣匯率美元指數!D1435</f>
        <v>0</v>
      </c>
      <c r="N1434" s="27" t="e">
        <f>VLOOKUP($B1434,外資期貨未平倉口數!$A$4:$M$499,4,FALSE)</f>
        <v>#N/A</v>
      </c>
      <c r="O1434" s="27" t="e">
        <f>VLOOKUP($B1434,外資期貨未平倉口數!$A$4:$M$499,9,FALSE)</f>
        <v>#N/A</v>
      </c>
      <c r="P1434" s="27" t="e">
        <f>VLOOKUP($B1434,外資期貨未平倉口數!$A$4:$M$499,10,FALSE)</f>
        <v>#N/A</v>
      </c>
      <c r="Q1434" s="27" t="e">
        <f>VLOOKUP($B1434,外資期貨未平倉口數!$A$4:$M$499,11,FALSE)</f>
        <v>#N/A</v>
      </c>
      <c r="R1434" s="64" t="e">
        <f>VLOOKUP($B1434,選擇權未平倉餘額!$A$4:$I$500,6,FALSE)</f>
        <v>#N/A</v>
      </c>
      <c r="S1434" s="64" t="e">
        <f>VLOOKUP($B1434,選擇權未平倉餘額!$A$4:$I$500,7,FALSE)</f>
        <v>#N/A</v>
      </c>
      <c r="T1434" s="64" t="e">
        <f>VLOOKUP($B1434,選擇權未平倉餘額!$A$4:$I$500,8,FALSE)</f>
        <v>#N/A</v>
      </c>
      <c r="U1434" s="64" t="e">
        <f>VLOOKUP($B1434,選擇權未平倉餘額!$A$4:$I$500,9,FALSE)</f>
        <v>#N/A</v>
      </c>
      <c r="V1434" s="39" t="e">
        <f>VLOOKUP($B1434,臺指選擇權P_C_Ratios!$A$4:$C$500,3,FALSE)</f>
        <v>#N/A</v>
      </c>
      <c r="W1434" s="41" t="e">
        <f>VLOOKUP($B1434,散戶多空比!$A$6:$L$500,12,FALSE)</f>
        <v>#N/A</v>
      </c>
      <c r="X1434" s="40" t="e">
        <f>VLOOKUP($B1434,期貨大額交易人未沖銷部位!$A$4:$O$499,4,FALSE)</f>
        <v>#N/A</v>
      </c>
      <c r="Y1434" s="40" t="e">
        <f>VLOOKUP($B1434,期貨大額交易人未沖銷部位!$A$4:$O$499,7,FALSE)</f>
        <v>#N/A</v>
      </c>
      <c r="Z1434" s="40" t="e">
        <f>VLOOKUP($B1434,期貨大額交易人未沖銷部位!$A$4:$O$499,10,FALSE)</f>
        <v>#N/A</v>
      </c>
      <c r="AA1434" s="40" t="e">
        <f>VLOOKUP($B1434,期貨大額交易人未沖銷部位!$A$4:$O$499,13,FALSE)</f>
        <v>#N/A</v>
      </c>
      <c r="AB1434" s="40" t="e">
        <f>VLOOKUP($B1434,期貨大額交易人未沖銷部位!$A$4:$O$499,14,FALSE)</f>
        <v>#N/A</v>
      </c>
      <c r="AC1434" s="40" t="e">
        <f>VLOOKUP($B1434,期貨大額交易人未沖銷部位!$A$4:$O$499,15,FALSE)</f>
        <v>#N/A</v>
      </c>
      <c r="AD1434" s="33" t="e">
        <f>VLOOKUP($B1434,三大美股走勢!$A$4:$J$495,4,FALSE)</f>
        <v>#N/A</v>
      </c>
      <c r="AE1434" s="33" t="e">
        <f>VLOOKUP($B1434,三大美股走勢!$A$4:$J$495,7,FALSE)</f>
        <v>#N/A</v>
      </c>
      <c r="AF1434" s="33" t="e">
        <f>VLOOKUP($B1434,三大美股走勢!$A$4:$J$495,10,FALSE)</f>
        <v>#N/A</v>
      </c>
    </row>
    <row r="1435" spans="2:32">
      <c r="B1435" s="32">
        <v>44214</v>
      </c>
      <c r="C1435" s="33" t="e">
        <f>VLOOKUP($B1435,大盤與近月台指!$A$4:$I$499,2,FALSE)</f>
        <v>#N/A</v>
      </c>
      <c r="D1435" s="34" t="e">
        <f>VLOOKUP($B1435,大盤與近月台指!$A$4:$I$499,3,FALSE)</f>
        <v>#N/A</v>
      </c>
      <c r="E1435" s="35" t="e">
        <f>VLOOKUP($B1435,大盤與近月台指!$A$4:$I$499,4,FALSE)</f>
        <v>#N/A</v>
      </c>
      <c r="F1435" s="33" t="e">
        <f>VLOOKUP($B1435,大盤與近月台指!$A$4:$I$499,5,FALSE)</f>
        <v>#N/A</v>
      </c>
      <c r="G1435" s="49" t="e">
        <f>VLOOKUP($B1435,三大法人買賣超!$A$4:$I$500,3,FALSE)</f>
        <v>#N/A</v>
      </c>
      <c r="H1435" s="34" t="e">
        <f>VLOOKUP($B1435,三大法人買賣超!$A$4:$I$500,5,FALSE)</f>
        <v>#N/A</v>
      </c>
      <c r="I1435" s="27" t="e">
        <f>VLOOKUP($B1435,三大法人買賣超!$A$4:$I$500,7,FALSE)</f>
        <v>#N/A</v>
      </c>
      <c r="J1435" s="27" t="e">
        <f>VLOOKUP($B1435,三大法人買賣超!$A$4:$I$500,9,FALSE)</f>
        <v>#N/A</v>
      </c>
      <c r="K1435" s="37">
        <f>新台幣匯率美元指數!B1436</f>
        <v>0</v>
      </c>
      <c r="L1435" s="38">
        <f>新台幣匯率美元指數!C1436</f>
        <v>0</v>
      </c>
      <c r="M1435" s="39">
        <f>新台幣匯率美元指數!D1436</f>
        <v>0</v>
      </c>
      <c r="N1435" s="27" t="e">
        <f>VLOOKUP($B1435,外資期貨未平倉口數!$A$4:$M$499,4,FALSE)</f>
        <v>#N/A</v>
      </c>
      <c r="O1435" s="27" t="e">
        <f>VLOOKUP($B1435,外資期貨未平倉口數!$A$4:$M$499,9,FALSE)</f>
        <v>#N/A</v>
      </c>
      <c r="P1435" s="27" t="e">
        <f>VLOOKUP($B1435,外資期貨未平倉口數!$A$4:$M$499,10,FALSE)</f>
        <v>#N/A</v>
      </c>
      <c r="Q1435" s="27" t="e">
        <f>VLOOKUP($B1435,外資期貨未平倉口數!$A$4:$M$499,11,FALSE)</f>
        <v>#N/A</v>
      </c>
      <c r="R1435" s="64" t="e">
        <f>VLOOKUP($B1435,選擇權未平倉餘額!$A$4:$I$500,6,FALSE)</f>
        <v>#N/A</v>
      </c>
      <c r="S1435" s="64" t="e">
        <f>VLOOKUP($B1435,選擇權未平倉餘額!$A$4:$I$500,7,FALSE)</f>
        <v>#N/A</v>
      </c>
      <c r="T1435" s="64" t="e">
        <f>VLOOKUP($B1435,選擇權未平倉餘額!$A$4:$I$500,8,FALSE)</f>
        <v>#N/A</v>
      </c>
      <c r="U1435" s="64" t="e">
        <f>VLOOKUP($B1435,選擇權未平倉餘額!$A$4:$I$500,9,FALSE)</f>
        <v>#N/A</v>
      </c>
      <c r="V1435" s="39" t="e">
        <f>VLOOKUP($B1435,臺指選擇權P_C_Ratios!$A$4:$C$500,3,FALSE)</f>
        <v>#N/A</v>
      </c>
      <c r="W1435" s="41" t="e">
        <f>VLOOKUP($B1435,散戶多空比!$A$6:$L$500,12,FALSE)</f>
        <v>#N/A</v>
      </c>
      <c r="X1435" s="40" t="e">
        <f>VLOOKUP($B1435,期貨大額交易人未沖銷部位!$A$4:$O$499,4,FALSE)</f>
        <v>#N/A</v>
      </c>
      <c r="Y1435" s="40" t="e">
        <f>VLOOKUP($B1435,期貨大額交易人未沖銷部位!$A$4:$O$499,7,FALSE)</f>
        <v>#N/A</v>
      </c>
      <c r="Z1435" s="40" t="e">
        <f>VLOOKUP($B1435,期貨大額交易人未沖銷部位!$A$4:$O$499,10,FALSE)</f>
        <v>#N/A</v>
      </c>
      <c r="AA1435" s="40" t="e">
        <f>VLOOKUP($B1435,期貨大額交易人未沖銷部位!$A$4:$O$499,13,FALSE)</f>
        <v>#N/A</v>
      </c>
      <c r="AB1435" s="40" t="e">
        <f>VLOOKUP($B1435,期貨大額交易人未沖銷部位!$A$4:$O$499,14,FALSE)</f>
        <v>#N/A</v>
      </c>
      <c r="AC1435" s="40" t="e">
        <f>VLOOKUP($B1435,期貨大額交易人未沖銷部位!$A$4:$O$499,15,FALSE)</f>
        <v>#N/A</v>
      </c>
      <c r="AD1435" s="33" t="e">
        <f>VLOOKUP($B1435,三大美股走勢!$A$4:$J$495,4,FALSE)</f>
        <v>#N/A</v>
      </c>
      <c r="AE1435" s="33" t="e">
        <f>VLOOKUP($B1435,三大美股走勢!$A$4:$J$495,7,FALSE)</f>
        <v>#N/A</v>
      </c>
      <c r="AF1435" s="33" t="e">
        <f>VLOOKUP($B1435,三大美股走勢!$A$4:$J$495,10,FALSE)</f>
        <v>#N/A</v>
      </c>
    </row>
    <row r="1436" spans="2:32">
      <c r="B1436" s="32">
        <v>44215</v>
      </c>
      <c r="C1436" s="33" t="e">
        <f>VLOOKUP($B1436,大盤與近月台指!$A$4:$I$499,2,FALSE)</f>
        <v>#N/A</v>
      </c>
      <c r="D1436" s="34" t="e">
        <f>VLOOKUP($B1436,大盤與近月台指!$A$4:$I$499,3,FALSE)</f>
        <v>#N/A</v>
      </c>
      <c r="E1436" s="35" t="e">
        <f>VLOOKUP($B1436,大盤與近月台指!$A$4:$I$499,4,FALSE)</f>
        <v>#N/A</v>
      </c>
      <c r="F1436" s="33" t="e">
        <f>VLOOKUP($B1436,大盤與近月台指!$A$4:$I$499,5,FALSE)</f>
        <v>#N/A</v>
      </c>
      <c r="G1436" s="49" t="e">
        <f>VLOOKUP($B1436,三大法人買賣超!$A$4:$I$500,3,FALSE)</f>
        <v>#N/A</v>
      </c>
      <c r="H1436" s="34" t="e">
        <f>VLOOKUP($B1436,三大法人買賣超!$A$4:$I$500,5,FALSE)</f>
        <v>#N/A</v>
      </c>
      <c r="I1436" s="27" t="e">
        <f>VLOOKUP($B1436,三大法人買賣超!$A$4:$I$500,7,FALSE)</f>
        <v>#N/A</v>
      </c>
      <c r="J1436" s="27" t="e">
        <f>VLOOKUP($B1436,三大法人買賣超!$A$4:$I$500,9,FALSE)</f>
        <v>#N/A</v>
      </c>
      <c r="K1436" s="37">
        <f>新台幣匯率美元指數!B1437</f>
        <v>0</v>
      </c>
      <c r="L1436" s="38">
        <f>新台幣匯率美元指數!C1437</f>
        <v>0</v>
      </c>
      <c r="M1436" s="39">
        <f>新台幣匯率美元指數!D1437</f>
        <v>0</v>
      </c>
      <c r="N1436" s="27" t="e">
        <f>VLOOKUP($B1436,外資期貨未平倉口數!$A$4:$M$499,4,FALSE)</f>
        <v>#N/A</v>
      </c>
      <c r="O1436" s="27" t="e">
        <f>VLOOKUP($B1436,外資期貨未平倉口數!$A$4:$M$499,9,FALSE)</f>
        <v>#N/A</v>
      </c>
      <c r="P1436" s="27" t="e">
        <f>VLOOKUP($B1436,外資期貨未平倉口數!$A$4:$M$499,10,FALSE)</f>
        <v>#N/A</v>
      </c>
      <c r="Q1436" s="27" t="e">
        <f>VLOOKUP($B1436,外資期貨未平倉口數!$A$4:$M$499,11,FALSE)</f>
        <v>#N/A</v>
      </c>
      <c r="R1436" s="64" t="e">
        <f>VLOOKUP($B1436,選擇權未平倉餘額!$A$4:$I$500,6,FALSE)</f>
        <v>#N/A</v>
      </c>
      <c r="S1436" s="64" t="e">
        <f>VLOOKUP($B1436,選擇權未平倉餘額!$A$4:$I$500,7,FALSE)</f>
        <v>#N/A</v>
      </c>
      <c r="T1436" s="64" t="e">
        <f>VLOOKUP($B1436,選擇權未平倉餘額!$A$4:$I$500,8,FALSE)</f>
        <v>#N/A</v>
      </c>
      <c r="U1436" s="64" t="e">
        <f>VLOOKUP($B1436,選擇權未平倉餘額!$A$4:$I$500,9,FALSE)</f>
        <v>#N/A</v>
      </c>
      <c r="V1436" s="39" t="e">
        <f>VLOOKUP($B1436,臺指選擇權P_C_Ratios!$A$4:$C$500,3,FALSE)</f>
        <v>#N/A</v>
      </c>
      <c r="W1436" s="41" t="e">
        <f>VLOOKUP($B1436,散戶多空比!$A$6:$L$500,12,FALSE)</f>
        <v>#N/A</v>
      </c>
      <c r="X1436" s="40" t="e">
        <f>VLOOKUP($B1436,期貨大額交易人未沖銷部位!$A$4:$O$499,4,FALSE)</f>
        <v>#N/A</v>
      </c>
      <c r="Y1436" s="40" t="e">
        <f>VLOOKUP($B1436,期貨大額交易人未沖銷部位!$A$4:$O$499,7,FALSE)</f>
        <v>#N/A</v>
      </c>
      <c r="Z1436" s="40" t="e">
        <f>VLOOKUP($B1436,期貨大額交易人未沖銷部位!$A$4:$O$499,10,FALSE)</f>
        <v>#N/A</v>
      </c>
      <c r="AA1436" s="40" t="e">
        <f>VLOOKUP($B1436,期貨大額交易人未沖銷部位!$A$4:$O$499,13,FALSE)</f>
        <v>#N/A</v>
      </c>
      <c r="AB1436" s="40" t="e">
        <f>VLOOKUP($B1436,期貨大額交易人未沖銷部位!$A$4:$O$499,14,FALSE)</f>
        <v>#N/A</v>
      </c>
      <c r="AC1436" s="40" t="e">
        <f>VLOOKUP($B1436,期貨大額交易人未沖銷部位!$A$4:$O$499,15,FALSE)</f>
        <v>#N/A</v>
      </c>
      <c r="AD1436" s="33" t="e">
        <f>VLOOKUP($B1436,三大美股走勢!$A$4:$J$495,4,FALSE)</f>
        <v>#N/A</v>
      </c>
      <c r="AE1436" s="33" t="e">
        <f>VLOOKUP($B1436,三大美股走勢!$A$4:$J$495,7,FALSE)</f>
        <v>#N/A</v>
      </c>
      <c r="AF1436" s="33" t="e">
        <f>VLOOKUP($B1436,三大美股走勢!$A$4:$J$495,10,FALSE)</f>
        <v>#N/A</v>
      </c>
    </row>
    <row r="1437" spans="2:32">
      <c r="B1437" s="32">
        <v>44216</v>
      </c>
      <c r="C1437" s="33" t="e">
        <f>VLOOKUP($B1437,大盤與近月台指!$A$4:$I$499,2,FALSE)</f>
        <v>#N/A</v>
      </c>
      <c r="D1437" s="34" t="e">
        <f>VLOOKUP($B1437,大盤與近月台指!$A$4:$I$499,3,FALSE)</f>
        <v>#N/A</v>
      </c>
      <c r="E1437" s="35" t="e">
        <f>VLOOKUP($B1437,大盤與近月台指!$A$4:$I$499,4,FALSE)</f>
        <v>#N/A</v>
      </c>
      <c r="F1437" s="33" t="e">
        <f>VLOOKUP($B1437,大盤與近月台指!$A$4:$I$499,5,FALSE)</f>
        <v>#N/A</v>
      </c>
      <c r="G1437" s="49" t="e">
        <f>VLOOKUP($B1437,三大法人買賣超!$A$4:$I$500,3,FALSE)</f>
        <v>#N/A</v>
      </c>
      <c r="H1437" s="34" t="e">
        <f>VLOOKUP($B1437,三大法人買賣超!$A$4:$I$500,5,FALSE)</f>
        <v>#N/A</v>
      </c>
      <c r="I1437" s="27" t="e">
        <f>VLOOKUP($B1437,三大法人買賣超!$A$4:$I$500,7,FALSE)</f>
        <v>#N/A</v>
      </c>
      <c r="J1437" s="27" t="e">
        <f>VLOOKUP($B1437,三大法人買賣超!$A$4:$I$500,9,FALSE)</f>
        <v>#N/A</v>
      </c>
      <c r="K1437" s="37">
        <f>新台幣匯率美元指數!B1438</f>
        <v>0</v>
      </c>
      <c r="L1437" s="38">
        <f>新台幣匯率美元指數!C1438</f>
        <v>0</v>
      </c>
      <c r="M1437" s="39">
        <f>新台幣匯率美元指數!D1438</f>
        <v>0</v>
      </c>
      <c r="N1437" s="27" t="e">
        <f>VLOOKUP($B1437,外資期貨未平倉口數!$A$4:$M$499,4,FALSE)</f>
        <v>#N/A</v>
      </c>
      <c r="O1437" s="27" t="e">
        <f>VLOOKUP($B1437,外資期貨未平倉口數!$A$4:$M$499,9,FALSE)</f>
        <v>#N/A</v>
      </c>
      <c r="P1437" s="27" t="e">
        <f>VLOOKUP($B1437,外資期貨未平倉口數!$A$4:$M$499,10,FALSE)</f>
        <v>#N/A</v>
      </c>
      <c r="Q1437" s="27" t="e">
        <f>VLOOKUP($B1437,外資期貨未平倉口數!$A$4:$M$499,11,FALSE)</f>
        <v>#N/A</v>
      </c>
      <c r="R1437" s="64" t="e">
        <f>VLOOKUP($B1437,選擇權未平倉餘額!$A$4:$I$500,6,FALSE)</f>
        <v>#N/A</v>
      </c>
      <c r="S1437" s="64" t="e">
        <f>VLOOKUP($B1437,選擇權未平倉餘額!$A$4:$I$500,7,FALSE)</f>
        <v>#N/A</v>
      </c>
      <c r="T1437" s="64" t="e">
        <f>VLOOKUP($B1437,選擇權未平倉餘額!$A$4:$I$500,8,FALSE)</f>
        <v>#N/A</v>
      </c>
      <c r="U1437" s="64" t="e">
        <f>VLOOKUP($B1437,選擇權未平倉餘額!$A$4:$I$500,9,FALSE)</f>
        <v>#N/A</v>
      </c>
      <c r="V1437" s="39" t="e">
        <f>VLOOKUP($B1437,臺指選擇權P_C_Ratios!$A$4:$C$500,3,FALSE)</f>
        <v>#N/A</v>
      </c>
      <c r="W1437" s="41" t="e">
        <f>VLOOKUP($B1437,散戶多空比!$A$6:$L$500,12,FALSE)</f>
        <v>#N/A</v>
      </c>
      <c r="X1437" s="40" t="e">
        <f>VLOOKUP($B1437,期貨大額交易人未沖銷部位!$A$4:$O$499,4,FALSE)</f>
        <v>#N/A</v>
      </c>
      <c r="Y1437" s="40" t="e">
        <f>VLOOKUP($B1437,期貨大額交易人未沖銷部位!$A$4:$O$499,7,FALSE)</f>
        <v>#N/A</v>
      </c>
      <c r="Z1437" s="40" t="e">
        <f>VLOOKUP($B1437,期貨大額交易人未沖銷部位!$A$4:$O$499,10,FALSE)</f>
        <v>#N/A</v>
      </c>
      <c r="AA1437" s="40" t="e">
        <f>VLOOKUP($B1437,期貨大額交易人未沖銷部位!$A$4:$O$499,13,FALSE)</f>
        <v>#N/A</v>
      </c>
      <c r="AB1437" s="40" t="e">
        <f>VLOOKUP($B1437,期貨大額交易人未沖銷部位!$A$4:$O$499,14,FALSE)</f>
        <v>#N/A</v>
      </c>
      <c r="AC1437" s="40" t="e">
        <f>VLOOKUP($B1437,期貨大額交易人未沖銷部位!$A$4:$O$499,15,FALSE)</f>
        <v>#N/A</v>
      </c>
      <c r="AD1437" s="33" t="e">
        <f>VLOOKUP($B1437,三大美股走勢!$A$4:$J$495,4,FALSE)</f>
        <v>#N/A</v>
      </c>
      <c r="AE1437" s="33" t="e">
        <f>VLOOKUP($B1437,三大美股走勢!$A$4:$J$495,7,FALSE)</f>
        <v>#N/A</v>
      </c>
      <c r="AF1437" s="33" t="e">
        <f>VLOOKUP($B1437,三大美股走勢!$A$4:$J$495,10,FALSE)</f>
        <v>#N/A</v>
      </c>
    </row>
    <row r="1438" spans="2:32">
      <c r="B1438" s="32">
        <v>44217</v>
      </c>
      <c r="C1438" s="33" t="e">
        <f>VLOOKUP($B1438,大盤與近月台指!$A$4:$I$499,2,FALSE)</f>
        <v>#N/A</v>
      </c>
      <c r="D1438" s="34" t="e">
        <f>VLOOKUP($B1438,大盤與近月台指!$A$4:$I$499,3,FALSE)</f>
        <v>#N/A</v>
      </c>
      <c r="E1438" s="35" t="e">
        <f>VLOOKUP($B1438,大盤與近月台指!$A$4:$I$499,4,FALSE)</f>
        <v>#N/A</v>
      </c>
      <c r="F1438" s="33" t="e">
        <f>VLOOKUP($B1438,大盤與近月台指!$A$4:$I$499,5,FALSE)</f>
        <v>#N/A</v>
      </c>
      <c r="G1438" s="49" t="e">
        <f>VLOOKUP($B1438,三大法人買賣超!$A$4:$I$500,3,FALSE)</f>
        <v>#N/A</v>
      </c>
      <c r="H1438" s="34" t="e">
        <f>VLOOKUP($B1438,三大法人買賣超!$A$4:$I$500,5,FALSE)</f>
        <v>#N/A</v>
      </c>
      <c r="I1438" s="27" t="e">
        <f>VLOOKUP($B1438,三大法人買賣超!$A$4:$I$500,7,FALSE)</f>
        <v>#N/A</v>
      </c>
      <c r="J1438" s="27" t="e">
        <f>VLOOKUP($B1438,三大法人買賣超!$A$4:$I$500,9,FALSE)</f>
        <v>#N/A</v>
      </c>
      <c r="K1438" s="37">
        <f>新台幣匯率美元指數!B1439</f>
        <v>0</v>
      </c>
      <c r="L1438" s="38">
        <f>新台幣匯率美元指數!C1439</f>
        <v>0</v>
      </c>
      <c r="M1438" s="39">
        <f>新台幣匯率美元指數!D1439</f>
        <v>0</v>
      </c>
      <c r="N1438" s="27" t="e">
        <f>VLOOKUP($B1438,外資期貨未平倉口數!$A$4:$M$499,4,FALSE)</f>
        <v>#N/A</v>
      </c>
      <c r="O1438" s="27" t="e">
        <f>VLOOKUP($B1438,外資期貨未平倉口數!$A$4:$M$499,9,FALSE)</f>
        <v>#N/A</v>
      </c>
      <c r="P1438" s="27" t="e">
        <f>VLOOKUP($B1438,外資期貨未平倉口數!$A$4:$M$499,10,FALSE)</f>
        <v>#N/A</v>
      </c>
      <c r="Q1438" s="27" t="e">
        <f>VLOOKUP($B1438,外資期貨未平倉口數!$A$4:$M$499,11,FALSE)</f>
        <v>#N/A</v>
      </c>
      <c r="R1438" s="64" t="e">
        <f>VLOOKUP($B1438,選擇權未平倉餘額!$A$4:$I$500,6,FALSE)</f>
        <v>#N/A</v>
      </c>
      <c r="S1438" s="64" t="e">
        <f>VLOOKUP($B1438,選擇權未平倉餘額!$A$4:$I$500,7,FALSE)</f>
        <v>#N/A</v>
      </c>
      <c r="T1438" s="64" t="e">
        <f>VLOOKUP($B1438,選擇權未平倉餘額!$A$4:$I$500,8,FALSE)</f>
        <v>#N/A</v>
      </c>
      <c r="U1438" s="64" t="e">
        <f>VLOOKUP($B1438,選擇權未平倉餘額!$A$4:$I$500,9,FALSE)</f>
        <v>#N/A</v>
      </c>
      <c r="V1438" s="39" t="e">
        <f>VLOOKUP($B1438,臺指選擇權P_C_Ratios!$A$4:$C$500,3,FALSE)</f>
        <v>#N/A</v>
      </c>
      <c r="W1438" s="41" t="e">
        <f>VLOOKUP($B1438,散戶多空比!$A$6:$L$500,12,FALSE)</f>
        <v>#N/A</v>
      </c>
      <c r="X1438" s="40" t="e">
        <f>VLOOKUP($B1438,期貨大額交易人未沖銷部位!$A$4:$O$499,4,FALSE)</f>
        <v>#N/A</v>
      </c>
      <c r="Y1438" s="40" t="e">
        <f>VLOOKUP($B1438,期貨大額交易人未沖銷部位!$A$4:$O$499,7,FALSE)</f>
        <v>#N/A</v>
      </c>
      <c r="Z1438" s="40" t="e">
        <f>VLOOKUP($B1438,期貨大額交易人未沖銷部位!$A$4:$O$499,10,FALSE)</f>
        <v>#N/A</v>
      </c>
      <c r="AA1438" s="40" t="e">
        <f>VLOOKUP($B1438,期貨大額交易人未沖銷部位!$A$4:$O$499,13,FALSE)</f>
        <v>#N/A</v>
      </c>
      <c r="AB1438" s="40" t="e">
        <f>VLOOKUP($B1438,期貨大額交易人未沖銷部位!$A$4:$O$499,14,FALSE)</f>
        <v>#N/A</v>
      </c>
      <c r="AC1438" s="40" t="e">
        <f>VLOOKUP($B1438,期貨大額交易人未沖銷部位!$A$4:$O$499,15,FALSE)</f>
        <v>#N/A</v>
      </c>
      <c r="AD1438" s="33" t="e">
        <f>VLOOKUP($B1438,三大美股走勢!$A$4:$J$495,4,FALSE)</f>
        <v>#N/A</v>
      </c>
      <c r="AE1438" s="33" t="e">
        <f>VLOOKUP($B1438,三大美股走勢!$A$4:$J$495,7,FALSE)</f>
        <v>#N/A</v>
      </c>
      <c r="AF1438" s="33" t="e">
        <f>VLOOKUP($B1438,三大美股走勢!$A$4:$J$495,10,FALSE)</f>
        <v>#N/A</v>
      </c>
    </row>
    <row r="1439" spans="2:32">
      <c r="B1439" s="32">
        <v>44218</v>
      </c>
      <c r="C1439" s="33" t="e">
        <f>VLOOKUP($B1439,大盤與近月台指!$A$4:$I$499,2,FALSE)</f>
        <v>#N/A</v>
      </c>
      <c r="D1439" s="34" t="e">
        <f>VLOOKUP($B1439,大盤與近月台指!$A$4:$I$499,3,FALSE)</f>
        <v>#N/A</v>
      </c>
      <c r="E1439" s="35" t="e">
        <f>VLOOKUP($B1439,大盤與近月台指!$A$4:$I$499,4,FALSE)</f>
        <v>#N/A</v>
      </c>
      <c r="F1439" s="33" t="e">
        <f>VLOOKUP($B1439,大盤與近月台指!$A$4:$I$499,5,FALSE)</f>
        <v>#N/A</v>
      </c>
      <c r="G1439" s="49" t="e">
        <f>VLOOKUP($B1439,三大法人買賣超!$A$4:$I$500,3,FALSE)</f>
        <v>#N/A</v>
      </c>
      <c r="H1439" s="34" t="e">
        <f>VLOOKUP($B1439,三大法人買賣超!$A$4:$I$500,5,FALSE)</f>
        <v>#N/A</v>
      </c>
      <c r="I1439" s="27" t="e">
        <f>VLOOKUP($B1439,三大法人買賣超!$A$4:$I$500,7,FALSE)</f>
        <v>#N/A</v>
      </c>
      <c r="J1439" s="27" t="e">
        <f>VLOOKUP($B1439,三大法人買賣超!$A$4:$I$500,9,FALSE)</f>
        <v>#N/A</v>
      </c>
      <c r="K1439" s="37">
        <f>新台幣匯率美元指數!B1440</f>
        <v>0</v>
      </c>
      <c r="L1439" s="38">
        <f>新台幣匯率美元指數!C1440</f>
        <v>0</v>
      </c>
      <c r="M1439" s="39">
        <f>新台幣匯率美元指數!D1440</f>
        <v>0</v>
      </c>
      <c r="N1439" s="27" t="e">
        <f>VLOOKUP($B1439,外資期貨未平倉口數!$A$4:$M$499,4,FALSE)</f>
        <v>#N/A</v>
      </c>
      <c r="O1439" s="27" t="e">
        <f>VLOOKUP($B1439,外資期貨未平倉口數!$A$4:$M$499,9,FALSE)</f>
        <v>#N/A</v>
      </c>
      <c r="P1439" s="27" t="e">
        <f>VLOOKUP($B1439,外資期貨未平倉口數!$A$4:$M$499,10,FALSE)</f>
        <v>#N/A</v>
      </c>
      <c r="Q1439" s="27" t="e">
        <f>VLOOKUP($B1439,外資期貨未平倉口數!$A$4:$M$499,11,FALSE)</f>
        <v>#N/A</v>
      </c>
      <c r="R1439" s="64" t="e">
        <f>VLOOKUP($B1439,選擇權未平倉餘額!$A$4:$I$500,6,FALSE)</f>
        <v>#N/A</v>
      </c>
      <c r="S1439" s="64" t="e">
        <f>VLOOKUP($B1439,選擇權未平倉餘額!$A$4:$I$500,7,FALSE)</f>
        <v>#N/A</v>
      </c>
      <c r="T1439" s="64" t="e">
        <f>VLOOKUP($B1439,選擇權未平倉餘額!$A$4:$I$500,8,FALSE)</f>
        <v>#N/A</v>
      </c>
      <c r="U1439" s="64" t="e">
        <f>VLOOKUP($B1439,選擇權未平倉餘額!$A$4:$I$500,9,FALSE)</f>
        <v>#N/A</v>
      </c>
      <c r="V1439" s="39" t="e">
        <f>VLOOKUP($B1439,臺指選擇權P_C_Ratios!$A$4:$C$500,3,FALSE)</f>
        <v>#N/A</v>
      </c>
      <c r="W1439" s="41" t="e">
        <f>VLOOKUP($B1439,散戶多空比!$A$6:$L$500,12,FALSE)</f>
        <v>#N/A</v>
      </c>
      <c r="X1439" s="40" t="e">
        <f>VLOOKUP($B1439,期貨大額交易人未沖銷部位!$A$4:$O$499,4,FALSE)</f>
        <v>#N/A</v>
      </c>
      <c r="Y1439" s="40" t="e">
        <f>VLOOKUP($B1439,期貨大額交易人未沖銷部位!$A$4:$O$499,7,FALSE)</f>
        <v>#N/A</v>
      </c>
      <c r="Z1439" s="40" t="e">
        <f>VLOOKUP($B1439,期貨大額交易人未沖銷部位!$A$4:$O$499,10,FALSE)</f>
        <v>#N/A</v>
      </c>
      <c r="AA1439" s="40" t="e">
        <f>VLOOKUP($B1439,期貨大額交易人未沖銷部位!$A$4:$O$499,13,FALSE)</f>
        <v>#N/A</v>
      </c>
      <c r="AB1439" s="40" t="e">
        <f>VLOOKUP($B1439,期貨大額交易人未沖銷部位!$A$4:$O$499,14,FALSE)</f>
        <v>#N/A</v>
      </c>
      <c r="AC1439" s="40" t="e">
        <f>VLOOKUP($B1439,期貨大額交易人未沖銷部位!$A$4:$O$499,15,FALSE)</f>
        <v>#N/A</v>
      </c>
      <c r="AD1439" s="33" t="e">
        <f>VLOOKUP($B1439,三大美股走勢!$A$4:$J$495,4,FALSE)</f>
        <v>#N/A</v>
      </c>
      <c r="AE1439" s="33" t="e">
        <f>VLOOKUP($B1439,三大美股走勢!$A$4:$J$495,7,FALSE)</f>
        <v>#N/A</v>
      </c>
      <c r="AF1439" s="33" t="e">
        <f>VLOOKUP($B1439,三大美股走勢!$A$4:$J$495,10,FALSE)</f>
        <v>#N/A</v>
      </c>
    </row>
    <row r="1440" spans="2:32">
      <c r="B1440" s="32">
        <v>44219</v>
      </c>
      <c r="C1440" s="33" t="e">
        <f>VLOOKUP($B1440,大盤與近月台指!$A$4:$I$499,2,FALSE)</f>
        <v>#N/A</v>
      </c>
      <c r="D1440" s="34" t="e">
        <f>VLOOKUP($B1440,大盤與近月台指!$A$4:$I$499,3,FALSE)</f>
        <v>#N/A</v>
      </c>
      <c r="E1440" s="35" t="e">
        <f>VLOOKUP($B1440,大盤與近月台指!$A$4:$I$499,4,FALSE)</f>
        <v>#N/A</v>
      </c>
      <c r="F1440" s="33" t="e">
        <f>VLOOKUP($B1440,大盤與近月台指!$A$4:$I$499,5,FALSE)</f>
        <v>#N/A</v>
      </c>
      <c r="G1440" s="49" t="e">
        <f>VLOOKUP($B1440,三大法人買賣超!$A$4:$I$500,3,FALSE)</f>
        <v>#N/A</v>
      </c>
      <c r="H1440" s="34" t="e">
        <f>VLOOKUP($B1440,三大法人買賣超!$A$4:$I$500,5,FALSE)</f>
        <v>#N/A</v>
      </c>
      <c r="I1440" s="27" t="e">
        <f>VLOOKUP($B1440,三大法人買賣超!$A$4:$I$500,7,FALSE)</f>
        <v>#N/A</v>
      </c>
      <c r="J1440" s="27" t="e">
        <f>VLOOKUP($B1440,三大法人買賣超!$A$4:$I$500,9,FALSE)</f>
        <v>#N/A</v>
      </c>
      <c r="K1440" s="37">
        <f>新台幣匯率美元指數!B1441</f>
        <v>0</v>
      </c>
      <c r="L1440" s="38">
        <f>新台幣匯率美元指數!C1441</f>
        <v>0</v>
      </c>
      <c r="M1440" s="39">
        <f>新台幣匯率美元指數!D1441</f>
        <v>0</v>
      </c>
      <c r="N1440" s="27" t="e">
        <f>VLOOKUP($B1440,外資期貨未平倉口數!$A$4:$M$499,4,FALSE)</f>
        <v>#N/A</v>
      </c>
      <c r="O1440" s="27" t="e">
        <f>VLOOKUP($B1440,外資期貨未平倉口數!$A$4:$M$499,9,FALSE)</f>
        <v>#N/A</v>
      </c>
      <c r="P1440" s="27" t="e">
        <f>VLOOKUP($B1440,外資期貨未平倉口數!$A$4:$M$499,10,FALSE)</f>
        <v>#N/A</v>
      </c>
      <c r="Q1440" s="27" t="e">
        <f>VLOOKUP($B1440,外資期貨未平倉口數!$A$4:$M$499,11,FALSE)</f>
        <v>#N/A</v>
      </c>
      <c r="R1440" s="64" t="e">
        <f>VLOOKUP($B1440,選擇權未平倉餘額!$A$4:$I$500,6,FALSE)</f>
        <v>#N/A</v>
      </c>
      <c r="S1440" s="64" t="e">
        <f>VLOOKUP($B1440,選擇權未平倉餘額!$A$4:$I$500,7,FALSE)</f>
        <v>#N/A</v>
      </c>
      <c r="T1440" s="64" t="e">
        <f>VLOOKUP($B1440,選擇權未平倉餘額!$A$4:$I$500,8,FALSE)</f>
        <v>#N/A</v>
      </c>
      <c r="U1440" s="64" t="e">
        <f>VLOOKUP($B1440,選擇權未平倉餘額!$A$4:$I$500,9,FALSE)</f>
        <v>#N/A</v>
      </c>
      <c r="V1440" s="39" t="e">
        <f>VLOOKUP($B1440,臺指選擇權P_C_Ratios!$A$4:$C$500,3,FALSE)</f>
        <v>#N/A</v>
      </c>
      <c r="W1440" s="41" t="e">
        <f>VLOOKUP($B1440,散戶多空比!$A$6:$L$500,12,FALSE)</f>
        <v>#N/A</v>
      </c>
      <c r="X1440" s="40" t="e">
        <f>VLOOKUP($B1440,期貨大額交易人未沖銷部位!$A$4:$O$499,4,FALSE)</f>
        <v>#N/A</v>
      </c>
      <c r="Y1440" s="40" t="e">
        <f>VLOOKUP($B1440,期貨大額交易人未沖銷部位!$A$4:$O$499,7,FALSE)</f>
        <v>#N/A</v>
      </c>
      <c r="Z1440" s="40" t="e">
        <f>VLOOKUP($B1440,期貨大額交易人未沖銷部位!$A$4:$O$499,10,FALSE)</f>
        <v>#N/A</v>
      </c>
      <c r="AA1440" s="40" t="e">
        <f>VLOOKUP($B1440,期貨大額交易人未沖銷部位!$A$4:$O$499,13,FALSE)</f>
        <v>#N/A</v>
      </c>
      <c r="AB1440" s="40" t="e">
        <f>VLOOKUP($B1440,期貨大額交易人未沖銷部位!$A$4:$O$499,14,FALSE)</f>
        <v>#N/A</v>
      </c>
      <c r="AC1440" s="40" t="e">
        <f>VLOOKUP($B1440,期貨大額交易人未沖銷部位!$A$4:$O$499,15,FALSE)</f>
        <v>#N/A</v>
      </c>
      <c r="AD1440" s="33" t="e">
        <f>VLOOKUP($B1440,三大美股走勢!$A$4:$J$495,4,FALSE)</f>
        <v>#N/A</v>
      </c>
      <c r="AE1440" s="33" t="e">
        <f>VLOOKUP($B1440,三大美股走勢!$A$4:$J$495,7,FALSE)</f>
        <v>#N/A</v>
      </c>
      <c r="AF1440" s="33" t="e">
        <f>VLOOKUP($B1440,三大美股走勢!$A$4:$J$495,10,FALSE)</f>
        <v>#N/A</v>
      </c>
    </row>
    <row r="1441" spans="2:32">
      <c r="B1441" s="32">
        <v>44220</v>
      </c>
      <c r="C1441" s="33" t="e">
        <f>VLOOKUP($B1441,大盤與近月台指!$A$4:$I$499,2,FALSE)</f>
        <v>#N/A</v>
      </c>
      <c r="D1441" s="34" t="e">
        <f>VLOOKUP($B1441,大盤與近月台指!$A$4:$I$499,3,FALSE)</f>
        <v>#N/A</v>
      </c>
      <c r="E1441" s="35" t="e">
        <f>VLOOKUP($B1441,大盤與近月台指!$A$4:$I$499,4,FALSE)</f>
        <v>#N/A</v>
      </c>
      <c r="F1441" s="33" t="e">
        <f>VLOOKUP($B1441,大盤與近月台指!$A$4:$I$499,5,FALSE)</f>
        <v>#N/A</v>
      </c>
      <c r="G1441" s="49" t="e">
        <f>VLOOKUP($B1441,三大法人買賣超!$A$4:$I$500,3,FALSE)</f>
        <v>#N/A</v>
      </c>
      <c r="H1441" s="34" t="e">
        <f>VLOOKUP($B1441,三大法人買賣超!$A$4:$I$500,5,FALSE)</f>
        <v>#N/A</v>
      </c>
      <c r="I1441" s="27" t="e">
        <f>VLOOKUP($B1441,三大法人買賣超!$A$4:$I$500,7,FALSE)</f>
        <v>#N/A</v>
      </c>
      <c r="J1441" s="27" t="e">
        <f>VLOOKUP($B1441,三大法人買賣超!$A$4:$I$500,9,FALSE)</f>
        <v>#N/A</v>
      </c>
      <c r="K1441" s="37">
        <f>新台幣匯率美元指數!B1442</f>
        <v>0</v>
      </c>
      <c r="L1441" s="38">
        <f>新台幣匯率美元指數!C1442</f>
        <v>0</v>
      </c>
      <c r="M1441" s="39">
        <f>新台幣匯率美元指數!D1442</f>
        <v>0</v>
      </c>
      <c r="N1441" s="27" t="e">
        <f>VLOOKUP($B1441,外資期貨未平倉口數!$A$4:$M$499,4,FALSE)</f>
        <v>#N/A</v>
      </c>
      <c r="O1441" s="27" t="e">
        <f>VLOOKUP($B1441,外資期貨未平倉口數!$A$4:$M$499,9,FALSE)</f>
        <v>#N/A</v>
      </c>
      <c r="P1441" s="27" t="e">
        <f>VLOOKUP($B1441,外資期貨未平倉口數!$A$4:$M$499,10,FALSE)</f>
        <v>#N/A</v>
      </c>
      <c r="Q1441" s="27" t="e">
        <f>VLOOKUP($B1441,外資期貨未平倉口數!$A$4:$M$499,11,FALSE)</f>
        <v>#N/A</v>
      </c>
      <c r="R1441" s="64" t="e">
        <f>VLOOKUP($B1441,選擇權未平倉餘額!$A$4:$I$500,6,FALSE)</f>
        <v>#N/A</v>
      </c>
      <c r="S1441" s="64" t="e">
        <f>VLOOKUP($B1441,選擇權未平倉餘額!$A$4:$I$500,7,FALSE)</f>
        <v>#N/A</v>
      </c>
      <c r="T1441" s="64" t="e">
        <f>VLOOKUP($B1441,選擇權未平倉餘額!$A$4:$I$500,8,FALSE)</f>
        <v>#N/A</v>
      </c>
      <c r="U1441" s="64" t="e">
        <f>VLOOKUP($B1441,選擇權未平倉餘額!$A$4:$I$500,9,FALSE)</f>
        <v>#N/A</v>
      </c>
      <c r="V1441" s="39" t="e">
        <f>VLOOKUP($B1441,臺指選擇權P_C_Ratios!$A$4:$C$500,3,FALSE)</f>
        <v>#N/A</v>
      </c>
      <c r="W1441" s="41" t="e">
        <f>VLOOKUP($B1441,散戶多空比!$A$6:$L$500,12,FALSE)</f>
        <v>#N/A</v>
      </c>
      <c r="X1441" s="40" t="e">
        <f>VLOOKUP($B1441,期貨大額交易人未沖銷部位!$A$4:$O$499,4,FALSE)</f>
        <v>#N/A</v>
      </c>
      <c r="Y1441" s="40" t="e">
        <f>VLOOKUP($B1441,期貨大額交易人未沖銷部位!$A$4:$O$499,7,FALSE)</f>
        <v>#N/A</v>
      </c>
      <c r="Z1441" s="40" t="e">
        <f>VLOOKUP($B1441,期貨大額交易人未沖銷部位!$A$4:$O$499,10,FALSE)</f>
        <v>#N/A</v>
      </c>
      <c r="AA1441" s="40" t="e">
        <f>VLOOKUP($B1441,期貨大額交易人未沖銷部位!$A$4:$O$499,13,FALSE)</f>
        <v>#N/A</v>
      </c>
      <c r="AB1441" s="40" t="e">
        <f>VLOOKUP($B1441,期貨大額交易人未沖銷部位!$A$4:$O$499,14,FALSE)</f>
        <v>#N/A</v>
      </c>
      <c r="AC1441" s="40" t="e">
        <f>VLOOKUP($B1441,期貨大額交易人未沖銷部位!$A$4:$O$499,15,FALSE)</f>
        <v>#N/A</v>
      </c>
      <c r="AD1441" s="33" t="e">
        <f>VLOOKUP($B1441,三大美股走勢!$A$4:$J$495,4,FALSE)</f>
        <v>#N/A</v>
      </c>
      <c r="AE1441" s="33" t="e">
        <f>VLOOKUP($B1441,三大美股走勢!$A$4:$J$495,7,FALSE)</f>
        <v>#N/A</v>
      </c>
      <c r="AF1441" s="33" t="e">
        <f>VLOOKUP($B1441,三大美股走勢!$A$4:$J$495,10,FALSE)</f>
        <v>#N/A</v>
      </c>
    </row>
    <row r="1442" spans="2:32">
      <c r="B1442" s="32">
        <v>44221</v>
      </c>
      <c r="C1442" s="33" t="e">
        <f>VLOOKUP($B1442,大盤與近月台指!$A$4:$I$499,2,FALSE)</f>
        <v>#N/A</v>
      </c>
      <c r="D1442" s="34" t="e">
        <f>VLOOKUP($B1442,大盤與近月台指!$A$4:$I$499,3,FALSE)</f>
        <v>#N/A</v>
      </c>
      <c r="E1442" s="35" t="e">
        <f>VLOOKUP($B1442,大盤與近月台指!$A$4:$I$499,4,FALSE)</f>
        <v>#N/A</v>
      </c>
      <c r="F1442" s="33" t="e">
        <f>VLOOKUP($B1442,大盤與近月台指!$A$4:$I$499,5,FALSE)</f>
        <v>#N/A</v>
      </c>
      <c r="G1442" s="49" t="e">
        <f>VLOOKUP($B1442,三大法人買賣超!$A$4:$I$500,3,FALSE)</f>
        <v>#N/A</v>
      </c>
      <c r="H1442" s="34" t="e">
        <f>VLOOKUP($B1442,三大法人買賣超!$A$4:$I$500,5,FALSE)</f>
        <v>#N/A</v>
      </c>
      <c r="I1442" s="27" t="e">
        <f>VLOOKUP($B1442,三大法人買賣超!$A$4:$I$500,7,FALSE)</f>
        <v>#N/A</v>
      </c>
      <c r="J1442" s="27" t="e">
        <f>VLOOKUP($B1442,三大法人買賣超!$A$4:$I$500,9,FALSE)</f>
        <v>#N/A</v>
      </c>
      <c r="K1442" s="37">
        <f>新台幣匯率美元指數!B1443</f>
        <v>0</v>
      </c>
      <c r="L1442" s="38">
        <f>新台幣匯率美元指數!C1443</f>
        <v>0</v>
      </c>
      <c r="M1442" s="39">
        <f>新台幣匯率美元指數!D1443</f>
        <v>0</v>
      </c>
      <c r="N1442" s="27" t="e">
        <f>VLOOKUP($B1442,外資期貨未平倉口數!$A$4:$M$499,4,FALSE)</f>
        <v>#N/A</v>
      </c>
      <c r="O1442" s="27" t="e">
        <f>VLOOKUP($B1442,外資期貨未平倉口數!$A$4:$M$499,9,FALSE)</f>
        <v>#N/A</v>
      </c>
      <c r="P1442" s="27" t="e">
        <f>VLOOKUP($B1442,外資期貨未平倉口數!$A$4:$M$499,10,FALSE)</f>
        <v>#N/A</v>
      </c>
      <c r="Q1442" s="27" t="e">
        <f>VLOOKUP($B1442,外資期貨未平倉口數!$A$4:$M$499,11,FALSE)</f>
        <v>#N/A</v>
      </c>
      <c r="R1442" s="64" t="e">
        <f>VLOOKUP($B1442,選擇權未平倉餘額!$A$4:$I$500,6,FALSE)</f>
        <v>#N/A</v>
      </c>
      <c r="S1442" s="64" t="e">
        <f>VLOOKUP($B1442,選擇權未平倉餘額!$A$4:$I$500,7,FALSE)</f>
        <v>#N/A</v>
      </c>
      <c r="T1442" s="64" t="e">
        <f>VLOOKUP($B1442,選擇權未平倉餘額!$A$4:$I$500,8,FALSE)</f>
        <v>#N/A</v>
      </c>
      <c r="U1442" s="64" t="e">
        <f>VLOOKUP($B1442,選擇權未平倉餘額!$A$4:$I$500,9,FALSE)</f>
        <v>#N/A</v>
      </c>
      <c r="V1442" s="39" t="e">
        <f>VLOOKUP($B1442,臺指選擇權P_C_Ratios!$A$4:$C$500,3,FALSE)</f>
        <v>#N/A</v>
      </c>
      <c r="W1442" s="41" t="e">
        <f>VLOOKUP($B1442,散戶多空比!$A$6:$L$500,12,FALSE)</f>
        <v>#N/A</v>
      </c>
      <c r="X1442" s="40" t="e">
        <f>VLOOKUP($B1442,期貨大額交易人未沖銷部位!$A$4:$O$499,4,FALSE)</f>
        <v>#N/A</v>
      </c>
      <c r="Y1442" s="40" t="e">
        <f>VLOOKUP($B1442,期貨大額交易人未沖銷部位!$A$4:$O$499,7,FALSE)</f>
        <v>#N/A</v>
      </c>
      <c r="Z1442" s="40" t="e">
        <f>VLOOKUP($B1442,期貨大額交易人未沖銷部位!$A$4:$O$499,10,FALSE)</f>
        <v>#N/A</v>
      </c>
      <c r="AA1442" s="40" t="e">
        <f>VLOOKUP($B1442,期貨大額交易人未沖銷部位!$A$4:$O$499,13,FALSE)</f>
        <v>#N/A</v>
      </c>
      <c r="AB1442" s="40" t="e">
        <f>VLOOKUP($B1442,期貨大額交易人未沖銷部位!$A$4:$O$499,14,FALSE)</f>
        <v>#N/A</v>
      </c>
      <c r="AC1442" s="40" t="e">
        <f>VLOOKUP($B1442,期貨大額交易人未沖銷部位!$A$4:$O$499,15,FALSE)</f>
        <v>#N/A</v>
      </c>
      <c r="AD1442" s="33" t="e">
        <f>VLOOKUP($B1442,三大美股走勢!$A$4:$J$495,4,FALSE)</f>
        <v>#N/A</v>
      </c>
      <c r="AE1442" s="33" t="e">
        <f>VLOOKUP($B1442,三大美股走勢!$A$4:$J$495,7,FALSE)</f>
        <v>#N/A</v>
      </c>
      <c r="AF1442" s="33" t="e">
        <f>VLOOKUP($B1442,三大美股走勢!$A$4:$J$495,10,FALSE)</f>
        <v>#N/A</v>
      </c>
    </row>
    <row r="1443" spans="2:32">
      <c r="B1443" s="32">
        <v>44222</v>
      </c>
      <c r="C1443" s="33" t="e">
        <f>VLOOKUP($B1443,大盤與近月台指!$A$4:$I$499,2,FALSE)</f>
        <v>#N/A</v>
      </c>
      <c r="D1443" s="34" t="e">
        <f>VLOOKUP($B1443,大盤與近月台指!$A$4:$I$499,3,FALSE)</f>
        <v>#N/A</v>
      </c>
      <c r="E1443" s="35" t="e">
        <f>VLOOKUP($B1443,大盤與近月台指!$A$4:$I$499,4,FALSE)</f>
        <v>#N/A</v>
      </c>
      <c r="F1443" s="33" t="e">
        <f>VLOOKUP($B1443,大盤與近月台指!$A$4:$I$499,5,FALSE)</f>
        <v>#N/A</v>
      </c>
      <c r="G1443" s="49" t="e">
        <f>VLOOKUP($B1443,三大法人買賣超!$A$4:$I$500,3,FALSE)</f>
        <v>#N/A</v>
      </c>
      <c r="H1443" s="34" t="e">
        <f>VLOOKUP($B1443,三大法人買賣超!$A$4:$I$500,5,FALSE)</f>
        <v>#N/A</v>
      </c>
      <c r="I1443" s="27" t="e">
        <f>VLOOKUP($B1443,三大法人買賣超!$A$4:$I$500,7,FALSE)</f>
        <v>#N/A</v>
      </c>
      <c r="J1443" s="27" t="e">
        <f>VLOOKUP($B1443,三大法人買賣超!$A$4:$I$500,9,FALSE)</f>
        <v>#N/A</v>
      </c>
      <c r="K1443" s="37">
        <f>新台幣匯率美元指數!B1444</f>
        <v>0</v>
      </c>
      <c r="L1443" s="38">
        <f>新台幣匯率美元指數!C1444</f>
        <v>0</v>
      </c>
      <c r="M1443" s="39">
        <f>新台幣匯率美元指數!D1444</f>
        <v>0</v>
      </c>
      <c r="N1443" s="27" t="e">
        <f>VLOOKUP($B1443,外資期貨未平倉口數!$A$4:$M$499,4,FALSE)</f>
        <v>#N/A</v>
      </c>
      <c r="O1443" s="27" t="e">
        <f>VLOOKUP($B1443,外資期貨未平倉口數!$A$4:$M$499,9,FALSE)</f>
        <v>#N/A</v>
      </c>
      <c r="P1443" s="27" t="e">
        <f>VLOOKUP($B1443,外資期貨未平倉口數!$A$4:$M$499,10,FALSE)</f>
        <v>#N/A</v>
      </c>
      <c r="Q1443" s="27" t="e">
        <f>VLOOKUP($B1443,外資期貨未平倉口數!$A$4:$M$499,11,FALSE)</f>
        <v>#N/A</v>
      </c>
      <c r="R1443" s="64" t="e">
        <f>VLOOKUP($B1443,選擇權未平倉餘額!$A$4:$I$500,6,FALSE)</f>
        <v>#N/A</v>
      </c>
      <c r="S1443" s="64" t="e">
        <f>VLOOKUP($B1443,選擇權未平倉餘額!$A$4:$I$500,7,FALSE)</f>
        <v>#N/A</v>
      </c>
      <c r="T1443" s="64" t="e">
        <f>VLOOKUP($B1443,選擇權未平倉餘額!$A$4:$I$500,8,FALSE)</f>
        <v>#N/A</v>
      </c>
      <c r="U1443" s="64" t="e">
        <f>VLOOKUP($B1443,選擇權未平倉餘額!$A$4:$I$500,9,FALSE)</f>
        <v>#N/A</v>
      </c>
      <c r="V1443" s="39" t="e">
        <f>VLOOKUP($B1443,臺指選擇權P_C_Ratios!$A$4:$C$500,3,FALSE)</f>
        <v>#N/A</v>
      </c>
      <c r="W1443" s="41" t="e">
        <f>VLOOKUP($B1443,散戶多空比!$A$6:$L$500,12,FALSE)</f>
        <v>#N/A</v>
      </c>
      <c r="X1443" s="40" t="e">
        <f>VLOOKUP($B1443,期貨大額交易人未沖銷部位!$A$4:$O$499,4,FALSE)</f>
        <v>#N/A</v>
      </c>
      <c r="Y1443" s="40" t="e">
        <f>VLOOKUP($B1443,期貨大額交易人未沖銷部位!$A$4:$O$499,7,FALSE)</f>
        <v>#N/A</v>
      </c>
      <c r="Z1443" s="40" t="e">
        <f>VLOOKUP($B1443,期貨大額交易人未沖銷部位!$A$4:$O$499,10,FALSE)</f>
        <v>#N/A</v>
      </c>
      <c r="AA1443" s="40" t="e">
        <f>VLOOKUP($B1443,期貨大額交易人未沖銷部位!$A$4:$O$499,13,FALSE)</f>
        <v>#N/A</v>
      </c>
      <c r="AB1443" s="40" t="e">
        <f>VLOOKUP($B1443,期貨大額交易人未沖銷部位!$A$4:$O$499,14,FALSE)</f>
        <v>#N/A</v>
      </c>
      <c r="AC1443" s="40" t="e">
        <f>VLOOKUP($B1443,期貨大額交易人未沖銷部位!$A$4:$O$499,15,FALSE)</f>
        <v>#N/A</v>
      </c>
      <c r="AD1443" s="33" t="e">
        <f>VLOOKUP($B1443,三大美股走勢!$A$4:$J$495,4,FALSE)</f>
        <v>#N/A</v>
      </c>
      <c r="AE1443" s="33" t="e">
        <f>VLOOKUP($B1443,三大美股走勢!$A$4:$J$495,7,FALSE)</f>
        <v>#N/A</v>
      </c>
      <c r="AF1443" s="33" t="e">
        <f>VLOOKUP($B1443,三大美股走勢!$A$4:$J$495,10,FALSE)</f>
        <v>#N/A</v>
      </c>
    </row>
    <row r="1444" spans="2:32">
      <c r="B1444" s="32">
        <v>44223</v>
      </c>
      <c r="C1444" s="33" t="e">
        <f>VLOOKUP($B1444,大盤與近月台指!$A$4:$I$499,2,FALSE)</f>
        <v>#N/A</v>
      </c>
      <c r="D1444" s="34" t="e">
        <f>VLOOKUP($B1444,大盤與近月台指!$A$4:$I$499,3,FALSE)</f>
        <v>#N/A</v>
      </c>
      <c r="E1444" s="35" t="e">
        <f>VLOOKUP($B1444,大盤與近月台指!$A$4:$I$499,4,FALSE)</f>
        <v>#N/A</v>
      </c>
      <c r="F1444" s="33" t="e">
        <f>VLOOKUP($B1444,大盤與近月台指!$A$4:$I$499,5,FALSE)</f>
        <v>#N/A</v>
      </c>
      <c r="G1444" s="49" t="e">
        <f>VLOOKUP($B1444,三大法人買賣超!$A$4:$I$500,3,FALSE)</f>
        <v>#N/A</v>
      </c>
      <c r="H1444" s="34" t="e">
        <f>VLOOKUP($B1444,三大法人買賣超!$A$4:$I$500,5,FALSE)</f>
        <v>#N/A</v>
      </c>
      <c r="I1444" s="27" t="e">
        <f>VLOOKUP($B1444,三大法人買賣超!$A$4:$I$500,7,FALSE)</f>
        <v>#N/A</v>
      </c>
      <c r="J1444" s="27" t="e">
        <f>VLOOKUP($B1444,三大法人買賣超!$A$4:$I$500,9,FALSE)</f>
        <v>#N/A</v>
      </c>
      <c r="K1444" s="37">
        <f>新台幣匯率美元指數!B1445</f>
        <v>0</v>
      </c>
      <c r="L1444" s="38">
        <f>新台幣匯率美元指數!C1445</f>
        <v>0</v>
      </c>
      <c r="M1444" s="39">
        <f>新台幣匯率美元指數!D1445</f>
        <v>0</v>
      </c>
      <c r="N1444" s="27" t="e">
        <f>VLOOKUP($B1444,外資期貨未平倉口數!$A$4:$M$499,4,FALSE)</f>
        <v>#N/A</v>
      </c>
      <c r="O1444" s="27" t="e">
        <f>VLOOKUP($B1444,外資期貨未平倉口數!$A$4:$M$499,9,FALSE)</f>
        <v>#N/A</v>
      </c>
      <c r="P1444" s="27" t="e">
        <f>VLOOKUP($B1444,外資期貨未平倉口數!$A$4:$M$499,10,FALSE)</f>
        <v>#N/A</v>
      </c>
      <c r="Q1444" s="27" t="e">
        <f>VLOOKUP($B1444,外資期貨未平倉口數!$A$4:$M$499,11,FALSE)</f>
        <v>#N/A</v>
      </c>
      <c r="R1444" s="64" t="e">
        <f>VLOOKUP($B1444,選擇權未平倉餘額!$A$4:$I$500,6,FALSE)</f>
        <v>#N/A</v>
      </c>
      <c r="S1444" s="64" t="e">
        <f>VLOOKUP($B1444,選擇權未平倉餘額!$A$4:$I$500,7,FALSE)</f>
        <v>#N/A</v>
      </c>
      <c r="T1444" s="64" t="e">
        <f>VLOOKUP($B1444,選擇權未平倉餘額!$A$4:$I$500,8,FALSE)</f>
        <v>#N/A</v>
      </c>
      <c r="U1444" s="64" t="e">
        <f>VLOOKUP($B1444,選擇權未平倉餘額!$A$4:$I$500,9,FALSE)</f>
        <v>#N/A</v>
      </c>
      <c r="V1444" s="39" t="e">
        <f>VLOOKUP($B1444,臺指選擇權P_C_Ratios!$A$4:$C$500,3,FALSE)</f>
        <v>#N/A</v>
      </c>
      <c r="W1444" s="41" t="e">
        <f>VLOOKUP($B1444,散戶多空比!$A$6:$L$500,12,FALSE)</f>
        <v>#N/A</v>
      </c>
      <c r="X1444" s="40" t="e">
        <f>VLOOKUP($B1444,期貨大額交易人未沖銷部位!$A$4:$O$499,4,FALSE)</f>
        <v>#N/A</v>
      </c>
      <c r="Y1444" s="40" t="e">
        <f>VLOOKUP($B1444,期貨大額交易人未沖銷部位!$A$4:$O$499,7,FALSE)</f>
        <v>#N/A</v>
      </c>
      <c r="Z1444" s="40" t="e">
        <f>VLOOKUP($B1444,期貨大額交易人未沖銷部位!$A$4:$O$499,10,FALSE)</f>
        <v>#N/A</v>
      </c>
      <c r="AA1444" s="40" t="e">
        <f>VLOOKUP($B1444,期貨大額交易人未沖銷部位!$A$4:$O$499,13,FALSE)</f>
        <v>#N/A</v>
      </c>
      <c r="AB1444" s="40" t="e">
        <f>VLOOKUP($B1444,期貨大額交易人未沖銷部位!$A$4:$O$499,14,FALSE)</f>
        <v>#N/A</v>
      </c>
      <c r="AC1444" s="40" t="e">
        <f>VLOOKUP($B1444,期貨大額交易人未沖銷部位!$A$4:$O$499,15,FALSE)</f>
        <v>#N/A</v>
      </c>
      <c r="AD1444" s="33" t="e">
        <f>VLOOKUP($B1444,三大美股走勢!$A$4:$J$495,4,FALSE)</f>
        <v>#N/A</v>
      </c>
      <c r="AE1444" s="33" t="e">
        <f>VLOOKUP($B1444,三大美股走勢!$A$4:$J$495,7,FALSE)</f>
        <v>#N/A</v>
      </c>
      <c r="AF1444" s="33" t="e">
        <f>VLOOKUP($B1444,三大美股走勢!$A$4:$J$495,10,FALSE)</f>
        <v>#N/A</v>
      </c>
    </row>
    <row r="1445" spans="2:32">
      <c r="B1445" s="32">
        <v>44224</v>
      </c>
      <c r="C1445" s="33" t="e">
        <f>VLOOKUP($B1445,大盤與近月台指!$A$4:$I$499,2,FALSE)</f>
        <v>#N/A</v>
      </c>
      <c r="D1445" s="34" t="e">
        <f>VLOOKUP($B1445,大盤與近月台指!$A$4:$I$499,3,FALSE)</f>
        <v>#N/A</v>
      </c>
      <c r="E1445" s="35" t="e">
        <f>VLOOKUP($B1445,大盤與近月台指!$A$4:$I$499,4,FALSE)</f>
        <v>#N/A</v>
      </c>
      <c r="F1445" s="33" t="e">
        <f>VLOOKUP($B1445,大盤與近月台指!$A$4:$I$499,5,FALSE)</f>
        <v>#N/A</v>
      </c>
      <c r="G1445" s="49" t="e">
        <f>VLOOKUP($B1445,三大法人買賣超!$A$4:$I$500,3,FALSE)</f>
        <v>#N/A</v>
      </c>
      <c r="H1445" s="34" t="e">
        <f>VLOOKUP($B1445,三大法人買賣超!$A$4:$I$500,5,FALSE)</f>
        <v>#N/A</v>
      </c>
      <c r="I1445" s="27" t="e">
        <f>VLOOKUP($B1445,三大法人買賣超!$A$4:$I$500,7,FALSE)</f>
        <v>#N/A</v>
      </c>
      <c r="J1445" s="27" t="e">
        <f>VLOOKUP($B1445,三大法人買賣超!$A$4:$I$500,9,FALSE)</f>
        <v>#N/A</v>
      </c>
      <c r="K1445" s="37">
        <f>新台幣匯率美元指數!B1446</f>
        <v>0</v>
      </c>
      <c r="L1445" s="38">
        <f>新台幣匯率美元指數!C1446</f>
        <v>0</v>
      </c>
      <c r="M1445" s="39">
        <f>新台幣匯率美元指數!D1446</f>
        <v>0</v>
      </c>
      <c r="N1445" s="27" t="e">
        <f>VLOOKUP($B1445,外資期貨未平倉口數!$A$4:$M$499,4,FALSE)</f>
        <v>#N/A</v>
      </c>
      <c r="O1445" s="27" t="e">
        <f>VLOOKUP($B1445,外資期貨未平倉口數!$A$4:$M$499,9,FALSE)</f>
        <v>#N/A</v>
      </c>
      <c r="P1445" s="27" t="e">
        <f>VLOOKUP($B1445,外資期貨未平倉口數!$A$4:$M$499,10,FALSE)</f>
        <v>#N/A</v>
      </c>
      <c r="Q1445" s="27" t="e">
        <f>VLOOKUP($B1445,外資期貨未平倉口數!$A$4:$M$499,11,FALSE)</f>
        <v>#N/A</v>
      </c>
      <c r="R1445" s="64" t="e">
        <f>VLOOKUP($B1445,選擇權未平倉餘額!$A$4:$I$500,6,FALSE)</f>
        <v>#N/A</v>
      </c>
      <c r="S1445" s="64" t="e">
        <f>VLOOKUP($B1445,選擇權未平倉餘額!$A$4:$I$500,7,FALSE)</f>
        <v>#N/A</v>
      </c>
      <c r="T1445" s="64" t="e">
        <f>VLOOKUP($B1445,選擇權未平倉餘額!$A$4:$I$500,8,FALSE)</f>
        <v>#N/A</v>
      </c>
      <c r="U1445" s="64" t="e">
        <f>VLOOKUP($B1445,選擇權未平倉餘額!$A$4:$I$500,9,FALSE)</f>
        <v>#N/A</v>
      </c>
      <c r="V1445" s="39" t="e">
        <f>VLOOKUP($B1445,臺指選擇權P_C_Ratios!$A$4:$C$500,3,FALSE)</f>
        <v>#N/A</v>
      </c>
      <c r="W1445" s="41" t="e">
        <f>VLOOKUP($B1445,散戶多空比!$A$6:$L$500,12,FALSE)</f>
        <v>#N/A</v>
      </c>
      <c r="X1445" s="40" t="e">
        <f>VLOOKUP($B1445,期貨大額交易人未沖銷部位!$A$4:$O$499,4,FALSE)</f>
        <v>#N/A</v>
      </c>
      <c r="Y1445" s="40" t="e">
        <f>VLOOKUP($B1445,期貨大額交易人未沖銷部位!$A$4:$O$499,7,FALSE)</f>
        <v>#N/A</v>
      </c>
      <c r="Z1445" s="40" t="e">
        <f>VLOOKUP($B1445,期貨大額交易人未沖銷部位!$A$4:$O$499,10,FALSE)</f>
        <v>#N/A</v>
      </c>
      <c r="AA1445" s="40" t="e">
        <f>VLOOKUP($B1445,期貨大額交易人未沖銷部位!$A$4:$O$499,13,FALSE)</f>
        <v>#N/A</v>
      </c>
      <c r="AB1445" s="40" t="e">
        <f>VLOOKUP($B1445,期貨大額交易人未沖銷部位!$A$4:$O$499,14,FALSE)</f>
        <v>#N/A</v>
      </c>
      <c r="AC1445" s="40" t="e">
        <f>VLOOKUP($B1445,期貨大額交易人未沖銷部位!$A$4:$O$499,15,FALSE)</f>
        <v>#N/A</v>
      </c>
      <c r="AD1445" s="33" t="e">
        <f>VLOOKUP($B1445,三大美股走勢!$A$4:$J$495,4,FALSE)</f>
        <v>#N/A</v>
      </c>
      <c r="AE1445" s="33" t="e">
        <f>VLOOKUP($B1445,三大美股走勢!$A$4:$J$495,7,FALSE)</f>
        <v>#N/A</v>
      </c>
      <c r="AF1445" s="33" t="e">
        <f>VLOOKUP($B1445,三大美股走勢!$A$4:$J$495,10,FALSE)</f>
        <v>#N/A</v>
      </c>
    </row>
    <row r="1446" spans="2:32">
      <c r="B1446" s="32">
        <v>44225</v>
      </c>
      <c r="C1446" s="33" t="e">
        <f>VLOOKUP($B1446,大盤與近月台指!$A$4:$I$499,2,FALSE)</f>
        <v>#N/A</v>
      </c>
      <c r="D1446" s="34" t="e">
        <f>VLOOKUP($B1446,大盤與近月台指!$A$4:$I$499,3,FALSE)</f>
        <v>#N/A</v>
      </c>
      <c r="E1446" s="35" t="e">
        <f>VLOOKUP($B1446,大盤與近月台指!$A$4:$I$499,4,FALSE)</f>
        <v>#N/A</v>
      </c>
      <c r="F1446" s="33" t="e">
        <f>VLOOKUP($B1446,大盤與近月台指!$A$4:$I$499,5,FALSE)</f>
        <v>#N/A</v>
      </c>
      <c r="G1446" s="49" t="e">
        <f>VLOOKUP($B1446,三大法人買賣超!$A$4:$I$500,3,FALSE)</f>
        <v>#N/A</v>
      </c>
      <c r="H1446" s="34" t="e">
        <f>VLOOKUP($B1446,三大法人買賣超!$A$4:$I$500,5,FALSE)</f>
        <v>#N/A</v>
      </c>
      <c r="I1446" s="27" t="e">
        <f>VLOOKUP($B1446,三大法人買賣超!$A$4:$I$500,7,FALSE)</f>
        <v>#N/A</v>
      </c>
      <c r="J1446" s="27" t="e">
        <f>VLOOKUP($B1446,三大法人買賣超!$A$4:$I$500,9,FALSE)</f>
        <v>#N/A</v>
      </c>
      <c r="K1446" s="37">
        <f>新台幣匯率美元指數!B1447</f>
        <v>0</v>
      </c>
      <c r="L1446" s="38">
        <f>新台幣匯率美元指數!C1447</f>
        <v>0</v>
      </c>
      <c r="M1446" s="39">
        <f>新台幣匯率美元指數!D1447</f>
        <v>0</v>
      </c>
      <c r="N1446" s="27" t="e">
        <f>VLOOKUP($B1446,外資期貨未平倉口數!$A$4:$M$499,4,FALSE)</f>
        <v>#N/A</v>
      </c>
      <c r="O1446" s="27" t="e">
        <f>VLOOKUP($B1446,外資期貨未平倉口數!$A$4:$M$499,9,FALSE)</f>
        <v>#N/A</v>
      </c>
      <c r="P1446" s="27" t="e">
        <f>VLOOKUP($B1446,外資期貨未平倉口數!$A$4:$M$499,10,FALSE)</f>
        <v>#N/A</v>
      </c>
      <c r="Q1446" s="27" t="e">
        <f>VLOOKUP($B1446,外資期貨未平倉口數!$A$4:$M$499,11,FALSE)</f>
        <v>#N/A</v>
      </c>
      <c r="R1446" s="64" t="e">
        <f>VLOOKUP($B1446,選擇權未平倉餘額!$A$4:$I$500,6,FALSE)</f>
        <v>#N/A</v>
      </c>
      <c r="S1446" s="64" t="e">
        <f>VLOOKUP($B1446,選擇權未平倉餘額!$A$4:$I$500,7,FALSE)</f>
        <v>#N/A</v>
      </c>
      <c r="T1446" s="64" t="e">
        <f>VLOOKUP($B1446,選擇權未平倉餘額!$A$4:$I$500,8,FALSE)</f>
        <v>#N/A</v>
      </c>
      <c r="U1446" s="64" t="e">
        <f>VLOOKUP($B1446,選擇權未平倉餘額!$A$4:$I$500,9,FALSE)</f>
        <v>#N/A</v>
      </c>
      <c r="V1446" s="39" t="e">
        <f>VLOOKUP($B1446,臺指選擇權P_C_Ratios!$A$4:$C$500,3,FALSE)</f>
        <v>#N/A</v>
      </c>
      <c r="W1446" s="41" t="e">
        <f>VLOOKUP($B1446,散戶多空比!$A$6:$L$500,12,FALSE)</f>
        <v>#N/A</v>
      </c>
      <c r="X1446" s="40" t="e">
        <f>VLOOKUP($B1446,期貨大額交易人未沖銷部位!$A$4:$O$499,4,FALSE)</f>
        <v>#N/A</v>
      </c>
      <c r="Y1446" s="40" t="e">
        <f>VLOOKUP($B1446,期貨大額交易人未沖銷部位!$A$4:$O$499,7,FALSE)</f>
        <v>#N/A</v>
      </c>
      <c r="Z1446" s="40" t="e">
        <f>VLOOKUP($B1446,期貨大額交易人未沖銷部位!$A$4:$O$499,10,FALSE)</f>
        <v>#N/A</v>
      </c>
      <c r="AA1446" s="40" t="e">
        <f>VLOOKUP($B1446,期貨大額交易人未沖銷部位!$A$4:$O$499,13,FALSE)</f>
        <v>#N/A</v>
      </c>
      <c r="AB1446" s="40" t="e">
        <f>VLOOKUP($B1446,期貨大額交易人未沖銷部位!$A$4:$O$499,14,FALSE)</f>
        <v>#N/A</v>
      </c>
      <c r="AC1446" s="40" t="e">
        <f>VLOOKUP($B1446,期貨大額交易人未沖銷部位!$A$4:$O$499,15,FALSE)</f>
        <v>#N/A</v>
      </c>
      <c r="AD1446" s="33" t="e">
        <f>VLOOKUP($B1446,三大美股走勢!$A$4:$J$495,4,FALSE)</f>
        <v>#N/A</v>
      </c>
      <c r="AE1446" s="33" t="e">
        <f>VLOOKUP($B1446,三大美股走勢!$A$4:$J$495,7,FALSE)</f>
        <v>#N/A</v>
      </c>
      <c r="AF1446" s="33" t="e">
        <f>VLOOKUP($B1446,三大美股走勢!$A$4:$J$495,10,FALSE)</f>
        <v>#N/A</v>
      </c>
    </row>
    <row r="1447" spans="2:32">
      <c r="B1447" s="32">
        <v>44226</v>
      </c>
      <c r="C1447" s="33" t="e">
        <f>VLOOKUP($B1447,大盤與近月台指!$A$4:$I$499,2,FALSE)</f>
        <v>#N/A</v>
      </c>
      <c r="D1447" s="34" t="e">
        <f>VLOOKUP($B1447,大盤與近月台指!$A$4:$I$499,3,FALSE)</f>
        <v>#N/A</v>
      </c>
      <c r="E1447" s="35" t="e">
        <f>VLOOKUP($B1447,大盤與近月台指!$A$4:$I$499,4,FALSE)</f>
        <v>#N/A</v>
      </c>
      <c r="F1447" s="33" t="e">
        <f>VLOOKUP($B1447,大盤與近月台指!$A$4:$I$499,5,FALSE)</f>
        <v>#N/A</v>
      </c>
      <c r="G1447" s="49" t="e">
        <f>VLOOKUP($B1447,三大法人買賣超!$A$4:$I$500,3,FALSE)</f>
        <v>#N/A</v>
      </c>
      <c r="H1447" s="34" t="e">
        <f>VLOOKUP($B1447,三大法人買賣超!$A$4:$I$500,5,FALSE)</f>
        <v>#N/A</v>
      </c>
      <c r="I1447" s="27" t="e">
        <f>VLOOKUP($B1447,三大法人買賣超!$A$4:$I$500,7,FALSE)</f>
        <v>#N/A</v>
      </c>
      <c r="J1447" s="27" t="e">
        <f>VLOOKUP($B1447,三大法人買賣超!$A$4:$I$500,9,FALSE)</f>
        <v>#N/A</v>
      </c>
      <c r="K1447" s="37">
        <f>新台幣匯率美元指數!B1448</f>
        <v>0</v>
      </c>
      <c r="L1447" s="38">
        <f>新台幣匯率美元指數!C1448</f>
        <v>0</v>
      </c>
      <c r="M1447" s="39">
        <f>新台幣匯率美元指數!D1448</f>
        <v>0</v>
      </c>
      <c r="N1447" s="27" t="e">
        <f>VLOOKUP($B1447,外資期貨未平倉口數!$A$4:$M$499,4,FALSE)</f>
        <v>#N/A</v>
      </c>
      <c r="O1447" s="27" t="e">
        <f>VLOOKUP($B1447,外資期貨未平倉口數!$A$4:$M$499,9,FALSE)</f>
        <v>#N/A</v>
      </c>
      <c r="P1447" s="27" t="e">
        <f>VLOOKUP($B1447,外資期貨未平倉口數!$A$4:$M$499,10,FALSE)</f>
        <v>#N/A</v>
      </c>
      <c r="Q1447" s="27" t="e">
        <f>VLOOKUP($B1447,外資期貨未平倉口數!$A$4:$M$499,11,FALSE)</f>
        <v>#N/A</v>
      </c>
      <c r="R1447" s="64" t="e">
        <f>VLOOKUP($B1447,選擇權未平倉餘額!$A$4:$I$500,6,FALSE)</f>
        <v>#N/A</v>
      </c>
      <c r="S1447" s="64" t="e">
        <f>VLOOKUP($B1447,選擇權未平倉餘額!$A$4:$I$500,7,FALSE)</f>
        <v>#N/A</v>
      </c>
      <c r="T1447" s="64" t="e">
        <f>VLOOKUP($B1447,選擇權未平倉餘額!$A$4:$I$500,8,FALSE)</f>
        <v>#N/A</v>
      </c>
      <c r="U1447" s="64" t="e">
        <f>VLOOKUP($B1447,選擇權未平倉餘額!$A$4:$I$500,9,FALSE)</f>
        <v>#N/A</v>
      </c>
      <c r="V1447" s="39" t="e">
        <f>VLOOKUP($B1447,臺指選擇權P_C_Ratios!$A$4:$C$500,3,FALSE)</f>
        <v>#N/A</v>
      </c>
      <c r="W1447" s="41" t="e">
        <f>VLOOKUP($B1447,散戶多空比!$A$6:$L$500,12,FALSE)</f>
        <v>#N/A</v>
      </c>
      <c r="X1447" s="40" t="e">
        <f>VLOOKUP($B1447,期貨大額交易人未沖銷部位!$A$4:$O$499,4,FALSE)</f>
        <v>#N/A</v>
      </c>
      <c r="Y1447" s="40" t="e">
        <f>VLOOKUP($B1447,期貨大額交易人未沖銷部位!$A$4:$O$499,7,FALSE)</f>
        <v>#N/A</v>
      </c>
      <c r="Z1447" s="40" t="e">
        <f>VLOOKUP($B1447,期貨大額交易人未沖銷部位!$A$4:$O$499,10,FALSE)</f>
        <v>#N/A</v>
      </c>
      <c r="AA1447" s="40" t="e">
        <f>VLOOKUP($B1447,期貨大額交易人未沖銷部位!$A$4:$O$499,13,FALSE)</f>
        <v>#N/A</v>
      </c>
      <c r="AB1447" s="40" t="e">
        <f>VLOOKUP($B1447,期貨大額交易人未沖銷部位!$A$4:$O$499,14,FALSE)</f>
        <v>#N/A</v>
      </c>
      <c r="AC1447" s="40" t="e">
        <f>VLOOKUP($B1447,期貨大額交易人未沖銷部位!$A$4:$O$499,15,FALSE)</f>
        <v>#N/A</v>
      </c>
      <c r="AD1447" s="33" t="e">
        <f>VLOOKUP($B1447,三大美股走勢!$A$4:$J$495,4,FALSE)</f>
        <v>#N/A</v>
      </c>
      <c r="AE1447" s="33" t="e">
        <f>VLOOKUP($B1447,三大美股走勢!$A$4:$J$495,7,FALSE)</f>
        <v>#N/A</v>
      </c>
      <c r="AF1447" s="33" t="e">
        <f>VLOOKUP($B1447,三大美股走勢!$A$4:$J$495,10,FALSE)</f>
        <v>#N/A</v>
      </c>
    </row>
    <row r="1448" spans="2:32">
      <c r="B1448" s="32">
        <v>44227</v>
      </c>
      <c r="C1448" s="33" t="e">
        <f>VLOOKUP($B1448,大盤與近月台指!$A$4:$I$499,2,FALSE)</f>
        <v>#N/A</v>
      </c>
      <c r="D1448" s="34" t="e">
        <f>VLOOKUP($B1448,大盤與近月台指!$A$4:$I$499,3,FALSE)</f>
        <v>#N/A</v>
      </c>
      <c r="E1448" s="35" t="e">
        <f>VLOOKUP($B1448,大盤與近月台指!$A$4:$I$499,4,FALSE)</f>
        <v>#N/A</v>
      </c>
      <c r="F1448" s="33" t="e">
        <f>VLOOKUP($B1448,大盤與近月台指!$A$4:$I$499,5,FALSE)</f>
        <v>#N/A</v>
      </c>
      <c r="G1448" s="49" t="e">
        <f>VLOOKUP($B1448,三大法人買賣超!$A$4:$I$500,3,FALSE)</f>
        <v>#N/A</v>
      </c>
      <c r="H1448" s="34" t="e">
        <f>VLOOKUP($B1448,三大法人買賣超!$A$4:$I$500,5,FALSE)</f>
        <v>#N/A</v>
      </c>
      <c r="I1448" s="27" t="e">
        <f>VLOOKUP($B1448,三大法人買賣超!$A$4:$I$500,7,FALSE)</f>
        <v>#N/A</v>
      </c>
      <c r="J1448" s="27" t="e">
        <f>VLOOKUP($B1448,三大法人買賣超!$A$4:$I$500,9,FALSE)</f>
        <v>#N/A</v>
      </c>
      <c r="K1448" s="37">
        <f>新台幣匯率美元指數!B1449</f>
        <v>0</v>
      </c>
      <c r="L1448" s="38">
        <f>新台幣匯率美元指數!C1449</f>
        <v>0</v>
      </c>
      <c r="M1448" s="39">
        <f>新台幣匯率美元指數!D1449</f>
        <v>0</v>
      </c>
      <c r="N1448" s="27" t="e">
        <f>VLOOKUP($B1448,外資期貨未平倉口數!$A$4:$M$499,4,FALSE)</f>
        <v>#N/A</v>
      </c>
      <c r="O1448" s="27" t="e">
        <f>VLOOKUP($B1448,外資期貨未平倉口數!$A$4:$M$499,9,FALSE)</f>
        <v>#N/A</v>
      </c>
      <c r="P1448" s="27" t="e">
        <f>VLOOKUP($B1448,外資期貨未平倉口數!$A$4:$M$499,10,FALSE)</f>
        <v>#N/A</v>
      </c>
      <c r="Q1448" s="27" t="e">
        <f>VLOOKUP($B1448,外資期貨未平倉口數!$A$4:$M$499,11,FALSE)</f>
        <v>#N/A</v>
      </c>
      <c r="R1448" s="64" t="e">
        <f>VLOOKUP($B1448,選擇權未平倉餘額!$A$4:$I$500,6,FALSE)</f>
        <v>#N/A</v>
      </c>
      <c r="S1448" s="64" t="e">
        <f>VLOOKUP($B1448,選擇權未平倉餘額!$A$4:$I$500,7,FALSE)</f>
        <v>#N/A</v>
      </c>
      <c r="T1448" s="64" t="e">
        <f>VLOOKUP($B1448,選擇權未平倉餘額!$A$4:$I$500,8,FALSE)</f>
        <v>#N/A</v>
      </c>
      <c r="U1448" s="64" t="e">
        <f>VLOOKUP($B1448,選擇權未平倉餘額!$A$4:$I$500,9,FALSE)</f>
        <v>#N/A</v>
      </c>
      <c r="V1448" s="39" t="e">
        <f>VLOOKUP($B1448,臺指選擇權P_C_Ratios!$A$4:$C$500,3,FALSE)</f>
        <v>#N/A</v>
      </c>
      <c r="W1448" s="41" t="e">
        <f>VLOOKUP($B1448,散戶多空比!$A$6:$L$500,12,FALSE)</f>
        <v>#N/A</v>
      </c>
      <c r="X1448" s="40" t="e">
        <f>VLOOKUP($B1448,期貨大額交易人未沖銷部位!$A$4:$O$499,4,FALSE)</f>
        <v>#N/A</v>
      </c>
      <c r="Y1448" s="40" t="e">
        <f>VLOOKUP($B1448,期貨大額交易人未沖銷部位!$A$4:$O$499,7,FALSE)</f>
        <v>#N/A</v>
      </c>
      <c r="Z1448" s="40" t="e">
        <f>VLOOKUP($B1448,期貨大額交易人未沖銷部位!$A$4:$O$499,10,FALSE)</f>
        <v>#N/A</v>
      </c>
      <c r="AA1448" s="40" t="e">
        <f>VLOOKUP($B1448,期貨大額交易人未沖銷部位!$A$4:$O$499,13,FALSE)</f>
        <v>#N/A</v>
      </c>
      <c r="AB1448" s="40" t="e">
        <f>VLOOKUP($B1448,期貨大額交易人未沖銷部位!$A$4:$O$499,14,FALSE)</f>
        <v>#N/A</v>
      </c>
      <c r="AC1448" s="40" t="e">
        <f>VLOOKUP($B1448,期貨大額交易人未沖銷部位!$A$4:$O$499,15,FALSE)</f>
        <v>#N/A</v>
      </c>
      <c r="AD1448" s="33" t="e">
        <f>VLOOKUP($B1448,三大美股走勢!$A$4:$J$495,4,FALSE)</f>
        <v>#N/A</v>
      </c>
      <c r="AE1448" s="33" t="e">
        <f>VLOOKUP($B1448,三大美股走勢!$A$4:$J$495,7,FALSE)</f>
        <v>#N/A</v>
      </c>
      <c r="AF1448" s="33" t="e">
        <f>VLOOKUP($B1448,三大美股走勢!$A$4:$J$495,10,FALSE)</f>
        <v>#N/A</v>
      </c>
    </row>
    <row r="1449" spans="2:32">
      <c r="B1449" s="32">
        <v>44228</v>
      </c>
      <c r="C1449" s="33" t="e">
        <f>VLOOKUP($B1449,大盤與近月台指!$A$4:$I$499,2,FALSE)</f>
        <v>#N/A</v>
      </c>
      <c r="D1449" s="34" t="e">
        <f>VLOOKUP($B1449,大盤與近月台指!$A$4:$I$499,3,FALSE)</f>
        <v>#N/A</v>
      </c>
      <c r="E1449" s="35" t="e">
        <f>VLOOKUP($B1449,大盤與近月台指!$A$4:$I$499,4,FALSE)</f>
        <v>#N/A</v>
      </c>
      <c r="F1449" s="33" t="e">
        <f>VLOOKUP($B1449,大盤與近月台指!$A$4:$I$499,5,FALSE)</f>
        <v>#N/A</v>
      </c>
      <c r="G1449" s="49" t="e">
        <f>VLOOKUP($B1449,三大法人買賣超!$A$4:$I$500,3,FALSE)</f>
        <v>#N/A</v>
      </c>
      <c r="H1449" s="34" t="e">
        <f>VLOOKUP($B1449,三大法人買賣超!$A$4:$I$500,5,FALSE)</f>
        <v>#N/A</v>
      </c>
      <c r="I1449" s="27" t="e">
        <f>VLOOKUP($B1449,三大法人買賣超!$A$4:$I$500,7,FALSE)</f>
        <v>#N/A</v>
      </c>
      <c r="J1449" s="27" t="e">
        <f>VLOOKUP($B1449,三大法人買賣超!$A$4:$I$500,9,FALSE)</f>
        <v>#N/A</v>
      </c>
      <c r="K1449" s="37">
        <f>新台幣匯率美元指數!B1450</f>
        <v>0</v>
      </c>
      <c r="L1449" s="38">
        <f>新台幣匯率美元指數!C1450</f>
        <v>0</v>
      </c>
      <c r="M1449" s="39">
        <f>新台幣匯率美元指數!D1450</f>
        <v>0</v>
      </c>
      <c r="N1449" s="27" t="e">
        <f>VLOOKUP($B1449,外資期貨未平倉口數!$A$4:$M$499,4,FALSE)</f>
        <v>#N/A</v>
      </c>
      <c r="O1449" s="27" t="e">
        <f>VLOOKUP($B1449,外資期貨未平倉口數!$A$4:$M$499,9,FALSE)</f>
        <v>#N/A</v>
      </c>
      <c r="P1449" s="27" t="e">
        <f>VLOOKUP($B1449,外資期貨未平倉口數!$A$4:$M$499,10,FALSE)</f>
        <v>#N/A</v>
      </c>
      <c r="Q1449" s="27" t="e">
        <f>VLOOKUP($B1449,外資期貨未平倉口數!$A$4:$M$499,11,FALSE)</f>
        <v>#N/A</v>
      </c>
      <c r="R1449" s="64" t="e">
        <f>VLOOKUP($B1449,選擇權未平倉餘額!$A$4:$I$500,6,FALSE)</f>
        <v>#N/A</v>
      </c>
      <c r="S1449" s="64" t="e">
        <f>VLOOKUP($B1449,選擇權未平倉餘額!$A$4:$I$500,7,FALSE)</f>
        <v>#N/A</v>
      </c>
      <c r="T1449" s="64" t="e">
        <f>VLOOKUP($B1449,選擇權未平倉餘額!$A$4:$I$500,8,FALSE)</f>
        <v>#N/A</v>
      </c>
      <c r="U1449" s="64" t="e">
        <f>VLOOKUP($B1449,選擇權未平倉餘額!$A$4:$I$500,9,FALSE)</f>
        <v>#N/A</v>
      </c>
      <c r="V1449" s="39" t="e">
        <f>VLOOKUP($B1449,臺指選擇權P_C_Ratios!$A$4:$C$500,3,FALSE)</f>
        <v>#N/A</v>
      </c>
      <c r="W1449" s="41" t="e">
        <f>VLOOKUP($B1449,散戶多空比!$A$6:$L$500,12,FALSE)</f>
        <v>#N/A</v>
      </c>
      <c r="X1449" s="40" t="e">
        <f>VLOOKUP($B1449,期貨大額交易人未沖銷部位!$A$4:$O$499,4,FALSE)</f>
        <v>#N/A</v>
      </c>
      <c r="Y1449" s="40" t="e">
        <f>VLOOKUP($B1449,期貨大額交易人未沖銷部位!$A$4:$O$499,7,FALSE)</f>
        <v>#N/A</v>
      </c>
      <c r="Z1449" s="40" t="e">
        <f>VLOOKUP($B1449,期貨大額交易人未沖銷部位!$A$4:$O$499,10,FALSE)</f>
        <v>#N/A</v>
      </c>
      <c r="AA1449" s="40" t="e">
        <f>VLOOKUP($B1449,期貨大額交易人未沖銷部位!$A$4:$O$499,13,FALSE)</f>
        <v>#N/A</v>
      </c>
      <c r="AB1449" s="40" t="e">
        <f>VLOOKUP($B1449,期貨大額交易人未沖銷部位!$A$4:$O$499,14,FALSE)</f>
        <v>#N/A</v>
      </c>
      <c r="AC1449" s="40" t="e">
        <f>VLOOKUP($B1449,期貨大額交易人未沖銷部位!$A$4:$O$499,15,FALSE)</f>
        <v>#N/A</v>
      </c>
      <c r="AD1449" s="33" t="e">
        <f>VLOOKUP($B1449,三大美股走勢!$A$4:$J$495,4,FALSE)</f>
        <v>#N/A</v>
      </c>
      <c r="AE1449" s="33" t="e">
        <f>VLOOKUP($B1449,三大美股走勢!$A$4:$J$495,7,FALSE)</f>
        <v>#N/A</v>
      </c>
      <c r="AF1449" s="33" t="e">
        <f>VLOOKUP($B1449,三大美股走勢!$A$4:$J$495,10,FALSE)</f>
        <v>#N/A</v>
      </c>
    </row>
    <row r="1450" spans="2:32">
      <c r="B1450" s="32">
        <v>44229</v>
      </c>
      <c r="C1450" s="33" t="e">
        <f>VLOOKUP($B1450,大盤與近月台指!$A$4:$I$499,2,FALSE)</f>
        <v>#N/A</v>
      </c>
      <c r="D1450" s="34" t="e">
        <f>VLOOKUP($B1450,大盤與近月台指!$A$4:$I$499,3,FALSE)</f>
        <v>#N/A</v>
      </c>
      <c r="E1450" s="35" t="e">
        <f>VLOOKUP($B1450,大盤與近月台指!$A$4:$I$499,4,FALSE)</f>
        <v>#N/A</v>
      </c>
      <c r="F1450" s="33" t="e">
        <f>VLOOKUP($B1450,大盤與近月台指!$A$4:$I$499,5,FALSE)</f>
        <v>#N/A</v>
      </c>
      <c r="G1450" s="49" t="e">
        <f>VLOOKUP($B1450,三大法人買賣超!$A$4:$I$500,3,FALSE)</f>
        <v>#N/A</v>
      </c>
      <c r="H1450" s="34" t="e">
        <f>VLOOKUP($B1450,三大法人買賣超!$A$4:$I$500,5,FALSE)</f>
        <v>#N/A</v>
      </c>
      <c r="I1450" s="27" t="e">
        <f>VLOOKUP($B1450,三大法人買賣超!$A$4:$I$500,7,FALSE)</f>
        <v>#N/A</v>
      </c>
      <c r="J1450" s="27" t="e">
        <f>VLOOKUP($B1450,三大法人買賣超!$A$4:$I$500,9,FALSE)</f>
        <v>#N/A</v>
      </c>
      <c r="K1450" s="37">
        <f>新台幣匯率美元指數!B1451</f>
        <v>0</v>
      </c>
      <c r="L1450" s="38">
        <f>新台幣匯率美元指數!C1451</f>
        <v>0</v>
      </c>
      <c r="M1450" s="39">
        <f>新台幣匯率美元指數!D1451</f>
        <v>0</v>
      </c>
      <c r="N1450" s="27" t="e">
        <f>VLOOKUP($B1450,外資期貨未平倉口數!$A$4:$M$499,4,FALSE)</f>
        <v>#N/A</v>
      </c>
      <c r="O1450" s="27" t="e">
        <f>VLOOKUP($B1450,外資期貨未平倉口數!$A$4:$M$499,9,FALSE)</f>
        <v>#N/A</v>
      </c>
      <c r="P1450" s="27" t="e">
        <f>VLOOKUP($B1450,外資期貨未平倉口數!$A$4:$M$499,10,FALSE)</f>
        <v>#N/A</v>
      </c>
      <c r="Q1450" s="27" t="e">
        <f>VLOOKUP($B1450,外資期貨未平倉口數!$A$4:$M$499,11,FALSE)</f>
        <v>#N/A</v>
      </c>
      <c r="R1450" s="64" t="e">
        <f>VLOOKUP($B1450,選擇權未平倉餘額!$A$4:$I$500,6,FALSE)</f>
        <v>#N/A</v>
      </c>
      <c r="S1450" s="64" t="e">
        <f>VLOOKUP($B1450,選擇權未平倉餘額!$A$4:$I$500,7,FALSE)</f>
        <v>#N/A</v>
      </c>
      <c r="T1450" s="64" t="e">
        <f>VLOOKUP($B1450,選擇權未平倉餘額!$A$4:$I$500,8,FALSE)</f>
        <v>#N/A</v>
      </c>
      <c r="U1450" s="64" t="e">
        <f>VLOOKUP($B1450,選擇權未平倉餘額!$A$4:$I$500,9,FALSE)</f>
        <v>#N/A</v>
      </c>
      <c r="V1450" s="39" t="e">
        <f>VLOOKUP($B1450,臺指選擇權P_C_Ratios!$A$4:$C$500,3,FALSE)</f>
        <v>#N/A</v>
      </c>
      <c r="W1450" s="41" t="e">
        <f>VLOOKUP($B1450,散戶多空比!$A$6:$L$500,12,FALSE)</f>
        <v>#N/A</v>
      </c>
      <c r="X1450" s="40" t="e">
        <f>VLOOKUP($B1450,期貨大額交易人未沖銷部位!$A$4:$O$499,4,FALSE)</f>
        <v>#N/A</v>
      </c>
      <c r="Y1450" s="40" t="e">
        <f>VLOOKUP($B1450,期貨大額交易人未沖銷部位!$A$4:$O$499,7,FALSE)</f>
        <v>#N/A</v>
      </c>
      <c r="Z1450" s="40" t="e">
        <f>VLOOKUP($B1450,期貨大額交易人未沖銷部位!$A$4:$O$499,10,FALSE)</f>
        <v>#N/A</v>
      </c>
      <c r="AA1450" s="40" t="e">
        <f>VLOOKUP($B1450,期貨大額交易人未沖銷部位!$A$4:$O$499,13,FALSE)</f>
        <v>#N/A</v>
      </c>
      <c r="AB1450" s="40" t="e">
        <f>VLOOKUP($B1450,期貨大額交易人未沖銷部位!$A$4:$O$499,14,FALSE)</f>
        <v>#N/A</v>
      </c>
      <c r="AC1450" s="40" t="e">
        <f>VLOOKUP($B1450,期貨大額交易人未沖銷部位!$A$4:$O$499,15,FALSE)</f>
        <v>#N/A</v>
      </c>
      <c r="AD1450" s="33" t="e">
        <f>VLOOKUP($B1450,三大美股走勢!$A$4:$J$495,4,FALSE)</f>
        <v>#N/A</v>
      </c>
      <c r="AE1450" s="33" t="e">
        <f>VLOOKUP($B1450,三大美股走勢!$A$4:$J$495,7,FALSE)</f>
        <v>#N/A</v>
      </c>
      <c r="AF1450" s="33" t="e">
        <f>VLOOKUP($B1450,三大美股走勢!$A$4:$J$495,10,FALSE)</f>
        <v>#N/A</v>
      </c>
    </row>
    <row r="1451" spans="2:32">
      <c r="B1451" s="32">
        <v>44230</v>
      </c>
      <c r="C1451" s="33" t="e">
        <f>VLOOKUP($B1451,大盤與近月台指!$A$4:$I$499,2,FALSE)</f>
        <v>#N/A</v>
      </c>
      <c r="D1451" s="34" t="e">
        <f>VLOOKUP($B1451,大盤與近月台指!$A$4:$I$499,3,FALSE)</f>
        <v>#N/A</v>
      </c>
      <c r="E1451" s="35" t="e">
        <f>VLOOKUP($B1451,大盤與近月台指!$A$4:$I$499,4,FALSE)</f>
        <v>#N/A</v>
      </c>
      <c r="F1451" s="33" t="e">
        <f>VLOOKUP($B1451,大盤與近月台指!$A$4:$I$499,5,FALSE)</f>
        <v>#N/A</v>
      </c>
      <c r="G1451" s="49" t="e">
        <f>VLOOKUP($B1451,三大法人買賣超!$A$4:$I$500,3,FALSE)</f>
        <v>#N/A</v>
      </c>
      <c r="H1451" s="34" t="e">
        <f>VLOOKUP($B1451,三大法人買賣超!$A$4:$I$500,5,FALSE)</f>
        <v>#N/A</v>
      </c>
      <c r="I1451" s="27" t="e">
        <f>VLOOKUP($B1451,三大法人買賣超!$A$4:$I$500,7,FALSE)</f>
        <v>#N/A</v>
      </c>
      <c r="J1451" s="27" t="e">
        <f>VLOOKUP($B1451,三大法人買賣超!$A$4:$I$500,9,FALSE)</f>
        <v>#N/A</v>
      </c>
      <c r="K1451" s="37">
        <f>新台幣匯率美元指數!B1452</f>
        <v>0</v>
      </c>
      <c r="L1451" s="38">
        <f>新台幣匯率美元指數!C1452</f>
        <v>0</v>
      </c>
      <c r="M1451" s="39">
        <f>新台幣匯率美元指數!D1452</f>
        <v>0</v>
      </c>
      <c r="N1451" s="27" t="e">
        <f>VLOOKUP($B1451,外資期貨未平倉口數!$A$4:$M$499,4,FALSE)</f>
        <v>#N/A</v>
      </c>
      <c r="O1451" s="27" t="e">
        <f>VLOOKUP($B1451,外資期貨未平倉口數!$A$4:$M$499,9,FALSE)</f>
        <v>#N/A</v>
      </c>
      <c r="P1451" s="27" t="e">
        <f>VLOOKUP($B1451,外資期貨未平倉口數!$A$4:$M$499,10,FALSE)</f>
        <v>#N/A</v>
      </c>
      <c r="Q1451" s="27" t="e">
        <f>VLOOKUP($B1451,外資期貨未平倉口數!$A$4:$M$499,11,FALSE)</f>
        <v>#N/A</v>
      </c>
      <c r="R1451" s="64" t="e">
        <f>VLOOKUP($B1451,選擇權未平倉餘額!$A$4:$I$500,6,FALSE)</f>
        <v>#N/A</v>
      </c>
      <c r="S1451" s="64" t="e">
        <f>VLOOKUP($B1451,選擇權未平倉餘額!$A$4:$I$500,7,FALSE)</f>
        <v>#N/A</v>
      </c>
      <c r="T1451" s="64" t="e">
        <f>VLOOKUP($B1451,選擇權未平倉餘額!$A$4:$I$500,8,FALSE)</f>
        <v>#N/A</v>
      </c>
      <c r="U1451" s="64" t="e">
        <f>VLOOKUP($B1451,選擇權未平倉餘額!$A$4:$I$500,9,FALSE)</f>
        <v>#N/A</v>
      </c>
      <c r="V1451" s="39" t="e">
        <f>VLOOKUP($B1451,臺指選擇權P_C_Ratios!$A$4:$C$500,3,FALSE)</f>
        <v>#N/A</v>
      </c>
      <c r="W1451" s="41" t="e">
        <f>VLOOKUP($B1451,散戶多空比!$A$6:$L$500,12,FALSE)</f>
        <v>#N/A</v>
      </c>
      <c r="X1451" s="40" t="e">
        <f>VLOOKUP($B1451,期貨大額交易人未沖銷部位!$A$4:$O$499,4,FALSE)</f>
        <v>#N/A</v>
      </c>
      <c r="Y1451" s="40" t="e">
        <f>VLOOKUP($B1451,期貨大額交易人未沖銷部位!$A$4:$O$499,7,FALSE)</f>
        <v>#N/A</v>
      </c>
      <c r="Z1451" s="40" t="e">
        <f>VLOOKUP($B1451,期貨大額交易人未沖銷部位!$A$4:$O$499,10,FALSE)</f>
        <v>#N/A</v>
      </c>
      <c r="AA1451" s="40" t="e">
        <f>VLOOKUP($B1451,期貨大額交易人未沖銷部位!$A$4:$O$499,13,FALSE)</f>
        <v>#N/A</v>
      </c>
      <c r="AB1451" s="40" t="e">
        <f>VLOOKUP($B1451,期貨大額交易人未沖銷部位!$A$4:$O$499,14,FALSE)</f>
        <v>#N/A</v>
      </c>
      <c r="AC1451" s="40" t="e">
        <f>VLOOKUP($B1451,期貨大額交易人未沖銷部位!$A$4:$O$499,15,FALSE)</f>
        <v>#N/A</v>
      </c>
      <c r="AD1451" s="33" t="e">
        <f>VLOOKUP($B1451,三大美股走勢!$A$4:$J$495,4,FALSE)</f>
        <v>#N/A</v>
      </c>
      <c r="AE1451" s="33" t="e">
        <f>VLOOKUP($B1451,三大美股走勢!$A$4:$J$495,7,FALSE)</f>
        <v>#N/A</v>
      </c>
      <c r="AF1451" s="33" t="e">
        <f>VLOOKUP($B1451,三大美股走勢!$A$4:$J$495,10,FALSE)</f>
        <v>#N/A</v>
      </c>
    </row>
    <row r="1452" spans="2:32">
      <c r="B1452" s="32">
        <v>44231</v>
      </c>
      <c r="C1452" s="33" t="e">
        <f>VLOOKUP($B1452,大盤與近月台指!$A$4:$I$499,2,FALSE)</f>
        <v>#N/A</v>
      </c>
      <c r="D1452" s="34" t="e">
        <f>VLOOKUP($B1452,大盤與近月台指!$A$4:$I$499,3,FALSE)</f>
        <v>#N/A</v>
      </c>
      <c r="E1452" s="35" t="e">
        <f>VLOOKUP($B1452,大盤與近月台指!$A$4:$I$499,4,FALSE)</f>
        <v>#N/A</v>
      </c>
      <c r="F1452" s="33" t="e">
        <f>VLOOKUP($B1452,大盤與近月台指!$A$4:$I$499,5,FALSE)</f>
        <v>#N/A</v>
      </c>
      <c r="G1452" s="49" t="e">
        <f>VLOOKUP($B1452,三大法人買賣超!$A$4:$I$500,3,FALSE)</f>
        <v>#N/A</v>
      </c>
      <c r="H1452" s="34" t="e">
        <f>VLOOKUP($B1452,三大法人買賣超!$A$4:$I$500,5,FALSE)</f>
        <v>#N/A</v>
      </c>
      <c r="I1452" s="27" t="e">
        <f>VLOOKUP($B1452,三大法人買賣超!$A$4:$I$500,7,FALSE)</f>
        <v>#N/A</v>
      </c>
      <c r="J1452" s="27" t="e">
        <f>VLOOKUP($B1452,三大法人買賣超!$A$4:$I$500,9,FALSE)</f>
        <v>#N/A</v>
      </c>
      <c r="K1452" s="37">
        <f>新台幣匯率美元指數!B1453</f>
        <v>0</v>
      </c>
      <c r="L1452" s="38">
        <f>新台幣匯率美元指數!C1453</f>
        <v>0</v>
      </c>
      <c r="M1452" s="39">
        <f>新台幣匯率美元指數!D1453</f>
        <v>0</v>
      </c>
      <c r="N1452" s="27" t="e">
        <f>VLOOKUP($B1452,外資期貨未平倉口數!$A$4:$M$499,4,FALSE)</f>
        <v>#N/A</v>
      </c>
      <c r="O1452" s="27" t="e">
        <f>VLOOKUP($B1452,外資期貨未平倉口數!$A$4:$M$499,9,FALSE)</f>
        <v>#N/A</v>
      </c>
      <c r="P1452" s="27" t="e">
        <f>VLOOKUP($B1452,外資期貨未平倉口數!$A$4:$M$499,10,FALSE)</f>
        <v>#N/A</v>
      </c>
      <c r="Q1452" s="27" t="e">
        <f>VLOOKUP($B1452,外資期貨未平倉口數!$A$4:$M$499,11,FALSE)</f>
        <v>#N/A</v>
      </c>
      <c r="R1452" s="64" t="e">
        <f>VLOOKUP($B1452,選擇權未平倉餘額!$A$4:$I$500,6,FALSE)</f>
        <v>#N/A</v>
      </c>
      <c r="S1452" s="64" t="e">
        <f>VLOOKUP($B1452,選擇權未平倉餘額!$A$4:$I$500,7,FALSE)</f>
        <v>#N/A</v>
      </c>
      <c r="T1452" s="64" t="e">
        <f>VLOOKUP($B1452,選擇權未平倉餘額!$A$4:$I$500,8,FALSE)</f>
        <v>#N/A</v>
      </c>
      <c r="U1452" s="64" t="e">
        <f>VLOOKUP($B1452,選擇權未平倉餘額!$A$4:$I$500,9,FALSE)</f>
        <v>#N/A</v>
      </c>
      <c r="V1452" s="39" t="e">
        <f>VLOOKUP($B1452,臺指選擇權P_C_Ratios!$A$4:$C$500,3,FALSE)</f>
        <v>#N/A</v>
      </c>
      <c r="W1452" s="41" t="e">
        <f>VLOOKUP($B1452,散戶多空比!$A$6:$L$500,12,FALSE)</f>
        <v>#N/A</v>
      </c>
      <c r="X1452" s="40" t="e">
        <f>VLOOKUP($B1452,期貨大額交易人未沖銷部位!$A$4:$O$499,4,FALSE)</f>
        <v>#N/A</v>
      </c>
      <c r="Y1452" s="40" t="e">
        <f>VLOOKUP($B1452,期貨大額交易人未沖銷部位!$A$4:$O$499,7,FALSE)</f>
        <v>#N/A</v>
      </c>
      <c r="Z1452" s="40" t="e">
        <f>VLOOKUP($B1452,期貨大額交易人未沖銷部位!$A$4:$O$499,10,FALSE)</f>
        <v>#N/A</v>
      </c>
      <c r="AA1452" s="40" t="e">
        <f>VLOOKUP($B1452,期貨大額交易人未沖銷部位!$A$4:$O$499,13,FALSE)</f>
        <v>#N/A</v>
      </c>
      <c r="AB1452" s="40" t="e">
        <f>VLOOKUP($B1452,期貨大額交易人未沖銷部位!$A$4:$O$499,14,FALSE)</f>
        <v>#N/A</v>
      </c>
      <c r="AC1452" s="40" t="e">
        <f>VLOOKUP($B1452,期貨大額交易人未沖銷部位!$A$4:$O$499,15,FALSE)</f>
        <v>#N/A</v>
      </c>
      <c r="AD1452" s="33" t="e">
        <f>VLOOKUP($B1452,三大美股走勢!$A$4:$J$495,4,FALSE)</f>
        <v>#N/A</v>
      </c>
      <c r="AE1452" s="33" t="e">
        <f>VLOOKUP($B1452,三大美股走勢!$A$4:$J$495,7,FALSE)</f>
        <v>#N/A</v>
      </c>
      <c r="AF1452" s="33" t="e">
        <f>VLOOKUP($B1452,三大美股走勢!$A$4:$J$495,10,FALSE)</f>
        <v>#N/A</v>
      </c>
    </row>
    <row r="1453" spans="2:32">
      <c r="B1453" s="32">
        <v>44232</v>
      </c>
      <c r="C1453" s="33" t="e">
        <f>VLOOKUP($B1453,大盤與近月台指!$A$4:$I$499,2,FALSE)</f>
        <v>#N/A</v>
      </c>
      <c r="D1453" s="34" t="e">
        <f>VLOOKUP($B1453,大盤與近月台指!$A$4:$I$499,3,FALSE)</f>
        <v>#N/A</v>
      </c>
      <c r="E1453" s="35" t="e">
        <f>VLOOKUP($B1453,大盤與近月台指!$A$4:$I$499,4,FALSE)</f>
        <v>#N/A</v>
      </c>
      <c r="F1453" s="33" t="e">
        <f>VLOOKUP($B1453,大盤與近月台指!$A$4:$I$499,5,FALSE)</f>
        <v>#N/A</v>
      </c>
      <c r="G1453" s="49" t="e">
        <f>VLOOKUP($B1453,三大法人買賣超!$A$4:$I$500,3,FALSE)</f>
        <v>#N/A</v>
      </c>
      <c r="H1453" s="34" t="e">
        <f>VLOOKUP($B1453,三大法人買賣超!$A$4:$I$500,5,FALSE)</f>
        <v>#N/A</v>
      </c>
      <c r="I1453" s="27" t="e">
        <f>VLOOKUP($B1453,三大法人買賣超!$A$4:$I$500,7,FALSE)</f>
        <v>#N/A</v>
      </c>
      <c r="J1453" s="27" t="e">
        <f>VLOOKUP($B1453,三大法人買賣超!$A$4:$I$500,9,FALSE)</f>
        <v>#N/A</v>
      </c>
      <c r="K1453" s="37">
        <f>新台幣匯率美元指數!B1454</f>
        <v>0</v>
      </c>
      <c r="L1453" s="38">
        <f>新台幣匯率美元指數!C1454</f>
        <v>0</v>
      </c>
      <c r="M1453" s="39">
        <f>新台幣匯率美元指數!D1454</f>
        <v>0</v>
      </c>
      <c r="N1453" s="27" t="e">
        <f>VLOOKUP($B1453,外資期貨未平倉口數!$A$4:$M$499,4,FALSE)</f>
        <v>#N/A</v>
      </c>
      <c r="O1453" s="27" t="e">
        <f>VLOOKUP($B1453,外資期貨未平倉口數!$A$4:$M$499,9,FALSE)</f>
        <v>#N/A</v>
      </c>
      <c r="P1453" s="27" t="e">
        <f>VLOOKUP($B1453,外資期貨未平倉口數!$A$4:$M$499,10,FALSE)</f>
        <v>#N/A</v>
      </c>
      <c r="Q1453" s="27" t="e">
        <f>VLOOKUP($B1453,外資期貨未平倉口數!$A$4:$M$499,11,FALSE)</f>
        <v>#N/A</v>
      </c>
      <c r="R1453" s="64" t="e">
        <f>VLOOKUP($B1453,選擇權未平倉餘額!$A$4:$I$500,6,FALSE)</f>
        <v>#N/A</v>
      </c>
      <c r="S1453" s="64" t="e">
        <f>VLOOKUP($B1453,選擇權未平倉餘額!$A$4:$I$500,7,FALSE)</f>
        <v>#N/A</v>
      </c>
      <c r="T1453" s="64" t="e">
        <f>VLOOKUP($B1453,選擇權未平倉餘額!$A$4:$I$500,8,FALSE)</f>
        <v>#N/A</v>
      </c>
      <c r="U1453" s="64" t="e">
        <f>VLOOKUP($B1453,選擇權未平倉餘額!$A$4:$I$500,9,FALSE)</f>
        <v>#N/A</v>
      </c>
      <c r="V1453" s="39" t="e">
        <f>VLOOKUP($B1453,臺指選擇權P_C_Ratios!$A$4:$C$500,3,FALSE)</f>
        <v>#N/A</v>
      </c>
      <c r="W1453" s="41" t="e">
        <f>VLOOKUP($B1453,散戶多空比!$A$6:$L$500,12,FALSE)</f>
        <v>#N/A</v>
      </c>
      <c r="X1453" s="40" t="e">
        <f>VLOOKUP($B1453,期貨大額交易人未沖銷部位!$A$4:$O$499,4,FALSE)</f>
        <v>#N/A</v>
      </c>
      <c r="Y1453" s="40" t="e">
        <f>VLOOKUP($B1453,期貨大額交易人未沖銷部位!$A$4:$O$499,7,FALSE)</f>
        <v>#N/A</v>
      </c>
      <c r="Z1453" s="40" t="e">
        <f>VLOOKUP($B1453,期貨大額交易人未沖銷部位!$A$4:$O$499,10,FALSE)</f>
        <v>#N/A</v>
      </c>
      <c r="AA1453" s="40" t="e">
        <f>VLOOKUP($B1453,期貨大額交易人未沖銷部位!$A$4:$O$499,13,FALSE)</f>
        <v>#N/A</v>
      </c>
      <c r="AB1453" s="40" t="e">
        <f>VLOOKUP($B1453,期貨大額交易人未沖銷部位!$A$4:$O$499,14,FALSE)</f>
        <v>#N/A</v>
      </c>
      <c r="AC1453" s="40" t="e">
        <f>VLOOKUP($B1453,期貨大額交易人未沖銷部位!$A$4:$O$499,15,FALSE)</f>
        <v>#N/A</v>
      </c>
      <c r="AD1453" s="33" t="e">
        <f>VLOOKUP($B1453,三大美股走勢!$A$4:$J$495,4,FALSE)</f>
        <v>#N/A</v>
      </c>
      <c r="AE1453" s="33" t="e">
        <f>VLOOKUP($B1453,三大美股走勢!$A$4:$J$495,7,FALSE)</f>
        <v>#N/A</v>
      </c>
      <c r="AF1453" s="33" t="e">
        <f>VLOOKUP($B1453,三大美股走勢!$A$4:$J$495,10,FALSE)</f>
        <v>#N/A</v>
      </c>
    </row>
    <row r="1454" spans="2:32">
      <c r="B1454" s="32">
        <v>44233</v>
      </c>
      <c r="C1454" s="33" t="e">
        <f>VLOOKUP($B1454,大盤與近月台指!$A$4:$I$499,2,FALSE)</f>
        <v>#N/A</v>
      </c>
      <c r="D1454" s="34" t="e">
        <f>VLOOKUP($B1454,大盤與近月台指!$A$4:$I$499,3,FALSE)</f>
        <v>#N/A</v>
      </c>
      <c r="E1454" s="35" t="e">
        <f>VLOOKUP($B1454,大盤與近月台指!$A$4:$I$499,4,FALSE)</f>
        <v>#N/A</v>
      </c>
      <c r="F1454" s="33" t="e">
        <f>VLOOKUP($B1454,大盤與近月台指!$A$4:$I$499,5,FALSE)</f>
        <v>#N/A</v>
      </c>
      <c r="G1454" s="49" t="e">
        <f>VLOOKUP($B1454,三大法人買賣超!$A$4:$I$500,3,FALSE)</f>
        <v>#N/A</v>
      </c>
      <c r="H1454" s="34" t="e">
        <f>VLOOKUP($B1454,三大法人買賣超!$A$4:$I$500,5,FALSE)</f>
        <v>#N/A</v>
      </c>
      <c r="I1454" s="27" t="e">
        <f>VLOOKUP($B1454,三大法人買賣超!$A$4:$I$500,7,FALSE)</f>
        <v>#N/A</v>
      </c>
      <c r="J1454" s="27" t="e">
        <f>VLOOKUP($B1454,三大法人買賣超!$A$4:$I$500,9,FALSE)</f>
        <v>#N/A</v>
      </c>
      <c r="K1454" s="37">
        <f>新台幣匯率美元指數!B1455</f>
        <v>0</v>
      </c>
      <c r="L1454" s="38">
        <f>新台幣匯率美元指數!C1455</f>
        <v>0</v>
      </c>
      <c r="M1454" s="39">
        <f>新台幣匯率美元指數!D1455</f>
        <v>0</v>
      </c>
      <c r="N1454" s="27" t="e">
        <f>VLOOKUP($B1454,外資期貨未平倉口數!$A$4:$M$499,4,FALSE)</f>
        <v>#N/A</v>
      </c>
      <c r="O1454" s="27" t="e">
        <f>VLOOKUP($B1454,外資期貨未平倉口數!$A$4:$M$499,9,FALSE)</f>
        <v>#N/A</v>
      </c>
      <c r="P1454" s="27" t="e">
        <f>VLOOKUP($B1454,外資期貨未平倉口數!$A$4:$M$499,10,FALSE)</f>
        <v>#N/A</v>
      </c>
      <c r="Q1454" s="27" t="e">
        <f>VLOOKUP($B1454,外資期貨未平倉口數!$A$4:$M$499,11,FALSE)</f>
        <v>#N/A</v>
      </c>
      <c r="R1454" s="64" t="e">
        <f>VLOOKUP($B1454,選擇權未平倉餘額!$A$4:$I$500,6,FALSE)</f>
        <v>#N/A</v>
      </c>
      <c r="S1454" s="64" t="e">
        <f>VLOOKUP($B1454,選擇權未平倉餘額!$A$4:$I$500,7,FALSE)</f>
        <v>#N/A</v>
      </c>
      <c r="T1454" s="64" t="e">
        <f>VLOOKUP($B1454,選擇權未平倉餘額!$A$4:$I$500,8,FALSE)</f>
        <v>#N/A</v>
      </c>
      <c r="U1454" s="64" t="e">
        <f>VLOOKUP($B1454,選擇權未平倉餘額!$A$4:$I$500,9,FALSE)</f>
        <v>#N/A</v>
      </c>
      <c r="V1454" s="39" t="e">
        <f>VLOOKUP($B1454,臺指選擇權P_C_Ratios!$A$4:$C$500,3,FALSE)</f>
        <v>#N/A</v>
      </c>
      <c r="W1454" s="41" t="e">
        <f>VLOOKUP($B1454,散戶多空比!$A$6:$L$500,12,FALSE)</f>
        <v>#N/A</v>
      </c>
      <c r="X1454" s="40" t="e">
        <f>VLOOKUP($B1454,期貨大額交易人未沖銷部位!$A$4:$O$499,4,FALSE)</f>
        <v>#N/A</v>
      </c>
      <c r="Y1454" s="40" t="e">
        <f>VLOOKUP($B1454,期貨大額交易人未沖銷部位!$A$4:$O$499,7,FALSE)</f>
        <v>#N/A</v>
      </c>
      <c r="Z1454" s="40" t="e">
        <f>VLOOKUP($B1454,期貨大額交易人未沖銷部位!$A$4:$O$499,10,FALSE)</f>
        <v>#N/A</v>
      </c>
      <c r="AA1454" s="40" t="e">
        <f>VLOOKUP($B1454,期貨大額交易人未沖銷部位!$A$4:$O$499,13,FALSE)</f>
        <v>#N/A</v>
      </c>
      <c r="AB1454" s="40" t="e">
        <f>VLOOKUP($B1454,期貨大額交易人未沖銷部位!$A$4:$O$499,14,FALSE)</f>
        <v>#N/A</v>
      </c>
      <c r="AC1454" s="40" t="e">
        <f>VLOOKUP($B1454,期貨大額交易人未沖銷部位!$A$4:$O$499,15,FALSE)</f>
        <v>#N/A</v>
      </c>
      <c r="AD1454" s="33" t="e">
        <f>VLOOKUP($B1454,三大美股走勢!$A$4:$J$495,4,FALSE)</f>
        <v>#N/A</v>
      </c>
      <c r="AE1454" s="33" t="e">
        <f>VLOOKUP($B1454,三大美股走勢!$A$4:$J$495,7,FALSE)</f>
        <v>#N/A</v>
      </c>
      <c r="AF1454" s="33" t="e">
        <f>VLOOKUP($B1454,三大美股走勢!$A$4:$J$495,10,FALSE)</f>
        <v>#N/A</v>
      </c>
    </row>
    <row r="1455" spans="2:32">
      <c r="B1455" s="32">
        <v>44234</v>
      </c>
      <c r="C1455" s="33" t="e">
        <f>VLOOKUP($B1455,大盤與近月台指!$A$4:$I$499,2,FALSE)</f>
        <v>#N/A</v>
      </c>
      <c r="D1455" s="34" t="e">
        <f>VLOOKUP($B1455,大盤與近月台指!$A$4:$I$499,3,FALSE)</f>
        <v>#N/A</v>
      </c>
      <c r="E1455" s="35" t="e">
        <f>VLOOKUP($B1455,大盤與近月台指!$A$4:$I$499,4,FALSE)</f>
        <v>#N/A</v>
      </c>
      <c r="F1455" s="33" t="e">
        <f>VLOOKUP($B1455,大盤與近月台指!$A$4:$I$499,5,FALSE)</f>
        <v>#N/A</v>
      </c>
      <c r="G1455" s="49" t="e">
        <f>VLOOKUP($B1455,三大法人買賣超!$A$4:$I$500,3,FALSE)</f>
        <v>#N/A</v>
      </c>
      <c r="H1455" s="34" t="e">
        <f>VLOOKUP($B1455,三大法人買賣超!$A$4:$I$500,5,FALSE)</f>
        <v>#N/A</v>
      </c>
      <c r="I1455" s="27" t="e">
        <f>VLOOKUP($B1455,三大法人買賣超!$A$4:$I$500,7,FALSE)</f>
        <v>#N/A</v>
      </c>
      <c r="J1455" s="27" t="e">
        <f>VLOOKUP($B1455,三大法人買賣超!$A$4:$I$500,9,FALSE)</f>
        <v>#N/A</v>
      </c>
      <c r="K1455" s="37">
        <f>新台幣匯率美元指數!B1456</f>
        <v>0</v>
      </c>
      <c r="L1455" s="38">
        <f>新台幣匯率美元指數!C1456</f>
        <v>0</v>
      </c>
      <c r="M1455" s="39">
        <f>新台幣匯率美元指數!D1456</f>
        <v>0</v>
      </c>
      <c r="N1455" s="27" t="e">
        <f>VLOOKUP($B1455,外資期貨未平倉口數!$A$4:$M$499,4,FALSE)</f>
        <v>#N/A</v>
      </c>
      <c r="O1455" s="27" t="e">
        <f>VLOOKUP($B1455,外資期貨未平倉口數!$A$4:$M$499,9,FALSE)</f>
        <v>#N/A</v>
      </c>
      <c r="P1455" s="27" t="e">
        <f>VLOOKUP($B1455,外資期貨未平倉口數!$A$4:$M$499,10,FALSE)</f>
        <v>#N/A</v>
      </c>
      <c r="Q1455" s="27" t="e">
        <f>VLOOKUP($B1455,外資期貨未平倉口數!$A$4:$M$499,11,FALSE)</f>
        <v>#N/A</v>
      </c>
      <c r="R1455" s="64" t="e">
        <f>VLOOKUP($B1455,選擇權未平倉餘額!$A$4:$I$500,6,FALSE)</f>
        <v>#N/A</v>
      </c>
      <c r="S1455" s="64" t="e">
        <f>VLOOKUP($B1455,選擇權未平倉餘額!$A$4:$I$500,7,FALSE)</f>
        <v>#N/A</v>
      </c>
      <c r="T1455" s="64" t="e">
        <f>VLOOKUP($B1455,選擇權未平倉餘額!$A$4:$I$500,8,FALSE)</f>
        <v>#N/A</v>
      </c>
      <c r="U1455" s="64" t="e">
        <f>VLOOKUP($B1455,選擇權未平倉餘額!$A$4:$I$500,9,FALSE)</f>
        <v>#N/A</v>
      </c>
      <c r="V1455" s="39" t="e">
        <f>VLOOKUP($B1455,臺指選擇權P_C_Ratios!$A$4:$C$500,3,FALSE)</f>
        <v>#N/A</v>
      </c>
      <c r="W1455" s="41" t="e">
        <f>VLOOKUP($B1455,散戶多空比!$A$6:$L$500,12,FALSE)</f>
        <v>#N/A</v>
      </c>
      <c r="X1455" s="40" t="e">
        <f>VLOOKUP($B1455,期貨大額交易人未沖銷部位!$A$4:$O$499,4,FALSE)</f>
        <v>#N/A</v>
      </c>
      <c r="Y1455" s="40" t="e">
        <f>VLOOKUP($B1455,期貨大額交易人未沖銷部位!$A$4:$O$499,7,FALSE)</f>
        <v>#N/A</v>
      </c>
      <c r="Z1455" s="40" t="e">
        <f>VLOOKUP($B1455,期貨大額交易人未沖銷部位!$A$4:$O$499,10,FALSE)</f>
        <v>#N/A</v>
      </c>
      <c r="AA1455" s="40" t="e">
        <f>VLOOKUP($B1455,期貨大額交易人未沖銷部位!$A$4:$O$499,13,FALSE)</f>
        <v>#N/A</v>
      </c>
      <c r="AB1455" s="40" t="e">
        <f>VLOOKUP($B1455,期貨大額交易人未沖銷部位!$A$4:$O$499,14,FALSE)</f>
        <v>#N/A</v>
      </c>
      <c r="AC1455" s="40" t="e">
        <f>VLOOKUP($B1455,期貨大額交易人未沖銷部位!$A$4:$O$499,15,FALSE)</f>
        <v>#N/A</v>
      </c>
      <c r="AD1455" s="33" t="e">
        <f>VLOOKUP($B1455,三大美股走勢!$A$4:$J$495,4,FALSE)</f>
        <v>#N/A</v>
      </c>
      <c r="AE1455" s="33" t="e">
        <f>VLOOKUP($B1455,三大美股走勢!$A$4:$J$495,7,FALSE)</f>
        <v>#N/A</v>
      </c>
      <c r="AF1455" s="33" t="e">
        <f>VLOOKUP($B1455,三大美股走勢!$A$4:$J$495,10,FALSE)</f>
        <v>#N/A</v>
      </c>
    </row>
    <row r="1456" spans="2:32">
      <c r="B1456" s="32">
        <v>44235</v>
      </c>
      <c r="C1456" s="33" t="e">
        <f>VLOOKUP($B1456,大盤與近月台指!$A$4:$I$499,2,FALSE)</f>
        <v>#N/A</v>
      </c>
      <c r="D1456" s="34" t="e">
        <f>VLOOKUP($B1456,大盤與近月台指!$A$4:$I$499,3,FALSE)</f>
        <v>#N/A</v>
      </c>
      <c r="E1456" s="35" t="e">
        <f>VLOOKUP($B1456,大盤與近月台指!$A$4:$I$499,4,FALSE)</f>
        <v>#N/A</v>
      </c>
      <c r="F1456" s="33" t="e">
        <f>VLOOKUP($B1456,大盤與近月台指!$A$4:$I$499,5,FALSE)</f>
        <v>#N/A</v>
      </c>
      <c r="G1456" s="49" t="e">
        <f>VLOOKUP($B1456,三大法人買賣超!$A$4:$I$500,3,FALSE)</f>
        <v>#N/A</v>
      </c>
      <c r="H1456" s="34" t="e">
        <f>VLOOKUP($B1456,三大法人買賣超!$A$4:$I$500,5,FALSE)</f>
        <v>#N/A</v>
      </c>
      <c r="I1456" s="27" t="e">
        <f>VLOOKUP($B1456,三大法人買賣超!$A$4:$I$500,7,FALSE)</f>
        <v>#N/A</v>
      </c>
      <c r="J1456" s="27" t="e">
        <f>VLOOKUP($B1456,三大法人買賣超!$A$4:$I$500,9,FALSE)</f>
        <v>#N/A</v>
      </c>
      <c r="K1456" s="37">
        <f>新台幣匯率美元指數!B1457</f>
        <v>0</v>
      </c>
      <c r="L1456" s="38">
        <f>新台幣匯率美元指數!C1457</f>
        <v>0</v>
      </c>
      <c r="M1456" s="39">
        <f>新台幣匯率美元指數!D1457</f>
        <v>0</v>
      </c>
      <c r="N1456" s="27" t="e">
        <f>VLOOKUP($B1456,外資期貨未平倉口數!$A$4:$M$499,4,FALSE)</f>
        <v>#N/A</v>
      </c>
      <c r="O1456" s="27" t="e">
        <f>VLOOKUP($B1456,外資期貨未平倉口數!$A$4:$M$499,9,FALSE)</f>
        <v>#N/A</v>
      </c>
      <c r="P1456" s="27" t="e">
        <f>VLOOKUP($B1456,外資期貨未平倉口數!$A$4:$M$499,10,FALSE)</f>
        <v>#N/A</v>
      </c>
      <c r="Q1456" s="27" t="e">
        <f>VLOOKUP($B1456,外資期貨未平倉口數!$A$4:$M$499,11,FALSE)</f>
        <v>#N/A</v>
      </c>
      <c r="R1456" s="64" t="e">
        <f>VLOOKUP($B1456,選擇權未平倉餘額!$A$4:$I$500,6,FALSE)</f>
        <v>#N/A</v>
      </c>
      <c r="S1456" s="64" t="e">
        <f>VLOOKUP($B1456,選擇權未平倉餘額!$A$4:$I$500,7,FALSE)</f>
        <v>#N/A</v>
      </c>
      <c r="T1456" s="64" t="e">
        <f>VLOOKUP($B1456,選擇權未平倉餘額!$A$4:$I$500,8,FALSE)</f>
        <v>#N/A</v>
      </c>
      <c r="U1456" s="64" t="e">
        <f>VLOOKUP($B1456,選擇權未平倉餘額!$A$4:$I$500,9,FALSE)</f>
        <v>#N/A</v>
      </c>
      <c r="V1456" s="39" t="e">
        <f>VLOOKUP($B1456,臺指選擇權P_C_Ratios!$A$4:$C$500,3,FALSE)</f>
        <v>#N/A</v>
      </c>
      <c r="W1456" s="41" t="e">
        <f>VLOOKUP($B1456,散戶多空比!$A$6:$L$500,12,FALSE)</f>
        <v>#N/A</v>
      </c>
      <c r="X1456" s="40" t="e">
        <f>VLOOKUP($B1456,期貨大額交易人未沖銷部位!$A$4:$O$499,4,FALSE)</f>
        <v>#N/A</v>
      </c>
      <c r="Y1456" s="40" t="e">
        <f>VLOOKUP($B1456,期貨大額交易人未沖銷部位!$A$4:$O$499,7,FALSE)</f>
        <v>#N/A</v>
      </c>
      <c r="Z1456" s="40" t="e">
        <f>VLOOKUP($B1456,期貨大額交易人未沖銷部位!$A$4:$O$499,10,FALSE)</f>
        <v>#N/A</v>
      </c>
      <c r="AA1456" s="40" t="e">
        <f>VLOOKUP($B1456,期貨大額交易人未沖銷部位!$A$4:$O$499,13,FALSE)</f>
        <v>#N/A</v>
      </c>
      <c r="AB1456" s="40" t="e">
        <f>VLOOKUP($B1456,期貨大額交易人未沖銷部位!$A$4:$O$499,14,FALSE)</f>
        <v>#N/A</v>
      </c>
      <c r="AC1456" s="40" t="e">
        <f>VLOOKUP($B1456,期貨大額交易人未沖銷部位!$A$4:$O$499,15,FALSE)</f>
        <v>#N/A</v>
      </c>
      <c r="AD1456" s="33" t="e">
        <f>VLOOKUP($B1456,三大美股走勢!$A$4:$J$495,4,FALSE)</f>
        <v>#N/A</v>
      </c>
      <c r="AE1456" s="33" t="e">
        <f>VLOOKUP($B1456,三大美股走勢!$A$4:$J$495,7,FALSE)</f>
        <v>#N/A</v>
      </c>
      <c r="AF1456" s="33" t="e">
        <f>VLOOKUP($B1456,三大美股走勢!$A$4:$J$495,10,FALSE)</f>
        <v>#N/A</v>
      </c>
    </row>
    <row r="1457" spans="2:32">
      <c r="B1457" s="32">
        <v>44236</v>
      </c>
      <c r="C1457" s="33" t="e">
        <f>VLOOKUP($B1457,大盤與近月台指!$A$4:$I$499,2,FALSE)</f>
        <v>#N/A</v>
      </c>
      <c r="D1457" s="34" t="e">
        <f>VLOOKUP($B1457,大盤與近月台指!$A$4:$I$499,3,FALSE)</f>
        <v>#N/A</v>
      </c>
      <c r="E1457" s="35" t="e">
        <f>VLOOKUP($B1457,大盤與近月台指!$A$4:$I$499,4,FALSE)</f>
        <v>#N/A</v>
      </c>
      <c r="F1457" s="33" t="e">
        <f>VLOOKUP($B1457,大盤與近月台指!$A$4:$I$499,5,FALSE)</f>
        <v>#N/A</v>
      </c>
      <c r="G1457" s="49" t="e">
        <f>VLOOKUP($B1457,三大法人買賣超!$A$4:$I$500,3,FALSE)</f>
        <v>#N/A</v>
      </c>
      <c r="H1457" s="34" t="e">
        <f>VLOOKUP($B1457,三大法人買賣超!$A$4:$I$500,5,FALSE)</f>
        <v>#N/A</v>
      </c>
      <c r="I1457" s="27" t="e">
        <f>VLOOKUP($B1457,三大法人買賣超!$A$4:$I$500,7,FALSE)</f>
        <v>#N/A</v>
      </c>
      <c r="J1457" s="27" t="e">
        <f>VLOOKUP($B1457,三大法人買賣超!$A$4:$I$500,9,FALSE)</f>
        <v>#N/A</v>
      </c>
      <c r="K1457" s="37">
        <f>新台幣匯率美元指數!B1458</f>
        <v>0</v>
      </c>
      <c r="L1457" s="38">
        <f>新台幣匯率美元指數!C1458</f>
        <v>0</v>
      </c>
      <c r="M1457" s="39">
        <f>新台幣匯率美元指數!D1458</f>
        <v>0</v>
      </c>
      <c r="N1457" s="27" t="e">
        <f>VLOOKUP($B1457,外資期貨未平倉口數!$A$4:$M$499,4,FALSE)</f>
        <v>#N/A</v>
      </c>
      <c r="O1457" s="27" t="e">
        <f>VLOOKUP($B1457,外資期貨未平倉口數!$A$4:$M$499,9,FALSE)</f>
        <v>#N/A</v>
      </c>
      <c r="P1457" s="27" t="e">
        <f>VLOOKUP($B1457,外資期貨未平倉口數!$A$4:$M$499,10,FALSE)</f>
        <v>#N/A</v>
      </c>
      <c r="Q1457" s="27" t="e">
        <f>VLOOKUP($B1457,外資期貨未平倉口數!$A$4:$M$499,11,FALSE)</f>
        <v>#N/A</v>
      </c>
      <c r="R1457" s="64" t="e">
        <f>VLOOKUP($B1457,選擇權未平倉餘額!$A$4:$I$500,6,FALSE)</f>
        <v>#N/A</v>
      </c>
      <c r="S1457" s="64" t="e">
        <f>VLOOKUP($B1457,選擇權未平倉餘額!$A$4:$I$500,7,FALSE)</f>
        <v>#N/A</v>
      </c>
      <c r="T1457" s="64" t="e">
        <f>VLOOKUP($B1457,選擇權未平倉餘額!$A$4:$I$500,8,FALSE)</f>
        <v>#N/A</v>
      </c>
      <c r="U1457" s="64" t="e">
        <f>VLOOKUP($B1457,選擇權未平倉餘額!$A$4:$I$500,9,FALSE)</f>
        <v>#N/A</v>
      </c>
      <c r="V1457" s="39" t="e">
        <f>VLOOKUP($B1457,臺指選擇權P_C_Ratios!$A$4:$C$500,3,FALSE)</f>
        <v>#N/A</v>
      </c>
      <c r="W1457" s="41" t="e">
        <f>VLOOKUP($B1457,散戶多空比!$A$6:$L$500,12,FALSE)</f>
        <v>#N/A</v>
      </c>
      <c r="X1457" s="40" t="e">
        <f>VLOOKUP($B1457,期貨大額交易人未沖銷部位!$A$4:$O$499,4,FALSE)</f>
        <v>#N/A</v>
      </c>
      <c r="Y1457" s="40" t="e">
        <f>VLOOKUP($B1457,期貨大額交易人未沖銷部位!$A$4:$O$499,7,FALSE)</f>
        <v>#N/A</v>
      </c>
      <c r="Z1457" s="40" t="e">
        <f>VLOOKUP($B1457,期貨大額交易人未沖銷部位!$A$4:$O$499,10,FALSE)</f>
        <v>#N/A</v>
      </c>
      <c r="AA1457" s="40" t="e">
        <f>VLOOKUP($B1457,期貨大額交易人未沖銷部位!$A$4:$O$499,13,FALSE)</f>
        <v>#N/A</v>
      </c>
      <c r="AB1457" s="40" t="e">
        <f>VLOOKUP($B1457,期貨大額交易人未沖銷部位!$A$4:$O$499,14,FALSE)</f>
        <v>#N/A</v>
      </c>
      <c r="AC1457" s="40" t="e">
        <f>VLOOKUP($B1457,期貨大額交易人未沖銷部位!$A$4:$O$499,15,FALSE)</f>
        <v>#N/A</v>
      </c>
      <c r="AD1457" s="33" t="e">
        <f>VLOOKUP($B1457,三大美股走勢!$A$4:$J$495,4,FALSE)</f>
        <v>#N/A</v>
      </c>
      <c r="AE1457" s="33" t="e">
        <f>VLOOKUP($B1457,三大美股走勢!$A$4:$J$495,7,FALSE)</f>
        <v>#N/A</v>
      </c>
      <c r="AF1457" s="33" t="e">
        <f>VLOOKUP($B1457,三大美股走勢!$A$4:$J$495,10,FALSE)</f>
        <v>#N/A</v>
      </c>
    </row>
    <row r="1458" spans="2:32">
      <c r="B1458" s="32">
        <v>44237</v>
      </c>
      <c r="C1458" s="33" t="e">
        <f>VLOOKUP($B1458,大盤與近月台指!$A$4:$I$499,2,FALSE)</f>
        <v>#N/A</v>
      </c>
      <c r="D1458" s="34" t="e">
        <f>VLOOKUP($B1458,大盤與近月台指!$A$4:$I$499,3,FALSE)</f>
        <v>#N/A</v>
      </c>
      <c r="E1458" s="35" t="e">
        <f>VLOOKUP($B1458,大盤與近月台指!$A$4:$I$499,4,FALSE)</f>
        <v>#N/A</v>
      </c>
      <c r="F1458" s="33" t="e">
        <f>VLOOKUP($B1458,大盤與近月台指!$A$4:$I$499,5,FALSE)</f>
        <v>#N/A</v>
      </c>
      <c r="G1458" s="49" t="e">
        <f>VLOOKUP($B1458,三大法人買賣超!$A$4:$I$500,3,FALSE)</f>
        <v>#N/A</v>
      </c>
      <c r="H1458" s="34" t="e">
        <f>VLOOKUP($B1458,三大法人買賣超!$A$4:$I$500,5,FALSE)</f>
        <v>#N/A</v>
      </c>
      <c r="I1458" s="27" t="e">
        <f>VLOOKUP($B1458,三大法人買賣超!$A$4:$I$500,7,FALSE)</f>
        <v>#N/A</v>
      </c>
      <c r="J1458" s="27" t="e">
        <f>VLOOKUP($B1458,三大法人買賣超!$A$4:$I$500,9,FALSE)</f>
        <v>#N/A</v>
      </c>
      <c r="K1458" s="37">
        <f>新台幣匯率美元指數!B1459</f>
        <v>0</v>
      </c>
      <c r="L1458" s="38">
        <f>新台幣匯率美元指數!C1459</f>
        <v>0</v>
      </c>
      <c r="M1458" s="39">
        <f>新台幣匯率美元指數!D1459</f>
        <v>0</v>
      </c>
      <c r="N1458" s="27" t="e">
        <f>VLOOKUP($B1458,外資期貨未平倉口數!$A$4:$M$499,4,FALSE)</f>
        <v>#N/A</v>
      </c>
      <c r="O1458" s="27" t="e">
        <f>VLOOKUP($B1458,外資期貨未平倉口數!$A$4:$M$499,9,FALSE)</f>
        <v>#N/A</v>
      </c>
      <c r="P1458" s="27" t="e">
        <f>VLOOKUP($B1458,外資期貨未平倉口數!$A$4:$M$499,10,FALSE)</f>
        <v>#N/A</v>
      </c>
      <c r="Q1458" s="27" t="e">
        <f>VLOOKUP($B1458,外資期貨未平倉口數!$A$4:$M$499,11,FALSE)</f>
        <v>#N/A</v>
      </c>
      <c r="R1458" s="64" t="e">
        <f>VLOOKUP($B1458,選擇權未平倉餘額!$A$4:$I$500,6,FALSE)</f>
        <v>#N/A</v>
      </c>
      <c r="S1458" s="64" t="e">
        <f>VLOOKUP($B1458,選擇權未平倉餘額!$A$4:$I$500,7,FALSE)</f>
        <v>#N/A</v>
      </c>
      <c r="T1458" s="64" t="e">
        <f>VLOOKUP($B1458,選擇權未平倉餘額!$A$4:$I$500,8,FALSE)</f>
        <v>#N/A</v>
      </c>
      <c r="U1458" s="64" t="e">
        <f>VLOOKUP($B1458,選擇權未平倉餘額!$A$4:$I$500,9,FALSE)</f>
        <v>#N/A</v>
      </c>
      <c r="V1458" s="39" t="e">
        <f>VLOOKUP($B1458,臺指選擇權P_C_Ratios!$A$4:$C$500,3,FALSE)</f>
        <v>#N/A</v>
      </c>
      <c r="W1458" s="41" t="e">
        <f>VLOOKUP($B1458,散戶多空比!$A$6:$L$500,12,FALSE)</f>
        <v>#N/A</v>
      </c>
      <c r="X1458" s="40" t="e">
        <f>VLOOKUP($B1458,期貨大額交易人未沖銷部位!$A$4:$O$499,4,FALSE)</f>
        <v>#N/A</v>
      </c>
      <c r="Y1458" s="40" t="e">
        <f>VLOOKUP($B1458,期貨大額交易人未沖銷部位!$A$4:$O$499,7,FALSE)</f>
        <v>#N/A</v>
      </c>
      <c r="Z1458" s="40" t="e">
        <f>VLOOKUP($B1458,期貨大額交易人未沖銷部位!$A$4:$O$499,10,FALSE)</f>
        <v>#N/A</v>
      </c>
      <c r="AA1458" s="40" t="e">
        <f>VLOOKUP($B1458,期貨大額交易人未沖銷部位!$A$4:$O$499,13,FALSE)</f>
        <v>#N/A</v>
      </c>
      <c r="AB1458" s="40" t="e">
        <f>VLOOKUP($B1458,期貨大額交易人未沖銷部位!$A$4:$O$499,14,FALSE)</f>
        <v>#N/A</v>
      </c>
      <c r="AC1458" s="40" t="e">
        <f>VLOOKUP($B1458,期貨大額交易人未沖銷部位!$A$4:$O$499,15,FALSE)</f>
        <v>#N/A</v>
      </c>
      <c r="AD1458" s="33" t="e">
        <f>VLOOKUP($B1458,三大美股走勢!$A$4:$J$495,4,FALSE)</f>
        <v>#N/A</v>
      </c>
      <c r="AE1458" s="33" t="e">
        <f>VLOOKUP($B1458,三大美股走勢!$A$4:$J$495,7,FALSE)</f>
        <v>#N/A</v>
      </c>
      <c r="AF1458" s="33" t="e">
        <f>VLOOKUP($B1458,三大美股走勢!$A$4:$J$495,10,FALSE)</f>
        <v>#N/A</v>
      </c>
    </row>
    <row r="1459" spans="2:32">
      <c r="B1459" s="32">
        <v>44238</v>
      </c>
      <c r="C1459" s="33" t="e">
        <f>VLOOKUP($B1459,大盤與近月台指!$A$4:$I$499,2,FALSE)</f>
        <v>#N/A</v>
      </c>
      <c r="D1459" s="34" t="e">
        <f>VLOOKUP($B1459,大盤與近月台指!$A$4:$I$499,3,FALSE)</f>
        <v>#N/A</v>
      </c>
      <c r="E1459" s="35" t="e">
        <f>VLOOKUP($B1459,大盤與近月台指!$A$4:$I$499,4,FALSE)</f>
        <v>#N/A</v>
      </c>
      <c r="F1459" s="33" t="e">
        <f>VLOOKUP($B1459,大盤與近月台指!$A$4:$I$499,5,FALSE)</f>
        <v>#N/A</v>
      </c>
      <c r="G1459" s="49" t="e">
        <f>VLOOKUP($B1459,三大法人買賣超!$A$4:$I$500,3,FALSE)</f>
        <v>#N/A</v>
      </c>
      <c r="H1459" s="34" t="e">
        <f>VLOOKUP($B1459,三大法人買賣超!$A$4:$I$500,5,FALSE)</f>
        <v>#N/A</v>
      </c>
      <c r="I1459" s="27" t="e">
        <f>VLOOKUP($B1459,三大法人買賣超!$A$4:$I$500,7,FALSE)</f>
        <v>#N/A</v>
      </c>
      <c r="J1459" s="27" t="e">
        <f>VLOOKUP($B1459,三大法人買賣超!$A$4:$I$500,9,FALSE)</f>
        <v>#N/A</v>
      </c>
      <c r="K1459" s="37">
        <f>新台幣匯率美元指數!B1460</f>
        <v>0</v>
      </c>
      <c r="L1459" s="38">
        <f>新台幣匯率美元指數!C1460</f>
        <v>0</v>
      </c>
      <c r="M1459" s="39">
        <f>新台幣匯率美元指數!D1460</f>
        <v>0</v>
      </c>
      <c r="N1459" s="27" t="e">
        <f>VLOOKUP($B1459,外資期貨未平倉口數!$A$4:$M$499,4,FALSE)</f>
        <v>#N/A</v>
      </c>
      <c r="O1459" s="27" t="e">
        <f>VLOOKUP($B1459,外資期貨未平倉口數!$A$4:$M$499,9,FALSE)</f>
        <v>#N/A</v>
      </c>
      <c r="P1459" s="27" t="e">
        <f>VLOOKUP($B1459,外資期貨未平倉口數!$A$4:$M$499,10,FALSE)</f>
        <v>#N/A</v>
      </c>
      <c r="Q1459" s="27" t="e">
        <f>VLOOKUP($B1459,外資期貨未平倉口數!$A$4:$M$499,11,FALSE)</f>
        <v>#N/A</v>
      </c>
      <c r="R1459" s="64" t="e">
        <f>VLOOKUP($B1459,選擇權未平倉餘額!$A$4:$I$500,6,FALSE)</f>
        <v>#N/A</v>
      </c>
      <c r="S1459" s="64" t="e">
        <f>VLOOKUP($B1459,選擇權未平倉餘額!$A$4:$I$500,7,FALSE)</f>
        <v>#N/A</v>
      </c>
      <c r="T1459" s="64" t="e">
        <f>VLOOKUP($B1459,選擇權未平倉餘額!$A$4:$I$500,8,FALSE)</f>
        <v>#N/A</v>
      </c>
      <c r="U1459" s="64" t="e">
        <f>VLOOKUP($B1459,選擇權未平倉餘額!$A$4:$I$500,9,FALSE)</f>
        <v>#N/A</v>
      </c>
      <c r="V1459" s="39" t="e">
        <f>VLOOKUP($B1459,臺指選擇權P_C_Ratios!$A$4:$C$500,3,FALSE)</f>
        <v>#N/A</v>
      </c>
      <c r="W1459" s="41" t="e">
        <f>VLOOKUP($B1459,散戶多空比!$A$6:$L$500,12,FALSE)</f>
        <v>#N/A</v>
      </c>
      <c r="X1459" s="40" t="e">
        <f>VLOOKUP($B1459,期貨大額交易人未沖銷部位!$A$4:$O$499,4,FALSE)</f>
        <v>#N/A</v>
      </c>
      <c r="Y1459" s="40" t="e">
        <f>VLOOKUP($B1459,期貨大額交易人未沖銷部位!$A$4:$O$499,7,FALSE)</f>
        <v>#N/A</v>
      </c>
      <c r="Z1459" s="40" t="e">
        <f>VLOOKUP($B1459,期貨大額交易人未沖銷部位!$A$4:$O$499,10,FALSE)</f>
        <v>#N/A</v>
      </c>
      <c r="AA1459" s="40" t="e">
        <f>VLOOKUP($B1459,期貨大額交易人未沖銷部位!$A$4:$O$499,13,FALSE)</f>
        <v>#N/A</v>
      </c>
      <c r="AB1459" s="40" t="e">
        <f>VLOOKUP($B1459,期貨大額交易人未沖銷部位!$A$4:$O$499,14,FALSE)</f>
        <v>#N/A</v>
      </c>
      <c r="AC1459" s="40" t="e">
        <f>VLOOKUP($B1459,期貨大額交易人未沖銷部位!$A$4:$O$499,15,FALSE)</f>
        <v>#N/A</v>
      </c>
      <c r="AD1459" s="33" t="e">
        <f>VLOOKUP($B1459,三大美股走勢!$A$4:$J$495,4,FALSE)</f>
        <v>#N/A</v>
      </c>
      <c r="AE1459" s="33" t="e">
        <f>VLOOKUP($B1459,三大美股走勢!$A$4:$J$495,7,FALSE)</f>
        <v>#N/A</v>
      </c>
      <c r="AF1459" s="33" t="e">
        <f>VLOOKUP($B1459,三大美股走勢!$A$4:$J$495,10,FALSE)</f>
        <v>#N/A</v>
      </c>
    </row>
    <row r="1460" spans="2:32">
      <c r="B1460" s="32">
        <v>44239</v>
      </c>
      <c r="C1460" s="33" t="e">
        <f>VLOOKUP($B1460,大盤與近月台指!$A$4:$I$499,2,FALSE)</f>
        <v>#N/A</v>
      </c>
      <c r="D1460" s="34" t="e">
        <f>VLOOKUP($B1460,大盤與近月台指!$A$4:$I$499,3,FALSE)</f>
        <v>#N/A</v>
      </c>
      <c r="E1460" s="35" t="e">
        <f>VLOOKUP($B1460,大盤與近月台指!$A$4:$I$499,4,FALSE)</f>
        <v>#N/A</v>
      </c>
      <c r="F1460" s="33" t="e">
        <f>VLOOKUP($B1460,大盤與近月台指!$A$4:$I$499,5,FALSE)</f>
        <v>#N/A</v>
      </c>
      <c r="G1460" s="49" t="e">
        <f>VLOOKUP($B1460,三大法人買賣超!$A$4:$I$500,3,FALSE)</f>
        <v>#N/A</v>
      </c>
      <c r="H1460" s="34" t="e">
        <f>VLOOKUP($B1460,三大法人買賣超!$A$4:$I$500,5,FALSE)</f>
        <v>#N/A</v>
      </c>
      <c r="I1460" s="27" t="e">
        <f>VLOOKUP($B1460,三大法人買賣超!$A$4:$I$500,7,FALSE)</f>
        <v>#N/A</v>
      </c>
      <c r="J1460" s="27" t="e">
        <f>VLOOKUP($B1460,三大法人買賣超!$A$4:$I$500,9,FALSE)</f>
        <v>#N/A</v>
      </c>
      <c r="K1460" s="37">
        <f>新台幣匯率美元指數!B1461</f>
        <v>0</v>
      </c>
      <c r="L1460" s="38">
        <f>新台幣匯率美元指數!C1461</f>
        <v>0</v>
      </c>
      <c r="M1460" s="39">
        <f>新台幣匯率美元指數!D1461</f>
        <v>0</v>
      </c>
      <c r="N1460" s="27" t="e">
        <f>VLOOKUP($B1460,外資期貨未平倉口數!$A$4:$M$499,4,FALSE)</f>
        <v>#N/A</v>
      </c>
      <c r="O1460" s="27" t="e">
        <f>VLOOKUP($B1460,外資期貨未平倉口數!$A$4:$M$499,9,FALSE)</f>
        <v>#N/A</v>
      </c>
      <c r="P1460" s="27" t="e">
        <f>VLOOKUP($B1460,外資期貨未平倉口數!$A$4:$M$499,10,FALSE)</f>
        <v>#N/A</v>
      </c>
      <c r="Q1460" s="27" t="e">
        <f>VLOOKUP($B1460,外資期貨未平倉口數!$A$4:$M$499,11,FALSE)</f>
        <v>#N/A</v>
      </c>
      <c r="R1460" s="64" t="e">
        <f>VLOOKUP($B1460,選擇權未平倉餘額!$A$4:$I$500,6,FALSE)</f>
        <v>#N/A</v>
      </c>
      <c r="S1460" s="64" t="e">
        <f>VLOOKUP($B1460,選擇權未平倉餘額!$A$4:$I$500,7,FALSE)</f>
        <v>#N/A</v>
      </c>
      <c r="T1460" s="64" t="e">
        <f>VLOOKUP($B1460,選擇權未平倉餘額!$A$4:$I$500,8,FALSE)</f>
        <v>#N/A</v>
      </c>
      <c r="U1460" s="64" t="e">
        <f>VLOOKUP($B1460,選擇權未平倉餘額!$A$4:$I$500,9,FALSE)</f>
        <v>#N/A</v>
      </c>
      <c r="V1460" s="39" t="e">
        <f>VLOOKUP($B1460,臺指選擇權P_C_Ratios!$A$4:$C$500,3,FALSE)</f>
        <v>#N/A</v>
      </c>
      <c r="W1460" s="41" t="e">
        <f>VLOOKUP($B1460,散戶多空比!$A$6:$L$500,12,FALSE)</f>
        <v>#N/A</v>
      </c>
      <c r="X1460" s="40" t="e">
        <f>VLOOKUP($B1460,期貨大額交易人未沖銷部位!$A$4:$O$499,4,FALSE)</f>
        <v>#N/A</v>
      </c>
      <c r="Y1460" s="40" t="e">
        <f>VLOOKUP($B1460,期貨大額交易人未沖銷部位!$A$4:$O$499,7,FALSE)</f>
        <v>#N/A</v>
      </c>
      <c r="Z1460" s="40" t="e">
        <f>VLOOKUP($B1460,期貨大額交易人未沖銷部位!$A$4:$O$499,10,FALSE)</f>
        <v>#N/A</v>
      </c>
      <c r="AA1460" s="40" t="e">
        <f>VLOOKUP($B1460,期貨大額交易人未沖銷部位!$A$4:$O$499,13,FALSE)</f>
        <v>#N/A</v>
      </c>
      <c r="AB1460" s="40" t="e">
        <f>VLOOKUP($B1460,期貨大額交易人未沖銷部位!$A$4:$O$499,14,FALSE)</f>
        <v>#N/A</v>
      </c>
      <c r="AC1460" s="40" t="e">
        <f>VLOOKUP($B1460,期貨大額交易人未沖銷部位!$A$4:$O$499,15,FALSE)</f>
        <v>#N/A</v>
      </c>
      <c r="AD1460" s="33" t="e">
        <f>VLOOKUP($B1460,三大美股走勢!$A$4:$J$495,4,FALSE)</f>
        <v>#N/A</v>
      </c>
      <c r="AE1460" s="33" t="e">
        <f>VLOOKUP($B1460,三大美股走勢!$A$4:$J$495,7,FALSE)</f>
        <v>#N/A</v>
      </c>
      <c r="AF1460" s="33" t="e">
        <f>VLOOKUP($B1460,三大美股走勢!$A$4:$J$495,10,FALSE)</f>
        <v>#N/A</v>
      </c>
    </row>
    <row r="1461" spans="2:32">
      <c r="B1461" s="32">
        <v>44240</v>
      </c>
      <c r="C1461" s="33" t="e">
        <f>VLOOKUP($B1461,大盤與近月台指!$A$4:$I$499,2,FALSE)</f>
        <v>#N/A</v>
      </c>
      <c r="D1461" s="34" t="e">
        <f>VLOOKUP($B1461,大盤與近月台指!$A$4:$I$499,3,FALSE)</f>
        <v>#N/A</v>
      </c>
      <c r="E1461" s="35" t="e">
        <f>VLOOKUP($B1461,大盤與近月台指!$A$4:$I$499,4,FALSE)</f>
        <v>#N/A</v>
      </c>
      <c r="F1461" s="33" t="e">
        <f>VLOOKUP($B1461,大盤與近月台指!$A$4:$I$499,5,FALSE)</f>
        <v>#N/A</v>
      </c>
      <c r="G1461" s="49" t="e">
        <f>VLOOKUP($B1461,三大法人買賣超!$A$4:$I$500,3,FALSE)</f>
        <v>#N/A</v>
      </c>
      <c r="H1461" s="34" t="e">
        <f>VLOOKUP($B1461,三大法人買賣超!$A$4:$I$500,5,FALSE)</f>
        <v>#N/A</v>
      </c>
      <c r="I1461" s="27" t="e">
        <f>VLOOKUP($B1461,三大法人買賣超!$A$4:$I$500,7,FALSE)</f>
        <v>#N/A</v>
      </c>
      <c r="J1461" s="27" t="e">
        <f>VLOOKUP($B1461,三大法人買賣超!$A$4:$I$500,9,FALSE)</f>
        <v>#N/A</v>
      </c>
      <c r="K1461" s="37">
        <f>新台幣匯率美元指數!B1462</f>
        <v>0</v>
      </c>
      <c r="L1461" s="38">
        <f>新台幣匯率美元指數!C1462</f>
        <v>0</v>
      </c>
      <c r="M1461" s="39">
        <f>新台幣匯率美元指數!D1462</f>
        <v>0</v>
      </c>
      <c r="N1461" s="27" t="e">
        <f>VLOOKUP($B1461,外資期貨未平倉口數!$A$4:$M$499,4,FALSE)</f>
        <v>#N/A</v>
      </c>
      <c r="O1461" s="27" t="e">
        <f>VLOOKUP($B1461,外資期貨未平倉口數!$A$4:$M$499,9,FALSE)</f>
        <v>#N/A</v>
      </c>
      <c r="P1461" s="27" t="e">
        <f>VLOOKUP($B1461,外資期貨未平倉口數!$A$4:$M$499,10,FALSE)</f>
        <v>#N/A</v>
      </c>
      <c r="Q1461" s="27" t="e">
        <f>VLOOKUP($B1461,外資期貨未平倉口數!$A$4:$M$499,11,FALSE)</f>
        <v>#N/A</v>
      </c>
      <c r="R1461" s="64" t="e">
        <f>VLOOKUP($B1461,選擇權未平倉餘額!$A$4:$I$500,6,FALSE)</f>
        <v>#N/A</v>
      </c>
      <c r="S1461" s="64" t="e">
        <f>VLOOKUP($B1461,選擇權未平倉餘額!$A$4:$I$500,7,FALSE)</f>
        <v>#N/A</v>
      </c>
      <c r="T1461" s="64" t="e">
        <f>VLOOKUP($B1461,選擇權未平倉餘額!$A$4:$I$500,8,FALSE)</f>
        <v>#N/A</v>
      </c>
      <c r="U1461" s="64" t="e">
        <f>VLOOKUP($B1461,選擇權未平倉餘額!$A$4:$I$500,9,FALSE)</f>
        <v>#N/A</v>
      </c>
      <c r="V1461" s="39" t="e">
        <f>VLOOKUP($B1461,臺指選擇權P_C_Ratios!$A$4:$C$500,3,FALSE)</f>
        <v>#N/A</v>
      </c>
      <c r="W1461" s="41" t="e">
        <f>VLOOKUP($B1461,散戶多空比!$A$6:$L$500,12,FALSE)</f>
        <v>#N/A</v>
      </c>
      <c r="X1461" s="40" t="e">
        <f>VLOOKUP($B1461,期貨大額交易人未沖銷部位!$A$4:$O$499,4,FALSE)</f>
        <v>#N/A</v>
      </c>
      <c r="Y1461" s="40" t="e">
        <f>VLOOKUP($B1461,期貨大額交易人未沖銷部位!$A$4:$O$499,7,FALSE)</f>
        <v>#N/A</v>
      </c>
      <c r="Z1461" s="40" t="e">
        <f>VLOOKUP($B1461,期貨大額交易人未沖銷部位!$A$4:$O$499,10,FALSE)</f>
        <v>#N/A</v>
      </c>
      <c r="AA1461" s="40" t="e">
        <f>VLOOKUP($B1461,期貨大額交易人未沖銷部位!$A$4:$O$499,13,FALSE)</f>
        <v>#N/A</v>
      </c>
      <c r="AB1461" s="40" t="e">
        <f>VLOOKUP($B1461,期貨大額交易人未沖銷部位!$A$4:$O$499,14,FALSE)</f>
        <v>#N/A</v>
      </c>
      <c r="AC1461" s="40" t="e">
        <f>VLOOKUP($B1461,期貨大額交易人未沖銷部位!$A$4:$O$499,15,FALSE)</f>
        <v>#N/A</v>
      </c>
      <c r="AD1461" s="33" t="e">
        <f>VLOOKUP($B1461,三大美股走勢!$A$4:$J$495,4,FALSE)</f>
        <v>#N/A</v>
      </c>
      <c r="AE1461" s="33" t="e">
        <f>VLOOKUP($B1461,三大美股走勢!$A$4:$J$495,7,FALSE)</f>
        <v>#N/A</v>
      </c>
      <c r="AF1461" s="33" t="e">
        <f>VLOOKUP($B1461,三大美股走勢!$A$4:$J$495,10,FALSE)</f>
        <v>#N/A</v>
      </c>
    </row>
    <row r="1462" spans="2:32">
      <c r="B1462" s="32">
        <v>44241</v>
      </c>
      <c r="C1462" s="33" t="e">
        <f>VLOOKUP($B1462,大盤與近月台指!$A$4:$I$499,2,FALSE)</f>
        <v>#N/A</v>
      </c>
      <c r="D1462" s="34" t="e">
        <f>VLOOKUP($B1462,大盤與近月台指!$A$4:$I$499,3,FALSE)</f>
        <v>#N/A</v>
      </c>
      <c r="E1462" s="35" t="e">
        <f>VLOOKUP($B1462,大盤與近月台指!$A$4:$I$499,4,FALSE)</f>
        <v>#N/A</v>
      </c>
      <c r="F1462" s="33" t="e">
        <f>VLOOKUP($B1462,大盤與近月台指!$A$4:$I$499,5,FALSE)</f>
        <v>#N/A</v>
      </c>
      <c r="G1462" s="49" t="e">
        <f>VLOOKUP($B1462,三大法人買賣超!$A$4:$I$500,3,FALSE)</f>
        <v>#N/A</v>
      </c>
      <c r="H1462" s="34" t="e">
        <f>VLOOKUP($B1462,三大法人買賣超!$A$4:$I$500,5,FALSE)</f>
        <v>#N/A</v>
      </c>
      <c r="I1462" s="27" t="e">
        <f>VLOOKUP($B1462,三大法人買賣超!$A$4:$I$500,7,FALSE)</f>
        <v>#N/A</v>
      </c>
      <c r="J1462" s="27" t="e">
        <f>VLOOKUP($B1462,三大法人買賣超!$A$4:$I$500,9,FALSE)</f>
        <v>#N/A</v>
      </c>
      <c r="K1462" s="37">
        <f>新台幣匯率美元指數!B1463</f>
        <v>0</v>
      </c>
      <c r="L1462" s="38">
        <f>新台幣匯率美元指數!C1463</f>
        <v>0</v>
      </c>
      <c r="M1462" s="39">
        <f>新台幣匯率美元指數!D1463</f>
        <v>0</v>
      </c>
      <c r="N1462" s="27" t="e">
        <f>VLOOKUP($B1462,外資期貨未平倉口數!$A$4:$M$499,4,FALSE)</f>
        <v>#N/A</v>
      </c>
      <c r="O1462" s="27" t="e">
        <f>VLOOKUP($B1462,外資期貨未平倉口數!$A$4:$M$499,9,FALSE)</f>
        <v>#N/A</v>
      </c>
      <c r="P1462" s="27" t="e">
        <f>VLOOKUP($B1462,外資期貨未平倉口數!$A$4:$M$499,10,FALSE)</f>
        <v>#N/A</v>
      </c>
      <c r="Q1462" s="27" t="e">
        <f>VLOOKUP($B1462,外資期貨未平倉口數!$A$4:$M$499,11,FALSE)</f>
        <v>#N/A</v>
      </c>
      <c r="R1462" s="64" t="e">
        <f>VLOOKUP($B1462,選擇權未平倉餘額!$A$4:$I$500,6,FALSE)</f>
        <v>#N/A</v>
      </c>
      <c r="S1462" s="64" t="e">
        <f>VLOOKUP($B1462,選擇權未平倉餘額!$A$4:$I$500,7,FALSE)</f>
        <v>#N/A</v>
      </c>
      <c r="T1462" s="64" t="e">
        <f>VLOOKUP($B1462,選擇權未平倉餘額!$A$4:$I$500,8,FALSE)</f>
        <v>#N/A</v>
      </c>
      <c r="U1462" s="64" t="e">
        <f>VLOOKUP($B1462,選擇權未平倉餘額!$A$4:$I$500,9,FALSE)</f>
        <v>#N/A</v>
      </c>
      <c r="V1462" s="39" t="e">
        <f>VLOOKUP($B1462,臺指選擇權P_C_Ratios!$A$4:$C$500,3,FALSE)</f>
        <v>#N/A</v>
      </c>
      <c r="W1462" s="41" t="e">
        <f>VLOOKUP($B1462,散戶多空比!$A$6:$L$500,12,FALSE)</f>
        <v>#N/A</v>
      </c>
      <c r="X1462" s="40" t="e">
        <f>VLOOKUP($B1462,期貨大額交易人未沖銷部位!$A$4:$O$499,4,FALSE)</f>
        <v>#N/A</v>
      </c>
      <c r="Y1462" s="40" t="e">
        <f>VLOOKUP($B1462,期貨大額交易人未沖銷部位!$A$4:$O$499,7,FALSE)</f>
        <v>#N/A</v>
      </c>
      <c r="Z1462" s="40" t="e">
        <f>VLOOKUP($B1462,期貨大額交易人未沖銷部位!$A$4:$O$499,10,FALSE)</f>
        <v>#N/A</v>
      </c>
      <c r="AA1462" s="40" t="e">
        <f>VLOOKUP($B1462,期貨大額交易人未沖銷部位!$A$4:$O$499,13,FALSE)</f>
        <v>#N/A</v>
      </c>
      <c r="AB1462" s="40" t="e">
        <f>VLOOKUP($B1462,期貨大額交易人未沖銷部位!$A$4:$O$499,14,FALSE)</f>
        <v>#N/A</v>
      </c>
      <c r="AC1462" s="40" t="e">
        <f>VLOOKUP($B1462,期貨大額交易人未沖銷部位!$A$4:$O$499,15,FALSE)</f>
        <v>#N/A</v>
      </c>
      <c r="AD1462" s="33" t="e">
        <f>VLOOKUP($B1462,三大美股走勢!$A$4:$J$495,4,FALSE)</f>
        <v>#N/A</v>
      </c>
      <c r="AE1462" s="33" t="e">
        <f>VLOOKUP($B1462,三大美股走勢!$A$4:$J$495,7,FALSE)</f>
        <v>#N/A</v>
      </c>
      <c r="AF1462" s="33" t="e">
        <f>VLOOKUP($B1462,三大美股走勢!$A$4:$J$495,10,FALSE)</f>
        <v>#N/A</v>
      </c>
    </row>
    <row r="1463" spans="2:32">
      <c r="B1463" s="32">
        <v>44242</v>
      </c>
      <c r="C1463" s="33" t="e">
        <f>VLOOKUP($B1463,大盤與近月台指!$A$4:$I$499,2,FALSE)</f>
        <v>#N/A</v>
      </c>
      <c r="D1463" s="34" t="e">
        <f>VLOOKUP($B1463,大盤與近月台指!$A$4:$I$499,3,FALSE)</f>
        <v>#N/A</v>
      </c>
      <c r="E1463" s="35" t="e">
        <f>VLOOKUP($B1463,大盤與近月台指!$A$4:$I$499,4,FALSE)</f>
        <v>#N/A</v>
      </c>
      <c r="F1463" s="33" t="e">
        <f>VLOOKUP($B1463,大盤與近月台指!$A$4:$I$499,5,FALSE)</f>
        <v>#N/A</v>
      </c>
      <c r="G1463" s="49" t="e">
        <f>VLOOKUP($B1463,三大法人買賣超!$A$4:$I$500,3,FALSE)</f>
        <v>#N/A</v>
      </c>
      <c r="H1463" s="34" t="e">
        <f>VLOOKUP($B1463,三大法人買賣超!$A$4:$I$500,5,FALSE)</f>
        <v>#N/A</v>
      </c>
      <c r="I1463" s="27" t="e">
        <f>VLOOKUP($B1463,三大法人買賣超!$A$4:$I$500,7,FALSE)</f>
        <v>#N/A</v>
      </c>
      <c r="J1463" s="27" t="e">
        <f>VLOOKUP($B1463,三大法人買賣超!$A$4:$I$500,9,FALSE)</f>
        <v>#N/A</v>
      </c>
      <c r="K1463" s="37">
        <f>新台幣匯率美元指數!B1464</f>
        <v>0</v>
      </c>
      <c r="L1463" s="38">
        <f>新台幣匯率美元指數!C1464</f>
        <v>0</v>
      </c>
      <c r="M1463" s="39">
        <f>新台幣匯率美元指數!D1464</f>
        <v>0</v>
      </c>
      <c r="N1463" s="27" t="e">
        <f>VLOOKUP($B1463,外資期貨未平倉口數!$A$4:$M$499,4,FALSE)</f>
        <v>#N/A</v>
      </c>
      <c r="O1463" s="27" t="e">
        <f>VLOOKUP($B1463,外資期貨未平倉口數!$A$4:$M$499,9,FALSE)</f>
        <v>#N/A</v>
      </c>
      <c r="P1463" s="27" t="e">
        <f>VLOOKUP($B1463,外資期貨未平倉口數!$A$4:$M$499,10,FALSE)</f>
        <v>#N/A</v>
      </c>
      <c r="Q1463" s="27" t="e">
        <f>VLOOKUP($B1463,外資期貨未平倉口數!$A$4:$M$499,11,FALSE)</f>
        <v>#N/A</v>
      </c>
      <c r="R1463" s="64" t="e">
        <f>VLOOKUP($B1463,選擇權未平倉餘額!$A$4:$I$500,6,FALSE)</f>
        <v>#N/A</v>
      </c>
      <c r="S1463" s="64" t="e">
        <f>VLOOKUP($B1463,選擇權未平倉餘額!$A$4:$I$500,7,FALSE)</f>
        <v>#N/A</v>
      </c>
      <c r="T1463" s="64" t="e">
        <f>VLOOKUP($B1463,選擇權未平倉餘額!$A$4:$I$500,8,FALSE)</f>
        <v>#N/A</v>
      </c>
      <c r="U1463" s="64" t="e">
        <f>VLOOKUP($B1463,選擇權未平倉餘額!$A$4:$I$500,9,FALSE)</f>
        <v>#N/A</v>
      </c>
      <c r="V1463" s="39" t="e">
        <f>VLOOKUP($B1463,臺指選擇權P_C_Ratios!$A$4:$C$500,3,FALSE)</f>
        <v>#N/A</v>
      </c>
      <c r="W1463" s="41" t="e">
        <f>VLOOKUP($B1463,散戶多空比!$A$6:$L$500,12,FALSE)</f>
        <v>#N/A</v>
      </c>
      <c r="X1463" s="40" t="e">
        <f>VLOOKUP($B1463,期貨大額交易人未沖銷部位!$A$4:$O$499,4,FALSE)</f>
        <v>#N/A</v>
      </c>
      <c r="Y1463" s="40" t="e">
        <f>VLOOKUP($B1463,期貨大額交易人未沖銷部位!$A$4:$O$499,7,FALSE)</f>
        <v>#N/A</v>
      </c>
      <c r="Z1463" s="40" t="e">
        <f>VLOOKUP($B1463,期貨大額交易人未沖銷部位!$A$4:$O$499,10,FALSE)</f>
        <v>#N/A</v>
      </c>
      <c r="AA1463" s="40" t="e">
        <f>VLOOKUP($B1463,期貨大額交易人未沖銷部位!$A$4:$O$499,13,FALSE)</f>
        <v>#N/A</v>
      </c>
      <c r="AB1463" s="40" t="e">
        <f>VLOOKUP($B1463,期貨大額交易人未沖銷部位!$A$4:$O$499,14,FALSE)</f>
        <v>#N/A</v>
      </c>
      <c r="AC1463" s="40" t="e">
        <f>VLOOKUP($B1463,期貨大額交易人未沖銷部位!$A$4:$O$499,15,FALSE)</f>
        <v>#N/A</v>
      </c>
      <c r="AD1463" s="33" t="e">
        <f>VLOOKUP($B1463,三大美股走勢!$A$4:$J$495,4,FALSE)</f>
        <v>#N/A</v>
      </c>
      <c r="AE1463" s="33" t="e">
        <f>VLOOKUP($B1463,三大美股走勢!$A$4:$J$495,7,FALSE)</f>
        <v>#N/A</v>
      </c>
      <c r="AF1463" s="33" t="e">
        <f>VLOOKUP($B1463,三大美股走勢!$A$4:$J$495,10,FALSE)</f>
        <v>#N/A</v>
      </c>
    </row>
    <row r="1464" spans="2:32">
      <c r="B1464" s="32">
        <v>44243</v>
      </c>
      <c r="C1464" s="33" t="e">
        <f>VLOOKUP($B1464,大盤與近月台指!$A$4:$I$499,2,FALSE)</f>
        <v>#N/A</v>
      </c>
      <c r="D1464" s="34" t="e">
        <f>VLOOKUP($B1464,大盤與近月台指!$A$4:$I$499,3,FALSE)</f>
        <v>#N/A</v>
      </c>
      <c r="E1464" s="35" t="e">
        <f>VLOOKUP($B1464,大盤與近月台指!$A$4:$I$499,4,FALSE)</f>
        <v>#N/A</v>
      </c>
      <c r="F1464" s="33" t="e">
        <f>VLOOKUP($B1464,大盤與近月台指!$A$4:$I$499,5,FALSE)</f>
        <v>#N/A</v>
      </c>
      <c r="G1464" s="49" t="e">
        <f>VLOOKUP($B1464,三大法人買賣超!$A$4:$I$500,3,FALSE)</f>
        <v>#N/A</v>
      </c>
      <c r="H1464" s="34" t="e">
        <f>VLOOKUP($B1464,三大法人買賣超!$A$4:$I$500,5,FALSE)</f>
        <v>#N/A</v>
      </c>
      <c r="I1464" s="27" t="e">
        <f>VLOOKUP($B1464,三大法人買賣超!$A$4:$I$500,7,FALSE)</f>
        <v>#N/A</v>
      </c>
      <c r="J1464" s="27" t="e">
        <f>VLOOKUP($B1464,三大法人買賣超!$A$4:$I$500,9,FALSE)</f>
        <v>#N/A</v>
      </c>
      <c r="K1464" s="37">
        <f>新台幣匯率美元指數!B1465</f>
        <v>0</v>
      </c>
      <c r="L1464" s="38">
        <f>新台幣匯率美元指數!C1465</f>
        <v>0</v>
      </c>
      <c r="M1464" s="39">
        <f>新台幣匯率美元指數!D1465</f>
        <v>0</v>
      </c>
      <c r="N1464" s="27" t="e">
        <f>VLOOKUP($B1464,外資期貨未平倉口數!$A$4:$M$499,4,FALSE)</f>
        <v>#N/A</v>
      </c>
      <c r="O1464" s="27" t="e">
        <f>VLOOKUP($B1464,外資期貨未平倉口數!$A$4:$M$499,9,FALSE)</f>
        <v>#N/A</v>
      </c>
      <c r="P1464" s="27" t="e">
        <f>VLOOKUP($B1464,外資期貨未平倉口數!$A$4:$M$499,10,FALSE)</f>
        <v>#N/A</v>
      </c>
      <c r="Q1464" s="27" t="e">
        <f>VLOOKUP($B1464,外資期貨未平倉口數!$A$4:$M$499,11,FALSE)</f>
        <v>#N/A</v>
      </c>
      <c r="R1464" s="64" t="e">
        <f>VLOOKUP($B1464,選擇權未平倉餘額!$A$4:$I$500,6,FALSE)</f>
        <v>#N/A</v>
      </c>
      <c r="S1464" s="64" t="e">
        <f>VLOOKUP($B1464,選擇權未平倉餘額!$A$4:$I$500,7,FALSE)</f>
        <v>#N/A</v>
      </c>
      <c r="T1464" s="64" t="e">
        <f>VLOOKUP($B1464,選擇權未平倉餘額!$A$4:$I$500,8,FALSE)</f>
        <v>#N/A</v>
      </c>
      <c r="U1464" s="64" t="e">
        <f>VLOOKUP($B1464,選擇權未平倉餘額!$A$4:$I$500,9,FALSE)</f>
        <v>#N/A</v>
      </c>
      <c r="V1464" s="39" t="e">
        <f>VLOOKUP($B1464,臺指選擇權P_C_Ratios!$A$4:$C$500,3,FALSE)</f>
        <v>#N/A</v>
      </c>
      <c r="W1464" s="41" t="e">
        <f>VLOOKUP($B1464,散戶多空比!$A$6:$L$500,12,FALSE)</f>
        <v>#N/A</v>
      </c>
      <c r="X1464" s="40" t="e">
        <f>VLOOKUP($B1464,期貨大額交易人未沖銷部位!$A$4:$O$499,4,FALSE)</f>
        <v>#N/A</v>
      </c>
      <c r="Y1464" s="40" t="e">
        <f>VLOOKUP($B1464,期貨大額交易人未沖銷部位!$A$4:$O$499,7,FALSE)</f>
        <v>#N/A</v>
      </c>
      <c r="Z1464" s="40" t="e">
        <f>VLOOKUP($B1464,期貨大額交易人未沖銷部位!$A$4:$O$499,10,FALSE)</f>
        <v>#N/A</v>
      </c>
      <c r="AA1464" s="40" t="e">
        <f>VLOOKUP($B1464,期貨大額交易人未沖銷部位!$A$4:$O$499,13,FALSE)</f>
        <v>#N/A</v>
      </c>
      <c r="AB1464" s="40" t="e">
        <f>VLOOKUP($B1464,期貨大額交易人未沖銷部位!$A$4:$O$499,14,FALSE)</f>
        <v>#N/A</v>
      </c>
      <c r="AC1464" s="40" t="e">
        <f>VLOOKUP($B1464,期貨大額交易人未沖銷部位!$A$4:$O$499,15,FALSE)</f>
        <v>#N/A</v>
      </c>
      <c r="AD1464" s="33" t="e">
        <f>VLOOKUP($B1464,三大美股走勢!$A$4:$J$495,4,FALSE)</f>
        <v>#N/A</v>
      </c>
      <c r="AE1464" s="33" t="e">
        <f>VLOOKUP($B1464,三大美股走勢!$A$4:$J$495,7,FALSE)</f>
        <v>#N/A</v>
      </c>
      <c r="AF1464" s="33" t="e">
        <f>VLOOKUP($B1464,三大美股走勢!$A$4:$J$495,10,FALSE)</f>
        <v>#N/A</v>
      </c>
    </row>
    <row r="1465" spans="2:32">
      <c r="B1465" s="32">
        <v>44244</v>
      </c>
      <c r="C1465" s="33" t="e">
        <f>VLOOKUP($B1465,大盤與近月台指!$A$4:$I$499,2,FALSE)</f>
        <v>#N/A</v>
      </c>
      <c r="D1465" s="34" t="e">
        <f>VLOOKUP($B1465,大盤與近月台指!$A$4:$I$499,3,FALSE)</f>
        <v>#N/A</v>
      </c>
      <c r="E1465" s="35" t="e">
        <f>VLOOKUP($B1465,大盤與近月台指!$A$4:$I$499,4,FALSE)</f>
        <v>#N/A</v>
      </c>
      <c r="F1465" s="33" t="e">
        <f>VLOOKUP($B1465,大盤與近月台指!$A$4:$I$499,5,FALSE)</f>
        <v>#N/A</v>
      </c>
      <c r="G1465" s="49" t="e">
        <f>VLOOKUP($B1465,三大法人買賣超!$A$4:$I$500,3,FALSE)</f>
        <v>#N/A</v>
      </c>
      <c r="H1465" s="34" t="e">
        <f>VLOOKUP($B1465,三大法人買賣超!$A$4:$I$500,5,FALSE)</f>
        <v>#N/A</v>
      </c>
      <c r="I1465" s="27" t="e">
        <f>VLOOKUP($B1465,三大法人買賣超!$A$4:$I$500,7,FALSE)</f>
        <v>#N/A</v>
      </c>
      <c r="J1465" s="27" t="e">
        <f>VLOOKUP($B1465,三大法人買賣超!$A$4:$I$500,9,FALSE)</f>
        <v>#N/A</v>
      </c>
      <c r="K1465" s="37">
        <f>新台幣匯率美元指數!B1466</f>
        <v>0</v>
      </c>
      <c r="L1465" s="38">
        <f>新台幣匯率美元指數!C1466</f>
        <v>0</v>
      </c>
      <c r="M1465" s="39">
        <f>新台幣匯率美元指數!D1466</f>
        <v>0</v>
      </c>
      <c r="N1465" s="27" t="e">
        <f>VLOOKUP($B1465,外資期貨未平倉口數!$A$4:$M$499,4,FALSE)</f>
        <v>#N/A</v>
      </c>
      <c r="O1465" s="27" t="e">
        <f>VLOOKUP($B1465,外資期貨未平倉口數!$A$4:$M$499,9,FALSE)</f>
        <v>#N/A</v>
      </c>
      <c r="P1465" s="27" t="e">
        <f>VLOOKUP($B1465,外資期貨未平倉口數!$A$4:$M$499,10,FALSE)</f>
        <v>#N/A</v>
      </c>
      <c r="Q1465" s="27" t="e">
        <f>VLOOKUP($B1465,外資期貨未平倉口數!$A$4:$M$499,11,FALSE)</f>
        <v>#N/A</v>
      </c>
      <c r="R1465" s="64" t="e">
        <f>VLOOKUP($B1465,選擇權未平倉餘額!$A$4:$I$500,6,FALSE)</f>
        <v>#N/A</v>
      </c>
      <c r="S1465" s="64" t="e">
        <f>VLOOKUP($B1465,選擇權未平倉餘額!$A$4:$I$500,7,FALSE)</f>
        <v>#N/A</v>
      </c>
      <c r="T1465" s="64" t="e">
        <f>VLOOKUP($B1465,選擇權未平倉餘額!$A$4:$I$500,8,FALSE)</f>
        <v>#N/A</v>
      </c>
      <c r="U1465" s="64" t="e">
        <f>VLOOKUP($B1465,選擇權未平倉餘額!$A$4:$I$500,9,FALSE)</f>
        <v>#N/A</v>
      </c>
      <c r="V1465" s="39" t="e">
        <f>VLOOKUP($B1465,臺指選擇權P_C_Ratios!$A$4:$C$500,3,FALSE)</f>
        <v>#N/A</v>
      </c>
      <c r="W1465" s="41" t="e">
        <f>VLOOKUP($B1465,散戶多空比!$A$6:$L$500,12,FALSE)</f>
        <v>#N/A</v>
      </c>
      <c r="X1465" s="40" t="e">
        <f>VLOOKUP($B1465,期貨大額交易人未沖銷部位!$A$4:$O$499,4,FALSE)</f>
        <v>#N/A</v>
      </c>
      <c r="Y1465" s="40" t="e">
        <f>VLOOKUP($B1465,期貨大額交易人未沖銷部位!$A$4:$O$499,7,FALSE)</f>
        <v>#N/A</v>
      </c>
      <c r="Z1465" s="40" t="e">
        <f>VLOOKUP($B1465,期貨大額交易人未沖銷部位!$A$4:$O$499,10,FALSE)</f>
        <v>#N/A</v>
      </c>
      <c r="AA1465" s="40" t="e">
        <f>VLOOKUP($B1465,期貨大額交易人未沖銷部位!$A$4:$O$499,13,FALSE)</f>
        <v>#N/A</v>
      </c>
      <c r="AB1465" s="40" t="e">
        <f>VLOOKUP($B1465,期貨大額交易人未沖銷部位!$A$4:$O$499,14,FALSE)</f>
        <v>#N/A</v>
      </c>
      <c r="AC1465" s="40" t="e">
        <f>VLOOKUP($B1465,期貨大額交易人未沖銷部位!$A$4:$O$499,15,FALSE)</f>
        <v>#N/A</v>
      </c>
      <c r="AD1465" s="33" t="e">
        <f>VLOOKUP($B1465,三大美股走勢!$A$4:$J$495,4,FALSE)</f>
        <v>#N/A</v>
      </c>
      <c r="AE1465" s="33" t="e">
        <f>VLOOKUP($B1465,三大美股走勢!$A$4:$J$495,7,FALSE)</f>
        <v>#N/A</v>
      </c>
      <c r="AF1465" s="33" t="e">
        <f>VLOOKUP($B1465,三大美股走勢!$A$4:$J$495,10,FALSE)</f>
        <v>#N/A</v>
      </c>
    </row>
    <row r="1466" spans="2:32">
      <c r="B1466" s="32">
        <v>44245</v>
      </c>
      <c r="C1466" s="33" t="e">
        <f>VLOOKUP($B1466,大盤與近月台指!$A$4:$I$499,2,FALSE)</f>
        <v>#N/A</v>
      </c>
      <c r="D1466" s="34" t="e">
        <f>VLOOKUP($B1466,大盤與近月台指!$A$4:$I$499,3,FALSE)</f>
        <v>#N/A</v>
      </c>
      <c r="E1466" s="35" t="e">
        <f>VLOOKUP($B1466,大盤與近月台指!$A$4:$I$499,4,FALSE)</f>
        <v>#N/A</v>
      </c>
      <c r="F1466" s="33" t="e">
        <f>VLOOKUP($B1466,大盤與近月台指!$A$4:$I$499,5,FALSE)</f>
        <v>#N/A</v>
      </c>
      <c r="G1466" s="49" t="e">
        <f>VLOOKUP($B1466,三大法人買賣超!$A$4:$I$500,3,FALSE)</f>
        <v>#N/A</v>
      </c>
      <c r="H1466" s="34" t="e">
        <f>VLOOKUP($B1466,三大法人買賣超!$A$4:$I$500,5,FALSE)</f>
        <v>#N/A</v>
      </c>
      <c r="I1466" s="27" t="e">
        <f>VLOOKUP($B1466,三大法人買賣超!$A$4:$I$500,7,FALSE)</f>
        <v>#N/A</v>
      </c>
      <c r="J1466" s="27" t="e">
        <f>VLOOKUP($B1466,三大法人買賣超!$A$4:$I$500,9,FALSE)</f>
        <v>#N/A</v>
      </c>
      <c r="K1466" s="37">
        <f>新台幣匯率美元指數!B1467</f>
        <v>0</v>
      </c>
      <c r="L1466" s="38">
        <f>新台幣匯率美元指數!C1467</f>
        <v>0</v>
      </c>
      <c r="M1466" s="39">
        <f>新台幣匯率美元指數!D1467</f>
        <v>0</v>
      </c>
      <c r="N1466" s="27" t="e">
        <f>VLOOKUP($B1466,外資期貨未平倉口數!$A$4:$M$499,4,FALSE)</f>
        <v>#N/A</v>
      </c>
      <c r="O1466" s="27" t="e">
        <f>VLOOKUP($B1466,外資期貨未平倉口數!$A$4:$M$499,9,FALSE)</f>
        <v>#N/A</v>
      </c>
      <c r="P1466" s="27" t="e">
        <f>VLOOKUP($B1466,外資期貨未平倉口數!$A$4:$M$499,10,FALSE)</f>
        <v>#N/A</v>
      </c>
      <c r="Q1466" s="27" t="e">
        <f>VLOOKUP($B1466,外資期貨未平倉口數!$A$4:$M$499,11,FALSE)</f>
        <v>#N/A</v>
      </c>
      <c r="R1466" s="64" t="e">
        <f>VLOOKUP($B1466,選擇權未平倉餘額!$A$4:$I$500,6,FALSE)</f>
        <v>#N/A</v>
      </c>
      <c r="S1466" s="64" t="e">
        <f>VLOOKUP($B1466,選擇權未平倉餘額!$A$4:$I$500,7,FALSE)</f>
        <v>#N/A</v>
      </c>
      <c r="T1466" s="64" t="e">
        <f>VLOOKUP($B1466,選擇權未平倉餘額!$A$4:$I$500,8,FALSE)</f>
        <v>#N/A</v>
      </c>
      <c r="U1466" s="64" t="e">
        <f>VLOOKUP($B1466,選擇權未平倉餘額!$A$4:$I$500,9,FALSE)</f>
        <v>#N/A</v>
      </c>
      <c r="V1466" s="39" t="e">
        <f>VLOOKUP($B1466,臺指選擇權P_C_Ratios!$A$4:$C$500,3,FALSE)</f>
        <v>#N/A</v>
      </c>
      <c r="W1466" s="41" t="e">
        <f>VLOOKUP($B1466,散戶多空比!$A$6:$L$500,12,FALSE)</f>
        <v>#N/A</v>
      </c>
      <c r="X1466" s="40" t="e">
        <f>VLOOKUP($B1466,期貨大額交易人未沖銷部位!$A$4:$O$499,4,FALSE)</f>
        <v>#N/A</v>
      </c>
      <c r="Y1466" s="40" t="e">
        <f>VLOOKUP($B1466,期貨大額交易人未沖銷部位!$A$4:$O$499,7,FALSE)</f>
        <v>#N/A</v>
      </c>
      <c r="Z1466" s="40" t="e">
        <f>VLOOKUP($B1466,期貨大額交易人未沖銷部位!$A$4:$O$499,10,FALSE)</f>
        <v>#N/A</v>
      </c>
      <c r="AA1466" s="40" t="e">
        <f>VLOOKUP($B1466,期貨大額交易人未沖銷部位!$A$4:$O$499,13,FALSE)</f>
        <v>#N/A</v>
      </c>
      <c r="AB1466" s="40" t="e">
        <f>VLOOKUP($B1466,期貨大額交易人未沖銷部位!$A$4:$O$499,14,FALSE)</f>
        <v>#N/A</v>
      </c>
      <c r="AC1466" s="40" t="e">
        <f>VLOOKUP($B1466,期貨大額交易人未沖銷部位!$A$4:$O$499,15,FALSE)</f>
        <v>#N/A</v>
      </c>
      <c r="AD1466" s="33" t="e">
        <f>VLOOKUP($B1466,三大美股走勢!$A$4:$J$495,4,FALSE)</f>
        <v>#N/A</v>
      </c>
      <c r="AE1466" s="33" t="e">
        <f>VLOOKUP($B1466,三大美股走勢!$A$4:$J$495,7,FALSE)</f>
        <v>#N/A</v>
      </c>
      <c r="AF1466" s="33" t="e">
        <f>VLOOKUP($B1466,三大美股走勢!$A$4:$J$495,10,FALSE)</f>
        <v>#N/A</v>
      </c>
    </row>
    <row r="1467" spans="2:32">
      <c r="B1467" s="32">
        <v>44246</v>
      </c>
      <c r="C1467" s="33" t="e">
        <f>VLOOKUP($B1467,大盤與近月台指!$A$4:$I$499,2,FALSE)</f>
        <v>#N/A</v>
      </c>
      <c r="D1467" s="34" t="e">
        <f>VLOOKUP($B1467,大盤與近月台指!$A$4:$I$499,3,FALSE)</f>
        <v>#N/A</v>
      </c>
      <c r="E1467" s="35" t="e">
        <f>VLOOKUP($B1467,大盤與近月台指!$A$4:$I$499,4,FALSE)</f>
        <v>#N/A</v>
      </c>
      <c r="F1467" s="33" t="e">
        <f>VLOOKUP($B1467,大盤與近月台指!$A$4:$I$499,5,FALSE)</f>
        <v>#N/A</v>
      </c>
      <c r="G1467" s="49" t="e">
        <f>VLOOKUP($B1467,三大法人買賣超!$A$4:$I$500,3,FALSE)</f>
        <v>#N/A</v>
      </c>
      <c r="H1467" s="34" t="e">
        <f>VLOOKUP($B1467,三大法人買賣超!$A$4:$I$500,5,FALSE)</f>
        <v>#N/A</v>
      </c>
      <c r="I1467" s="27" t="e">
        <f>VLOOKUP($B1467,三大法人買賣超!$A$4:$I$500,7,FALSE)</f>
        <v>#N/A</v>
      </c>
      <c r="J1467" s="27" t="e">
        <f>VLOOKUP($B1467,三大法人買賣超!$A$4:$I$500,9,FALSE)</f>
        <v>#N/A</v>
      </c>
      <c r="K1467" s="37">
        <f>新台幣匯率美元指數!B1468</f>
        <v>0</v>
      </c>
      <c r="L1467" s="38">
        <f>新台幣匯率美元指數!C1468</f>
        <v>0</v>
      </c>
      <c r="M1467" s="39">
        <f>新台幣匯率美元指數!D1468</f>
        <v>0</v>
      </c>
      <c r="N1467" s="27" t="e">
        <f>VLOOKUP($B1467,外資期貨未平倉口數!$A$4:$M$499,4,FALSE)</f>
        <v>#N/A</v>
      </c>
      <c r="O1467" s="27" t="e">
        <f>VLOOKUP($B1467,外資期貨未平倉口數!$A$4:$M$499,9,FALSE)</f>
        <v>#N/A</v>
      </c>
      <c r="P1467" s="27" t="e">
        <f>VLOOKUP($B1467,外資期貨未平倉口數!$A$4:$M$499,10,FALSE)</f>
        <v>#N/A</v>
      </c>
      <c r="Q1467" s="27" t="e">
        <f>VLOOKUP($B1467,外資期貨未平倉口數!$A$4:$M$499,11,FALSE)</f>
        <v>#N/A</v>
      </c>
      <c r="R1467" s="64" t="e">
        <f>VLOOKUP($B1467,選擇權未平倉餘額!$A$4:$I$500,6,FALSE)</f>
        <v>#N/A</v>
      </c>
      <c r="S1467" s="64" t="e">
        <f>VLOOKUP($B1467,選擇權未平倉餘額!$A$4:$I$500,7,FALSE)</f>
        <v>#N/A</v>
      </c>
      <c r="T1467" s="64" t="e">
        <f>VLOOKUP($B1467,選擇權未平倉餘額!$A$4:$I$500,8,FALSE)</f>
        <v>#N/A</v>
      </c>
      <c r="U1467" s="64" t="e">
        <f>VLOOKUP($B1467,選擇權未平倉餘額!$A$4:$I$500,9,FALSE)</f>
        <v>#N/A</v>
      </c>
      <c r="V1467" s="39" t="e">
        <f>VLOOKUP($B1467,臺指選擇權P_C_Ratios!$A$4:$C$500,3,FALSE)</f>
        <v>#N/A</v>
      </c>
      <c r="W1467" s="41" t="e">
        <f>VLOOKUP($B1467,散戶多空比!$A$6:$L$500,12,FALSE)</f>
        <v>#N/A</v>
      </c>
      <c r="X1467" s="40" t="e">
        <f>VLOOKUP($B1467,期貨大額交易人未沖銷部位!$A$4:$O$499,4,FALSE)</f>
        <v>#N/A</v>
      </c>
      <c r="Y1467" s="40" t="e">
        <f>VLOOKUP($B1467,期貨大額交易人未沖銷部位!$A$4:$O$499,7,FALSE)</f>
        <v>#N/A</v>
      </c>
      <c r="Z1467" s="40" t="e">
        <f>VLOOKUP($B1467,期貨大額交易人未沖銷部位!$A$4:$O$499,10,FALSE)</f>
        <v>#N/A</v>
      </c>
      <c r="AA1467" s="40" t="e">
        <f>VLOOKUP($B1467,期貨大額交易人未沖銷部位!$A$4:$O$499,13,FALSE)</f>
        <v>#N/A</v>
      </c>
      <c r="AB1467" s="40" t="e">
        <f>VLOOKUP($B1467,期貨大額交易人未沖銷部位!$A$4:$O$499,14,FALSE)</f>
        <v>#N/A</v>
      </c>
      <c r="AC1467" s="40" t="e">
        <f>VLOOKUP($B1467,期貨大額交易人未沖銷部位!$A$4:$O$499,15,FALSE)</f>
        <v>#N/A</v>
      </c>
      <c r="AD1467" s="33" t="e">
        <f>VLOOKUP($B1467,三大美股走勢!$A$4:$J$495,4,FALSE)</f>
        <v>#N/A</v>
      </c>
      <c r="AE1467" s="33" t="e">
        <f>VLOOKUP($B1467,三大美股走勢!$A$4:$J$495,7,FALSE)</f>
        <v>#N/A</v>
      </c>
      <c r="AF1467" s="33" t="e">
        <f>VLOOKUP($B1467,三大美股走勢!$A$4:$J$495,10,FALSE)</f>
        <v>#N/A</v>
      </c>
    </row>
    <row r="1468" spans="2:32">
      <c r="B1468" s="32">
        <v>44247</v>
      </c>
      <c r="C1468" s="33" t="e">
        <f>VLOOKUP($B1468,大盤與近月台指!$A$4:$I$499,2,FALSE)</f>
        <v>#N/A</v>
      </c>
      <c r="D1468" s="34" t="e">
        <f>VLOOKUP($B1468,大盤與近月台指!$A$4:$I$499,3,FALSE)</f>
        <v>#N/A</v>
      </c>
      <c r="E1468" s="35" t="e">
        <f>VLOOKUP($B1468,大盤與近月台指!$A$4:$I$499,4,FALSE)</f>
        <v>#N/A</v>
      </c>
      <c r="F1468" s="33" t="e">
        <f>VLOOKUP($B1468,大盤與近月台指!$A$4:$I$499,5,FALSE)</f>
        <v>#N/A</v>
      </c>
      <c r="G1468" s="49" t="e">
        <f>VLOOKUP($B1468,三大法人買賣超!$A$4:$I$500,3,FALSE)</f>
        <v>#N/A</v>
      </c>
      <c r="H1468" s="34" t="e">
        <f>VLOOKUP($B1468,三大法人買賣超!$A$4:$I$500,5,FALSE)</f>
        <v>#N/A</v>
      </c>
      <c r="I1468" s="27" t="e">
        <f>VLOOKUP($B1468,三大法人買賣超!$A$4:$I$500,7,FALSE)</f>
        <v>#N/A</v>
      </c>
      <c r="J1468" s="27" t="e">
        <f>VLOOKUP($B1468,三大法人買賣超!$A$4:$I$500,9,FALSE)</f>
        <v>#N/A</v>
      </c>
      <c r="K1468" s="37">
        <f>新台幣匯率美元指數!B1469</f>
        <v>0</v>
      </c>
      <c r="L1468" s="38">
        <f>新台幣匯率美元指數!C1469</f>
        <v>0</v>
      </c>
      <c r="M1468" s="39">
        <f>新台幣匯率美元指數!D1469</f>
        <v>0</v>
      </c>
      <c r="N1468" s="27" t="e">
        <f>VLOOKUP($B1468,外資期貨未平倉口數!$A$4:$M$499,4,FALSE)</f>
        <v>#N/A</v>
      </c>
      <c r="O1468" s="27" t="e">
        <f>VLOOKUP($B1468,外資期貨未平倉口數!$A$4:$M$499,9,FALSE)</f>
        <v>#N/A</v>
      </c>
      <c r="P1468" s="27" t="e">
        <f>VLOOKUP($B1468,外資期貨未平倉口數!$A$4:$M$499,10,FALSE)</f>
        <v>#N/A</v>
      </c>
      <c r="Q1468" s="27" t="e">
        <f>VLOOKUP($B1468,外資期貨未平倉口數!$A$4:$M$499,11,FALSE)</f>
        <v>#N/A</v>
      </c>
      <c r="R1468" s="64" t="e">
        <f>VLOOKUP($B1468,選擇權未平倉餘額!$A$4:$I$500,6,FALSE)</f>
        <v>#N/A</v>
      </c>
      <c r="S1468" s="64" t="e">
        <f>VLOOKUP($B1468,選擇權未平倉餘額!$A$4:$I$500,7,FALSE)</f>
        <v>#N/A</v>
      </c>
      <c r="T1468" s="64" t="e">
        <f>VLOOKUP($B1468,選擇權未平倉餘額!$A$4:$I$500,8,FALSE)</f>
        <v>#N/A</v>
      </c>
      <c r="U1468" s="64" t="e">
        <f>VLOOKUP($B1468,選擇權未平倉餘額!$A$4:$I$500,9,FALSE)</f>
        <v>#N/A</v>
      </c>
      <c r="V1468" s="39" t="e">
        <f>VLOOKUP($B1468,臺指選擇權P_C_Ratios!$A$4:$C$500,3,FALSE)</f>
        <v>#N/A</v>
      </c>
      <c r="W1468" s="41" t="e">
        <f>VLOOKUP($B1468,散戶多空比!$A$6:$L$500,12,FALSE)</f>
        <v>#N/A</v>
      </c>
      <c r="X1468" s="40" t="e">
        <f>VLOOKUP($B1468,期貨大額交易人未沖銷部位!$A$4:$O$499,4,FALSE)</f>
        <v>#N/A</v>
      </c>
      <c r="Y1468" s="40" t="e">
        <f>VLOOKUP($B1468,期貨大額交易人未沖銷部位!$A$4:$O$499,7,FALSE)</f>
        <v>#N/A</v>
      </c>
      <c r="Z1468" s="40" t="e">
        <f>VLOOKUP($B1468,期貨大額交易人未沖銷部位!$A$4:$O$499,10,FALSE)</f>
        <v>#N/A</v>
      </c>
      <c r="AA1468" s="40" t="e">
        <f>VLOOKUP($B1468,期貨大額交易人未沖銷部位!$A$4:$O$499,13,FALSE)</f>
        <v>#N/A</v>
      </c>
      <c r="AB1468" s="40" t="e">
        <f>VLOOKUP($B1468,期貨大額交易人未沖銷部位!$A$4:$O$499,14,FALSE)</f>
        <v>#N/A</v>
      </c>
      <c r="AC1468" s="40" t="e">
        <f>VLOOKUP($B1468,期貨大額交易人未沖銷部位!$A$4:$O$499,15,FALSE)</f>
        <v>#N/A</v>
      </c>
      <c r="AD1468" s="33" t="e">
        <f>VLOOKUP($B1468,三大美股走勢!$A$4:$J$495,4,FALSE)</f>
        <v>#N/A</v>
      </c>
      <c r="AE1468" s="33" t="e">
        <f>VLOOKUP($B1468,三大美股走勢!$A$4:$J$495,7,FALSE)</f>
        <v>#N/A</v>
      </c>
      <c r="AF1468" s="33" t="e">
        <f>VLOOKUP($B1468,三大美股走勢!$A$4:$J$495,10,FALSE)</f>
        <v>#N/A</v>
      </c>
    </row>
    <row r="1469" spans="2:32">
      <c r="B1469" s="32">
        <v>44248</v>
      </c>
      <c r="C1469" s="33" t="e">
        <f>VLOOKUP($B1469,大盤與近月台指!$A$4:$I$499,2,FALSE)</f>
        <v>#N/A</v>
      </c>
      <c r="D1469" s="34" t="e">
        <f>VLOOKUP($B1469,大盤與近月台指!$A$4:$I$499,3,FALSE)</f>
        <v>#N/A</v>
      </c>
      <c r="E1469" s="35" t="e">
        <f>VLOOKUP($B1469,大盤與近月台指!$A$4:$I$499,4,FALSE)</f>
        <v>#N/A</v>
      </c>
      <c r="F1469" s="33" t="e">
        <f>VLOOKUP($B1469,大盤與近月台指!$A$4:$I$499,5,FALSE)</f>
        <v>#N/A</v>
      </c>
      <c r="G1469" s="49" t="e">
        <f>VLOOKUP($B1469,三大法人買賣超!$A$4:$I$500,3,FALSE)</f>
        <v>#N/A</v>
      </c>
      <c r="H1469" s="34" t="e">
        <f>VLOOKUP($B1469,三大法人買賣超!$A$4:$I$500,5,FALSE)</f>
        <v>#N/A</v>
      </c>
      <c r="I1469" s="27" t="e">
        <f>VLOOKUP($B1469,三大法人買賣超!$A$4:$I$500,7,FALSE)</f>
        <v>#N/A</v>
      </c>
      <c r="J1469" s="27" t="e">
        <f>VLOOKUP($B1469,三大法人買賣超!$A$4:$I$500,9,FALSE)</f>
        <v>#N/A</v>
      </c>
      <c r="K1469" s="37">
        <f>新台幣匯率美元指數!B1470</f>
        <v>0</v>
      </c>
      <c r="L1469" s="38">
        <f>新台幣匯率美元指數!C1470</f>
        <v>0</v>
      </c>
      <c r="M1469" s="39">
        <f>新台幣匯率美元指數!D1470</f>
        <v>0</v>
      </c>
      <c r="N1469" s="27" t="e">
        <f>VLOOKUP($B1469,外資期貨未平倉口數!$A$4:$M$499,4,FALSE)</f>
        <v>#N/A</v>
      </c>
      <c r="O1469" s="27" t="e">
        <f>VLOOKUP($B1469,外資期貨未平倉口數!$A$4:$M$499,9,FALSE)</f>
        <v>#N/A</v>
      </c>
      <c r="P1469" s="27" t="e">
        <f>VLOOKUP($B1469,外資期貨未平倉口數!$A$4:$M$499,10,FALSE)</f>
        <v>#N/A</v>
      </c>
      <c r="Q1469" s="27" t="e">
        <f>VLOOKUP($B1469,外資期貨未平倉口數!$A$4:$M$499,11,FALSE)</f>
        <v>#N/A</v>
      </c>
      <c r="R1469" s="64" t="e">
        <f>VLOOKUP($B1469,選擇權未平倉餘額!$A$4:$I$500,6,FALSE)</f>
        <v>#N/A</v>
      </c>
      <c r="S1469" s="64" t="e">
        <f>VLOOKUP($B1469,選擇權未平倉餘額!$A$4:$I$500,7,FALSE)</f>
        <v>#N/A</v>
      </c>
      <c r="T1469" s="64" t="e">
        <f>VLOOKUP($B1469,選擇權未平倉餘額!$A$4:$I$500,8,FALSE)</f>
        <v>#N/A</v>
      </c>
      <c r="U1469" s="64" t="e">
        <f>VLOOKUP($B1469,選擇權未平倉餘額!$A$4:$I$500,9,FALSE)</f>
        <v>#N/A</v>
      </c>
      <c r="V1469" s="39" t="e">
        <f>VLOOKUP($B1469,臺指選擇權P_C_Ratios!$A$4:$C$500,3,FALSE)</f>
        <v>#N/A</v>
      </c>
      <c r="W1469" s="41" t="e">
        <f>VLOOKUP($B1469,散戶多空比!$A$6:$L$500,12,FALSE)</f>
        <v>#N/A</v>
      </c>
      <c r="X1469" s="40" t="e">
        <f>VLOOKUP($B1469,期貨大額交易人未沖銷部位!$A$4:$O$499,4,FALSE)</f>
        <v>#N/A</v>
      </c>
      <c r="Y1469" s="40" t="e">
        <f>VLOOKUP($B1469,期貨大額交易人未沖銷部位!$A$4:$O$499,7,FALSE)</f>
        <v>#N/A</v>
      </c>
      <c r="Z1469" s="40" t="e">
        <f>VLOOKUP($B1469,期貨大額交易人未沖銷部位!$A$4:$O$499,10,FALSE)</f>
        <v>#N/A</v>
      </c>
      <c r="AA1469" s="40" t="e">
        <f>VLOOKUP($B1469,期貨大額交易人未沖銷部位!$A$4:$O$499,13,FALSE)</f>
        <v>#N/A</v>
      </c>
      <c r="AB1469" s="40" t="e">
        <f>VLOOKUP($B1469,期貨大額交易人未沖銷部位!$A$4:$O$499,14,FALSE)</f>
        <v>#N/A</v>
      </c>
      <c r="AC1469" s="40" t="e">
        <f>VLOOKUP($B1469,期貨大額交易人未沖銷部位!$A$4:$O$499,15,FALSE)</f>
        <v>#N/A</v>
      </c>
      <c r="AD1469" s="33" t="e">
        <f>VLOOKUP($B1469,三大美股走勢!$A$4:$J$495,4,FALSE)</f>
        <v>#N/A</v>
      </c>
      <c r="AE1469" s="33" t="e">
        <f>VLOOKUP($B1469,三大美股走勢!$A$4:$J$495,7,FALSE)</f>
        <v>#N/A</v>
      </c>
      <c r="AF1469" s="33" t="e">
        <f>VLOOKUP($B1469,三大美股走勢!$A$4:$J$495,10,FALSE)</f>
        <v>#N/A</v>
      </c>
    </row>
    <row r="1470" spans="2:32">
      <c r="B1470" s="32">
        <v>44249</v>
      </c>
      <c r="C1470" s="33" t="e">
        <f>VLOOKUP($B1470,大盤與近月台指!$A$4:$I$499,2,FALSE)</f>
        <v>#N/A</v>
      </c>
      <c r="D1470" s="34" t="e">
        <f>VLOOKUP($B1470,大盤與近月台指!$A$4:$I$499,3,FALSE)</f>
        <v>#N/A</v>
      </c>
      <c r="E1470" s="35" t="e">
        <f>VLOOKUP($B1470,大盤與近月台指!$A$4:$I$499,4,FALSE)</f>
        <v>#N/A</v>
      </c>
      <c r="F1470" s="33" t="e">
        <f>VLOOKUP($B1470,大盤與近月台指!$A$4:$I$499,5,FALSE)</f>
        <v>#N/A</v>
      </c>
      <c r="G1470" s="49" t="e">
        <f>VLOOKUP($B1470,三大法人買賣超!$A$4:$I$500,3,FALSE)</f>
        <v>#N/A</v>
      </c>
      <c r="H1470" s="34" t="e">
        <f>VLOOKUP($B1470,三大法人買賣超!$A$4:$I$500,5,FALSE)</f>
        <v>#N/A</v>
      </c>
      <c r="I1470" s="27" t="e">
        <f>VLOOKUP($B1470,三大法人買賣超!$A$4:$I$500,7,FALSE)</f>
        <v>#N/A</v>
      </c>
      <c r="J1470" s="27" t="e">
        <f>VLOOKUP($B1470,三大法人買賣超!$A$4:$I$500,9,FALSE)</f>
        <v>#N/A</v>
      </c>
      <c r="K1470" s="37">
        <f>新台幣匯率美元指數!B1471</f>
        <v>0</v>
      </c>
      <c r="L1470" s="38">
        <f>新台幣匯率美元指數!C1471</f>
        <v>0</v>
      </c>
      <c r="M1470" s="39">
        <f>新台幣匯率美元指數!D1471</f>
        <v>0</v>
      </c>
      <c r="N1470" s="27" t="e">
        <f>VLOOKUP($B1470,外資期貨未平倉口數!$A$4:$M$499,4,FALSE)</f>
        <v>#N/A</v>
      </c>
      <c r="O1470" s="27" t="e">
        <f>VLOOKUP($B1470,外資期貨未平倉口數!$A$4:$M$499,9,FALSE)</f>
        <v>#N/A</v>
      </c>
      <c r="P1470" s="27" t="e">
        <f>VLOOKUP($B1470,外資期貨未平倉口數!$A$4:$M$499,10,FALSE)</f>
        <v>#N/A</v>
      </c>
      <c r="Q1470" s="27" t="e">
        <f>VLOOKUP($B1470,外資期貨未平倉口數!$A$4:$M$499,11,FALSE)</f>
        <v>#N/A</v>
      </c>
      <c r="R1470" s="64" t="e">
        <f>VLOOKUP($B1470,選擇權未平倉餘額!$A$4:$I$500,6,FALSE)</f>
        <v>#N/A</v>
      </c>
      <c r="S1470" s="64" t="e">
        <f>VLOOKUP($B1470,選擇權未平倉餘額!$A$4:$I$500,7,FALSE)</f>
        <v>#N/A</v>
      </c>
      <c r="T1470" s="64" t="e">
        <f>VLOOKUP($B1470,選擇權未平倉餘額!$A$4:$I$500,8,FALSE)</f>
        <v>#N/A</v>
      </c>
      <c r="U1470" s="64" t="e">
        <f>VLOOKUP($B1470,選擇權未平倉餘額!$A$4:$I$500,9,FALSE)</f>
        <v>#N/A</v>
      </c>
      <c r="V1470" s="39" t="e">
        <f>VLOOKUP($B1470,臺指選擇權P_C_Ratios!$A$4:$C$500,3,FALSE)</f>
        <v>#N/A</v>
      </c>
      <c r="W1470" s="41" t="e">
        <f>VLOOKUP($B1470,散戶多空比!$A$6:$L$500,12,FALSE)</f>
        <v>#N/A</v>
      </c>
      <c r="X1470" s="40" t="e">
        <f>VLOOKUP($B1470,期貨大額交易人未沖銷部位!$A$4:$O$499,4,FALSE)</f>
        <v>#N/A</v>
      </c>
      <c r="Y1470" s="40" t="e">
        <f>VLOOKUP($B1470,期貨大額交易人未沖銷部位!$A$4:$O$499,7,FALSE)</f>
        <v>#N/A</v>
      </c>
      <c r="Z1470" s="40" t="e">
        <f>VLOOKUP($B1470,期貨大額交易人未沖銷部位!$A$4:$O$499,10,FALSE)</f>
        <v>#N/A</v>
      </c>
      <c r="AA1470" s="40" t="e">
        <f>VLOOKUP($B1470,期貨大額交易人未沖銷部位!$A$4:$O$499,13,FALSE)</f>
        <v>#N/A</v>
      </c>
      <c r="AB1470" s="40" t="e">
        <f>VLOOKUP($B1470,期貨大額交易人未沖銷部位!$A$4:$O$499,14,FALSE)</f>
        <v>#N/A</v>
      </c>
      <c r="AC1470" s="40" t="e">
        <f>VLOOKUP($B1470,期貨大額交易人未沖銷部位!$A$4:$O$499,15,FALSE)</f>
        <v>#N/A</v>
      </c>
      <c r="AD1470" s="33" t="e">
        <f>VLOOKUP($B1470,三大美股走勢!$A$4:$J$495,4,FALSE)</f>
        <v>#N/A</v>
      </c>
      <c r="AE1470" s="33" t="e">
        <f>VLOOKUP($B1470,三大美股走勢!$A$4:$J$495,7,FALSE)</f>
        <v>#N/A</v>
      </c>
      <c r="AF1470" s="33" t="e">
        <f>VLOOKUP($B1470,三大美股走勢!$A$4:$J$495,10,FALSE)</f>
        <v>#N/A</v>
      </c>
    </row>
    <row r="1471" spans="2:32">
      <c r="B1471" s="32">
        <v>44250</v>
      </c>
      <c r="C1471" s="33" t="e">
        <f>VLOOKUP($B1471,大盤與近月台指!$A$4:$I$499,2,FALSE)</f>
        <v>#N/A</v>
      </c>
      <c r="D1471" s="34" t="e">
        <f>VLOOKUP($B1471,大盤與近月台指!$A$4:$I$499,3,FALSE)</f>
        <v>#N/A</v>
      </c>
      <c r="E1471" s="35" t="e">
        <f>VLOOKUP($B1471,大盤與近月台指!$A$4:$I$499,4,FALSE)</f>
        <v>#N/A</v>
      </c>
      <c r="F1471" s="33" t="e">
        <f>VLOOKUP($B1471,大盤與近月台指!$A$4:$I$499,5,FALSE)</f>
        <v>#N/A</v>
      </c>
      <c r="G1471" s="49" t="e">
        <f>VLOOKUP($B1471,三大法人買賣超!$A$4:$I$500,3,FALSE)</f>
        <v>#N/A</v>
      </c>
      <c r="H1471" s="34" t="e">
        <f>VLOOKUP($B1471,三大法人買賣超!$A$4:$I$500,5,FALSE)</f>
        <v>#N/A</v>
      </c>
      <c r="I1471" s="27" t="e">
        <f>VLOOKUP($B1471,三大法人買賣超!$A$4:$I$500,7,FALSE)</f>
        <v>#N/A</v>
      </c>
      <c r="J1471" s="27" t="e">
        <f>VLOOKUP($B1471,三大法人買賣超!$A$4:$I$500,9,FALSE)</f>
        <v>#N/A</v>
      </c>
      <c r="K1471" s="37">
        <f>新台幣匯率美元指數!B1472</f>
        <v>0</v>
      </c>
      <c r="L1471" s="38">
        <f>新台幣匯率美元指數!C1472</f>
        <v>0</v>
      </c>
      <c r="M1471" s="39">
        <f>新台幣匯率美元指數!D1472</f>
        <v>0</v>
      </c>
      <c r="N1471" s="27" t="e">
        <f>VLOOKUP($B1471,外資期貨未平倉口數!$A$4:$M$499,4,FALSE)</f>
        <v>#N/A</v>
      </c>
      <c r="O1471" s="27" t="e">
        <f>VLOOKUP($B1471,外資期貨未平倉口數!$A$4:$M$499,9,FALSE)</f>
        <v>#N/A</v>
      </c>
      <c r="P1471" s="27" t="e">
        <f>VLOOKUP($B1471,外資期貨未平倉口數!$A$4:$M$499,10,FALSE)</f>
        <v>#N/A</v>
      </c>
      <c r="Q1471" s="27" t="e">
        <f>VLOOKUP($B1471,外資期貨未平倉口數!$A$4:$M$499,11,FALSE)</f>
        <v>#N/A</v>
      </c>
      <c r="R1471" s="64" t="e">
        <f>VLOOKUP($B1471,選擇權未平倉餘額!$A$4:$I$500,6,FALSE)</f>
        <v>#N/A</v>
      </c>
      <c r="S1471" s="64" t="e">
        <f>VLOOKUP($B1471,選擇權未平倉餘額!$A$4:$I$500,7,FALSE)</f>
        <v>#N/A</v>
      </c>
      <c r="T1471" s="64" t="e">
        <f>VLOOKUP($B1471,選擇權未平倉餘額!$A$4:$I$500,8,FALSE)</f>
        <v>#N/A</v>
      </c>
      <c r="U1471" s="64" t="e">
        <f>VLOOKUP($B1471,選擇權未平倉餘額!$A$4:$I$500,9,FALSE)</f>
        <v>#N/A</v>
      </c>
      <c r="V1471" s="39" t="e">
        <f>VLOOKUP($B1471,臺指選擇權P_C_Ratios!$A$4:$C$500,3,FALSE)</f>
        <v>#N/A</v>
      </c>
      <c r="W1471" s="41" t="e">
        <f>VLOOKUP($B1471,散戶多空比!$A$6:$L$500,12,FALSE)</f>
        <v>#N/A</v>
      </c>
      <c r="X1471" s="40" t="e">
        <f>VLOOKUP($B1471,期貨大額交易人未沖銷部位!$A$4:$O$499,4,FALSE)</f>
        <v>#N/A</v>
      </c>
      <c r="Y1471" s="40" t="e">
        <f>VLOOKUP($B1471,期貨大額交易人未沖銷部位!$A$4:$O$499,7,FALSE)</f>
        <v>#N/A</v>
      </c>
      <c r="Z1471" s="40" t="e">
        <f>VLOOKUP($B1471,期貨大額交易人未沖銷部位!$A$4:$O$499,10,FALSE)</f>
        <v>#N/A</v>
      </c>
      <c r="AA1471" s="40" t="e">
        <f>VLOOKUP($B1471,期貨大額交易人未沖銷部位!$A$4:$O$499,13,FALSE)</f>
        <v>#N/A</v>
      </c>
      <c r="AB1471" s="40" t="e">
        <f>VLOOKUP($B1471,期貨大額交易人未沖銷部位!$A$4:$O$499,14,FALSE)</f>
        <v>#N/A</v>
      </c>
      <c r="AC1471" s="40" t="e">
        <f>VLOOKUP($B1471,期貨大額交易人未沖銷部位!$A$4:$O$499,15,FALSE)</f>
        <v>#N/A</v>
      </c>
      <c r="AD1471" s="33" t="e">
        <f>VLOOKUP($B1471,三大美股走勢!$A$4:$J$495,4,FALSE)</f>
        <v>#N/A</v>
      </c>
      <c r="AE1471" s="33" t="e">
        <f>VLOOKUP($B1471,三大美股走勢!$A$4:$J$495,7,FALSE)</f>
        <v>#N/A</v>
      </c>
      <c r="AF1471" s="33" t="e">
        <f>VLOOKUP($B1471,三大美股走勢!$A$4:$J$495,10,FALSE)</f>
        <v>#N/A</v>
      </c>
    </row>
    <row r="1472" spans="2:32">
      <c r="B1472" s="32">
        <v>44251</v>
      </c>
      <c r="C1472" s="33" t="e">
        <f>VLOOKUP($B1472,大盤與近月台指!$A$4:$I$499,2,FALSE)</f>
        <v>#N/A</v>
      </c>
      <c r="D1472" s="34" t="e">
        <f>VLOOKUP($B1472,大盤與近月台指!$A$4:$I$499,3,FALSE)</f>
        <v>#N/A</v>
      </c>
      <c r="E1472" s="35" t="e">
        <f>VLOOKUP($B1472,大盤與近月台指!$A$4:$I$499,4,FALSE)</f>
        <v>#N/A</v>
      </c>
      <c r="F1472" s="33" t="e">
        <f>VLOOKUP($B1472,大盤與近月台指!$A$4:$I$499,5,FALSE)</f>
        <v>#N/A</v>
      </c>
      <c r="G1472" s="49" t="e">
        <f>VLOOKUP($B1472,三大法人買賣超!$A$4:$I$500,3,FALSE)</f>
        <v>#N/A</v>
      </c>
      <c r="H1472" s="34" t="e">
        <f>VLOOKUP($B1472,三大法人買賣超!$A$4:$I$500,5,FALSE)</f>
        <v>#N/A</v>
      </c>
      <c r="I1472" s="27" t="e">
        <f>VLOOKUP($B1472,三大法人買賣超!$A$4:$I$500,7,FALSE)</f>
        <v>#N/A</v>
      </c>
      <c r="J1472" s="27" t="e">
        <f>VLOOKUP($B1472,三大法人買賣超!$A$4:$I$500,9,FALSE)</f>
        <v>#N/A</v>
      </c>
      <c r="K1472" s="37">
        <f>新台幣匯率美元指數!B1473</f>
        <v>0</v>
      </c>
      <c r="L1472" s="38">
        <f>新台幣匯率美元指數!C1473</f>
        <v>0</v>
      </c>
      <c r="M1472" s="39">
        <f>新台幣匯率美元指數!D1473</f>
        <v>0</v>
      </c>
      <c r="N1472" s="27" t="e">
        <f>VLOOKUP($B1472,外資期貨未平倉口數!$A$4:$M$499,4,FALSE)</f>
        <v>#N/A</v>
      </c>
      <c r="O1472" s="27" t="e">
        <f>VLOOKUP($B1472,外資期貨未平倉口數!$A$4:$M$499,9,FALSE)</f>
        <v>#N/A</v>
      </c>
      <c r="P1472" s="27" t="e">
        <f>VLOOKUP($B1472,外資期貨未平倉口數!$A$4:$M$499,10,FALSE)</f>
        <v>#N/A</v>
      </c>
      <c r="Q1472" s="27" t="e">
        <f>VLOOKUP($B1472,外資期貨未平倉口數!$A$4:$M$499,11,FALSE)</f>
        <v>#N/A</v>
      </c>
      <c r="R1472" s="64" t="e">
        <f>VLOOKUP($B1472,選擇權未平倉餘額!$A$4:$I$500,6,FALSE)</f>
        <v>#N/A</v>
      </c>
      <c r="S1472" s="64" t="e">
        <f>VLOOKUP($B1472,選擇權未平倉餘額!$A$4:$I$500,7,FALSE)</f>
        <v>#N/A</v>
      </c>
      <c r="T1472" s="64" t="e">
        <f>VLOOKUP($B1472,選擇權未平倉餘額!$A$4:$I$500,8,FALSE)</f>
        <v>#N/A</v>
      </c>
      <c r="U1472" s="64" t="e">
        <f>VLOOKUP($B1472,選擇權未平倉餘額!$A$4:$I$500,9,FALSE)</f>
        <v>#N/A</v>
      </c>
      <c r="V1472" s="39" t="e">
        <f>VLOOKUP($B1472,臺指選擇權P_C_Ratios!$A$4:$C$500,3,FALSE)</f>
        <v>#N/A</v>
      </c>
      <c r="W1472" s="41" t="e">
        <f>VLOOKUP($B1472,散戶多空比!$A$6:$L$500,12,FALSE)</f>
        <v>#N/A</v>
      </c>
      <c r="X1472" s="40" t="e">
        <f>VLOOKUP($B1472,期貨大額交易人未沖銷部位!$A$4:$O$499,4,FALSE)</f>
        <v>#N/A</v>
      </c>
      <c r="Y1472" s="40" t="e">
        <f>VLOOKUP($B1472,期貨大額交易人未沖銷部位!$A$4:$O$499,7,FALSE)</f>
        <v>#N/A</v>
      </c>
      <c r="Z1472" s="40" t="e">
        <f>VLOOKUP($B1472,期貨大額交易人未沖銷部位!$A$4:$O$499,10,FALSE)</f>
        <v>#N/A</v>
      </c>
      <c r="AA1472" s="40" t="e">
        <f>VLOOKUP($B1472,期貨大額交易人未沖銷部位!$A$4:$O$499,13,FALSE)</f>
        <v>#N/A</v>
      </c>
      <c r="AB1472" s="40" t="e">
        <f>VLOOKUP($B1472,期貨大額交易人未沖銷部位!$A$4:$O$499,14,FALSE)</f>
        <v>#N/A</v>
      </c>
      <c r="AC1472" s="40" t="e">
        <f>VLOOKUP($B1472,期貨大額交易人未沖銷部位!$A$4:$O$499,15,FALSE)</f>
        <v>#N/A</v>
      </c>
      <c r="AD1472" s="33" t="e">
        <f>VLOOKUP($B1472,三大美股走勢!$A$4:$J$495,4,FALSE)</f>
        <v>#N/A</v>
      </c>
      <c r="AE1472" s="33" t="e">
        <f>VLOOKUP($B1472,三大美股走勢!$A$4:$J$495,7,FALSE)</f>
        <v>#N/A</v>
      </c>
      <c r="AF1472" s="33" t="e">
        <f>VLOOKUP($B1472,三大美股走勢!$A$4:$J$495,10,FALSE)</f>
        <v>#N/A</v>
      </c>
    </row>
    <row r="1473" spans="2:32">
      <c r="B1473" s="32">
        <v>44252</v>
      </c>
      <c r="C1473" s="33" t="e">
        <f>VLOOKUP($B1473,大盤與近月台指!$A$4:$I$499,2,FALSE)</f>
        <v>#N/A</v>
      </c>
      <c r="D1473" s="34" t="e">
        <f>VLOOKUP($B1473,大盤與近月台指!$A$4:$I$499,3,FALSE)</f>
        <v>#N/A</v>
      </c>
      <c r="E1473" s="35" t="e">
        <f>VLOOKUP($B1473,大盤與近月台指!$A$4:$I$499,4,FALSE)</f>
        <v>#N/A</v>
      </c>
      <c r="F1473" s="33" t="e">
        <f>VLOOKUP($B1473,大盤與近月台指!$A$4:$I$499,5,FALSE)</f>
        <v>#N/A</v>
      </c>
      <c r="G1473" s="49" t="e">
        <f>VLOOKUP($B1473,三大法人買賣超!$A$4:$I$500,3,FALSE)</f>
        <v>#N/A</v>
      </c>
      <c r="H1473" s="34" t="e">
        <f>VLOOKUP($B1473,三大法人買賣超!$A$4:$I$500,5,FALSE)</f>
        <v>#N/A</v>
      </c>
      <c r="I1473" s="27" t="e">
        <f>VLOOKUP($B1473,三大法人買賣超!$A$4:$I$500,7,FALSE)</f>
        <v>#N/A</v>
      </c>
      <c r="J1473" s="27" t="e">
        <f>VLOOKUP($B1473,三大法人買賣超!$A$4:$I$500,9,FALSE)</f>
        <v>#N/A</v>
      </c>
      <c r="K1473" s="37">
        <f>新台幣匯率美元指數!B1474</f>
        <v>0</v>
      </c>
      <c r="L1473" s="38">
        <f>新台幣匯率美元指數!C1474</f>
        <v>0</v>
      </c>
      <c r="M1473" s="39">
        <f>新台幣匯率美元指數!D1474</f>
        <v>0</v>
      </c>
      <c r="N1473" s="27" t="e">
        <f>VLOOKUP($B1473,外資期貨未平倉口數!$A$4:$M$499,4,FALSE)</f>
        <v>#N/A</v>
      </c>
      <c r="O1473" s="27" t="e">
        <f>VLOOKUP($B1473,外資期貨未平倉口數!$A$4:$M$499,9,FALSE)</f>
        <v>#N/A</v>
      </c>
      <c r="P1473" s="27" t="e">
        <f>VLOOKUP($B1473,外資期貨未平倉口數!$A$4:$M$499,10,FALSE)</f>
        <v>#N/A</v>
      </c>
      <c r="Q1473" s="27" t="e">
        <f>VLOOKUP($B1473,外資期貨未平倉口數!$A$4:$M$499,11,FALSE)</f>
        <v>#N/A</v>
      </c>
      <c r="R1473" s="64" t="e">
        <f>VLOOKUP($B1473,選擇權未平倉餘額!$A$4:$I$500,6,FALSE)</f>
        <v>#N/A</v>
      </c>
      <c r="S1473" s="64" t="e">
        <f>VLOOKUP($B1473,選擇權未平倉餘額!$A$4:$I$500,7,FALSE)</f>
        <v>#N/A</v>
      </c>
      <c r="T1473" s="64" t="e">
        <f>VLOOKUP($B1473,選擇權未平倉餘額!$A$4:$I$500,8,FALSE)</f>
        <v>#N/A</v>
      </c>
      <c r="U1473" s="64" t="e">
        <f>VLOOKUP($B1473,選擇權未平倉餘額!$A$4:$I$500,9,FALSE)</f>
        <v>#N/A</v>
      </c>
      <c r="V1473" s="39" t="e">
        <f>VLOOKUP($B1473,臺指選擇權P_C_Ratios!$A$4:$C$500,3,FALSE)</f>
        <v>#N/A</v>
      </c>
      <c r="W1473" s="41" t="e">
        <f>VLOOKUP($B1473,散戶多空比!$A$6:$L$500,12,FALSE)</f>
        <v>#N/A</v>
      </c>
      <c r="X1473" s="40" t="e">
        <f>VLOOKUP($B1473,期貨大額交易人未沖銷部位!$A$4:$O$499,4,FALSE)</f>
        <v>#N/A</v>
      </c>
      <c r="Y1473" s="40" t="e">
        <f>VLOOKUP($B1473,期貨大額交易人未沖銷部位!$A$4:$O$499,7,FALSE)</f>
        <v>#N/A</v>
      </c>
      <c r="Z1473" s="40" t="e">
        <f>VLOOKUP($B1473,期貨大額交易人未沖銷部位!$A$4:$O$499,10,FALSE)</f>
        <v>#N/A</v>
      </c>
      <c r="AA1473" s="40" t="e">
        <f>VLOOKUP($B1473,期貨大額交易人未沖銷部位!$A$4:$O$499,13,FALSE)</f>
        <v>#N/A</v>
      </c>
      <c r="AB1473" s="40" t="e">
        <f>VLOOKUP($B1473,期貨大額交易人未沖銷部位!$A$4:$O$499,14,FALSE)</f>
        <v>#N/A</v>
      </c>
      <c r="AC1473" s="40" t="e">
        <f>VLOOKUP($B1473,期貨大額交易人未沖銷部位!$A$4:$O$499,15,FALSE)</f>
        <v>#N/A</v>
      </c>
      <c r="AD1473" s="33" t="e">
        <f>VLOOKUP($B1473,三大美股走勢!$A$4:$J$495,4,FALSE)</f>
        <v>#N/A</v>
      </c>
      <c r="AE1473" s="33" t="e">
        <f>VLOOKUP($B1473,三大美股走勢!$A$4:$J$495,7,FALSE)</f>
        <v>#N/A</v>
      </c>
      <c r="AF1473" s="33" t="e">
        <f>VLOOKUP($B1473,三大美股走勢!$A$4:$J$495,10,FALSE)</f>
        <v>#N/A</v>
      </c>
    </row>
    <row r="1474" spans="2:32">
      <c r="B1474" s="32">
        <v>44253</v>
      </c>
      <c r="C1474" s="33" t="e">
        <f>VLOOKUP($B1474,大盤與近月台指!$A$4:$I$499,2,FALSE)</f>
        <v>#N/A</v>
      </c>
      <c r="D1474" s="34" t="e">
        <f>VLOOKUP($B1474,大盤與近月台指!$A$4:$I$499,3,FALSE)</f>
        <v>#N/A</v>
      </c>
      <c r="E1474" s="35" t="e">
        <f>VLOOKUP($B1474,大盤與近月台指!$A$4:$I$499,4,FALSE)</f>
        <v>#N/A</v>
      </c>
      <c r="F1474" s="33" t="e">
        <f>VLOOKUP($B1474,大盤與近月台指!$A$4:$I$499,5,FALSE)</f>
        <v>#N/A</v>
      </c>
      <c r="G1474" s="49" t="e">
        <f>VLOOKUP($B1474,三大法人買賣超!$A$4:$I$500,3,FALSE)</f>
        <v>#N/A</v>
      </c>
      <c r="H1474" s="34" t="e">
        <f>VLOOKUP($B1474,三大法人買賣超!$A$4:$I$500,5,FALSE)</f>
        <v>#N/A</v>
      </c>
      <c r="I1474" s="27" t="e">
        <f>VLOOKUP($B1474,三大法人買賣超!$A$4:$I$500,7,FALSE)</f>
        <v>#N/A</v>
      </c>
      <c r="J1474" s="27" t="e">
        <f>VLOOKUP($B1474,三大法人買賣超!$A$4:$I$500,9,FALSE)</f>
        <v>#N/A</v>
      </c>
      <c r="K1474" s="37">
        <f>新台幣匯率美元指數!B1475</f>
        <v>0</v>
      </c>
      <c r="L1474" s="38">
        <f>新台幣匯率美元指數!C1475</f>
        <v>0</v>
      </c>
      <c r="M1474" s="39">
        <f>新台幣匯率美元指數!D1475</f>
        <v>0</v>
      </c>
      <c r="N1474" s="27" t="e">
        <f>VLOOKUP($B1474,外資期貨未平倉口數!$A$4:$M$499,4,FALSE)</f>
        <v>#N/A</v>
      </c>
      <c r="O1474" s="27" t="e">
        <f>VLOOKUP($B1474,外資期貨未平倉口數!$A$4:$M$499,9,FALSE)</f>
        <v>#N/A</v>
      </c>
      <c r="P1474" s="27" t="e">
        <f>VLOOKUP($B1474,外資期貨未平倉口數!$A$4:$M$499,10,FALSE)</f>
        <v>#N/A</v>
      </c>
      <c r="Q1474" s="27" t="e">
        <f>VLOOKUP($B1474,外資期貨未平倉口數!$A$4:$M$499,11,FALSE)</f>
        <v>#N/A</v>
      </c>
      <c r="R1474" s="64" t="e">
        <f>VLOOKUP($B1474,選擇權未平倉餘額!$A$4:$I$500,6,FALSE)</f>
        <v>#N/A</v>
      </c>
      <c r="S1474" s="64" t="e">
        <f>VLOOKUP($B1474,選擇權未平倉餘額!$A$4:$I$500,7,FALSE)</f>
        <v>#N/A</v>
      </c>
      <c r="T1474" s="64" t="e">
        <f>VLOOKUP($B1474,選擇權未平倉餘額!$A$4:$I$500,8,FALSE)</f>
        <v>#N/A</v>
      </c>
      <c r="U1474" s="64" t="e">
        <f>VLOOKUP($B1474,選擇權未平倉餘額!$A$4:$I$500,9,FALSE)</f>
        <v>#N/A</v>
      </c>
      <c r="V1474" s="39" t="e">
        <f>VLOOKUP($B1474,臺指選擇權P_C_Ratios!$A$4:$C$500,3,FALSE)</f>
        <v>#N/A</v>
      </c>
      <c r="W1474" s="41" t="e">
        <f>VLOOKUP($B1474,散戶多空比!$A$6:$L$500,12,FALSE)</f>
        <v>#N/A</v>
      </c>
      <c r="X1474" s="40" t="e">
        <f>VLOOKUP($B1474,期貨大額交易人未沖銷部位!$A$4:$O$499,4,FALSE)</f>
        <v>#N/A</v>
      </c>
      <c r="Y1474" s="40" t="e">
        <f>VLOOKUP($B1474,期貨大額交易人未沖銷部位!$A$4:$O$499,7,FALSE)</f>
        <v>#N/A</v>
      </c>
      <c r="Z1474" s="40" t="e">
        <f>VLOOKUP($B1474,期貨大額交易人未沖銷部位!$A$4:$O$499,10,FALSE)</f>
        <v>#N/A</v>
      </c>
      <c r="AA1474" s="40" t="e">
        <f>VLOOKUP($B1474,期貨大額交易人未沖銷部位!$A$4:$O$499,13,FALSE)</f>
        <v>#N/A</v>
      </c>
      <c r="AB1474" s="40" t="e">
        <f>VLOOKUP($B1474,期貨大額交易人未沖銷部位!$A$4:$O$499,14,FALSE)</f>
        <v>#N/A</v>
      </c>
      <c r="AC1474" s="40" t="e">
        <f>VLOOKUP($B1474,期貨大額交易人未沖銷部位!$A$4:$O$499,15,FALSE)</f>
        <v>#N/A</v>
      </c>
      <c r="AD1474" s="33" t="e">
        <f>VLOOKUP($B1474,三大美股走勢!$A$4:$J$495,4,FALSE)</f>
        <v>#N/A</v>
      </c>
      <c r="AE1474" s="33" t="e">
        <f>VLOOKUP($B1474,三大美股走勢!$A$4:$J$495,7,FALSE)</f>
        <v>#N/A</v>
      </c>
      <c r="AF1474" s="33" t="e">
        <f>VLOOKUP($B1474,三大美股走勢!$A$4:$J$495,10,FALSE)</f>
        <v>#N/A</v>
      </c>
    </row>
    <row r="1475" spans="2:32">
      <c r="B1475" s="32">
        <v>44254</v>
      </c>
      <c r="C1475" s="33" t="e">
        <f>VLOOKUP($B1475,大盤與近月台指!$A$4:$I$499,2,FALSE)</f>
        <v>#N/A</v>
      </c>
      <c r="D1475" s="34" t="e">
        <f>VLOOKUP($B1475,大盤與近月台指!$A$4:$I$499,3,FALSE)</f>
        <v>#N/A</v>
      </c>
      <c r="E1475" s="35" t="e">
        <f>VLOOKUP($B1475,大盤與近月台指!$A$4:$I$499,4,FALSE)</f>
        <v>#N/A</v>
      </c>
      <c r="F1475" s="33" t="e">
        <f>VLOOKUP($B1475,大盤與近月台指!$A$4:$I$499,5,FALSE)</f>
        <v>#N/A</v>
      </c>
      <c r="G1475" s="49" t="e">
        <f>VLOOKUP($B1475,三大法人買賣超!$A$4:$I$500,3,FALSE)</f>
        <v>#N/A</v>
      </c>
      <c r="H1475" s="34" t="e">
        <f>VLOOKUP($B1475,三大法人買賣超!$A$4:$I$500,5,FALSE)</f>
        <v>#N/A</v>
      </c>
      <c r="I1475" s="27" t="e">
        <f>VLOOKUP($B1475,三大法人買賣超!$A$4:$I$500,7,FALSE)</f>
        <v>#N/A</v>
      </c>
      <c r="J1475" s="27" t="e">
        <f>VLOOKUP($B1475,三大法人買賣超!$A$4:$I$500,9,FALSE)</f>
        <v>#N/A</v>
      </c>
      <c r="K1475" s="37">
        <f>新台幣匯率美元指數!B1476</f>
        <v>0</v>
      </c>
      <c r="L1475" s="38">
        <f>新台幣匯率美元指數!C1476</f>
        <v>0</v>
      </c>
      <c r="M1475" s="39">
        <f>新台幣匯率美元指數!D1476</f>
        <v>0</v>
      </c>
      <c r="N1475" s="27" t="e">
        <f>VLOOKUP($B1475,外資期貨未平倉口數!$A$4:$M$499,4,FALSE)</f>
        <v>#N/A</v>
      </c>
      <c r="O1475" s="27" t="e">
        <f>VLOOKUP($B1475,外資期貨未平倉口數!$A$4:$M$499,9,FALSE)</f>
        <v>#N/A</v>
      </c>
      <c r="P1475" s="27" t="e">
        <f>VLOOKUP($B1475,外資期貨未平倉口數!$A$4:$M$499,10,FALSE)</f>
        <v>#N/A</v>
      </c>
      <c r="Q1475" s="27" t="e">
        <f>VLOOKUP($B1475,外資期貨未平倉口數!$A$4:$M$499,11,FALSE)</f>
        <v>#N/A</v>
      </c>
      <c r="R1475" s="64" t="e">
        <f>VLOOKUP($B1475,選擇權未平倉餘額!$A$4:$I$500,6,FALSE)</f>
        <v>#N/A</v>
      </c>
      <c r="S1475" s="64" t="e">
        <f>VLOOKUP($B1475,選擇權未平倉餘額!$A$4:$I$500,7,FALSE)</f>
        <v>#N/A</v>
      </c>
      <c r="T1475" s="64" t="e">
        <f>VLOOKUP($B1475,選擇權未平倉餘額!$A$4:$I$500,8,FALSE)</f>
        <v>#N/A</v>
      </c>
      <c r="U1475" s="64" t="e">
        <f>VLOOKUP($B1475,選擇權未平倉餘額!$A$4:$I$500,9,FALSE)</f>
        <v>#N/A</v>
      </c>
      <c r="V1475" s="39" t="e">
        <f>VLOOKUP($B1475,臺指選擇權P_C_Ratios!$A$4:$C$500,3,FALSE)</f>
        <v>#N/A</v>
      </c>
      <c r="W1475" s="41" t="e">
        <f>VLOOKUP($B1475,散戶多空比!$A$6:$L$500,12,FALSE)</f>
        <v>#N/A</v>
      </c>
      <c r="X1475" s="40" t="e">
        <f>VLOOKUP($B1475,期貨大額交易人未沖銷部位!$A$4:$O$499,4,FALSE)</f>
        <v>#N/A</v>
      </c>
      <c r="Y1475" s="40" t="e">
        <f>VLOOKUP($B1475,期貨大額交易人未沖銷部位!$A$4:$O$499,7,FALSE)</f>
        <v>#N/A</v>
      </c>
      <c r="Z1475" s="40" t="e">
        <f>VLOOKUP($B1475,期貨大額交易人未沖銷部位!$A$4:$O$499,10,FALSE)</f>
        <v>#N/A</v>
      </c>
      <c r="AA1475" s="40" t="e">
        <f>VLOOKUP($B1475,期貨大額交易人未沖銷部位!$A$4:$O$499,13,FALSE)</f>
        <v>#N/A</v>
      </c>
      <c r="AB1475" s="40" t="e">
        <f>VLOOKUP($B1475,期貨大額交易人未沖銷部位!$A$4:$O$499,14,FALSE)</f>
        <v>#N/A</v>
      </c>
      <c r="AC1475" s="40" t="e">
        <f>VLOOKUP($B1475,期貨大額交易人未沖銷部位!$A$4:$O$499,15,FALSE)</f>
        <v>#N/A</v>
      </c>
      <c r="AD1475" s="33" t="e">
        <f>VLOOKUP($B1475,三大美股走勢!$A$4:$J$495,4,FALSE)</f>
        <v>#N/A</v>
      </c>
      <c r="AE1475" s="33" t="e">
        <f>VLOOKUP($B1475,三大美股走勢!$A$4:$J$495,7,FALSE)</f>
        <v>#N/A</v>
      </c>
      <c r="AF1475" s="33" t="e">
        <f>VLOOKUP($B1475,三大美股走勢!$A$4:$J$495,10,FALSE)</f>
        <v>#N/A</v>
      </c>
    </row>
    <row r="1476" spans="2:32">
      <c r="B1476" s="32">
        <v>44255</v>
      </c>
      <c r="C1476" s="33" t="e">
        <f>VLOOKUP($B1476,大盤與近月台指!$A$4:$I$499,2,FALSE)</f>
        <v>#N/A</v>
      </c>
      <c r="D1476" s="34" t="e">
        <f>VLOOKUP($B1476,大盤與近月台指!$A$4:$I$499,3,FALSE)</f>
        <v>#N/A</v>
      </c>
      <c r="E1476" s="35" t="e">
        <f>VLOOKUP($B1476,大盤與近月台指!$A$4:$I$499,4,FALSE)</f>
        <v>#N/A</v>
      </c>
      <c r="F1476" s="33" t="e">
        <f>VLOOKUP($B1476,大盤與近月台指!$A$4:$I$499,5,FALSE)</f>
        <v>#N/A</v>
      </c>
      <c r="G1476" s="49" t="e">
        <f>VLOOKUP($B1476,三大法人買賣超!$A$4:$I$500,3,FALSE)</f>
        <v>#N/A</v>
      </c>
      <c r="H1476" s="34" t="e">
        <f>VLOOKUP($B1476,三大法人買賣超!$A$4:$I$500,5,FALSE)</f>
        <v>#N/A</v>
      </c>
      <c r="I1476" s="27" t="e">
        <f>VLOOKUP($B1476,三大法人買賣超!$A$4:$I$500,7,FALSE)</f>
        <v>#N/A</v>
      </c>
      <c r="J1476" s="27" t="e">
        <f>VLOOKUP($B1476,三大法人買賣超!$A$4:$I$500,9,FALSE)</f>
        <v>#N/A</v>
      </c>
      <c r="K1476" s="37">
        <f>新台幣匯率美元指數!B1477</f>
        <v>0</v>
      </c>
      <c r="L1476" s="38">
        <f>新台幣匯率美元指數!C1477</f>
        <v>0</v>
      </c>
      <c r="M1476" s="39">
        <f>新台幣匯率美元指數!D1477</f>
        <v>0</v>
      </c>
      <c r="N1476" s="27" t="e">
        <f>VLOOKUP($B1476,外資期貨未平倉口數!$A$4:$M$499,4,FALSE)</f>
        <v>#N/A</v>
      </c>
      <c r="O1476" s="27" t="e">
        <f>VLOOKUP($B1476,外資期貨未平倉口數!$A$4:$M$499,9,FALSE)</f>
        <v>#N/A</v>
      </c>
      <c r="P1476" s="27" t="e">
        <f>VLOOKUP($B1476,外資期貨未平倉口數!$A$4:$M$499,10,FALSE)</f>
        <v>#N/A</v>
      </c>
      <c r="Q1476" s="27" t="e">
        <f>VLOOKUP($B1476,外資期貨未平倉口數!$A$4:$M$499,11,FALSE)</f>
        <v>#N/A</v>
      </c>
      <c r="R1476" s="64" t="e">
        <f>VLOOKUP($B1476,選擇權未平倉餘額!$A$4:$I$500,6,FALSE)</f>
        <v>#N/A</v>
      </c>
      <c r="S1476" s="64" t="e">
        <f>VLOOKUP($B1476,選擇權未平倉餘額!$A$4:$I$500,7,FALSE)</f>
        <v>#N/A</v>
      </c>
      <c r="T1476" s="64" t="e">
        <f>VLOOKUP($B1476,選擇權未平倉餘額!$A$4:$I$500,8,FALSE)</f>
        <v>#N/A</v>
      </c>
      <c r="U1476" s="64" t="e">
        <f>VLOOKUP($B1476,選擇權未平倉餘額!$A$4:$I$500,9,FALSE)</f>
        <v>#N/A</v>
      </c>
      <c r="V1476" s="39" t="e">
        <f>VLOOKUP($B1476,臺指選擇權P_C_Ratios!$A$4:$C$500,3,FALSE)</f>
        <v>#N/A</v>
      </c>
      <c r="W1476" s="41" t="e">
        <f>VLOOKUP($B1476,散戶多空比!$A$6:$L$500,12,FALSE)</f>
        <v>#N/A</v>
      </c>
      <c r="X1476" s="40" t="e">
        <f>VLOOKUP($B1476,期貨大額交易人未沖銷部位!$A$4:$O$499,4,FALSE)</f>
        <v>#N/A</v>
      </c>
      <c r="Y1476" s="40" t="e">
        <f>VLOOKUP($B1476,期貨大額交易人未沖銷部位!$A$4:$O$499,7,FALSE)</f>
        <v>#N/A</v>
      </c>
      <c r="Z1476" s="40" t="e">
        <f>VLOOKUP($B1476,期貨大額交易人未沖銷部位!$A$4:$O$499,10,FALSE)</f>
        <v>#N/A</v>
      </c>
      <c r="AA1476" s="40" t="e">
        <f>VLOOKUP($B1476,期貨大額交易人未沖銷部位!$A$4:$O$499,13,FALSE)</f>
        <v>#N/A</v>
      </c>
      <c r="AB1476" s="40" t="e">
        <f>VLOOKUP($B1476,期貨大額交易人未沖銷部位!$A$4:$O$499,14,FALSE)</f>
        <v>#N/A</v>
      </c>
      <c r="AC1476" s="40" t="e">
        <f>VLOOKUP($B1476,期貨大額交易人未沖銷部位!$A$4:$O$499,15,FALSE)</f>
        <v>#N/A</v>
      </c>
      <c r="AD1476" s="33" t="e">
        <f>VLOOKUP($B1476,三大美股走勢!$A$4:$J$495,4,FALSE)</f>
        <v>#N/A</v>
      </c>
      <c r="AE1476" s="33" t="e">
        <f>VLOOKUP($B1476,三大美股走勢!$A$4:$J$495,7,FALSE)</f>
        <v>#N/A</v>
      </c>
      <c r="AF1476" s="33" t="e">
        <f>VLOOKUP($B1476,三大美股走勢!$A$4:$J$495,10,FALSE)</f>
        <v>#N/A</v>
      </c>
    </row>
    <row r="1477" spans="2:32">
      <c r="B1477" s="32">
        <v>44256</v>
      </c>
      <c r="C1477" s="33" t="e">
        <f>VLOOKUP($B1477,大盤與近月台指!$A$4:$I$499,2,FALSE)</f>
        <v>#N/A</v>
      </c>
      <c r="D1477" s="34" t="e">
        <f>VLOOKUP($B1477,大盤與近月台指!$A$4:$I$499,3,FALSE)</f>
        <v>#N/A</v>
      </c>
      <c r="E1477" s="35" t="e">
        <f>VLOOKUP($B1477,大盤與近月台指!$A$4:$I$499,4,FALSE)</f>
        <v>#N/A</v>
      </c>
      <c r="F1477" s="33" t="e">
        <f>VLOOKUP($B1477,大盤與近月台指!$A$4:$I$499,5,FALSE)</f>
        <v>#N/A</v>
      </c>
      <c r="G1477" s="49" t="e">
        <f>VLOOKUP($B1477,三大法人買賣超!$A$4:$I$500,3,FALSE)</f>
        <v>#N/A</v>
      </c>
      <c r="H1477" s="34" t="e">
        <f>VLOOKUP($B1477,三大法人買賣超!$A$4:$I$500,5,FALSE)</f>
        <v>#N/A</v>
      </c>
      <c r="I1477" s="27" t="e">
        <f>VLOOKUP($B1477,三大法人買賣超!$A$4:$I$500,7,FALSE)</f>
        <v>#N/A</v>
      </c>
      <c r="J1477" s="27" t="e">
        <f>VLOOKUP($B1477,三大法人買賣超!$A$4:$I$500,9,FALSE)</f>
        <v>#N/A</v>
      </c>
      <c r="K1477" s="37">
        <f>新台幣匯率美元指數!B1478</f>
        <v>0</v>
      </c>
      <c r="L1477" s="38">
        <f>新台幣匯率美元指數!C1478</f>
        <v>0</v>
      </c>
      <c r="M1477" s="39">
        <f>新台幣匯率美元指數!D1478</f>
        <v>0</v>
      </c>
      <c r="N1477" s="27" t="e">
        <f>VLOOKUP($B1477,外資期貨未平倉口數!$A$4:$M$499,4,FALSE)</f>
        <v>#N/A</v>
      </c>
      <c r="O1477" s="27" t="e">
        <f>VLOOKUP($B1477,外資期貨未平倉口數!$A$4:$M$499,9,FALSE)</f>
        <v>#N/A</v>
      </c>
      <c r="P1477" s="27" t="e">
        <f>VLOOKUP($B1477,外資期貨未平倉口數!$A$4:$M$499,10,FALSE)</f>
        <v>#N/A</v>
      </c>
      <c r="Q1477" s="27" t="e">
        <f>VLOOKUP($B1477,外資期貨未平倉口數!$A$4:$M$499,11,FALSE)</f>
        <v>#N/A</v>
      </c>
      <c r="R1477" s="64" t="e">
        <f>VLOOKUP($B1477,選擇權未平倉餘額!$A$4:$I$500,6,FALSE)</f>
        <v>#N/A</v>
      </c>
      <c r="S1477" s="64" t="e">
        <f>VLOOKUP($B1477,選擇權未平倉餘額!$A$4:$I$500,7,FALSE)</f>
        <v>#N/A</v>
      </c>
      <c r="T1477" s="64" t="e">
        <f>VLOOKUP($B1477,選擇權未平倉餘額!$A$4:$I$500,8,FALSE)</f>
        <v>#N/A</v>
      </c>
      <c r="U1477" s="64" t="e">
        <f>VLOOKUP($B1477,選擇權未平倉餘額!$A$4:$I$500,9,FALSE)</f>
        <v>#N/A</v>
      </c>
      <c r="V1477" s="39" t="e">
        <f>VLOOKUP($B1477,臺指選擇權P_C_Ratios!$A$4:$C$500,3,FALSE)</f>
        <v>#N/A</v>
      </c>
      <c r="W1477" s="41" t="e">
        <f>VLOOKUP($B1477,散戶多空比!$A$6:$L$500,12,FALSE)</f>
        <v>#N/A</v>
      </c>
      <c r="X1477" s="40" t="e">
        <f>VLOOKUP($B1477,期貨大額交易人未沖銷部位!$A$4:$O$499,4,FALSE)</f>
        <v>#N/A</v>
      </c>
      <c r="Y1477" s="40" t="e">
        <f>VLOOKUP($B1477,期貨大額交易人未沖銷部位!$A$4:$O$499,7,FALSE)</f>
        <v>#N/A</v>
      </c>
      <c r="Z1477" s="40" t="e">
        <f>VLOOKUP($B1477,期貨大額交易人未沖銷部位!$A$4:$O$499,10,FALSE)</f>
        <v>#N/A</v>
      </c>
      <c r="AA1477" s="40" t="e">
        <f>VLOOKUP($B1477,期貨大額交易人未沖銷部位!$A$4:$O$499,13,FALSE)</f>
        <v>#N/A</v>
      </c>
      <c r="AB1477" s="40" t="e">
        <f>VLOOKUP($B1477,期貨大額交易人未沖銷部位!$A$4:$O$499,14,FALSE)</f>
        <v>#N/A</v>
      </c>
      <c r="AC1477" s="40" t="e">
        <f>VLOOKUP($B1477,期貨大額交易人未沖銷部位!$A$4:$O$499,15,FALSE)</f>
        <v>#N/A</v>
      </c>
      <c r="AD1477" s="33" t="e">
        <f>VLOOKUP($B1477,三大美股走勢!$A$4:$J$495,4,FALSE)</f>
        <v>#N/A</v>
      </c>
      <c r="AE1477" s="33" t="e">
        <f>VLOOKUP($B1477,三大美股走勢!$A$4:$J$495,7,FALSE)</f>
        <v>#N/A</v>
      </c>
      <c r="AF1477" s="33" t="e">
        <f>VLOOKUP($B1477,三大美股走勢!$A$4:$J$495,10,FALSE)</f>
        <v>#N/A</v>
      </c>
    </row>
    <row r="1478" spans="2:32">
      <c r="B1478" s="32">
        <v>44257</v>
      </c>
      <c r="C1478" s="33" t="e">
        <f>VLOOKUP($B1478,大盤與近月台指!$A$4:$I$499,2,FALSE)</f>
        <v>#N/A</v>
      </c>
      <c r="D1478" s="34" t="e">
        <f>VLOOKUP($B1478,大盤與近月台指!$A$4:$I$499,3,FALSE)</f>
        <v>#N/A</v>
      </c>
      <c r="E1478" s="35" t="e">
        <f>VLOOKUP($B1478,大盤與近月台指!$A$4:$I$499,4,FALSE)</f>
        <v>#N/A</v>
      </c>
      <c r="F1478" s="33" t="e">
        <f>VLOOKUP($B1478,大盤與近月台指!$A$4:$I$499,5,FALSE)</f>
        <v>#N/A</v>
      </c>
      <c r="G1478" s="49" t="e">
        <f>VLOOKUP($B1478,三大法人買賣超!$A$4:$I$500,3,FALSE)</f>
        <v>#N/A</v>
      </c>
      <c r="H1478" s="34" t="e">
        <f>VLOOKUP($B1478,三大法人買賣超!$A$4:$I$500,5,FALSE)</f>
        <v>#N/A</v>
      </c>
      <c r="I1478" s="27" t="e">
        <f>VLOOKUP($B1478,三大法人買賣超!$A$4:$I$500,7,FALSE)</f>
        <v>#N/A</v>
      </c>
      <c r="J1478" s="27" t="e">
        <f>VLOOKUP($B1478,三大法人買賣超!$A$4:$I$500,9,FALSE)</f>
        <v>#N/A</v>
      </c>
      <c r="K1478" s="37">
        <f>新台幣匯率美元指數!B1479</f>
        <v>0</v>
      </c>
      <c r="L1478" s="38">
        <f>新台幣匯率美元指數!C1479</f>
        <v>0</v>
      </c>
      <c r="M1478" s="39">
        <f>新台幣匯率美元指數!D1479</f>
        <v>0</v>
      </c>
      <c r="N1478" s="27" t="e">
        <f>VLOOKUP($B1478,外資期貨未平倉口數!$A$4:$M$499,4,FALSE)</f>
        <v>#N/A</v>
      </c>
      <c r="O1478" s="27" t="e">
        <f>VLOOKUP($B1478,外資期貨未平倉口數!$A$4:$M$499,9,FALSE)</f>
        <v>#N/A</v>
      </c>
      <c r="P1478" s="27" t="e">
        <f>VLOOKUP($B1478,外資期貨未平倉口數!$A$4:$M$499,10,FALSE)</f>
        <v>#N/A</v>
      </c>
      <c r="Q1478" s="27" t="e">
        <f>VLOOKUP($B1478,外資期貨未平倉口數!$A$4:$M$499,11,FALSE)</f>
        <v>#N/A</v>
      </c>
      <c r="R1478" s="64" t="e">
        <f>VLOOKUP($B1478,選擇權未平倉餘額!$A$4:$I$500,6,FALSE)</f>
        <v>#N/A</v>
      </c>
      <c r="S1478" s="64" t="e">
        <f>VLOOKUP($B1478,選擇權未平倉餘額!$A$4:$I$500,7,FALSE)</f>
        <v>#N/A</v>
      </c>
      <c r="T1478" s="64" t="e">
        <f>VLOOKUP($B1478,選擇權未平倉餘額!$A$4:$I$500,8,FALSE)</f>
        <v>#N/A</v>
      </c>
      <c r="U1478" s="64" t="e">
        <f>VLOOKUP($B1478,選擇權未平倉餘額!$A$4:$I$500,9,FALSE)</f>
        <v>#N/A</v>
      </c>
      <c r="V1478" s="39" t="e">
        <f>VLOOKUP($B1478,臺指選擇權P_C_Ratios!$A$4:$C$500,3,FALSE)</f>
        <v>#N/A</v>
      </c>
      <c r="W1478" s="41" t="e">
        <f>VLOOKUP($B1478,散戶多空比!$A$6:$L$500,12,FALSE)</f>
        <v>#N/A</v>
      </c>
      <c r="X1478" s="40" t="e">
        <f>VLOOKUP($B1478,期貨大額交易人未沖銷部位!$A$4:$O$499,4,FALSE)</f>
        <v>#N/A</v>
      </c>
      <c r="Y1478" s="40" t="e">
        <f>VLOOKUP($B1478,期貨大額交易人未沖銷部位!$A$4:$O$499,7,FALSE)</f>
        <v>#N/A</v>
      </c>
      <c r="Z1478" s="40" t="e">
        <f>VLOOKUP($B1478,期貨大額交易人未沖銷部位!$A$4:$O$499,10,FALSE)</f>
        <v>#N/A</v>
      </c>
      <c r="AA1478" s="40" t="e">
        <f>VLOOKUP($B1478,期貨大額交易人未沖銷部位!$A$4:$O$499,13,FALSE)</f>
        <v>#N/A</v>
      </c>
      <c r="AB1478" s="40" t="e">
        <f>VLOOKUP($B1478,期貨大額交易人未沖銷部位!$A$4:$O$499,14,FALSE)</f>
        <v>#N/A</v>
      </c>
      <c r="AC1478" s="40" t="e">
        <f>VLOOKUP($B1478,期貨大額交易人未沖銷部位!$A$4:$O$499,15,FALSE)</f>
        <v>#N/A</v>
      </c>
      <c r="AD1478" s="33" t="e">
        <f>VLOOKUP($B1478,三大美股走勢!$A$4:$J$495,4,FALSE)</f>
        <v>#N/A</v>
      </c>
      <c r="AE1478" s="33" t="e">
        <f>VLOOKUP($B1478,三大美股走勢!$A$4:$J$495,7,FALSE)</f>
        <v>#N/A</v>
      </c>
      <c r="AF1478" s="33" t="e">
        <f>VLOOKUP($B1478,三大美股走勢!$A$4:$J$495,10,FALSE)</f>
        <v>#N/A</v>
      </c>
    </row>
    <row r="1479" spans="2:32">
      <c r="B1479" s="32">
        <v>44258</v>
      </c>
      <c r="C1479" s="33" t="e">
        <f>VLOOKUP($B1479,大盤與近月台指!$A$4:$I$499,2,FALSE)</f>
        <v>#N/A</v>
      </c>
      <c r="D1479" s="34" t="e">
        <f>VLOOKUP($B1479,大盤與近月台指!$A$4:$I$499,3,FALSE)</f>
        <v>#N/A</v>
      </c>
      <c r="E1479" s="35" t="e">
        <f>VLOOKUP($B1479,大盤與近月台指!$A$4:$I$499,4,FALSE)</f>
        <v>#N/A</v>
      </c>
      <c r="F1479" s="33" t="e">
        <f>VLOOKUP($B1479,大盤與近月台指!$A$4:$I$499,5,FALSE)</f>
        <v>#N/A</v>
      </c>
      <c r="G1479" s="49" t="e">
        <f>VLOOKUP($B1479,三大法人買賣超!$A$4:$I$500,3,FALSE)</f>
        <v>#N/A</v>
      </c>
      <c r="H1479" s="34" t="e">
        <f>VLOOKUP($B1479,三大法人買賣超!$A$4:$I$500,5,FALSE)</f>
        <v>#N/A</v>
      </c>
      <c r="I1479" s="27" t="e">
        <f>VLOOKUP($B1479,三大法人買賣超!$A$4:$I$500,7,FALSE)</f>
        <v>#N/A</v>
      </c>
      <c r="J1479" s="27" t="e">
        <f>VLOOKUP($B1479,三大法人買賣超!$A$4:$I$500,9,FALSE)</f>
        <v>#N/A</v>
      </c>
      <c r="K1479" s="37">
        <f>新台幣匯率美元指數!B1480</f>
        <v>0</v>
      </c>
      <c r="L1479" s="38">
        <f>新台幣匯率美元指數!C1480</f>
        <v>0</v>
      </c>
      <c r="M1479" s="39">
        <f>新台幣匯率美元指數!D1480</f>
        <v>0</v>
      </c>
      <c r="N1479" s="27" t="e">
        <f>VLOOKUP($B1479,外資期貨未平倉口數!$A$4:$M$499,4,FALSE)</f>
        <v>#N/A</v>
      </c>
      <c r="O1479" s="27" t="e">
        <f>VLOOKUP($B1479,外資期貨未平倉口數!$A$4:$M$499,9,FALSE)</f>
        <v>#N/A</v>
      </c>
      <c r="P1479" s="27" t="e">
        <f>VLOOKUP($B1479,外資期貨未平倉口數!$A$4:$M$499,10,FALSE)</f>
        <v>#N/A</v>
      </c>
      <c r="Q1479" s="27" t="e">
        <f>VLOOKUP($B1479,外資期貨未平倉口數!$A$4:$M$499,11,FALSE)</f>
        <v>#N/A</v>
      </c>
      <c r="R1479" s="64" t="e">
        <f>VLOOKUP($B1479,選擇權未平倉餘額!$A$4:$I$500,6,FALSE)</f>
        <v>#N/A</v>
      </c>
      <c r="S1479" s="64" t="e">
        <f>VLOOKUP($B1479,選擇權未平倉餘額!$A$4:$I$500,7,FALSE)</f>
        <v>#N/A</v>
      </c>
      <c r="T1479" s="64" t="e">
        <f>VLOOKUP($B1479,選擇權未平倉餘額!$A$4:$I$500,8,FALSE)</f>
        <v>#N/A</v>
      </c>
      <c r="U1479" s="64" t="e">
        <f>VLOOKUP($B1479,選擇權未平倉餘額!$A$4:$I$500,9,FALSE)</f>
        <v>#N/A</v>
      </c>
      <c r="V1479" s="39" t="e">
        <f>VLOOKUP($B1479,臺指選擇權P_C_Ratios!$A$4:$C$500,3,FALSE)</f>
        <v>#N/A</v>
      </c>
      <c r="W1479" s="41" t="e">
        <f>VLOOKUP($B1479,散戶多空比!$A$6:$L$500,12,FALSE)</f>
        <v>#N/A</v>
      </c>
      <c r="X1479" s="40" t="e">
        <f>VLOOKUP($B1479,期貨大額交易人未沖銷部位!$A$4:$O$499,4,FALSE)</f>
        <v>#N/A</v>
      </c>
      <c r="Y1479" s="40" t="e">
        <f>VLOOKUP($B1479,期貨大額交易人未沖銷部位!$A$4:$O$499,7,FALSE)</f>
        <v>#N/A</v>
      </c>
      <c r="Z1479" s="40" t="e">
        <f>VLOOKUP($B1479,期貨大額交易人未沖銷部位!$A$4:$O$499,10,FALSE)</f>
        <v>#N/A</v>
      </c>
      <c r="AA1479" s="40" t="e">
        <f>VLOOKUP($B1479,期貨大額交易人未沖銷部位!$A$4:$O$499,13,FALSE)</f>
        <v>#N/A</v>
      </c>
      <c r="AB1479" s="40" t="e">
        <f>VLOOKUP($B1479,期貨大額交易人未沖銷部位!$A$4:$O$499,14,FALSE)</f>
        <v>#N/A</v>
      </c>
      <c r="AC1479" s="40" t="e">
        <f>VLOOKUP($B1479,期貨大額交易人未沖銷部位!$A$4:$O$499,15,FALSE)</f>
        <v>#N/A</v>
      </c>
      <c r="AD1479" s="33" t="e">
        <f>VLOOKUP($B1479,三大美股走勢!$A$4:$J$495,4,FALSE)</f>
        <v>#N/A</v>
      </c>
      <c r="AE1479" s="33" t="e">
        <f>VLOOKUP($B1479,三大美股走勢!$A$4:$J$495,7,FALSE)</f>
        <v>#N/A</v>
      </c>
      <c r="AF1479" s="33" t="e">
        <f>VLOOKUP($B1479,三大美股走勢!$A$4:$J$495,10,FALSE)</f>
        <v>#N/A</v>
      </c>
    </row>
    <row r="1480" spans="2:32">
      <c r="B1480" s="32">
        <v>44259</v>
      </c>
      <c r="C1480" s="33" t="e">
        <f>VLOOKUP($B1480,大盤與近月台指!$A$4:$I$499,2,FALSE)</f>
        <v>#N/A</v>
      </c>
      <c r="D1480" s="34" t="e">
        <f>VLOOKUP($B1480,大盤與近月台指!$A$4:$I$499,3,FALSE)</f>
        <v>#N/A</v>
      </c>
      <c r="E1480" s="35" t="e">
        <f>VLOOKUP($B1480,大盤與近月台指!$A$4:$I$499,4,FALSE)</f>
        <v>#N/A</v>
      </c>
      <c r="F1480" s="33" t="e">
        <f>VLOOKUP($B1480,大盤與近月台指!$A$4:$I$499,5,FALSE)</f>
        <v>#N/A</v>
      </c>
      <c r="G1480" s="49" t="e">
        <f>VLOOKUP($B1480,三大法人買賣超!$A$4:$I$500,3,FALSE)</f>
        <v>#N/A</v>
      </c>
      <c r="H1480" s="34" t="e">
        <f>VLOOKUP($B1480,三大法人買賣超!$A$4:$I$500,5,FALSE)</f>
        <v>#N/A</v>
      </c>
      <c r="I1480" s="27" t="e">
        <f>VLOOKUP($B1480,三大法人買賣超!$A$4:$I$500,7,FALSE)</f>
        <v>#N/A</v>
      </c>
      <c r="J1480" s="27" t="e">
        <f>VLOOKUP($B1480,三大法人買賣超!$A$4:$I$500,9,FALSE)</f>
        <v>#N/A</v>
      </c>
      <c r="K1480" s="37">
        <f>新台幣匯率美元指數!B1481</f>
        <v>0</v>
      </c>
      <c r="L1480" s="38">
        <f>新台幣匯率美元指數!C1481</f>
        <v>0</v>
      </c>
      <c r="M1480" s="39">
        <f>新台幣匯率美元指數!D1481</f>
        <v>0</v>
      </c>
      <c r="N1480" s="27" t="e">
        <f>VLOOKUP($B1480,外資期貨未平倉口數!$A$4:$M$499,4,FALSE)</f>
        <v>#N/A</v>
      </c>
      <c r="O1480" s="27" t="e">
        <f>VLOOKUP($B1480,外資期貨未平倉口數!$A$4:$M$499,9,FALSE)</f>
        <v>#N/A</v>
      </c>
      <c r="P1480" s="27" t="e">
        <f>VLOOKUP($B1480,外資期貨未平倉口數!$A$4:$M$499,10,FALSE)</f>
        <v>#N/A</v>
      </c>
      <c r="Q1480" s="27" t="e">
        <f>VLOOKUP($B1480,外資期貨未平倉口數!$A$4:$M$499,11,FALSE)</f>
        <v>#N/A</v>
      </c>
      <c r="R1480" s="64" t="e">
        <f>VLOOKUP($B1480,選擇權未平倉餘額!$A$4:$I$500,6,FALSE)</f>
        <v>#N/A</v>
      </c>
      <c r="S1480" s="64" t="e">
        <f>VLOOKUP($B1480,選擇權未平倉餘額!$A$4:$I$500,7,FALSE)</f>
        <v>#N/A</v>
      </c>
      <c r="T1480" s="64" t="e">
        <f>VLOOKUP($B1480,選擇權未平倉餘額!$A$4:$I$500,8,FALSE)</f>
        <v>#N/A</v>
      </c>
      <c r="U1480" s="64" t="e">
        <f>VLOOKUP($B1480,選擇權未平倉餘額!$A$4:$I$500,9,FALSE)</f>
        <v>#N/A</v>
      </c>
      <c r="V1480" s="39" t="e">
        <f>VLOOKUP($B1480,臺指選擇權P_C_Ratios!$A$4:$C$500,3,FALSE)</f>
        <v>#N/A</v>
      </c>
      <c r="W1480" s="41" t="e">
        <f>VLOOKUP($B1480,散戶多空比!$A$6:$L$500,12,FALSE)</f>
        <v>#N/A</v>
      </c>
      <c r="X1480" s="40" t="e">
        <f>VLOOKUP($B1480,期貨大額交易人未沖銷部位!$A$4:$O$499,4,FALSE)</f>
        <v>#N/A</v>
      </c>
      <c r="Y1480" s="40" t="e">
        <f>VLOOKUP($B1480,期貨大額交易人未沖銷部位!$A$4:$O$499,7,FALSE)</f>
        <v>#N/A</v>
      </c>
      <c r="Z1480" s="40" t="e">
        <f>VLOOKUP($B1480,期貨大額交易人未沖銷部位!$A$4:$O$499,10,FALSE)</f>
        <v>#N/A</v>
      </c>
      <c r="AA1480" s="40" t="e">
        <f>VLOOKUP($B1480,期貨大額交易人未沖銷部位!$A$4:$O$499,13,FALSE)</f>
        <v>#N/A</v>
      </c>
      <c r="AB1480" s="40" t="e">
        <f>VLOOKUP($B1480,期貨大額交易人未沖銷部位!$A$4:$O$499,14,FALSE)</f>
        <v>#N/A</v>
      </c>
      <c r="AC1480" s="40" t="e">
        <f>VLOOKUP($B1480,期貨大額交易人未沖銷部位!$A$4:$O$499,15,FALSE)</f>
        <v>#N/A</v>
      </c>
      <c r="AD1480" s="33" t="e">
        <f>VLOOKUP($B1480,三大美股走勢!$A$4:$J$495,4,FALSE)</f>
        <v>#N/A</v>
      </c>
      <c r="AE1480" s="33" t="e">
        <f>VLOOKUP($B1480,三大美股走勢!$A$4:$J$495,7,FALSE)</f>
        <v>#N/A</v>
      </c>
      <c r="AF1480" s="33" t="e">
        <f>VLOOKUP($B1480,三大美股走勢!$A$4:$J$495,10,FALSE)</f>
        <v>#N/A</v>
      </c>
    </row>
    <row r="1481" spans="2:32">
      <c r="B1481" s="32">
        <v>44260</v>
      </c>
      <c r="C1481" s="33" t="e">
        <f>VLOOKUP($B1481,大盤與近月台指!$A$4:$I$499,2,FALSE)</f>
        <v>#N/A</v>
      </c>
      <c r="D1481" s="34" t="e">
        <f>VLOOKUP($B1481,大盤與近月台指!$A$4:$I$499,3,FALSE)</f>
        <v>#N/A</v>
      </c>
      <c r="E1481" s="35" t="e">
        <f>VLOOKUP($B1481,大盤與近月台指!$A$4:$I$499,4,FALSE)</f>
        <v>#N/A</v>
      </c>
      <c r="F1481" s="33" t="e">
        <f>VLOOKUP($B1481,大盤與近月台指!$A$4:$I$499,5,FALSE)</f>
        <v>#N/A</v>
      </c>
      <c r="G1481" s="49" t="e">
        <f>VLOOKUP($B1481,三大法人買賣超!$A$4:$I$500,3,FALSE)</f>
        <v>#N/A</v>
      </c>
      <c r="H1481" s="34" t="e">
        <f>VLOOKUP($B1481,三大法人買賣超!$A$4:$I$500,5,FALSE)</f>
        <v>#N/A</v>
      </c>
      <c r="I1481" s="27" t="e">
        <f>VLOOKUP($B1481,三大法人買賣超!$A$4:$I$500,7,FALSE)</f>
        <v>#N/A</v>
      </c>
      <c r="J1481" s="27" t="e">
        <f>VLOOKUP($B1481,三大法人買賣超!$A$4:$I$500,9,FALSE)</f>
        <v>#N/A</v>
      </c>
      <c r="K1481" s="37">
        <f>新台幣匯率美元指數!B1482</f>
        <v>0</v>
      </c>
      <c r="L1481" s="38">
        <f>新台幣匯率美元指數!C1482</f>
        <v>0</v>
      </c>
      <c r="M1481" s="39">
        <f>新台幣匯率美元指數!D1482</f>
        <v>0</v>
      </c>
      <c r="N1481" s="27" t="e">
        <f>VLOOKUP($B1481,外資期貨未平倉口數!$A$4:$M$499,4,FALSE)</f>
        <v>#N/A</v>
      </c>
      <c r="O1481" s="27" t="e">
        <f>VLOOKUP($B1481,外資期貨未平倉口數!$A$4:$M$499,9,FALSE)</f>
        <v>#N/A</v>
      </c>
      <c r="P1481" s="27" t="e">
        <f>VLOOKUP($B1481,外資期貨未平倉口數!$A$4:$M$499,10,FALSE)</f>
        <v>#N/A</v>
      </c>
      <c r="Q1481" s="27" t="e">
        <f>VLOOKUP($B1481,外資期貨未平倉口數!$A$4:$M$499,11,FALSE)</f>
        <v>#N/A</v>
      </c>
      <c r="R1481" s="64" t="e">
        <f>VLOOKUP($B1481,選擇權未平倉餘額!$A$4:$I$500,6,FALSE)</f>
        <v>#N/A</v>
      </c>
      <c r="S1481" s="64" t="e">
        <f>VLOOKUP($B1481,選擇權未平倉餘額!$A$4:$I$500,7,FALSE)</f>
        <v>#N/A</v>
      </c>
      <c r="T1481" s="64" t="e">
        <f>VLOOKUP($B1481,選擇權未平倉餘額!$A$4:$I$500,8,FALSE)</f>
        <v>#N/A</v>
      </c>
      <c r="U1481" s="64" t="e">
        <f>VLOOKUP($B1481,選擇權未平倉餘額!$A$4:$I$500,9,FALSE)</f>
        <v>#N/A</v>
      </c>
      <c r="V1481" s="39" t="e">
        <f>VLOOKUP($B1481,臺指選擇權P_C_Ratios!$A$4:$C$500,3,FALSE)</f>
        <v>#N/A</v>
      </c>
      <c r="W1481" s="41" t="e">
        <f>VLOOKUP($B1481,散戶多空比!$A$6:$L$500,12,FALSE)</f>
        <v>#N/A</v>
      </c>
      <c r="X1481" s="40" t="e">
        <f>VLOOKUP($B1481,期貨大額交易人未沖銷部位!$A$4:$O$499,4,FALSE)</f>
        <v>#N/A</v>
      </c>
      <c r="Y1481" s="40" t="e">
        <f>VLOOKUP($B1481,期貨大額交易人未沖銷部位!$A$4:$O$499,7,FALSE)</f>
        <v>#N/A</v>
      </c>
      <c r="Z1481" s="40" t="e">
        <f>VLOOKUP($B1481,期貨大額交易人未沖銷部位!$A$4:$O$499,10,FALSE)</f>
        <v>#N/A</v>
      </c>
      <c r="AA1481" s="40" t="e">
        <f>VLOOKUP($B1481,期貨大額交易人未沖銷部位!$A$4:$O$499,13,FALSE)</f>
        <v>#N/A</v>
      </c>
      <c r="AB1481" s="40" t="e">
        <f>VLOOKUP($B1481,期貨大額交易人未沖銷部位!$A$4:$O$499,14,FALSE)</f>
        <v>#N/A</v>
      </c>
      <c r="AC1481" s="40" t="e">
        <f>VLOOKUP($B1481,期貨大額交易人未沖銷部位!$A$4:$O$499,15,FALSE)</f>
        <v>#N/A</v>
      </c>
      <c r="AD1481" s="33" t="e">
        <f>VLOOKUP($B1481,三大美股走勢!$A$4:$J$495,4,FALSE)</f>
        <v>#N/A</v>
      </c>
      <c r="AE1481" s="33" t="e">
        <f>VLOOKUP($B1481,三大美股走勢!$A$4:$J$495,7,FALSE)</f>
        <v>#N/A</v>
      </c>
      <c r="AF1481" s="33" t="e">
        <f>VLOOKUP($B1481,三大美股走勢!$A$4:$J$495,10,FALSE)</f>
        <v>#N/A</v>
      </c>
    </row>
    <row r="1482" spans="2:32">
      <c r="B1482" s="32">
        <v>44261</v>
      </c>
      <c r="C1482" s="33" t="e">
        <f>VLOOKUP($B1482,大盤與近月台指!$A$4:$I$499,2,FALSE)</f>
        <v>#N/A</v>
      </c>
      <c r="D1482" s="34" t="e">
        <f>VLOOKUP($B1482,大盤與近月台指!$A$4:$I$499,3,FALSE)</f>
        <v>#N/A</v>
      </c>
      <c r="E1482" s="35" t="e">
        <f>VLOOKUP($B1482,大盤與近月台指!$A$4:$I$499,4,FALSE)</f>
        <v>#N/A</v>
      </c>
      <c r="F1482" s="33" t="e">
        <f>VLOOKUP($B1482,大盤與近月台指!$A$4:$I$499,5,FALSE)</f>
        <v>#N/A</v>
      </c>
      <c r="G1482" s="49" t="e">
        <f>VLOOKUP($B1482,三大法人買賣超!$A$4:$I$500,3,FALSE)</f>
        <v>#N/A</v>
      </c>
      <c r="H1482" s="34" t="e">
        <f>VLOOKUP($B1482,三大法人買賣超!$A$4:$I$500,5,FALSE)</f>
        <v>#N/A</v>
      </c>
      <c r="I1482" s="27" t="e">
        <f>VLOOKUP($B1482,三大法人買賣超!$A$4:$I$500,7,FALSE)</f>
        <v>#N/A</v>
      </c>
      <c r="J1482" s="27" t="e">
        <f>VLOOKUP($B1482,三大法人買賣超!$A$4:$I$500,9,FALSE)</f>
        <v>#N/A</v>
      </c>
      <c r="K1482" s="37">
        <f>新台幣匯率美元指數!B1483</f>
        <v>0</v>
      </c>
      <c r="L1482" s="38">
        <f>新台幣匯率美元指數!C1483</f>
        <v>0</v>
      </c>
      <c r="M1482" s="39">
        <f>新台幣匯率美元指數!D1483</f>
        <v>0</v>
      </c>
      <c r="N1482" s="27" t="e">
        <f>VLOOKUP($B1482,外資期貨未平倉口數!$A$4:$M$499,4,FALSE)</f>
        <v>#N/A</v>
      </c>
      <c r="O1482" s="27" t="e">
        <f>VLOOKUP($B1482,外資期貨未平倉口數!$A$4:$M$499,9,FALSE)</f>
        <v>#N/A</v>
      </c>
      <c r="P1482" s="27" t="e">
        <f>VLOOKUP($B1482,外資期貨未平倉口數!$A$4:$M$499,10,FALSE)</f>
        <v>#N/A</v>
      </c>
      <c r="Q1482" s="27" t="e">
        <f>VLOOKUP($B1482,外資期貨未平倉口數!$A$4:$M$499,11,FALSE)</f>
        <v>#N/A</v>
      </c>
      <c r="R1482" s="64" t="e">
        <f>VLOOKUP($B1482,選擇權未平倉餘額!$A$4:$I$500,6,FALSE)</f>
        <v>#N/A</v>
      </c>
      <c r="S1482" s="64" t="e">
        <f>VLOOKUP($B1482,選擇權未平倉餘額!$A$4:$I$500,7,FALSE)</f>
        <v>#N/A</v>
      </c>
      <c r="T1482" s="64" t="e">
        <f>VLOOKUP($B1482,選擇權未平倉餘額!$A$4:$I$500,8,FALSE)</f>
        <v>#N/A</v>
      </c>
      <c r="U1482" s="64" t="e">
        <f>VLOOKUP($B1482,選擇權未平倉餘額!$A$4:$I$500,9,FALSE)</f>
        <v>#N/A</v>
      </c>
      <c r="V1482" s="39" t="e">
        <f>VLOOKUP($B1482,臺指選擇權P_C_Ratios!$A$4:$C$500,3,FALSE)</f>
        <v>#N/A</v>
      </c>
      <c r="W1482" s="41" t="e">
        <f>VLOOKUP($B1482,散戶多空比!$A$6:$L$500,12,FALSE)</f>
        <v>#N/A</v>
      </c>
      <c r="X1482" s="40" t="e">
        <f>VLOOKUP($B1482,期貨大額交易人未沖銷部位!$A$4:$O$499,4,FALSE)</f>
        <v>#N/A</v>
      </c>
      <c r="Y1482" s="40" t="e">
        <f>VLOOKUP($B1482,期貨大額交易人未沖銷部位!$A$4:$O$499,7,FALSE)</f>
        <v>#N/A</v>
      </c>
      <c r="Z1482" s="40" t="e">
        <f>VLOOKUP($B1482,期貨大額交易人未沖銷部位!$A$4:$O$499,10,FALSE)</f>
        <v>#N/A</v>
      </c>
      <c r="AA1482" s="40" t="e">
        <f>VLOOKUP($B1482,期貨大額交易人未沖銷部位!$A$4:$O$499,13,FALSE)</f>
        <v>#N/A</v>
      </c>
      <c r="AB1482" s="40" t="e">
        <f>VLOOKUP($B1482,期貨大額交易人未沖銷部位!$A$4:$O$499,14,FALSE)</f>
        <v>#N/A</v>
      </c>
      <c r="AC1482" s="40" t="e">
        <f>VLOOKUP($B1482,期貨大額交易人未沖銷部位!$A$4:$O$499,15,FALSE)</f>
        <v>#N/A</v>
      </c>
      <c r="AD1482" s="33" t="e">
        <f>VLOOKUP($B1482,三大美股走勢!$A$4:$J$495,4,FALSE)</f>
        <v>#N/A</v>
      </c>
      <c r="AE1482" s="33" t="e">
        <f>VLOOKUP($B1482,三大美股走勢!$A$4:$J$495,7,FALSE)</f>
        <v>#N/A</v>
      </c>
      <c r="AF1482" s="33" t="e">
        <f>VLOOKUP($B1482,三大美股走勢!$A$4:$J$495,10,FALSE)</f>
        <v>#N/A</v>
      </c>
    </row>
    <row r="1483" spans="2:32">
      <c r="B1483" s="32">
        <v>44262</v>
      </c>
      <c r="C1483" s="33" t="e">
        <f>VLOOKUP($B1483,大盤與近月台指!$A$4:$I$499,2,FALSE)</f>
        <v>#N/A</v>
      </c>
      <c r="D1483" s="34" t="e">
        <f>VLOOKUP($B1483,大盤與近月台指!$A$4:$I$499,3,FALSE)</f>
        <v>#N/A</v>
      </c>
      <c r="E1483" s="35" t="e">
        <f>VLOOKUP($B1483,大盤與近月台指!$A$4:$I$499,4,FALSE)</f>
        <v>#N/A</v>
      </c>
      <c r="F1483" s="33" t="e">
        <f>VLOOKUP($B1483,大盤與近月台指!$A$4:$I$499,5,FALSE)</f>
        <v>#N/A</v>
      </c>
      <c r="G1483" s="49" t="e">
        <f>VLOOKUP($B1483,三大法人買賣超!$A$4:$I$500,3,FALSE)</f>
        <v>#N/A</v>
      </c>
      <c r="H1483" s="34" t="e">
        <f>VLOOKUP($B1483,三大法人買賣超!$A$4:$I$500,5,FALSE)</f>
        <v>#N/A</v>
      </c>
      <c r="I1483" s="27" t="e">
        <f>VLOOKUP($B1483,三大法人買賣超!$A$4:$I$500,7,FALSE)</f>
        <v>#N/A</v>
      </c>
      <c r="J1483" s="27" t="e">
        <f>VLOOKUP($B1483,三大法人買賣超!$A$4:$I$500,9,FALSE)</f>
        <v>#N/A</v>
      </c>
      <c r="K1483" s="37">
        <f>新台幣匯率美元指數!B1484</f>
        <v>0</v>
      </c>
      <c r="L1483" s="38">
        <f>新台幣匯率美元指數!C1484</f>
        <v>0</v>
      </c>
      <c r="M1483" s="39">
        <f>新台幣匯率美元指數!D1484</f>
        <v>0</v>
      </c>
      <c r="N1483" s="27" t="e">
        <f>VLOOKUP($B1483,外資期貨未平倉口數!$A$4:$M$499,4,FALSE)</f>
        <v>#N/A</v>
      </c>
      <c r="O1483" s="27" t="e">
        <f>VLOOKUP($B1483,外資期貨未平倉口數!$A$4:$M$499,9,FALSE)</f>
        <v>#N/A</v>
      </c>
      <c r="P1483" s="27" t="e">
        <f>VLOOKUP($B1483,外資期貨未平倉口數!$A$4:$M$499,10,FALSE)</f>
        <v>#N/A</v>
      </c>
      <c r="Q1483" s="27" t="e">
        <f>VLOOKUP($B1483,外資期貨未平倉口數!$A$4:$M$499,11,FALSE)</f>
        <v>#N/A</v>
      </c>
      <c r="R1483" s="64" t="e">
        <f>VLOOKUP($B1483,選擇權未平倉餘額!$A$4:$I$500,6,FALSE)</f>
        <v>#N/A</v>
      </c>
      <c r="S1483" s="64" t="e">
        <f>VLOOKUP($B1483,選擇權未平倉餘額!$A$4:$I$500,7,FALSE)</f>
        <v>#N/A</v>
      </c>
      <c r="T1483" s="64" t="e">
        <f>VLOOKUP($B1483,選擇權未平倉餘額!$A$4:$I$500,8,FALSE)</f>
        <v>#N/A</v>
      </c>
      <c r="U1483" s="64" t="e">
        <f>VLOOKUP($B1483,選擇權未平倉餘額!$A$4:$I$500,9,FALSE)</f>
        <v>#N/A</v>
      </c>
      <c r="V1483" s="39" t="e">
        <f>VLOOKUP($B1483,臺指選擇權P_C_Ratios!$A$4:$C$500,3,FALSE)</f>
        <v>#N/A</v>
      </c>
      <c r="W1483" s="41" t="e">
        <f>VLOOKUP($B1483,散戶多空比!$A$6:$L$500,12,FALSE)</f>
        <v>#N/A</v>
      </c>
      <c r="X1483" s="40" t="e">
        <f>VLOOKUP($B1483,期貨大額交易人未沖銷部位!$A$4:$O$499,4,FALSE)</f>
        <v>#N/A</v>
      </c>
      <c r="Y1483" s="40" t="e">
        <f>VLOOKUP($B1483,期貨大額交易人未沖銷部位!$A$4:$O$499,7,FALSE)</f>
        <v>#N/A</v>
      </c>
      <c r="Z1483" s="40" t="e">
        <f>VLOOKUP($B1483,期貨大額交易人未沖銷部位!$A$4:$O$499,10,FALSE)</f>
        <v>#N/A</v>
      </c>
      <c r="AA1483" s="40" t="e">
        <f>VLOOKUP($B1483,期貨大額交易人未沖銷部位!$A$4:$O$499,13,FALSE)</f>
        <v>#N/A</v>
      </c>
      <c r="AB1483" s="40" t="e">
        <f>VLOOKUP($B1483,期貨大額交易人未沖銷部位!$A$4:$O$499,14,FALSE)</f>
        <v>#N/A</v>
      </c>
      <c r="AC1483" s="40" t="e">
        <f>VLOOKUP($B1483,期貨大額交易人未沖銷部位!$A$4:$O$499,15,FALSE)</f>
        <v>#N/A</v>
      </c>
      <c r="AD1483" s="33" t="e">
        <f>VLOOKUP($B1483,三大美股走勢!$A$4:$J$495,4,FALSE)</f>
        <v>#N/A</v>
      </c>
      <c r="AE1483" s="33" t="e">
        <f>VLOOKUP($B1483,三大美股走勢!$A$4:$J$495,7,FALSE)</f>
        <v>#N/A</v>
      </c>
      <c r="AF1483" s="33" t="e">
        <f>VLOOKUP($B1483,三大美股走勢!$A$4:$J$495,10,FALSE)</f>
        <v>#N/A</v>
      </c>
    </row>
    <row r="1484" spans="2:32">
      <c r="B1484" s="32">
        <v>44263</v>
      </c>
      <c r="C1484" s="33" t="e">
        <f>VLOOKUP($B1484,大盤與近月台指!$A$4:$I$499,2,FALSE)</f>
        <v>#N/A</v>
      </c>
      <c r="D1484" s="34" t="e">
        <f>VLOOKUP($B1484,大盤與近月台指!$A$4:$I$499,3,FALSE)</f>
        <v>#N/A</v>
      </c>
      <c r="E1484" s="35" t="e">
        <f>VLOOKUP($B1484,大盤與近月台指!$A$4:$I$499,4,FALSE)</f>
        <v>#N/A</v>
      </c>
      <c r="F1484" s="33" t="e">
        <f>VLOOKUP($B1484,大盤與近月台指!$A$4:$I$499,5,FALSE)</f>
        <v>#N/A</v>
      </c>
      <c r="G1484" s="49" t="e">
        <f>VLOOKUP($B1484,三大法人買賣超!$A$4:$I$500,3,FALSE)</f>
        <v>#N/A</v>
      </c>
      <c r="H1484" s="34" t="e">
        <f>VLOOKUP($B1484,三大法人買賣超!$A$4:$I$500,5,FALSE)</f>
        <v>#N/A</v>
      </c>
      <c r="I1484" s="27" t="e">
        <f>VLOOKUP($B1484,三大法人買賣超!$A$4:$I$500,7,FALSE)</f>
        <v>#N/A</v>
      </c>
      <c r="J1484" s="27" t="e">
        <f>VLOOKUP($B1484,三大法人買賣超!$A$4:$I$500,9,FALSE)</f>
        <v>#N/A</v>
      </c>
      <c r="K1484" s="37">
        <f>新台幣匯率美元指數!B1485</f>
        <v>0</v>
      </c>
      <c r="L1484" s="38">
        <f>新台幣匯率美元指數!C1485</f>
        <v>0</v>
      </c>
      <c r="M1484" s="39">
        <f>新台幣匯率美元指數!D1485</f>
        <v>0</v>
      </c>
      <c r="N1484" s="27" t="e">
        <f>VLOOKUP($B1484,外資期貨未平倉口數!$A$4:$M$499,4,FALSE)</f>
        <v>#N/A</v>
      </c>
      <c r="O1484" s="27" t="e">
        <f>VLOOKUP($B1484,外資期貨未平倉口數!$A$4:$M$499,9,FALSE)</f>
        <v>#N/A</v>
      </c>
      <c r="P1484" s="27" t="e">
        <f>VLOOKUP($B1484,外資期貨未平倉口數!$A$4:$M$499,10,FALSE)</f>
        <v>#N/A</v>
      </c>
      <c r="Q1484" s="27" t="e">
        <f>VLOOKUP($B1484,外資期貨未平倉口數!$A$4:$M$499,11,FALSE)</f>
        <v>#N/A</v>
      </c>
      <c r="R1484" s="64" t="e">
        <f>VLOOKUP($B1484,選擇權未平倉餘額!$A$4:$I$500,6,FALSE)</f>
        <v>#N/A</v>
      </c>
      <c r="S1484" s="64" t="e">
        <f>VLOOKUP($B1484,選擇權未平倉餘額!$A$4:$I$500,7,FALSE)</f>
        <v>#N/A</v>
      </c>
      <c r="T1484" s="64" t="e">
        <f>VLOOKUP($B1484,選擇權未平倉餘額!$A$4:$I$500,8,FALSE)</f>
        <v>#N/A</v>
      </c>
      <c r="U1484" s="64" t="e">
        <f>VLOOKUP($B1484,選擇權未平倉餘額!$A$4:$I$500,9,FALSE)</f>
        <v>#N/A</v>
      </c>
      <c r="V1484" s="39" t="e">
        <f>VLOOKUP($B1484,臺指選擇權P_C_Ratios!$A$4:$C$500,3,FALSE)</f>
        <v>#N/A</v>
      </c>
      <c r="W1484" s="41" t="e">
        <f>VLOOKUP($B1484,散戶多空比!$A$6:$L$500,12,FALSE)</f>
        <v>#N/A</v>
      </c>
      <c r="X1484" s="40" t="e">
        <f>VLOOKUP($B1484,期貨大額交易人未沖銷部位!$A$4:$O$499,4,FALSE)</f>
        <v>#N/A</v>
      </c>
      <c r="Y1484" s="40" t="e">
        <f>VLOOKUP($B1484,期貨大額交易人未沖銷部位!$A$4:$O$499,7,FALSE)</f>
        <v>#N/A</v>
      </c>
      <c r="Z1484" s="40" t="e">
        <f>VLOOKUP($B1484,期貨大額交易人未沖銷部位!$A$4:$O$499,10,FALSE)</f>
        <v>#N/A</v>
      </c>
      <c r="AA1484" s="40" t="e">
        <f>VLOOKUP($B1484,期貨大額交易人未沖銷部位!$A$4:$O$499,13,FALSE)</f>
        <v>#N/A</v>
      </c>
      <c r="AB1484" s="40" t="e">
        <f>VLOOKUP($B1484,期貨大額交易人未沖銷部位!$A$4:$O$499,14,FALSE)</f>
        <v>#N/A</v>
      </c>
      <c r="AC1484" s="40" t="e">
        <f>VLOOKUP($B1484,期貨大額交易人未沖銷部位!$A$4:$O$499,15,FALSE)</f>
        <v>#N/A</v>
      </c>
      <c r="AD1484" s="33" t="e">
        <f>VLOOKUP($B1484,三大美股走勢!$A$4:$J$495,4,FALSE)</f>
        <v>#N/A</v>
      </c>
      <c r="AE1484" s="33" t="e">
        <f>VLOOKUP($B1484,三大美股走勢!$A$4:$J$495,7,FALSE)</f>
        <v>#N/A</v>
      </c>
      <c r="AF1484" s="33" t="e">
        <f>VLOOKUP($B1484,三大美股走勢!$A$4:$J$495,10,FALSE)</f>
        <v>#N/A</v>
      </c>
    </row>
    <row r="1485" spans="2:32">
      <c r="B1485" s="32">
        <v>44264</v>
      </c>
      <c r="C1485" s="33" t="e">
        <f>VLOOKUP($B1485,大盤與近月台指!$A$4:$I$499,2,FALSE)</f>
        <v>#N/A</v>
      </c>
      <c r="D1485" s="34" t="e">
        <f>VLOOKUP($B1485,大盤與近月台指!$A$4:$I$499,3,FALSE)</f>
        <v>#N/A</v>
      </c>
      <c r="E1485" s="35" t="e">
        <f>VLOOKUP($B1485,大盤與近月台指!$A$4:$I$499,4,FALSE)</f>
        <v>#N/A</v>
      </c>
      <c r="F1485" s="33" t="e">
        <f>VLOOKUP($B1485,大盤與近月台指!$A$4:$I$499,5,FALSE)</f>
        <v>#N/A</v>
      </c>
      <c r="G1485" s="49" t="e">
        <f>VLOOKUP($B1485,三大法人買賣超!$A$4:$I$500,3,FALSE)</f>
        <v>#N/A</v>
      </c>
      <c r="H1485" s="34" t="e">
        <f>VLOOKUP($B1485,三大法人買賣超!$A$4:$I$500,5,FALSE)</f>
        <v>#N/A</v>
      </c>
      <c r="I1485" s="27" t="e">
        <f>VLOOKUP($B1485,三大法人買賣超!$A$4:$I$500,7,FALSE)</f>
        <v>#N/A</v>
      </c>
      <c r="J1485" s="27" t="e">
        <f>VLOOKUP($B1485,三大法人買賣超!$A$4:$I$500,9,FALSE)</f>
        <v>#N/A</v>
      </c>
      <c r="K1485" s="37">
        <f>新台幣匯率美元指數!B1486</f>
        <v>0</v>
      </c>
      <c r="L1485" s="38">
        <f>新台幣匯率美元指數!C1486</f>
        <v>0</v>
      </c>
      <c r="M1485" s="39">
        <f>新台幣匯率美元指數!D1486</f>
        <v>0</v>
      </c>
      <c r="N1485" s="27" t="e">
        <f>VLOOKUP($B1485,外資期貨未平倉口數!$A$4:$M$499,4,FALSE)</f>
        <v>#N/A</v>
      </c>
      <c r="O1485" s="27" t="e">
        <f>VLOOKUP($B1485,外資期貨未平倉口數!$A$4:$M$499,9,FALSE)</f>
        <v>#N/A</v>
      </c>
      <c r="P1485" s="27" t="e">
        <f>VLOOKUP($B1485,外資期貨未平倉口數!$A$4:$M$499,10,FALSE)</f>
        <v>#N/A</v>
      </c>
      <c r="Q1485" s="27" t="e">
        <f>VLOOKUP($B1485,外資期貨未平倉口數!$A$4:$M$499,11,FALSE)</f>
        <v>#N/A</v>
      </c>
      <c r="R1485" s="64" t="e">
        <f>VLOOKUP($B1485,選擇權未平倉餘額!$A$4:$I$500,6,FALSE)</f>
        <v>#N/A</v>
      </c>
      <c r="S1485" s="64" t="e">
        <f>VLOOKUP($B1485,選擇權未平倉餘額!$A$4:$I$500,7,FALSE)</f>
        <v>#N/A</v>
      </c>
      <c r="T1485" s="64" t="e">
        <f>VLOOKUP($B1485,選擇權未平倉餘額!$A$4:$I$500,8,FALSE)</f>
        <v>#N/A</v>
      </c>
      <c r="U1485" s="64" t="e">
        <f>VLOOKUP($B1485,選擇權未平倉餘額!$A$4:$I$500,9,FALSE)</f>
        <v>#N/A</v>
      </c>
      <c r="V1485" s="39" t="e">
        <f>VLOOKUP($B1485,臺指選擇權P_C_Ratios!$A$4:$C$500,3,FALSE)</f>
        <v>#N/A</v>
      </c>
      <c r="W1485" s="41" t="e">
        <f>VLOOKUP($B1485,散戶多空比!$A$6:$L$500,12,FALSE)</f>
        <v>#N/A</v>
      </c>
      <c r="X1485" s="40" t="e">
        <f>VLOOKUP($B1485,期貨大額交易人未沖銷部位!$A$4:$O$499,4,FALSE)</f>
        <v>#N/A</v>
      </c>
      <c r="Y1485" s="40" t="e">
        <f>VLOOKUP($B1485,期貨大額交易人未沖銷部位!$A$4:$O$499,7,FALSE)</f>
        <v>#N/A</v>
      </c>
      <c r="Z1485" s="40" t="e">
        <f>VLOOKUP($B1485,期貨大額交易人未沖銷部位!$A$4:$O$499,10,FALSE)</f>
        <v>#N/A</v>
      </c>
      <c r="AA1485" s="40" t="e">
        <f>VLOOKUP($B1485,期貨大額交易人未沖銷部位!$A$4:$O$499,13,FALSE)</f>
        <v>#N/A</v>
      </c>
      <c r="AB1485" s="40" t="e">
        <f>VLOOKUP($B1485,期貨大額交易人未沖銷部位!$A$4:$O$499,14,FALSE)</f>
        <v>#N/A</v>
      </c>
      <c r="AC1485" s="40" t="e">
        <f>VLOOKUP($B1485,期貨大額交易人未沖銷部位!$A$4:$O$499,15,FALSE)</f>
        <v>#N/A</v>
      </c>
      <c r="AD1485" s="33" t="e">
        <f>VLOOKUP($B1485,三大美股走勢!$A$4:$J$495,4,FALSE)</f>
        <v>#N/A</v>
      </c>
      <c r="AE1485" s="33" t="e">
        <f>VLOOKUP($B1485,三大美股走勢!$A$4:$J$495,7,FALSE)</f>
        <v>#N/A</v>
      </c>
      <c r="AF1485" s="33" t="e">
        <f>VLOOKUP($B1485,三大美股走勢!$A$4:$J$495,10,FALSE)</f>
        <v>#N/A</v>
      </c>
    </row>
    <row r="1486" spans="2:32">
      <c r="B1486" s="32">
        <v>44265</v>
      </c>
      <c r="C1486" s="33" t="e">
        <f>VLOOKUP($B1486,大盤與近月台指!$A$4:$I$499,2,FALSE)</f>
        <v>#N/A</v>
      </c>
      <c r="D1486" s="34" t="e">
        <f>VLOOKUP($B1486,大盤與近月台指!$A$4:$I$499,3,FALSE)</f>
        <v>#N/A</v>
      </c>
      <c r="E1486" s="35" t="e">
        <f>VLOOKUP($B1486,大盤與近月台指!$A$4:$I$499,4,FALSE)</f>
        <v>#N/A</v>
      </c>
      <c r="F1486" s="33" t="e">
        <f>VLOOKUP($B1486,大盤與近月台指!$A$4:$I$499,5,FALSE)</f>
        <v>#N/A</v>
      </c>
      <c r="G1486" s="49" t="e">
        <f>VLOOKUP($B1486,三大法人買賣超!$A$4:$I$500,3,FALSE)</f>
        <v>#N/A</v>
      </c>
      <c r="H1486" s="34" t="e">
        <f>VLOOKUP($B1486,三大法人買賣超!$A$4:$I$500,5,FALSE)</f>
        <v>#N/A</v>
      </c>
      <c r="I1486" s="27" t="e">
        <f>VLOOKUP($B1486,三大法人買賣超!$A$4:$I$500,7,FALSE)</f>
        <v>#N/A</v>
      </c>
      <c r="J1486" s="27" t="e">
        <f>VLOOKUP($B1486,三大法人買賣超!$A$4:$I$500,9,FALSE)</f>
        <v>#N/A</v>
      </c>
      <c r="K1486" s="37">
        <f>新台幣匯率美元指數!B1487</f>
        <v>0</v>
      </c>
      <c r="L1486" s="38">
        <f>新台幣匯率美元指數!C1487</f>
        <v>0</v>
      </c>
      <c r="M1486" s="39">
        <f>新台幣匯率美元指數!D1487</f>
        <v>0</v>
      </c>
      <c r="N1486" s="27" t="e">
        <f>VLOOKUP($B1486,外資期貨未平倉口數!$A$4:$M$499,4,FALSE)</f>
        <v>#N/A</v>
      </c>
      <c r="O1486" s="27" t="e">
        <f>VLOOKUP($B1486,外資期貨未平倉口數!$A$4:$M$499,9,FALSE)</f>
        <v>#N/A</v>
      </c>
      <c r="P1486" s="27" t="e">
        <f>VLOOKUP($B1486,外資期貨未平倉口數!$A$4:$M$499,10,FALSE)</f>
        <v>#N/A</v>
      </c>
      <c r="Q1486" s="27" t="e">
        <f>VLOOKUP($B1486,外資期貨未平倉口數!$A$4:$M$499,11,FALSE)</f>
        <v>#N/A</v>
      </c>
      <c r="R1486" s="64" t="e">
        <f>VLOOKUP($B1486,選擇權未平倉餘額!$A$4:$I$500,6,FALSE)</f>
        <v>#N/A</v>
      </c>
      <c r="S1486" s="64" t="e">
        <f>VLOOKUP($B1486,選擇權未平倉餘額!$A$4:$I$500,7,FALSE)</f>
        <v>#N/A</v>
      </c>
      <c r="T1486" s="64" t="e">
        <f>VLOOKUP($B1486,選擇權未平倉餘額!$A$4:$I$500,8,FALSE)</f>
        <v>#N/A</v>
      </c>
      <c r="U1486" s="64" t="e">
        <f>VLOOKUP($B1486,選擇權未平倉餘額!$A$4:$I$500,9,FALSE)</f>
        <v>#N/A</v>
      </c>
      <c r="V1486" s="39" t="e">
        <f>VLOOKUP($B1486,臺指選擇權P_C_Ratios!$A$4:$C$500,3,FALSE)</f>
        <v>#N/A</v>
      </c>
      <c r="W1486" s="41" t="e">
        <f>VLOOKUP($B1486,散戶多空比!$A$6:$L$500,12,FALSE)</f>
        <v>#N/A</v>
      </c>
      <c r="X1486" s="40" t="e">
        <f>VLOOKUP($B1486,期貨大額交易人未沖銷部位!$A$4:$O$499,4,FALSE)</f>
        <v>#N/A</v>
      </c>
      <c r="Y1486" s="40" t="e">
        <f>VLOOKUP($B1486,期貨大額交易人未沖銷部位!$A$4:$O$499,7,FALSE)</f>
        <v>#N/A</v>
      </c>
      <c r="Z1486" s="40" t="e">
        <f>VLOOKUP($B1486,期貨大額交易人未沖銷部位!$A$4:$O$499,10,FALSE)</f>
        <v>#N/A</v>
      </c>
      <c r="AA1486" s="40" t="e">
        <f>VLOOKUP($B1486,期貨大額交易人未沖銷部位!$A$4:$O$499,13,FALSE)</f>
        <v>#N/A</v>
      </c>
      <c r="AB1486" s="40" t="e">
        <f>VLOOKUP($B1486,期貨大額交易人未沖銷部位!$A$4:$O$499,14,FALSE)</f>
        <v>#N/A</v>
      </c>
      <c r="AC1486" s="40" t="e">
        <f>VLOOKUP($B1486,期貨大額交易人未沖銷部位!$A$4:$O$499,15,FALSE)</f>
        <v>#N/A</v>
      </c>
      <c r="AD1486" s="33" t="e">
        <f>VLOOKUP($B1486,三大美股走勢!$A$4:$J$495,4,FALSE)</f>
        <v>#N/A</v>
      </c>
      <c r="AE1486" s="33" t="e">
        <f>VLOOKUP($B1486,三大美股走勢!$A$4:$J$495,7,FALSE)</f>
        <v>#N/A</v>
      </c>
      <c r="AF1486" s="33" t="e">
        <f>VLOOKUP($B1486,三大美股走勢!$A$4:$J$495,10,FALSE)</f>
        <v>#N/A</v>
      </c>
    </row>
    <row r="1487" spans="2:32">
      <c r="B1487" s="32">
        <v>44266</v>
      </c>
      <c r="C1487" s="33" t="e">
        <f>VLOOKUP($B1487,大盤與近月台指!$A$4:$I$499,2,FALSE)</f>
        <v>#N/A</v>
      </c>
      <c r="D1487" s="34" t="e">
        <f>VLOOKUP($B1487,大盤與近月台指!$A$4:$I$499,3,FALSE)</f>
        <v>#N/A</v>
      </c>
      <c r="E1487" s="35" t="e">
        <f>VLOOKUP($B1487,大盤與近月台指!$A$4:$I$499,4,FALSE)</f>
        <v>#N/A</v>
      </c>
      <c r="F1487" s="33" t="e">
        <f>VLOOKUP($B1487,大盤與近月台指!$A$4:$I$499,5,FALSE)</f>
        <v>#N/A</v>
      </c>
      <c r="G1487" s="49" t="e">
        <f>VLOOKUP($B1487,三大法人買賣超!$A$4:$I$500,3,FALSE)</f>
        <v>#N/A</v>
      </c>
      <c r="H1487" s="34" t="e">
        <f>VLOOKUP($B1487,三大法人買賣超!$A$4:$I$500,5,FALSE)</f>
        <v>#N/A</v>
      </c>
      <c r="I1487" s="27" t="e">
        <f>VLOOKUP($B1487,三大法人買賣超!$A$4:$I$500,7,FALSE)</f>
        <v>#N/A</v>
      </c>
      <c r="J1487" s="27" t="e">
        <f>VLOOKUP($B1487,三大法人買賣超!$A$4:$I$500,9,FALSE)</f>
        <v>#N/A</v>
      </c>
      <c r="K1487" s="37">
        <f>新台幣匯率美元指數!B1488</f>
        <v>0</v>
      </c>
      <c r="L1487" s="38">
        <f>新台幣匯率美元指數!C1488</f>
        <v>0</v>
      </c>
      <c r="M1487" s="39">
        <f>新台幣匯率美元指數!D1488</f>
        <v>0</v>
      </c>
      <c r="N1487" s="27" t="e">
        <f>VLOOKUP($B1487,外資期貨未平倉口數!$A$4:$M$499,4,FALSE)</f>
        <v>#N/A</v>
      </c>
      <c r="O1487" s="27" t="e">
        <f>VLOOKUP($B1487,外資期貨未平倉口數!$A$4:$M$499,9,FALSE)</f>
        <v>#N/A</v>
      </c>
      <c r="P1487" s="27" t="e">
        <f>VLOOKUP($B1487,外資期貨未平倉口數!$A$4:$M$499,10,FALSE)</f>
        <v>#N/A</v>
      </c>
      <c r="Q1487" s="27" t="e">
        <f>VLOOKUP($B1487,外資期貨未平倉口數!$A$4:$M$499,11,FALSE)</f>
        <v>#N/A</v>
      </c>
      <c r="R1487" s="64" t="e">
        <f>VLOOKUP($B1487,選擇權未平倉餘額!$A$4:$I$500,6,FALSE)</f>
        <v>#N/A</v>
      </c>
      <c r="S1487" s="64" t="e">
        <f>VLOOKUP($B1487,選擇權未平倉餘額!$A$4:$I$500,7,FALSE)</f>
        <v>#N/A</v>
      </c>
      <c r="T1487" s="64" t="e">
        <f>VLOOKUP($B1487,選擇權未平倉餘額!$A$4:$I$500,8,FALSE)</f>
        <v>#N/A</v>
      </c>
      <c r="U1487" s="64" t="e">
        <f>VLOOKUP($B1487,選擇權未平倉餘額!$A$4:$I$500,9,FALSE)</f>
        <v>#N/A</v>
      </c>
      <c r="V1487" s="39" t="e">
        <f>VLOOKUP($B1487,臺指選擇權P_C_Ratios!$A$4:$C$500,3,FALSE)</f>
        <v>#N/A</v>
      </c>
      <c r="W1487" s="41" t="e">
        <f>VLOOKUP($B1487,散戶多空比!$A$6:$L$500,12,FALSE)</f>
        <v>#N/A</v>
      </c>
      <c r="X1487" s="40" t="e">
        <f>VLOOKUP($B1487,期貨大額交易人未沖銷部位!$A$4:$O$499,4,FALSE)</f>
        <v>#N/A</v>
      </c>
      <c r="Y1487" s="40" t="e">
        <f>VLOOKUP($B1487,期貨大額交易人未沖銷部位!$A$4:$O$499,7,FALSE)</f>
        <v>#N/A</v>
      </c>
      <c r="Z1487" s="40" t="e">
        <f>VLOOKUP($B1487,期貨大額交易人未沖銷部位!$A$4:$O$499,10,FALSE)</f>
        <v>#N/A</v>
      </c>
      <c r="AA1487" s="40" t="e">
        <f>VLOOKUP($B1487,期貨大額交易人未沖銷部位!$A$4:$O$499,13,FALSE)</f>
        <v>#N/A</v>
      </c>
      <c r="AB1487" s="40" t="e">
        <f>VLOOKUP($B1487,期貨大額交易人未沖銷部位!$A$4:$O$499,14,FALSE)</f>
        <v>#N/A</v>
      </c>
      <c r="AC1487" s="40" t="e">
        <f>VLOOKUP($B1487,期貨大額交易人未沖銷部位!$A$4:$O$499,15,FALSE)</f>
        <v>#N/A</v>
      </c>
      <c r="AD1487" s="33" t="e">
        <f>VLOOKUP($B1487,三大美股走勢!$A$4:$J$495,4,FALSE)</f>
        <v>#N/A</v>
      </c>
      <c r="AE1487" s="33" t="e">
        <f>VLOOKUP($B1487,三大美股走勢!$A$4:$J$495,7,FALSE)</f>
        <v>#N/A</v>
      </c>
      <c r="AF1487" s="33" t="e">
        <f>VLOOKUP($B1487,三大美股走勢!$A$4:$J$495,10,FALSE)</f>
        <v>#N/A</v>
      </c>
    </row>
    <row r="1488" spans="2:32">
      <c r="B1488" s="32">
        <v>44267</v>
      </c>
      <c r="C1488" s="33" t="e">
        <f>VLOOKUP($B1488,大盤與近月台指!$A$4:$I$499,2,FALSE)</f>
        <v>#N/A</v>
      </c>
      <c r="D1488" s="34" t="e">
        <f>VLOOKUP($B1488,大盤與近月台指!$A$4:$I$499,3,FALSE)</f>
        <v>#N/A</v>
      </c>
      <c r="E1488" s="35" t="e">
        <f>VLOOKUP($B1488,大盤與近月台指!$A$4:$I$499,4,FALSE)</f>
        <v>#N/A</v>
      </c>
      <c r="F1488" s="33" t="e">
        <f>VLOOKUP($B1488,大盤與近月台指!$A$4:$I$499,5,FALSE)</f>
        <v>#N/A</v>
      </c>
      <c r="G1488" s="49" t="e">
        <f>VLOOKUP($B1488,三大法人買賣超!$A$4:$I$500,3,FALSE)</f>
        <v>#N/A</v>
      </c>
      <c r="H1488" s="34" t="e">
        <f>VLOOKUP($B1488,三大法人買賣超!$A$4:$I$500,5,FALSE)</f>
        <v>#N/A</v>
      </c>
      <c r="I1488" s="27" t="e">
        <f>VLOOKUP($B1488,三大法人買賣超!$A$4:$I$500,7,FALSE)</f>
        <v>#N/A</v>
      </c>
      <c r="J1488" s="27" t="e">
        <f>VLOOKUP($B1488,三大法人買賣超!$A$4:$I$500,9,FALSE)</f>
        <v>#N/A</v>
      </c>
      <c r="K1488" s="37">
        <f>新台幣匯率美元指數!B1489</f>
        <v>0</v>
      </c>
      <c r="L1488" s="38">
        <f>新台幣匯率美元指數!C1489</f>
        <v>0</v>
      </c>
      <c r="M1488" s="39">
        <f>新台幣匯率美元指數!D1489</f>
        <v>0</v>
      </c>
      <c r="N1488" s="27" t="e">
        <f>VLOOKUP($B1488,外資期貨未平倉口數!$A$4:$M$499,4,FALSE)</f>
        <v>#N/A</v>
      </c>
      <c r="O1488" s="27" t="e">
        <f>VLOOKUP($B1488,外資期貨未平倉口數!$A$4:$M$499,9,FALSE)</f>
        <v>#N/A</v>
      </c>
      <c r="P1488" s="27" t="e">
        <f>VLOOKUP($B1488,外資期貨未平倉口數!$A$4:$M$499,10,FALSE)</f>
        <v>#N/A</v>
      </c>
      <c r="Q1488" s="27" t="e">
        <f>VLOOKUP($B1488,外資期貨未平倉口數!$A$4:$M$499,11,FALSE)</f>
        <v>#N/A</v>
      </c>
      <c r="R1488" s="64" t="e">
        <f>VLOOKUP($B1488,選擇權未平倉餘額!$A$4:$I$500,6,FALSE)</f>
        <v>#N/A</v>
      </c>
      <c r="S1488" s="64" t="e">
        <f>VLOOKUP($B1488,選擇權未平倉餘額!$A$4:$I$500,7,FALSE)</f>
        <v>#N/A</v>
      </c>
      <c r="T1488" s="64" t="e">
        <f>VLOOKUP($B1488,選擇權未平倉餘額!$A$4:$I$500,8,FALSE)</f>
        <v>#N/A</v>
      </c>
      <c r="U1488" s="64" t="e">
        <f>VLOOKUP($B1488,選擇權未平倉餘額!$A$4:$I$500,9,FALSE)</f>
        <v>#N/A</v>
      </c>
      <c r="V1488" s="39" t="e">
        <f>VLOOKUP($B1488,臺指選擇權P_C_Ratios!$A$4:$C$500,3,FALSE)</f>
        <v>#N/A</v>
      </c>
      <c r="W1488" s="41" t="e">
        <f>VLOOKUP($B1488,散戶多空比!$A$6:$L$500,12,FALSE)</f>
        <v>#N/A</v>
      </c>
      <c r="X1488" s="40" t="e">
        <f>VLOOKUP($B1488,期貨大額交易人未沖銷部位!$A$4:$O$499,4,FALSE)</f>
        <v>#N/A</v>
      </c>
      <c r="Y1488" s="40" t="e">
        <f>VLOOKUP($B1488,期貨大額交易人未沖銷部位!$A$4:$O$499,7,FALSE)</f>
        <v>#N/A</v>
      </c>
      <c r="Z1488" s="40" t="e">
        <f>VLOOKUP($B1488,期貨大額交易人未沖銷部位!$A$4:$O$499,10,FALSE)</f>
        <v>#N/A</v>
      </c>
      <c r="AA1488" s="40" t="e">
        <f>VLOOKUP($B1488,期貨大額交易人未沖銷部位!$A$4:$O$499,13,FALSE)</f>
        <v>#N/A</v>
      </c>
      <c r="AB1488" s="40" t="e">
        <f>VLOOKUP($B1488,期貨大額交易人未沖銷部位!$A$4:$O$499,14,FALSE)</f>
        <v>#N/A</v>
      </c>
      <c r="AC1488" s="40" t="e">
        <f>VLOOKUP($B1488,期貨大額交易人未沖銷部位!$A$4:$O$499,15,FALSE)</f>
        <v>#N/A</v>
      </c>
      <c r="AD1488" s="33" t="e">
        <f>VLOOKUP($B1488,三大美股走勢!$A$4:$J$495,4,FALSE)</f>
        <v>#N/A</v>
      </c>
      <c r="AE1488" s="33" t="e">
        <f>VLOOKUP($B1488,三大美股走勢!$A$4:$J$495,7,FALSE)</f>
        <v>#N/A</v>
      </c>
      <c r="AF1488" s="33" t="e">
        <f>VLOOKUP($B1488,三大美股走勢!$A$4:$J$495,10,FALSE)</f>
        <v>#N/A</v>
      </c>
    </row>
    <row r="1489" spans="2:32">
      <c r="B1489" s="32">
        <v>44268</v>
      </c>
      <c r="C1489" s="33" t="e">
        <f>VLOOKUP($B1489,大盤與近月台指!$A$4:$I$499,2,FALSE)</f>
        <v>#N/A</v>
      </c>
      <c r="D1489" s="34" t="e">
        <f>VLOOKUP($B1489,大盤與近月台指!$A$4:$I$499,3,FALSE)</f>
        <v>#N/A</v>
      </c>
      <c r="E1489" s="35" t="e">
        <f>VLOOKUP($B1489,大盤與近月台指!$A$4:$I$499,4,FALSE)</f>
        <v>#N/A</v>
      </c>
      <c r="F1489" s="33" t="e">
        <f>VLOOKUP($B1489,大盤與近月台指!$A$4:$I$499,5,FALSE)</f>
        <v>#N/A</v>
      </c>
      <c r="G1489" s="49" t="e">
        <f>VLOOKUP($B1489,三大法人買賣超!$A$4:$I$500,3,FALSE)</f>
        <v>#N/A</v>
      </c>
      <c r="H1489" s="34" t="e">
        <f>VLOOKUP($B1489,三大法人買賣超!$A$4:$I$500,5,FALSE)</f>
        <v>#N/A</v>
      </c>
      <c r="I1489" s="27" t="e">
        <f>VLOOKUP($B1489,三大法人買賣超!$A$4:$I$500,7,FALSE)</f>
        <v>#N/A</v>
      </c>
      <c r="J1489" s="27" t="e">
        <f>VLOOKUP($B1489,三大法人買賣超!$A$4:$I$500,9,FALSE)</f>
        <v>#N/A</v>
      </c>
      <c r="K1489" s="37">
        <f>新台幣匯率美元指數!B1490</f>
        <v>0</v>
      </c>
      <c r="L1489" s="38">
        <f>新台幣匯率美元指數!C1490</f>
        <v>0</v>
      </c>
      <c r="M1489" s="39">
        <f>新台幣匯率美元指數!D1490</f>
        <v>0</v>
      </c>
      <c r="N1489" s="27" t="e">
        <f>VLOOKUP($B1489,外資期貨未平倉口數!$A$4:$M$499,4,FALSE)</f>
        <v>#N/A</v>
      </c>
      <c r="O1489" s="27" t="e">
        <f>VLOOKUP($B1489,外資期貨未平倉口數!$A$4:$M$499,9,FALSE)</f>
        <v>#N/A</v>
      </c>
      <c r="P1489" s="27" t="e">
        <f>VLOOKUP($B1489,外資期貨未平倉口數!$A$4:$M$499,10,FALSE)</f>
        <v>#N/A</v>
      </c>
      <c r="Q1489" s="27" t="e">
        <f>VLOOKUP($B1489,外資期貨未平倉口數!$A$4:$M$499,11,FALSE)</f>
        <v>#N/A</v>
      </c>
      <c r="R1489" s="64" t="e">
        <f>VLOOKUP($B1489,選擇權未平倉餘額!$A$4:$I$500,6,FALSE)</f>
        <v>#N/A</v>
      </c>
      <c r="S1489" s="64" t="e">
        <f>VLOOKUP($B1489,選擇權未平倉餘額!$A$4:$I$500,7,FALSE)</f>
        <v>#N/A</v>
      </c>
      <c r="T1489" s="64" t="e">
        <f>VLOOKUP($B1489,選擇權未平倉餘額!$A$4:$I$500,8,FALSE)</f>
        <v>#N/A</v>
      </c>
      <c r="U1489" s="64" t="e">
        <f>VLOOKUP($B1489,選擇權未平倉餘額!$A$4:$I$500,9,FALSE)</f>
        <v>#N/A</v>
      </c>
      <c r="V1489" s="39" t="e">
        <f>VLOOKUP($B1489,臺指選擇權P_C_Ratios!$A$4:$C$500,3,FALSE)</f>
        <v>#N/A</v>
      </c>
      <c r="W1489" s="41" t="e">
        <f>VLOOKUP($B1489,散戶多空比!$A$6:$L$500,12,FALSE)</f>
        <v>#N/A</v>
      </c>
      <c r="X1489" s="40" t="e">
        <f>VLOOKUP($B1489,期貨大額交易人未沖銷部位!$A$4:$O$499,4,FALSE)</f>
        <v>#N/A</v>
      </c>
      <c r="Y1489" s="40" t="e">
        <f>VLOOKUP($B1489,期貨大額交易人未沖銷部位!$A$4:$O$499,7,FALSE)</f>
        <v>#N/A</v>
      </c>
      <c r="Z1489" s="40" t="e">
        <f>VLOOKUP($B1489,期貨大額交易人未沖銷部位!$A$4:$O$499,10,FALSE)</f>
        <v>#N/A</v>
      </c>
      <c r="AA1489" s="40" t="e">
        <f>VLOOKUP($B1489,期貨大額交易人未沖銷部位!$A$4:$O$499,13,FALSE)</f>
        <v>#N/A</v>
      </c>
      <c r="AB1489" s="40" t="e">
        <f>VLOOKUP($B1489,期貨大額交易人未沖銷部位!$A$4:$O$499,14,FALSE)</f>
        <v>#N/A</v>
      </c>
      <c r="AC1489" s="40" t="e">
        <f>VLOOKUP($B1489,期貨大額交易人未沖銷部位!$A$4:$O$499,15,FALSE)</f>
        <v>#N/A</v>
      </c>
      <c r="AD1489" s="33" t="e">
        <f>VLOOKUP($B1489,三大美股走勢!$A$4:$J$495,4,FALSE)</f>
        <v>#N/A</v>
      </c>
      <c r="AE1489" s="33" t="e">
        <f>VLOOKUP($B1489,三大美股走勢!$A$4:$J$495,7,FALSE)</f>
        <v>#N/A</v>
      </c>
      <c r="AF1489" s="33" t="e">
        <f>VLOOKUP($B1489,三大美股走勢!$A$4:$J$495,10,FALSE)</f>
        <v>#N/A</v>
      </c>
    </row>
    <row r="1490" spans="2:32">
      <c r="B1490" s="32">
        <v>44269</v>
      </c>
      <c r="C1490" s="33" t="e">
        <f>VLOOKUP($B1490,大盤與近月台指!$A$4:$I$499,2,FALSE)</f>
        <v>#N/A</v>
      </c>
      <c r="D1490" s="34" t="e">
        <f>VLOOKUP($B1490,大盤與近月台指!$A$4:$I$499,3,FALSE)</f>
        <v>#N/A</v>
      </c>
      <c r="E1490" s="35" t="e">
        <f>VLOOKUP($B1490,大盤與近月台指!$A$4:$I$499,4,FALSE)</f>
        <v>#N/A</v>
      </c>
      <c r="F1490" s="33" t="e">
        <f>VLOOKUP($B1490,大盤與近月台指!$A$4:$I$499,5,FALSE)</f>
        <v>#N/A</v>
      </c>
      <c r="G1490" s="49" t="e">
        <f>VLOOKUP($B1490,三大法人買賣超!$A$4:$I$500,3,FALSE)</f>
        <v>#N/A</v>
      </c>
      <c r="H1490" s="34" t="e">
        <f>VLOOKUP($B1490,三大法人買賣超!$A$4:$I$500,5,FALSE)</f>
        <v>#N/A</v>
      </c>
      <c r="I1490" s="27" t="e">
        <f>VLOOKUP($B1490,三大法人買賣超!$A$4:$I$500,7,FALSE)</f>
        <v>#N/A</v>
      </c>
      <c r="J1490" s="27" t="e">
        <f>VLOOKUP($B1490,三大法人買賣超!$A$4:$I$500,9,FALSE)</f>
        <v>#N/A</v>
      </c>
      <c r="K1490" s="37">
        <f>新台幣匯率美元指數!B1491</f>
        <v>0</v>
      </c>
      <c r="L1490" s="38">
        <f>新台幣匯率美元指數!C1491</f>
        <v>0</v>
      </c>
      <c r="M1490" s="39">
        <f>新台幣匯率美元指數!D1491</f>
        <v>0</v>
      </c>
      <c r="N1490" s="27" t="e">
        <f>VLOOKUP($B1490,外資期貨未平倉口數!$A$4:$M$499,4,FALSE)</f>
        <v>#N/A</v>
      </c>
      <c r="O1490" s="27" t="e">
        <f>VLOOKUP($B1490,外資期貨未平倉口數!$A$4:$M$499,9,FALSE)</f>
        <v>#N/A</v>
      </c>
      <c r="P1490" s="27" t="e">
        <f>VLOOKUP($B1490,外資期貨未平倉口數!$A$4:$M$499,10,FALSE)</f>
        <v>#N/A</v>
      </c>
      <c r="Q1490" s="27" t="e">
        <f>VLOOKUP($B1490,外資期貨未平倉口數!$A$4:$M$499,11,FALSE)</f>
        <v>#N/A</v>
      </c>
      <c r="R1490" s="64" t="e">
        <f>VLOOKUP($B1490,選擇權未平倉餘額!$A$4:$I$500,6,FALSE)</f>
        <v>#N/A</v>
      </c>
      <c r="S1490" s="64" t="e">
        <f>VLOOKUP($B1490,選擇權未平倉餘額!$A$4:$I$500,7,FALSE)</f>
        <v>#N/A</v>
      </c>
      <c r="T1490" s="64" t="e">
        <f>VLOOKUP($B1490,選擇權未平倉餘額!$A$4:$I$500,8,FALSE)</f>
        <v>#N/A</v>
      </c>
      <c r="U1490" s="64" t="e">
        <f>VLOOKUP($B1490,選擇權未平倉餘額!$A$4:$I$500,9,FALSE)</f>
        <v>#N/A</v>
      </c>
      <c r="V1490" s="39" t="e">
        <f>VLOOKUP($B1490,臺指選擇權P_C_Ratios!$A$4:$C$500,3,FALSE)</f>
        <v>#N/A</v>
      </c>
      <c r="W1490" s="41" t="e">
        <f>VLOOKUP($B1490,散戶多空比!$A$6:$L$500,12,FALSE)</f>
        <v>#N/A</v>
      </c>
      <c r="X1490" s="40" t="e">
        <f>VLOOKUP($B1490,期貨大額交易人未沖銷部位!$A$4:$O$499,4,FALSE)</f>
        <v>#N/A</v>
      </c>
      <c r="Y1490" s="40" t="e">
        <f>VLOOKUP($B1490,期貨大額交易人未沖銷部位!$A$4:$O$499,7,FALSE)</f>
        <v>#N/A</v>
      </c>
      <c r="Z1490" s="40" t="e">
        <f>VLOOKUP($B1490,期貨大額交易人未沖銷部位!$A$4:$O$499,10,FALSE)</f>
        <v>#N/A</v>
      </c>
      <c r="AA1490" s="40" t="e">
        <f>VLOOKUP($B1490,期貨大額交易人未沖銷部位!$A$4:$O$499,13,FALSE)</f>
        <v>#N/A</v>
      </c>
      <c r="AB1490" s="40" t="e">
        <f>VLOOKUP($B1490,期貨大額交易人未沖銷部位!$A$4:$O$499,14,FALSE)</f>
        <v>#N/A</v>
      </c>
      <c r="AC1490" s="40" t="e">
        <f>VLOOKUP($B1490,期貨大額交易人未沖銷部位!$A$4:$O$499,15,FALSE)</f>
        <v>#N/A</v>
      </c>
      <c r="AD1490" s="33" t="e">
        <f>VLOOKUP($B1490,三大美股走勢!$A$4:$J$495,4,FALSE)</f>
        <v>#N/A</v>
      </c>
      <c r="AE1490" s="33" t="e">
        <f>VLOOKUP($B1490,三大美股走勢!$A$4:$J$495,7,FALSE)</f>
        <v>#N/A</v>
      </c>
      <c r="AF1490" s="33" t="e">
        <f>VLOOKUP($B1490,三大美股走勢!$A$4:$J$495,10,FALSE)</f>
        <v>#N/A</v>
      </c>
    </row>
    <row r="1491" spans="2:32">
      <c r="B1491" s="32">
        <v>44270</v>
      </c>
      <c r="C1491" s="33" t="e">
        <f>VLOOKUP($B1491,大盤與近月台指!$A$4:$I$499,2,FALSE)</f>
        <v>#N/A</v>
      </c>
      <c r="D1491" s="34" t="e">
        <f>VLOOKUP($B1491,大盤與近月台指!$A$4:$I$499,3,FALSE)</f>
        <v>#N/A</v>
      </c>
      <c r="E1491" s="35" t="e">
        <f>VLOOKUP($B1491,大盤與近月台指!$A$4:$I$499,4,FALSE)</f>
        <v>#N/A</v>
      </c>
      <c r="F1491" s="33" t="e">
        <f>VLOOKUP($B1491,大盤與近月台指!$A$4:$I$499,5,FALSE)</f>
        <v>#N/A</v>
      </c>
      <c r="G1491" s="49" t="e">
        <f>VLOOKUP($B1491,三大法人買賣超!$A$4:$I$500,3,FALSE)</f>
        <v>#N/A</v>
      </c>
      <c r="H1491" s="34" t="e">
        <f>VLOOKUP($B1491,三大法人買賣超!$A$4:$I$500,5,FALSE)</f>
        <v>#N/A</v>
      </c>
      <c r="I1491" s="27" t="e">
        <f>VLOOKUP($B1491,三大法人買賣超!$A$4:$I$500,7,FALSE)</f>
        <v>#N/A</v>
      </c>
      <c r="J1491" s="27" t="e">
        <f>VLOOKUP($B1491,三大法人買賣超!$A$4:$I$500,9,FALSE)</f>
        <v>#N/A</v>
      </c>
      <c r="K1491" s="37">
        <f>新台幣匯率美元指數!B1492</f>
        <v>0</v>
      </c>
      <c r="L1491" s="38">
        <f>新台幣匯率美元指數!C1492</f>
        <v>0</v>
      </c>
      <c r="M1491" s="39">
        <f>新台幣匯率美元指數!D1492</f>
        <v>0</v>
      </c>
      <c r="N1491" s="27" t="e">
        <f>VLOOKUP($B1491,外資期貨未平倉口數!$A$4:$M$499,4,FALSE)</f>
        <v>#N/A</v>
      </c>
      <c r="O1491" s="27" t="e">
        <f>VLOOKUP($B1491,外資期貨未平倉口數!$A$4:$M$499,9,FALSE)</f>
        <v>#N/A</v>
      </c>
      <c r="P1491" s="27" t="e">
        <f>VLOOKUP($B1491,外資期貨未平倉口數!$A$4:$M$499,10,FALSE)</f>
        <v>#N/A</v>
      </c>
      <c r="Q1491" s="27" t="e">
        <f>VLOOKUP($B1491,外資期貨未平倉口數!$A$4:$M$499,11,FALSE)</f>
        <v>#N/A</v>
      </c>
      <c r="R1491" s="64" t="e">
        <f>VLOOKUP($B1491,選擇權未平倉餘額!$A$4:$I$500,6,FALSE)</f>
        <v>#N/A</v>
      </c>
      <c r="S1491" s="64" t="e">
        <f>VLOOKUP($B1491,選擇權未平倉餘額!$A$4:$I$500,7,FALSE)</f>
        <v>#N/A</v>
      </c>
      <c r="T1491" s="64" t="e">
        <f>VLOOKUP($B1491,選擇權未平倉餘額!$A$4:$I$500,8,FALSE)</f>
        <v>#N/A</v>
      </c>
      <c r="U1491" s="64" t="e">
        <f>VLOOKUP($B1491,選擇權未平倉餘額!$A$4:$I$500,9,FALSE)</f>
        <v>#N/A</v>
      </c>
      <c r="V1491" s="39" t="e">
        <f>VLOOKUP($B1491,臺指選擇權P_C_Ratios!$A$4:$C$500,3,FALSE)</f>
        <v>#N/A</v>
      </c>
      <c r="W1491" s="41" t="e">
        <f>VLOOKUP($B1491,散戶多空比!$A$6:$L$500,12,FALSE)</f>
        <v>#N/A</v>
      </c>
      <c r="X1491" s="40" t="e">
        <f>VLOOKUP($B1491,期貨大額交易人未沖銷部位!$A$4:$O$499,4,FALSE)</f>
        <v>#N/A</v>
      </c>
      <c r="Y1491" s="40" t="e">
        <f>VLOOKUP($B1491,期貨大額交易人未沖銷部位!$A$4:$O$499,7,FALSE)</f>
        <v>#N/A</v>
      </c>
      <c r="Z1491" s="40" t="e">
        <f>VLOOKUP($B1491,期貨大額交易人未沖銷部位!$A$4:$O$499,10,FALSE)</f>
        <v>#N/A</v>
      </c>
      <c r="AA1491" s="40" t="e">
        <f>VLOOKUP($B1491,期貨大額交易人未沖銷部位!$A$4:$O$499,13,FALSE)</f>
        <v>#N/A</v>
      </c>
      <c r="AB1491" s="40" t="e">
        <f>VLOOKUP($B1491,期貨大額交易人未沖銷部位!$A$4:$O$499,14,FALSE)</f>
        <v>#N/A</v>
      </c>
      <c r="AC1491" s="40" t="e">
        <f>VLOOKUP($B1491,期貨大額交易人未沖銷部位!$A$4:$O$499,15,FALSE)</f>
        <v>#N/A</v>
      </c>
      <c r="AD1491" s="33" t="e">
        <f>VLOOKUP($B1491,三大美股走勢!$A$4:$J$495,4,FALSE)</f>
        <v>#N/A</v>
      </c>
      <c r="AE1491" s="33" t="e">
        <f>VLOOKUP($B1491,三大美股走勢!$A$4:$J$495,7,FALSE)</f>
        <v>#N/A</v>
      </c>
      <c r="AF1491" s="33" t="e">
        <f>VLOOKUP($B1491,三大美股走勢!$A$4:$J$495,10,FALSE)</f>
        <v>#N/A</v>
      </c>
    </row>
    <row r="1492" spans="2:32">
      <c r="B1492" s="32">
        <v>44271</v>
      </c>
      <c r="C1492" s="33" t="e">
        <f>VLOOKUP($B1492,大盤與近月台指!$A$4:$I$499,2,FALSE)</f>
        <v>#N/A</v>
      </c>
      <c r="D1492" s="34" t="e">
        <f>VLOOKUP($B1492,大盤與近月台指!$A$4:$I$499,3,FALSE)</f>
        <v>#N/A</v>
      </c>
      <c r="E1492" s="35" t="e">
        <f>VLOOKUP($B1492,大盤與近月台指!$A$4:$I$499,4,FALSE)</f>
        <v>#N/A</v>
      </c>
      <c r="F1492" s="33" t="e">
        <f>VLOOKUP($B1492,大盤與近月台指!$A$4:$I$499,5,FALSE)</f>
        <v>#N/A</v>
      </c>
      <c r="G1492" s="49" t="e">
        <f>VLOOKUP($B1492,三大法人買賣超!$A$4:$I$500,3,FALSE)</f>
        <v>#N/A</v>
      </c>
      <c r="H1492" s="34" t="e">
        <f>VLOOKUP($B1492,三大法人買賣超!$A$4:$I$500,5,FALSE)</f>
        <v>#N/A</v>
      </c>
      <c r="I1492" s="27" t="e">
        <f>VLOOKUP($B1492,三大法人買賣超!$A$4:$I$500,7,FALSE)</f>
        <v>#N/A</v>
      </c>
      <c r="J1492" s="27" t="e">
        <f>VLOOKUP($B1492,三大法人買賣超!$A$4:$I$500,9,FALSE)</f>
        <v>#N/A</v>
      </c>
      <c r="K1492" s="37">
        <f>新台幣匯率美元指數!B1493</f>
        <v>0</v>
      </c>
      <c r="L1492" s="38">
        <f>新台幣匯率美元指數!C1493</f>
        <v>0</v>
      </c>
      <c r="M1492" s="39">
        <f>新台幣匯率美元指數!D1493</f>
        <v>0</v>
      </c>
      <c r="N1492" s="27" t="e">
        <f>VLOOKUP($B1492,外資期貨未平倉口數!$A$4:$M$499,4,FALSE)</f>
        <v>#N/A</v>
      </c>
      <c r="O1492" s="27" t="e">
        <f>VLOOKUP($B1492,外資期貨未平倉口數!$A$4:$M$499,9,FALSE)</f>
        <v>#N/A</v>
      </c>
      <c r="P1492" s="27" t="e">
        <f>VLOOKUP($B1492,外資期貨未平倉口數!$A$4:$M$499,10,FALSE)</f>
        <v>#N/A</v>
      </c>
      <c r="Q1492" s="27" t="e">
        <f>VLOOKUP($B1492,外資期貨未平倉口數!$A$4:$M$499,11,FALSE)</f>
        <v>#N/A</v>
      </c>
      <c r="R1492" s="64" t="e">
        <f>VLOOKUP($B1492,選擇權未平倉餘額!$A$4:$I$500,6,FALSE)</f>
        <v>#N/A</v>
      </c>
      <c r="S1492" s="64" t="e">
        <f>VLOOKUP($B1492,選擇權未平倉餘額!$A$4:$I$500,7,FALSE)</f>
        <v>#N/A</v>
      </c>
      <c r="T1492" s="64" t="e">
        <f>VLOOKUP($B1492,選擇權未平倉餘額!$A$4:$I$500,8,FALSE)</f>
        <v>#N/A</v>
      </c>
      <c r="U1492" s="64" t="e">
        <f>VLOOKUP($B1492,選擇權未平倉餘額!$A$4:$I$500,9,FALSE)</f>
        <v>#N/A</v>
      </c>
      <c r="V1492" s="39" t="e">
        <f>VLOOKUP($B1492,臺指選擇權P_C_Ratios!$A$4:$C$500,3,FALSE)</f>
        <v>#N/A</v>
      </c>
      <c r="W1492" s="41" t="e">
        <f>VLOOKUP($B1492,散戶多空比!$A$6:$L$500,12,FALSE)</f>
        <v>#N/A</v>
      </c>
      <c r="X1492" s="40" t="e">
        <f>VLOOKUP($B1492,期貨大額交易人未沖銷部位!$A$4:$O$499,4,FALSE)</f>
        <v>#N/A</v>
      </c>
      <c r="Y1492" s="40" t="e">
        <f>VLOOKUP($B1492,期貨大額交易人未沖銷部位!$A$4:$O$499,7,FALSE)</f>
        <v>#N/A</v>
      </c>
      <c r="Z1492" s="40" t="e">
        <f>VLOOKUP($B1492,期貨大額交易人未沖銷部位!$A$4:$O$499,10,FALSE)</f>
        <v>#N/A</v>
      </c>
      <c r="AA1492" s="40" t="e">
        <f>VLOOKUP($B1492,期貨大額交易人未沖銷部位!$A$4:$O$499,13,FALSE)</f>
        <v>#N/A</v>
      </c>
      <c r="AB1492" s="40" t="e">
        <f>VLOOKUP($B1492,期貨大額交易人未沖銷部位!$A$4:$O$499,14,FALSE)</f>
        <v>#N/A</v>
      </c>
      <c r="AC1492" s="40" t="e">
        <f>VLOOKUP($B1492,期貨大額交易人未沖銷部位!$A$4:$O$499,15,FALSE)</f>
        <v>#N/A</v>
      </c>
      <c r="AD1492" s="33" t="e">
        <f>VLOOKUP($B1492,三大美股走勢!$A$4:$J$495,4,FALSE)</f>
        <v>#N/A</v>
      </c>
      <c r="AE1492" s="33" t="e">
        <f>VLOOKUP($B1492,三大美股走勢!$A$4:$J$495,7,FALSE)</f>
        <v>#N/A</v>
      </c>
      <c r="AF1492" s="33" t="e">
        <f>VLOOKUP($B1492,三大美股走勢!$A$4:$J$495,10,FALSE)</f>
        <v>#N/A</v>
      </c>
    </row>
    <row r="1493" spans="2:32">
      <c r="B1493" s="32">
        <v>44272</v>
      </c>
      <c r="C1493" s="33" t="e">
        <f>VLOOKUP($B1493,大盤與近月台指!$A$4:$I$499,2,FALSE)</f>
        <v>#N/A</v>
      </c>
      <c r="D1493" s="34" t="e">
        <f>VLOOKUP($B1493,大盤與近月台指!$A$4:$I$499,3,FALSE)</f>
        <v>#N/A</v>
      </c>
      <c r="E1493" s="35" t="e">
        <f>VLOOKUP($B1493,大盤與近月台指!$A$4:$I$499,4,FALSE)</f>
        <v>#N/A</v>
      </c>
      <c r="F1493" s="33" t="e">
        <f>VLOOKUP($B1493,大盤與近月台指!$A$4:$I$499,5,FALSE)</f>
        <v>#N/A</v>
      </c>
      <c r="G1493" s="49" t="e">
        <f>VLOOKUP($B1493,三大法人買賣超!$A$4:$I$500,3,FALSE)</f>
        <v>#N/A</v>
      </c>
      <c r="H1493" s="34" t="e">
        <f>VLOOKUP($B1493,三大法人買賣超!$A$4:$I$500,5,FALSE)</f>
        <v>#N/A</v>
      </c>
      <c r="I1493" s="27" t="e">
        <f>VLOOKUP($B1493,三大法人買賣超!$A$4:$I$500,7,FALSE)</f>
        <v>#N/A</v>
      </c>
      <c r="J1493" s="27" t="e">
        <f>VLOOKUP($B1493,三大法人買賣超!$A$4:$I$500,9,FALSE)</f>
        <v>#N/A</v>
      </c>
      <c r="K1493" s="37">
        <f>新台幣匯率美元指數!B1494</f>
        <v>0</v>
      </c>
      <c r="L1493" s="38">
        <f>新台幣匯率美元指數!C1494</f>
        <v>0</v>
      </c>
      <c r="M1493" s="39">
        <f>新台幣匯率美元指數!D1494</f>
        <v>0</v>
      </c>
      <c r="N1493" s="27" t="e">
        <f>VLOOKUP($B1493,外資期貨未平倉口數!$A$4:$M$499,4,FALSE)</f>
        <v>#N/A</v>
      </c>
      <c r="O1493" s="27" t="e">
        <f>VLOOKUP($B1493,外資期貨未平倉口數!$A$4:$M$499,9,FALSE)</f>
        <v>#N/A</v>
      </c>
      <c r="P1493" s="27" t="e">
        <f>VLOOKUP($B1493,外資期貨未平倉口數!$A$4:$M$499,10,FALSE)</f>
        <v>#N/A</v>
      </c>
      <c r="Q1493" s="27" t="e">
        <f>VLOOKUP($B1493,外資期貨未平倉口數!$A$4:$M$499,11,FALSE)</f>
        <v>#N/A</v>
      </c>
      <c r="R1493" s="64" t="e">
        <f>VLOOKUP($B1493,選擇權未平倉餘額!$A$4:$I$500,6,FALSE)</f>
        <v>#N/A</v>
      </c>
      <c r="S1493" s="64" t="e">
        <f>VLOOKUP($B1493,選擇權未平倉餘額!$A$4:$I$500,7,FALSE)</f>
        <v>#N/A</v>
      </c>
      <c r="T1493" s="64" t="e">
        <f>VLOOKUP($B1493,選擇權未平倉餘額!$A$4:$I$500,8,FALSE)</f>
        <v>#N/A</v>
      </c>
      <c r="U1493" s="64" t="e">
        <f>VLOOKUP($B1493,選擇權未平倉餘額!$A$4:$I$500,9,FALSE)</f>
        <v>#N/A</v>
      </c>
      <c r="V1493" s="39" t="e">
        <f>VLOOKUP($B1493,臺指選擇權P_C_Ratios!$A$4:$C$500,3,FALSE)</f>
        <v>#N/A</v>
      </c>
      <c r="W1493" s="41" t="e">
        <f>VLOOKUP($B1493,散戶多空比!$A$6:$L$500,12,FALSE)</f>
        <v>#N/A</v>
      </c>
      <c r="X1493" s="40" t="e">
        <f>VLOOKUP($B1493,期貨大額交易人未沖銷部位!$A$4:$O$499,4,FALSE)</f>
        <v>#N/A</v>
      </c>
      <c r="Y1493" s="40" t="e">
        <f>VLOOKUP($B1493,期貨大額交易人未沖銷部位!$A$4:$O$499,7,FALSE)</f>
        <v>#N/A</v>
      </c>
      <c r="Z1493" s="40" t="e">
        <f>VLOOKUP($B1493,期貨大額交易人未沖銷部位!$A$4:$O$499,10,FALSE)</f>
        <v>#N/A</v>
      </c>
      <c r="AA1493" s="40" t="e">
        <f>VLOOKUP($B1493,期貨大額交易人未沖銷部位!$A$4:$O$499,13,FALSE)</f>
        <v>#N/A</v>
      </c>
      <c r="AB1493" s="40" t="e">
        <f>VLOOKUP($B1493,期貨大額交易人未沖銷部位!$A$4:$O$499,14,FALSE)</f>
        <v>#N/A</v>
      </c>
      <c r="AC1493" s="40" t="e">
        <f>VLOOKUP($B1493,期貨大額交易人未沖銷部位!$A$4:$O$499,15,FALSE)</f>
        <v>#N/A</v>
      </c>
      <c r="AD1493" s="33" t="e">
        <f>VLOOKUP($B1493,三大美股走勢!$A$4:$J$495,4,FALSE)</f>
        <v>#N/A</v>
      </c>
      <c r="AE1493" s="33" t="e">
        <f>VLOOKUP($B1493,三大美股走勢!$A$4:$J$495,7,FALSE)</f>
        <v>#N/A</v>
      </c>
      <c r="AF1493" s="33" t="e">
        <f>VLOOKUP($B1493,三大美股走勢!$A$4:$J$495,10,FALSE)</f>
        <v>#N/A</v>
      </c>
    </row>
    <row r="1494" spans="2:32">
      <c r="B1494" s="32">
        <v>44273</v>
      </c>
      <c r="C1494" s="33" t="e">
        <f>VLOOKUP($B1494,大盤與近月台指!$A$4:$I$499,2,FALSE)</f>
        <v>#N/A</v>
      </c>
      <c r="D1494" s="34" t="e">
        <f>VLOOKUP($B1494,大盤與近月台指!$A$4:$I$499,3,FALSE)</f>
        <v>#N/A</v>
      </c>
      <c r="E1494" s="35" t="e">
        <f>VLOOKUP($B1494,大盤與近月台指!$A$4:$I$499,4,FALSE)</f>
        <v>#N/A</v>
      </c>
      <c r="F1494" s="33" t="e">
        <f>VLOOKUP($B1494,大盤與近月台指!$A$4:$I$499,5,FALSE)</f>
        <v>#N/A</v>
      </c>
      <c r="G1494" s="49" t="e">
        <f>VLOOKUP($B1494,三大法人買賣超!$A$4:$I$500,3,FALSE)</f>
        <v>#N/A</v>
      </c>
      <c r="H1494" s="34" t="e">
        <f>VLOOKUP($B1494,三大法人買賣超!$A$4:$I$500,5,FALSE)</f>
        <v>#N/A</v>
      </c>
      <c r="I1494" s="27" t="e">
        <f>VLOOKUP($B1494,三大法人買賣超!$A$4:$I$500,7,FALSE)</f>
        <v>#N/A</v>
      </c>
      <c r="J1494" s="27" t="e">
        <f>VLOOKUP($B1494,三大法人買賣超!$A$4:$I$500,9,FALSE)</f>
        <v>#N/A</v>
      </c>
      <c r="K1494" s="37">
        <f>新台幣匯率美元指數!B1495</f>
        <v>0</v>
      </c>
      <c r="L1494" s="38">
        <f>新台幣匯率美元指數!C1495</f>
        <v>0</v>
      </c>
      <c r="M1494" s="39">
        <f>新台幣匯率美元指數!D1495</f>
        <v>0</v>
      </c>
      <c r="N1494" s="27" t="e">
        <f>VLOOKUP($B1494,外資期貨未平倉口數!$A$4:$M$499,4,FALSE)</f>
        <v>#N/A</v>
      </c>
      <c r="O1494" s="27" t="e">
        <f>VLOOKUP($B1494,外資期貨未平倉口數!$A$4:$M$499,9,FALSE)</f>
        <v>#N/A</v>
      </c>
      <c r="P1494" s="27" t="e">
        <f>VLOOKUP($B1494,外資期貨未平倉口數!$A$4:$M$499,10,FALSE)</f>
        <v>#N/A</v>
      </c>
      <c r="Q1494" s="27" t="e">
        <f>VLOOKUP($B1494,外資期貨未平倉口數!$A$4:$M$499,11,FALSE)</f>
        <v>#N/A</v>
      </c>
      <c r="R1494" s="64" t="e">
        <f>VLOOKUP($B1494,選擇權未平倉餘額!$A$4:$I$500,6,FALSE)</f>
        <v>#N/A</v>
      </c>
      <c r="S1494" s="64" t="e">
        <f>VLOOKUP($B1494,選擇權未平倉餘額!$A$4:$I$500,7,FALSE)</f>
        <v>#N/A</v>
      </c>
      <c r="T1494" s="64" t="e">
        <f>VLOOKUP($B1494,選擇權未平倉餘額!$A$4:$I$500,8,FALSE)</f>
        <v>#N/A</v>
      </c>
      <c r="U1494" s="64" t="e">
        <f>VLOOKUP($B1494,選擇權未平倉餘額!$A$4:$I$500,9,FALSE)</f>
        <v>#N/A</v>
      </c>
      <c r="V1494" s="39" t="e">
        <f>VLOOKUP($B1494,臺指選擇權P_C_Ratios!$A$4:$C$500,3,FALSE)</f>
        <v>#N/A</v>
      </c>
      <c r="W1494" s="41" t="e">
        <f>VLOOKUP($B1494,散戶多空比!$A$6:$L$500,12,FALSE)</f>
        <v>#N/A</v>
      </c>
      <c r="X1494" s="40" t="e">
        <f>VLOOKUP($B1494,期貨大額交易人未沖銷部位!$A$4:$O$499,4,FALSE)</f>
        <v>#N/A</v>
      </c>
      <c r="Y1494" s="40" t="e">
        <f>VLOOKUP($B1494,期貨大額交易人未沖銷部位!$A$4:$O$499,7,FALSE)</f>
        <v>#N/A</v>
      </c>
      <c r="Z1494" s="40" t="e">
        <f>VLOOKUP($B1494,期貨大額交易人未沖銷部位!$A$4:$O$499,10,FALSE)</f>
        <v>#N/A</v>
      </c>
      <c r="AA1494" s="40" t="e">
        <f>VLOOKUP($B1494,期貨大額交易人未沖銷部位!$A$4:$O$499,13,FALSE)</f>
        <v>#N/A</v>
      </c>
      <c r="AB1494" s="40" t="e">
        <f>VLOOKUP($B1494,期貨大額交易人未沖銷部位!$A$4:$O$499,14,FALSE)</f>
        <v>#N/A</v>
      </c>
      <c r="AC1494" s="40" t="e">
        <f>VLOOKUP($B1494,期貨大額交易人未沖銷部位!$A$4:$O$499,15,FALSE)</f>
        <v>#N/A</v>
      </c>
      <c r="AD1494" s="33" t="e">
        <f>VLOOKUP($B1494,三大美股走勢!$A$4:$J$495,4,FALSE)</f>
        <v>#N/A</v>
      </c>
      <c r="AE1494" s="33" t="e">
        <f>VLOOKUP($B1494,三大美股走勢!$A$4:$J$495,7,FALSE)</f>
        <v>#N/A</v>
      </c>
      <c r="AF1494" s="33" t="e">
        <f>VLOOKUP($B1494,三大美股走勢!$A$4:$J$495,10,FALSE)</f>
        <v>#N/A</v>
      </c>
    </row>
    <row r="1495" spans="2:32">
      <c r="B1495" s="32">
        <v>44274</v>
      </c>
      <c r="C1495" s="33" t="e">
        <f>VLOOKUP($B1495,大盤與近月台指!$A$4:$I$499,2,FALSE)</f>
        <v>#N/A</v>
      </c>
      <c r="D1495" s="34" t="e">
        <f>VLOOKUP($B1495,大盤與近月台指!$A$4:$I$499,3,FALSE)</f>
        <v>#N/A</v>
      </c>
      <c r="E1495" s="35" t="e">
        <f>VLOOKUP($B1495,大盤與近月台指!$A$4:$I$499,4,FALSE)</f>
        <v>#N/A</v>
      </c>
      <c r="F1495" s="33" t="e">
        <f>VLOOKUP($B1495,大盤與近月台指!$A$4:$I$499,5,FALSE)</f>
        <v>#N/A</v>
      </c>
      <c r="G1495" s="49" t="e">
        <f>VLOOKUP($B1495,三大法人買賣超!$A$4:$I$500,3,FALSE)</f>
        <v>#N/A</v>
      </c>
      <c r="H1495" s="34" t="e">
        <f>VLOOKUP($B1495,三大法人買賣超!$A$4:$I$500,5,FALSE)</f>
        <v>#N/A</v>
      </c>
      <c r="I1495" s="27" t="e">
        <f>VLOOKUP($B1495,三大法人買賣超!$A$4:$I$500,7,FALSE)</f>
        <v>#N/A</v>
      </c>
      <c r="J1495" s="27" t="e">
        <f>VLOOKUP($B1495,三大法人買賣超!$A$4:$I$500,9,FALSE)</f>
        <v>#N/A</v>
      </c>
      <c r="K1495" s="37">
        <f>新台幣匯率美元指數!B1496</f>
        <v>0</v>
      </c>
      <c r="L1495" s="38">
        <f>新台幣匯率美元指數!C1496</f>
        <v>0</v>
      </c>
      <c r="M1495" s="39">
        <f>新台幣匯率美元指數!D1496</f>
        <v>0</v>
      </c>
      <c r="N1495" s="27" t="e">
        <f>VLOOKUP($B1495,外資期貨未平倉口數!$A$4:$M$499,4,FALSE)</f>
        <v>#N/A</v>
      </c>
      <c r="O1495" s="27" t="e">
        <f>VLOOKUP($B1495,外資期貨未平倉口數!$A$4:$M$499,9,FALSE)</f>
        <v>#N/A</v>
      </c>
      <c r="P1495" s="27" t="e">
        <f>VLOOKUP($B1495,外資期貨未平倉口數!$A$4:$M$499,10,FALSE)</f>
        <v>#N/A</v>
      </c>
      <c r="Q1495" s="27" t="e">
        <f>VLOOKUP($B1495,外資期貨未平倉口數!$A$4:$M$499,11,FALSE)</f>
        <v>#N/A</v>
      </c>
      <c r="R1495" s="64" t="e">
        <f>VLOOKUP($B1495,選擇權未平倉餘額!$A$4:$I$500,6,FALSE)</f>
        <v>#N/A</v>
      </c>
      <c r="S1495" s="64" t="e">
        <f>VLOOKUP($B1495,選擇權未平倉餘額!$A$4:$I$500,7,FALSE)</f>
        <v>#N/A</v>
      </c>
      <c r="T1495" s="64" t="e">
        <f>VLOOKUP($B1495,選擇權未平倉餘額!$A$4:$I$500,8,FALSE)</f>
        <v>#N/A</v>
      </c>
      <c r="U1495" s="64" t="e">
        <f>VLOOKUP($B1495,選擇權未平倉餘額!$A$4:$I$500,9,FALSE)</f>
        <v>#N/A</v>
      </c>
      <c r="V1495" s="39" t="e">
        <f>VLOOKUP($B1495,臺指選擇權P_C_Ratios!$A$4:$C$500,3,FALSE)</f>
        <v>#N/A</v>
      </c>
      <c r="W1495" s="41" t="e">
        <f>VLOOKUP($B1495,散戶多空比!$A$6:$L$500,12,FALSE)</f>
        <v>#N/A</v>
      </c>
      <c r="X1495" s="40" t="e">
        <f>VLOOKUP($B1495,期貨大額交易人未沖銷部位!$A$4:$O$499,4,FALSE)</f>
        <v>#N/A</v>
      </c>
      <c r="Y1495" s="40" t="e">
        <f>VLOOKUP($B1495,期貨大額交易人未沖銷部位!$A$4:$O$499,7,FALSE)</f>
        <v>#N/A</v>
      </c>
      <c r="Z1495" s="40" t="e">
        <f>VLOOKUP($B1495,期貨大額交易人未沖銷部位!$A$4:$O$499,10,FALSE)</f>
        <v>#N/A</v>
      </c>
      <c r="AA1495" s="40" t="e">
        <f>VLOOKUP($B1495,期貨大額交易人未沖銷部位!$A$4:$O$499,13,FALSE)</f>
        <v>#N/A</v>
      </c>
      <c r="AB1495" s="40" t="e">
        <f>VLOOKUP($B1495,期貨大額交易人未沖銷部位!$A$4:$O$499,14,FALSE)</f>
        <v>#N/A</v>
      </c>
      <c r="AC1495" s="40" t="e">
        <f>VLOOKUP($B1495,期貨大額交易人未沖銷部位!$A$4:$O$499,15,FALSE)</f>
        <v>#N/A</v>
      </c>
      <c r="AD1495" s="33" t="e">
        <f>VLOOKUP($B1495,三大美股走勢!$A$4:$J$495,4,FALSE)</f>
        <v>#N/A</v>
      </c>
      <c r="AE1495" s="33" t="e">
        <f>VLOOKUP($B1495,三大美股走勢!$A$4:$J$495,7,FALSE)</f>
        <v>#N/A</v>
      </c>
      <c r="AF1495" s="33" t="e">
        <f>VLOOKUP($B1495,三大美股走勢!$A$4:$J$495,10,FALSE)</f>
        <v>#N/A</v>
      </c>
    </row>
    <row r="1496" spans="2:32">
      <c r="B1496" s="32">
        <v>44275</v>
      </c>
      <c r="C1496" s="33" t="e">
        <f>VLOOKUP($B1496,大盤與近月台指!$A$4:$I$499,2,FALSE)</f>
        <v>#N/A</v>
      </c>
      <c r="D1496" s="34" t="e">
        <f>VLOOKUP($B1496,大盤與近月台指!$A$4:$I$499,3,FALSE)</f>
        <v>#N/A</v>
      </c>
      <c r="E1496" s="35" t="e">
        <f>VLOOKUP($B1496,大盤與近月台指!$A$4:$I$499,4,FALSE)</f>
        <v>#N/A</v>
      </c>
      <c r="F1496" s="33" t="e">
        <f>VLOOKUP($B1496,大盤與近月台指!$A$4:$I$499,5,FALSE)</f>
        <v>#N/A</v>
      </c>
      <c r="G1496" s="49" t="e">
        <f>VLOOKUP($B1496,三大法人買賣超!$A$4:$I$500,3,FALSE)</f>
        <v>#N/A</v>
      </c>
      <c r="H1496" s="34" t="e">
        <f>VLOOKUP($B1496,三大法人買賣超!$A$4:$I$500,5,FALSE)</f>
        <v>#N/A</v>
      </c>
      <c r="I1496" s="27" t="e">
        <f>VLOOKUP($B1496,三大法人買賣超!$A$4:$I$500,7,FALSE)</f>
        <v>#N/A</v>
      </c>
      <c r="J1496" s="27" t="e">
        <f>VLOOKUP($B1496,三大法人買賣超!$A$4:$I$500,9,FALSE)</f>
        <v>#N/A</v>
      </c>
      <c r="K1496" s="37">
        <f>新台幣匯率美元指數!B1497</f>
        <v>0</v>
      </c>
      <c r="L1496" s="38">
        <f>新台幣匯率美元指數!C1497</f>
        <v>0</v>
      </c>
      <c r="M1496" s="39">
        <f>新台幣匯率美元指數!D1497</f>
        <v>0</v>
      </c>
      <c r="N1496" s="27" t="e">
        <f>VLOOKUP($B1496,外資期貨未平倉口數!$A$4:$M$499,4,FALSE)</f>
        <v>#N/A</v>
      </c>
      <c r="O1496" s="27" t="e">
        <f>VLOOKUP($B1496,外資期貨未平倉口數!$A$4:$M$499,9,FALSE)</f>
        <v>#N/A</v>
      </c>
      <c r="P1496" s="27" t="e">
        <f>VLOOKUP($B1496,外資期貨未平倉口數!$A$4:$M$499,10,FALSE)</f>
        <v>#N/A</v>
      </c>
      <c r="Q1496" s="27" t="e">
        <f>VLOOKUP($B1496,外資期貨未平倉口數!$A$4:$M$499,11,FALSE)</f>
        <v>#N/A</v>
      </c>
      <c r="R1496" s="64" t="e">
        <f>VLOOKUP($B1496,選擇權未平倉餘額!$A$4:$I$500,6,FALSE)</f>
        <v>#N/A</v>
      </c>
      <c r="S1496" s="64" t="e">
        <f>VLOOKUP($B1496,選擇權未平倉餘額!$A$4:$I$500,7,FALSE)</f>
        <v>#N/A</v>
      </c>
      <c r="T1496" s="64" t="e">
        <f>VLOOKUP($B1496,選擇權未平倉餘額!$A$4:$I$500,8,FALSE)</f>
        <v>#N/A</v>
      </c>
      <c r="U1496" s="64" t="e">
        <f>VLOOKUP($B1496,選擇權未平倉餘額!$A$4:$I$500,9,FALSE)</f>
        <v>#N/A</v>
      </c>
      <c r="V1496" s="39" t="e">
        <f>VLOOKUP($B1496,臺指選擇權P_C_Ratios!$A$4:$C$500,3,FALSE)</f>
        <v>#N/A</v>
      </c>
      <c r="W1496" s="41" t="e">
        <f>VLOOKUP($B1496,散戶多空比!$A$6:$L$500,12,FALSE)</f>
        <v>#N/A</v>
      </c>
      <c r="X1496" s="40" t="e">
        <f>VLOOKUP($B1496,期貨大額交易人未沖銷部位!$A$4:$O$499,4,FALSE)</f>
        <v>#N/A</v>
      </c>
      <c r="Y1496" s="40" t="e">
        <f>VLOOKUP($B1496,期貨大額交易人未沖銷部位!$A$4:$O$499,7,FALSE)</f>
        <v>#N/A</v>
      </c>
      <c r="Z1496" s="40" t="e">
        <f>VLOOKUP($B1496,期貨大額交易人未沖銷部位!$A$4:$O$499,10,FALSE)</f>
        <v>#N/A</v>
      </c>
      <c r="AA1496" s="40" t="e">
        <f>VLOOKUP($B1496,期貨大額交易人未沖銷部位!$A$4:$O$499,13,FALSE)</f>
        <v>#N/A</v>
      </c>
      <c r="AB1496" s="40" t="e">
        <f>VLOOKUP($B1496,期貨大額交易人未沖銷部位!$A$4:$O$499,14,FALSE)</f>
        <v>#N/A</v>
      </c>
      <c r="AC1496" s="40" t="e">
        <f>VLOOKUP($B1496,期貨大額交易人未沖銷部位!$A$4:$O$499,15,FALSE)</f>
        <v>#N/A</v>
      </c>
      <c r="AD1496" s="33" t="e">
        <f>VLOOKUP($B1496,三大美股走勢!$A$4:$J$495,4,FALSE)</f>
        <v>#N/A</v>
      </c>
      <c r="AE1496" s="33" t="e">
        <f>VLOOKUP($B1496,三大美股走勢!$A$4:$J$495,7,FALSE)</f>
        <v>#N/A</v>
      </c>
      <c r="AF1496" s="33" t="e">
        <f>VLOOKUP($B1496,三大美股走勢!$A$4:$J$495,10,FALSE)</f>
        <v>#N/A</v>
      </c>
    </row>
    <row r="1497" spans="2:32">
      <c r="B1497" s="32">
        <v>44276</v>
      </c>
      <c r="C1497" s="33" t="e">
        <f>VLOOKUP($B1497,大盤與近月台指!$A$4:$I$499,2,FALSE)</f>
        <v>#N/A</v>
      </c>
      <c r="D1497" s="34" t="e">
        <f>VLOOKUP($B1497,大盤與近月台指!$A$4:$I$499,3,FALSE)</f>
        <v>#N/A</v>
      </c>
      <c r="E1497" s="35" t="e">
        <f>VLOOKUP($B1497,大盤與近月台指!$A$4:$I$499,4,FALSE)</f>
        <v>#N/A</v>
      </c>
      <c r="F1497" s="33" t="e">
        <f>VLOOKUP($B1497,大盤與近月台指!$A$4:$I$499,5,FALSE)</f>
        <v>#N/A</v>
      </c>
      <c r="G1497" s="49" t="e">
        <f>VLOOKUP($B1497,三大法人買賣超!$A$4:$I$500,3,FALSE)</f>
        <v>#N/A</v>
      </c>
      <c r="H1497" s="34" t="e">
        <f>VLOOKUP($B1497,三大法人買賣超!$A$4:$I$500,5,FALSE)</f>
        <v>#N/A</v>
      </c>
      <c r="I1497" s="27" t="e">
        <f>VLOOKUP($B1497,三大法人買賣超!$A$4:$I$500,7,FALSE)</f>
        <v>#N/A</v>
      </c>
      <c r="J1497" s="27" t="e">
        <f>VLOOKUP($B1497,三大法人買賣超!$A$4:$I$500,9,FALSE)</f>
        <v>#N/A</v>
      </c>
      <c r="K1497" s="37">
        <f>新台幣匯率美元指數!B1498</f>
        <v>0</v>
      </c>
      <c r="L1497" s="38">
        <f>新台幣匯率美元指數!C1498</f>
        <v>0</v>
      </c>
      <c r="M1497" s="39">
        <f>新台幣匯率美元指數!D1498</f>
        <v>0</v>
      </c>
      <c r="N1497" s="27" t="e">
        <f>VLOOKUP($B1497,外資期貨未平倉口數!$A$4:$M$499,4,FALSE)</f>
        <v>#N/A</v>
      </c>
      <c r="O1497" s="27" t="e">
        <f>VLOOKUP($B1497,外資期貨未平倉口數!$A$4:$M$499,9,FALSE)</f>
        <v>#N/A</v>
      </c>
      <c r="P1497" s="27" t="e">
        <f>VLOOKUP($B1497,外資期貨未平倉口數!$A$4:$M$499,10,FALSE)</f>
        <v>#N/A</v>
      </c>
      <c r="Q1497" s="27" t="e">
        <f>VLOOKUP($B1497,外資期貨未平倉口數!$A$4:$M$499,11,FALSE)</f>
        <v>#N/A</v>
      </c>
      <c r="R1497" s="64" t="e">
        <f>VLOOKUP($B1497,選擇權未平倉餘額!$A$4:$I$500,6,FALSE)</f>
        <v>#N/A</v>
      </c>
      <c r="S1497" s="64" t="e">
        <f>VLOOKUP($B1497,選擇權未平倉餘額!$A$4:$I$500,7,FALSE)</f>
        <v>#N/A</v>
      </c>
      <c r="T1497" s="64" t="e">
        <f>VLOOKUP($B1497,選擇權未平倉餘額!$A$4:$I$500,8,FALSE)</f>
        <v>#N/A</v>
      </c>
      <c r="U1497" s="64" t="e">
        <f>VLOOKUP($B1497,選擇權未平倉餘額!$A$4:$I$500,9,FALSE)</f>
        <v>#N/A</v>
      </c>
      <c r="V1497" s="39" t="e">
        <f>VLOOKUP($B1497,臺指選擇權P_C_Ratios!$A$4:$C$500,3,FALSE)</f>
        <v>#N/A</v>
      </c>
      <c r="W1497" s="41" t="e">
        <f>VLOOKUP($B1497,散戶多空比!$A$6:$L$500,12,FALSE)</f>
        <v>#N/A</v>
      </c>
      <c r="X1497" s="40" t="e">
        <f>VLOOKUP($B1497,期貨大額交易人未沖銷部位!$A$4:$O$499,4,FALSE)</f>
        <v>#N/A</v>
      </c>
      <c r="Y1497" s="40" t="e">
        <f>VLOOKUP($B1497,期貨大額交易人未沖銷部位!$A$4:$O$499,7,FALSE)</f>
        <v>#N/A</v>
      </c>
      <c r="Z1497" s="40" t="e">
        <f>VLOOKUP($B1497,期貨大額交易人未沖銷部位!$A$4:$O$499,10,FALSE)</f>
        <v>#N/A</v>
      </c>
      <c r="AA1497" s="40" t="e">
        <f>VLOOKUP($B1497,期貨大額交易人未沖銷部位!$A$4:$O$499,13,FALSE)</f>
        <v>#N/A</v>
      </c>
      <c r="AB1497" s="40" t="e">
        <f>VLOOKUP($B1497,期貨大額交易人未沖銷部位!$A$4:$O$499,14,FALSE)</f>
        <v>#N/A</v>
      </c>
      <c r="AC1497" s="40" t="e">
        <f>VLOOKUP($B1497,期貨大額交易人未沖銷部位!$A$4:$O$499,15,FALSE)</f>
        <v>#N/A</v>
      </c>
      <c r="AD1497" s="33" t="e">
        <f>VLOOKUP($B1497,三大美股走勢!$A$4:$J$495,4,FALSE)</f>
        <v>#N/A</v>
      </c>
      <c r="AE1497" s="33" t="e">
        <f>VLOOKUP($B1497,三大美股走勢!$A$4:$J$495,7,FALSE)</f>
        <v>#N/A</v>
      </c>
      <c r="AF1497" s="33" t="e">
        <f>VLOOKUP($B1497,三大美股走勢!$A$4:$J$495,10,FALSE)</f>
        <v>#N/A</v>
      </c>
    </row>
    <row r="1498" spans="2:32">
      <c r="B1498" s="32">
        <v>44277</v>
      </c>
      <c r="C1498" s="33" t="e">
        <f>VLOOKUP($B1498,大盤與近月台指!$A$4:$I$499,2,FALSE)</f>
        <v>#N/A</v>
      </c>
      <c r="D1498" s="34" t="e">
        <f>VLOOKUP($B1498,大盤與近月台指!$A$4:$I$499,3,FALSE)</f>
        <v>#N/A</v>
      </c>
      <c r="E1498" s="35" t="e">
        <f>VLOOKUP($B1498,大盤與近月台指!$A$4:$I$499,4,FALSE)</f>
        <v>#N/A</v>
      </c>
      <c r="F1498" s="33" t="e">
        <f>VLOOKUP($B1498,大盤與近月台指!$A$4:$I$499,5,FALSE)</f>
        <v>#N/A</v>
      </c>
      <c r="G1498" s="49" t="e">
        <f>VLOOKUP($B1498,三大法人買賣超!$A$4:$I$500,3,FALSE)</f>
        <v>#N/A</v>
      </c>
      <c r="H1498" s="34" t="e">
        <f>VLOOKUP($B1498,三大法人買賣超!$A$4:$I$500,5,FALSE)</f>
        <v>#N/A</v>
      </c>
      <c r="I1498" s="27" t="e">
        <f>VLOOKUP($B1498,三大法人買賣超!$A$4:$I$500,7,FALSE)</f>
        <v>#N/A</v>
      </c>
      <c r="J1498" s="27" t="e">
        <f>VLOOKUP($B1498,三大法人買賣超!$A$4:$I$500,9,FALSE)</f>
        <v>#N/A</v>
      </c>
      <c r="K1498" s="37">
        <f>新台幣匯率美元指數!B1499</f>
        <v>0</v>
      </c>
      <c r="L1498" s="38">
        <f>新台幣匯率美元指數!C1499</f>
        <v>0</v>
      </c>
      <c r="M1498" s="39">
        <f>新台幣匯率美元指數!D1499</f>
        <v>0</v>
      </c>
      <c r="N1498" s="27" t="e">
        <f>VLOOKUP($B1498,外資期貨未平倉口數!$A$4:$M$499,4,FALSE)</f>
        <v>#N/A</v>
      </c>
      <c r="O1498" s="27" t="e">
        <f>VLOOKUP($B1498,外資期貨未平倉口數!$A$4:$M$499,9,FALSE)</f>
        <v>#N/A</v>
      </c>
      <c r="P1498" s="27" t="e">
        <f>VLOOKUP($B1498,外資期貨未平倉口數!$A$4:$M$499,10,FALSE)</f>
        <v>#N/A</v>
      </c>
      <c r="Q1498" s="27" t="e">
        <f>VLOOKUP($B1498,外資期貨未平倉口數!$A$4:$M$499,11,FALSE)</f>
        <v>#N/A</v>
      </c>
      <c r="R1498" s="64" t="e">
        <f>VLOOKUP($B1498,選擇權未平倉餘額!$A$4:$I$500,6,FALSE)</f>
        <v>#N/A</v>
      </c>
      <c r="S1498" s="64" t="e">
        <f>VLOOKUP($B1498,選擇權未平倉餘額!$A$4:$I$500,7,FALSE)</f>
        <v>#N/A</v>
      </c>
      <c r="T1498" s="64" t="e">
        <f>VLOOKUP($B1498,選擇權未平倉餘額!$A$4:$I$500,8,FALSE)</f>
        <v>#N/A</v>
      </c>
      <c r="U1498" s="64" t="e">
        <f>VLOOKUP($B1498,選擇權未平倉餘額!$A$4:$I$500,9,FALSE)</f>
        <v>#N/A</v>
      </c>
      <c r="V1498" s="39" t="e">
        <f>VLOOKUP($B1498,臺指選擇權P_C_Ratios!$A$4:$C$500,3,FALSE)</f>
        <v>#N/A</v>
      </c>
      <c r="W1498" s="41" t="e">
        <f>VLOOKUP($B1498,散戶多空比!$A$6:$L$500,12,FALSE)</f>
        <v>#N/A</v>
      </c>
      <c r="X1498" s="40" t="e">
        <f>VLOOKUP($B1498,期貨大額交易人未沖銷部位!$A$4:$O$499,4,FALSE)</f>
        <v>#N/A</v>
      </c>
      <c r="Y1498" s="40" t="e">
        <f>VLOOKUP($B1498,期貨大額交易人未沖銷部位!$A$4:$O$499,7,FALSE)</f>
        <v>#N/A</v>
      </c>
      <c r="Z1498" s="40" t="e">
        <f>VLOOKUP($B1498,期貨大額交易人未沖銷部位!$A$4:$O$499,10,FALSE)</f>
        <v>#N/A</v>
      </c>
      <c r="AA1498" s="40" t="e">
        <f>VLOOKUP($B1498,期貨大額交易人未沖銷部位!$A$4:$O$499,13,FALSE)</f>
        <v>#N/A</v>
      </c>
      <c r="AB1498" s="40" t="e">
        <f>VLOOKUP($B1498,期貨大額交易人未沖銷部位!$A$4:$O$499,14,FALSE)</f>
        <v>#N/A</v>
      </c>
      <c r="AC1498" s="40" t="e">
        <f>VLOOKUP($B1498,期貨大額交易人未沖銷部位!$A$4:$O$499,15,FALSE)</f>
        <v>#N/A</v>
      </c>
      <c r="AD1498" s="33" t="e">
        <f>VLOOKUP($B1498,三大美股走勢!$A$4:$J$495,4,FALSE)</f>
        <v>#N/A</v>
      </c>
      <c r="AE1498" s="33" t="e">
        <f>VLOOKUP($B1498,三大美股走勢!$A$4:$J$495,7,FALSE)</f>
        <v>#N/A</v>
      </c>
      <c r="AF1498" s="33" t="e">
        <f>VLOOKUP($B1498,三大美股走勢!$A$4:$J$495,10,FALSE)</f>
        <v>#N/A</v>
      </c>
    </row>
    <row r="1499" spans="2:32">
      <c r="B1499" s="32">
        <v>44278</v>
      </c>
      <c r="C1499" s="33" t="e">
        <f>VLOOKUP($B1499,大盤與近月台指!$A$4:$I$499,2,FALSE)</f>
        <v>#N/A</v>
      </c>
      <c r="D1499" s="34" t="e">
        <f>VLOOKUP($B1499,大盤與近月台指!$A$4:$I$499,3,FALSE)</f>
        <v>#N/A</v>
      </c>
      <c r="E1499" s="35" t="e">
        <f>VLOOKUP($B1499,大盤與近月台指!$A$4:$I$499,4,FALSE)</f>
        <v>#N/A</v>
      </c>
      <c r="F1499" s="33" t="e">
        <f>VLOOKUP($B1499,大盤與近月台指!$A$4:$I$499,5,FALSE)</f>
        <v>#N/A</v>
      </c>
      <c r="G1499" s="49" t="e">
        <f>VLOOKUP($B1499,三大法人買賣超!$A$4:$I$500,3,FALSE)</f>
        <v>#N/A</v>
      </c>
      <c r="H1499" s="34" t="e">
        <f>VLOOKUP($B1499,三大法人買賣超!$A$4:$I$500,5,FALSE)</f>
        <v>#N/A</v>
      </c>
      <c r="I1499" s="27" t="e">
        <f>VLOOKUP($B1499,三大法人買賣超!$A$4:$I$500,7,FALSE)</f>
        <v>#N/A</v>
      </c>
      <c r="J1499" s="27" t="e">
        <f>VLOOKUP($B1499,三大法人買賣超!$A$4:$I$500,9,FALSE)</f>
        <v>#N/A</v>
      </c>
      <c r="K1499" s="37">
        <f>新台幣匯率美元指數!B1500</f>
        <v>0</v>
      </c>
      <c r="L1499" s="38">
        <f>新台幣匯率美元指數!C1500</f>
        <v>0</v>
      </c>
      <c r="M1499" s="39">
        <f>新台幣匯率美元指數!D1500</f>
        <v>0</v>
      </c>
      <c r="N1499" s="27" t="e">
        <f>VLOOKUP($B1499,外資期貨未平倉口數!$A$4:$M$499,4,FALSE)</f>
        <v>#N/A</v>
      </c>
      <c r="O1499" s="27" t="e">
        <f>VLOOKUP($B1499,外資期貨未平倉口數!$A$4:$M$499,9,FALSE)</f>
        <v>#N/A</v>
      </c>
      <c r="P1499" s="27" t="e">
        <f>VLOOKUP($B1499,外資期貨未平倉口數!$A$4:$M$499,10,FALSE)</f>
        <v>#N/A</v>
      </c>
      <c r="Q1499" s="27" t="e">
        <f>VLOOKUP($B1499,外資期貨未平倉口數!$A$4:$M$499,11,FALSE)</f>
        <v>#N/A</v>
      </c>
      <c r="R1499" s="64" t="e">
        <f>VLOOKUP($B1499,選擇權未平倉餘額!$A$4:$I$500,6,FALSE)</f>
        <v>#N/A</v>
      </c>
      <c r="S1499" s="64" t="e">
        <f>VLOOKUP($B1499,選擇權未平倉餘額!$A$4:$I$500,7,FALSE)</f>
        <v>#N/A</v>
      </c>
      <c r="T1499" s="64" t="e">
        <f>VLOOKUP($B1499,選擇權未平倉餘額!$A$4:$I$500,8,FALSE)</f>
        <v>#N/A</v>
      </c>
      <c r="U1499" s="64" t="e">
        <f>VLOOKUP($B1499,選擇權未平倉餘額!$A$4:$I$500,9,FALSE)</f>
        <v>#N/A</v>
      </c>
      <c r="V1499" s="39" t="e">
        <f>VLOOKUP($B1499,臺指選擇權P_C_Ratios!$A$4:$C$500,3,FALSE)</f>
        <v>#N/A</v>
      </c>
      <c r="W1499" s="41" t="e">
        <f>VLOOKUP($B1499,散戶多空比!$A$6:$L$500,12,FALSE)</f>
        <v>#N/A</v>
      </c>
      <c r="X1499" s="40" t="e">
        <f>VLOOKUP($B1499,期貨大額交易人未沖銷部位!$A$4:$O$499,4,FALSE)</f>
        <v>#N/A</v>
      </c>
      <c r="Y1499" s="40" t="e">
        <f>VLOOKUP($B1499,期貨大額交易人未沖銷部位!$A$4:$O$499,7,FALSE)</f>
        <v>#N/A</v>
      </c>
      <c r="Z1499" s="40" t="e">
        <f>VLOOKUP($B1499,期貨大額交易人未沖銷部位!$A$4:$O$499,10,FALSE)</f>
        <v>#N/A</v>
      </c>
      <c r="AA1499" s="40" t="e">
        <f>VLOOKUP($B1499,期貨大額交易人未沖銷部位!$A$4:$O$499,13,FALSE)</f>
        <v>#N/A</v>
      </c>
      <c r="AB1499" s="40" t="e">
        <f>VLOOKUP($B1499,期貨大額交易人未沖銷部位!$A$4:$O$499,14,FALSE)</f>
        <v>#N/A</v>
      </c>
      <c r="AC1499" s="40" t="e">
        <f>VLOOKUP($B1499,期貨大額交易人未沖銷部位!$A$4:$O$499,15,FALSE)</f>
        <v>#N/A</v>
      </c>
      <c r="AD1499" s="33" t="e">
        <f>VLOOKUP($B1499,三大美股走勢!$A$4:$J$495,4,FALSE)</f>
        <v>#N/A</v>
      </c>
      <c r="AE1499" s="33" t="e">
        <f>VLOOKUP($B1499,三大美股走勢!$A$4:$J$495,7,FALSE)</f>
        <v>#N/A</v>
      </c>
      <c r="AF1499" s="33" t="e">
        <f>VLOOKUP($B1499,三大美股走勢!$A$4:$J$495,10,FALSE)</f>
        <v>#N/A</v>
      </c>
    </row>
    <row r="1500" spans="2:32">
      <c r="B1500" s="32">
        <v>44279</v>
      </c>
      <c r="C1500" s="33" t="e">
        <f>VLOOKUP($B1500,大盤與近月台指!$A$4:$I$499,2,FALSE)</f>
        <v>#N/A</v>
      </c>
      <c r="D1500" s="34" t="e">
        <f>VLOOKUP($B1500,大盤與近月台指!$A$4:$I$499,3,FALSE)</f>
        <v>#N/A</v>
      </c>
      <c r="E1500" s="35" t="e">
        <f>VLOOKUP($B1500,大盤與近月台指!$A$4:$I$499,4,FALSE)</f>
        <v>#N/A</v>
      </c>
      <c r="F1500" s="33" t="e">
        <f>VLOOKUP($B1500,大盤與近月台指!$A$4:$I$499,5,FALSE)</f>
        <v>#N/A</v>
      </c>
      <c r="G1500" s="49" t="e">
        <f>VLOOKUP($B1500,三大法人買賣超!$A$4:$I$500,3,FALSE)</f>
        <v>#N/A</v>
      </c>
      <c r="H1500" s="34" t="e">
        <f>VLOOKUP($B1500,三大法人買賣超!$A$4:$I$500,5,FALSE)</f>
        <v>#N/A</v>
      </c>
      <c r="I1500" s="27" t="e">
        <f>VLOOKUP($B1500,三大法人買賣超!$A$4:$I$500,7,FALSE)</f>
        <v>#N/A</v>
      </c>
      <c r="J1500" s="27" t="e">
        <f>VLOOKUP($B1500,三大法人買賣超!$A$4:$I$500,9,FALSE)</f>
        <v>#N/A</v>
      </c>
      <c r="K1500" s="37">
        <f>新台幣匯率美元指數!B1501</f>
        <v>0</v>
      </c>
      <c r="L1500" s="38">
        <f>新台幣匯率美元指數!C1501</f>
        <v>0</v>
      </c>
      <c r="M1500" s="39">
        <f>新台幣匯率美元指數!D1501</f>
        <v>0</v>
      </c>
      <c r="N1500" s="27" t="e">
        <f>VLOOKUP($B1500,外資期貨未平倉口數!$A$4:$M$499,4,FALSE)</f>
        <v>#N/A</v>
      </c>
      <c r="O1500" s="27" t="e">
        <f>VLOOKUP($B1500,外資期貨未平倉口數!$A$4:$M$499,9,FALSE)</f>
        <v>#N/A</v>
      </c>
      <c r="P1500" s="27" t="e">
        <f>VLOOKUP($B1500,外資期貨未平倉口數!$A$4:$M$499,10,FALSE)</f>
        <v>#N/A</v>
      </c>
      <c r="Q1500" s="27" t="e">
        <f>VLOOKUP($B1500,外資期貨未平倉口數!$A$4:$M$499,11,FALSE)</f>
        <v>#N/A</v>
      </c>
      <c r="R1500" s="64" t="e">
        <f>VLOOKUP($B1500,選擇權未平倉餘額!$A$4:$I$500,6,FALSE)</f>
        <v>#N/A</v>
      </c>
      <c r="S1500" s="64" t="e">
        <f>VLOOKUP($B1500,選擇權未平倉餘額!$A$4:$I$500,7,FALSE)</f>
        <v>#N/A</v>
      </c>
      <c r="T1500" s="64" t="e">
        <f>VLOOKUP($B1500,選擇權未平倉餘額!$A$4:$I$500,8,FALSE)</f>
        <v>#N/A</v>
      </c>
      <c r="U1500" s="64" t="e">
        <f>VLOOKUP($B1500,選擇權未平倉餘額!$A$4:$I$500,9,FALSE)</f>
        <v>#N/A</v>
      </c>
      <c r="V1500" s="39" t="e">
        <f>VLOOKUP($B1500,臺指選擇權P_C_Ratios!$A$4:$C$500,3,FALSE)</f>
        <v>#N/A</v>
      </c>
      <c r="W1500" s="41" t="e">
        <f>VLOOKUP($B1500,散戶多空比!$A$6:$L$500,12,FALSE)</f>
        <v>#N/A</v>
      </c>
      <c r="X1500" s="40" t="e">
        <f>VLOOKUP($B1500,期貨大額交易人未沖銷部位!$A$4:$O$499,4,FALSE)</f>
        <v>#N/A</v>
      </c>
      <c r="Y1500" s="40" t="e">
        <f>VLOOKUP($B1500,期貨大額交易人未沖銷部位!$A$4:$O$499,7,FALSE)</f>
        <v>#N/A</v>
      </c>
      <c r="Z1500" s="40" t="e">
        <f>VLOOKUP($B1500,期貨大額交易人未沖銷部位!$A$4:$O$499,10,FALSE)</f>
        <v>#N/A</v>
      </c>
      <c r="AA1500" s="40" t="e">
        <f>VLOOKUP($B1500,期貨大額交易人未沖銷部位!$A$4:$O$499,13,FALSE)</f>
        <v>#N/A</v>
      </c>
      <c r="AB1500" s="40" t="e">
        <f>VLOOKUP($B1500,期貨大額交易人未沖銷部位!$A$4:$O$499,14,FALSE)</f>
        <v>#N/A</v>
      </c>
      <c r="AC1500" s="40" t="e">
        <f>VLOOKUP($B1500,期貨大額交易人未沖銷部位!$A$4:$O$499,15,FALSE)</f>
        <v>#N/A</v>
      </c>
      <c r="AD1500" s="33" t="e">
        <f>VLOOKUP($B1500,三大美股走勢!$A$4:$J$495,4,FALSE)</f>
        <v>#N/A</v>
      </c>
      <c r="AE1500" s="33" t="e">
        <f>VLOOKUP($B1500,三大美股走勢!$A$4:$J$495,7,FALSE)</f>
        <v>#N/A</v>
      </c>
      <c r="AF1500" s="33" t="e">
        <f>VLOOKUP($B1500,三大美股走勢!$A$4:$J$495,10,FALSE)</f>
        <v>#N/A</v>
      </c>
    </row>
    <row r="1501" spans="2:32">
      <c r="B1501" s="32">
        <v>44280</v>
      </c>
      <c r="C1501" s="33" t="e">
        <f>VLOOKUP($B1501,大盤與近月台指!$A$4:$I$499,2,FALSE)</f>
        <v>#N/A</v>
      </c>
      <c r="D1501" s="34" t="e">
        <f>VLOOKUP($B1501,大盤與近月台指!$A$4:$I$499,3,FALSE)</f>
        <v>#N/A</v>
      </c>
      <c r="E1501" s="35" t="e">
        <f>VLOOKUP($B1501,大盤與近月台指!$A$4:$I$499,4,FALSE)</f>
        <v>#N/A</v>
      </c>
      <c r="F1501" s="33" t="e">
        <f>VLOOKUP($B1501,大盤與近月台指!$A$4:$I$499,5,FALSE)</f>
        <v>#N/A</v>
      </c>
      <c r="G1501" s="49" t="e">
        <f>VLOOKUP($B1501,三大法人買賣超!$A$4:$I$500,3,FALSE)</f>
        <v>#N/A</v>
      </c>
      <c r="H1501" s="34" t="e">
        <f>VLOOKUP($B1501,三大法人買賣超!$A$4:$I$500,5,FALSE)</f>
        <v>#N/A</v>
      </c>
      <c r="I1501" s="27" t="e">
        <f>VLOOKUP($B1501,三大法人買賣超!$A$4:$I$500,7,FALSE)</f>
        <v>#N/A</v>
      </c>
      <c r="J1501" s="27" t="e">
        <f>VLOOKUP($B1501,三大法人買賣超!$A$4:$I$500,9,FALSE)</f>
        <v>#N/A</v>
      </c>
      <c r="K1501" s="37">
        <f>新台幣匯率美元指數!B1502</f>
        <v>0</v>
      </c>
      <c r="L1501" s="38">
        <f>新台幣匯率美元指數!C1502</f>
        <v>0</v>
      </c>
      <c r="M1501" s="39">
        <f>新台幣匯率美元指數!D1502</f>
        <v>0</v>
      </c>
      <c r="N1501" s="27" t="e">
        <f>VLOOKUP($B1501,外資期貨未平倉口數!$A$4:$M$499,4,FALSE)</f>
        <v>#N/A</v>
      </c>
      <c r="O1501" s="27" t="e">
        <f>VLOOKUP($B1501,外資期貨未平倉口數!$A$4:$M$499,9,FALSE)</f>
        <v>#N/A</v>
      </c>
      <c r="P1501" s="27" t="e">
        <f>VLOOKUP($B1501,外資期貨未平倉口數!$A$4:$M$499,10,FALSE)</f>
        <v>#N/A</v>
      </c>
      <c r="Q1501" s="27" t="e">
        <f>VLOOKUP($B1501,外資期貨未平倉口數!$A$4:$M$499,11,FALSE)</f>
        <v>#N/A</v>
      </c>
      <c r="R1501" s="64" t="e">
        <f>VLOOKUP($B1501,選擇權未平倉餘額!$A$4:$I$500,6,FALSE)</f>
        <v>#N/A</v>
      </c>
      <c r="S1501" s="64" t="e">
        <f>VLOOKUP($B1501,選擇權未平倉餘額!$A$4:$I$500,7,FALSE)</f>
        <v>#N/A</v>
      </c>
      <c r="T1501" s="64" t="e">
        <f>VLOOKUP($B1501,選擇權未平倉餘額!$A$4:$I$500,8,FALSE)</f>
        <v>#N/A</v>
      </c>
      <c r="U1501" s="64" t="e">
        <f>VLOOKUP($B1501,選擇權未平倉餘額!$A$4:$I$500,9,FALSE)</f>
        <v>#N/A</v>
      </c>
      <c r="V1501" s="39" t="e">
        <f>VLOOKUP($B1501,臺指選擇權P_C_Ratios!$A$4:$C$500,3,FALSE)</f>
        <v>#N/A</v>
      </c>
      <c r="W1501" s="41" t="e">
        <f>VLOOKUP($B1501,散戶多空比!$A$6:$L$500,12,FALSE)</f>
        <v>#N/A</v>
      </c>
      <c r="X1501" s="40" t="e">
        <f>VLOOKUP($B1501,期貨大額交易人未沖銷部位!$A$4:$O$499,4,FALSE)</f>
        <v>#N/A</v>
      </c>
      <c r="Y1501" s="40" t="e">
        <f>VLOOKUP($B1501,期貨大額交易人未沖銷部位!$A$4:$O$499,7,FALSE)</f>
        <v>#N/A</v>
      </c>
      <c r="Z1501" s="40" t="e">
        <f>VLOOKUP($B1501,期貨大額交易人未沖銷部位!$A$4:$O$499,10,FALSE)</f>
        <v>#N/A</v>
      </c>
      <c r="AA1501" s="40" t="e">
        <f>VLOOKUP($B1501,期貨大額交易人未沖銷部位!$A$4:$O$499,13,FALSE)</f>
        <v>#N/A</v>
      </c>
      <c r="AB1501" s="40" t="e">
        <f>VLOOKUP($B1501,期貨大額交易人未沖銷部位!$A$4:$O$499,14,FALSE)</f>
        <v>#N/A</v>
      </c>
      <c r="AC1501" s="40" t="e">
        <f>VLOOKUP($B1501,期貨大額交易人未沖銷部位!$A$4:$O$499,15,FALSE)</f>
        <v>#N/A</v>
      </c>
      <c r="AD1501" s="33" t="e">
        <f>VLOOKUP($B1501,三大美股走勢!$A$4:$J$495,4,FALSE)</f>
        <v>#N/A</v>
      </c>
      <c r="AE1501" s="33" t="e">
        <f>VLOOKUP($B1501,三大美股走勢!$A$4:$J$495,7,FALSE)</f>
        <v>#N/A</v>
      </c>
      <c r="AF1501" s="33" t="e">
        <f>VLOOKUP($B1501,三大美股走勢!$A$4:$J$495,10,FALSE)</f>
        <v>#N/A</v>
      </c>
    </row>
    <row r="1502" spans="2:32">
      <c r="B1502" s="32">
        <v>44281</v>
      </c>
      <c r="C1502" s="33" t="e">
        <f>VLOOKUP($B1502,大盤與近月台指!$A$4:$I$499,2,FALSE)</f>
        <v>#N/A</v>
      </c>
      <c r="D1502" s="34" t="e">
        <f>VLOOKUP($B1502,大盤與近月台指!$A$4:$I$499,3,FALSE)</f>
        <v>#N/A</v>
      </c>
      <c r="E1502" s="35" t="e">
        <f>VLOOKUP($B1502,大盤與近月台指!$A$4:$I$499,4,FALSE)</f>
        <v>#N/A</v>
      </c>
      <c r="F1502" s="33" t="e">
        <f>VLOOKUP($B1502,大盤與近月台指!$A$4:$I$499,5,FALSE)</f>
        <v>#N/A</v>
      </c>
      <c r="G1502" s="49" t="e">
        <f>VLOOKUP($B1502,三大法人買賣超!$A$4:$I$500,3,FALSE)</f>
        <v>#N/A</v>
      </c>
      <c r="H1502" s="34" t="e">
        <f>VLOOKUP($B1502,三大法人買賣超!$A$4:$I$500,5,FALSE)</f>
        <v>#N/A</v>
      </c>
      <c r="I1502" s="27" t="e">
        <f>VLOOKUP($B1502,三大法人買賣超!$A$4:$I$500,7,FALSE)</f>
        <v>#N/A</v>
      </c>
      <c r="J1502" s="27" t="e">
        <f>VLOOKUP($B1502,三大法人買賣超!$A$4:$I$500,9,FALSE)</f>
        <v>#N/A</v>
      </c>
      <c r="K1502" s="37">
        <f>新台幣匯率美元指數!B1503</f>
        <v>0</v>
      </c>
      <c r="L1502" s="38">
        <f>新台幣匯率美元指數!C1503</f>
        <v>0</v>
      </c>
      <c r="M1502" s="39">
        <f>新台幣匯率美元指數!D1503</f>
        <v>0</v>
      </c>
      <c r="N1502" s="27" t="e">
        <f>VLOOKUP($B1502,外資期貨未平倉口數!$A$4:$M$499,4,FALSE)</f>
        <v>#N/A</v>
      </c>
      <c r="O1502" s="27" t="e">
        <f>VLOOKUP($B1502,外資期貨未平倉口數!$A$4:$M$499,9,FALSE)</f>
        <v>#N/A</v>
      </c>
      <c r="P1502" s="27" t="e">
        <f>VLOOKUP($B1502,外資期貨未平倉口數!$A$4:$M$499,10,FALSE)</f>
        <v>#N/A</v>
      </c>
      <c r="Q1502" s="27" t="e">
        <f>VLOOKUP($B1502,外資期貨未平倉口數!$A$4:$M$499,11,FALSE)</f>
        <v>#N/A</v>
      </c>
      <c r="R1502" s="64" t="e">
        <f>VLOOKUP($B1502,選擇權未平倉餘額!$A$4:$I$500,6,FALSE)</f>
        <v>#N/A</v>
      </c>
      <c r="S1502" s="64" t="e">
        <f>VLOOKUP($B1502,選擇權未平倉餘額!$A$4:$I$500,7,FALSE)</f>
        <v>#N/A</v>
      </c>
      <c r="T1502" s="64" t="e">
        <f>VLOOKUP($B1502,選擇權未平倉餘額!$A$4:$I$500,8,FALSE)</f>
        <v>#N/A</v>
      </c>
      <c r="U1502" s="64" t="e">
        <f>VLOOKUP($B1502,選擇權未平倉餘額!$A$4:$I$500,9,FALSE)</f>
        <v>#N/A</v>
      </c>
      <c r="V1502" s="39" t="e">
        <f>VLOOKUP($B1502,臺指選擇權P_C_Ratios!$A$4:$C$500,3,FALSE)</f>
        <v>#N/A</v>
      </c>
      <c r="W1502" s="41" t="e">
        <f>VLOOKUP($B1502,散戶多空比!$A$6:$L$500,12,FALSE)</f>
        <v>#N/A</v>
      </c>
      <c r="X1502" s="40" t="e">
        <f>VLOOKUP($B1502,期貨大額交易人未沖銷部位!$A$4:$O$499,4,FALSE)</f>
        <v>#N/A</v>
      </c>
      <c r="Y1502" s="40" t="e">
        <f>VLOOKUP($B1502,期貨大額交易人未沖銷部位!$A$4:$O$499,7,FALSE)</f>
        <v>#N/A</v>
      </c>
      <c r="Z1502" s="40" t="e">
        <f>VLOOKUP($B1502,期貨大額交易人未沖銷部位!$A$4:$O$499,10,FALSE)</f>
        <v>#N/A</v>
      </c>
      <c r="AA1502" s="40" t="e">
        <f>VLOOKUP($B1502,期貨大額交易人未沖銷部位!$A$4:$O$499,13,FALSE)</f>
        <v>#N/A</v>
      </c>
      <c r="AB1502" s="40" t="e">
        <f>VLOOKUP($B1502,期貨大額交易人未沖銷部位!$A$4:$O$499,14,FALSE)</f>
        <v>#N/A</v>
      </c>
      <c r="AC1502" s="40" t="e">
        <f>VLOOKUP($B1502,期貨大額交易人未沖銷部位!$A$4:$O$499,15,FALSE)</f>
        <v>#N/A</v>
      </c>
      <c r="AD1502" s="33" t="e">
        <f>VLOOKUP($B1502,三大美股走勢!$A$4:$J$495,4,FALSE)</f>
        <v>#N/A</v>
      </c>
      <c r="AE1502" s="33" t="e">
        <f>VLOOKUP($B1502,三大美股走勢!$A$4:$J$495,7,FALSE)</f>
        <v>#N/A</v>
      </c>
      <c r="AF1502" s="33" t="e">
        <f>VLOOKUP($B1502,三大美股走勢!$A$4:$J$495,10,FALSE)</f>
        <v>#N/A</v>
      </c>
    </row>
    <row r="1503" spans="2:32">
      <c r="B1503" s="32">
        <v>44282</v>
      </c>
      <c r="C1503" s="33" t="e">
        <f>VLOOKUP($B1503,大盤與近月台指!$A$4:$I$499,2,FALSE)</f>
        <v>#N/A</v>
      </c>
      <c r="D1503" s="34" t="e">
        <f>VLOOKUP($B1503,大盤與近月台指!$A$4:$I$499,3,FALSE)</f>
        <v>#N/A</v>
      </c>
      <c r="E1503" s="35" t="e">
        <f>VLOOKUP($B1503,大盤與近月台指!$A$4:$I$499,4,FALSE)</f>
        <v>#N/A</v>
      </c>
      <c r="F1503" s="33" t="e">
        <f>VLOOKUP($B1503,大盤與近月台指!$A$4:$I$499,5,FALSE)</f>
        <v>#N/A</v>
      </c>
      <c r="G1503" s="49" t="e">
        <f>VLOOKUP($B1503,三大法人買賣超!$A$4:$I$500,3,FALSE)</f>
        <v>#N/A</v>
      </c>
      <c r="H1503" s="34" t="e">
        <f>VLOOKUP($B1503,三大法人買賣超!$A$4:$I$500,5,FALSE)</f>
        <v>#N/A</v>
      </c>
      <c r="I1503" s="27" t="e">
        <f>VLOOKUP($B1503,三大法人買賣超!$A$4:$I$500,7,FALSE)</f>
        <v>#N/A</v>
      </c>
      <c r="J1503" s="27" t="e">
        <f>VLOOKUP($B1503,三大法人買賣超!$A$4:$I$500,9,FALSE)</f>
        <v>#N/A</v>
      </c>
      <c r="K1503" s="37">
        <f>新台幣匯率美元指數!B1504</f>
        <v>0</v>
      </c>
      <c r="L1503" s="38">
        <f>新台幣匯率美元指數!C1504</f>
        <v>0</v>
      </c>
      <c r="M1503" s="39">
        <f>新台幣匯率美元指數!D1504</f>
        <v>0</v>
      </c>
      <c r="N1503" s="27" t="e">
        <f>VLOOKUP($B1503,外資期貨未平倉口數!$A$4:$M$499,4,FALSE)</f>
        <v>#N/A</v>
      </c>
      <c r="O1503" s="27" t="e">
        <f>VLOOKUP($B1503,外資期貨未平倉口數!$A$4:$M$499,9,FALSE)</f>
        <v>#N/A</v>
      </c>
      <c r="P1503" s="27" t="e">
        <f>VLOOKUP($B1503,外資期貨未平倉口數!$A$4:$M$499,10,FALSE)</f>
        <v>#N/A</v>
      </c>
      <c r="Q1503" s="27" t="e">
        <f>VLOOKUP($B1503,外資期貨未平倉口數!$A$4:$M$499,11,FALSE)</f>
        <v>#N/A</v>
      </c>
      <c r="R1503" s="64" t="e">
        <f>VLOOKUP($B1503,選擇權未平倉餘額!$A$4:$I$500,6,FALSE)</f>
        <v>#N/A</v>
      </c>
      <c r="S1503" s="64" t="e">
        <f>VLOOKUP($B1503,選擇權未平倉餘額!$A$4:$I$500,7,FALSE)</f>
        <v>#N/A</v>
      </c>
      <c r="T1503" s="64" t="e">
        <f>VLOOKUP($B1503,選擇權未平倉餘額!$A$4:$I$500,8,FALSE)</f>
        <v>#N/A</v>
      </c>
      <c r="U1503" s="64" t="e">
        <f>VLOOKUP($B1503,選擇權未平倉餘額!$A$4:$I$500,9,FALSE)</f>
        <v>#N/A</v>
      </c>
      <c r="V1503" s="39" t="e">
        <f>VLOOKUP($B1503,臺指選擇權P_C_Ratios!$A$4:$C$500,3,FALSE)</f>
        <v>#N/A</v>
      </c>
      <c r="W1503" s="41" t="e">
        <f>VLOOKUP($B1503,散戶多空比!$A$6:$L$500,12,FALSE)</f>
        <v>#N/A</v>
      </c>
      <c r="X1503" s="40" t="e">
        <f>VLOOKUP($B1503,期貨大額交易人未沖銷部位!$A$4:$O$499,4,FALSE)</f>
        <v>#N/A</v>
      </c>
      <c r="Y1503" s="40" t="e">
        <f>VLOOKUP($B1503,期貨大額交易人未沖銷部位!$A$4:$O$499,7,FALSE)</f>
        <v>#N/A</v>
      </c>
      <c r="Z1503" s="40" t="e">
        <f>VLOOKUP($B1503,期貨大額交易人未沖銷部位!$A$4:$O$499,10,FALSE)</f>
        <v>#N/A</v>
      </c>
      <c r="AA1503" s="40" t="e">
        <f>VLOOKUP($B1503,期貨大額交易人未沖銷部位!$A$4:$O$499,13,FALSE)</f>
        <v>#N/A</v>
      </c>
      <c r="AB1503" s="40" t="e">
        <f>VLOOKUP($B1503,期貨大額交易人未沖銷部位!$A$4:$O$499,14,FALSE)</f>
        <v>#N/A</v>
      </c>
      <c r="AC1503" s="40" t="e">
        <f>VLOOKUP($B1503,期貨大額交易人未沖銷部位!$A$4:$O$499,15,FALSE)</f>
        <v>#N/A</v>
      </c>
      <c r="AD1503" s="33" t="e">
        <f>VLOOKUP($B1503,三大美股走勢!$A$4:$J$495,4,FALSE)</f>
        <v>#N/A</v>
      </c>
      <c r="AE1503" s="33" t="e">
        <f>VLOOKUP($B1503,三大美股走勢!$A$4:$J$495,7,FALSE)</f>
        <v>#N/A</v>
      </c>
      <c r="AF1503" s="33" t="e">
        <f>VLOOKUP($B1503,三大美股走勢!$A$4:$J$495,10,FALSE)</f>
        <v>#N/A</v>
      </c>
    </row>
    <row r="1504" spans="2:32">
      <c r="B1504" s="32">
        <v>44283</v>
      </c>
      <c r="C1504" s="33" t="e">
        <f>VLOOKUP($B1504,大盤與近月台指!$A$4:$I$499,2,FALSE)</f>
        <v>#N/A</v>
      </c>
      <c r="D1504" s="34" t="e">
        <f>VLOOKUP($B1504,大盤與近月台指!$A$4:$I$499,3,FALSE)</f>
        <v>#N/A</v>
      </c>
      <c r="E1504" s="35" t="e">
        <f>VLOOKUP($B1504,大盤與近月台指!$A$4:$I$499,4,FALSE)</f>
        <v>#N/A</v>
      </c>
      <c r="F1504" s="33" t="e">
        <f>VLOOKUP($B1504,大盤與近月台指!$A$4:$I$499,5,FALSE)</f>
        <v>#N/A</v>
      </c>
      <c r="G1504" s="49" t="e">
        <f>VLOOKUP($B1504,三大法人買賣超!$A$4:$I$500,3,FALSE)</f>
        <v>#N/A</v>
      </c>
      <c r="H1504" s="34" t="e">
        <f>VLOOKUP($B1504,三大法人買賣超!$A$4:$I$500,5,FALSE)</f>
        <v>#N/A</v>
      </c>
      <c r="I1504" s="27" t="e">
        <f>VLOOKUP($B1504,三大法人買賣超!$A$4:$I$500,7,FALSE)</f>
        <v>#N/A</v>
      </c>
      <c r="J1504" s="27" t="e">
        <f>VLOOKUP($B1504,三大法人買賣超!$A$4:$I$500,9,FALSE)</f>
        <v>#N/A</v>
      </c>
      <c r="K1504" s="37">
        <f>新台幣匯率美元指數!B1505</f>
        <v>0</v>
      </c>
      <c r="L1504" s="38">
        <f>新台幣匯率美元指數!C1505</f>
        <v>0</v>
      </c>
      <c r="M1504" s="39">
        <f>新台幣匯率美元指數!D1505</f>
        <v>0</v>
      </c>
      <c r="N1504" s="27" t="e">
        <f>VLOOKUP($B1504,外資期貨未平倉口數!$A$4:$M$499,4,FALSE)</f>
        <v>#N/A</v>
      </c>
      <c r="O1504" s="27" t="e">
        <f>VLOOKUP($B1504,外資期貨未平倉口數!$A$4:$M$499,9,FALSE)</f>
        <v>#N/A</v>
      </c>
      <c r="P1504" s="27" t="e">
        <f>VLOOKUP($B1504,外資期貨未平倉口數!$A$4:$M$499,10,FALSE)</f>
        <v>#N/A</v>
      </c>
      <c r="Q1504" s="27" t="e">
        <f>VLOOKUP($B1504,外資期貨未平倉口數!$A$4:$M$499,11,FALSE)</f>
        <v>#N/A</v>
      </c>
      <c r="R1504" s="64" t="e">
        <f>VLOOKUP($B1504,選擇權未平倉餘額!$A$4:$I$500,6,FALSE)</f>
        <v>#N/A</v>
      </c>
      <c r="S1504" s="64" t="e">
        <f>VLOOKUP($B1504,選擇權未平倉餘額!$A$4:$I$500,7,FALSE)</f>
        <v>#N/A</v>
      </c>
      <c r="T1504" s="64" t="e">
        <f>VLOOKUP($B1504,選擇權未平倉餘額!$A$4:$I$500,8,FALSE)</f>
        <v>#N/A</v>
      </c>
      <c r="U1504" s="64" t="e">
        <f>VLOOKUP($B1504,選擇權未平倉餘額!$A$4:$I$500,9,FALSE)</f>
        <v>#N/A</v>
      </c>
      <c r="V1504" s="39" t="e">
        <f>VLOOKUP($B1504,臺指選擇權P_C_Ratios!$A$4:$C$500,3,FALSE)</f>
        <v>#N/A</v>
      </c>
      <c r="W1504" s="41" t="e">
        <f>VLOOKUP($B1504,散戶多空比!$A$6:$L$500,12,FALSE)</f>
        <v>#N/A</v>
      </c>
      <c r="X1504" s="40" t="e">
        <f>VLOOKUP($B1504,期貨大額交易人未沖銷部位!$A$4:$O$499,4,FALSE)</f>
        <v>#N/A</v>
      </c>
      <c r="Y1504" s="40" t="e">
        <f>VLOOKUP($B1504,期貨大額交易人未沖銷部位!$A$4:$O$499,7,FALSE)</f>
        <v>#N/A</v>
      </c>
      <c r="Z1504" s="40" t="e">
        <f>VLOOKUP($B1504,期貨大額交易人未沖銷部位!$A$4:$O$499,10,FALSE)</f>
        <v>#N/A</v>
      </c>
      <c r="AA1504" s="40" t="e">
        <f>VLOOKUP($B1504,期貨大額交易人未沖銷部位!$A$4:$O$499,13,FALSE)</f>
        <v>#N/A</v>
      </c>
      <c r="AB1504" s="40" t="e">
        <f>VLOOKUP($B1504,期貨大額交易人未沖銷部位!$A$4:$O$499,14,FALSE)</f>
        <v>#N/A</v>
      </c>
      <c r="AC1504" s="40" t="e">
        <f>VLOOKUP($B1504,期貨大額交易人未沖銷部位!$A$4:$O$499,15,FALSE)</f>
        <v>#N/A</v>
      </c>
      <c r="AD1504" s="33" t="e">
        <f>VLOOKUP($B1504,三大美股走勢!$A$4:$J$495,4,FALSE)</f>
        <v>#N/A</v>
      </c>
      <c r="AE1504" s="33" t="e">
        <f>VLOOKUP($B1504,三大美股走勢!$A$4:$J$495,7,FALSE)</f>
        <v>#N/A</v>
      </c>
      <c r="AF1504" s="33" t="e">
        <f>VLOOKUP($B1504,三大美股走勢!$A$4:$J$495,10,FALSE)</f>
        <v>#N/A</v>
      </c>
    </row>
    <row r="1505" spans="2:32">
      <c r="B1505" s="32">
        <v>44284</v>
      </c>
      <c r="C1505" s="33" t="e">
        <f>VLOOKUP($B1505,大盤與近月台指!$A$4:$I$499,2,FALSE)</f>
        <v>#N/A</v>
      </c>
      <c r="D1505" s="34" t="e">
        <f>VLOOKUP($B1505,大盤與近月台指!$A$4:$I$499,3,FALSE)</f>
        <v>#N/A</v>
      </c>
      <c r="E1505" s="35" t="e">
        <f>VLOOKUP($B1505,大盤與近月台指!$A$4:$I$499,4,FALSE)</f>
        <v>#N/A</v>
      </c>
      <c r="F1505" s="33" t="e">
        <f>VLOOKUP($B1505,大盤與近月台指!$A$4:$I$499,5,FALSE)</f>
        <v>#N/A</v>
      </c>
      <c r="G1505" s="49" t="e">
        <f>VLOOKUP($B1505,三大法人買賣超!$A$4:$I$500,3,FALSE)</f>
        <v>#N/A</v>
      </c>
      <c r="H1505" s="34" t="e">
        <f>VLOOKUP($B1505,三大法人買賣超!$A$4:$I$500,5,FALSE)</f>
        <v>#N/A</v>
      </c>
      <c r="I1505" s="27" t="e">
        <f>VLOOKUP($B1505,三大法人買賣超!$A$4:$I$500,7,FALSE)</f>
        <v>#N/A</v>
      </c>
      <c r="J1505" s="27" t="e">
        <f>VLOOKUP($B1505,三大法人買賣超!$A$4:$I$500,9,FALSE)</f>
        <v>#N/A</v>
      </c>
      <c r="K1505" s="37">
        <f>新台幣匯率美元指數!B1506</f>
        <v>0</v>
      </c>
      <c r="L1505" s="38">
        <f>新台幣匯率美元指數!C1506</f>
        <v>0</v>
      </c>
      <c r="M1505" s="39">
        <f>新台幣匯率美元指數!D1506</f>
        <v>0</v>
      </c>
      <c r="N1505" s="27" t="e">
        <f>VLOOKUP($B1505,外資期貨未平倉口數!$A$4:$M$499,4,FALSE)</f>
        <v>#N/A</v>
      </c>
      <c r="O1505" s="27" t="e">
        <f>VLOOKUP($B1505,外資期貨未平倉口數!$A$4:$M$499,9,FALSE)</f>
        <v>#N/A</v>
      </c>
      <c r="P1505" s="27" t="e">
        <f>VLOOKUP($B1505,外資期貨未平倉口數!$A$4:$M$499,10,FALSE)</f>
        <v>#N/A</v>
      </c>
      <c r="Q1505" s="27" t="e">
        <f>VLOOKUP($B1505,外資期貨未平倉口數!$A$4:$M$499,11,FALSE)</f>
        <v>#N/A</v>
      </c>
      <c r="R1505" s="64" t="e">
        <f>VLOOKUP($B1505,選擇權未平倉餘額!$A$4:$I$500,6,FALSE)</f>
        <v>#N/A</v>
      </c>
      <c r="S1505" s="64" t="e">
        <f>VLOOKUP($B1505,選擇權未平倉餘額!$A$4:$I$500,7,FALSE)</f>
        <v>#N/A</v>
      </c>
      <c r="T1505" s="64" t="e">
        <f>VLOOKUP($B1505,選擇權未平倉餘額!$A$4:$I$500,8,FALSE)</f>
        <v>#N/A</v>
      </c>
      <c r="U1505" s="64" t="e">
        <f>VLOOKUP($B1505,選擇權未平倉餘額!$A$4:$I$500,9,FALSE)</f>
        <v>#N/A</v>
      </c>
      <c r="V1505" s="39" t="e">
        <f>VLOOKUP($B1505,臺指選擇權P_C_Ratios!$A$4:$C$500,3,FALSE)</f>
        <v>#N/A</v>
      </c>
      <c r="W1505" s="41" t="e">
        <f>VLOOKUP($B1505,散戶多空比!$A$6:$L$500,12,FALSE)</f>
        <v>#N/A</v>
      </c>
      <c r="X1505" s="40" t="e">
        <f>VLOOKUP($B1505,期貨大額交易人未沖銷部位!$A$4:$O$499,4,FALSE)</f>
        <v>#N/A</v>
      </c>
      <c r="Y1505" s="40" t="e">
        <f>VLOOKUP($B1505,期貨大額交易人未沖銷部位!$A$4:$O$499,7,FALSE)</f>
        <v>#N/A</v>
      </c>
      <c r="Z1505" s="40" t="e">
        <f>VLOOKUP($B1505,期貨大額交易人未沖銷部位!$A$4:$O$499,10,FALSE)</f>
        <v>#N/A</v>
      </c>
      <c r="AA1505" s="40" t="e">
        <f>VLOOKUP($B1505,期貨大額交易人未沖銷部位!$A$4:$O$499,13,FALSE)</f>
        <v>#N/A</v>
      </c>
      <c r="AB1505" s="40" t="e">
        <f>VLOOKUP($B1505,期貨大額交易人未沖銷部位!$A$4:$O$499,14,FALSE)</f>
        <v>#N/A</v>
      </c>
      <c r="AC1505" s="40" t="e">
        <f>VLOOKUP($B1505,期貨大額交易人未沖銷部位!$A$4:$O$499,15,FALSE)</f>
        <v>#N/A</v>
      </c>
      <c r="AD1505" s="33" t="e">
        <f>VLOOKUP($B1505,三大美股走勢!$A$4:$J$495,4,FALSE)</f>
        <v>#N/A</v>
      </c>
      <c r="AE1505" s="33" t="e">
        <f>VLOOKUP($B1505,三大美股走勢!$A$4:$J$495,7,FALSE)</f>
        <v>#N/A</v>
      </c>
      <c r="AF1505" s="33" t="e">
        <f>VLOOKUP($B1505,三大美股走勢!$A$4:$J$495,10,FALSE)</f>
        <v>#N/A</v>
      </c>
    </row>
    <row r="1506" spans="2:32">
      <c r="B1506" s="32">
        <v>44285</v>
      </c>
      <c r="C1506" s="33" t="e">
        <f>VLOOKUP($B1506,大盤與近月台指!$A$4:$I$499,2,FALSE)</f>
        <v>#N/A</v>
      </c>
      <c r="D1506" s="34" t="e">
        <f>VLOOKUP($B1506,大盤與近月台指!$A$4:$I$499,3,FALSE)</f>
        <v>#N/A</v>
      </c>
      <c r="E1506" s="35" t="e">
        <f>VLOOKUP($B1506,大盤與近月台指!$A$4:$I$499,4,FALSE)</f>
        <v>#N/A</v>
      </c>
      <c r="F1506" s="33" t="e">
        <f>VLOOKUP($B1506,大盤與近月台指!$A$4:$I$499,5,FALSE)</f>
        <v>#N/A</v>
      </c>
      <c r="G1506" s="49" t="e">
        <f>VLOOKUP($B1506,三大法人買賣超!$A$4:$I$500,3,FALSE)</f>
        <v>#N/A</v>
      </c>
      <c r="H1506" s="34" t="e">
        <f>VLOOKUP($B1506,三大法人買賣超!$A$4:$I$500,5,FALSE)</f>
        <v>#N/A</v>
      </c>
      <c r="I1506" s="27" t="e">
        <f>VLOOKUP($B1506,三大法人買賣超!$A$4:$I$500,7,FALSE)</f>
        <v>#N/A</v>
      </c>
      <c r="J1506" s="27" t="e">
        <f>VLOOKUP($B1506,三大法人買賣超!$A$4:$I$500,9,FALSE)</f>
        <v>#N/A</v>
      </c>
      <c r="K1506" s="37">
        <f>新台幣匯率美元指數!B1507</f>
        <v>0</v>
      </c>
      <c r="L1506" s="38">
        <f>新台幣匯率美元指數!C1507</f>
        <v>0</v>
      </c>
      <c r="M1506" s="39">
        <f>新台幣匯率美元指數!D1507</f>
        <v>0</v>
      </c>
      <c r="N1506" s="27" t="e">
        <f>VLOOKUP($B1506,外資期貨未平倉口數!$A$4:$M$499,4,FALSE)</f>
        <v>#N/A</v>
      </c>
      <c r="O1506" s="27" t="e">
        <f>VLOOKUP($B1506,外資期貨未平倉口數!$A$4:$M$499,9,FALSE)</f>
        <v>#N/A</v>
      </c>
      <c r="P1506" s="27" t="e">
        <f>VLOOKUP($B1506,外資期貨未平倉口數!$A$4:$M$499,10,FALSE)</f>
        <v>#N/A</v>
      </c>
      <c r="Q1506" s="27" t="e">
        <f>VLOOKUP($B1506,外資期貨未平倉口數!$A$4:$M$499,11,FALSE)</f>
        <v>#N/A</v>
      </c>
      <c r="R1506" s="64" t="e">
        <f>VLOOKUP($B1506,選擇權未平倉餘額!$A$4:$I$500,6,FALSE)</f>
        <v>#N/A</v>
      </c>
      <c r="S1506" s="64" t="e">
        <f>VLOOKUP($B1506,選擇權未平倉餘額!$A$4:$I$500,7,FALSE)</f>
        <v>#N/A</v>
      </c>
      <c r="T1506" s="64" t="e">
        <f>VLOOKUP($B1506,選擇權未平倉餘額!$A$4:$I$500,8,FALSE)</f>
        <v>#N/A</v>
      </c>
      <c r="U1506" s="64" t="e">
        <f>VLOOKUP($B1506,選擇權未平倉餘額!$A$4:$I$500,9,FALSE)</f>
        <v>#N/A</v>
      </c>
      <c r="V1506" s="39" t="e">
        <f>VLOOKUP($B1506,臺指選擇權P_C_Ratios!$A$4:$C$500,3,FALSE)</f>
        <v>#N/A</v>
      </c>
      <c r="W1506" s="41" t="e">
        <f>VLOOKUP($B1506,散戶多空比!$A$6:$L$500,12,FALSE)</f>
        <v>#N/A</v>
      </c>
      <c r="X1506" s="40" t="e">
        <f>VLOOKUP($B1506,期貨大額交易人未沖銷部位!$A$4:$O$499,4,FALSE)</f>
        <v>#N/A</v>
      </c>
      <c r="Y1506" s="40" t="e">
        <f>VLOOKUP($B1506,期貨大額交易人未沖銷部位!$A$4:$O$499,7,FALSE)</f>
        <v>#N/A</v>
      </c>
      <c r="Z1506" s="40" t="e">
        <f>VLOOKUP($B1506,期貨大額交易人未沖銷部位!$A$4:$O$499,10,FALSE)</f>
        <v>#N/A</v>
      </c>
      <c r="AA1506" s="40" t="e">
        <f>VLOOKUP($B1506,期貨大額交易人未沖銷部位!$A$4:$O$499,13,FALSE)</f>
        <v>#N/A</v>
      </c>
      <c r="AB1506" s="40" t="e">
        <f>VLOOKUP($B1506,期貨大額交易人未沖銷部位!$A$4:$O$499,14,FALSE)</f>
        <v>#N/A</v>
      </c>
      <c r="AC1506" s="40" t="e">
        <f>VLOOKUP($B1506,期貨大額交易人未沖銷部位!$A$4:$O$499,15,FALSE)</f>
        <v>#N/A</v>
      </c>
      <c r="AD1506" s="33" t="e">
        <f>VLOOKUP($B1506,三大美股走勢!$A$4:$J$495,4,FALSE)</f>
        <v>#N/A</v>
      </c>
      <c r="AE1506" s="33" t="e">
        <f>VLOOKUP($B1506,三大美股走勢!$A$4:$J$495,7,FALSE)</f>
        <v>#N/A</v>
      </c>
      <c r="AF1506" s="33" t="e">
        <f>VLOOKUP($B1506,三大美股走勢!$A$4:$J$495,10,FALSE)</f>
        <v>#N/A</v>
      </c>
    </row>
    <row r="1507" spans="2:32">
      <c r="B1507" s="32">
        <v>44286</v>
      </c>
      <c r="C1507" s="33" t="e">
        <f>VLOOKUP($B1507,大盤與近月台指!$A$4:$I$499,2,FALSE)</f>
        <v>#N/A</v>
      </c>
      <c r="D1507" s="34" t="e">
        <f>VLOOKUP($B1507,大盤與近月台指!$A$4:$I$499,3,FALSE)</f>
        <v>#N/A</v>
      </c>
      <c r="E1507" s="35" t="e">
        <f>VLOOKUP($B1507,大盤與近月台指!$A$4:$I$499,4,FALSE)</f>
        <v>#N/A</v>
      </c>
      <c r="F1507" s="33" t="e">
        <f>VLOOKUP($B1507,大盤與近月台指!$A$4:$I$499,5,FALSE)</f>
        <v>#N/A</v>
      </c>
      <c r="G1507" s="49" t="e">
        <f>VLOOKUP($B1507,三大法人買賣超!$A$4:$I$500,3,FALSE)</f>
        <v>#N/A</v>
      </c>
      <c r="H1507" s="34" t="e">
        <f>VLOOKUP($B1507,三大法人買賣超!$A$4:$I$500,5,FALSE)</f>
        <v>#N/A</v>
      </c>
      <c r="I1507" s="27" t="e">
        <f>VLOOKUP($B1507,三大法人買賣超!$A$4:$I$500,7,FALSE)</f>
        <v>#N/A</v>
      </c>
      <c r="J1507" s="27" t="e">
        <f>VLOOKUP($B1507,三大法人買賣超!$A$4:$I$500,9,FALSE)</f>
        <v>#N/A</v>
      </c>
      <c r="K1507" s="37">
        <f>新台幣匯率美元指數!B1508</f>
        <v>0</v>
      </c>
      <c r="L1507" s="38">
        <f>新台幣匯率美元指數!C1508</f>
        <v>0</v>
      </c>
      <c r="M1507" s="39">
        <f>新台幣匯率美元指數!D1508</f>
        <v>0</v>
      </c>
      <c r="N1507" s="27" t="e">
        <f>VLOOKUP($B1507,外資期貨未平倉口數!$A$4:$M$499,4,FALSE)</f>
        <v>#N/A</v>
      </c>
      <c r="O1507" s="27" t="e">
        <f>VLOOKUP($B1507,外資期貨未平倉口數!$A$4:$M$499,9,FALSE)</f>
        <v>#N/A</v>
      </c>
      <c r="P1507" s="27" t="e">
        <f>VLOOKUP($B1507,外資期貨未平倉口數!$A$4:$M$499,10,FALSE)</f>
        <v>#N/A</v>
      </c>
      <c r="Q1507" s="27" t="e">
        <f>VLOOKUP($B1507,外資期貨未平倉口數!$A$4:$M$499,11,FALSE)</f>
        <v>#N/A</v>
      </c>
      <c r="R1507" s="64" t="e">
        <f>VLOOKUP($B1507,選擇權未平倉餘額!$A$4:$I$500,6,FALSE)</f>
        <v>#N/A</v>
      </c>
      <c r="S1507" s="64" t="e">
        <f>VLOOKUP($B1507,選擇權未平倉餘額!$A$4:$I$500,7,FALSE)</f>
        <v>#N/A</v>
      </c>
      <c r="T1507" s="64" t="e">
        <f>VLOOKUP($B1507,選擇權未平倉餘額!$A$4:$I$500,8,FALSE)</f>
        <v>#N/A</v>
      </c>
      <c r="U1507" s="64" t="e">
        <f>VLOOKUP($B1507,選擇權未平倉餘額!$A$4:$I$500,9,FALSE)</f>
        <v>#N/A</v>
      </c>
      <c r="V1507" s="39" t="e">
        <f>VLOOKUP($B1507,臺指選擇權P_C_Ratios!$A$4:$C$500,3,FALSE)</f>
        <v>#N/A</v>
      </c>
      <c r="W1507" s="41" t="e">
        <f>VLOOKUP($B1507,散戶多空比!$A$6:$L$500,12,FALSE)</f>
        <v>#N/A</v>
      </c>
      <c r="X1507" s="40" t="e">
        <f>VLOOKUP($B1507,期貨大額交易人未沖銷部位!$A$4:$O$499,4,FALSE)</f>
        <v>#N/A</v>
      </c>
      <c r="Y1507" s="40" t="e">
        <f>VLOOKUP($B1507,期貨大額交易人未沖銷部位!$A$4:$O$499,7,FALSE)</f>
        <v>#N/A</v>
      </c>
      <c r="Z1507" s="40" t="e">
        <f>VLOOKUP($B1507,期貨大額交易人未沖銷部位!$A$4:$O$499,10,FALSE)</f>
        <v>#N/A</v>
      </c>
      <c r="AA1507" s="40" t="e">
        <f>VLOOKUP($B1507,期貨大額交易人未沖銷部位!$A$4:$O$499,13,FALSE)</f>
        <v>#N/A</v>
      </c>
      <c r="AB1507" s="40" t="e">
        <f>VLOOKUP($B1507,期貨大額交易人未沖銷部位!$A$4:$O$499,14,FALSE)</f>
        <v>#N/A</v>
      </c>
      <c r="AC1507" s="40" t="e">
        <f>VLOOKUP($B1507,期貨大額交易人未沖銷部位!$A$4:$O$499,15,FALSE)</f>
        <v>#N/A</v>
      </c>
      <c r="AD1507" s="33" t="e">
        <f>VLOOKUP($B1507,三大美股走勢!$A$4:$J$495,4,FALSE)</f>
        <v>#N/A</v>
      </c>
      <c r="AE1507" s="33" t="e">
        <f>VLOOKUP($B1507,三大美股走勢!$A$4:$J$495,7,FALSE)</f>
        <v>#N/A</v>
      </c>
      <c r="AF1507" s="33" t="e">
        <f>VLOOKUP($B1507,三大美股走勢!$A$4:$J$495,10,FALSE)</f>
        <v>#N/A</v>
      </c>
    </row>
    <row r="1508" spans="2:32">
      <c r="B1508" s="32">
        <v>44287</v>
      </c>
      <c r="C1508" s="33" t="e">
        <f>VLOOKUP($B1508,大盤與近月台指!$A$4:$I$499,2,FALSE)</f>
        <v>#N/A</v>
      </c>
      <c r="D1508" s="34" t="e">
        <f>VLOOKUP($B1508,大盤與近月台指!$A$4:$I$499,3,FALSE)</f>
        <v>#N/A</v>
      </c>
      <c r="E1508" s="35" t="e">
        <f>VLOOKUP($B1508,大盤與近月台指!$A$4:$I$499,4,FALSE)</f>
        <v>#N/A</v>
      </c>
      <c r="F1508" s="33" t="e">
        <f>VLOOKUP($B1508,大盤與近月台指!$A$4:$I$499,5,FALSE)</f>
        <v>#N/A</v>
      </c>
      <c r="G1508" s="49" t="e">
        <f>VLOOKUP($B1508,三大法人買賣超!$A$4:$I$500,3,FALSE)</f>
        <v>#N/A</v>
      </c>
      <c r="H1508" s="34" t="e">
        <f>VLOOKUP($B1508,三大法人買賣超!$A$4:$I$500,5,FALSE)</f>
        <v>#N/A</v>
      </c>
      <c r="I1508" s="27" t="e">
        <f>VLOOKUP($B1508,三大法人買賣超!$A$4:$I$500,7,FALSE)</f>
        <v>#N/A</v>
      </c>
      <c r="J1508" s="27" t="e">
        <f>VLOOKUP($B1508,三大法人買賣超!$A$4:$I$500,9,FALSE)</f>
        <v>#N/A</v>
      </c>
      <c r="K1508" s="37">
        <f>新台幣匯率美元指數!B1509</f>
        <v>0</v>
      </c>
      <c r="L1508" s="38">
        <f>新台幣匯率美元指數!C1509</f>
        <v>0</v>
      </c>
      <c r="M1508" s="39">
        <f>新台幣匯率美元指數!D1509</f>
        <v>0</v>
      </c>
      <c r="N1508" s="27" t="e">
        <f>VLOOKUP($B1508,外資期貨未平倉口數!$A$4:$M$499,4,FALSE)</f>
        <v>#N/A</v>
      </c>
      <c r="O1508" s="27" t="e">
        <f>VLOOKUP($B1508,外資期貨未平倉口數!$A$4:$M$499,9,FALSE)</f>
        <v>#N/A</v>
      </c>
      <c r="P1508" s="27" t="e">
        <f>VLOOKUP($B1508,外資期貨未平倉口數!$A$4:$M$499,10,FALSE)</f>
        <v>#N/A</v>
      </c>
      <c r="Q1508" s="27" t="e">
        <f>VLOOKUP($B1508,外資期貨未平倉口數!$A$4:$M$499,11,FALSE)</f>
        <v>#N/A</v>
      </c>
      <c r="R1508" s="64" t="e">
        <f>VLOOKUP($B1508,選擇權未平倉餘額!$A$4:$I$500,6,FALSE)</f>
        <v>#N/A</v>
      </c>
      <c r="S1508" s="64" t="e">
        <f>VLOOKUP($B1508,選擇權未平倉餘額!$A$4:$I$500,7,FALSE)</f>
        <v>#N/A</v>
      </c>
      <c r="T1508" s="64" t="e">
        <f>VLOOKUP($B1508,選擇權未平倉餘額!$A$4:$I$500,8,FALSE)</f>
        <v>#N/A</v>
      </c>
      <c r="U1508" s="64" t="e">
        <f>VLOOKUP($B1508,選擇權未平倉餘額!$A$4:$I$500,9,FALSE)</f>
        <v>#N/A</v>
      </c>
      <c r="V1508" s="39" t="e">
        <f>VLOOKUP($B1508,臺指選擇權P_C_Ratios!$A$4:$C$500,3,FALSE)</f>
        <v>#N/A</v>
      </c>
      <c r="W1508" s="41" t="e">
        <f>VLOOKUP($B1508,散戶多空比!$A$6:$L$500,12,FALSE)</f>
        <v>#N/A</v>
      </c>
      <c r="X1508" s="40" t="e">
        <f>VLOOKUP($B1508,期貨大額交易人未沖銷部位!$A$4:$O$499,4,FALSE)</f>
        <v>#N/A</v>
      </c>
      <c r="Y1508" s="40" t="e">
        <f>VLOOKUP($B1508,期貨大額交易人未沖銷部位!$A$4:$O$499,7,FALSE)</f>
        <v>#N/A</v>
      </c>
      <c r="Z1508" s="40" t="e">
        <f>VLOOKUP($B1508,期貨大額交易人未沖銷部位!$A$4:$O$499,10,FALSE)</f>
        <v>#N/A</v>
      </c>
      <c r="AA1508" s="40" t="e">
        <f>VLOOKUP($B1508,期貨大額交易人未沖銷部位!$A$4:$O$499,13,FALSE)</f>
        <v>#N/A</v>
      </c>
      <c r="AB1508" s="40" t="e">
        <f>VLOOKUP($B1508,期貨大額交易人未沖銷部位!$A$4:$O$499,14,FALSE)</f>
        <v>#N/A</v>
      </c>
      <c r="AC1508" s="40" t="e">
        <f>VLOOKUP($B1508,期貨大額交易人未沖銷部位!$A$4:$O$499,15,FALSE)</f>
        <v>#N/A</v>
      </c>
      <c r="AD1508" s="33" t="e">
        <f>VLOOKUP($B1508,三大美股走勢!$A$4:$J$495,4,FALSE)</f>
        <v>#N/A</v>
      </c>
      <c r="AE1508" s="33" t="e">
        <f>VLOOKUP($B1508,三大美股走勢!$A$4:$J$495,7,FALSE)</f>
        <v>#N/A</v>
      </c>
      <c r="AF1508" s="33" t="e">
        <f>VLOOKUP($B1508,三大美股走勢!$A$4:$J$495,10,FALSE)</f>
        <v>#N/A</v>
      </c>
    </row>
    <row r="1509" spans="2:32">
      <c r="B1509" s="32">
        <v>44288</v>
      </c>
      <c r="C1509" s="33" t="e">
        <f>VLOOKUP($B1509,大盤與近月台指!$A$4:$I$499,2,FALSE)</f>
        <v>#N/A</v>
      </c>
      <c r="D1509" s="34" t="e">
        <f>VLOOKUP($B1509,大盤與近月台指!$A$4:$I$499,3,FALSE)</f>
        <v>#N/A</v>
      </c>
      <c r="E1509" s="35" t="e">
        <f>VLOOKUP($B1509,大盤與近月台指!$A$4:$I$499,4,FALSE)</f>
        <v>#N/A</v>
      </c>
      <c r="F1509" s="33" t="e">
        <f>VLOOKUP($B1509,大盤與近月台指!$A$4:$I$499,5,FALSE)</f>
        <v>#N/A</v>
      </c>
      <c r="G1509" s="49" t="e">
        <f>VLOOKUP($B1509,三大法人買賣超!$A$4:$I$500,3,FALSE)</f>
        <v>#N/A</v>
      </c>
      <c r="H1509" s="34" t="e">
        <f>VLOOKUP($B1509,三大法人買賣超!$A$4:$I$500,5,FALSE)</f>
        <v>#N/A</v>
      </c>
      <c r="I1509" s="27" t="e">
        <f>VLOOKUP($B1509,三大法人買賣超!$A$4:$I$500,7,FALSE)</f>
        <v>#N/A</v>
      </c>
      <c r="J1509" s="27" t="e">
        <f>VLOOKUP($B1509,三大法人買賣超!$A$4:$I$500,9,FALSE)</f>
        <v>#N/A</v>
      </c>
      <c r="K1509" s="37">
        <f>新台幣匯率美元指數!B1510</f>
        <v>0</v>
      </c>
      <c r="L1509" s="38">
        <f>新台幣匯率美元指數!C1510</f>
        <v>0</v>
      </c>
      <c r="M1509" s="39">
        <f>新台幣匯率美元指數!D1510</f>
        <v>0</v>
      </c>
      <c r="N1509" s="27" t="e">
        <f>VLOOKUP($B1509,外資期貨未平倉口數!$A$4:$M$499,4,FALSE)</f>
        <v>#N/A</v>
      </c>
      <c r="O1509" s="27" t="e">
        <f>VLOOKUP($B1509,外資期貨未平倉口數!$A$4:$M$499,9,FALSE)</f>
        <v>#N/A</v>
      </c>
      <c r="P1509" s="27" t="e">
        <f>VLOOKUP($B1509,外資期貨未平倉口數!$A$4:$M$499,10,FALSE)</f>
        <v>#N/A</v>
      </c>
      <c r="Q1509" s="27" t="e">
        <f>VLOOKUP($B1509,外資期貨未平倉口數!$A$4:$M$499,11,FALSE)</f>
        <v>#N/A</v>
      </c>
      <c r="R1509" s="64" t="e">
        <f>VLOOKUP($B1509,選擇權未平倉餘額!$A$4:$I$500,6,FALSE)</f>
        <v>#N/A</v>
      </c>
      <c r="S1509" s="64" t="e">
        <f>VLOOKUP($B1509,選擇權未平倉餘額!$A$4:$I$500,7,FALSE)</f>
        <v>#N/A</v>
      </c>
      <c r="T1509" s="64" t="e">
        <f>VLOOKUP($B1509,選擇權未平倉餘額!$A$4:$I$500,8,FALSE)</f>
        <v>#N/A</v>
      </c>
      <c r="U1509" s="64" t="e">
        <f>VLOOKUP($B1509,選擇權未平倉餘額!$A$4:$I$500,9,FALSE)</f>
        <v>#N/A</v>
      </c>
      <c r="V1509" s="39" t="e">
        <f>VLOOKUP($B1509,臺指選擇權P_C_Ratios!$A$4:$C$500,3,FALSE)</f>
        <v>#N/A</v>
      </c>
      <c r="W1509" s="41" t="e">
        <f>VLOOKUP($B1509,散戶多空比!$A$6:$L$500,12,FALSE)</f>
        <v>#N/A</v>
      </c>
      <c r="X1509" s="40" t="e">
        <f>VLOOKUP($B1509,期貨大額交易人未沖銷部位!$A$4:$O$499,4,FALSE)</f>
        <v>#N/A</v>
      </c>
      <c r="Y1509" s="40" t="e">
        <f>VLOOKUP($B1509,期貨大額交易人未沖銷部位!$A$4:$O$499,7,FALSE)</f>
        <v>#N/A</v>
      </c>
      <c r="Z1509" s="40" t="e">
        <f>VLOOKUP($B1509,期貨大額交易人未沖銷部位!$A$4:$O$499,10,FALSE)</f>
        <v>#N/A</v>
      </c>
      <c r="AA1509" s="40" t="e">
        <f>VLOOKUP($B1509,期貨大額交易人未沖銷部位!$A$4:$O$499,13,FALSE)</f>
        <v>#N/A</v>
      </c>
      <c r="AB1509" s="40" t="e">
        <f>VLOOKUP($B1509,期貨大額交易人未沖銷部位!$A$4:$O$499,14,FALSE)</f>
        <v>#N/A</v>
      </c>
      <c r="AC1509" s="40" t="e">
        <f>VLOOKUP($B1509,期貨大額交易人未沖銷部位!$A$4:$O$499,15,FALSE)</f>
        <v>#N/A</v>
      </c>
      <c r="AD1509" s="33" t="e">
        <f>VLOOKUP($B1509,三大美股走勢!$A$4:$J$495,4,FALSE)</f>
        <v>#N/A</v>
      </c>
      <c r="AE1509" s="33" t="e">
        <f>VLOOKUP($B1509,三大美股走勢!$A$4:$J$495,7,FALSE)</f>
        <v>#N/A</v>
      </c>
      <c r="AF1509" s="33" t="e">
        <f>VLOOKUP($B1509,三大美股走勢!$A$4:$J$495,10,FALSE)</f>
        <v>#N/A</v>
      </c>
    </row>
    <row r="1510" spans="2:32">
      <c r="B1510" s="32">
        <v>44289</v>
      </c>
      <c r="C1510" s="33" t="e">
        <f>VLOOKUP($B1510,大盤與近月台指!$A$4:$I$499,2,FALSE)</f>
        <v>#N/A</v>
      </c>
      <c r="D1510" s="34" t="e">
        <f>VLOOKUP($B1510,大盤與近月台指!$A$4:$I$499,3,FALSE)</f>
        <v>#N/A</v>
      </c>
      <c r="E1510" s="35" t="e">
        <f>VLOOKUP($B1510,大盤與近月台指!$A$4:$I$499,4,FALSE)</f>
        <v>#N/A</v>
      </c>
      <c r="F1510" s="33" t="e">
        <f>VLOOKUP($B1510,大盤與近月台指!$A$4:$I$499,5,FALSE)</f>
        <v>#N/A</v>
      </c>
      <c r="G1510" s="49" t="e">
        <f>VLOOKUP($B1510,三大法人買賣超!$A$4:$I$500,3,FALSE)</f>
        <v>#N/A</v>
      </c>
      <c r="H1510" s="34" t="e">
        <f>VLOOKUP($B1510,三大法人買賣超!$A$4:$I$500,5,FALSE)</f>
        <v>#N/A</v>
      </c>
      <c r="I1510" s="27" t="e">
        <f>VLOOKUP($B1510,三大法人買賣超!$A$4:$I$500,7,FALSE)</f>
        <v>#N/A</v>
      </c>
      <c r="J1510" s="27" t="e">
        <f>VLOOKUP($B1510,三大法人買賣超!$A$4:$I$500,9,FALSE)</f>
        <v>#N/A</v>
      </c>
      <c r="K1510" s="37">
        <f>新台幣匯率美元指數!B1511</f>
        <v>0</v>
      </c>
      <c r="L1510" s="38">
        <f>新台幣匯率美元指數!C1511</f>
        <v>0</v>
      </c>
      <c r="M1510" s="39">
        <f>新台幣匯率美元指數!D1511</f>
        <v>0</v>
      </c>
      <c r="N1510" s="27" t="e">
        <f>VLOOKUP($B1510,外資期貨未平倉口數!$A$4:$M$499,4,FALSE)</f>
        <v>#N/A</v>
      </c>
      <c r="O1510" s="27" t="e">
        <f>VLOOKUP($B1510,外資期貨未平倉口數!$A$4:$M$499,9,FALSE)</f>
        <v>#N/A</v>
      </c>
      <c r="P1510" s="27" t="e">
        <f>VLOOKUP($B1510,外資期貨未平倉口數!$A$4:$M$499,10,FALSE)</f>
        <v>#N/A</v>
      </c>
      <c r="Q1510" s="27" t="e">
        <f>VLOOKUP($B1510,外資期貨未平倉口數!$A$4:$M$499,11,FALSE)</f>
        <v>#N/A</v>
      </c>
      <c r="R1510" s="64" t="e">
        <f>VLOOKUP($B1510,選擇權未平倉餘額!$A$4:$I$500,6,FALSE)</f>
        <v>#N/A</v>
      </c>
      <c r="S1510" s="64" t="e">
        <f>VLOOKUP($B1510,選擇權未平倉餘額!$A$4:$I$500,7,FALSE)</f>
        <v>#N/A</v>
      </c>
      <c r="T1510" s="64" t="e">
        <f>VLOOKUP($B1510,選擇權未平倉餘額!$A$4:$I$500,8,FALSE)</f>
        <v>#N/A</v>
      </c>
      <c r="U1510" s="64" t="e">
        <f>VLOOKUP($B1510,選擇權未平倉餘額!$A$4:$I$500,9,FALSE)</f>
        <v>#N/A</v>
      </c>
      <c r="V1510" s="39" t="e">
        <f>VLOOKUP($B1510,臺指選擇權P_C_Ratios!$A$4:$C$500,3,FALSE)</f>
        <v>#N/A</v>
      </c>
      <c r="W1510" s="41" t="e">
        <f>VLOOKUP($B1510,散戶多空比!$A$6:$L$500,12,FALSE)</f>
        <v>#N/A</v>
      </c>
      <c r="X1510" s="40" t="e">
        <f>VLOOKUP($B1510,期貨大額交易人未沖銷部位!$A$4:$O$499,4,FALSE)</f>
        <v>#N/A</v>
      </c>
      <c r="Y1510" s="40" t="e">
        <f>VLOOKUP($B1510,期貨大額交易人未沖銷部位!$A$4:$O$499,7,FALSE)</f>
        <v>#N/A</v>
      </c>
      <c r="Z1510" s="40" t="e">
        <f>VLOOKUP($B1510,期貨大額交易人未沖銷部位!$A$4:$O$499,10,FALSE)</f>
        <v>#N/A</v>
      </c>
      <c r="AA1510" s="40" t="e">
        <f>VLOOKUP($B1510,期貨大額交易人未沖銷部位!$A$4:$O$499,13,FALSE)</f>
        <v>#N/A</v>
      </c>
      <c r="AB1510" s="40" t="e">
        <f>VLOOKUP($B1510,期貨大額交易人未沖銷部位!$A$4:$O$499,14,FALSE)</f>
        <v>#N/A</v>
      </c>
      <c r="AC1510" s="40" t="e">
        <f>VLOOKUP($B1510,期貨大額交易人未沖銷部位!$A$4:$O$499,15,FALSE)</f>
        <v>#N/A</v>
      </c>
      <c r="AD1510" s="33" t="e">
        <f>VLOOKUP($B1510,三大美股走勢!$A$4:$J$495,4,FALSE)</f>
        <v>#N/A</v>
      </c>
      <c r="AE1510" s="33" t="e">
        <f>VLOOKUP($B1510,三大美股走勢!$A$4:$J$495,7,FALSE)</f>
        <v>#N/A</v>
      </c>
      <c r="AF1510" s="33" t="e">
        <f>VLOOKUP($B1510,三大美股走勢!$A$4:$J$495,10,FALSE)</f>
        <v>#N/A</v>
      </c>
    </row>
    <row r="1511" spans="2:32">
      <c r="B1511" s="32">
        <v>44290</v>
      </c>
      <c r="C1511" s="33" t="e">
        <f>VLOOKUP($B1511,大盤與近月台指!$A$4:$I$499,2,FALSE)</f>
        <v>#N/A</v>
      </c>
      <c r="D1511" s="34" t="e">
        <f>VLOOKUP($B1511,大盤與近月台指!$A$4:$I$499,3,FALSE)</f>
        <v>#N/A</v>
      </c>
      <c r="E1511" s="35" t="e">
        <f>VLOOKUP($B1511,大盤與近月台指!$A$4:$I$499,4,FALSE)</f>
        <v>#N/A</v>
      </c>
      <c r="F1511" s="33" t="e">
        <f>VLOOKUP($B1511,大盤與近月台指!$A$4:$I$499,5,FALSE)</f>
        <v>#N/A</v>
      </c>
      <c r="G1511" s="49" t="e">
        <f>VLOOKUP($B1511,三大法人買賣超!$A$4:$I$500,3,FALSE)</f>
        <v>#N/A</v>
      </c>
      <c r="H1511" s="34" t="e">
        <f>VLOOKUP($B1511,三大法人買賣超!$A$4:$I$500,5,FALSE)</f>
        <v>#N/A</v>
      </c>
      <c r="I1511" s="27" t="e">
        <f>VLOOKUP($B1511,三大法人買賣超!$A$4:$I$500,7,FALSE)</f>
        <v>#N/A</v>
      </c>
      <c r="J1511" s="27" t="e">
        <f>VLOOKUP($B1511,三大法人買賣超!$A$4:$I$500,9,FALSE)</f>
        <v>#N/A</v>
      </c>
      <c r="K1511" s="37">
        <f>新台幣匯率美元指數!B1512</f>
        <v>0</v>
      </c>
      <c r="L1511" s="38">
        <f>新台幣匯率美元指數!C1512</f>
        <v>0</v>
      </c>
      <c r="M1511" s="39">
        <f>新台幣匯率美元指數!D1512</f>
        <v>0</v>
      </c>
      <c r="N1511" s="27" t="e">
        <f>VLOOKUP($B1511,外資期貨未平倉口數!$A$4:$M$499,4,FALSE)</f>
        <v>#N/A</v>
      </c>
      <c r="O1511" s="27" t="e">
        <f>VLOOKUP($B1511,外資期貨未平倉口數!$A$4:$M$499,9,FALSE)</f>
        <v>#N/A</v>
      </c>
      <c r="P1511" s="27" t="e">
        <f>VLOOKUP($B1511,外資期貨未平倉口數!$A$4:$M$499,10,FALSE)</f>
        <v>#N/A</v>
      </c>
      <c r="Q1511" s="27" t="e">
        <f>VLOOKUP($B1511,外資期貨未平倉口數!$A$4:$M$499,11,FALSE)</f>
        <v>#N/A</v>
      </c>
      <c r="R1511" s="64" t="e">
        <f>VLOOKUP($B1511,選擇權未平倉餘額!$A$4:$I$500,6,FALSE)</f>
        <v>#N/A</v>
      </c>
      <c r="S1511" s="64" t="e">
        <f>VLOOKUP($B1511,選擇權未平倉餘額!$A$4:$I$500,7,FALSE)</f>
        <v>#N/A</v>
      </c>
      <c r="T1511" s="64" t="e">
        <f>VLOOKUP($B1511,選擇權未平倉餘額!$A$4:$I$500,8,FALSE)</f>
        <v>#N/A</v>
      </c>
      <c r="U1511" s="64" t="e">
        <f>VLOOKUP($B1511,選擇權未平倉餘額!$A$4:$I$500,9,FALSE)</f>
        <v>#N/A</v>
      </c>
      <c r="V1511" s="39" t="e">
        <f>VLOOKUP($B1511,臺指選擇權P_C_Ratios!$A$4:$C$500,3,FALSE)</f>
        <v>#N/A</v>
      </c>
      <c r="W1511" s="41" t="e">
        <f>VLOOKUP($B1511,散戶多空比!$A$6:$L$500,12,FALSE)</f>
        <v>#N/A</v>
      </c>
      <c r="X1511" s="40" t="e">
        <f>VLOOKUP($B1511,期貨大額交易人未沖銷部位!$A$4:$O$499,4,FALSE)</f>
        <v>#N/A</v>
      </c>
      <c r="Y1511" s="40" t="e">
        <f>VLOOKUP($B1511,期貨大額交易人未沖銷部位!$A$4:$O$499,7,FALSE)</f>
        <v>#N/A</v>
      </c>
      <c r="Z1511" s="40" t="e">
        <f>VLOOKUP($B1511,期貨大額交易人未沖銷部位!$A$4:$O$499,10,FALSE)</f>
        <v>#N/A</v>
      </c>
      <c r="AA1511" s="40" t="e">
        <f>VLOOKUP($B1511,期貨大額交易人未沖銷部位!$A$4:$O$499,13,FALSE)</f>
        <v>#N/A</v>
      </c>
      <c r="AB1511" s="40" t="e">
        <f>VLOOKUP($B1511,期貨大額交易人未沖銷部位!$A$4:$O$499,14,FALSE)</f>
        <v>#N/A</v>
      </c>
      <c r="AC1511" s="40" t="e">
        <f>VLOOKUP($B1511,期貨大額交易人未沖銷部位!$A$4:$O$499,15,FALSE)</f>
        <v>#N/A</v>
      </c>
      <c r="AD1511" s="33" t="e">
        <f>VLOOKUP($B1511,三大美股走勢!$A$4:$J$495,4,FALSE)</f>
        <v>#N/A</v>
      </c>
      <c r="AE1511" s="33" t="e">
        <f>VLOOKUP($B1511,三大美股走勢!$A$4:$J$495,7,FALSE)</f>
        <v>#N/A</v>
      </c>
      <c r="AF1511" s="33" t="e">
        <f>VLOOKUP($B1511,三大美股走勢!$A$4:$J$495,10,FALSE)</f>
        <v>#N/A</v>
      </c>
    </row>
    <row r="1512" spans="2:32">
      <c r="B1512" s="32">
        <v>44291</v>
      </c>
      <c r="C1512" s="33" t="e">
        <f>VLOOKUP($B1512,大盤與近月台指!$A$4:$I$499,2,FALSE)</f>
        <v>#N/A</v>
      </c>
      <c r="D1512" s="34" t="e">
        <f>VLOOKUP($B1512,大盤與近月台指!$A$4:$I$499,3,FALSE)</f>
        <v>#N/A</v>
      </c>
      <c r="E1512" s="35" t="e">
        <f>VLOOKUP($B1512,大盤與近月台指!$A$4:$I$499,4,FALSE)</f>
        <v>#N/A</v>
      </c>
      <c r="F1512" s="33" t="e">
        <f>VLOOKUP($B1512,大盤與近月台指!$A$4:$I$499,5,FALSE)</f>
        <v>#N/A</v>
      </c>
      <c r="G1512" s="49" t="e">
        <f>VLOOKUP($B1512,三大法人買賣超!$A$4:$I$500,3,FALSE)</f>
        <v>#N/A</v>
      </c>
      <c r="H1512" s="34" t="e">
        <f>VLOOKUP($B1512,三大法人買賣超!$A$4:$I$500,5,FALSE)</f>
        <v>#N/A</v>
      </c>
      <c r="I1512" s="27" t="e">
        <f>VLOOKUP($B1512,三大法人買賣超!$A$4:$I$500,7,FALSE)</f>
        <v>#N/A</v>
      </c>
      <c r="J1512" s="27" t="e">
        <f>VLOOKUP($B1512,三大法人買賣超!$A$4:$I$500,9,FALSE)</f>
        <v>#N/A</v>
      </c>
      <c r="K1512" s="37">
        <f>新台幣匯率美元指數!B1513</f>
        <v>0</v>
      </c>
      <c r="L1512" s="38">
        <f>新台幣匯率美元指數!C1513</f>
        <v>0</v>
      </c>
      <c r="M1512" s="39">
        <f>新台幣匯率美元指數!D1513</f>
        <v>0</v>
      </c>
      <c r="N1512" s="27" t="e">
        <f>VLOOKUP($B1512,外資期貨未平倉口數!$A$4:$M$499,4,FALSE)</f>
        <v>#N/A</v>
      </c>
      <c r="O1512" s="27" t="e">
        <f>VLOOKUP($B1512,外資期貨未平倉口數!$A$4:$M$499,9,FALSE)</f>
        <v>#N/A</v>
      </c>
      <c r="P1512" s="27" t="e">
        <f>VLOOKUP($B1512,外資期貨未平倉口數!$A$4:$M$499,10,FALSE)</f>
        <v>#N/A</v>
      </c>
      <c r="Q1512" s="27" t="e">
        <f>VLOOKUP($B1512,外資期貨未平倉口數!$A$4:$M$499,11,FALSE)</f>
        <v>#N/A</v>
      </c>
      <c r="R1512" s="64" t="e">
        <f>VLOOKUP($B1512,選擇權未平倉餘額!$A$4:$I$500,6,FALSE)</f>
        <v>#N/A</v>
      </c>
      <c r="S1512" s="64" t="e">
        <f>VLOOKUP($B1512,選擇權未平倉餘額!$A$4:$I$500,7,FALSE)</f>
        <v>#N/A</v>
      </c>
      <c r="T1512" s="64" t="e">
        <f>VLOOKUP($B1512,選擇權未平倉餘額!$A$4:$I$500,8,FALSE)</f>
        <v>#N/A</v>
      </c>
      <c r="U1512" s="64" t="e">
        <f>VLOOKUP($B1512,選擇權未平倉餘額!$A$4:$I$500,9,FALSE)</f>
        <v>#N/A</v>
      </c>
      <c r="V1512" s="39" t="e">
        <f>VLOOKUP($B1512,臺指選擇權P_C_Ratios!$A$4:$C$500,3,FALSE)</f>
        <v>#N/A</v>
      </c>
      <c r="W1512" s="41" t="e">
        <f>VLOOKUP($B1512,散戶多空比!$A$6:$L$500,12,FALSE)</f>
        <v>#N/A</v>
      </c>
      <c r="X1512" s="40" t="e">
        <f>VLOOKUP($B1512,期貨大額交易人未沖銷部位!$A$4:$O$499,4,FALSE)</f>
        <v>#N/A</v>
      </c>
      <c r="Y1512" s="40" t="e">
        <f>VLOOKUP($B1512,期貨大額交易人未沖銷部位!$A$4:$O$499,7,FALSE)</f>
        <v>#N/A</v>
      </c>
      <c r="Z1512" s="40" t="e">
        <f>VLOOKUP($B1512,期貨大額交易人未沖銷部位!$A$4:$O$499,10,FALSE)</f>
        <v>#N/A</v>
      </c>
      <c r="AA1512" s="40" t="e">
        <f>VLOOKUP($B1512,期貨大額交易人未沖銷部位!$A$4:$O$499,13,FALSE)</f>
        <v>#N/A</v>
      </c>
      <c r="AB1512" s="40" t="e">
        <f>VLOOKUP($B1512,期貨大額交易人未沖銷部位!$A$4:$O$499,14,FALSE)</f>
        <v>#N/A</v>
      </c>
      <c r="AC1512" s="40" t="e">
        <f>VLOOKUP($B1512,期貨大額交易人未沖銷部位!$A$4:$O$499,15,FALSE)</f>
        <v>#N/A</v>
      </c>
      <c r="AD1512" s="33" t="e">
        <f>VLOOKUP($B1512,三大美股走勢!$A$4:$J$495,4,FALSE)</f>
        <v>#N/A</v>
      </c>
      <c r="AE1512" s="33" t="e">
        <f>VLOOKUP($B1512,三大美股走勢!$A$4:$J$495,7,FALSE)</f>
        <v>#N/A</v>
      </c>
      <c r="AF1512" s="33" t="e">
        <f>VLOOKUP($B1512,三大美股走勢!$A$4:$J$495,10,FALSE)</f>
        <v>#N/A</v>
      </c>
    </row>
    <row r="1513" spans="2:32">
      <c r="B1513" s="32">
        <v>44292</v>
      </c>
      <c r="C1513" s="33" t="e">
        <f>VLOOKUP($B1513,大盤與近月台指!$A$4:$I$499,2,FALSE)</f>
        <v>#N/A</v>
      </c>
      <c r="D1513" s="34" t="e">
        <f>VLOOKUP($B1513,大盤與近月台指!$A$4:$I$499,3,FALSE)</f>
        <v>#N/A</v>
      </c>
      <c r="E1513" s="35" t="e">
        <f>VLOOKUP($B1513,大盤與近月台指!$A$4:$I$499,4,FALSE)</f>
        <v>#N/A</v>
      </c>
      <c r="F1513" s="33" t="e">
        <f>VLOOKUP($B1513,大盤與近月台指!$A$4:$I$499,5,FALSE)</f>
        <v>#N/A</v>
      </c>
      <c r="G1513" s="49" t="e">
        <f>VLOOKUP($B1513,三大法人買賣超!$A$4:$I$500,3,FALSE)</f>
        <v>#N/A</v>
      </c>
      <c r="H1513" s="34" t="e">
        <f>VLOOKUP($B1513,三大法人買賣超!$A$4:$I$500,5,FALSE)</f>
        <v>#N/A</v>
      </c>
      <c r="I1513" s="27" t="e">
        <f>VLOOKUP($B1513,三大法人買賣超!$A$4:$I$500,7,FALSE)</f>
        <v>#N/A</v>
      </c>
      <c r="J1513" s="27" t="e">
        <f>VLOOKUP($B1513,三大法人買賣超!$A$4:$I$500,9,FALSE)</f>
        <v>#N/A</v>
      </c>
      <c r="K1513" s="37">
        <f>新台幣匯率美元指數!B1514</f>
        <v>0</v>
      </c>
      <c r="L1513" s="38">
        <f>新台幣匯率美元指數!C1514</f>
        <v>0</v>
      </c>
      <c r="M1513" s="39">
        <f>新台幣匯率美元指數!D1514</f>
        <v>0</v>
      </c>
      <c r="N1513" s="27" t="e">
        <f>VLOOKUP($B1513,外資期貨未平倉口數!$A$4:$M$499,4,FALSE)</f>
        <v>#N/A</v>
      </c>
      <c r="O1513" s="27" t="e">
        <f>VLOOKUP($B1513,外資期貨未平倉口數!$A$4:$M$499,9,FALSE)</f>
        <v>#N/A</v>
      </c>
      <c r="P1513" s="27" t="e">
        <f>VLOOKUP($B1513,外資期貨未平倉口數!$A$4:$M$499,10,FALSE)</f>
        <v>#N/A</v>
      </c>
      <c r="Q1513" s="27" t="e">
        <f>VLOOKUP($B1513,外資期貨未平倉口數!$A$4:$M$499,11,FALSE)</f>
        <v>#N/A</v>
      </c>
      <c r="R1513" s="64" t="e">
        <f>VLOOKUP($B1513,選擇權未平倉餘額!$A$4:$I$500,6,FALSE)</f>
        <v>#N/A</v>
      </c>
      <c r="S1513" s="64" t="e">
        <f>VLOOKUP($B1513,選擇權未平倉餘額!$A$4:$I$500,7,FALSE)</f>
        <v>#N/A</v>
      </c>
      <c r="T1513" s="64" t="e">
        <f>VLOOKUP($B1513,選擇權未平倉餘額!$A$4:$I$500,8,FALSE)</f>
        <v>#N/A</v>
      </c>
      <c r="U1513" s="64" t="e">
        <f>VLOOKUP($B1513,選擇權未平倉餘額!$A$4:$I$500,9,FALSE)</f>
        <v>#N/A</v>
      </c>
      <c r="V1513" s="39" t="e">
        <f>VLOOKUP($B1513,臺指選擇權P_C_Ratios!$A$4:$C$500,3,FALSE)</f>
        <v>#N/A</v>
      </c>
      <c r="W1513" s="41" t="e">
        <f>VLOOKUP($B1513,散戶多空比!$A$6:$L$500,12,FALSE)</f>
        <v>#N/A</v>
      </c>
      <c r="X1513" s="40" t="e">
        <f>VLOOKUP($B1513,期貨大額交易人未沖銷部位!$A$4:$O$499,4,FALSE)</f>
        <v>#N/A</v>
      </c>
      <c r="Y1513" s="40" t="e">
        <f>VLOOKUP($B1513,期貨大額交易人未沖銷部位!$A$4:$O$499,7,FALSE)</f>
        <v>#N/A</v>
      </c>
      <c r="Z1513" s="40" t="e">
        <f>VLOOKUP($B1513,期貨大額交易人未沖銷部位!$A$4:$O$499,10,FALSE)</f>
        <v>#N/A</v>
      </c>
      <c r="AA1513" s="40" t="e">
        <f>VLOOKUP($B1513,期貨大額交易人未沖銷部位!$A$4:$O$499,13,FALSE)</f>
        <v>#N/A</v>
      </c>
      <c r="AB1513" s="40" t="e">
        <f>VLOOKUP($B1513,期貨大額交易人未沖銷部位!$A$4:$O$499,14,FALSE)</f>
        <v>#N/A</v>
      </c>
      <c r="AC1513" s="40" t="e">
        <f>VLOOKUP($B1513,期貨大額交易人未沖銷部位!$A$4:$O$499,15,FALSE)</f>
        <v>#N/A</v>
      </c>
      <c r="AD1513" s="33" t="e">
        <f>VLOOKUP($B1513,三大美股走勢!$A$4:$J$495,4,FALSE)</f>
        <v>#N/A</v>
      </c>
      <c r="AE1513" s="33" t="e">
        <f>VLOOKUP($B1513,三大美股走勢!$A$4:$J$495,7,FALSE)</f>
        <v>#N/A</v>
      </c>
      <c r="AF1513" s="33" t="e">
        <f>VLOOKUP($B1513,三大美股走勢!$A$4:$J$495,10,FALSE)</f>
        <v>#N/A</v>
      </c>
    </row>
    <row r="1514" spans="2:32">
      <c r="B1514" s="32">
        <v>44293</v>
      </c>
      <c r="C1514" s="33" t="e">
        <f>VLOOKUP($B1514,大盤與近月台指!$A$4:$I$499,2,FALSE)</f>
        <v>#N/A</v>
      </c>
      <c r="D1514" s="34" t="e">
        <f>VLOOKUP($B1514,大盤與近月台指!$A$4:$I$499,3,FALSE)</f>
        <v>#N/A</v>
      </c>
      <c r="E1514" s="35" t="e">
        <f>VLOOKUP($B1514,大盤與近月台指!$A$4:$I$499,4,FALSE)</f>
        <v>#N/A</v>
      </c>
      <c r="F1514" s="33" t="e">
        <f>VLOOKUP($B1514,大盤與近月台指!$A$4:$I$499,5,FALSE)</f>
        <v>#N/A</v>
      </c>
      <c r="G1514" s="49" t="e">
        <f>VLOOKUP($B1514,三大法人買賣超!$A$4:$I$500,3,FALSE)</f>
        <v>#N/A</v>
      </c>
      <c r="H1514" s="34" t="e">
        <f>VLOOKUP($B1514,三大法人買賣超!$A$4:$I$500,5,FALSE)</f>
        <v>#N/A</v>
      </c>
      <c r="I1514" s="27" t="e">
        <f>VLOOKUP($B1514,三大法人買賣超!$A$4:$I$500,7,FALSE)</f>
        <v>#N/A</v>
      </c>
      <c r="J1514" s="27" t="e">
        <f>VLOOKUP($B1514,三大法人買賣超!$A$4:$I$500,9,FALSE)</f>
        <v>#N/A</v>
      </c>
      <c r="K1514" s="37">
        <f>新台幣匯率美元指數!B1515</f>
        <v>0</v>
      </c>
      <c r="L1514" s="38">
        <f>新台幣匯率美元指數!C1515</f>
        <v>0</v>
      </c>
      <c r="M1514" s="39">
        <f>新台幣匯率美元指數!D1515</f>
        <v>0</v>
      </c>
      <c r="N1514" s="27" t="e">
        <f>VLOOKUP($B1514,外資期貨未平倉口數!$A$4:$M$499,4,FALSE)</f>
        <v>#N/A</v>
      </c>
      <c r="O1514" s="27" t="e">
        <f>VLOOKUP($B1514,外資期貨未平倉口數!$A$4:$M$499,9,FALSE)</f>
        <v>#N/A</v>
      </c>
      <c r="P1514" s="27" t="e">
        <f>VLOOKUP($B1514,外資期貨未平倉口數!$A$4:$M$499,10,FALSE)</f>
        <v>#N/A</v>
      </c>
      <c r="Q1514" s="27" t="e">
        <f>VLOOKUP($B1514,外資期貨未平倉口數!$A$4:$M$499,11,FALSE)</f>
        <v>#N/A</v>
      </c>
      <c r="R1514" s="64" t="e">
        <f>VLOOKUP($B1514,選擇權未平倉餘額!$A$4:$I$500,6,FALSE)</f>
        <v>#N/A</v>
      </c>
      <c r="S1514" s="64" t="e">
        <f>VLOOKUP($B1514,選擇權未平倉餘額!$A$4:$I$500,7,FALSE)</f>
        <v>#N/A</v>
      </c>
      <c r="T1514" s="64" t="e">
        <f>VLOOKUP($B1514,選擇權未平倉餘額!$A$4:$I$500,8,FALSE)</f>
        <v>#N/A</v>
      </c>
      <c r="U1514" s="64" t="e">
        <f>VLOOKUP($B1514,選擇權未平倉餘額!$A$4:$I$500,9,FALSE)</f>
        <v>#N/A</v>
      </c>
      <c r="V1514" s="39" t="e">
        <f>VLOOKUP($B1514,臺指選擇權P_C_Ratios!$A$4:$C$500,3,FALSE)</f>
        <v>#N/A</v>
      </c>
      <c r="W1514" s="41" t="e">
        <f>VLOOKUP($B1514,散戶多空比!$A$6:$L$500,12,FALSE)</f>
        <v>#N/A</v>
      </c>
      <c r="X1514" s="40" t="e">
        <f>VLOOKUP($B1514,期貨大額交易人未沖銷部位!$A$4:$O$499,4,FALSE)</f>
        <v>#N/A</v>
      </c>
      <c r="Y1514" s="40" t="e">
        <f>VLOOKUP($B1514,期貨大額交易人未沖銷部位!$A$4:$O$499,7,FALSE)</f>
        <v>#N/A</v>
      </c>
      <c r="Z1514" s="40" t="e">
        <f>VLOOKUP($B1514,期貨大額交易人未沖銷部位!$A$4:$O$499,10,FALSE)</f>
        <v>#N/A</v>
      </c>
      <c r="AA1514" s="40" t="e">
        <f>VLOOKUP($B1514,期貨大額交易人未沖銷部位!$A$4:$O$499,13,FALSE)</f>
        <v>#N/A</v>
      </c>
      <c r="AB1514" s="40" t="e">
        <f>VLOOKUP($B1514,期貨大額交易人未沖銷部位!$A$4:$O$499,14,FALSE)</f>
        <v>#N/A</v>
      </c>
      <c r="AC1514" s="40" t="e">
        <f>VLOOKUP($B1514,期貨大額交易人未沖銷部位!$A$4:$O$499,15,FALSE)</f>
        <v>#N/A</v>
      </c>
      <c r="AD1514" s="33" t="e">
        <f>VLOOKUP($B1514,三大美股走勢!$A$4:$J$495,4,FALSE)</f>
        <v>#N/A</v>
      </c>
      <c r="AE1514" s="33" t="e">
        <f>VLOOKUP($B1514,三大美股走勢!$A$4:$J$495,7,FALSE)</f>
        <v>#N/A</v>
      </c>
      <c r="AF1514" s="33" t="e">
        <f>VLOOKUP($B1514,三大美股走勢!$A$4:$J$495,10,FALSE)</f>
        <v>#N/A</v>
      </c>
    </row>
    <row r="1515" spans="2:32">
      <c r="B1515" s="32">
        <v>44294</v>
      </c>
      <c r="C1515" s="33" t="e">
        <f>VLOOKUP($B1515,大盤與近月台指!$A$4:$I$499,2,FALSE)</f>
        <v>#N/A</v>
      </c>
      <c r="D1515" s="34" t="e">
        <f>VLOOKUP($B1515,大盤與近月台指!$A$4:$I$499,3,FALSE)</f>
        <v>#N/A</v>
      </c>
      <c r="E1515" s="35" t="e">
        <f>VLOOKUP($B1515,大盤與近月台指!$A$4:$I$499,4,FALSE)</f>
        <v>#N/A</v>
      </c>
      <c r="F1515" s="33" t="e">
        <f>VLOOKUP($B1515,大盤與近月台指!$A$4:$I$499,5,FALSE)</f>
        <v>#N/A</v>
      </c>
      <c r="G1515" s="49" t="e">
        <f>VLOOKUP($B1515,三大法人買賣超!$A$4:$I$500,3,FALSE)</f>
        <v>#N/A</v>
      </c>
      <c r="H1515" s="34" t="e">
        <f>VLOOKUP($B1515,三大法人買賣超!$A$4:$I$500,5,FALSE)</f>
        <v>#N/A</v>
      </c>
      <c r="I1515" s="27" t="e">
        <f>VLOOKUP($B1515,三大法人買賣超!$A$4:$I$500,7,FALSE)</f>
        <v>#N/A</v>
      </c>
      <c r="J1515" s="27" t="e">
        <f>VLOOKUP($B1515,三大法人買賣超!$A$4:$I$500,9,FALSE)</f>
        <v>#N/A</v>
      </c>
      <c r="K1515" s="37">
        <f>新台幣匯率美元指數!B1516</f>
        <v>0</v>
      </c>
      <c r="L1515" s="38">
        <f>新台幣匯率美元指數!C1516</f>
        <v>0</v>
      </c>
      <c r="M1515" s="39">
        <f>新台幣匯率美元指數!D1516</f>
        <v>0</v>
      </c>
      <c r="N1515" s="27" t="e">
        <f>VLOOKUP($B1515,外資期貨未平倉口數!$A$4:$M$499,4,FALSE)</f>
        <v>#N/A</v>
      </c>
      <c r="O1515" s="27" t="e">
        <f>VLOOKUP($B1515,外資期貨未平倉口數!$A$4:$M$499,9,FALSE)</f>
        <v>#N/A</v>
      </c>
      <c r="P1515" s="27" t="e">
        <f>VLOOKUP($B1515,外資期貨未平倉口數!$A$4:$M$499,10,FALSE)</f>
        <v>#N/A</v>
      </c>
      <c r="Q1515" s="27" t="e">
        <f>VLOOKUP($B1515,外資期貨未平倉口數!$A$4:$M$499,11,FALSE)</f>
        <v>#N/A</v>
      </c>
      <c r="R1515" s="64" t="e">
        <f>VLOOKUP($B1515,選擇權未平倉餘額!$A$4:$I$500,6,FALSE)</f>
        <v>#N/A</v>
      </c>
      <c r="S1515" s="64" t="e">
        <f>VLOOKUP($B1515,選擇權未平倉餘額!$A$4:$I$500,7,FALSE)</f>
        <v>#N/A</v>
      </c>
      <c r="T1515" s="64" t="e">
        <f>VLOOKUP($B1515,選擇權未平倉餘額!$A$4:$I$500,8,FALSE)</f>
        <v>#N/A</v>
      </c>
      <c r="U1515" s="64" t="e">
        <f>VLOOKUP($B1515,選擇權未平倉餘額!$A$4:$I$500,9,FALSE)</f>
        <v>#N/A</v>
      </c>
      <c r="V1515" s="39" t="e">
        <f>VLOOKUP($B1515,臺指選擇權P_C_Ratios!$A$4:$C$500,3,FALSE)</f>
        <v>#N/A</v>
      </c>
      <c r="W1515" s="41" t="e">
        <f>VLOOKUP($B1515,散戶多空比!$A$6:$L$500,12,FALSE)</f>
        <v>#N/A</v>
      </c>
      <c r="X1515" s="40" t="e">
        <f>VLOOKUP($B1515,期貨大額交易人未沖銷部位!$A$4:$O$499,4,FALSE)</f>
        <v>#N/A</v>
      </c>
      <c r="Y1515" s="40" t="e">
        <f>VLOOKUP($B1515,期貨大額交易人未沖銷部位!$A$4:$O$499,7,FALSE)</f>
        <v>#N/A</v>
      </c>
      <c r="Z1515" s="40" t="e">
        <f>VLOOKUP($B1515,期貨大額交易人未沖銷部位!$A$4:$O$499,10,FALSE)</f>
        <v>#N/A</v>
      </c>
      <c r="AA1515" s="40" t="e">
        <f>VLOOKUP($B1515,期貨大額交易人未沖銷部位!$A$4:$O$499,13,FALSE)</f>
        <v>#N/A</v>
      </c>
      <c r="AB1515" s="40" t="e">
        <f>VLOOKUP($B1515,期貨大額交易人未沖銷部位!$A$4:$O$499,14,FALSE)</f>
        <v>#N/A</v>
      </c>
      <c r="AC1515" s="40" t="e">
        <f>VLOOKUP($B1515,期貨大額交易人未沖銷部位!$A$4:$O$499,15,FALSE)</f>
        <v>#N/A</v>
      </c>
      <c r="AD1515" s="33" t="e">
        <f>VLOOKUP($B1515,三大美股走勢!$A$4:$J$495,4,FALSE)</f>
        <v>#N/A</v>
      </c>
      <c r="AE1515" s="33" t="e">
        <f>VLOOKUP($B1515,三大美股走勢!$A$4:$J$495,7,FALSE)</f>
        <v>#N/A</v>
      </c>
      <c r="AF1515" s="33" t="e">
        <f>VLOOKUP($B1515,三大美股走勢!$A$4:$J$495,10,FALSE)</f>
        <v>#N/A</v>
      </c>
    </row>
    <row r="1516" spans="2:32">
      <c r="B1516" s="32">
        <v>44295</v>
      </c>
      <c r="C1516" s="33" t="e">
        <f>VLOOKUP($B1516,大盤與近月台指!$A$4:$I$499,2,FALSE)</f>
        <v>#N/A</v>
      </c>
      <c r="D1516" s="34" t="e">
        <f>VLOOKUP($B1516,大盤與近月台指!$A$4:$I$499,3,FALSE)</f>
        <v>#N/A</v>
      </c>
      <c r="E1516" s="35" t="e">
        <f>VLOOKUP($B1516,大盤與近月台指!$A$4:$I$499,4,FALSE)</f>
        <v>#N/A</v>
      </c>
      <c r="F1516" s="33" t="e">
        <f>VLOOKUP($B1516,大盤與近月台指!$A$4:$I$499,5,FALSE)</f>
        <v>#N/A</v>
      </c>
      <c r="G1516" s="49" t="e">
        <f>VLOOKUP($B1516,三大法人買賣超!$A$4:$I$500,3,FALSE)</f>
        <v>#N/A</v>
      </c>
      <c r="H1516" s="34" t="e">
        <f>VLOOKUP($B1516,三大法人買賣超!$A$4:$I$500,5,FALSE)</f>
        <v>#N/A</v>
      </c>
      <c r="I1516" s="27" t="e">
        <f>VLOOKUP($B1516,三大法人買賣超!$A$4:$I$500,7,FALSE)</f>
        <v>#N/A</v>
      </c>
      <c r="J1516" s="27" t="e">
        <f>VLOOKUP($B1516,三大法人買賣超!$A$4:$I$500,9,FALSE)</f>
        <v>#N/A</v>
      </c>
      <c r="K1516" s="37">
        <f>新台幣匯率美元指數!B1517</f>
        <v>0</v>
      </c>
      <c r="L1516" s="38">
        <f>新台幣匯率美元指數!C1517</f>
        <v>0</v>
      </c>
      <c r="M1516" s="39">
        <f>新台幣匯率美元指數!D1517</f>
        <v>0</v>
      </c>
      <c r="N1516" s="27" t="e">
        <f>VLOOKUP($B1516,外資期貨未平倉口數!$A$4:$M$499,4,FALSE)</f>
        <v>#N/A</v>
      </c>
      <c r="O1516" s="27" t="e">
        <f>VLOOKUP($B1516,外資期貨未平倉口數!$A$4:$M$499,9,FALSE)</f>
        <v>#N/A</v>
      </c>
      <c r="P1516" s="27" t="e">
        <f>VLOOKUP($B1516,外資期貨未平倉口數!$A$4:$M$499,10,FALSE)</f>
        <v>#N/A</v>
      </c>
      <c r="Q1516" s="27" t="e">
        <f>VLOOKUP($B1516,外資期貨未平倉口數!$A$4:$M$499,11,FALSE)</f>
        <v>#N/A</v>
      </c>
      <c r="R1516" s="64" t="e">
        <f>VLOOKUP($B1516,選擇權未平倉餘額!$A$4:$I$500,6,FALSE)</f>
        <v>#N/A</v>
      </c>
      <c r="S1516" s="64" t="e">
        <f>VLOOKUP($B1516,選擇權未平倉餘額!$A$4:$I$500,7,FALSE)</f>
        <v>#N/A</v>
      </c>
      <c r="T1516" s="64" t="e">
        <f>VLOOKUP($B1516,選擇權未平倉餘額!$A$4:$I$500,8,FALSE)</f>
        <v>#N/A</v>
      </c>
      <c r="U1516" s="64" t="e">
        <f>VLOOKUP($B1516,選擇權未平倉餘額!$A$4:$I$500,9,FALSE)</f>
        <v>#N/A</v>
      </c>
      <c r="V1516" s="39" t="e">
        <f>VLOOKUP($B1516,臺指選擇權P_C_Ratios!$A$4:$C$500,3,FALSE)</f>
        <v>#N/A</v>
      </c>
      <c r="W1516" s="41" t="e">
        <f>VLOOKUP($B1516,散戶多空比!$A$6:$L$500,12,FALSE)</f>
        <v>#N/A</v>
      </c>
      <c r="X1516" s="40" t="e">
        <f>VLOOKUP($B1516,期貨大額交易人未沖銷部位!$A$4:$O$499,4,FALSE)</f>
        <v>#N/A</v>
      </c>
      <c r="Y1516" s="40" t="e">
        <f>VLOOKUP($B1516,期貨大額交易人未沖銷部位!$A$4:$O$499,7,FALSE)</f>
        <v>#N/A</v>
      </c>
      <c r="Z1516" s="40" t="e">
        <f>VLOOKUP($B1516,期貨大額交易人未沖銷部位!$A$4:$O$499,10,FALSE)</f>
        <v>#N/A</v>
      </c>
      <c r="AA1516" s="40" t="e">
        <f>VLOOKUP($B1516,期貨大額交易人未沖銷部位!$A$4:$O$499,13,FALSE)</f>
        <v>#N/A</v>
      </c>
      <c r="AB1516" s="40" t="e">
        <f>VLOOKUP($B1516,期貨大額交易人未沖銷部位!$A$4:$O$499,14,FALSE)</f>
        <v>#N/A</v>
      </c>
      <c r="AC1516" s="40" t="e">
        <f>VLOOKUP($B1516,期貨大額交易人未沖銷部位!$A$4:$O$499,15,FALSE)</f>
        <v>#N/A</v>
      </c>
      <c r="AD1516" s="33" t="e">
        <f>VLOOKUP($B1516,三大美股走勢!$A$4:$J$495,4,FALSE)</f>
        <v>#N/A</v>
      </c>
      <c r="AE1516" s="33" t="e">
        <f>VLOOKUP($B1516,三大美股走勢!$A$4:$J$495,7,FALSE)</f>
        <v>#N/A</v>
      </c>
      <c r="AF1516" s="33" t="e">
        <f>VLOOKUP($B1516,三大美股走勢!$A$4:$J$495,10,FALSE)</f>
        <v>#N/A</v>
      </c>
    </row>
    <row r="1517" spans="2:32">
      <c r="B1517" s="32">
        <v>44296</v>
      </c>
      <c r="C1517" s="33" t="e">
        <f>VLOOKUP($B1517,大盤與近月台指!$A$4:$I$499,2,FALSE)</f>
        <v>#N/A</v>
      </c>
      <c r="D1517" s="34" t="e">
        <f>VLOOKUP($B1517,大盤與近月台指!$A$4:$I$499,3,FALSE)</f>
        <v>#N/A</v>
      </c>
      <c r="E1517" s="35" t="e">
        <f>VLOOKUP($B1517,大盤與近月台指!$A$4:$I$499,4,FALSE)</f>
        <v>#N/A</v>
      </c>
      <c r="F1517" s="33" t="e">
        <f>VLOOKUP($B1517,大盤與近月台指!$A$4:$I$499,5,FALSE)</f>
        <v>#N/A</v>
      </c>
      <c r="G1517" s="49" t="e">
        <f>VLOOKUP($B1517,三大法人買賣超!$A$4:$I$500,3,FALSE)</f>
        <v>#N/A</v>
      </c>
      <c r="H1517" s="34" t="e">
        <f>VLOOKUP($B1517,三大法人買賣超!$A$4:$I$500,5,FALSE)</f>
        <v>#N/A</v>
      </c>
      <c r="I1517" s="27" t="e">
        <f>VLOOKUP($B1517,三大法人買賣超!$A$4:$I$500,7,FALSE)</f>
        <v>#N/A</v>
      </c>
      <c r="J1517" s="27" t="e">
        <f>VLOOKUP($B1517,三大法人買賣超!$A$4:$I$500,9,FALSE)</f>
        <v>#N/A</v>
      </c>
      <c r="K1517" s="37">
        <f>新台幣匯率美元指數!B1518</f>
        <v>0</v>
      </c>
      <c r="L1517" s="38">
        <f>新台幣匯率美元指數!C1518</f>
        <v>0</v>
      </c>
      <c r="M1517" s="39">
        <f>新台幣匯率美元指數!D1518</f>
        <v>0</v>
      </c>
      <c r="N1517" s="27" t="e">
        <f>VLOOKUP($B1517,外資期貨未平倉口數!$A$4:$M$499,4,FALSE)</f>
        <v>#N/A</v>
      </c>
      <c r="O1517" s="27" t="e">
        <f>VLOOKUP($B1517,外資期貨未平倉口數!$A$4:$M$499,9,FALSE)</f>
        <v>#N/A</v>
      </c>
      <c r="P1517" s="27" t="e">
        <f>VLOOKUP($B1517,外資期貨未平倉口數!$A$4:$M$499,10,FALSE)</f>
        <v>#N/A</v>
      </c>
      <c r="Q1517" s="27" t="e">
        <f>VLOOKUP($B1517,外資期貨未平倉口數!$A$4:$M$499,11,FALSE)</f>
        <v>#N/A</v>
      </c>
      <c r="R1517" s="64" t="e">
        <f>VLOOKUP($B1517,選擇權未平倉餘額!$A$4:$I$500,6,FALSE)</f>
        <v>#N/A</v>
      </c>
      <c r="S1517" s="64" t="e">
        <f>VLOOKUP($B1517,選擇權未平倉餘額!$A$4:$I$500,7,FALSE)</f>
        <v>#N/A</v>
      </c>
      <c r="T1517" s="64" t="e">
        <f>VLOOKUP($B1517,選擇權未平倉餘額!$A$4:$I$500,8,FALSE)</f>
        <v>#N/A</v>
      </c>
      <c r="U1517" s="64" t="e">
        <f>VLOOKUP($B1517,選擇權未平倉餘額!$A$4:$I$500,9,FALSE)</f>
        <v>#N/A</v>
      </c>
      <c r="V1517" s="39" t="e">
        <f>VLOOKUP($B1517,臺指選擇權P_C_Ratios!$A$4:$C$500,3,FALSE)</f>
        <v>#N/A</v>
      </c>
      <c r="W1517" s="41" t="e">
        <f>VLOOKUP($B1517,散戶多空比!$A$6:$L$500,12,FALSE)</f>
        <v>#N/A</v>
      </c>
      <c r="X1517" s="40" t="e">
        <f>VLOOKUP($B1517,期貨大額交易人未沖銷部位!$A$4:$O$499,4,FALSE)</f>
        <v>#N/A</v>
      </c>
      <c r="Y1517" s="40" t="e">
        <f>VLOOKUP($B1517,期貨大額交易人未沖銷部位!$A$4:$O$499,7,FALSE)</f>
        <v>#N/A</v>
      </c>
      <c r="Z1517" s="40" t="e">
        <f>VLOOKUP($B1517,期貨大額交易人未沖銷部位!$A$4:$O$499,10,FALSE)</f>
        <v>#N/A</v>
      </c>
      <c r="AA1517" s="40" t="e">
        <f>VLOOKUP($B1517,期貨大額交易人未沖銷部位!$A$4:$O$499,13,FALSE)</f>
        <v>#N/A</v>
      </c>
      <c r="AB1517" s="40" t="e">
        <f>VLOOKUP($B1517,期貨大額交易人未沖銷部位!$A$4:$O$499,14,FALSE)</f>
        <v>#N/A</v>
      </c>
      <c r="AC1517" s="40" t="e">
        <f>VLOOKUP($B1517,期貨大額交易人未沖銷部位!$A$4:$O$499,15,FALSE)</f>
        <v>#N/A</v>
      </c>
      <c r="AD1517" s="33" t="e">
        <f>VLOOKUP($B1517,三大美股走勢!$A$4:$J$495,4,FALSE)</f>
        <v>#N/A</v>
      </c>
      <c r="AE1517" s="33" t="e">
        <f>VLOOKUP($B1517,三大美股走勢!$A$4:$J$495,7,FALSE)</f>
        <v>#N/A</v>
      </c>
      <c r="AF1517" s="33" t="e">
        <f>VLOOKUP($B1517,三大美股走勢!$A$4:$J$495,10,FALSE)</f>
        <v>#N/A</v>
      </c>
    </row>
    <row r="1518" spans="2:32">
      <c r="B1518" s="32">
        <v>44297</v>
      </c>
      <c r="C1518" s="33" t="e">
        <f>VLOOKUP($B1518,大盤與近月台指!$A$4:$I$499,2,FALSE)</f>
        <v>#N/A</v>
      </c>
      <c r="D1518" s="34" t="e">
        <f>VLOOKUP($B1518,大盤與近月台指!$A$4:$I$499,3,FALSE)</f>
        <v>#N/A</v>
      </c>
      <c r="E1518" s="35" t="e">
        <f>VLOOKUP($B1518,大盤與近月台指!$A$4:$I$499,4,FALSE)</f>
        <v>#N/A</v>
      </c>
      <c r="F1518" s="33" t="e">
        <f>VLOOKUP($B1518,大盤與近月台指!$A$4:$I$499,5,FALSE)</f>
        <v>#N/A</v>
      </c>
      <c r="G1518" s="49" t="e">
        <f>VLOOKUP($B1518,三大法人買賣超!$A$4:$I$500,3,FALSE)</f>
        <v>#N/A</v>
      </c>
      <c r="H1518" s="34" t="e">
        <f>VLOOKUP($B1518,三大法人買賣超!$A$4:$I$500,5,FALSE)</f>
        <v>#N/A</v>
      </c>
      <c r="I1518" s="27" t="e">
        <f>VLOOKUP($B1518,三大法人買賣超!$A$4:$I$500,7,FALSE)</f>
        <v>#N/A</v>
      </c>
      <c r="J1518" s="27" t="e">
        <f>VLOOKUP($B1518,三大法人買賣超!$A$4:$I$500,9,FALSE)</f>
        <v>#N/A</v>
      </c>
      <c r="K1518" s="37">
        <f>新台幣匯率美元指數!B1519</f>
        <v>0</v>
      </c>
      <c r="L1518" s="38">
        <f>新台幣匯率美元指數!C1519</f>
        <v>0</v>
      </c>
      <c r="M1518" s="39">
        <f>新台幣匯率美元指數!D1519</f>
        <v>0</v>
      </c>
      <c r="N1518" s="27" t="e">
        <f>VLOOKUP($B1518,外資期貨未平倉口數!$A$4:$M$499,4,FALSE)</f>
        <v>#N/A</v>
      </c>
      <c r="O1518" s="27" t="e">
        <f>VLOOKUP($B1518,外資期貨未平倉口數!$A$4:$M$499,9,FALSE)</f>
        <v>#N/A</v>
      </c>
      <c r="P1518" s="27" t="e">
        <f>VLOOKUP($B1518,外資期貨未平倉口數!$A$4:$M$499,10,FALSE)</f>
        <v>#N/A</v>
      </c>
      <c r="Q1518" s="27" t="e">
        <f>VLOOKUP($B1518,外資期貨未平倉口數!$A$4:$M$499,11,FALSE)</f>
        <v>#N/A</v>
      </c>
      <c r="R1518" s="64" t="e">
        <f>VLOOKUP($B1518,選擇權未平倉餘額!$A$4:$I$500,6,FALSE)</f>
        <v>#N/A</v>
      </c>
      <c r="S1518" s="64" t="e">
        <f>VLOOKUP($B1518,選擇權未平倉餘額!$A$4:$I$500,7,FALSE)</f>
        <v>#N/A</v>
      </c>
      <c r="T1518" s="64" t="e">
        <f>VLOOKUP($B1518,選擇權未平倉餘額!$A$4:$I$500,8,FALSE)</f>
        <v>#N/A</v>
      </c>
      <c r="U1518" s="64" t="e">
        <f>VLOOKUP($B1518,選擇權未平倉餘額!$A$4:$I$500,9,FALSE)</f>
        <v>#N/A</v>
      </c>
      <c r="V1518" s="39" t="e">
        <f>VLOOKUP($B1518,臺指選擇權P_C_Ratios!$A$4:$C$500,3,FALSE)</f>
        <v>#N/A</v>
      </c>
      <c r="W1518" s="41" t="e">
        <f>VLOOKUP($B1518,散戶多空比!$A$6:$L$500,12,FALSE)</f>
        <v>#N/A</v>
      </c>
      <c r="X1518" s="40" t="e">
        <f>VLOOKUP($B1518,期貨大額交易人未沖銷部位!$A$4:$O$499,4,FALSE)</f>
        <v>#N/A</v>
      </c>
      <c r="Y1518" s="40" t="e">
        <f>VLOOKUP($B1518,期貨大額交易人未沖銷部位!$A$4:$O$499,7,FALSE)</f>
        <v>#N/A</v>
      </c>
      <c r="Z1518" s="40" t="e">
        <f>VLOOKUP($B1518,期貨大額交易人未沖銷部位!$A$4:$O$499,10,FALSE)</f>
        <v>#N/A</v>
      </c>
      <c r="AA1518" s="40" t="e">
        <f>VLOOKUP($B1518,期貨大額交易人未沖銷部位!$A$4:$O$499,13,FALSE)</f>
        <v>#N/A</v>
      </c>
      <c r="AB1518" s="40" t="e">
        <f>VLOOKUP($B1518,期貨大額交易人未沖銷部位!$A$4:$O$499,14,FALSE)</f>
        <v>#N/A</v>
      </c>
      <c r="AC1518" s="40" t="e">
        <f>VLOOKUP($B1518,期貨大額交易人未沖銷部位!$A$4:$O$499,15,FALSE)</f>
        <v>#N/A</v>
      </c>
      <c r="AD1518" s="33" t="e">
        <f>VLOOKUP($B1518,三大美股走勢!$A$4:$J$495,4,FALSE)</f>
        <v>#N/A</v>
      </c>
      <c r="AE1518" s="33" t="e">
        <f>VLOOKUP($B1518,三大美股走勢!$A$4:$J$495,7,FALSE)</f>
        <v>#N/A</v>
      </c>
      <c r="AF1518" s="33" t="e">
        <f>VLOOKUP($B1518,三大美股走勢!$A$4:$J$495,10,FALSE)</f>
        <v>#N/A</v>
      </c>
    </row>
    <row r="1519" spans="2:32">
      <c r="B1519" s="32">
        <v>44298</v>
      </c>
      <c r="C1519" s="33" t="e">
        <f>VLOOKUP($B1519,大盤與近月台指!$A$4:$I$499,2,FALSE)</f>
        <v>#N/A</v>
      </c>
      <c r="D1519" s="34" t="e">
        <f>VLOOKUP($B1519,大盤與近月台指!$A$4:$I$499,3,FALSE)</f>
        <v>#N/A</v>
      </c>
      <c r="E1519" s="35" t="e">
        <f>VLOOKUP($B1519,大盤與近月台指!$A$4:$I$499,4,FALSE)</f>
        <v>#N/A</v>
      </c>
      <c r="F1519" s="33" t="e">
        <f>VLOOKUP($B1519,大盤與近月台指!$A$4:$I$499,5,FALSE)</f>
        <v>#N/A</v>
      </c>
      <c r="G1519" s="49" t="e">
        <f>VLOOKUP($B1519,三大法人買賣超!$A$4:$I$500,3,FALSE)</f>
        <v>#N/A</v>
      </c>
      <c r="H1519" s="34" t="e">
        <f>VLOOKUP($B1519,三大法人買賣超!$A$4:$I$500,5,FALSE)</f>
        <v>#N/A</v>
      </c>
      <c r="I1519" s="27" t="e">
        <f>VLOOKUP($B1519,三大法人買賣超!$A$4:$I$500,7,FALSE)</f>
        <v>#N/A</v>
      </c>
      <c r="J1519" s="27" t="e">
        <f>VLOOKUP($B1519,三大法人買賣超!$A$4:$I$500,9,FALSE)</f>
        <v>#N/A</v>
      </c>
      <c r="K1519" s="37">
        <f>新台幣匯率美元指數!B1520</f>
        <v>0</v>
      </c>
      <c r="L1519" s="38">
        <f>新台幣匯率美元指數!C1520</f>
        <v>0</v>
      </c>
      <c r="M1519" s="39">
        <f>新台幣匯率美元指數!D1520</f>
        <v>0</v>
      </c>
      <c r="N1519" s="27" t="e">
        <f>VLOOKUP($B1519,外資期貨未平倉口數!$A$4:$M$499,4,FALSE)</f>
        <v>#N/A</v>
      </c>
      <c r="O1519" s="27" t="e">
        <f>VLOOKUP($B1519,外資期貨未平倉口數!$A$4:$M$499,9,FALSE)</f>
        <v>#N/A</v>
      </c>
      <c r="P1519" s="27" t="e">
        <f>VLOOKUP($B1519,外資期貨未平倉口數!$A$4:$M$499,10,FALSE)</f>
        <v>#N/A</v>
      </c>
      <c r="Q1519" s="27" t="e">
        <f>VLOOKUP($B1519,外資期貨未平倉口數!$A$4:$M$499,11,FALSE)</f>
        <v>#N/A</v>
      </c>
      <c r="R1519" s="64" t="e">
        <f>VLOOKUP($B1519,選擇權未平倉餘額!$A$4:$I$500,6,FALSE)</f>
        <v>#N/A</v>
      </c>
      <c r="S1519" s="64" t="e">
        <f>VLOOKUP($B1519,選擇權未平倉餘額!$A$4:$I$500,7,FALSE)</f>
        <v>#N/A</v>
      </c>
      <c r="T1519" s="64" t="e">
        <f>VLOOKUP($B1519,選擇權未平倉餘額!$A$4:$I$500,8,FALSE)</f>
        <v>#N/A</v>
      </c>
      <c r="U1519" s="64" t="e">
        <f>VLOOKUP($B1519,選擇權未平倉餘額!$A$4:$I$500,9,FALSE)</f>
        <v>#N/A</v>
      </c>
      <c r="V1519" s="39" t="e">
        <f>VLOOKUP($B1519,臺指選擇權P_C_Ratios!$A$4:$C$500,3,FALSE)</f>
        <v>#N/A</v>
      </c>
      <c r="W1519" s="41" t="e">
        <f>VLOOKUP($B1519,散戶多空比!$A$6:$L$500,12,FALSE)</f>
        <v>#N/A</v>
      </c>
      <c r="X1519" s="40" t="e">
        <f>VLOOKUP($B1519,期貨大額交易人未沖銷部位!$A$4:$O$499,4,FALSE)</f>
        <v>#N/A</v>
      </c>
      <c r="Y1519" s="40" t="e">
        <f>VLOOKUP($B1519,期貨大額交易人未沖銷部位!$A$4:$O$499,7,FALSE)</f>
        <v>#N/A</v>
      </c>
      <c r="Z1519" s="40" t="e">
        <f>VLOOKUP($B1519,期貨大額交易人未沖銷部位!$A$4:$O$499,10,FALSE)</f>
        <v>#N/A</v>
      </c>
      <c r="AA1519" s="40" t="e">
        <f>VLOOKUP($B1519,期貨大額交易人未沖銷部位!$A$4:$O$499,13,FALSE)</f>
        <v>#N/A</v>
      </c>
      <c r="AB1519" s="40" t="e">
        <f>VLOOKUP($B1519,期貨大額交易人未沖銷部位!$A$4:$O$499,14,FALSE)</f>
        <v>#N/A</v>
      </c>
      <c r="AC1519" s="40" t="e">
        <f>VLOOKUP($B1519,期貨大額交易人未沖銷部位!$A$4:$O$499,15,FALSE)</f>
        <v>#N/A</v>
      </c>
      <c r="AD1519" s="33" t="e">
        <f>VLOOKUP($B1519,三大美股走勢!$A$4:$J$495,4,FALSE)</f>
        <v>#N/A</v>
      </c>
      <c r="AE1519" s="33" t="e">
        <f>VLOOKUP($B1519,三大美股走勢!$A$4:$J$495,7,FALSE)</f>
        <v>#N/A</v>
      </c>
      <c r="AF1519" s="33" t="e">
        <f>VLOOKUP($B1519,三大美股走勢!$A$4:$J$495,10,FALSE)</f>
        <v>#N/A</v>
      </c>
    </row>
    <row r="1520" spans="2:32">
      <c r="B1520" s="32">
        <v>44299</v>
      </c>
      <c r="C1520" s="33" t="e">
        <f>VLOOKUP($B1520,大盤與近月台指!$A$4:$I$499,2,FALSE)</f>
        <v>#N/A</v>
      </c>
      <c r="D1520" s="34" t="e">
        <f>VLOOKUP($B1520,大盤與近月台指!$A$4:$I$499,3,FALSE)</f>
        <v>#N/A</v>
      </c>
      <c r="E1520" s="35" t="e">
        <f>VLOOKUP($B1520,大盤與近月台指!$A$4:$I$499,4,FALSE)</f>
        <v>#N/A</v>
      </c>
      <c r="F1520" s="33" t="e">
        <f>VLOOKUP($B1520,大盤與近月台指!$A$4:$I$499,5,FALSE)</f>
        <v>#N/A</v>
      </c>
      <c r="G1520" s="49" t="e">
        <f>VLOOKUP($B1520,三大法人買賣超!$A$4:$I$500,3,FALSE)</f>
        <v>#N/A</v>
      </c>
      <c r="H1520" s="34" t="e">
        <f>VLOOKUP($B1520,三大法人買賣超!$A$4:$I$500,5,FALSE)</f>
        <v>#N/A</v>
      </c>
      <c r="I1520" s="27" t="e">
        <f>VLOOKUP($B1520,三大法人買賣超!$A$4:$I$500,7,FALSE)</f>
        <v>#N/A</v>
      </c>
      <c r="J1520" s="27" t="e">
        <f>VLOOKUP($B1520,三大法人買賣超!$A$4:$I$500,9,FALSE)</f>
        <v>#N/A</v>
      </c>
      <c r="K1520" s="37">
        <f>新台幣匯率美元指數!B1521</f>
        <v>0</v>
      </c>
      <c r="L1520" s="38">
        <f>新台幣匯率美元指數!C1521</f>
        <v>0</v>
      </c>
      <c r="M1520" s="39">
        <f>新台幣匯率美元指數!D1521</f>
        <v>0</v>
      </c>
      <c r="N1520" s="27" t="e">
        <f>VLOOKUP($B1520,外資期貨未平倉口數!$A$4:$M$499,4,FALSE)</f>
        <v>#N/A</v>
      </c>
      <c r="O1520" s="27" t="e">
        <f>VLOOKUP($B1520,外資期貨未平倉口數!$A$4:$M$499,9,FALSE)</f>
        <v>#N/A</v>
      </c>
      <c r="P1520" s="27" t="e">
        <f>VLOOKUP($B1520,外資期貨未平倉口數!$A$4:$M$499,10,FALSE)</f>
        <v>#N/A</v>
      </c>
      <c r="Q1520" s="27" t="e">
        <f>VLOOKUP($B1520,外資期貨未平倉口數!$A$4:$M$499,11,FALSE)</f>
        <v>#N/A</v>
      </c>
      <c r="R1520" s="64" t="e">
        <f>VLOOKUP($B1520,選擇權未平倉餘額!$A$4:$I$500,6,FALSE)</f>
        <v>#N/A</v>
      </c>
      <c r="S1520" s="64" t="e">
        <f>VLOOKUP($B1520,選擇權未平倉餘額!$A$4:$I$500,7,FALSE)</f>
        <v>#N/A</v>
      </c>
      <c r="T1520" s="64" t="e">
        <f>VLOOKUP($B1520,選擇權未平倉餘額!$A$4:$I$500,8,FALSE)</f>
        <v>#N/A</v>
      </c>
      <c r="U1520" s="64" t="e">
        <f>VLOOKUP($B1520,選擇權未平倉餘額!$A$4:$I$500,9,FALSE)</f>
        <v>#N/A</v>
      </c>
      <c r="V1520" s="39" t="e">
        <f>VLOOKUP($B1520,臺指選擇權P_C_Ratios!$A$4:$C$500,3,FALSE)</f>
        <v>#N/A</v>
      </c>
      <c r="W1520" s="41" t="e">
        <f>VLOOKUP($B1520,散戶多空比!$A$6:$L$500,12,FALSE)</f>
        <v>#N/A</v>
      </c>
      <c r="X1520" s="40" t="e">
        <f>VLOOKUP($B1520,期貨大額交易人未沖銷部位!$A$4:$O$499,4,FALSE)</f>
        <v>#N/A</v>
      </c>
      <c r="Y1520" s="40" t="e">
        <f>VLOOKUP($B1520,期貨大額交易人未沖銷部位!$A$4:$O$499,7,FALSE)</f>
        <v>#N/A</v>
      </c>
      <c r="Z1520" s="40" t="e">
        <f>VLOOKUP($B1520,期貨大額交易人未沖銷部位!$A$4:$O$499,10,FALSE)</f>
        <v>#N/A</v>
      </c>
      <c r="AA1520" s="40" t="e">
        <f>VLOOKUP($B1520,期貨大額交易人未沖銷部位!$A$4:$O$499,13,FALSE)</f>
        <v>#N/A</v>
      </c>
      <c r="AB1520" s="40" t="e">
        <f>VLOOKUP($B1520,期貨大額交易人未沖銷部位!$A$4:$O$499,14,FALSE)</f>
        <v>#N/A</v>
      </c>
      <c r="AC1520" s="40" t="e">
        <f>VLOOKUP($B1520,期貨大額交易人未沖銷部位!$A$4:$O$499,15,FALSE)</f>
        <v>#N/A</v>
      </c>
      <c r="AD1520" s="33" t="e">
        <f>VLOOKUP($B1520,三大美股走勢!$A$4:$J$495,4,FALSE)</f>
        <v>#N/A</v>
      </c>
      <c r="AE1520" s="33" t="e">
        <f>VLOOKUP($B1520,三大美股走勢!$A$4:$J$495,7,FALSE)</f>
        <v>#N/A</v>
      </c>
      <c r="AF1520" s="33" t="e">
        <f>VLOOKUP($B1520,三大美股走勢!$A$4:$J$495,10,FALSE)</f>
        <v>#N/A</v>
      </c>
    </row>
    <row r="1521" spans="2:32">
      <c r="B1521" s="32">
        <v>44300</v>
      </c>
      <c r="C1521" s="33" t="e">
        <f>VLOOKUP($B1521,大盤與近月台指!$A$4:$I$499,2,FALSE)</f>
        <v>#N/A</v>
      </c>
      <c r="D1521" s="34" t="e">
        <f>VLOOKUP($B1521,大盤與近月台指!$A$4:$I$499,3,FALSE)</f>
        <v>#N/A</v>
      </c>
      <c r="E1521" s="35" t="e">
        <f>VLOOKUP($B1521,大盤與近月台指!$A$4:$I$499,4,FALSE)</f>
        <v>#N/A</v>
      </c>
      <c r="F1521" s="33" t="e">
        <f>VLOOKUP($B1521,大盤與近月台指!$A$4:$I$499,5,FALSE)</f>
        <v>#N/A</v>
      </c>
      <c r="G1521" s="49" t="e">
        <f>VLOOKUP($B1521,三大法人買賣超!$A$4:$I$500,3,FALSE)</f>
        <v>#N/A</v>
      </c>
      <c r="H1521" s="34" t="e">
        <f>VLOOKUP($B1521,三大法人買賣超!$A$4:$I$500,5,FALSE)</f>
        <v>#N/A</v>
      </c>
      <c r="I1521" s="27" t="e">
        <f>VLOOKUP($B1521,三大法人買賣超!$A$4:$I$500,7,FALSE)</f>
        <v>#N/A</v>
      </c>
      <c r="J1521" s="27" t="e">
        <f>VLOOKUP($B1521,三大法人買賣超!$A$4:$I$500,9,FALSE)</f>
        <v>#N/A</v>
      </c>
      <c r="K1521" s="37">
        <f>新台幣匯率美元指數!B1522</f>
        <v>0</v>
      </c>
      <c r="L1521" s="38">
        <f>新台幣匯率美元指數!C1522</f>
        <v>0</v>
      </c>
      <c r="M1521" s="39">
        <f>新台幣匯率美元指數!D1522</f>
        <v>0</v>
      </c>
      <c r="N1521" s="27" t="e">
        <f>VLOOKUP($B1521,外資期貨未平倉口數!$A$4:$M$499,4,FALSE)</f>
        <v>#N/A</v>
      </c>
      <c r="O1521" s="27" t="e">
        <f>VLOOKUP($B1521,外資期貨未平倉口數!$A$4:$M$499,9,FALSE)</f>
        <v>#N/A</v>
      </c>
      <c r="P1521" s="27" t="e">
        <f>VLOOKUP($B1521,外資期貨未平倉口數!$A$4:$M$499,10,FALSE)</f>
        <v>#N/A</v>
      </c>
      <c r="Q1521" s="27" t="e">
        <f>VLOOKUP($B1521,外資期貨未平倉口數!$A$4:$M$499,11,FALSE)</f>
        <v>#N/A</v>
      </c>
      <c r="R1521" s="64" t="e">
        <f>VLOOKUP($B1521,選擇權未平倉餘額!$A$4:$I$500,6,FALSE)</f>
        <v>#N/A</v>
      </c>
      <c r="S1521" s="64" t="e">
        <f>VLOOKUP($B1521,選擇權未平倉餘額!$A$4:$I$500,7,FALSE)</f>
        <v>#N/A</v>
      </c>
      <c r="T1521" s="64" t="e">
        <f>VLOOKUP($B1521,選擇權未平倉餘額!$A$4:$I$500,8,FALSE)</f>
        <v>#N/A</v>
      </c>
      <c r="U1521" s="64" t="e">
        <f>VLOOKUP($B1521,選擇權未平倉餘額!$A$4:$I$500,9,FALSE)</f>
        <v>#N/A</v>
      </c>
      <c r="V1521" s="39" t="e">
        <f>VLOOKUP($B1521,臺指選擇權P_C_Ratios!$A$4:$C$500,3,FALSE)</f>
        <v>#N/A</v>
      </c>
      <c r="W1521" s="41" t="e">
        <f>VLOOKUP($B1521,散戶多空比!$A$6:$L$500,12,FALSE)</f>
        <v>#N/A</v>
      </c>
      <c r="X1521" s="40" t="e">
        <f>VLOOKUP($B1521,期貨大額交易人未沖銷部位!$A$4:$O$499,4,FALSE)</f>
        <v>#N/A</v>
      </c>
      <c r="Y1521" s="40" t="e">
        <f>VLOOKUP($B1521,期貨大額交易人未沖銷部位!$A$4:$O$499,7,FALSE)</f>
        <v>#N/A</v>
      </c>
      <c r="Z1521" s="40" t="e">
        <f>VLOOKUP($B1521,期貨大額交易人未沖銷部位!$A$4:$O$499,10,FALSE)</f>
        <v>#N/A</v>
      </c>
      <c r="AA1521" s="40" t="e">
        <f>VLOOKUP($B1521,期貨大額交易人未沖銷部位!$A$4:$O$499,13,FALSE)</f>
        <v>#N/A</v>
      </c>
      <c r="AB1521" s="40" t="e">
        <f>VLOOKUP($B1521,期貨大額交易人未沖銷部位!$A$4:$O$499,14,FALSE)</f>
        <v>#N/A</v>
      </c>
      <c r="AC1521" s="40" t="e">
        <f>VLOOKUP($B1521,期貨大額交易人未沖銷部位!$A$4:$O$499,15,FALSE)</f>
        <v>#N/A</v>
      </c>
      <c r="AD1521" s="33" t="e">
        <f>VLOOKUP($B1521,三大美股走勢!$A$4:$J$495,4,FALSE)</f>
        <v>#N/A</v>
      </c>
      <c r="AE1521" s="33" t="e">
        <f>VLOOKUP($B1521,三大美股走勢!$A$4:$J$495,7,FALSE)</f>
        <v>#N/A</v>
      </c>
      <c r="AF1521" s="33" t="e">
        <f>VLOOKUP($B1521,三大美股走勢!$A$4:$J$495,10,FALSE)</f>
        <v>#N/A</v>
      </c>
    </row>
    <row r="1522" spans="2:32">
      <c r="B1522" s="32">
        <v>44301</v>
      </c>
      <c r="C1522" s="33" t="e">
        <f>VLOOKUP($B1522,大盤與近月台指!$A$4:$I$499,2,FALSE)</f>
        <v>#N/A</v>
      </c>
      <c r="D1522" s="34" t="e">
        <f>VLOOKUP($B1522,大盤與近月台指!$A$4:$I$499,3,FALSE)</f>
        <v>#N/A</v>
      </c>
      <c r="E1522" s="35" t="e">
        <f>VLOOKUP($B1522,大盤與近月台指!$A$4:$I$499,4,FALSE)</f>
        <v>#N/A</v>
      </c>
      <c r="F1522" s="33" t="e">
        <f>VLOOKUP($B1522,大盤與近月台指!$A$4:$I$499,5,FALSE)</f>
        <v>#N/A</v>
      </c>
      <c r="G1522" s="49" t="e">
        <f>VLOOKUP($B1522,三大法人買賣超!$A$4:$I$500,3,FALSE)</f>
        <v>#N/A</v>
      </c>
      <c r="H1522" s="34" t="e">
        <f>VLOOKUP($B1522,三大法人買賣超!$A$4:$I$500,5,FALSE)</f>
        <v>#N/A</v>
      </c>
      <c r="I1522" s="27" t="e">
        <f>VLOOKUP($B1522,三大法人買賣超!$A$4:$I$500,7,FALSE)</f>
        <v>#N/A</v>
      </c>
      <c r="J1522" s="27" t="e">
        <f>VLOOKUP($B1522,三大法人買賣超!$A$4:$I$500,9,FALSE)</f>
        <v>#N/A</v>
      </c>
      <c r="K1522" s="37">
        <f>新台幣匯率美元指數!B1523</f>
        <v>0</v>
      </c>
      <c r="L1522" s="38">
        <f>新台幣匯率美元指數!C1523</f>
        <v>0</v>
      </c>
      <c r="M1522" s="39">
        <f>新台幣匯率美元指數!D1523</f>
        <v>0</v>
      </c>
      <c r="N1522" s="27" t="e">
        <f>VLOOKUP($B1522,外資期貨未平倉口數!$A$4:$M$499,4,FALSE)</f>
        <v>#N/A</v>
      </c>
      <c r="O1522" s="27" t="e">
        <f>VLOOKUP($B1522,外資期貨未平倉口數!$A$4:$M$499,9,FALSE)</f>
        <v>#N/A</v>
      </c>
      <c r="P1522" s="27" t="e">
        <f>VLOOKUP($B1522,外資期貨未平倉口數!$A$4:$M$499,10,FALSE)</f>
        <v>#N/A</v>
      </c>
      <c r="Q1522" s="27" t="e">
        <f>VLOOKUP($B1522,外資期貨未平倉口數!$A$4:$M$499,11,FALSE)</f>
        <v>#N/A</v>
      </c>
      <c r="R1522" s="64" t="e">
        <f>VLOOKUP($B1522,選擇權未平倉餘額!$A$4:$I$500,6,FALSE)</f>
        <v>#N/A</v>
      </c>
      <c r="S1522" s="64" t="e">
        <f>VLOOKUP($B1522,選擇權未平倉餘額!$A$4:$I$500,7,FALSE)</f>
        <v>#N/A</v>
      </c>
      <c r="T1522" s="64" t="e">
        <f>VLOOKUP($B1522,選擇權未平倉餘額!$A$4:$I$500,8,FALSE)</f>
        <v>#N/A</v>
      </c>
      <c r="U1522" s="64" t="e">
        <f>VLOOKUP($B1522,選擇權未平倉餘額!$A$4:$I$500,9,FALSE)</f>
        <v>#N/A</v>
      </c>
      <c r="V1522" s="39" t="e">
        <f>VLOOKUP($B1522,臺指選擇權P_C_Ratios!$A$4:$C$500,3,FALSE)</f>
        <v>#N/A</v>
      </c>
      <c r="W1522" s="41" t="e">
        <f>VLOOKUP($B1522,散戶多空比!$A$6:$L$500,12,FALSE)</f>
        <v>#N/A</v>
      </c>
      <c r="X1522" s="40" t="e">
        <f>VLOOKUP($B1522,期貨大額交易人未沖銷部位!$A$4:$O$499,4,FALSE)</f>
        <v>#N/A</v>
      </c>
      <c r="Y1522" s="40" t="e">
        <f>VLOOKUP($B1522,期貨大額交易人未沖銷部位!$A$4:$O$499,7,FALSE)</f>
        <v>#N/A</v>
      </c>
      <c r="Z1522" s="40" t="e">
        <f>VLOOKUP($B1522,期貨大額交易人未沖銷部位!$A$4:$O$499,10,FALSE)</f>
        <v>#N/A</v>
      </c>
      <c r="AA1522" s="40" t="e">
        <f>VLOOKUP($B1522,期貨大額交易人未沖銷部位!$A$4:$O$499,13,FALSE)</f>
        <v>#N/A</v>
      </c>
      <c r="AB1522" s="40" t="e">
        <f>VLOOKUP($B1522,期貨大額交易人未沖銷部位!$A$4:$O$499,14,FALSE)</f>
        <v>#N/A</v>
      </c>
      <c r="AC1522" s="40" t="e">
        <f>VLOOKUP($B1522,期貨大額交易人未沖銷部位!$A$4:$O$499,15,FALSE)</f>
        <v>#N/A</v>
      </c>
      <c r="AD1522" s="33" t="e">
        <f>VLOOKUP($B1522,三大美股走勢!$A$4:$J$495,4,FALSE)</f>
        <v>#N/A</v>
      </c>
      <c r="AE1522" s="33" t="e">
        <f>VLOOKUP($B1522,三大美股走勢!$A$4:$J$495,7,FALSE)</f>
        <v>#N/A</v>
      </c>
      <c r="AF1522" s="33" t="e">
        <f>VLOOKUP($B1522,三大美股走勢!$A$4:$J$495,10,FALSE)</f>
        <v>#N/A</v>
      </c>
    </row>
    <row r="1523" spans="2:32">
      <c r="B1523" s="32">
        <v>44302</v>
      </c>
      <c r="C1523" s="33" t="e">
        <f>VLOOKUP($B1523,大盤與近月台指!$A$4:$I$499,2,FALSE)</f>
        <v>#N/A</v>
      </c>
      <c r="D1523" s="34" t="e">
        <f>VLOOKUP($B1523,大盤與近月台指!$A$4:$I$499,3,FALSE)</f>
        <v>#N/A</v>
      </c>
      <c r="E1523" s="35" t="e">
        <f>VLOOKUP($B1523,大盤與近月台指!$A$4:$I$499,4,FALSE)</f>
        <v>#N/A</v>
      </c>
      <c r="F1523" s="33" t="e">
        <f>VLOOKUP($B1523,大盤與近月台指!$A$4:$I$499,5,FALSE)</f>
        <v>#N/A</v>
      </c>
      <c r="G1523" s="49" t="e">
        <f>VLOOKUP($B1523,三大法人買賣超!$A$4:$I$500,3,FALSE)</f>
        <v>#N/A</v>
      </c>
      <c r="H1523" s="34" t="e">
        <f>VLOOKUP($B1523,三大法人買賣超!$A$4:$I$500,5,FALSE)</f>
        <v>#N/A</v>
      </c>
      <c r="I1523" s="27" t="e">
        <f>VLOOKUP($B1523,三大法人買賣超!$A$4:$I$500,7,FALSE)</f>
        <v>#N/A</v>
      </c>
      <c r="J1523" s="27" t="e">
        <f>VLOOKUP($B1523,三大法人買賣超!$A$4:$I$500,9,FALSE)</f>
        <v>#N/A</v>
      </c>
      <c r="K1523" s="37">
        <f>新台幣匯率美元指數!B1524</f>
        <v>0</v>
      </c>
      <c r="L1523" s="38">
        <f>新台幣匯率美元指數!C1524</f>
        <v>0</v>
      </c>
      <c r="M1523" s="39">
        <f>新台幣匯率美元指數!D1524</f>
        <v>0</v>
      </c>
      <c r="N1523" s="27" t="e">
        <f>VLOOKUP($B1523,外資期貨未平倉口數!$A$4:$M$499,4,FALSE)</f>
        <v>#N/A</v>
      </c>
      <c r="O1523" s="27" t="e">
        <f>VLOOKUP($B1523,外資期貨未平倉口數!$A$4:$M$499,9,FALSE)</f>
        <v>#N/A</v>
      </c>
      <c r="P1523" s="27" t="e">
        <f>VLOOKUP($B1523,外資期貨未平倉口數!$A$4:$M$499,10,FALSE)</f>
        <v>#N/A</v>
      </c>
      <c r="Q1523" s="27" t="e">
        <f>VLOOKUP($B1523,外資期貨未平倉口數!$A$4:$M$499,11,FALSE)</f>
        <v>#N/A</v>
      </c>
      <c r="R1523" s="64" t="e">
        <f>VLOOKUP($B1523,選擇權未平倉餘額!$A$4:$I$500,6,FALSE)</f>
        <v>#N/A</v>
      </c>
      <c r="S1523" s="64" t="e">
        <f>VLOOKUP($B1523,選擇權未平倉餘額!$A$4:$I$500,7,FALSE)</f>
        <v>#N/A</v>
      </c>
      <c r="T1523" s="64" t="e">
        <f>VLOOKUP($B1523,選擇權未平倉餘額!$A$4:$I$500,8,FALSE)</f>
        <v>#N/A</v>
      </c>
      <c r="U1523" s="64" t="e">
        <f>VLOOKUP($B1523,選擇權未平倉餘額!$A$4:$I$500,9,FALSE)</f>
        <v>#N/A</v>
      </c>
      <c r="V1523" s="39" t="e">
        <f>VLOOKUP($B1523,臺指選擇權P_C_Ratios!$A$4:$C$500,3,FALSE)</f>
        <v>#N/A</v>
      </c>
      <c r="W1523" s="41" t="e">
        <f>VLOOKUP($B1523,散戶多空比!$A$6:$L$500,12,FALSE)</f>
        <v>#N/A</v>
      </c>
      <c r="X1523" s="40" t="e">
        <f>VLOOKUP($B1523,期貨大額交易人未沖銷部位!$A$4:$O$499,4,FALSE)</f>
        <v>#N/A</v>
      </c>
      <c r="Y1523" s="40" t="e">
        <f>VLOOKUP($B1523,期貨大額交易人未沖銷部位!$A$4:$O$499,7,FALSE)</f>
        <v>#N/A</v>
      </c>
      <c r="Z1523" s="40" t="e">
        <f>VLOOKUP($B1523,期貨大額交易人未沖銷部位!$A$4:$O$499,10,FALSE)</f>
        <v>#N/A</v>
      </c>
      <c r="AA1523" s="40" t="e">
        <f>VLOOKUP($B1523,期貨大額交易人未沖銷部位!$A$4:$O$499,13,FALSE)</f>
        <v>#N/A</v>
      </c>
      <c r="AB1523" s="40" t="e">
        <f>VLOOKUP($B1523,期貨大額交易人未沖銷部位!$A$4:$O$499,14,FALSE)</f>
        <v>#N/A</v>
      </c>
      <c r="AC1523" s="40" t="e">
        <f>VLOOKUP($B1523,期貨大額交易人未沖銷部位!$A$4:$O$499,15,FALSE)</f>
        <v>#N/A</v>
      </c>
      <c r="AD1523" s="33" t="e">
        <f>VLOOKUP($B1523,三大美股走勢!$A$4:$J$495,4,FALSE)</f>
        <v>#N/A</v>
      </c>
      <c r="AE1523" s="33" t="e">
        <f>VLOOKUP($B1523,三大美股走勢!$A$4:$J$495,7,FALSE)</f>
        <v>#N/A</v>
      </c>
      <c r="AF1523" s="33" t="e">
        <f>VLOOKUP($B1523,三大美股走勢!$A$4:$J$495,10,FALSE)</f>
        <v>#N/A</v>
      </c>
    </row>
    <row r="1524" spans="2:32">
      <c r="B1524" s="32">
        <v>44303</v>
      </c>
      <c r="C1524" s="33" t="e">
        <f>VLOOKUP($B1524,大盤與近月台指!$A$4:$I$499,2,FALSE)</f>
        <v>#N/A</v>
      </c>
      <c r="D1524" s="34" t="e">
        <f>VLOOKUP($B1524,大盤與近月台指!$A$4:$I$499,3,FALSE)</f>
        <v>#N/A</v>
      </c>
      <c r="E1524" s="35" t="e">
        <f>VLOOKUP($B1524,大盤與近月台指!$A$4:$I$499,4,FALSE)</f>
        <v>#N/A</v>
      </c>
      <c r="F1524" s="33" t="e">
        <f>VLOOKUP($B1524,大盤與近月台指!$A$4:$I$499,5,FALSE)</f>
        <v>#N/A</v>
      </c>
      <c r="G1524" s="49" t="e">
        <f>VLOOKUP($B1524,三大法人買賣超!$A$4:$I$500,3,FALSE)</f>
        <v>#N/A</v>
      </c>
      <c r="H1524" s="34" t="e">
        <f>VLOOKUP($B1524,三大法人買賣超!$A$4:$I$500,5,FALSE)</f>
        <v>#N/A</v>
      </c>
      <c r="I1524" s="27" t="e">
        <f>VLOOKUP($B1524,三大法人買賣超!$A$4:$I$500,7,FALSE)</f>
        <v>#N/A</v>
      </c>
      <c r="J1524" s="27" t="e">
        <f>VLOOKUP($B1524,三大法人買賣超!$A$4:$I$500,9,FALSE)</f>
        <v>#N/A</v>
      </c>
      <c r="K1524" s="37">
        <f>新台幣匯率美元指數!B1525</f>
        <v>0</v>
      </c>
      <c r="L1524" s="38">
        <f>新台幣匯率美元指數!C1525</f>
        <v>0</v>
      </c>
      <c r="M1524" s="39">
        <f>新台幣匯率美元指數!D1525</f>
        <v>0</v>
      </c>
      <c r="N1524" s="27" t="e">
        <f>VLOOKUP($B1524,外資期貨未平倉口數!$A$4:$M$499,4,FALSE)</f>
        <v>#N/A</v>
      </c>
      <c r="O1524" s="27" t="e">
        <f>VLOOKUP($B1524,外資期貨未平倉口數!$A$4:$M$499,9,FALSE)</f>
        <v>#N/A</v>
      </c>
      <c r="P1524" s="27" t="e">
        <f>VLOOKUP($B1524,外資期貨未平倉口數!$A$4:$M$499,10,FALSE)</f>
        <v>#N/A</v>
      </c>
      <c r="Q1524" s="27" t="e">
        <f>VLOOKUP($B1524,外資期貨未平倉口數!$A$4:$M$499,11,FALSE)</f>
        <v>#N/A</v>
      </c>
      <c r="R1524" s="64" t="e">
        <f>VLOOKUP($B1524,選擇權未平倉餘額!$A$4:$I$500,6,FALSE)</f>
        <v>#N/A</v>
      </c>
      <c r="S1524" s="64" t="e">
        <f>VLOOKUP($B1524,選擇權未平倉餘額!$A$4:$I$500,7,FALSE)</f>
        <v>#N/A</v>
      </c>
      <c r="T1524" s="64" t="e">
        <f>VLOOKUP($B1524,選擇權未平倉餘額!$A$4:$I$500,8,FALSE)</f>
        <v>#N/A</v>
      </c>
      <c r="U1524" s="64" t="e">
        <f>VLOOKUP($B1524,選擇權未平倉餘額!$A$4:$I$500,9,FALSE)</f>
        <v>#N/A</v>
      </c>
      <c r="V1524" s="39" t="e">
        <f>VLOOKUP($B1524,臺指選擇權P_C_Ratios!$A$4:$C$500,3,FALSE)</f>
        <v>#N/A</v>
      </c>
      <c r="W1524" s="41" t="e">
        <f>VLOOKUP($B1524,散戶多空比!$A$6:$L$500,12,FALSE)</f>
        <v>#N/A</v>
      </c>
      <c r="X1524" s="40" t="e">
        <f>VLOOKUP($B1524,期貨大額交易人未沖銷部位!$A$4:$O$499,4,FALSE)</f>
        <v>#N/A</v>
      </c>
      <c r="Y1524" s="40" t="e">
        <f>VLOOKUP($B1524,期貨大額交易人未沖銷部位!$A$4:$O$499,7,FALSE)</f>
        <v>#N/A</v>
      </c>
      <c r="Z1524" s="40" t="e">
        <f>VLOOKUP($B1524,期貨大額交易人未沖銷部位!$A$4:$O$499,10,FALSE)</f>
        <v>#N/A</v>
      </c>
      <c r="AA1524" s="40" t="e">
        <f>VLOOKUP($B1524,期貨大額交易人未沖銷部位!$A$4:$O$499,13,FALSE)</f>
        <v>#N/A</v>
      </c>
      <c r="AB1524" s="40" t="e">
        <f>VLOOKUP($B1524,期貨大額交易人未沖銷部位!$A$4:$O$499,14,FALSE)</f>
        <v>#N/A</v>
      </c>
      <c r="AC1524" s="40" t="e">
        <f>VLOOKUP($B1524,期貨大額交易人未沖銷部位!$A$4:$O$499,15,FALSE)</f>
        <v>#N/A</v>
      </c>
      <c r="AD1524" s="33" t="e">
        <f>VLOOKUP($B1524,三大美股走勢!$A$4:$J$495,4,FALSE)</f>
        <v>#N/A</v>
      </c>
      <c r="AE1524" s="33" t="e">
        <f>VLOOKUP($B1524,三大美股走勢!$A$4:$J$495,7,FALSE)</f>
        <v>#N/A</v>
      </c>
      <c r="AF1524" s="33" t="e">
        <f>VLOOKUP($B1524,三大美股走勢!$A$4:$J$495,10,FALSE)</f>
        <v>#N/A</v>
      </c>
    </row>
    <row r="1525" spans="2:32">
      <c r="B1525" s="32">
        <v>44304</v>
      </c>
      <c r="C1525" s="33" t="e">
        <f>VLOOKUP($B1525,大盤與近月台指!$A$4:$I$499,2,FALSE)</f>
        <v>#N/A</v>
      </c>
      <c r="D1525" s="34" t="e">
        <f>VLOOKUP($B1525,大盤與近月台指!$A$4:$I$499,3,FALSE)</f>
        <v>#N/A</v>
      </c>
      <c r="E1525" s="35" t="e">
        <f>VLOOKUP($B1525,大盤與近月台指!$A$4:$I$499,4,FALSE)</f>
        <v>#N/A</v>
      </c>
      <c r="F1525" s="33" t="e">
        <f>VLOOKUP($B1525,大盤與近月台指!$A$4:$I$499,5,FALSE)</f>
        <v>#N/A</v>
      </c>
      <c r="G1525" s="49" t="e">
        <f>VLOOKUP($B1525,三大法人買賣超!$A$4:$I$500,3,FALSE)</f>
        <v>#N/A</v>
      </c>
      <c r="H1525" s="34" t="e">
        <f>VLOOKUP($B1525,三大法人買賣超!$A$4:$I$500,5,FALSE)</f>
        <v>#N/A</v>
      </c>
      <c r="I1525" s="27" t="e">
        <f>VLOOKUP($B1525,三大法人買賣超!$A$4:$I$500,7,FALSE)</f>
        <v>#N/A</v>
      </c>
      <c r="J1525" s="27" t="e">
        <f>VLOOKUP($B1525,三大法人買賣超!$A$4:$I$500,9,FALSE)</f>
        <v>#N/A</v>
      </c>
      <c r="K1525" s="37">
        <f>新台幣匯率美元指數!B1526</f>
        <v>0</v>
      </c>
      <c r="L1525" s="38">
        <f>新台幣匯率美元指數!C1526</f>
        <v>0</v>
      </c>
      <c r="M1525" s="39">
        <f>新台幣匯率美元指數!D1526</f>
        <v>0</v>
      </c>
      <c r="N1525" s="27" t="e">
        <f>VLOOKUP($B1525,外資期貨未平倉口數!$A$4:$M$499,4,FALSE)</f>
        <v>#N/A</v>
      </c>
      <c r="O1525" s="27" t="e">
        <f>VLOOKUP($B1525,外資期貨未平倉口數!$A$4:$M$499,9,FALSE)</f>
        <v>#N/A</v>
      </c>
      <c r="P1525" s="27" t="e">
        <f>VLOOKUP($B1525,外資期貨未平倉口數!$A$4:$M$499,10,FALSE)</f>
        <v>#N/A</v>
      </c>
      <c r="Q1525" s="27" t="e">
        <f>VLOOKUP($B1525,外資期貨未平倉口數!$A$4:$M$499,11,FALSE)</f>
        <v>#N/A</v>
      </c>
      <c r="R1525" s="64" t="e">
        <f>VLOOKUP($B1525,選擇權未平倉餘額!$A$4:$I$500,6,FALSE)</f>
        <v>#N/A</v>
      </c>
      <c r="S1525" s="64" t="e">
        <f>VLOOKUP($B1525,選擇權未平倉餘額!$A$4:$I$500,7,FALSE)</f>
        <v>#N/A</v>
      </c>
      <c r="T1525" s="64" t="e">
        <f>VLOOKUP($B1525,選擇權未平倉餘額!$A$4:$I$500,8,FALSE)</f>
        <v>#N/A</v>
      </c>
      <c r="U1525" s="64" t="e">
        <f>VLOOKUP($B1525,選擇權未平倉餘額!$A$4:$I$500,9,FALSE)</f>
        <v>#N/A</v>
      </c>
      <c r="V1525" s="39" t="e">
        <f>VLOOKUP($B1525,臺指選擇權P_C_Ratios!$A$4:$C$500,3,FALSE)</f>
        <v>#N/A</v>
      </c>
      <c r="W1525" s="41" t="e">
        <f>VLOOKUP($B1525,散戶多空比!$A$6:$L$500,12,FALSE)</f>
        <v>#N/A</v>
      </c>
      <c r="X1525" s="40" t="e">
        <f>VLOOKUP($B1525,期貨大額交易人未沖銷部位!$A$4:$O$499,4,FALSE)</f>
        <v>#N/A</v>
      </c>
      <c r="Y1525" s="40" t="e">
        <f>VLOOKUP($B1525,期貨大額交易人未沖銷部位!$A$4:$O$499,7,FALSE)</f>
        <v>#N/A</v>
      </c>
      <c r="Z1525" s="40" t="e">
        <f>VLOOKUP($B1525,期貨大額交易人未沖銷部位!$A$4:$O$499,10,FALSE)</f>
        <v>#N/A</v>
      </c>
      <c r="AA1525" s="40" t="e">
        <f>VLOOKUP($B1525,期貨大額交易人未沖銷部位!$A$4:$O$499,13,FALSE)</f>
        <v>#N/A</v>
      </c>
      <c r="AB1525" s="40" t="e">
        <f>VLOOKUP($B1525,期貨大額交易人未沖銷部位!$A$4:$O$499,14,FALSE)</f>
        <v>#N/A</v>
      </c>
      <c r="AC1525" s="40" t="e">
        <f>VLOOKUP($B1525,期貨大額交易人未沖銷部位!$A$4:$O$499,15,FALSE)</f>
        <v>#N/A</v>
      </c>
      <c r="AD1525" s="33" t="e">
        <f>VLOOKUP($B1525,三大美股走勢!$A$4:$J$495,4,FALSE)</f>
        <v>#N/A</v>
      </c>
      <c r="AE1525" s="33" t="e">
        <f>VLOOKUP($B1525,三大美股走勢!$A$4:$J$495,7,FALSE)</f>
        <v>#N/A</v>
      </c>
      <c r="AF1525" s="33" t="e">
        <f>VLOOKUP($B1525,三大美股走勢!$A$4:$J$495,10,FALSE)</f>
        <v>#N/A</v>
      </c>
    </row>
    <row r="1526" spans="2:32">
      <c r="B1526" s="32">
        <v>44305</v>
      </c>
      <c r="C1526" s="33" t="e">
        <f>VLOOKUP($B1526,大盤與近月台指!$A$4:$I$499,2,FALSE)</f>
        <v>#N/A</v>
      </c>
      <c r="D1526" s="34" t="e">
        <f>VLOOKUP($B1526,大盤與近月台指!$A$4:$I$499,3,FALSE)</f>
        <v>#N/A</v>
      </c>
      <c r="E1526" s="35" t="e">
        <f>VLOOKUP($B1526,大盤與近月台指!$A$4:$I$499,4,FALSE)</f>
        <v>#N/A</v>
      </c>
      <c r="F1526" s="33" t="e">
        <f>VLOOKUP($B1526,大盤與近月台指!$A$4:$I$499,5,FALSE)</f>
        <v>#N/A</v>
      </c>
      <c r="G1526" s="49" t="e">
        <f>VLOOKUP($B1526,三大法人買賣超!$A$4:$I$500,3,FALSE)</f>
        <v>#N/A</v>
      </c>
      <c r="H1526" s="34" t="e">
        <f>VLOOKUP($B1526,三大法人買賣超!$A$4:$I$500,5,FALSE)</f>
        <v>#N/A</v>
      </c>
      <c r="I1526" s="27" t="e">
        <f>VLOOKUP($B1526,三大法人買賣超!$A$4:$I$500,7,FALSE)</f>
        <v>#N/A</v>
      </c>
      <c r="J1526" s="27" t="e">
        <f>VLOOKUP($B1526,三大法人買賣超!$A$4:$I$500,9,FALSE)</f>
        <v>#N/A</v>
      </c>
      <c r="K1526" s="37">
        <f>新台幣匯率美元指數!B1527</f>
        <v>0</v>
      </c>
      <c r="L1526" s="38">
        <f>新台幣匯率美元指數!C1527</f>
        <v>0</v>
      </c>
      <c r="M1526" s="39">
        <f>新台幣匯率美元指數!D1527</f>
        <v>0</v>
      </c>
      <c r="N1526" s="27" t="e">
        <f>VLOOKUP($B1526,外資期貨未平倉口數!$A$4:$M$499,4,FALSE)</f>
        <v>#N/A</v>
      </c>
      <c r="O1526" s="27" t="e">
        <f>VLOOKUP($B1526,外資期貨未平倉口數!$A$4:$M$499,9,FALSE)</f>
        <v>#N/A</v>
      </c>
      <c r="P1526" s="27" t="e">
        <f>VLOOKUP($B1526,外資期貨未平倉口數!$A$4:$M$499,10,FALSE)</f>
        <v>#N/A</v>
      </c>
      <c r="Q1526" s="27" t="e">
        <f>VLOOKUP($B1526,外資期貨未平倉口數!$A$4:$M$499,11,FALSE)</f>
        <v>#N/A</v>
      </c>
      <c r="R1526" s="64" t="e">
        <f>VLOOKUP($B1526,選擇權未平倉餘額!$A$4:$I$500,6,FALSE)</f>
        <v>#N/A</v>
      </c>
      <c r="S1526" s="64" t="e">
        <f>VLOOKUP($B1526,選擇權未平倉餘額!$A$4:$I$500,7,FALSE)</f>
        <v>#N/A</v>
      </c>
      <c r="T1526" s="64" t="e">
        <f>VLOOKUP($B1526,選擇權未平倉餘額!$A$4:$I$500,8,FALSE)</f>
        <v>#N/A</v>
      </c>
      <c r="U1526" s="64" t="e">
        <f>VLOOKUP($B1526,選擇權未平倉餘額!$A$4:$I$500,9,FALSE)</f>
        <v>#N/A</v>
      </c>
      <c r="V1526" s="39" t="e">
        <f>VLOOKUP($B1526,臺指選擇權P_C_Ratios!$A$4:$C$500,3,FALSE)</f>
        <v>#N/A</v>
      </c>
      <c r="W1526" s="41" t="e">
        <f>VLOOKUP($B1526,散戶多空比!$A$6:$L$500,12,FALSE)</f>
        <v>#N/A</v>
      </c>
      <c r="X1526" s="40" t="e">
        <f>VLOOKUP($B1526,期貨大額交易人未沖銷部位!$A$4:$O$499,4,FALSE)</f>
        <v>#N/A</v>
      </c>
      <c r="Y1526" s="40" t="e">
        <f>VLOOKUP($B1526,期貨大額交易人未沖銷部位!$A$4:$O$499,7,FALSE)</f>
        <v>#N/A</v>
      </c>
      <c r="Z1526" s="40" t="e">
        <f>VLOOKUP($B1526,期貨大額交易人未沖銷部位!$A$4:$O$499,10,FALSE)</f>
        <v>#N/A</v>
      </c>
      <c r="AA1526" s="40" t="e">
        <f>VLOOKUP($B1526,期貨大額交易人未沖銷部位!$A$4:$O$499,13,FALSE)</f>
        <v>#N/A</v>
      </c>
      <c r="AB1526" s="40" t="e">
        <f>VLOOKUP($B1526,期貨大額交易人未沖銷部位!$A$4:$O$499,14,FALSE)</f>
        <v>#N/A</v>
      </c>
      <c r="AC1526" s="40" t="e">
        <f>VLOOKUP($B1526,期貨大額交易人未沖銷部位!$A$4:$O$499,15,FALSE)</f>
        <v>#N/A</v>
      </c>
      <c r="AD1526" s="33" t="e">
        <f>VLOOKUP($B1526,三大美股走勢!$A$4:$J$495,4,FALSE)</f>
        <v>#N/A</v>
      </c>
      <c r="AE1526" s="33" t="e">
        <f>VLOOKUP($B1526,三大美股走勢!$A$4:$J$495,7,FALSE)</f>
        <v>#N/A</v>
      </c>
      <c r="AF1526" s="33" t="e">
        <f>VLOOKUP($B1526,三大美股走勢!$A$4:$J$495,10,FALSE)</f>
        <v>#N/A</v>
      </c>
    </row>
    <row r="1527" spans="2:32">
      <c r="B1527" s="32">
        <v>44306</v>
      </c>
      <c r="C1527" s="33" t="e">
        <f>VLOOKUP($B1527,大盤與近月台指!$A$4:$I$499,2,FALSE)</f>
        <v>#N/A</v>
      </c>
      <c r="D1527" s="34" t="e">
        <f>VLOOKUP($B1527,大盤與近月台指!$A$4:$I$499,3,FALSE)</f>
        <v>#N/A</v>
      </c>
      <c r="E1527" s="35" t="e">
        <f>VLOOKUP($B1527,大盤與近月台指!$A$4:$I$499,4,FALSE)</f>
        <v>#N/A</v>
      </c>
      <c r="F1527" s="33" t="e">
        <f>VLOOKUP($B1527,大盤與近月台指!$A$4:$I$499,5,FALSE)</f>
        <v>#N/A</v>
      </c>
      <c r="G1527" s="49" t="e">
        <f>VLOOKUP($B1527,三大法人買賣超!$A$4:$I$500,3,FALSE)</f>
        <v>#N/A</v>
      </c>
      <c r="H1527" s="34" t="e">
        <f>VLOOKUP($B1527,三大法人買賣超!$A$4:$I$500,5,FALSE)</f>
        <v>#N/A</v>
      </c>
      <c r="I1527" s="27" t="e">
        <f>VLOOKUP($B1527,三大法人買賣超!$A$4:$I$500,7,FALSE)</f>
        <v>#N/A</v>
      </c>
      <c r="J1527" s="27" t="e">
        <f>VLOOKUP($B1527,三大法人買賣超!$A$4:$I$500,9,FALSE)</f>
        <v>#N/A</v>
      </c>
      <c r="K1527" s="37">
        <f>新台幣匯率美元指數!B1528</f>
        <v>0</v>
      </c>
      <c r="L1527" s="38">
        <f>新台幣匯率美元指數!C1528</f>
        <v>0</v>
      </c>
      <c r="M1527" s="39">
        <f>新台幣匯率美元指數!D1528</f>
        <v>0</v>
      </c>
      <c r="N1527" s="27" t="e">
        <f>VLOOKUP($B1527,外資期貨未平倉口數!$A$4:$M$499,4,FALSE)</f>
        <v>#N/A</v>
      </c>
      <c r="O1527" s="27" t="e">
        <f>VLOOKUP($B1527,外資期貨未平倉口數!$A$4:$M$499,9,FALSE)</f>
        <v>#N/A</v>
      </c>
      <c r="P1527" s="27" t="e">
        <f>VLOOKUP($B1527,外資期貨未平倉口數!$A$4:$M$499,10,FALSE)</f>
        <v>#N/A</v>
      </c>
      <c r="Q1527" s="27" t="e">
        <f>VLOOKUP($B1527,外資期貨未平倉口數!$A$4:$M$499,11,FALSE)</f>
        <v>#N/A</v>
      </c>
      <c r="R1527" s="64" t="e">
        <f>VLOOKUP($B1527,選擇權未平倉餘額!$A$4:$I$500,6,FALSE)</f>
        <v>#N/A</v>
      </c>
      <c r="S1527" s="64" t="e">
        <f>VLOOKUP($B1527,選擇權未平倉餘額!$A$4:$I$500,7,FALSE)</f>
        <v>#N/A</v>
      </c>
      <c r="T1527" s="64" t="e">
        <f>VLOOKUP($B1527,選擇權未平倉餘額!$A$4:$I$500,8,FALSE)</f>
        <v>#N/A</v>
      </c>
      <c r="U1527" s="64" t="e">
        <f>VLOOKUP($B1527,選擇權未平倉餘額!$A$4:$I$500,9,FALSE)</f>
        <v>#N/A</v>
      </c>
      <c r="V1527" s="39" t="e">
        <f>VLOOKUP($B1527,臺指選擇權P_C_Ratios!$A$4:$C$500,3,FALSE)</f>
        <v>#N/A</v>
      </c>
      <c r="W1527" s="41" t="e">
        <f>VLOOKUP($B1527,散戶多空比!$A$6:$L$500,12,FALSE)</f>
        <v>#N/A</v>
      </c>
      <c r="X1527" s="40" t="e">
        <f>VLOOKUP($B1527,期貨大額交易人未沖銷部位!$A$4:$O$499,4,FALSE)</f>
        <v>#N/A</v>
      </c>
      <c r="Y1527" s="40" t="e">
        <f>VLOOKUP($B1527,期貨大額交易人未沖銷部位!$A$4:$O$499,7,FALSE)</f>
        <v>#N/A</v>
      </c>
      <c r="Z1527" s="40" t="e">
        <f>VLOOKUP($B1527,期貨大額交易人未沖銷部位!$A$4:$O$499,10,FALSE)</f>
        <v>#N/A</v>
      </c>
      <c r="AA1527" s="40" t="e">
        <f>VLOOKUP($B1527,期貨大額交易人未沖銷部位!$A$4:$O$499,13,FALSE)</f>
        <v>#N/A</v>
      </c>
      <c r="AB1527" s="40" t="e">
        <f>VLOOKUP($B1527,期貨大額交易人未沖銷部位!$A$4:$O$499,14,FALSE)</f>
        <v>#N/A</v>
      </c>
      <c r="AC1527" s="40" t="e">
        <f>VLOOKUP($B1527,期貨大額交易人未沖銷部位!$A$4:$O$499,15,FALSE)</f>
        <v>#N/A</v>
      </c>
      <c r="AD1527" s="33" t="e">
        <f>VLOOKUP($B1527,三大美股走勢!$A$4:$J$495,4,FALSE)</f>
        <v>#N/A</v>
      </c>
      <c r="AE1527" s="33" t="e">
        <f>VLOOKUP($B1527,三大美股走勢!$A$4:$J$495,7,FALSE)</f>
        <v>#N/A</v>
      </c>
      <c r="AF1527" s="33" t="e">
        <f>VLOOKUP($B1527,三大美股走勢!$A$4:$J$495,10,FALSE)</f>
        <v>#N/A</v>
      </c>
    </row>
    <row r="1528" spans="2:32">
      <c r="B1528" s="32">
        <v>44307</v>
      </c>
      <c r="C1528" s="33" t="e">
        <f>VLOOKUP($B1528,大盤與近月台指!$A$4:$I$499,2,FALSE)</f>
        <v>#N/A</v>
      </c>
      <c r="D1528" s="34" t="e">
        <f>VLOOKUP($B1528,大盤與近月台指!$A$4:$I$499,3,FALSE)</f>
        <v>#N/A</v>
      </c>
      <c r="E1528" s="35" t="e">
        <f>VLOOKUP($B1528,大盤與近月台指!$A$4:$I$499,4,FALSE)</f>
        <v>#N/A</v>
      </c>
      <c r="F1528" s="33" t="e">
        <f>VLOOKUP($B1528,大盤與近月台指!$A$4:$I$499,5,FALSE)</f>
        <v>#N/A</v>
      </c>
      <c r="G1528" s="49" t="e">
        <f>VLOOKUP($B1528,三大法人買賣超!$A$4:$I$500,3,FALSE)</f>
        <v>#N/A</v>
      </c>
      <c r="H1528" s="34" t="e">
        <f>VLOOKUP($B1528,三大法人買賣超!$A$4:$I$500,5,FALSE)</f>
        <v>#N/A</v>
      </c>
      <c r="I1528" s="27" t="e">
        <f>VLOOKUP($B1528,三大法人買賣超!$A$4:$I$500,7,FALSE)</f>
        <v>#N/A</v>
      </c>
      <c r="J1528" s="27" t="e">
        <f>VLOOKUP($B1528,三大法人買賣超!$A$4:$I$500,9,FALSE)</f>
        <v>#N/A</v>
      </c>
      <c r="K1528" s="37">
        <f>新台幣匯率美元指數!B1529</f>
        <v>0</v>
      </c>
      <c r="L1528" s="38">
        <f>新台幣匯率美元指數!C1529</f>
        <v>0</v>
      </c>
      <c r="M1528" s="39">
        <f>新台幣匯率美元指數!D1529</f>
        <v>0</v>
      </c>
      <c r="N1528" s="27" t="e">
        <f>VLOOKUP($B1528,外資期貨未平倉口數!$A$4:$M$499,4,FALSE)</f>
        <v>#N/A</v>
      </c>
      <c r="O1528" s="27" t="e">
        <f>VLOOKUP($B1528,外資期貨未平倉口數!$A$4:$M$499,9,FALSE)</f>
        <v>#N/A</v>
      </c>
      <c r="P1528" s="27" t="e">
        <f>VLOOKUP($B1528,外資期貨未平倉口數!$A$4:$M$499,10,FALSE)</f>
        <v>#N/A</v>
      </c>
      <c r="Q1528" s="27" t="e">
        <f>VLOOKUP($B1528,外資期貨未平倉口數!$A$4:$M$499,11,FALSE)</f>
        <v>#N/A</v>
      </c>
      <c r="R1528" s="64" t="e">
        <f>VLOOKUP($B1528,選擇權未平倉餘額!$A$4:$I$500,6,FALSE)</f>
        <v>#N/A</v>
      </c>
      <c r="S1528" s="64" t="e">
        <f>VLOOKUP($B1528,選擇權未平倉餘額!$A$4:$I$500,7,FALSE)</f>
        <v>#N/A</v>
      </c>
      <c r="T1528" s="64" t="e">
        <f>VLOOKUP($B1528,選擇權未平倉餘額!$A$4:$I$500,8,FALSE)</f>
        <v>#N/A</v>
      </c>
      <c r="U1528" s="64" t="e">
        <f>VLOOKUP($B1528,選擇權未平倉餘額!$A$4:$I$500,9,FALSE)</f>
        <v>#N/A</v>
      </c>
      <c r="V1528" s="39" t="e">
        <f>VLOOKUP($B1528,臺指選擇權P_C_Ratios!$A$4:$C$500,3,FALSE)</f>
        <v>#N/A</v>
      </c>
      <c r="W1528" s="41" t="e">
        <f>VLOOKUP($B1528,散戶多空比!$A$6:$L$500,12,FALSE)</f>
        <v>#N/A</v>
      </c>
      <c r="X1528" s="40" t="e">
        <f>VLOOKUP($B1528,期貨大額交易人未沖銷部位!$A$4:$O$499,4,FALSE)</f>
        <v>#N/A</v>
      </c>
      <c r="Y1528" s="40" t="e">
        <f>VLOOKUP($B1528,期貨大額交易人未沖銷部位!$A$4:$O$499,7,FALSE)</f>
        <v>#N/A</v>
      </c>
      <c r="Z1528" s="40" t="e">
        <f>VLOOKUP($B1528,期貨大額交易人未沖銷部位!$A$4:$O$499,10,FALSE)</f>
        <v>#N/A</v>
      </c>
      <c r="AA1528" s="40" t="e">
        <f>VLOOKUP($B1528,期貨大額交易人未沖銷部位!$A$4:$O$499,13,FALSE)</f>
        <v>#N/A</v>
      </c>
      <c r="AB1528" s="40" t="e">
        <f>VLOOKUP($B1528,期貨大額交易人未沖銷部位!$A$4:$O$499,14,FALSE)</f>
        <v>#N/A</v>
      </c>
      <c r="AC1528" s="40" t="e">
        <f>VLOOKUP($B1528,期貨大額交易人未沖銷部位!$A$4:$O$499,15,FALSE)</f>
        <v>#N/A</v>
      </c>
      <c r="AD1528" s="33" t="e">
        <f>VLOOKUP($B1528,三大美股走勢!$A$4:$J$495,4,FALSE)</f>
        <v>#N/A</v>
      </c>
      <c r="AE1528" s="33" t="e">
        <f>VLOOKUP($B1528,三大美股走勢!$A$4:$J$495,7,FALSE)</f>
        <v>#N/A</v>
      </c>
      <c r="AF1528" s="33" t="e">
        <f>VLOOKUP($B1528,三大美股走勢!$A$4:$J$495,10,FALSE)</f>
        <v>#N/A</v>
      </c>
    </row>
    <row r="1529" spans="2:32">
      <c r="B1529" s="32">
        <v>44308</v>
      </c>
      <c r="C1529" s="33" t="e">
        <f>VLOOKUP($B1529,大盤與近月台指!$A$4:$I$499,2,FALSE)</f>
        <v>#N/A</v>
      </c>
      <c r="D1529" s="34" t="e">
        <f>VLOOKUP($B1529,大盤與近月台指!$A$4:$I$499,3,FALSE)</f>
        <v>#N/A</v>
      </c>
      <c r="E1529" s="35" t="e">
        <f>VLOOKUP($B1529,大盤與近月台指!$A$4:$I$499,4,FALSE)</f>
        <v>#N/A</v>
      </c>
      <c r="F1529" s="33" t="e">
        <f>VLOOKUP($B1529,大盤與近月台指!$A$4:$I$499,5,FALSE)</f>
        <v>#N/A</v>
      </c>
      <c r="G1529" s="49" t="e">
        <f>VLOOKUP($B1529,三大法人買賣超!$A$4:$I$500,3,FALSE)</f>
        <v>#N/A</v>
      </c>
      <c r="H1529" s="34" t="e">
        <f>VLOOKUP($B1529,三大法人買賣超!$A$4:$I$500,5,FALSE)</f>
        <v>#N/A</v>
      </c>
      <c r="I1529" s="27" t="e">
        <f>VLOOKUP($B1529,三大法人買賣超!$A$4:$I$500,7,FALSE)</f>
        <v>#N/A</v>
      </c>
      <c r="J1529" s="27" t="e">
        <f>VLOOKUP($B1529,三大法人買賣超!$A$4:$I$500,9,FALSE)</f>
        <v>#N/A</v>
      </c>
      <c r="K1529" s="37">
        <f>新台幣匯率美元指數!B1530</f>
        <v>0</v>
      </c>
      <c r="L1529" s="38">
        <f>新台幣匯率美元指數!C1530</f>
        <v>0</v>
      </c>
      <c r="M1529" s="39">
        <f>新台幣匯率美元指數!D1530</f>
        <v>0</v>
      </c>
      <c r="N1529" s="27" t="e">
        <f>VLOOKUP($B1529,外資期貨未平倉口數!$A$4:$M$499,4,FALSE)</f>
        <v>#N/A</v>
      </c>
      <c r="O1529" s="27" t="e">
        <f>VLOOKUP($B1529,外資期貨未平倉口數!$A$4:$M$499,9,FALSE)</f>
        <v>#N/A</v>
      </c>
      <c r="P1529" s="27" t="e">
        <f>VLOOKUP($B1529,外資期貨未平倉口數!$A$4:$M$499,10,FALSE)</f>
        <v>#N/A</v>
      </c>
      <c r="Q1529" s="27" t="e">
        <f>VLOOKUP($B1529,外資期貨未平倉口數!$A$4:$M$499,11,FALSE)</f>
        <v>#N/A</v>
      </c>
      <c r="R1529" s="64" t="e">
        <f>VLOOKUP($B1529,選擇權未平倉餘額!$A$4:$I$500,6,FALSE)</f>
        <v>#N/A</v>
      </c>
      <c r="S1529" s="64" t="e">
        <f>VLOOKUP($B1529,選擇權未平倉餘額!$A$4:$I$500,7,FALSE)</f>
        <v>#N/A</v>
      </c>
      <c r="T1529" s="64" t="e">
        <f>VLOOKUP($B1529,選擇權未平倉餘額!$A$4:$I$500,8,FALSE)</f>
        <v>#N/A</v>
      </c>
      <c r="U1529" s="64" t="e">
        <f>VLOOKUP($B1529,選擇權未平倉餘額!$A$4:$I$500,9,FALSE)</f>
        <v>#N/A</v>
      </c>
      <c r="V1529" s="39" t="e">
        <f>VLOOKUP($B1529,臺指選擇權P_C_Ratios!$A$4:$C$500,3,FALSE)</f>
        <v>#N/A</v>
      </c>
      <c r="W1529" s="41" t="e">
        <f>VLOOKUP($B1529,散戶多空比!$A$6:$L$500,12,FALSE)</f>
        <v>#N/A</v>
      </c>
      <c r="X1529" s="40" t="e">
        <f>VLOOKUP($B1529,期貨大額交易人未沖銷部位!$A$4:$O$499,4,FALSE)</f>
        <v>#N/A</v>
      </c>
      <c r="Y1529" s="40" t="e">
        <f>VLOOKUP($B1529,期貨大額交易人未沖銷部位!$A$4:$O$499,7,FALSE)</f>
        <v>#N/A</v>
      </c>
      <c r="Z1529" s="40" t="e">
        <f>VLOOKUP($B1529,期貨大額交易人未沖銷部位!$A$4:$O$499,10,FALSE)</f>
        <v>#N/A</v>
      </c>
      <c r="AA1529" s="40" t="e">
        <f>VLOOKUP($B1529,期貨大額交易人未沖銷部位!$A$4:$O$499,13,FALSE)</f>
        <v>#N/A</v>
      </c>
      <c r="AB1529" s="40" t="e">
        <f>VLOOKUP($B1529,期貨大額交易人未沖銷部位!$A$4:$O$499,14,FALSE)</f>
        <v>#N/A</v>
      </c>
      <c r="AC1529" s="40" t="e">
        <f>VLOOKUP($B1529,期貨大額交易人未沖銷部位!$A$4:$O$499,15,FALSE)</f>
        <v>#N/A</v>
      </c>
      <c r="AD1529" s="33" t="e">
        <f>VLOOKUP($B1529,三大美股走勢!$A$4:$J$495,4,FALSE)</f>
        <v>#N/A</v>
      </c>
      <c r="AE1529" s="33" t="e">
        <f>VLOOKUP($B1529,三大美股走勢!$A$4:$J$495,7,FALSE)</f>
        <v>#N/A</v>
      </c>
      <c r="AF1529" s="33" t="e">
        <f>VLOOKUP($B1529,三大美股走勢!$A$4:$J$495,10,FALSE)</f>
        <v>#N/A</v>
      </c>
    </row>
    <row r="1530" spans="2:32">
      <c r="B1530" s="32">
        <v>44309</v>
      </c>
      <c r="C1530" s="33" t="e">
        <f>VLOOKUP($B1530,大盤與近月台指!$A$4:$I$499,2,FALSE)</f>
        <v>#N/A</v>
      </c>
      <c r="D1530" s="34" t="e">
        <f>VLOOKUP($B1530,大盤與近月台指!$A$4:$I$499,3,FALSE)</f>
        <v>#N/A</v>
      </c>
      <c r="E1530" s="35" t="e">
        <f>VLOOKUP($B1530,大盤與近月台指!$A$4:$I$499,4,FALSE)</f>
        <v>#N/A</v>
      </c>
      <c r="F1530" s="33" t="e">
        <f>VLOOKUP($B1530,大盤與近月台指!$A$4:$I$499,5,FALSE)</f>
        <v>#N/A</v>
      </c>
      <c r="G1530" s="49" t="e">
        <f>VLOOKUP($B1530,三大法人買賣超!$A$4:$I$500,3,FALSE)</f>
        <v>#N/A</v>
      </c>
      <c r="H1530" s="34" t="e">
        <f>VLOOKUP($B1530,三大法人買賣超!$A$4:$I$500,5,FALSE)</f>
        <v>#N/A</v>
      </c>
      <c r="I1530" s="27" t="e">
        <f>VLOOKUP($B1530,三大法人買賣超!$A$4:$I$500,7,FALSE)</f>
        <v>#N/A</v>
      </c>
      <c r="J1530" s="27" t="e">
        <f>VLOOKUP($B1530,三大法人買賣超!$A$4:$I$500,9,FALSE)</f>
        <v>#N/A</v>
      </c>
      <c r="K1530" s="37">
        <f>新台幣匯率美元指數!B1531</f>
        <v>0</v>
      </c>
      <c r="L1530" s="38">
        <f>新台幣匯率美元指數!C1531</f>
        <v>0</v>
      </c>
      <c r="M1530" s="39">
        <f>新台幣匯率美元指數!D1531</f>
        <v>0</v>
      </c>
      <c r="N1530" s="27" t="e">
        <f>VLOOKUP($B1530,外資期貨未平倉口數!$A$4:$M$499,4,FALSE)</f>
        <v>#N/A</v>
      </c>
      <c r="O1530" s="27" t="e">
        <f>VLOOKUP($B1530,外資期貨未平倉口數!$A$4:$M$499,9,FALSE)</f>
        <v>#N/A</v>
      </c>
      <c r="P1530" s="27" t="e">
        <f>VLOOKUP($B1530,外資期貨未平倉口數!$A$4:$M$499,10,FALSE)</f>
        <v>#N/A</v>
      </c>
      <c r="Q1530" s="27" t="e">
        <f>VLOOKUP($B1530,外資期貨未平倉口數!$A$4:$M$499,11,FALSE)</f>
        <v>#N/A</v>
      </c>
      <c r="R1530" s="64" t="e">
        <f>VLOOKUP($B1530,選擇權未平倉餘額!$A$4:$I$500,6,FALSE)</f>
        <v>#N/A</v>
      </c>
      <c r="S1530" s="64" t="e">
        <f>VLOOKUP($B1530,選擇權未平倉餘額!$A$4:$I$500,7,FALSE)</f>
        <v>#N/A</v>
      </c>
      <c r="T1530" s="64" t="e">
        <f>VLOOKUP($B1530,選擇權未平倉餘額!$A$4:$I$500,8,FALSE)</f>
        <v>#N/A</v>
      </c>
      <c r="U1530" s="64" t="e">
        <f>VLOOKUP($B1530,選擇權未平倉餘額!$A$4:$I$500,9,FALSE)</f>
        <v>#N/A</v>
      </c>
      <c r="V1530" s="39" t="e">
        <f>VLOOKUP($B1530,臺指選擇權P_C_Ratios!$A$4:$C$500,3,FALSE)</f>
        <v>#N/A</v>
      </c>
      <c r="W1530" s="41" t="e">
        <f>VLOOKUP($B1530,散戶多空比!$A$6:$L$500,12,FALSE)</f>
        <v>#N/A</v>
      </c>
      <c r="X1530" s="40" t="e">
        <f>VLOOKUP($B1530,期貨大額交易人未沖銷部位!$A$4:$O$499,4,FALSE)</f>
        <v>#N/A</v>
      </c>
      <c r="Y1530" s="40" t="e">
        <f>VLOOKUP($B1530,期貨大額交易人未沖銷部位!$A$4:$O$499,7,FALSE)</f>
        <v>#N/A</v>
      </c>
      <c r="Z1530" s="40" t="e">
        <f>VLOOKUP($B1530,期貨大額交易人未沖銷部位!$A$4:$O$499,10,FALSE)</f>
        <v>#N/A</v>
      </c>
      <c r="AA1530" s="40" t="e">
        <f>VLOOKUP($B1530,期貨大額交易人未沖銷部位!$A$4:$O$499,13,FALSE)</f>
        <v>#N/A</v>
      </c>
      <c r="AB1530" s="40" t="e">
        <f>VLOOKUP($B1530,期貨大額交易人未沖銷部位!$A$4:$O$499,14,FALSE)</f>
        <v>#N/A</v>
      </c>
      <c r="AC1530" s="40" t="e">
        <f>VLOOKUP($B1530,期貨大額交易人未沖銷部位!$A$4:$O$499,15,FALSE)</f>
        <v>#N/A</v>
      </c>
      <c r="AD1530" s="33" t="e">
        <f>VLOOKUP($B1530,三大美股走勢!$A$4:$J$495,4,FALSE)</f>
        <v>#N/A</v>
      </c>
      <c r="AE1530" s="33" t="e">
        <f>VLOOKUP($B1530,三大美股走勢!$A$4:$J$495,7,FALSE)</f>
        <v>#N/A</v>
      </c>
      <c r="AF1530" s="33" t="e">
        <f>VLOOKUP($B1530,三大美股走勢!$A$4:$J$495,10,FALSE)</f>
        <v>#N/A</v>
      </c>
    </row>
    <row r="1531" spans="2:32">
      <c r="B1531" s="32">
        <v>44310</v>
      </c>
      <c r="C1531" s="33" t="e">
        <f>VLOOKUP($B1531,大盤與近月台指!$A$4:$I$499,2,FALSE)</f>
        <v>#N/A</v>
      </c>
      <c r="D1531" s="34" t="e">
        <f>VLOOKUP($B1531,大盤與近月台指!$A$4:$I$499,3,FALSE)</f>
        <v>#N/A</v>
      </c>
      <c r="E1531" s="35" t="e">
        <f>VLOOKUP($B1531,大盤與近月台指!$A$4:$I$499,4,FALSE)</f>
        <v>#N/A</v>
      </c>
      <c r="F1531" s="33" t="e">
        <f>VLOOKUP($B1531,大盤與近月台指!$A$4:$I$499,5,FALSE)</f>
        <v>#N/A</v>
      </c>
      <c r="G1531" s="49" t="e">
        <f>VLOOKUP($B1531,三大法人買賣超!$A$4:$I$500,3,FALSE)</f>
        <v>#N/A</v>
      </c>
      <c r="H1531" s="34" t="e">
        <f>VLOOKUP($B1531,三大法人買賣超!$A$4:$I$500,5,FALSE)</f>
        <v>#N/A</v>
      </c>
      <c r="I1531" s="27" t="e">
        <f>VLOOKUP($B1531,三大法人買賣超!$A$4:$I$500,7,FALSE)</f>
        <v>#N/A</v>
      </c>
      <c r="J1531" s="27" t="e">
        <f>VLOOKUP($B1531,三大法人買賣超!$A$4:$I$500,9,FALSE)</f>
        <v>#N/A</v>
      </c>
      <c r="K1531" s="37">
        <f>新台幣匯率美元指數!B1532</f>
        <v>0</v>
      </c>
      <c r="L1531" s="38">
        <f>新台幣匯率美元指數!C1532</f>
        <v>0</v>
      </c>
      <c r="M1531" s="39">
        <f>新台幣匯率美元指數!D1532</f>
        <v>0</v>
      </c>
      <c r="N1531" s="27" t="e">
        <f>VLOOKUP($B1531,外資期貨未平倉口數!$A$4:$M$499,4,FALSE)</f>
        <v>#N/A</v>
      </c>
      <c r="O1531" s="27" t="e">
        <f>VLOOKUP($B1531,外資期貨未平倉口數!$A$4:$M$499,9,FALSE)</f>
        <v>#N/A</v>
      </c>
      <c r="P1531" s="27" t="e">
        <f>VLOOKUP($B1531,外資期貨未平倉口數!$A$4:$M$499,10,FALSE)</f>
        <v>#N/A</v>
      </c>
      <c r="Q1531" s="27" t="e">
        <f>VLOOKUP($B1531,外資期貨未平倉口數!$A$4:$M$499,11,FALSE)</f>
        <v>#N/A</v>
      </c>
      <c r="R1531" s="64" t="e">
        <f>VLOOKUP($B1531,選擇權未平倉餘額!$A$4:$I$500,6,FALSE)</f>
        <v>#N/A</v>
      </c>
      <c r="S1531" s="64" t="e">
        <f>VLOOKUP($B1531,選擇權未平倉餘額!$A$4:$I$500,7,FALSE)</f>
        <v>#N/A</v>
      </c>
      <c r="T1531" s="64" t="e">
        <f>VLOOKUP($B1531,選擇權未平倉餘額!$A$4:$I$500,8,FALSE)</f>
        <v>#N/A</v>
      </c>
      <c r="U1531" s="64" t="e">
        <f>VLOOKUP($B1531,選擇權未平倉餘額!$A$4:$I$500,9,FALSE)</f>
        <v>#N/A</v>
      </c>
      <c r="V1531" s="39" t="e">
        <f>VLOOKUP($B1531,臺指選擇權P_C_Ratios!$A$4:$C$500,3,FALSE)</f>
        <v>#N/A</v>
      </c>
      <c r="W1531" s="41" t="e">
        <f>VLOOKUP($B1531,散戶多空比!$A$6:$L$500,12,FALSE)</f>
        <v>#N/A</v>
      </c>
      <c r="X1531" s="40" t="e">
        <f>VLOOKUP($B1531,期貨大額交易人未沖銷部位!$A$4:$O$499,4,FALSE)</f>
        <v>#N/A</v>
      </c>
      <c r="Y1531" s="40" t="e">
        <f>VLOOKUP($B1531,期貨大額交易人未沖銷部位!$A$4:$O$499,7,FALSE)</f>
        <v>#N/A</v>
      </c>
      <c r="Z1531" s="40" t="e">
        <f>VLOOKUP($B1531,期貨大額交易人未沖銷部位!$A$4:$O$499,10,FALSE)</f>
        <v>#N/A</v>
      </c>
      <c r="AA1531" s="40" t="e">
        <f>VLOOKUP($B1531,期貨大額交易人未沖銷部位!$A$4:$O$499,13,FALSE)</f>
        <v>#N/A</v>
      </c>
      <c r="AB1531" s="40" t="e">
        <f>VLOOKUP($B1531,期貨大額交易人未沖銷部位!$A$4:$O$499,14,FALSE)</f>
        <v>#N/A</v>
      </c>
      <c r="AC1531" s="40" t="e">
        <f>VLOOKUP($B1531,期貨大額交易人未沖銷部位!$A$4:$O$499,15,FALSE)</f>
        <v>#N/A</v>
      </c>
      <c r="AD1531" s="33" t="e">
        <f>VLOOKUP($B1531,三大美股走勢!$A$4:$J$495,4,FALSE)</f>
        <v>#N/A</v>
      </c>
      <c r="AE1531" s="33" t="e">
        <f>VLOOKUP($B1531,三大美股走勢!$A$4:$J$495,7,FALSE)</f>
        <v>#N/A</v>
      </c>
      <c r="AF1531" s="33" t="e">
        <f>VLOOKUP($B1531,三大美股走勢!$A$4:$J$495,10,FALSE)</f>
        <v>#N/A</v>
      </c>
    </row>
    <row r="1532" spans="2:32">
      <c r="B1532" s="32">
        <v>44311</v>
      </c>
      <c r="C1532" s="33" t="e">
        <f>VLOOKUP($B1532,大盤與近月台指!$A$4:$I$499,2,FALSE)</f>
        <v>#N/A</v>
      </c>
      <c r="D1532" s="34" t="e">
        <f>VLOOKUP($B1532,大盤與近月台指!$A$4:$I$499,3,FALSE)</f>
        <v>#N/A</v>
      </c>
      <c r="E1532" s="35" t="e">
        <f>VLOOKUP($B1532,大盤與近月台指!$A$4:$I$499,4,FALSE)</f>
        <v>#N/A</v>
      </c>
      <c r="F1532" s="33" t="e">
        <f>VLOOKUP($B1532,大盤與近月台指!$A$4:$I$499,5,FALSE)</f>
        <v>#N/A</v>
      </c>
      <c r="G1532" s="49" t="e">
        <f>VLOOKUP($B1532,三大法人買賣超!$A$4:$I$500,3,FALSE)</f>
        <v>#N/A</v>
      </c>
      <c r="H1532" s="34" t="e">
        <f>VLOOKUP($B1532,三大法人買賣超!$A$4:$I$500,5,FALSE)</f>
        <v>#N/A</v>
      </c>
      <c r="I1532" s="27" t="e">
        <f>VLOOKUP($B1532,三大法人買賣超!$A$4:$I$500,7,FALSE)</f>
        <v>#N/A</v>
      </c>
      <c r="J1532" s="27" t="e">
        <f>VLOOKUP($B1532,三大法人買賣超!$A$4:$I$500,9,FALSE)</f>
        <v>#N/A</v>
      </c>
      <c r="K1532" s="37">
        <f>新台幣匯率美元指數!B1533</f>
        <v>0</v>
      </c>
      <c r="L1532" s="38">
        <f>新台幣匯率美元指數!C1533</f>
        <v>0</v>
      </c>
      <c r="M1532" s="39">
        <f>新台幣匯率美元指數!D1533</f>
        <v>0</v>
      </c>
      <c r="N1532" s="27" t="e">
        <f>VLOOKUP($B1532,外資期貨未平倉口數!$A$4:$M$499,4,FALSE)</f>
        <v>#N/A</v>
      </c>
      <c r="O1532" s="27" t="e">
        <f>VLOOKUP($B1532,外資期貨未平倉口數!$A$4:$M$499,9,FALSE)</f>
        <v>#N/A</v>
      </c>
      <c r="P1532" s="27" t="e">
        <f>VLOOKUP($B1532,外資期貨未平倉口數!$A$4:$M$499,10,FALSE)</f>
        <v>#N/A</v>
      </c>
      <c r="Q1532" s="27" t="e">
        <f>VLOOKUP($B1532,外資期貨未平倉口數!$A$4:$M$499,11,FALSE)</f>
        <v>#N/A</v>
      </c>
      <c r="R1532" s="64" t="e">
        <f>VLOOKUP($B1532,選擇權未平倉餘額!$A$4:$I$500,6,FALSE)</f>
        <v>#N/A</v>
      </c>
      <c r="S1532" s="64" t="e">
        <f>VLOOKUP($B1532,選擇權未平倉餘額!$A$4:$I$500,7,FALSE)</f>
        <v>#N/A</v>
      </c>
      <c r="T1532" s="64" t="e">
        <f>VLOOKUP($B1532,選擇權未平倉餘額!$A$4:$I$500,8,FALSE)</f>
        <v>#N/A</v>
      </c>
      <c r="U1532" s="64" t="e">
        <f>VLOOKUP($B1532,選擇權未平倉餘額!$A$4:$I$500,9,FALSE)</f>
        <v>#N/A</v>
      </c>
      <c r="V1532" s="39" t="e">
        <f>VLOOKUP($B1532,臺指選擇權P_C_Ratios!$A$4:$C$500,3,FALSE)</f>
        <v>#N/A</v>
      </c>
      <c r="W1532" s="41" t="e">
        <f>VLOOKUP($B1532,散戶多空比!$A$6:$L$500,12,FALSE)</f>
        <v>#N/A</v>
      </c>
      <c r="X1532" s="40" t="e">
        <f>VLOOKUP($B1532,期貨大額交易人未沖銷部位!$A$4:$O$499,4,FALSE)</f>
        <v>#N/A</v>
      </c>
      <c r="Y1532" s="40" t="e">
        <f>VLOOKUP($B1532,期貨大額交易人未沖銷部位!$A$4:$O$499,7,FALSE)</f>
        <v>#N/A</v>
      </c>
      <c r="Z1532" s="40" t="e">
        <f>VLOOKUP($B1532,期貨大額交易人未沖銷部位!$A$4:$O$499,10,FALSE)</f>
        <v>#N/A</v>
      </c>
      <c r="AA1532" s="40" t="e">
        <f>VLOOKUP($B1532,期貨大額交易人未沖銷部位!$A$4:$O$499,13,FALSE)</f>
        <v>#N/A</v>
      </c>
      <c r="AB1532" s="40" t="e">
        <f>VLOOKUP($B1532,期貨大額交易人未沖銷部位!$A$4:$O$499,14,FALSE)</f>
        <v>#N/A</v>
      </c>
      <c r="AC1532" s="40" t="e">
        <f>VLOOKUP($B1532,期貨大額交易人未沖銷部位!$A$4:$O$499,15,FALSE)</f>
        <v>#N/A</v>
      </c>
      <c r="AD1532" s="33" t="e">
        <f>VLOOKUP($B1532,三大美股走勢!$A$4:$J$495,4,FALSE)</f>
        <v>#N/A</v>
      </c>
      <c r="AE1532" s="33" t="e">
        <f>VLOOKUP($B1532,三大美股走勢!$A$4:$J$495,7,FALSE)</f>
        <v>#N/A</v>
      </c>
      <c r="AF1532" s="33" t="e">
        <f>VLOOKUP($B1532,三大美股走勢!$A$4:$J$495,10,FALSE)</f>
        <v>#N/A</v>
      </c>
    </row>
    <row r="1533" spans="2:32">
      <c r="B1533" s="32">
        <v>44312</v>
      </c>
      <c r="C1533" s="33" t="e">
        <f>VLOOKUP($B1533,大盤與近月台指!$A$4:$I$499,2,FALSE)</f>
        <v>#N/A</v>
      </c>
      <c r="D1533" s="34" t="e">
        <f>VLOOKUP($B1533,大盤與近月台指!$A$4:$I$499,3,FALSE)</f>
        <v>#N/A</v>
      </c>
      <c r="E1533" s="35" t="e">
        <f>VLOOKUP($B1533,大盤與近月台指!$A$4:$I$499,4,FALSE)</f>
        <v>#N/A</v>
      </c>
      <c r="F1533" s="33" t="e">
        <f>VLOOKUP($B1533,大盤與近月台指!$A$4:$I$499,5,FALSE)</f>
        <v>#N/A</v>
      </c>
      <c r="G1533" s="49" t="e">
        <f>VLOOKUP($B1533,三大法人買賣超!$A$4:$I$500,3,FALSE)</f>
        <v>#N/A</v>
      </c>
      <c r="H1533" s="34" t="e">
        <f>VLOOKUP($B1533,三大法人買賣超!$A$4:$I$500,5,FALSE)</f>
        <v>#N/A</v>
      </c>
      <c r="I1533" s="27" t="e">
        <f>VLOOKUP($B1533,三大法人買賣超!$A$4:$I$500,7,FALSE)</f>
        <v>#N/A</v>
      </c>
      <c r="J1533" s="27" t="e">
        <f>VLOOKUP($B1533,三大法人買賣超!$A$4:$I$500,9,FALSE)</f>
        <v>#N/A</v>
      </c>
      <c r="K1533" s="37">
        <f>新台幣匯率美元指數!B1534</f>
        <v>0</v>
      </c>
      <c r="L1533" s="38">
        <f>新台幣匯率美元指數!C1534</f>
        <v>0</v>
      </c>
      <c r="M1533" s="39">
        <f>新台幣匯率美元指數!D1534</f>
        <v>0</v>
      </c>
      <c r="N1533" s="27" t="e">
        <f>VLOOKUP($B1533,外資期貨未平倉口數!$A$4:$M$499,4,FALSE)</f>
        <v>#N/A</v>
      </c>
      <c r="O1533" s="27" t="e">
        <f>VLOOKUP($B1533,外資期貨未平倉口數!$A$4:$M$499,9,FALSE)</f>
        <v>#N/A</v>
      </c>
      <c r="P1533" s="27" t="e">
        <f>VLOOKUP($B1533,外資期貨未平倉口數!$A$4:$M$499,10,FALSE)</f>
        <v>#N/A</v>
      </c>
      <c r="Q1533" s="27" t="e">
        <f>VLOOKUP($B1533,外資期貨未平倉口數!$A$4:$M$499,11,FALSE)</f>
        <v>#N/A</v>
      </c>
      <c r="R1533" s="64" t="e">
        <f>VLOOKUP($B1533,選擇權未平倉餘額!$A$4:$I$500,6,FALSE)</f>
        <v>#N/A</v>
      </c>
      <c r="S1533" s="64" t="e">
        <f>VLOOKUP($B1533,選擇權未平倉餘額!$A$4:$I$500,7,FALSE)</f>
        <v>#N/A</v>
      </c>
      <c r="T1533" s="64" t="e">
        <f>VLOOKUP($B1533,選擇權未平倉餘額!$A$4:$I$500,8,FALSE)</f>
        <v>#N/A</v>
      </c>
      <c r="U1533" s="64" t="e">
        <f>VLOOKUP($B1533,選擇權未平倉餘額!$A$4:$I$500,9,FALSE)</f>
        <v>#N/A</v>
      </c>
      <c r="V1533" s="39" t="e">
        <f>VLOOKUP($B1533,臺指選擇權P_C_Ratios!$A$4:$C$500,3,FALSE)</f>
        <v>#N/A</v>
      </c>
      <c r="W1533" s="41" t="e">
        <f>VLOOKUP($B1533,散戶多空比!$A$6:$L$500,12,FALSE)</f>
        <v>#N/A</v>
      </c>
      <c r="X1533" s="40" t="e">
        <f>VLOOKUP($B1533,期貨大額交易人未沖銷部位!$A$4:$O$499,4,FALSE)</f>
        <v>#N/A</v>
      </c>
      <c r="Y1533" s="40" t="e">
        <f>VLOOKUP($B1533,期貨大額交易人未沖銷部位!$A$4:$O$499,7,FALSE)</f>
        <v>#N/A</v>
      </c>
      <c r="Z1533" s="40" t="e">
        <f>VLOOKUP($B1533,期貨大額交易人未沖銷部位!$A$4:$O$499,10,FALSE)</f>
        <v>#N/A</v>
      </c>
      <c r="AA1533" s="40" t="e">
        <f>VLOOKUP($B1533,期貨大額交易人未沖銷部位!$A$4:$O$499,13,FALSE)</f>
        <v>#N/A</v>
      </c>
      <c r="AB1533" s="40" t="e">
        <f>VLOOKUP($B1533,期貨大額交易人未沖銷部位!$A$4:$O$499,14,FALSE)</f>
        <v>#N/A</v>
      </c>
      <c r="AC1533" s="40" t="e">
        <f>VLOOKUP($B1533,期貨大額交易人未沖銷部位!$A$4:$O$499,15,FALSE)</f>
        <v>#N/A</v>
      </c>
      <c r="AD1533" s="33" t="e">
        <f>VLOOKUP($B1533,三大美股走勢!$A$4:$J$495,4,FALSE)</f>
        <v>#N/A</v>
      </c>
      <c r="AE1533" s="33" t="e">
        <f>VLOOKUP($B1533,三大美股走勢!$A$4:$J$495,7,FALSE)</f>
        <v>#N/A</v>
      </c>
      <c r="AF1533" s="33" t="e">
        <f>VLOOKUP($B1533,三大美股走勢!$A$4:$J$495,10,FALSE)</f>
        <v>#N/A</v>
      </c>
    </row>
    <row r="1534" spans="2:32">
      <c r="B1534" s="32">
        <v>44313</v>
      </c>
      <c r="C1534" s="33" t="e">
        <f>VLOOKUP($B1534,大盤與近月台指!$A$4:$I$499,2,FALSE)</f>
        <v>#N/A</v>
      </c>
      <c r="D1534" s="34" t="e">
        <f>VLOOKUP($B1534,大盤與近月台指!$A$4:$I$499,3,FALSE)</f>
        <v>#N/A</v>
      </c>
      <c r="E1534" s="35" t="e">
        <f>VLOOKUP($B1534,大盤與近月台指!$A$4:$I$499,4,FALSE)</f>
        <v>#N/A</v>
      </c>
      <c r="F1534" s="33" t="e">
        <f>VLOOKUP($B1534,大盤與近月台指!$A$4:$I$499,5,FALSE)</f>
        <v>#N/A</v>
      </c>
      <c r="G1534" s="49" t="e">
        <f>VLOOKUP($B1534,三大法人買賣超!$A$4:$I$500,3,FALSE)</f>
        <v>#N/A</v>
      </c>
      <c r="H1534" s="34" t="e">
        <f>VLOOKUP($B1534,三大法人買賣超!$A$4:$I$500,5,FALSE)</f>
        <v>#N/A</v>
      </c>
      <c r="I1534" s="27" t="e">
        <f>VLOOKUP($B1534,三大法人買賣超!$A$4:$I$500,7,FALSE)</f>
        <v>#N/A</v>
      </c>
      <c r="J1534" s="27" t="e">
        <f>VLOOKUP($B1534,三大法人買賣超!$A$4:$I$500,9,FALSE)</f>
        <v>#N/A</v>
      </c>
      <c r="K1534" s="37">
        <f>新台幣匯率美元指數!B1535</f>
        <v>0</v>
      </c>
      <c r="L1534" s="38">
        <f>新台幣匯率美元指數!C1535</f>
        <v>0</v>
      </c>
      <c r="M1534" s="39">
        <f>新台幣匯率美元指數!D1535</f>
        <v>0</v>
      </c>
      <c r="N1534" s="27" t="e">
        <f>VLOOKUP($B1534,外資期貨未平倉口數!$A$4:$M$499,4,FALSE)</f>
        <v>#N/A</v>
      </c>
      <c r="O1534" s="27" t="e">
        <f>VLOOKUP($B1534,外資期貨未平倉口數!$A$4:$M$499,9,FALSE)</f>
        <v>#N/A</v>
      </c>
      <c r="P1534" s="27" t="e">
        <f>VLOOKUP($B1534,外資期貨未平倉口數!$A$4:$M$499,10,FALSE)</f>
        <v>#N/A</v>
      </c>
      <c r="Q1534" s="27" t="e">
        <f>VLOOKUP($B1534,外資期貨未平倉口數!$A$4:$M$499,11,FALSE)</f>
        <v>#N/A</v>
      </c>
      <c r="R1534" s="64" t="e">
        <f>VLOOKUP($B1534,選擇權未平倉餘額!$A$4:$I$500,6,FALSE)</f>
        <v>#N/A</v>
      </c>
      <c r="S1534" s="64" t="e">
        <f>VLOOKUP($B1534,選擇權未平倉餘額!$A$4:$I$500,7,FALSE)</f>
        <v>#N/A</v>
      </c>
      <c r="T1534" s="64" t="e">
        <f>VLOOKUP($B1534,選擇權未平倉餘額!$A$4:$I$500,8,FALSE)</f>
        <v>#N/A</v>
      </c>
      <c r="U1534" s="64" t="e">
        <f>VLOOKUP($B1534,選擇權未平倉餘額!$A$4:$I$500,9,FALSE)</f>
        <v>#N/A</v>
      </c>
      <c r="V1534" s="39" t="e">
        <f>VLOOKUP($B1534,臺指選擇權P_C_Ratios!$A$4:$C$500,3,FALSE)</f>
        <v>#N/A</v>
      </c>
      <c r="W1534" s="41" t="e">
        <f>VLOOKUP($B1534,散戶多空比!$A$6:$L$500,12,FALSE)</f>
        <v>#N/A</v>
      </c>
      <c r="X1534" s="40" t="e">
        <f>VLOOKUP($B1534,期貨大額交易人未沖銷部位!$A$4:$O$499,4,FALSE)</f>
        <v>#N/A</v>
      </c>
      <c r="Y1534" s="40" t="e">
        <f>VLOOKUP($B1534,期貨大額交易人未沖銷部位!$A$4:$O$499,7,FALSE)</f>
        <v>#N/A</v>
      </c>
      <c r="Z1534" s="40" t="e">
        <f>VLOOKUP($B1534,期貨大額交易人未沖銷部位!$A$4:$O$499,10,FALSE)</f>
        <v>#N/A</v>
      </c>
      <c r="AA1534" s="40" t="e">
        <f>VLOOKUP($B1534,期貨大額交易人未沖銷部位!$A$4:$O$499,13,FALSE)</f>
        <v>#N/A</v>
      </c>
      <c r="AB1534" s="40" t="e">
        <f>VLOOKUP($B1534,期貨大額交易人未沖銷部位!$A$4:$O$499,14,FALSE)</f>
        <v>#N/A</v>
      </c>
      <c r="AC1534" s="40" t="e">
        <f>VLOOKUP($B1534,期貨大額交易人未沖銷部位!$A$4:$O$499,15,FALSE)</f>
        <v>#N/A</v>
      </c>
      <c r="AD1534" s="33" t="e">
        <f>VLOOKUP($B1534,三大美股走勢!$A$4:$J$495,4,FALSE)</f>
        <v>#N/A</v>
      </c>
      <c r="AE1534" s="33" t="e">
        <f>VLOOKUP($B1534,三大美股走勢!$A$4:$J$495,7,FALSE)</f>
        <v>#N/A</v>
      </c>
      <c r="AF1534" s="33" t="e">
        <f>VLOOKUP($B1534,三大美股走勢!$A$4:$J$495,10,FALSE)</f>
        <v>#N/A</v>
      </c>
    </row>
    <row r="1535" spans="2:32">
      <c r="B1535" s="32">
        <v>44314</v>
      </c>
      <c r="C1535" s="33" t="e">
        <f>VLOOKUP($B1535,大盤與近月台指!$A$4:$I$499,2,FALSE)</f>
        <v>#N/A</v>
      </c>
      <c r="D1535" s="34" t="e">
        <f>VLOOKUP($B1535,大盤與近月台指!$A$4:$I$499,3,FALSE)</f>
        <v>#N/A</v>
      </c>
      <c r="E1535" s="35" t="e">
        <f>VLOOKUP($B1535,大盤與近月台指!$A$4:$I$499,4,FALSE)</f>
        <v>#N/A</v>
      </c>
      <c r="F1535" s="33" t="e">
        <f>VLOOKUP($B1535,大盤與近月台指!$A$4:$I$499,5,FALSE)</f>
        <v>#N/A</v>
      </c>
      <c r="G1535" s="49" t="e">
        <f>VLOOKUP($B1535,三大法人買賣超!$A$4:$I$500,3,FALSE)</f>
        <v>#N/A</v>
      </c>
      <c r="H1535" s="34" t="e">
        <f>VLOOKUP($B1535,三大法人買賣超!$A$4:$I$500,5,FALSE)</f>
        <v>#N/A</v>
      </c>
      <c r="I1535" s="27" t="e">
        <f>VLOOKUP($B1535,三大法人買賣超!$A$4:$I$500,7,FALSE)</f>
        <v>#N/A</v>
      </c>
      <c r="J1535" s="27" t="e">
        <f>VLOOKUP($B1535,三大法人買賣超!$A$4:$I$500,9,FALSE)</f>
        <v>#N/A</v>
      </c>
      <c r="K1535" s="37">
        <f>新台幣匯率美元指數!B1536</f>
        <v>0</v>
      </c>
      <c r="L1535" s="38">
        <f>新台幣匯率美元指數!C1536</f>
        <v>0</v>
      </c>
      <c r="M1535" s="39">
        <f>新台幣匯率美元指數!D1536</f>
        <v>0</v>
      </c>
      <c r="N1535" s="27" t="e">
        <f>VLOOKUP($B1535,外資期貨未平倉口數!$A$4:$M$499,4,FALSE)</f>
        <v>#N/A</v>
      </c>
      <c r="O1535" s="27" t="e">
        <f>VLOOKUP($B1535,外資期貨未平倉口數!$A$4:$M$499,9,FALSE)</f>
        <v>#N/A</v>
      </c>
      <c r="P1535" s="27" t="e">
        <f>VLOOKUP($B1535,外資期貨未平倉口數!$A$4:$M$499,10,FALSE)</f>
        <v>#N/A</v>
      </c>
      <c r="Q1535" s="27" t="e">
        <f>VLOOKUP($B1535,外資期貨未平倉口數!$A$4:$M$499,11,FALSE)</f>
        <v>#N/A</v>
      </c>
      <c r="R1535" s="64" t="e">
        <f>VLOOKUP($B1535,選擇權未平倉餘額!$A$4:$I$500,6,FALSE)</f>
        <v>#N/A</v>
      </c>
      <c r="S1535" s="64" t="e">
        <f>VLOOKUP($B1535,選擇權未平倉餘額!$A$4:$I$500,7,FALSE)</f>
        <v>#N/A</v>
      </c>
      <c r="T1535" s="64" t="e">
        <f>VLOOKUP($B1535,選擇權未平倉餘額!$A$4:$I$500,8,FALSE)</f>
        <v>#N/A</v>
      </c>
      <c r="U1535" s="64" t="e">
        <f>VLOOKUP($B1535,選擇權未平倉餘額!$A$4:$I$500,9,FALSE)</f>
        <v>#N/A</v>
      </c>
      <c r="V1535" s="39" t="e">
        <f>VLOOKUP($B1535,臺指選擇權P_C_Ratios!$A$4:$C$500,3,FALSE)</f>
        <v>#N/A</v>
      </c>
      <c r="W1535" s="41" t="e">
        <f>VLOOKUP($B1535,散戶多空比!$A$6:$L$500,12,FALSE)</f>
        <v>#N/A</v>
      </c>
      <c r="X1535" s="40" t="e">
        <f>VLOOKUP($B1535,期貨大額交易人未沖銷部位!$A$4:$O$499,4,FALSE)</f>
        <v>#N/A</v>
      </c>
      <c r="Y1535" s="40" t="e">
        <f>VLOOKUP($B1535,期貨大額交易人未沖銷部位!$A$4:$O$499,7,FALSE)</f>
        <v>#N/A</v>
      </c>
      <c r="Z1535" s="40" t="e">
        <f>VLOOKUP($B1535,期貨大額交易人未沖銷部位!$A$4:$O$499,10,FALSE)</f>
        <v>#N/A</v>
      </c>
      <c r="AA1535" s="40" t="e">
        <f>VLOOKUP($B1535,期貨大額交易人未沖銷部位!$A$4:$O$499,13,FALSE)</f>
        <v>#N/A</v>
      </c>
      <c r="AB1535" s="40" t="e">
        <f>VLOOKUP($B1535,期貨大額交易人未沖銷部位!$A$4:$O$499,14,FALSE)</f>
        <v>#N/A</v>
      </c>
      <c r="AC1535" s="40" t="e">
        <f>VLOOKUP($B1535,期貨大額交易人未沖銷部位!$A$4:$O$499,15,FALSE)</f>
        <v>#N/A</v>
      </c>
      <c r="AD1535" s="33" t="e">
        <f>VLOOKUP($B1535,三大美股走勢!$A$4:$J$495,4,FALSE)</f>
        <v>#N/A</v>
      </c>
      <c r="AE1535" s="33" t="e">
        <f>VLOOKUP($B1535,三大美股走勢!$A$4:$J$495,7,FALSE)</f>
        <v>#N/A</v>
      </c>
      <c r="AF1535" s="33" t="e">
        <f>VLOOKUP($B1535,三大美股走勢!$A$4:$J$495,10,FALSE)</f>
        <v>#N/A</v>
      </c>
    </row>
    <row r="1536" spans="2:32">
      <c r="B1536" s="32">
        <v>44315</v>
      </c>
      <c r="C1536" s="33" t="e">
        <f>VLOOKUP($B1536,大盤與近月台指!$A$4:$I$499,2,FALSE)</f>
        <v>#N/A</v>
      </c>
      <c r="D1536" s="34" t="e">
        <f>VLOOKUP($B1536,大盤與近月台指!$A$4:$I$499,3,FALSE)</f>
        <v>#N/A</v>
      </c>
      <c r="E1536" s="35" t="e">
        <f>VLOOKUP($B1536,大盤與近月台指!$A$4:$I$499,4,FALSE)</f>
        <v>#N/A</v>
      </c>
      <c r="F1536" s="33" t="e">
        <f>VLOOKUP($B1536,大盤與近月台指!$A$4:$I$499,5,FALSE)</f>
        <v>#N/A</v>
      </c>
      <c r="G1536" s="49" t="e">
        <f>VLOOKUP($B1536,三大法人買賣超!$A$4:$I$500,3,FALSE)</f>
        <v>#N/A</v>
      </c>
      <c r="H1536" s="34" t="e">
        <f>VLOOKUP($B1536,三大法人買賣超!$A$4:$I$500,5,FALSE)</f>
        <v>#N/A</v>
      </c>
      <c r="I1536" s="27" t="e">
        <f>VLOOKUP($B1536,三大法人買賣超!$A$4:$I$500,7,FALSE)</f>
        <v>#N/A</v>
      </c>
      <c r="J1536" s="27" t="e">
        <f>VLOOKUP($B1536,三大法人買賣超!$A$4:$I$500,9,FALSE)</f>
        <v>#N/A</v>
      </c>
      <c r="K1536" s="37">
        <f>新台幣匯率美元指數!B1537</f>
        <v>0</v>
      </c>
      <c r="L1536" s="38">
        <f>新台幣匯率美元指數!C1537</f>
        <v>0</v>
      </c>
      <c r="M1536" s="39">
        <f>新台幣匯率美元指數!D1537</f>
        <v>0</v>
      </c>
      <c r="N1536" s="27" t="e">
        <f>VLOOKUP($B1536,外資期貨未平倉口數!$A$4:$M$499,4,FALSE)</f>
        <v>#N/A</v>
      </c>
      <c r="O1536" s="27" t="e">
        <f>VLOOKUP($B1536,外資期貨未平倉口數!$A$4:$M$499,9,FALSE)</f>
        <v>#N/A</v>
      </c>
      <c r="P1536" s="27" t="e">
        <f>VLOOKUP($B1536,外資期貨未平倉口數!$A$4:$M$499,10,FALSE)</f>
        <v>#N/A</v>
      </c>
      <c r="Q1536" s="27" t="e">
        <f>VLOOKUP($B1536,外資期貨未平倉口數!$A$4:$M$499,11,FALSE)</f>
        <v>#N/A</v>
      </c>
      <c r="R1536" s="64" t="e">
        <f>VLOOKUP($B1536,選擇權未平倉餘額!$A$4:$I$500,6,FALSE)</f>
        <v>#N/A</v>
      </c>
      <c r="S1536" s="64" t="e">
        <f>VLOOKUP($B1536,選擇權未平倉餘額!$A$4:$I$500,7,FALSE)</f>
        <v>#N/A</v>
      </c>
      <c r="T1536" s="64" t="e">
        <f>VLOOKUP($B1536,選擇權未平倉餘額!$A$4:$I$500,8,FALSE)</f>
        <v>#N/A</v>
      </c>
      <c r="U1536" s="64" t="e">
        <f>VLOOKUP($B1536,選擇權未平倉餘額!$A$4:$I$500,9,FALSE)</f>
        <v>#N/A</v>
      </c>
      <c r="V1536" s="39" t="e">
        <f>VLOOKUP($B1536,臺指選擇權P_C_Ratios!$A$4:$C$500,3,FALSE)</f>
        <v>#N/A</v>
      </c>
      <c r="W1536" s="41" t="e">
        <f>VLOOKUP($B1536,散戶多空比!$A$6:$L$500,12,FALSE)</f>
        <v>#N/A</v>
      </c>
      <c r="X1536" s="40" t="e">
        <f>VLOOKUP($B1536,期貨大額交易人未沖銷部位!$A$4:$O$499,4,FALSE)</f>
        <v>#N/A</v>
      </c>
      <c r="Y1536" s="40" t="e">
        <f>VLOOKUP($B1536,期貨大額交易人未沖銷部位!$A$4:$O$499,7,FALSE)</f>
        <v>#N/A</v>
      </c>
      <c r="Z1536" s="40" t="e">
        <f>VLOOKUP($B1536,期貨大額交易人未沖銷部位!$A$4:$O$499,10,FALSE)</f>
        <v>#N/A</v>
      </c>
      <c r="AA1536" s="40" t="e">
        <f>VLOOKUP($B1536,期貨大額交易人未沖銷部位!$A$4:$O$499,13,FALSE)</f>
        <v>#N/A</v>
      </c>
      <c r="AB1536" s="40" t="e">
        <f>VLOOKUP($B1536,期貨大額交易人未沖銷部位!$A$4:$O$499,14,FALSE)</f>
        <v>#N/A</v>
      </c>
      <c r="AC1536" s="40" t="e">
        <f>VLOOKUP($B1536,期貨大額交易人未沖銷部位!$A$4:$O$499,15,FALSE)</f>
        <v>#N/A</v>
      </c>
      <c r="AD1536" s="33" t="e">
        <f>VLOOKUP($B1536,三大美股走勢!$A$4:$J$495,4,FALSE)</f>
        <v>#N/A</v>
      </c>
      <c r="AE1536" s="33" t="e">
        <f>VLOOKUP($B1536,三大美股走勢!$A$4:$J$495,7,FALSE)</f>
        <v>#N/A</v>
      </c>
      <c r="AF1536" s="33" t="e">
        <f>VLOOKUP($B1536,三大美股走勢!$A$4:$J$495,10,FALSE)</f>
        <v>#N/A</v>
      </c>
    </row>
    <row r="1537" spans="2:32">
      <c r="B1537" s="32">
        <v>44316</v>
      </c>
      <c r="C1537" s="33" t="e">
        <f>VLOOKUP($B1537,大盤與近月台指!$A$4:$I$499,2,FALSE)</f>
        <v>#N/A</v>
      </c>
      <c r="D1537" s="34" t="e">
        <f>VLOOKUP($B1537,大盤與近月台指!$A$4:$I$499,3,FALSE)</f>
        <v>#N/A</v>
      </c>
      <c r="E1537" s="35" t="e">
        <f>VLOOKUP($B1537,大盤與近月台指!$A$4:$I$499,4,FALSE)</f>
        <v>#N/A</v>
      </c>
      <c r="F1537" s="33" t="e">
        <f>VLOOKUP($B1537,大盤與近月台指!$A$4:$I$499,5,FALSE)</f>
        <v>#N/A</v>
      </c>
      <c r="G1537" s="49" t="e">
        <f>VLOOKUP($B1537,三大法人買賣超!$A$4:$I$500,3,FALSE)</f>
        <v>#N/A</v>
      </c>
      <c r="H1537" s="34" t="e">
        <f>VLOOKUP($B1537,三大法人買賣超!$A$4:$I$500,5,FALSE)</f>
        <v>#N/A</v>
      </c>
      <c r="I1537" s="27" t="e">
        <f>VLOOKUP($B1537,三大法人買賣超!$A$4:$I$500,7,FALSE)</f>
        <v>#N/A</v>
      </c>
      <c r="J1537" s="27" t="e">
        <f>VLOOKUP($B1537,三大法人買賣超!$A$4:$I$500,9,FALSE)</f>
        <v>#N/A</v>
      </c>
      <c r="K1537" s="37">
        <f>新台幣匯率美元指數!B1538</f>
        <v>0</v>
      </c>
      <c r="L1537" s="38">
        <f>新台幣匯率美元指數!C1538</f>
        <v>0</v>
      </c>
      <c r="M1537" s="39">
        <f>新台幣匯率美元指數!D1538</f>
        <v>0</v>
      </c>
      <c r="N1537" s="27" t="e">
        <f>VLOOKUP($B1537,外資期貨未平倉口數!$A$4:$M$499,4,FALSE)</f>
        <v>#N/A</v>
      </c>
      <c r="O1537" s="27" t="e">
        <f>VLOOKUP($B1537,外資期貨未平倉口數!$A$4:$M$499,9,FALSE)</f>
        <v>#N/A</v>
      </c>
      <c r="P1537" s="27" t="e">
        <f>VLOOKUP($B1537,外資期貨未平倉口數!$A$4:$M$499,10,FALSE)</f>
        <v>#N/A</v>
      </c>
      <c r="Q1537" s="27" t="e">
        <f>VLOOKUP($B1537,外資期貨未平倉口數!$A$4:$M$499,11,FALSE)</f>
        <v>#N/A</v>
      </c>
      <c r="R1537" s="64" t="e">
        <f>VLOOKUP($B1537,選擇權未平倉餘額!$A$4:$I$500,6,FALSE)</f>
        <v>#N/A</v>
      </c>
      <c r="S1537" s="64" t="e">
        <f>VLOOKUP($B1537,選擇權未平倉餘額!$A$4:$I$500,7,FALSE)</f>
        <v>#N/A</v>
      </c>
      <c r="T1537" s="64" t="e">
        <f>VLOOKUP($B1537,選擇權未平倉餘額!$A$4:$I$500,8,FALSE)</f>
        <v>#N/A</v>
      </c>
      <c r="U1537" s="64" t="e">
        <f>VLOOKUP($B1537,選擇權未平倉餘額!$A$4:$I$500,9,FALSE)</f>
        <v>#N/A</v>
      </c>
      <c r="V1537" s="39" t="e">
        <f>VLOOKUP($B1537,臺指選擇權P_C_Ratios!$A$4:$C$500,3,FALSE)</f>
        <v>#N/A</v>
      </c>
      <c r="W1537" s="41" t="e">
        <f>VLOOKUP($B1537,散戶多空比!$A$6:$L$500,12,FALSE)</f>
        <v>#N/A</v>
      </c>
      <c r="X1537" s="40" t="e">
        <f>VLOOKUP($B1537,期貨大額交易人未沖銷部位!$A$4:$O$499,4,FALSE)</f>
        <v>#N/A</v>
      </c>
      <c r="Y1537" s="40" t="e">
        <f>VLOOKUP($B1537,期貨大額交易人未沖銷部位!$A$4:$O$499,7,FALSE)</f>
        <v>#N/A</v>
      </c>
      <c r="Z1537" s="40" t="e">
        <f>VLOOKUP($B1537,期貨大額交易人未沖銷部位!$A$4:$O$499,10,FALSE)</f>
        <v>#N/A</v>
      </c>
      <c r="AA1537" s="40" t="e">
        <f>VLOOKUP($B1537,期貨大額交易人未沖銷部位!$A$4:$O$499,13,FALSE)</f>
        <v>#N/A</v>
      </c>
      <c r="AB1537" s="40" t="e">
        <f>VLOOKUP($B1537,期貨大額交易人未沖銷部位!$A$4:$O$499,14,FALSE)</f>
        <v>#N/A</v>
      </c>
      <c r="AC1537" s="40" t="e">
        <f>VLOOKUP($B1537,期貨大額交易人未沖銷部位!$A$4:$O$499,15,FALSE)</f>
        <v>#N/A</v>
      </c>
      <c r="AD1537" s="33" t="e">
        <f>VLOOKUP($B1537,三大美股走勢!$A$4:$J$495,4,FALSE)</f>
        <v>#N/A</v>
      </c>
      <c r="AE1537" s="33" t="e">
        <f>VLOOKUP($B1537,三大美股走勢!$A$4:$J$495,7,FALSE)</f>
        <v>#N/A</v>
      </c>
      <c r="AF1537" s="33" t="e">
        <f>VLOOKUP($B1537,三大美股走勢!$A$4:$J$495,10,FALSE)</f>
        <v>#N/A</v>
      </c>
    </row>
    <row r="1538" spans="2:32">
      <c r="B1538" s="32">
        <v>44317</v>
      </c>
      <c r="C1538" s="33" t="e">
        <f>VLOOKUP($B1538,大盤與近月台指!$A$4:$I$499,2,FALSE)</f>
        <v>#N/A</v>
      </c>
      <c r="D1538" s="34" t="e">
        <f>VLOOKUP($B1538,大盤與近月台指!$A$4:$I$499,3,FALSE)</f>
        <v>#N/A</v>
      </c>
      <c r="E1538" s="35" t="e">
        <f>VLOOKUP($B1538,大盤與近月台指!$A$4:$I$499,4,FALSE)</f>
        <v>#N/A</v>
      </c>
      <c r="F1538" s="33" t="e">
        <f>VLOOKUP($B1538,大盤與近月台指!$A$4:$I$499,5,FALSE)</f>
        <v>#N/A</v>
      </c>
      <c r="G1538" s="49" t="e">
        <f>VLOOKUP($B1538,三大法人買賣超!$A$4:$I$500,3,FALSE)</f>
        <v>#N/A</v>
      </c>
      <c r="H1538" s="34" t="e">
        <f>VLOOKUP($B1538,三大法人買賣超!$A$4:$I$500,5,FALSE)</f>
        <v>#N/A</v>
      </c>
      <c r="I1538" s="27" t="e">
        <f>VLOOKUP($B1538,三大法人買賣超!$A$4:$I$500,7,FALSE)</f>
        <v>#N/A</v>
      </c>
      <c r="J1538" s="27" t="e">
        <f>VLOOKUP($B1538,三大法人買賣超!$A$4:$I$500,9,FALSE)</f>
        <v>#N/A</v>
      </c>
      <c r="K1538" s="37">
        <f>新台幣匯率美元指數!B1539</f>
        <v>0</v>
      </c>
      <c r="L1538" s="38">
        <f>新台幣匯率美元指數!C1539</f>
        <v>0</v>
      </c>
      <c r="M1538" s="39">
        <f>新台幣匯率美元指數!D1539</f>
        <v>0</v>
      </c>
      <c r="N1538" s="27" t="e">
        <f>VLOOKUP($B1538,外資期貨未平倉口數!$A$4:$M$499,4,FALSE)</f>
        <v>#N/A</v>
      </c>
      <c r="O1538" s="27" t="e">
        <f>VLOOKUP($B1538,外資期貨未平倉口數!$A$4:$M$499,9,FALSE)</f>
        <v>#N/A</v>
      </c>
      <c r="P1538" s="27" t="e">
        <f>VLOOKUP($B1538,外資期貨未平倉口數!$A$4:$M$499,10,FALSE)</f>
        <v>#N/A</v>
      </c>
      <c r="Q1538" s="27" t="e">
        <f>VLOOKUP($B1538,外資期貨未平倉口數!$A$4:$M$499,11,FALSE)</f>
        <v>#N/A</v>
      </c>
      <c r="R1538" s="64" t="e">
        <f>VLOOKUP($B1538,選擇權未平倉餘額!$A$4:$I$500,6,FALSE)</f>
        <v>#N/A</v>
      </c>
      <c r="S1538" s="64" t="e">
        <f>VLOOKUP($B1538,選擇權未平倉餘額!$A$4:$I$500,7,FALSE)</f>
        <v>#N/A</v>
      </c>
      <c r="T1538" s="64" t="e">
        <f>VLOOKUP($B1538,選擇權未平倉餘額!$A$4:$I$500,8,FALSE)</f>
        <v>#N/A</v>
      </c>
      <c r="U1538" s="64" t="e">
        <f>VLOOKUP($B1538,選擇權未平倉餘額!$A$4:$I$500,9,FALSE)</f>
        <v>#N/A</v>
      </c>
      <c r="V1538" s="39" t="e">
        <f>VLOOKUP($B1538,臺指選擇權P_C_Ratios!$A$4:$C$500,3,FALSE)</f>
        <v>#N/A</v>
      </c>
      <c r="W1538" s="41" t="e">
        <f>VLOOKUP($B1538,散戶多空比!$A$6:$L$500,12,FALSE)</f>
        <v>#N/A</v>
      </c>
      <c r="X1538" s="40" t="e">
        <f>VLOOKUP($B1538,期貨大額交易人未沖銷部位!$A$4:$O$499,4,FALSE)</f>
        <v>#N/A</v>
      </c>
      <c r="Y1538" s="40" t="e">
        <f>VLOOKUP($B1538,期貨大額交易人未沖銷部位!$A$4:$O$499,7,FALSE)</f>
        <v>#N/A</v>
      </c>
      <c r="Z1538" s="40" t="e">
        <f>VLOOKUP($B1538,期貨大額交易人未沖銷部位!$A$4:$O$499,10,FALSE)</f>
        <v>#N/A</v>
      </c>
      <c r="AA1538" s="40" t="e">
        <f>VLOOKUP($B1538,期貨大額交易人未沖銷部位!$A$4:$O$499,13,FALSE)</f>
        <v>#N/A</v>
      </c>
      <c r="AB1538" s="40" t="e">
        <f>VLOOKUP($B1538,期貨大額交易人未沖銷部位!$A$4:$O$499,14,FALSE)</f>
        <v>#N/A</v>
      </c>
      <c r="AC1538" s="40" t="e">
        <f>VLOOKUP($B1538,期貨大額交易人未沖銷部位!$A$4:$O$499,15,FALSE)</f>
        <v>#N/A</v>
      </c>
      <c r="AD1538" s="33" t="e">
        <f>VLOOKUP($B1538,三大美股走勢!$A$4:$J$495,4,FALSE)</f>
        <v>#N/A</v>
      </c>
      <c r="AE1538" s="33" t="e">
        <f>VLOOKUP($B1538,三大美股走勢!$A$4:$J$495,7,FALSE)</f>
        <v>#N/A</v>
      </c>
      <c r="AF1538" s="33" t="e">
        <f>VLOOKUP($B1538,三大美股走勢!$A$4:$J$495,10,FALSE)</f>
        <v>#N/A</v>
      </c>
    </row>
    <row r="1539" spans="2:32">
      <c r="B1539" s="32">
        <v>44318</v>
      </c>
      <c r="C1539" s="33" t="e">
        <f>VLOOKUP($B1539,大盤與近月台指!$A$4:$I$499,2,FALSE)</f>
        <v>#N/A</v>
      </c>
      <c r="D1539" s="34" t="e">
        <f>VLOOKUP($B1539,大盤與近月台指!$A$4:$I$499,3,FALSE)</f>
        <v>#N/A</v>
      </c>
      <c r="E1539" s="35" t="e">
        <f>VLOOKUP($B1539,大盤與近月台指!$A$4:$I$499,4,FALSE)</f>
        <v>#N/A</v>
      </c>
      <c r="F1539" s="33" t="e">
        <f>VLOOKUP($B1539,大盤與近月台指!$A$4:$I$499,5,FALSE)</f>
        <v>#N/A</v>
      </c>
      <c r="G1539" s="49" t="e">
        <f>VLOOKUP($B1539,三大法人買賣超!$A$4:$I$500,3,FALSE)</f>
        <v>#N/A</v>
      </c>
      <c r="H1539" s="34" t="e">
        <f>VLOOKUP($B1539,三大法人買賣超!$A$4:$I$500,5,FALSE)</f>
        <v>#N/A</v>
      </c>
      <c r="I1539" s="27" t="e">
        <f>VLOOKUP($B1539,三大法人買賣超!$A$4:$I$500,7,FALSE)</f>
        <v>#N/A</v>
      </c>
      <c r="J1539" s="27" t="e">
        <f>VLOOKUP($B1539,三大法人買賣超!$A$4:$I$500,9,FALSE)</f>
        <v>#N/A</v>
      </c>
      <c r="K1539" s="37">
        <f>新台幣匯率美元指數!B1540</f>
        <v>0</v>
      </c>
      <c r="L1539" s="38">
        <f>新台幣匯率美元指數!C1540</f>
        <v>0</v>
      </c>
      <c r="M1539" s="39">
        <f>新台幣匯率美元指數!D1540</f>
        <v>0</v>
      </c>
      <c r="N1539" s="27" t="e">
        <f>VLOOKUP($B1539,外資期貨未平倉口數!$A$4:$M$499,4,FALSE)</f>
        <v>#N/A</v>
      </c>
      <c r="O1539" s="27" t="e">
        <f>VLOOKUP($B1539,外資期貨未平倉口數!$A$4:$M$499,9,FALSE)</f>
        <v>#N/A</v>
      </c>
      <c r="P1539" s="27" t="e">
        <f>VLOOKUP($B1539,外資期貨未平倉口數!$A$4:$M$499,10,FALSE)</f>
        <v>#N/A</v>
      </c>
      <c r="Q1539" s="27" t="e">
        <f>VLOOKUP($B1539,外資期貨未平倉口數!$A$4:$M$499,11,FALSE)</f>
        <v>#N/A</v>
      </c>
      <c r="R1539" s="64" t="e">
        <f>VLOOKUP($B1539,選擇權未平倉餘額!$A$4:$I$500,6,FALSE)</f>
        <v>#N/A</v>
      </c>
      <c r="S1539" s="64" t="e">
        <f>VLOOKUP($B1539,選擇權未平倉餘額!$A$4:$I$500,7,FALSE)</f>
        <v>#N/A</v>
      </c>
      <c r="T1539" s="64" t="e">
        <f>VLOOKUP($B1539,選擇權未平倉餘額!$A$4:$I$500,8,FALSE)</f>
        <v>#N/A</v>
      </c>
      <c r="U1539" s="64" t="e">
        <f>VLOOKUP($B1539,選擇權未平倉餘額!$A$4:$I$500,9,FALSE)</f>
        <v>#N/A</v>
      </c>
      <c r="V1539" s="39" t="e">
        <f>VLOOKUP($B1539,臺指選擇權P_C_Ratios!$A$4:$C$500,3,FALSE)</f>
        <v>#N/A</v>
      </c>
      <c r="W1539" s="41" t="e">
        <f>VLOOKUP($B1539,散戶多空比!$A$6:$L$500,12,FALSE)</f>
        <v>#N/A</v>
      </c>
      <c r="X1539" s="40" t="e">
        <f>VLOOKUP($B1539,期貨大額交易人未沖銷部位!$A$4:$O$499,4,FALSE)</f>
        <v>#N/A</v>
      </c>
      <c r="Y1539" s="40" t="e">
        <f>VLOOKUP($B1539,期貨大額交易人未沖銷部位!$A$4:$O$499,7,FALSE)</f>
        <v>#N/A</v>
      </c>
      <c r="Z1539" s="40" t="e">
        <f>VLOOKUP($B1539,期貨大額交易人未沖銷部位!$A$4:$O$499,10,FALSE)</f>
        <v>#N/A</v>
      </c>
      <c r="AA1539" s="40" t="e">
        <f>VLOOKUP($B1539,期貨大額交易人未沖銷部位!$A$4:$O$499,13,FALSE)</f>
        <v>#N/A</v>
      </c>
      <c r="AB1539" s="40" t="e">
        <f>VLOOKUP($B1539,期貨大額交易人未沖銷部位!$A$4:$O$499,14,FALSE)</f>
        <v>#N/A</v>
      </c>
      <c r="AC1539" s="40" t="e">
        <f>VLOOKUP($B1539,期貨大額交易人未沖銷部位!$A$4:$O$499,15,FALSE)</f>
        <v>#N/A</v>
      </c>
      <c r="AD1539" s="33" t="e">
        <f>VLOOKUP($B1539,三大美股走勢!$A$4:$J$495,4,FALSE)</f>
        <v>#N/A</v>
      </c>
      <c r="AE1539" s="33" t="e">
        <f>VLOOKUP($B1539,三大美股走勢!$A$4:$J$495,7,FALSE)</f>
        <v>#N/A</v>
      </c>
      <c r="AF1539" s="33" t="e">
        <f>VLOOKUP($B1539,三大美股走勢!$A$4:$J$495,10,FALSE)</f>
        <v>#N/A</v>
      </c>
    </row>
    <row r="1540" spans="2:32">
      <c r="B1540" s="32">
        <v>44319</v>
      </c>
      <c r="C1540" s="33" t="e">
        <f>VLOOKUP($B1540,大盤與近月台指!$A$4:$I$499,2,FALSE)</f>
        <v>#N/A</v>
      </c>
      <c r="D1540" s="34" t="e">
        <f>VLOOKUP($B1540,大盤與近月台指!$A$4:$I$499,3,FALSE)</f>
        <v>#N/A</v>
      </c>
      <c r="E1540" s="35" t="e">
        <f>VLOOKUP($B1540,大盤與近月台指!$A$4:$I$499,4,FALSE)</f>
        <v>#N/A</v>
      </c>
      <c r="F1540" s="33" t="e">
        <f>VLOOKUP($B1540,大盤與近月台指!$A$4:$I$499,5,FALSE)</f>
        <v>#N/A</v>
      </c>
      <c r="G1540" s="49" t="e">
        <f>VLOOKUP($B1540,三大法人買賣超!$A$4:$I$500,3,FALSE)</f>
        <v>#N/A</v>
      </c>
      <c r="H1540" s="34" t="e">
        <f>VLOOKUP($B1540,三大法人買賣超!$A$4:$I$500,5,FALSE)</f>
        <v>#N/A</v>
      </c>
      <c r="I1540" s="27" t="e">
        <f>VLOOKUP($B1540,三大法人買賣超!$A$4:$I$500,7,FALSE)</f>
        <v>#N/A</v>
      </c>
      <c r="J1540" s="27" t="e">
        <f>VLOOKUP($B1540,三大法人買賣超!$A$4:$I$500,9,FALSE)</f>
        <v>#N/A</v>
      </c>
      <c r="K1540" s="37">
        <f>新台幣匯率美元指數!B1541</f>
        <v>0</v>
      </c>
      <c r="L1540" s="38">
        <f>新台幣匯率美元指數!C1541</f>
        <v>0</v>
      </c>
      <c r="M1540" s="39">
        <f>新台幣匯率美元指數!D1541</f>
        <v>0</v>
      </c>
      <c r="N1540" s="27" t="e">
        <f>VLOOKUP($B1540,外資期貨未平倉口數!$A$4:$M$499,4,FALSE)</f>
        <v>#N/A</v>
      </c>
      <c r="O1540" s="27" t="e">
        <f>VLOOKUP($B1540,外資期貨未平倉口數!$A$4:$M$499,9,FALSE)</f>
        <v>#N/A</v>
      </c>
      <c r="P1540" s="27" t="e">
        <f>VLOOKUP($B1540,外資期貨未平倉口數!$A$4:$M$499,10,FALSE)</f>
        <v>#N/A</v>
      </c>
      <c r="Q1540" s="27" t="e">
        <f>VLOOKUP($B1540,外資期貨未平倉口數!$A$4:$M$499,11,FALSE)</f>
        <v>#N/A</v>
      </c>
      <c r="R1540" s="64" t="e">
        <f>VLOOKUP($B1540,選擇權未平倉餘額!$A$4:$I$500,6,FALSE)</f>
        <v>#N/A</v>
      </c>
      <c r="S1540" s="64" t="e">
        <f>VLOOKUP($B1540,選擇權未平倉餘額!$A$4:$I$500,7,FALSE)</f>
        <v>#N/A</v>
      </c>
      <c r="T1540" s="64" t="e">
        <f>VLOOKUP($B1540,選擇權未平倉餘額!$A$4:$I$500,8,FALSE)</f>
        <v>#N/A</v>
      </c>
      <c r="U1540" s="64" t="e">
        <f>VLOOKUP($B1540,選擇權未平倉餘額!$A$4:$I$500,9,FALSE)</f>
        <v>#N/A</v>
      </c>
      <c r="V1540" s="39" t="e">
        <f>VLOOKUP($B1540,臺指選擇權P_C_Ratios!$A$4:$C$500,3,FALSE)</f>
        <v>#N/A</v>
      </c>
      <c r="W1540" s="41" t="e">
        <f>VLOOKUP($B1540,散戶多空比!$A$6:$L$500,12,FALSE)</f>
        <v>#N/A</v>
      </c>
      <c r="X1540" s="40" t="e">
        <f>VLOOKUP($B1540,期貨大額交易人未沖銷部位!$A$4:$O$499,4,FALSE)</f>
        <v>#N/A</v>
      </c>
      <c r="Y1540" s="40" t="e">
        <f>VLOOKUP($B1540,期貨大額交易人未沖銷部位!$A$4:$O$499,7,FALSE)</f>
        <v>#N/A</v>
      </c>
      <c r="Z1540" s="40" t="e">
        <f>VLOOKUP($B1540,期貨大額交易人未沖銷部位!$A$4:$O$499,10,FALSE)</f>
        <v>#N/A</v>
      </c>
      <c r="AA1540" s="40" t="e">
        <f>VLOOKUP($B1540,期貨大額交易人未沖銷部位!$A$4:$O$499,13,FALSE)</f>
        <v>#N/A</v>
      </c>
      <c r="AB1540" s="40" t="e">
        <f>VLOOKUP($B1540,期貨大額交易人未沖銷部位!$A$4:$O$499,14,FALSE)</f>
        <v>#N/A</v>
      </c>
      <c r="AC1540" s="40" t="e">
        <f>VLOOKUP($B1540,期貨大額交易人未沖銷部位!$A$4:$O$499,15,FALSE)</f>
        <v>#N/A</v>
      </c>
      <c r="AD1540" s="33" t="e">
        <f>VLOOKUP($B1540,三大美股走勢!$A$4:$J$495,4,FALSE)</f>
        <v>#N/A</v>
      </c>
      <c r="AE1540" s="33" t="e">
        <f>VLOOKUP($B1540,三大美股走勢!$A$4:$J$495,7,FALSE)</f>
        <v>#N/A</v>
      </c>
      <c r="AF1540" s="33" t="e">
        <f>VLOOKUP($B1540,三大美股走勢!$A$4:$J$495,10,FALSE)</f>
        <v>#N/A</v>
      </c>
    </row>
    <row r="1541" spans="2:32">
      <c r="B1541" s="32">
        <v>44320</v>
      </c>
      <c r="C1541" s="33" t="e">
        <f>VLOOKUP($B1541,大盤與近月台指!$A$4:$I$499,2,FALSE)</f>
        <v>#N/A</v>
      </c>
      <c r="D1541" s="34" t="e">
        <f>VLOOKUP($B1541,大盤與近月台指!$A$4:$I$499,3,FALSE)</f>
        <v>#N/A</v>
      </c>
      <c r="E1541" s="35" t="e">
        <f>VLOOKUP($B1541,大盤與近月台指!$A$4:$I$499,4,FALSE)</f>
        <v>#N/A</v>
      </c>
      <c r="F1541" s="33" t="e">
        <f>VLOOKUP($B1541,大盤與近月台指!$A$4:$I$499,5,FALSE)</f>
        <v>#N/A</v>
      </c>
      <c r="G1541" s="49" t="e">
        <f>VLOOKUP($B1541,三大法人買賣超!$A$4:$I$500,3,FALSE)</f>
        <v>#N/A</v>
      </c>
      <c r="H1541" s="34" t="e">
        <f>VLOOKUP($B1541,三大法人買賣超!$A$4:$I$500,5,FALSE)</f>
        <v>#N/A</v>
      </c>
      <c r="I1541" s="27" t="e">
        <f>VLOOKUP($B1541,三大法人買賣超!$A$4:$I$500,7,FALSE)</f>
        <v>#N/A</v>
      </c>
      <c r="J1541" s="27" t="e">
        <f>VLOOKUP($B1541,三大法人買賣超!$A$4:$I$500,9,FALSE)</f>
        <v>#N/A</v>
      </c>
      <c r="K1541" s="37">
        <f>新台幣匯率美元指數!B1542</f>
        <v>0</v>
      </c>
      <c r="L1541" s="38">
        <f>新台幣匯率美元指數!C1542</f>
        <v>0</v>
      </c>
      <c r="M1541" s="39">
        <f>新台幣匯率美元指數!D1542</f>
        <v>0</v>
      </c>
      <c r="N1541" s="27" t="e">
        <f>VLOOKUP($B1541,外資期貨未平倉口數!$A$4:$M$499,4,FALSE)</f>
        <v>#N/A</v>
      </c>
      <c r="O1541" s="27" t="e">
        <f>VLOOKUP($B1541,外資期貨未平倉口數!$A$4:$M$499,9,FALSE)</f>
        <v>#N/A</v>
      </c>
      <c r="P1541" s="27" t="e">
        <f>VLOOKUP($B1541,外資期貨未平倉口數!$A$4:$M$499,10,FALSE)</f>
        <v>#N/A</v>
      </c>
      <c r="Q1541" s="27" t="e">
        <f>VLOOKUP($B1541,外資期貨未平倉口數!$A$4:$M$499,11,FALSE)</f>
        <v>#N/A</v>
      </c>
      <c r="R1541" s="64" t="e">
        <f>VLOOKUP($B1541,選擇權未平倉餘額!$A$4:$I$500,6,FALSE)</f>
        <v>#N/A</v>
      </c>
      <c r="S1541" s="64" t="e">
        <f>VLOOKUP($B1541,選擇權未平倉餘額!$A$4:$I$500,7,FALSE)</f>
        <v>#N/A</v>
      </c>
      <c r="T1541" s="64" t="e">
        <f>VLOOKUP($B1541,選擇權未平倉餘額!$A$4:$I$500,8,FALSE)</f>
        <v>#N/A</v>
      </c>
      <c r="U1541" s="64" t="e">
        <f>VLOOKUP($B1541,選擇權未平倉餘額!$A$4:$I$500,9,FALSE)</f>
        <v>#N/A</v>
      </c>
      <c r="V1541" s="39" t="e">
        <f>VLOOKUP($B1541,臺指選擇權P_C_Ratios!$A$4:$C$500,3,FALSE)</f>
        <v>#N/A</v>
      </c>
      <c r="W1541" s="41" t="e">
        <f>VLOOKUP($B1541,散戶多空比!$A$6:$L$500,12,FALSE)</f>
        <v>#N/A</v>
      </c>
      <c r="X1541" s="40" t="e">
        <f>VLOOKUP($B1541,期貨大額交易人未沖銷部位!$A$4:$O$499,4,FALSE)</f>
        <v>#N/A</v>
      </c>
      <c r="Y1541" s="40" t="e">
        <f>VLOOKUP($B1541,期貨大額交易人未沖銷部位!$A$4:$O$499,7,FALSE)</f>
        <v>#N/A</v>
      </c>
      <c r="Z1541" s="40" t="e">
        <f>VLOOKUP($B1541,期貨大額交易人未沖銷部位!$A$4:$O$499,10,FALSE)</f>
        <v>#N/A</v>
      </c>
      <c r="AA1541" s="40" t="e">
        <f>VLOOKUP($B1541,期貨大額交易人未沖銷部位!$A$4:$O$499,13,FALSE)</f>
        <v>#N/A</v>
      </c>
      <c r="AB1541" s="40" t="e">
        <f>VLOOKUP($B1541,期貨大額交易人未沖銷部位!$A$4:$O$499,14,FALSE)</f>
        <v>#N/A</v>
      </c>
      <c r="AC1541" s="40" t="e">
        <f>VLOOKUP($B1541,期貨大額交易人未沖銷部位!$A$4:$O$499,15,FALSE)</f>
        <v>#N/A</v>
      </c>
      <c r="AD1541" s="33" t="e">
        <f>VLOOKUP($B1541,三大美股走勢!$A$4:$J$495,4,FALSE)</f>
        <v>#N/A</v>
      </c>
      <c r="AE1541" s="33" t="e">
        <f>VLOOKUP($B1541,三大美股走勢!$A$4:$J$495,7,FALSE)</f>
        <v>#N/A</v>
      </c>
      <c r="AF1541" s="33" t="e">
        <f>VLOOKUP($B1541,三大美股走勢!$A$4:$J$495,10,FALSE)</f>
        <v>#N/A</v>
      </c>
    </row>
    <row r="1542" spans="2:32">
      <c r="B1542" s="32">
        <v>44321</v>
      </c>
      <c r="C1542" s="33" t="e">
        <f>VLOOKUP($B1542,大盤與近月台指!$A$4:$I$499,2,FALSE)</f>
        <v>#N/A</v>
      </c>
      <c r="D1542" s="34" t="e">
        <f>VLOOKUP($B1542,大盤與近月台指!$A$4:$I$499,3,FALSE)</f>
        <v>#N/A</v>
      </c>
      <c r="E1542" s="35" t="e">
        <f>VLOOKUP($B1542,大盤與近月台指!$A$4:$I$499,4,FALSE)</f>
        <v>#N/A</v>
      </c>
      <c r="F1542" s="33" t="e">
        <f>VLOOKUP($B1542,大盤與近月台指!$A$4:$I$499,5,FALSE)</f>
        <v>#N/A</v>
      </c>
      <c r="G1542" s="49" t="e">
        <f>VLOOKUP($B1542,三大法人買賣超!$A$4:$I$500,3,FALSE)</f>
        <v>#N/A</v>
      </c>
      <c r="H1542" s="34" t="e">
        <f>VLOOKUP($B1542,三大法人買賣超!$A$4:$I$500,5,FALSE)</f>
        <v>#N/A</v>
      </c>
      <c r="I1542" s="27" t="e">
        <f>VLOOKUP($B1542,三大法人買賣超!$A$4:$I$500,7,FALSE)</f>
        <v>#N/A</v>
      </c>
      <c r="J1542" s="27" t="e">
        <f>VLOOKUP($B1542,三大法人買賣超!$A$4:$I$500,9,FALSE)</f>
        <v>#N/A</v>
      </c>
      <c r="K1542" s="37">
        <f>新台幣匯率美元指數!B1543</f>
        <v>0</v>
      </c>
      <c r="L1542" s="38">
        <f>新台幣匯率美元指數!C1543</f>
        <v>0</v>
      </c>
      <c r="M1542" s="39">
        <f>新台幣匯率美元指數!D1543</f>
        <v>0</v>
      </c>
      <c r="N1542" s="27" t="e">
        <f>VLOOKUP($B1542,外資期貨未平倉口數!$A$4:$M$499,4,FALSE)</f>
        <v>#N/A</v>
      </c>
      <c r="O1542" s="27" t="e">
        <f>VLOOKUP($B1542,外資期貨未平倉口數!$A$4:$M$499,9,FALSE)</f>
        <v>#N/A</v>
      </c>
      <c r="P1542" s="27" t="e">
        <f>VLOOKUP($B1542,外資期貨未平倉口數!$A$4:$M$499,10,FALSE)</f>
        <v>#N/A</v>
      </c>
      <c r="Q1542" s="27" t="e">
        <f>VLOOKUP($B1542,外資期貨未平倉口數!$A$4:$M$499,11,FALSE)</f>
        <v>#N/A</v>
      </c>
      <c r="R1542" s="64" t="e">
        <f>VLOOKUP($B1542,選擇權未平倉餘額!$A$4:$I$500,6,FALSE)</f>
        <v>#N/A</v>
      </c>
      <c r="S1542" s="64" t="e">
        <f>VLOOKUP($B1542,選擇權未平倉餘額!$A$4:$I$500,7,FALSE)</f>
        <v>#N/A</v>
      </c>
      <c r="T1542" s="64" t="e">
        <f>VLOOKUP($B1542,選擇權未平倉餘額!$A$4:$I$500,8,FALSE)</f>
        <v>#N/A</v>
      </c>
      <c r="U1542" s="64" t="e">
        <f>VLOOKUP($B1542,選擇權未平倉餘額!$A$4:$I$500,9,FALSE)</f>
        <v>#N/A</v>
      </c>
      <c r="V1542" s="39" t="e">
        <f>VLOOKUP($B1542,臺指選擇權P_C_Ratios!$A$4:$C$500,3,FALSE)</f>
        <v>#N/A</v>
      </c>
      <c r="W1542" s="41" t="e">
        <f>VLOOKUP($B1542,散戶多空比!$A$6:$L$500,12,FALSE)</f>
        <v>#N/A</v>
      </c>
      <c r="X1542" s="40" t="e">
        <f>VLOOKUP($B1542,期貨大額交易人未沖銷部位!$A$4:$O$499,4,FALSE)</f>
        <v>#N/A</v>
      </c>
      <c r="Y1542" s="40" t="e">
        <f>VLOOKUP($B1542,期貨大額交易人未沖銷部位!$A$4:$O$499,7,FALSE)</f>
        <v>#N/A</v>
      </c>
      <c r="Z1542" s="40" t="e">
        <f>VLOOKUP($B1542,期貨大額交易人未沖銷部位!$A$4:$O$499,10,FALSE)</f>
        <v>#N/A</v>
      </c>
      <c r="AA1542" s="40" t="e">
        <f>VLOOKUP($B1542,期貨大額交易人未沖銷部位!$A$4:$O$499,13,FALSE)</f>
        <v>#N/A</v>
      </c>
      <c r="AB1542" s="40" t="e">
        <f>VLOOKUP($B1542,期貨大額交易人未沖銷部位!$A$4:$O$499,14,FALSE)</f>
        <v>#N/A</v>
      </c>
      <c r="AC1542" s="40" t="e">
        <f>VLOOKUP($B1542,期貨大額交易人未沖銷部位!$A$4:$O$499,15,FALSE)</f>
        <v>#N/A</v>
      </c>
      <c r="AD1542" s="33" t="e">
        <f>VLOOKUP($B1542,三大美股走勢!$A$4:$J$495,4,FALSE)</f>
        <v>#N/A</v>
      </c>
      <c r="AE1542" s="33" t="e">
        <f>VLOOKUP($B1542,三大美股走勢!$A$4:$J$495,7,FALSE)</f>
        <v>#N/A</v>
      </c>
      <c r="AF1542" s="33" t="e">
        <f>VLOOKUP($B1542,三大美股走勢!$A$4:$J$495,10,FALSE)</f>
        <v>#N/A</v>
      </c>
    </row>
    <row r="1543" spans="2:32">
      <c r="B1543" s="32">
        <v>44322</v>
      </c>
      <c r="C1543" s="33" t="e">
        <f>VLOOKUP($B1543,大盤與近月台指!$A$4:$I$499,2,FALSE)</f>
        <v>#N/A</v>
      </c>
      <c r="D1543" s="34" t="e">
        <f>VLOOKUP($B1543,大盤與近月台指!$A$4:$I$499,3,FALSE)</f>
        <v>#N/A</v>
      </c>
      <c r="E1543" s="35" t="e">
        <f>VLOOKUP($B1543,大盤與近月台指!$A$4:$I$499,4,FALSE)</f>
        <v>#N/A</v>
      </c>
      <c r="F1543" s="33" t="e">
        <f>VLOOKUP($B1543,大盤與近月台指!$A$4:$I$499,5,FALSE)</f>
        <v>#N/A</v>
      </c>
      <c r="G1543" s="49" t="e">
        <f>VLOOKUP($B1543,三大法人買賣超!$A$4:$I$500,3,FALSE)</f>
        <v>#N/A</v>
      </c>
      <c r="H1543" s="34" t="e">
        <f>VLOOKUP($B1543,三大法人買賣超!$A$4:$I$500,5,FALSE)</f>
        <v>#N/A</v>
      </c>
      <c r="I1543" s="27" t="e">
        <f>VLOOKUP($B1543,三大法人買賣超!$A$4:$I$500,7,FALSE)</f>
        <v>#N/A</v>
      </c>
      <c r="J1543" s="27" t="e">
        <f>VLOOKUP($B1543,三大法人買賣超!$A$4:$I$500,9,FALSE)</f>
        <v>#N/A</v>
      </c>
      <c r="K1543" s="37">
        <f>新台幣匯率美元指數!B1544</f>
        <v>0</v>
      </c>
      <c r="L1543" s="38">
        <f>新台幣匯率美元指數!C1544</f>
        <v>0</v>
      </c>
      <c r="M1543" s="39">
        <f>新台幣匯率美元指數!D1544</f>
        <v>0</v>
      </c>
      <c r="N1543" s="27" t="e">
        <f>VLOOKUP($B1543,外資期貨未平倉口數!$A$4:$M$499,4,FALSE)</f>
        <v>#N/A</v>
      </c>
      <c r="O1543" s="27" t="e">
        <f>VLOOKUP($B1543,外資期貨未平倉口數!$A$4:$M$499,9,FALSE)</f>
        <v>#N/A</v>
      </c>
      <c r="P1543" s="27" t="e">
        <f>VLOOKUP($B1543,外資期貨未平倉口數!$A$4:$M$499,10,FALSE)</f>
        <v>#N/A</v>
      </c>
      <c r="Q1543" s="27" t="e">
        <f>VLOOKUP($B1543,外資期貨未平倉口數!$A$4:$M$499,11,FALSE)</f>
        <v>#N/A</v>
      </c>
      <c r="R1543" s="64" t="e">
        <f>VLOOKUP($B1543,選擇權未平倉餘額!$A$4:$I$500,6,FALSE)</f>
        <v>#N/A</v>
      </c>
      <c r="S1543" s="64" t="e">
        <f>VLOOKUP($B1543,選擇權未平倉餘額!$A$4:$I$500,7,FALSE)</f>
        <v>#N/A</v>
      </c>
      <c r="T1543" s="64" t="e">
        <f>VLOOKUP($B1543,選擇權未平倉餘額!$A$4:$I$500,8,FALSE)</f>
        <v>#N/A</v>
      </c>
      <c r="U1543" s="64" t="e">
        <f>VLOOKUP($B1543,選擇權未平倉餘額!$A$4:$I$500,9,FALSE)</f>
        <v>#N/A</v>
      </c>
      <c r="V1543" s="39" t="e">
        <f>VLOOKUP($B1543,臺指選擇權P_C_Ratios!$A$4:$C$500,3,FALSE)</f>
        <v>#N/A</v>
      </c>
      <c r="W1543" s="41" t="e">
        <f>VLOOKUP($B1543,散戶多空比!$A$6:$L$500,12,FALSE)</f>
        <v>#N/A</v>
      </c>
      <c r="X1543" s="40" t="e">
        <f>VLOOKUP($B1543,期貨大額交易人未沖銷部位!$A$4:$O$499,4,FALSE)</f>
        <v>#N/A</v>
      </c>
      <c r="Y1543" s="40" t="e">
        <f>VLOOKUP($B1543,期貨大額交易人未沖銷部位!$A$4:$O$499,7,FALSE)</f>
        <v>#N/A</v>
      </c>
      <c r="Z1543" s="40" t="e">
        <f>VLOOKUP($B1543,期貨大額交易人未沖銷部位!$A$4:$O$499,10,FALSE)</f>
        <v>#N/A</v>
      </c>
      <c r="AA1543" s="40" t="e">
        <f>VLOOKUP($B1543,期貨大額交易人未沖銷部位!$A$4:$O$499,13,FALSE)</f>
        <v>#N/A</v>
      </c>
      <c r="AB1543" s="40" t="e">
        <f>VLOOKUP($B1543,期貨大額交易人未沖銷部位!$A$4:$O$499,14,FALSE)</f>
        <v>#N/A</v>
      </c>
      <c r="AC1543" s="40" t="e">
        <f>VLOOKUP($B1543,期貨大額交易人未沖銷部位!$A$4:$O$499,15,FALSE)</f>
        <v>#N/A</v>
      </c>
      <c r="AD1543" s="33" t="e">
        <f>VLOOKUP($B1543,三大美股走勢!$A$4:$J$495,4,FALSE)</f>
        <v>#N/A</v>
      </c>
      <c r="AE1543" s="33" t="e">
        <f>VLOOKUP($B1543,三大美股走勢!$A$4:$J$495,7,FALSE)</f>
        <v>#N/A</v>
      </c>
      <c r="AF1543" s="33" t="e">
        <f>VLOOKUP($B1543,三大美股走勢!$A$4:$J$495,10,FALSE)</f>
        <v>#N/A</v>
      </c>
    </row>
    <row r="1544" spans="2:32">
      <c r="B1544" s="32">
        <v>44323</v>
      </c>
      <c r="C1544" s="33" t="e">
        <f>VLOOKUP($B1544,大盤與近月台指!$A$4:$I$499,2,FALSE)</f>
        <v>#N/A</v>
      </c>
      <c r="D1544" s="34" t="e">
        <f>VLOOKUP($B1544,大盤與近月台指!$A$4:$I$499,3,FALSE)</f>
        <v>#N/A</v>
      </c>
      <c r="E1544" s="35" t="e">
        <f>VLOOKUP($B1544,大盤與近月台指!$A$4:$I$499,4,FALSE)</f>
        <v>#N/A</v>
      </c>
      <c r="F1544" s="33" t="e">
        <f>VLOOKUP($B1544,大盤與近月台指!$A$4:$I$499,5,FALSE)</f>
        <v>#N/A</v>
      </c>
      <c r="G1544" s="49" t="e">
        <f>VLOOKUP($B1544,三大法人買賣超!$A$4:$I$500,3,FALSE)</f>
        <v>#N/A</v>
      </c>
      <c r="H1544" s="34" t="e">
        <f>VLOOKUP($B1544,三大法人買賣超!$A$4:$I$500,5,FALSE)</f>
        <v>#N/A</v>
      </c>
      <c r="I1544" s="27" t="e">
        <f>VLOOKUP($B1544,三大法人買賣超!$A$4:$I$500,7,FALSE)</f>
        <v>#N/A</v>
      </c>
      <c r="J1544" s="27" t="e">
        <f>VLOOKUP($B1544,三大法人買賣超!$A$4:$I$500,9,FALSE)</f>
        <v>#N/A</v>
      </c>
      <c r="K1544" s="37">
        <f>新台幣匯率美元指數!B1545</f>
        <v>0</v>
      </c>
      <c r="L1544" s="38">
        <f>新台幣匯率美元指數!C1545</f>
        <v>0</v>
      </c>
      <c r="M1544" s="39">
        <f>新台幣匯率美元指數!D1545</f>
        <v>0</v>
      </c>
      <c r="N1544" s="27" t="e">
        <f>VLOOKUP($B1544,外資期貨未平倉口數!$A$4:$M$499,4,FALSE)</f>
        <v>#N/A</v>
      </c>
      <c r="O1544" s="27" t="e">
        <f>VLOOKUP($B1544,外資期貨未平倉口數!$A$4:$M$499,9,FALSE)</f>
        <v>#N/A</v>
      </c>
      <c r="P1544" s="27" t="e">
        <f>VLOOKUP($B1544,外資期貨未平倉口數!$A$4:$M$499,10,FALSE)</f>
        <v>#N/A</v>
      </c>
      <c r="Q1544" s="27" t="e">
        <f>VLOOKUP($B1544,外資期貨未平倉口數!$A$4:$M$499,11,FALSE)</f>
        <v>#N/A</v>
      </c>
      <c r="R1544" s="64" t="e">
        <f>VLOOKUP($B1544,選擇權未平倉餘額!$A$4:$I$500,6,FALSE)</f>
        <v>#N/A</v>
      </c>
      <c r="S1544" s="64" t="e">
        <f>VLOOKUP($B1544,選擇權未平倉餘額!$A$4:$I$500,7,FALSE)</f>
        <v>#N/A</v>
      </c>
      <c r="T1544" s="64" t="e">
        <f>VLOOKUP($B1544,選擇權未平倉餘額!$A$4:$I$500,8,FALSE)</f>
        <v>#N/A</v>
      </c>
      <c r="U1544" s="64" t="e">
        <f>VLOOKUP($B1544,選擇權未平倉餘額!$A$4:$I$500,9,FALSE)</f>
        <v>#N/A</v>
      </c>
      <c r="V1544" s="39" t="e">
        <f>VLOOKUP($B1544,臺指選擇權P_C_Ratios!$A$4:$C$500,3,FALSE)</f>
        <v>#N/A</v>
      </c>
      <c r="W1544" s="41" t="e">
        <f>VLOOKUP($B1544,散戶多空比!$A$6:$L$500,12,FALSE)</f>
        <v>#N/A</v>
      </c>
      <c r="X1544" s="40" t="e">
        <f>VLOOKUP($B1544,期貨大額交易人未沖銷部位!$A$4:$O$499,4,FALSE)</f>
        <v>#N/A</v>
      </c>
      <c r="Y1544" s="40" t="e">
        <f>VLOOKUP($B1544,期貨大額交易人未沖銷部位!$A$4:$O$499,7,FALSE)</f>
        <v>#N/A</v>
      </c>
      <c r="Z1544" s="40" t="e">
        <f>VLOOKUP($B1544,期貨大額交易人未沖銷部位!$A$4:$O$499,10,FALSE)</f>
        <v>#N/A</v>
      </c>
      <c r="AA1544" s="40" t="e">
        <f>VLOOKUP($B1544,期貨大額交易人未沖銷部位!$A$4:$O$499,13,FALSE)</f>
        <v>#N/A</v>
      </c>
      <c r="AB1544" s="40" t="e">
        <f>VLOOKUP($B1544,期貨大額交易人未沖銷部位!$A$4:$O$499,14,FALSE)</f>
        <v>#N/A</v>
      </c>
      <c r="AC1544" s="40" t="e">
        <f>VLOOKUP($B1544,期貨大額交易人未沖銷部位!$A$4:$O$499,15,FALSE)</f>
        <v>#N/A</v>
      </c>
      <c r="AD1544" s="33" t="e">
        <f>VLOOKUP($B1544,三大美股走勢!$A$4:$J$495,4,FALSE)</f>
        <v>#N/A</v>
      </c>
      <c r="AE1544" s="33" t="e">
        <f>VLOOKUP($B1544,三大美股走勢!$A$4:$J$495,7,FALSE)</f>
        <v>#N/A</v>
      </c>
      <c r="AF1544" s="33" t="e">
        <f>VLOOKUP($B1544,三大美股走勢!$A$4:$J$495,10,FALSE)</f>
        <v>#N/A</v>
      </c>
    </row>
    <row r="1545" spans="2:32">
      <c r="B1545" s="32">
        <v>44324</v>
      </c>
      <c r="C1545" s="33" t="e">
        <f>VLOOKUP($B1545,大盤與近月台指!$A$4:$I$499,2,FALSE)</f>
        <v>#N/A</v>
      </c>
      <c r="D1545" s="34" t="e">
        <f>VLOOKUP($B1545,大盤與近月台指!$A$4:$I$499,3,FALSE)</f>
        <v>#N/A</v>
      </c>
      <c r="E1545" s="35" t="e">
        <f>VLOOKUP($B1545,大盤與近月台指!$A$4:$I$499,4,FALSE)</f>
        <v>#N/A</v>
      </c>
      <c r="F1545" s="33" t="e">
        <f>VLOOKUP($B1545,大盤與近月台指!$A$4:$I$499,5,FALSE)</f>
        <v>#N/A</v>
      </c>
      <c r="G1545" s="49" t="e">
        <f>VLOOKUP($B1545,三大法人買賣超!$A$4:$I$500,3,FALSE)</f>
        <v>#N/A</v>
      </c>
      <c r="H1545" s="34" t="e">
        <f>VLOOKUP($B1545,三大法人買賣超!$A$4:$I$500,5,FALSE)</f>
        <v>#N/A</v>
      </c>
      <c r="I1545" s="27" t="e">
        <f>VLOOKUP($B1545,三大法人買賣超!$A$4:$I$500,7,FALSE)</f>
        <v>#N/A</v>
      </c>
      <c r="J1545" s="27" t="e">
        <f>VLOOKUP($B1545,三大法人買賣超!$A$4:$I$500,9,FALSE)</f>
        <v>#N/A</v>
      </c>
      <c r="K1545" s="37">
        <f>新台幣匯率美元指數!B1546</f>
        <v>0</v>
      </c>
      <c r="L1545" s="38">
        <f>新台幣匯率美元指數!C1546</f>
        <v>0</v>
      </c>
      <c r="M1545" s="39">
        <f>新台幣匯率美元指數!D1546</f>
        <v>0</v>
      </c>
      <c r="N1545" s="27" t="e">
        <f>VLOOKUP($B1545,外資期貨未平倉口數!$A$4:$M$499,4,FALSE)</f>
        <v>#N/A</v>
      </c>
      <c r="O1545" s="27" t="e">
        <f>VLOOKUP($B1545,外資期貨未平倉口數!$A$4:$M$499,9,FALSE)</f>
        <v>#N/A</v>
      </c>
      <c r="P1545" s="27" t="e">
        <f>VLOOKUP($B1545,外資期貨未平倉口數!$A$4:$M$499,10,FALSE)</f>
        <v>#N/A</v>
      </c>
      <c r="Q1545" s="27" t="e">
        <f>VLOOKUP($B1545,外資期貨未平倉口數!$A$4:$M$499,11,FALSE)</f>
        <v>#N/A</v>
      </c>
      <c r="R1545" s="64" t="e">
        <f>VLOOKUP($B1545,選擇權未平倉餘額!$A$4:$I$500,6,FALSE)</f>
        <v>#N/A</v>
      </c>
      <c r="S1545" s="64" t="e">
        <f>VLOOKUP($B1545,選擇權未平倉餘額!$A$4:$I$500,7,FALSE)</f>
        <v>#N/A</v>
      </c>
      <c r="T1545" s="64" t="e">
        <f>VLOOKUP($B1545,選擇權未平倉餘額!$A$4:$I$500,8,FALSE)</f>
        <v>#N/A</v>
      </c>
      <c r="U1545" s="64" t="e">
        <f>VLOOKUP($B1545,選擇權未平倉餘額!$A$4:$I$500,9,FALSE)</f>
        <v>#N/A</v>
      </c>
      <c r="V1545" s="39" t="e">
        <f>VLOOKUP($B1545,臺指選擇權P_C_Ratios!$A$4:$C$500,3,FALSE)</f>
        <v>#N/A</v>
      </c>
      <c r="W1545" s="41" t="e">
        <f>VLOOKUP($B1545,散戶多空比!$A$6:$L$500,12,FALSE)</f>
        <v>#N/A</v>
      </c>
      <c r="X1545" s="40" t="e">
        <f>VLOOKUP($B1545,期貨大額交易人未沖銷部位!$A$4:$O$499,4,FALSE)</f>
        <v>#N/A</v>
      </c>
      <c r="Y1545" s="40" t="e">
        <f>VLOOKUP($B1545,期貨大額交易人未沖銷部位!$A$4:$O$499,7,FALSE)</f>
        <v>#N/A</v>
      </c>
      <c r="Z1545" s="40" t="e">
        <f>VLOOKUP($B1545,期貨大額交易人未沖銷部位!$A$4:$O$499,10,FALSE)</f>
        <v>#N/A</v>
      </c>
      <c r="AA1545" s="40" t="e">
        <f>VLOOKUP($B1545,期貨大額交易人未沖銷部位!$A$4:$O$499,13,FALSE)</f>
        <v>#N/A</v>
      </c>
      <c r="AB1545" s="40" t="e">
        <f>VLOOKUP($B1545,期貨大額交易人未沖銷部位!$A$4:$O$499,14,FALSE)</f>
        <v>#N/A</v>
      </c>
      <c r="AC1545" s="40" t="e">
        <f>VLOOKUP($B1545,期貨大額交易人未沖銷部位!$A$4:$O$499,15,FALSE)</f>
        <v>#N/A</v>
      </c>
      <c r="AD1545" s="33" t="e">
        <f>VLOOKUP($B1545,三大美股走勢!$A$4:$J$495,4,FALSE)</f>
        <v>#N/A</v>
      </c>
      <c r="AE1545" s="33" t="e">
        <f>VLOOKUP($B1545,三大美股走勢!$A$4:$J$495,7,FALSE)</f>
        <v>#N/A</v>
      </c>
      <c r="AF1545" s="33" t="e">
        <f>VLOOKUP($B1545,三大美股走勢!$A$4:$J$495,10,FALSE)</f>
        <v>#N/A</v>
      </c>
    </row>
    <row r="1546" spans="2:32">
      <c r="B1546" s="32">
        <v>44325</v>
      </c>
      <c r="C1546" s="33" t="e">
        <f>VLOOKUP($B1546,大盤與近月台指!$A$4:$I$499,2,FALSE)</f>
        <v>#N/A</v>
      </c>
      <c r="D1546" s="34" t="e">
        <f>VLOOKUP($B1546,大盤與近月台指!$A$4:$I$499,3,FALSE)</f>
        <v>#N/A</v>
      </c>
      <c r="E1546" s="35" t="e">
        <f>VLOOKUP($B1546,大盤與近月台指!$A$4:$I$499,4,FALSE)</f>
        <v>#N/A</v>
      </c>
      <c r="F1546" s="33" t="e">
        <f>VLOOKUP($B1546,大盤與近月台指!$A$4:$I$499,5,FALSE)</f>
        <v>#N/A</v>
      </c>
      <c r="G1546" s="49" t="e">
        <f>VLOOKUP($B1546,三大法人買賣超!$A$4:$I$500,3,FALSE)</f>
        <v>#N/A</v>
      </c>
      <c r="H1546" s="34" t="e">
        <f>VLOOKUP($B1546,三大法人買賣超!$A$4:$I$500,5,FALSE)</f>
        <v>#N/A</v>
      </c>
      <c r="I1546" s="27" t="e">
        <f>VLOOKUP($B1546,三大法人買賣超!$A$4:$I$500,7,FALSE)</f>
        <v>#N/A</v>
      </c>
      <c r="J1546" s="27" t="e">
        <f>VLOOKUP($B1546,三大法人買賣超!$A$4:$I$500,9,FALSE)</f>
        <v>#N/A</v>
      </c>
      <c r="K1546" s="37">
        <f>新台幣匯率美元指數!B1547</f>
        <v>0</v>
      </c>
      <c r="L1546" s="38">
        <f>新台幣匯率美元指數!C1547</f>
        <v>0</v>
      </c>
      <c r="M1546" s="39">
        <f>新台幣匯率美元指數!D1547</f>
        <v>0</v>
      </c>
      <c r="N1546" s="27" t="e">
        <f>VLOOKUP($B1546,外資期貨未平倉口數!$A$4:$M$499,4,FALSE)</f>
        <v>#N/A</v>
      </c>
      <c r="O1546" s="27" t="e">
        <f>VLOOKUP($B1546,外資期貨未平倉口數!$A$4:$M$499,9,FALSE)</f>
        <v>#N/A</v>
      </c>
      <c r="P1546" s="27" t="e">
        <f>VLOOKUP($B1546,外資期貨未平倉口數!$A$4:$M$499,10,FALSE)</f>
        <v>#N/A</v>
      </c>
      <c r="Q1546" s="27" t="e">
        <f>VLOOKUP($B1546,外資期貨未平倉口數!$A$4:$M$499,11,FALSE)</f>
        <v>#N/A</v>
      </c>
      <c r="R1546" s="64" t="e">
        <f>VLOOKUP($B1546,選擇權未平倉餘額!$A$4:$I$500,6,FALSE)</f>
        <v>#N/A</v>
      </c>
      <c r="S1546" s="64" t="e">
        <f>VLOOKUP($B1546,選擇權未平倉餘額!$A$4:$I$500,7,FALSE)</f>
        <v>#N/A</v>
      </c>
      <c r="T1546" s="64" t="e">
        <f>VLOOKUP($B1546,選擇權未平倉餘額!$A$4:$I$500,8,FALSE)</f>
        <v>#N/A</v>
      </c>
      <c r="U1546" s="64" t="e">
        <f>VLOOKUP($B1546,選擇權未平倉餘額!$A$4:$I$500,9,FALSE)</f>
        <v>#N/A</v>
      </c>
      <c r="V1546" s="39" t="e">
        <f>VLOOKUP($B1546,臺指選擇權P_C_Ratios!$A$4:$C$500,3,FALSE)</f>
        <v>#N/A</v>
      </c>
      <c r="W1546" s="41" t="e">
        <f>VLOOKUP($B1546,散戶多空比!$A$6:$L$500,12,FALSE)</f>
        <v>#N/A</v>
      </c>
      <c r="X1546" s="40" t="e">
        <f>VLOOKUP($B1546,期貨大額交易人未沖銷部位!$A$4:$O$499,4,FALSE)</f>
        <v>#N/A</v>
      </c>
      <c r="Y1546" s="40" t="e">
        <f>VLOOKUP($B1546,期貨大額交易人未沖銷部位!$A$4:$O$499,7,FALSE)</f>
        <v>#N/A</v>
      </c>
      <c r="Z1546" s="40" t="e">
        <f>VLOOKUP($B1546,期貨大額交易人未沖銷部位!$A$4:$O$499,10,FALSE)</f>
        <v>#N/A</v>
      </c>
      <c r="AA1546" s="40" t="e">
        <f>VLOOKUP($B1546,期貨大額交易人未沖銷部位!$A$4:$O$499,13,FALSE)</f>
        <v>#N/A</v>
      </c>
      <c r="AB1546" s="40" t="e">
        <f>VLOOKUP($B1546,期貨大額交易人未沖銷部位!$A$4:$O$499,14,FALSE)</f>
        <v>#N/A</v>
      </c>
      <c r="AC1546" s="40" t="e">
        <f>VLOOKUP($B1546,期貨大額交易人未沖銷部位!$A$4:$O$499,15,FALSE)</f>
        <v>#N/A</v>
      </c>
      <c r="AD1546" s="33" t="e">
        <f>VLOOKUP($B1546,三大美股走勢!$A$4:$J$495,4,FALSE)</f>
        <v>#N/A</v>
      </c>
      <c r="AE1546" s="33" t="e">
        <f>VLOOKUP($B1546,三大美股走勢!$A$4:$J$495,7,FALSE)</f>
        <v>#N/A</v>
      </c>
      <c r="AF1546" s="33" t="e">
        <f>VLOOKUP($B1546,三大美股走勢!$A$4:$J$495,10,FALSE)</f>
        <v>#N/A</v>
      </c>
    </row>
    <row r="1547" spans="2:32">
      <c r="B1547" s="32">
        <v>44326</v>
      </c>
      <c r="C1547" s="33" t="e">
        <f>VLOOKUP($B1547,大盤與近月台指!$A$4:$I$499,2,FALSE)</f>
        <v>#N/A</v>
      </c>
      <c r="D1547" s="34" t="e">
        <f>VLOOKUP($B1547,大盤與近月台指!$A$4:$I$499,3,FALSE)</f>
        <v>#N/A</v>
      </c>
      <c r="E1547" s="35" t="e">
        <f>VLOOKUP($B1547,大盤與近月台指!$A$4:$I$499,4,FALSE)</f>
        <v>#N/A</v>
      </c>
      <c r="F1547" s="33" t="e">
        <f>VLOOKUP($B1547,大盤與近月台指!$A$4:$I$499,5,FALSE)</f>
        <v>#N/A</v>
      </c>
      <c r="G1547" s="49" t="e">
        <f>VLOOKUP($B1547,三大法人買賣超!$A$4:$I$500,3,FALSE)</f>
        <v>#N/A</v>
      </c>
      <c r="H1547" s="34" t="e">
        <f>VLOOKUP($B1547,三大法人買賣超!$A$4:$I$500,5,FALSE)</f>
        <v>#N/A</v>
      </c>
      <c r="I1547" s="27" t="e">
        <f>VLOOKUP($B1547,三大法人買賣超!$A$4:$I$500,7,FALSE)</f>
        <v>#N/A</v>
      </c>
      <c r="J1547" s="27" t="e">
        <f>VLOOKUP($B1547,三大法人買賣超!$A$4:$I$500,9,FALSE)</f>
        <v>#N/A</v>
      </c>
      <c r="K1547" s="37">
        <f>新台幣匯率美元指數!B1548</f>
        <v>0</v>
      </c>
      <c r="L1547" s="38">
        <f>新台幣匯率美元指數!C1548</f>
        <v>0</v>
      </c>
      <c r="M1547" s="39">
        <f>新台幣匯率美元指數!D1548</f>
        <v>0</v>
      </c>
      <c r="N1547" s="27" t="e">
        <f>VLOOKUP($B1547,外資期貨未平倉口數!$A$4:$M$499,4,FALSE)</f>
        <v>#N/A</v>
      </c>
      <c r="O1547" s="27" t="e">
        <f>VLOOKUP($B1547,外資期貨未平倉口數!$A$4:$M$499,9,FALSE)</f>
        <v>#N/A</v>
      </c>
      <c r="P1547" s="27" t="e">
        <f>VLOOKUP($B1547,外資期貨未平倉口數!$A$4:$M$499,10,FALSE)</f>
        <v>#N/A</v>
      </c>
      <c r="Q1547" s="27" t="e">
        <f>VLOOKUP($B1547,外資期貨未平倉口數!$A$4:$M$499,11,FALSE)</f>
        <v>#N/A</v>
      </c>
      <c r="R1547" s="64" t="e">
        <f>VLOOKUP($B1547,選擇權未平倉餘額!$A$4:$I$500,6,FALSE)</f>
        <v>#N/A</v>
      </c>
      <c r="S1547" s="64" t="e">
        <f>VLOOKUP($B1547,選擇權未平倉餘額!$A$4:$I$500,7,FALSE)</f>
        <v>#N/A</v>
      </c>
      <c r="T1547" s="64" t="e">
        <f>VLOOKUP($B1547,選擇權未平倉餘額!$A$4:$I$500,8,FALSE)</f>
        <v>#N/A</v>
      </c>
      <c r="U1547" s="64" t="e">
        <f>VLOOKUP($B1547,選擇權未平倉餘額!$A$4:$I$500,9,FALSE)</f>
        <v>#N/A</v>
      </c>
      <c r="V1547" s="39" t="e">
        <f>VLOOKUP($B1547,臺指選擇權P_C_Ratios!$A$4:$C$500,3,FALSE)</f>
        <v>#N/A</v>
      </c>
      <c r="W1547" s="41" t="e">
        <f>VLOOKUP($B1547,散戶多空比!$A$6:$L$500,12,FALSE)</f>
        <v>#N/A</v>
      </c>
      <c r="X1547" s="40" t="e">
        <f>VLOOKUP($B1547,期貨大額交易人未沖銷部位!$A$4:$O$499,4,FALSE)</f>
        <v>#N/A</v>
      </c>
      <c r="Y1547" s="40" t="e">
        <f>VLOOKUP($B1547,期貨大額交易人未沖銷部位!$A$4:$O$499,7,FALSE)</f>
        <v>#N/A</v>
      </c>
      <c r="Z1547" s="40" t="e">
        <f>VLOOKUP($B1547,期貨大額交易人未沖銷部位!$A$4:$O$499,10,FALSE)</f>
        <v>#N/A</v>
      </c>
      <c r="AA1547" s="40" t="e">
        <f>VLOOKUP($B1547,期貨大額交易人未沖銷部位!$A$4:$O$499,13,FALSE)</f>
        <v>#N/A</v>
      </c>
      <c r="AB1547" s="40" t="e">
        <f>VLOOKUP($B1547,期貨大額交易人未沖銷部位!$A$4:$O$499,14,FALSE)</f>
        <v>#N/A</v>
      </c>
      <c r="AC1547" s="40" t="e">
        <f>VLOOKUP($B1547,期貨大額交易人未沖銷部位!$A$4:$O$499,15,FALSE)</f>
        <v>#N/A</v>
      </c>
      <c r="AD1547" s="33" t="e">
        <f>VLOOKUP($B1547,三大美股走勢!$A$4:$J$495,4,FALSE)</f>
        <v>#N/A</v>
      </c>
      <c r="AE1547" s="33" t="e">
        <f>VLOOKUP($B1547,三大美股走勢!$A$4:$J$495,7,FALSE)</f>
        <v>#N/A</v>
      </c>
      <c r="AF1547" s="33" t="e">
        <f>VLOOKUP($B1547,三大美股走勢!$A$4:$J$495,10,FALSE)</f>
        <v>#N/A</v>
      </c>
    </row>
    <row r="1548" spans="2:32">
      <c r="B1548" s="32">
        <v>44327</v>
      </c>
      <c r="C1548" s="33" t="e">
        <f>VLOOKUP($B1548,大盤與近月台指!$A$4:$I$499,2,FALSE)</f>
        <v>#N/A</v>
      </c>
      <c r="D1548" s="34" t="e">
        <f>VLOOKUP($B1548,大盤與近月台指!$A$4:$I$499,3,FALSE)</f>
        <v>#N/A</v>
      </c>
      <c r="E1548" s="35" t="e">
        <f>VLOOKUP($B1548,大盤與近月台指!$A$4:$I$499,4,FALSE)</f>
        <v>#N/A</v>
      </c>
      <c r="F1548" s="33" t="e">
        <f>VLOOKUP($B1548,大盤與近月台指!$A$4:$I$499,5,FALSE)</f>
        <v>#N/A</v>
      </c>
      <c r="G1548" s="49" t="e">
        <f>VLOOKUP($B1548,三大法人買賣超!$A$4:$I$500,3,FALSE)</f>
        <v>#N/A</v>
      </c>
      <c r="H1548" s="34" t="e">
        <f>VLOOKUP($B1548,三大法人買賣超!$A$4:$I$500,5,FALSE)</f>
        <v>#N/A</v>
      </c>
      <c r="I1548" s="27" t="e">
        <f>VLOOKUP($B1548,三大法人買賣超!$A$4:$I$500,7,FALSE)</f>
        <v>#N/A</v>
      </c>
      <c r="J1548" s="27" t="e">
        <f>VLOOKUP($B1548,三大法人買賣超!$A$4:$I$500,9,FALSE)</f>
        <v>#N/A</v>
      </c>
      <c r="K1548" s="37">
        <f>新台幣匯率美元指數!B1549</f>
        <v>0</v>
      </c>
      <c r="L1548" s="38">
        <f>新台幣匯率美元指數!C1549</f>
        <v>0</v>
      </c>
      <c r="M1548" s="39">
        <f>新台幣匯率美元指數!D1549</f>
        <v>0</v>
      </c>
      <c r="N1548" s="27" t="e">
        <f>VLOOKUP($B1548,外資期貨未平倉口數!$A$4:$M$499,4,FALSE)</f>
        <v>#N/A</v>
      </c>
      <c r="O1548" s="27" t="e">
        <f>VLOOKUP($B1548,外資期貨未平倉口數!$A$4:$M$499,9,FALSE)</f>
        <v>#N/A</v>
      </c>
      <c r="P1548" s="27" t="e">
        <f>VLOOKUP($B1548,外資期貨未平倉口數!$A$4:$M$499,10,FALSE)</f>
        <v>#N/A</v>
      </c>
      <c r="Q1548" s="27" t="e">
        <f>VLOOKUP($B1548,外資期貨未平倉口數!$A$4:$M$499,11,FALSE)</f>
        <v>#N/A</v>
      </c>
      <c r="R1548" s="64" t="e">
        <f>VLOOKUP($B1548,選擇權未平倉餘額!$A$4:$I$500,6,FALSE)</f>
        <v>#N/A</v>
      </c>
      <c r="S1548" s="64" t="e">
        <f>VLOOKUP($B1548,選擇權未平倉餘額!$A$4:$I$500,7,FALSE)</f>
        <v>#N/A</v>
      </c>
      <c r="T1548" s="64" t="e">
        <f>VLOOKUP($B1548,選擇權未平倉餘額!$A$4:$I$500,8,FALSE)</f>
        <v>#N/A</v>
      </c>
      <c r="U1548" s="64" t="e">
        <f>VLOOKUP($B1548,選擇權未平倉餘額!$A$4:$I$500,9,FALSE)</f>
        <v>#N/A</v>
      </c>
      <c r="V1548" s="39" t="e">
        <f>VLOOKUP($B1548,臺指選擇權P_C_Ratios!$A$4:$C$500,3,FALSE)</f>
        <v>#N/A</v>
      </c>
      <c r="W1548" s="41" t="e">
        <f>VLOOKUP($B1548,散戶多空比!$A$6:$L$500,12,FALSE)</f>
        <v>#N/A</v>
      </c>
      <c r="X1548" s="40" t="e">
        <f>VLOOKUP($B1548,期貨大額交易人未沖銷部位!$A$4:$O$499,4,FALSE)</f>
        <v>#N/A</v>
      </c>
      <c r="Y1548" s="40" t="e">
        <f>VLOOKUP($B1548,期貨大額交易人未沖銷部位!$A$4:$O$499,7,FALSE)</f>
        <v>#N/A</v>
      </c>
      <c r="Z1548" s="40" t="e">
        <f>VLOOKUP($B1548,期貨大額交易人未沖銷部位!$A$4:$O$499,10,FALSE)</f>
        <v>#N/A</v>
      </c>
      <c r="AA1548" s="40" t="e">
        <f>VLOOKUP($B1548,期貨大額交易人未沖銷部位!$A$4:$O$499,13,FALSE)</f>
        <v>#N/A</v>
      </c>
      <c r="AB1548" s="40" t="e">
        <f>VLOOKUP($B1548,期貨大額交易人未沖銷部位!$A$4:$O$499,14,FALSE)</f>
        <v>#N/A</v>
      </c>
      <c r="AC1548" s="40" t="e">
        <f>VLOOKUP($B1548,期貨大額交易人未沖銷部位!$A$4:$O$499,15,FALSE)</f>
        <v>#N/A</v>
      </c>
      <c r="AD1548" s="33" t="e">
        <f>VLOOKUP($B1548,三大美股走勢!$A$4:$J$495,4,FALSE)</f>
        <v>#N/A</v>
      </c>
      <c r="AE1548" s="33" t="e">
        <f>VLOOKUP($B1548,三大美股走勢!$A$4:$J$495,7,FALSE)</f>
        <v>#N/A</v>
      </c>
      <c r="AF1548" s="33" t="e">
        <f>VLOOKUP($B1548,三大美股走勢!$A$4:$J$495,10,FALSE)</f>
        <v>#N/A</v>
      </c>
    </row>
    <row r="1549" spans="2:32">
      <c r="B1549" s="32">
        <v>44328</v>
      </c>
      <c r="C1549" s="33" t="e">
        <f>VLOOKUP($B1549,大盤與近月台指!$A$4:$I$499,2,FALSE)</f>
        <v>#N/A</v>
      </c>
      <c r="D1549" s="34" t="e">
        <f>VLOOKUP($B1549,大盤與近月台指!$A$4:$I$499,3,FALSE)</f>
        <v>#N/A</v>
      </c>
      <c r="E1549" s="35" t="e">
        <f>VLOOKUP($B1549,大盤與近月台指!$A$4:$I$499,4,FALSE)</f>
        <v>#N/A</v>
      </c>
      <c r="F1549" s="33" t="e">
        <f>VLOOKUP($B1549,大盤與近月台指!$A$4:$I$499,5,FALSE)</f>
        <v>#N/A</v>
      </c>
      <c r="G1549" s="49" t="e">
        <f>VLOOKUP($B1549,三大法人買賣超!$A$4:$I$500,3,FALSE)</f>
        <v>#N/A</v>
      </c>
      <c r="H1549" s="34" t="e">
        <f>VLOOKUP($B1549,三大法人買賣超!$A$4:$I$500,5,FALSE)</f>
        <v>#N/A</v>
      </c>
      <c r="I1549" s="27" t="e">
        <f>VLOOKUP($B1549,三大法人買賣超!$A$4:$I$500,7,FALSE)</f>
        <v>#N/A</v>
      </c>
      <c r="J1549" s="27" t="e">
        <f>VLOOKUP($B1549,三大法人買賣超!$A$4:$I$500,9,FALSE)</f>
        <v>#N/A</v>
      </c>
      <c r="K1549" s="37">
        <f>新台幣匯率美元指數!B1550</f>
        <v>0</v>
      </c>
      <c r="L1549" s="38">
        <f>新台幣匯率美元指數!C1550</f>
        <v>0</v>
      </c>
      <c r="M1549" s="39">
        <f>新台幣匯率美元指數!D1550</f>
        <v>0</v>
      </c>
      <c r="N1549" s="27" t="e">
        <f>VLOOKUP($B1549,外資期貨未平倉口數!$A$4:$M$499,4,FALSE)</f>
        <v>#N/A</v>
      </c>
      <c r="O1549" s="27" t="e">
        <f>VLOOKUP($B1549,外資期貨未平倉口數!$A$4:$M$499,9,FALSE)</f>
        <v>#N/A</v>
      </c>
      <c r="P1549" s="27" t="e">
        <f>VLOOKUP($B1549,外資期貨未平倉口數!$A$4:$M$499,10,FALSE)</f>
        <v>#N/A</v>
      </c>
      <c r="Q1549" s="27" t="e">
        <f>VLOOKUP($B1549,外資期貨未平倉口數!$A$4:$M$499,11,FALSE)</f>
        <v>#N/A</v>
      </c>
      <c r="R1549" s="64" t="e">
        <f>VLOOKUP($B1549,選擇權未平倉餘額!$A$4:$I$500,6,FALSE)</f>
        <v>#N/A</v>
      </c>
      <c r="S1549" s="64" t="e">
        <f>VLOOKUP($B1549,選擇權未平倉餘額!$A$4:$I$500,7,FALSE)</f>
        <v>#N/A</v>
      </c>
      <c r="T1549" s="64" t="e">
        <f>VLOOKUP($B1549,選擇權未平倉餘額!$A$4:$I$500,8,FALSE)</f>
        <v>#N/A</v>
      </c>
      <c r="U1549" s="64" t="e">
        <f>VLOOKUP($B1549,選擇權未平倉餘額!$A$4:$I$500,9,FALSE)</f>
        <v>#N/A</v>
      </c>
      <c r="V1549" s="39" t="e">
        <f>VLOOKUP($B1549,臺指選擇權P_C_Ratios!$A$4:$C$500,3,FALSE)</f>
        <v>#N/A</v>
      </c>
      <c r="W1549" s="41" t="e">
        <f>VLOOKUP($B1549,散戶多空比!$A$6:$L$500,12,FALSE)</f>
        <v>#N/A</v>
      </c>
      <c r="X1549" s="40" t="e">
        <f>VLOOKUP($B1549,期貨大額交易人未沖銷部位!$A$4:$O$499,4,FALSE)</f>
        <v>#N/A</v>
      </c>
      <c r="Y1549" s="40" t="e">
        <f>VLOOKUP($B1549,期貨大額交易人未沖銷部位!$A$4:$O$499,7,FALSE)</f>
        <v>#N/A</v>
      </c>
      <c r="Z1549" s="40" t="e">
        <f>VLOOKUP($B1549,期貨大額交易人未沖銷部位!$A$4:$O$499,10,FALSE)</f>
        <v>#N/A</v>
      </c>
      <c r="AA1549" s="40" t="e">
        <f>VLOOKUP($B1549,期貨大額交易人未沖銷部位!$A$4:$O$499,13,FALSE)</f>
        <v>#N/A</v>
      </c>
      <c r="AB1549" s="40" t="e">
        <f>VLOOKUP($B1549,期貨大額交易人未沖銷部位!$A$4:$O$499,14,FALSE)</f>
        <v>#N/A</v>
      </c>
      <c r="AC1549" s="40" t="e">
        <f>VLOOKUP($B1549,期貨大額交易人未沖銷部位!$A$4:$O$499,15,FALSE)</f>
        <v>#N/A</v>
      </c>
      <c r="AD1549" s="33" t="e">
        <f>VLOOKUP($B1549,三大美股走勢!$A$4:$J$495,4,FALSE)</f>
        <v>#N/A</v>
      </c>
      <c r="AE1549" s="33" t="e">
        <f>VLOOKUP($B1549,三大美股走勢!$A$4:$J$495,7,FALSE)</f>
        <v>#N/A</v>
      </c>
      <c r="AF1549" s="33" t="e">
        <f>VLOOKUP($B1549,三大美股走勢!$A$4:$J$495,10,FALSE)</f>
        <v>#N/A</v>
      </c>
    </row>
    <row r="1550" spans="2:32">
      <c r="B1550" s="32">
        <v>44329</v>
      </c>
      <c r="C1550" s="33" t="e">
        <f>VLOOKUP($B1550,大盤與近月台指!$A$4:$I$499,2,FALSE)</f>
        <v>#N/A</v>
      </c>
      <c r="D1550" s="34" t="e">
        <f>VLOOKUP($B1550,大盤與近月台指!$A$4:$I$499,3,FALSE)</f>
        <v>#N/A</v>
      </c>
      <c r="E1550" s="35" t="e">
        <f>VLOOKUP($B1550,大盤與近月台指!$A$4:$I$499,4,FALSE)</f>
        <v>#N/A</v>
      </c>
      <c r="F1550" s="33" t="e">
        <f>VLOOKUP($B1550,大盤與近月台指!$A$4:$I$499,5,FALSE)</f>
        <v>#N/A</v>
      </c>
      <c r="G1550" s="49" t="e">
        <f>VLOOKUP($B1550,三大法人買賣超!$A$4:$I$500,3,FALSE)</f>
        <v>#N/A</v>
      </c>
      <c r="H1550" s="34" t="e">
        <f>VLOOKUP($B1550,三大法人買賣超!$A$4:$I$500,5,FALSE)</f>
        <v>#N/A</v>
      </c>
      <c r="I1550" s="27" t="e">
        <f>VLOOKUP($B1550,三大法人買賣超!$A$4:$I$500,7,FALSE)</f>
        <v>#N/A</v>
      </c>
      <c r="J1550" s="27" t="e">
        <f>VLOOKUP($B1550,三大法人買賣超!$A$4:$I$500,9,FALSE)</f>
        <v>#N/A</v>
      </c>
      <c r="K1550" s="37">
        <f>新台幣匯率美元指數!B1551</f>
        <v>0</v>
      </c>
      <c r="L1550" s="38">
        <f>新台幣匯率美元指數!C1551</f>
        <v>0</v>
      </c>
      <c r="M1550" s="39">
        <f>新台幣匯率美元指數!D1551</f>
        <v>0</v>
      </c>
      <c r="N1550" s="27" t="e">
        <f>VLOOKUP($B1550,外資期貨未平倉口數!$A$4:$M$499,4,FALSE)</f>
        <v>#N/A</v>
      </c>
      <c r="O1550" s="27" t="e">
        <f>VLOOKUP($B1550,外資期貨未平倉口數!$A$4:$M$499,9,FALSE)</f>
        <v>#N/A</v>
      </c>
      <c r="P1550" s="27" t="e">
        <f>VLOOKUP($B1550,外資期貨未平倉口數!$A$4:$M$499,10,FALSE)</f>
        <v>#N/A</v>
      </c>
      <c r="Q1550" s="27" t="e">
        <f>VLOOKUP($B1550,外資期貨未平倉口數!$A$4:$M$499,11,FALSE)</f>
        <v>#N/A</v>
      </c>
      <c r="R1550" s="64" t="e">
        <f>VLOOKUP($B1550,選擇權未平倉餘額!$A$4:$I$500,6,FALSE)</f>
        <v>#N/A</v>
      </c>
      <c r="S1550" s="64" t="e">
        <f>VLOOKUP($B1550,選擇權未平倉餘額!$A$4:$I$500,7,FALSE)</f>
        <v>#N/A</v>
      </c>
      <c r="T1550" s="64" t="e">
        <f>VLOOKUP($B1550,選擇權未平倉餘額!$A$4:$I$500,8,FALSE)</f>
        <v>#N/A</v>
      </c>
      <c r="U1550" s="64" t="e">
        <f>VLOOKUP($B1550,選擇權未平倉餘額!$A$4:$I$500,9,FALSE)</f>
        <v>#N/A</v>
      </c>
      <c r="V1550" s="39" t="e">
        <f>VLOOKUP($B1550,臺指選擇權P_C_Ratios!$A$4:$C$500,3,FALSE)</f>
        <v>#N/A</v>
      </c>
      <c r="W1550" s="41" t="e">
        <f>VLOOKUP($B1550,散戶多空比!$A$6:$L$500,12,FALSE)</f>
        <v>#N/A</v>
      </c>
      <c r="X1550" s="40" t="e">
        <f>VLOOKUP($B1550,期貨大額交易人未沖銷部位!$A$4:$O$499,4,FALSE)</f>
        <v>#N/A</v>
      </c>
      <c r="Y1550" s="40" t="e">
        <f>VLOOKUP($B1550,期貨大額交易人未沖銷部位!$A$4:$O$499,7,FALSE)</f>
        <v>#N/A</v>
      </c>
      <c r="Z1550" s="40" t="e">
        <f>VLOOKUP($B1550,期貨大額交易人未沖銷部位!$A$4:$O$499,10,FALSE)</f>
        <v>#N/A</v>
      </c>
      <c r="AA1550" s="40" t="e">
        <f>VLOOKUP($B1550,期貨大額交易人未沖銷部位!$A$4:$O$499,13,FALSE)</f>
        <v>#N/A</v>
      </c>
      <c r="AB1550" s="40" t="e">
        <f>VLOOKUP($B1550,期貨大額交易人未沖銷部位!$A$4:$O$499,14,FALSE)</f>
        <v>#N/A</v>
      </c>
      <c r="AC1550" s="40" t="e">
        <f>VLOOKUP($B1550,期貨大額交易人未沖銷部位!$A$4:$O$499,15,FALSE)</f>
        <v>#N/A</v>
      </c>
      <c r="AD1550" s="33" t="e">
        <f>VLOOKUP($B1550,三大美股走勢!$A$4:$J$495,4,FALSE)</f>
        <v>#N/A</v>
      </c>
      <c r="AE1550" s="33" t="e">
        <f>VLOOKUP($B1550,三大美股走勢!$A$4:$J$495,7,FALSE)</f>
        <v>#N/A</v>
      </c>
      <c r="AF1550" s="33" t="e">
        <f>VLOOKUP($B1550,三大美股走勢!$A$4:$J$495,10,FALSE)</f>
        <v>#N/A</v>
      </c>
    </row>
    <row r="1551" spans="2:32">
      <c r="B1551" s="32">
        <v>44330</v>
      </c>
      <c r="C1551" s="33" t="e">
        <f>VLOOKUP($B1551,大盤與近月台指!$A$4:$I$499,2,FALSE)</f>
        <v>#N/A</v>
      </c>
      <c r="D1551" s="34" t="e">
        <f>VLOOKUP($B1551,大盤與近月台指!$A$4:$I$499,3,FALSE)</f>
        <v>#N/A</v>
      </c>
      <c r="E1551" s="35" t="e">
        <f>VLOOKUP($B1551,大盤與近月台指!$A$4:$I$499,4,FALSE)</f>
        <v>#N/A</v>
      </c>
      <c r="F1551" s="33" t="e">
        <f>VLOOKUP($B1551,大盤與近月台指!$A$4:$I$499,5,FALSE)</f>
        <v>#N/A</v>
      </c>
      <c r="G1551" s="49" t="e">
        <f>VLOOKUP($B1551,三大法人買賣超!$A$4:$I$500,3,FALSE)</f>
        <v>#N/A</v>
      </c>
      <c r="H1551" s="34" t="e">
        <f>VLOOKUP($B1551,三大法人買賣超!$A$4:$I$500,5,FALSE)</f>
        <v>#N/A</v>
      </c>
      <c r="I1551" s="27" t="e">
        <f>VLOOKUP($B1551,三大法人買賣超!$A$4:$I$500,7,FALSE)</f>
        <v>#N/A</v>
      </c>
      <c r="J1551" s="27" t="e">
        <f>VLOOKUP($B1551,三大法人買賣超!$A$4:$I$500,9,FALSE)</f>
        <v>#N/A</v>
      </c>
      <c r="K1551" s="37">
        <f>新台幣匯率美元指數!B1552</f>
        <v>0</v>
      </c>
      <c r="L1551" s="38">
        <f>新台幣匯率美元指數!C1552</f>
        <v>0</v>
      </c>
      <c r="M1551" s="39">
        <f>新台幣匯率美元指數!D1552</f>
        <v>0</v>
      </c>
      <c r="N1551" s="27" t="e">
        <f>VLOOKUP($B1551,外資期貨未平倉口數!$A$4:$M$499,4,FALSE)</f>
        <v>#N/A</v>
      </c>
      <c r="O1551" s="27" t="e">
        <f>VLOOKUP($B1551,外資期貨未平倉口數!$A$4:$M$499,9,FALSE)</f>
        <v>#N/A</v>
      </c>
      <c r="P1551" s="27" t="e">
        <f>VLOOKUP($B1551,外資期貨未平倉口數!$A$4:$M$499,10,FALSE)</f>
        <v>#N/A</v>
      </c>
      <c r="Q1551" s="27" t="e">
        <f>VLOOKUP($B1551,外資期貨未平倉口數!$A$4:$M$499,11,FALSE)</f>
        <v>#N/A</v>
      </c>
      <c r="R1551" s="64" t="e">
        <f>VLOOKUP($B1551,選擇權未平倉餘額!$A$4:$I$500,6,FALSE)</f>
        <v>#N/A</v>
      </c>
      <c r="S1551" s="64" t="e">
        <f>VLOOKUP($B1551,選擇權未平倉餘額!$A$4:$I$500,7,FALSE)</f>
        <v>#N/A</v>
      </c>
      <c r="T1551" s="64" t="e">
        <f>VLOOKUP($B1551,選擇權未平倉餘額!$A$4:$I$500,8,FALSE)</f>
        <v>#N/A</v>
      </c>
      <c r="U1551" s="64" t="e">
        <f>VLOOKUP($B1551,選擇權未平倉餘額!$A$4:$I$500,9,FALSE)</f>
        <v>#N/A</v>
      </c>
      <c r="V1551" s="39" t="e">
        <f>VLOOKUP($B1551,臺指選擇權P_C_Ratios!$A$4:$C$500,3,FALSE)</f>
        <v>#N/A</v>
      </c>
      <c r="W1551" s="41" t="e">
        <f>VLOOKUP($B1551,散戶多空比!$A$6:$L$500,12,FALSE)</f>
        <v>#N/A</v>
      </c>
      <c r="X1551" s="40" t="e">
        <f>VLOOKUP($B1551,期貨大額交易人未沖銷部位!$A$4:$O$499,4,FALSE)</f>
        <v>#N/A</v>
      </c>
      <c r="Y1551" s="40" t="e">
        <f>VLOOKUP($B1551,期貨大額交易人未沖銷部位!$A$4:$O$499,7,FALSE)</f>
        <v>#N/A</v>
      </c>
      <c r="Z1551" s="40" t="e">
        <f>VLOOKUP($B1551,期貨大額交易人未沖銷部位!$A$4:$O$499,10,FALSE)</f>
        <v>#N/A</v>
      </c>
      <c r="AA1551" s="40" t="e">
        <f>VLOOKUP($B1551,期貨大額交易人未沖銷部位!$A$4:$O$499,13,FALSE)</f>
        <v>#N/A</v>
      </c>
      <c r="AB1551" s="40" t="e">
        <f>VLOOKUP($B1551,期貨大額交易人未沖銷部位!$A$4:$O$499,14,FALSE)</f>
        <v>#N/A</v>
      </c>
      <c r="AC1551" s="40" t="e">
        <f>VLOOKUP($B1551,期貨大額交易人未沖銷部位!$A$4:$O$499,15,FALSE)</f>
        <v>#N/A</v>
      </c>
      <c r="AD1551" s="33" t="e">
        <f>VLOOKUP($B1551,三大美股走勢!$A$4:$J$495,4,FALSE)</f>
        <v>#N/A</v>
      </c>
      <c r="AE1551" s="33" t="e">
        <f>VLOOKUP($B1551,三大美股走勢!$A$4:$J$495,7,FALSE)</f>
        <v>#N/A</v>
      </c>
      <c r="AF1551" s="33" t="e">
        <f>VLOOKUP($B1551,三大美股走勢!$A$4:$J$495,10,FALSE)</f>
        <v>#N/A</v>
      </c>
    </row>
    <row r="1552" spans="2:32">
      <c r="B1552" s="32">
        <v>44331</v>
      </c>
      <c r="C1552" s="33" t="e">
        <f>VLOOKUP($B1552,大盤與近月台指!$A$4:$I$499,2,FALSE)</f>
        <v>#N/A</v>
      </c>
      <c r="D1552" s="34" t="e">
        <f>VLOOKUP($B1552,大盤與近月台指!$A$4:$I$499,3,FALSE)</f>
        <v>#N/A</v>
      </c>
      <c r="E1552" s="35" t="e">
        <f>VLOOKUP($B1552,大盤與近月台指!$A$4:$I$499,4,FALSE)</f>
        <v>#N/A</v>
      </c>
      <c r="F1552" s="33" t="e">
        <f>VLOOKUP($B1552,大盤與近月台指!$A$4:$I$499,5,FALSE)</f>
        <v>#N/A</v>
      </c>
      <c r="G1552" s="49" t="e">
        <f>VLOOKUP($B1552,三大法人買賣超!$A$4:$I$500,3,FALSE)</f>
        <v>#N/A</v>
      </c>
      <c r="H1552" s="34" t="e">
        <f>VLOOKUP($B1552,三大法人買賣超!$A$4:$I$500,5,FALSE)</f>
        <v>#N/A</v>
      </c>
      <c r="I1552" s="27" t="e">
        <f>VLOOKUP($B1552,三大法人買賣超!$A$4:$I$500,7,FALSE)</f>
        <v>#N/A</v>
      </c>
      <c r="J1552" s="27" t="e">
        <f>VLOOKUP($B1552,三大法人買賣超!$A$4:$I$500,9,FALSE)</f>
        <v>#N/A</v>
      </c>
      <c r="K1552" s="37">
        <f>新台幣匯率美元指數!B1553</f>
        <v>0</v>
      </c>
      <c r="L1552" s="38">
        <f>新台幣匯率美元指數!C1553</f>
        <v>0</v>
      </c>
      <c r="M1552" s="39">
        <f>新台幣匯率美元指數!D1553</f>
        <v>0</v>
      </c>
      <c r="N1552" s="27" t="e">
        <f>VLOOKUP($B1552,外資期貨未平倉口數!$A$4:$M$499,4,FALSE)</f>
        <v>#N/A</v>
      </c>
      <c r="O1552" s="27" t="e">
        <f>VLOOKUP($B1552,外資期貨未平倉口數!$A$4:$M$499,9,FALSE)</f>
        <v>#N/A</v>
      </c>
      <c r="P1552" s="27" t="e">
        <f>VLOOKUP($B1552,外資期貨未平倉口數!$A$4:$M$499,10,FALSE)</f>
        <v>#N/A</v>
      </c>
      <c r="Q1552" s="27" t="e">
        <f>VLOOKUP($B1552,外資期貨未平倉口數!$A$4:$M$499,11,FALSE)</f>
        <v>#N/A</v>
      </c>
      <c r="R1552" s="64" t="e">
        <f>VLOOKUP($B1552,選擇權未平倉餘額!$A$4:$I$500,6,FALSE)</f>
        <v>#N/A</v>
      </c>
      <c r="S1552" s="64" t="e">
        <f>VLOOKUP($B1552,選擇權未平倉餘額!$A$4:$I$500,7,FALSE)</f>
        <v>#N/A</v>
      </c>
      <c r="T1552" s="64" t="e">
        <f>VLOOKUP($B1552,選擇權未平倉餘額!$A$4:$I$500,8,FALSE)</f>
        <v>#N/A</v>
      </c>
      <c r="U1552" s="64" t="e">
        <f>VLOOKUP($B1552,選擇權未平倉餘額!$A$4:$I$500,9,FALSE)</f>
        <v>#N/A</v>
      </c>
      <c r="V1552" s="39" t="e">
        <f>VLOOKUP($B1552,臺指選擇權P_C_Ratios!$A$4:$C$500,3,FALSE)</f>
        <v>#N/A</v>
      </c>
      <c r="W1552" s="41" t="e">
        <f>VLOOKUP($B1552,散戶多空比!$A$6:$L$500,12,FALSE)</f>
        <v>#N/A</v>
      </c>
      <c r="X1552" s="40" t="e">
        <f>VLOOKUP($B1552,期貨大額交易人未沖銷部位!$A$4:$O$499,4,FALSE)</f>
        <v>#N/A</v>
      </c>
      <c r="Y1552" s="40" t="e">
        <f>VLOOKUP($B1552,期貨大額交易人未沖銷部位!$A$4:$O$499,7,FALSE)</f>
        <v>#N/A</v>
      </c>
      <c r="Z1552" s="40" t="e">
        <f>VLOOKUP($B1552,期貨大額交易人未沖銷部位!$A$4:$O$499,10,FALSE)</f>
        <v>#N/A</v>
      </c>
      <c r="AA1552" s="40" t="e">
        <f>VLOOKUP($B1552,期貨大額交易人未沖銷部位!$A$4:$O$499,13,FALSE)</f>
        <v>#N/A</v>
      </c>
      <c r="AB1552" s="40" t="e">
        <f>VLOOKUP($B1552,期貨大額交易人未沖銷部位!$A$4:$O$499,14,FALSE)</f>
        <v>#N/A</v>
      </c>
      <c r="AC1552" s="40" t="e">
        <f>VLOOKUP($B1552,期貨大額交易人未沖銷部位!$A$4:$O$499,15,FALSE)</f>
        <v>#N/A</v>
      </c>
      <c r="AD1552" s="33" t="e">
        <f>VLOOKUP($B1552,三大美股走勢!$A$4:$J$495,4,FALSE)</f>
        <v>#N/A</v>
      </c>
      <c r="AE1552" s="33" t="e">
        <f>VLOOKUP($B1552,三大美股走勢!$A$4:$J$495,7,FALSE)</f>
        <v>#N/A</v>
      </c>
      <c r="AF1552" s="33" t="e">
        <f>VLOOKUP($B1552,三大美股走勢!$A$4:$J$495,10,FALSE)</f>
        <v>#N/A</v>
      </c>
    </row>
    <row r="1553" spans="2:32">
      <c r="B1553" s="32">
        <v>44332</v>
      </c>
      <c r="C1553" s="33" t="e">
        <f>VLOOKUP($B1553,大盤與近月台指!$A$4:$I$499,2,FALSE)</f>
        <v>#N/A</v>
      </c>
      <c r="D1553" s="34" t="e">
        <f>VLOOKUP($B1553,大盤與近月台指!$A$4:$I$499,3,FALSE)</f>
        <v>#N/A</v>
      </c>
      <c r="E1553" s="35" t="e">
        <f>VLOOKUP($B1553,大盤與近月台指!$A$4:$I$499,4,FALSE)</f>
        <v>#N/A</v>
      </c>
      <c r="F1553" s="33" t="e">
        <f>VLOOKUP($B1553,大盤與近月台指!$A$4:$I$499,5,FALSE)</f>
        <v>#N/A</v>
      </c>
      <c r="G1553" s="49" t="e">
        <f>VLOOKUP($B1553,三大法人買賣超!$A$4:$I$500,3,FALSE)</f>
        <v>#N/A</v>
      </c>
      <c r="H1553" s="34" t="e">
        <f>VLOOKUP($B1553,三大法人買賣超!$A$4:$I$500,5,FALSE)</f>
        <v>#N/A</v>
      </c>
      <c r="I1553" s="27" t="e">
        <f>VLOOKUP($B1553,三大法人買賣超!$A$4:$I$500,7,FALSE)</f>
        <v>#N/A</v>
      </c>
      <c r="J1553" s="27" t="e">
        <f>VLOOKUP($B1553,三大法人買賣超!$A$4:$I$500,9,FALSE)</f>
        <v>#N/A</v>
      </c>
      <c r="K1553" s="37">
        <f>新台幣匯率美元指數!B1554</f>
        <v>0</v>
      </c>
      <c r="L1553" s="38">
        <f>新台幣匯率美元指數!C1554</f>
        <v>0</v>
      </c>
      <c r="M1553" s="39">
        <f>新台幣匯率美元指數!D1554</f>
        <v>0</v>
      </c>
      <c r="N1553" s="27" t="e">
        <f>VLOOKUP($B1553,外資期貨未平倉口數!$A$4:$M$499,4,FALSE)</f>
        <v>#N/A</v>
      </c>
      <c r="O1553" s="27" t="e">
        <f>VLOOKUP($B1553,外資期貨未平倉口數!$A$4:$M$499,9,FALSE)</f>
        <v>#N/A</v>
      </c>
      <c r="P1553" s="27" t="e">
        <f>VLOOKUP($B1553,外資期貨未平倉口數!$A$4:$M$499,10,FALSE)</f>
        <v>#N/A</v>
      </c>
      <c r="Q1553" s="27" t="e">
        <f>VLOOKUP($B1553,外資期貨未平倉口數!$A$4:$M$499,11,FALSE)</f>
        <v>#N/A</v>
      </c>
      <c r="R1553" s="64" t="e">
        <f>VLOOKUP($B1553,選擇權未平倉餘額!$A$4:$I$500,6,FALSE)</f>
        <v>#N/A</v>
      </c>
      <c r="S1553" s="64" t="e">
        <f>VLOOKUP($B1553,選擇權未平倉餘額!$A$4:$I$500,7,FALSE)</f>
        <v>#N/A</v>
      </c>
      <c r="T1553" s="64" t="e">
        <f>VLOOKUP($B1553,選擇權未平倉餘額!$A$4:$I$500,8,FALSE)</f>
        <v>#N/A</v>
      </c>
      <c r="U1553" s="64" t="e">
        <f>VLOOKUP($B1553,選擇權未平倉餘額!$A$4:$I$500,9,FALSE)</f>
        <v>#N/A</v>
      </c>
      <c r="V1553" s="39" t="e">
        <f>VLOOKUP($B1553,臺指選擇權P_C_Ratios!$A$4:$C$500,3,FALSE)</f>
        <v>#N/A</v>
      </c>
      <c r="W1553" s="41" t="e">
        <f>VLOOKUP($B1553,散戶多空比!$A$6:$L$500,12,FALSE)</f>
        <v>#N/A</v>
      </c>
      <c r="X1553" s="40" t="e">
        <f>VLOOKUP($B1553,期貨大額交易人未沖銷部位!$A$4:$O$499,4,FALSE)</f>
        <v>#N/A</v>
      </c>
      <c r="Y1553" s="40" t="e">
        <f>VLOOKUP($B1553,期貨大額交易人未沖銷部位!$A$4:$O$499,7,FALSE)</f>
        <v>#N/A</v>
      </c>
      <c r="Z1553" s="40" t="e">
        <f>VLOOKUP($B1553,期貨大額交易人未沖銷部位!$A$4:$O$499,10,FALSE)</f>
        <v>#N/A</v>
      </c>
      <c r="AA1553" s="40" t="e">
        <f>VLOOKUP($B1553,期貨大額交易人未沖銷部位!$A$4:$O$499,13,FALSE)</f>
        <v>#N/A</v>
      </c>
      <c r="AB1553" s="40" t="e">
        <f>VLOOKUP($B1553,期貨大額交易人未沖銷部位!$A$4:$O$499,14,FALSE)</f>
        <v>#N/A</v>
      </c>
      <c r="AC1553" s="40" t="e">
        <f>VLOOKUP($B1553,期貨大額交易人未沖銷部位!$A$4:$O$499,15,FALSE)</f>
        <v>#N/A</v>
      </c>
      <c r="AD1553" s="33" t="e">
        <f>VLOOKUP($B1553,三大美股走勢!$A$4:$J$495,4,FALSE)</f>
        <v>#N/A</v>
      </c>
      <c r="AE1553" s="33" t="e">
        <f>VLOOKUP($B1553,三大美股走勢!$A$4:$J$495,7,FALSE)</f>
        <v>#N/A</v>
      </c>
      <c r="AF1553" s="33" t="e">
        <f>VLOOKUP($B1553,三大美股走勢!$A$4:$J$495,10,FALSE)</f>
        <v>#N/A</v>
      </c>
    </row>
    <row r="1554" spans="2:32">
      <c r="B1554" s="32">
        <v>44333</v>
      </c>
      <c r="C1554" s="33" t="e">
        <f>VLOOKUP($B1554,大盤與近月台指!$A$4:$I$499,2,FALSE)</f>
        <v>#N/A</v>
      </c>
      <c r="D1554" s="34" t="e">
        <f>VLOOKUP($B1554,大盤與近月台指!$A$4:$I$499,3,FALSE)</f>
        <v>#N/A</v>
      </c>
      <c r="E1554" s="35" t="e">
        <f>VLOOKUP($B1554,大盤與近月台指!$A$4:$I$499,4,FALSE)</f>
        <v>#N/A</v>
      </c>
      <c r="F1554" s="33" t="e">
        <f>VLOOKUP($B1554,大盤與近月台指!$A$4:$I$499,5,FALSE)</f>
        <v>#N/A</v>
      </c>
      <c r="G1554" s="49" t="e">
        <f>VLOOKUP($B1554,三大法人買賣超!$A$4:$I$500,3,FALSE)</f>
        <v>#N/A</v>
      </c>
      <c r="H1554" s="34" t="e">
        <f>VLOOKUP($B1554,三大法人買賣超!$A$4:$I$500,5,FALSE)</f>
        <v>#N/A</v>
      </c>
      <c r="I1554" s="27" t="e">
        <f>VLOOKUP($B1554,三大法人買賣超!$A$4:$I$500,7,FALSE)</f>
        <v>#N/A</v>
      </c>
      <c r="J1554" s="27" t="e">
        <f>VLOOKUP($B1554,三大法人買賣超!$A$4:$I$500,9,FALSE)</f>
        <v>#N/A</v>
      </c>
      <c r="K1554" s="37">
        <f>新台幣匯率美元指數!B1555</f>
        <v>0</v>
      </c>
      <c r="L1554" s="38">
        <f>新台幣匯率美元指數!C1555</f>
        <v>0</v>
      </c>
      <c r="M1554" s="39">
        <f>新台幣匯率美元指數!D1555</f>
        <v>0</v>
      </c>
      <c r="N1554" s="27" t="e">
        <f>VLOOKUP($B1554,外資期貨未平倉口數!$A$4:$M$499,4,FALSE)</f>
        <v>#N/A</v>
      </c>
      <c r="O1554" s="27" t="e">
        <f>VLOOKUP($B1554,外資期貨未平倉口數!$A$4:$M$499,9,FALSE)</f>
        <v>#N/A</v>
      </c>
      <c r="P1554" s="27" t="e">
        <f>VLOOKUP($B1554,外資期貨未平倉口數!$A$4:$M$499,10,FALSE)</f>
        <v>#N/A</v>
      </c>
      <c r="Q1554" s="27" t="e">
        <f>VLOOKUP($B1554,外資期貨未平倉口數!$A$4:$M$499,11,FALSE)</f>
        <v>#N/A</v>
      </c>
      <c r="R1554" s="64" t="e">
        <f>VLOOKUP($B1554,選擇權未平倉餘額!$A$4:$I$500,6,FALSE)</f>
        <v>#N/A</v>
      </c>
      <c r="S1554" s="64" t="e">
        <f>VLOOKUP($B1554,選擇權未平倉餘額!$A$4:$I$500,7,FALSE)</f>
        <v>#N/A</v>
      </c>
      <c r="T1554" s="64" t="e">
        <f>VLOOKUP($B1554,選擇權未平倉餘額!$A$4:$I$500,8,FALSE)</f>
        <v>#N/A</v>
      </c>
      <c r="U1554" s="64" t="e">
        <f>VLOOKUP($B1554,選擇權未平倉餘額!$A$4:$I$500,9,FALSE)</f>
        <v>#N/A</v>
      </c>
      <c r="V1554" s="39" t="e">
        <f>VLOOKUP($B1554,臺指選擇權P_C_Ratios!$A$4:$C$500,3,FALSE)</f>
        <v>#N/A</v>
      </c>
      <c r="W1554" s="41" t="e">
        <f>VLOOKUP($B1554,散戶多空比!$A$6:$L$500,12,FALSE)</f>
        <v>#N/A</v>
      </c>
      <c r="X1554" s="40" t="e">
        <f>VLOOKUP($B1554,期貨大額交易人未沖銷部位!$A$4:$O$499,4,FALSE)</f>
        <v>#N/A</v>
      </c>
      <c r="Y1554" s="40" t="e">
        <f>VLOOKUP($B1554,期貨大額交易人未沖銷部位!$A$4:$O$499,7,FALSE)</f>
        <v>#N/A</v>
      </c>
      <c r="Z1554" s="40" t="e">
        <f>VLOOKUP($B1554,期貨大額交易人未沖銷部位!$A$4:$O$499,10,FALSE)</f>
        <v>#N/A</v>
      </c>
      <c r="AA1554" s="40" t="e">
        <f>VLOOKUP($B1554,期貨大額交易人未沖銷部位!$A$4:$O$499,13,FALSE)</f>
        <v>#N/A</v>
      </c>
      <c r="AB1554" s="40" t="e">
        <f>VLOOKUP($B1554,期貨大額交易人未沖銷部位!$A$4:$O$499,14,FALSE)</f>
        <v>#N/A</v>
      </c>
      <c r="AC1554" s="40" t="e">
        <f>VLOOKUP($B1554,期貨大額交易人未沖銷部位!$A$4:$O$499,15,FALSE)</f>
        <v>#N/A</v>
      </c>
      <c r="AD1554" s="33" t="e">
        <f>VLOOKUP($B1554,三大美股走勢!$A$4:$J$495,4,FALSE)</f>
        <v>#N/A</v>
      </c>
      <c r="AE1554" s="33" t="e">
        <f>VLOOKUP($B1554,三大美股走勢!$A$4:$J$495,7,FALSE)</f>
        <v>#N/A</v>
      </c>
      <c r="AF1554" s="33" t="e">
        <f>VLOOKUP($B1554,三大美股走勢!$A$4:$J$495,10,FALSE)</f>
        <v>#N/A</v>
      </c>
    </row>
    <row r="1555" spans="2:32">
      <c r="B1555" s="32">
        <v>44334</v>
      </c>
      <c r="C1555" s="33" t="e">
        <f>VLOOKUP($B1555,大盤與近月台指!$A$4:$I$499,2,FALSE)</f>
        <v>#N/A</v>
      </c>
      <c r="D1555" s="34" t="e">
        <f>VLOOKUP($B1555,大盤與近月台指!$A$4:$I$499,3,FALSE)</f>
        <v>#N/A</v>
      </c>
      <c r="E1555" s="35" t="e">
        <f>VLOOKUP($B1555,大盤與近月台指!$A$4:$I$499,4,FALSE)</f>
        <v>#N/A</v>
      </c>
      <c r="F1555" s="33" t="e">
        <f>VLOOKUP($B1555,大盤與近月台指!$A$4:$I$499,5,FALSE)</f>
        <v>#N/A</v>
      </c>
      <c r="G1555" s="49" t="e">
        <f>VLOOKUP($B1555,三大法人買賣超!$A$4:$I$500,3,FALSE)</f>
        <v>#N/A</v>
      </c>
      <c r="H1555" s="34" t="e">
        <f>VLOOKUP($B1555,三大法人買賣超!$A$4:$I$500,5,FALSE)</f>
        <v>#N/A</v>
      </c>
      <c r="I1555" s="27" t="e">
        <f>VLOOKUP($B1555,三大法人買賣超!$A$4:$I$500,7,FALSE)</f>
        <v>#N/A</v>
      </c>
      <c r="J1555" s="27" t="e">
        <f>VLOOKUP($B1555,三大法人買賣超!$A$4:$I$500,9,FALSE)</f>
        <v>#N/A</v>
      </c>
      <c r="K1555" s="37">
        <f>新台幣匯率美元指數!B1556</f>
        <v>0</v>
      </c>
      <c r="L1555" s="38">
        <f>新台幣匯率美元指數!C1556</f>
        <v>0</v>
      </c>
      <c r="M1555" s="39">
        <f>新台幣匯率美元指數!D1556</f>
        <v>0</v>
      </c>
      <c r="N1555" s="27" t="e">
        <f>VLOOKUP($B1555,外資期貨未平倉口數!$A$4:$M$499,4,FALSE)</f>
        <v>#N/A</v>
      </c>
      <c r="O1555" s="27" t="e">
        <f>VLOOKUP($B1555,外資期貨未平倉口數!$A$4:$M$499,9,FALSE)</f>
        <v>#N/A</v>
      </c>
      <c r="P1555" s="27" t="e">
        <f>VLOOKUP($B1555,外資期貨未平倉口數!$A$4:$M$499,10,FALSE)</f>
        <v>#N/A</v>
      </c>
      <c r="Q1555" s="27" t="e">
        <f>VLOOKUP($B1555,外資期貨未平倉口數!$A$4:$M$499,11,FALSE)</f>
        <v>#N/A</v>
      </c>
      <c r="R1555" s="64" t="e">
        <f>VLOOKUP($B1555,選擇權未平倉餘額!$A$4:$I$500,6,FALSE)</f>
        <v>#N/A</v>
      </c>
      <c r="S1555" s="64" t="e">
        <f>VLOOKUP($B1555,選擇權未平倉餘額!$A$4:$I$500,7,FALSE)</f>
        <v>#N/A</v>
      </c>
      <c r="T1555" s="64" t="e">
        <f>VLOOKUP($B1555,選擇權未平倉餘額!$A$4:$I$500,8,FALSE)</f>
        <v>#N/A</v>
      </c>
      <c r="U1555" s="64" t="e">
        <f>VLOOKUP($B1555,選擇權未平倉餘額!$A$4:$I$500,9,FALSE)</f>
        <v>#N/A</v>
      </c>
      <c r="V1555" s="39" t="e">
        <f>VLOOKUP($B1555,臺指選擇權P_C_Ratios!$A$4:$C$500,3,FALSE)</f>
        <v>#N/A</v>
      </c>
      <c r="W1555" s="41" t="e">
        <f>VLOOKUP($B1555,散戶多空比!$A$6:$L$500,12,FALSE)</f>
        <v>#N/A</v>
      </c>
      <c r="X1555" s="40" t="e">
        <f>VLOOKUP($B1555,期貨大額交易人未沖銷部位!$A$4:$O$499,4,FALSE)</f>
        <v>#N/A</v>
      </c>
      <c r="Y1555" s="40" t="e">
        <f>VLOOKUP($B1555,期貨大額交易人未沖銷部位!$A$4:$O$499,7,FALSE)</f>
        <v>#N/A</v>
      </c>
      <c r="Z1555" s="40" t="e">
        <f>VLOOKUP($B1555,期貨大額交易人未沖銷部位!$A$4:$O$499,10,FALSE)</f>
        <v>#N/A</v>
      </c>
      <c r="AA1555" s="40" t="e">
        <f>VLOOKUP($B1555,期貨大額交易人未沖銷部位!$A$4:$O$499,13,FALSE)</f>
        <v>#N/A</v>
      </c>
      <c r="AB1555" s="40" t="e">
        <f>VLOOKUP($B1555,期貨大額交易人未沖銷部位!$A$4:$O$499,14,FALSE)</f>
        <v>#N/A</v>
      </c>
      <c r="AC1555" s="40" t="e">
        <f>VLOOKUP($B1555,期貨大額交易人未沖銷部位!$A$4:$O$499,15,FALSE)</f>
        <v>#N/A</v>
      </c>
      <c r="AD1555" s="33" t="e">
        <f>VLOOKUP($B1555,三大美股走勢!$A$4:$J$495,4,FALSE)</f>
        <v>#N/A</v>
      </c>
      <c r="AE1555" s="33" t="e">
        <f>VLOOKUP($B1555,三大美股走勢!$A$4:$J$495,7,FALSE)</f>
        <v>#N/A</v>
      </c>
      <c r="AF1555" s="33" t="e">
        <f>VLOOKUP($B1555,三大美股走勢!$A$4:$J$495,10,FALSE)</f>
        <v>#N/A</v>
      </c>
    </row>
    <row r="1556" spans="2:32">
      <c r="B1556" s="32">
        <v>44335</v>
      </c>
      <c r="C1556" s="33" t="e">
        <f>VLOOKUP($B1556,大盤與近月台指!$A$4:$I$499,2,FALSE)</f>
        <v>#N/A</v>
      </c>
      <c r="D1556" s="34" t="e">
        <f>VLOOKUP($B1556,大盤與近月台指!$A$4:$I$499,3,FALSE)</f>
        <v>#N/A</v>
      </c>
      <c r="E1556" s="35" t="e">
        <f>VLOOKUP($B1556,大盤與近月台指!$A$4:$I$499,4,FALSE)</f>
        <v>#N/A</v>
      </c>
      <c r="F1556" s="33" t="e">
        <f>VLOOKUP($B1556,大盤與近月台指!$A$4:$I$499,5,FALSE)</f>
        <v>#N/A</v>
      </c>
      <c r="G1556" s="49" t="e">
        <f>VLOOKUP($B1556,三大法人買賣超!$A$4:$I$500,3,FALSE)</f>
        <v>#N/A</v>
      </c>
      <c r="H1556" s="34" t="e">
        <f>VLOOKUP($B1556,三大法人買賣超!$A$4:$I$500,5,FALSE)</f>
        <v>#N/A</v>
      </c>
      <c r="I1556" s="27" t="e">
        <f>VLOOKUP($B1556,三大法人買賣超!$A$4:$I$500,7,FALSE)</f>
        <v>#N/A</v>
      </c>
      <c r="J1556" s="27" t="e">
        <f>VLOOKUP($B1556,三大法人買賣超!$A$4:$I$500,9,FALSE)</f>
        <v>#N/A</v>
      </c>
      <c r="K1556" s="37">
        <f>新台幣匯率美元指數!B1557</f>
        <v>0</v>
      </c>
      <c r="L1556" s="38">
        <f>新台幣匯率美元指數!C1557</f>
        <v>0</v>
      </c>
      <c r="M1556" s="39">
        <f>新台幣匯率美元指數!D1557</f>
        <v>0</v>
      </c>
      <c r="N1556" s="27" t="e">
        <f>VLOOKUP($B1556,外資期貨未平倉口數!$A$4:$M$499,4,FALSE)</f>
        <v>#N/A</v>
      </c>
      <c r="O1556" s="27" t="e">
        <f>VLOOKUP($B1556,外資期貨未平倉口數!$A$4:$M$499,9,FALSE)</f>
        <v>#N/A</v>
      </c>
      <c r="P1556" s="27" t="e">
        <f>VLOOKUP($B1556,外資期貨未平倉口數!$A$4:$M$499,10,FALSE)</f>
        <v>#N/A</v>
      </c>
      <c r="Q1556" s="27" t="e">
        <f>VLOOKUP($B1556,外資期貨未平倉口數!$A$4:$M$499,11,FALSE)</f>
        <v>#N/A</v>
      </c>
      <c r="R1556" s="64" t="e">
        <f>VLOOKUP($B1556,選擇權未平倉餘額!$A$4:$I$500,6,FALSE)</f>
        <v>#N/A</v>
      </c>
      <c r="S1556" s="64" t="e">
        <f>VLOOKUP($B1556,選擇權未平倉餘額!$A$4:$I$500,7,FALSE)</f>
        <v>#N/A</v>
      </c>
      <c r="T1556" s="64" t="e">
        <f>VLOOKUP($B1556,選擇權未平倉餘額!$A$4:$I$500,8,FALSE)</f>
        <v>#N/A</v>
      </c>
      <c r="U1556" s="64" t="e">
        <f>VLOOKUP($B1556,選擇權未平倉餘額!$A$4:$I$500,9,FALSE)</f>
        <v>#N/A</v>
      </c>
      <c r="V1556" s="39" t="e">
        <f>VLOOKUP($B1556,臺指選擇權P_C_Ratios!$A$4:$C$500,3,FALSE)</f>
        <v>#N/A</v>
      </c>
      <c r="W1556" s="41" t="e">
        <f>VLOOKUP($B1556,散戶多空比!$A$6:$L$500,12,FALSE)</f>
        <v>#N/A</v>
      </c>
      <c r="X1556" s="40" t="e">
        <f>VLOOKUP($B1556,期貨大額交易人未沖銷部位!$A$4:$O$499,4,FALSE)</f>
        <v>#N/A</v>
      </c>
      <c r="Y1556" s="40" t="e">
        <f>VLOOKUP($B1556,期貨大額交易人未沖銷部位!$A$4:$O$499,7,FALSE)</f>
        <v>#N/A</v>
      </c>
      <c r="Z1556" s="40" t="e">
        <f>VLOOKUP($B1556,期貨大額交易人未沖銷部位!$A$4:$O$499,10,FALSE)</f>
        <v>#N/A</v>
      </c>
      <c r="AA1556" s="40" t="e">
        <f>VLOOKUP($B1556,期貨大額交易人未沖銷部位!$A$4:$O$499,13,FALSE)</f>
        <v>#N/A</v>
      </c>
      <c r="AB1556" s="40" t="e">
        <f>VLOOKUP($B1556,期貨大額交易人未沖銷部位!$A$4:$O$499,14,FALSE)</f>
        <v>#N/A</v>
      </c>
      <c r="AC1556" s="40" t="e">
        <f>VLOOKUP($B1556,期貨大額交易人未沖銷部位!$A$4:$O$499,15,FALSE)</f>
        <v>#N/A</v>
      </c>
      <c r="AD1556" s="33" t="e">
        <f>VLOOKUP($B1556,三大美股走勢!$A$4:$J$495,4,FALSE)</f>
        <v>#N/A</v>
      </c>
      <c r="AE1556" s="33" t="e">
        <f>VLOOKUP($B1556,三大美股走勢!$A$4:$J$495,7,FALSE)</f>
        <v>#N/A</v>
      </c>
      <c r="AF1556" s="33" t="e">
        <f>VLOOKUP($B1556,三大美股走勢!$A$4:$J$495,10,FALSE)</f>
        <v>#N/A</v>
      </c>
    </row>
    <row r="1557" spans="2:32">
      <c r="B1557" s="32">
        <v>44336</v>
      </c>
      <c r="C1557" s="33" t="e">
        <f>VLOOKUP($B1557,大盤與近月台指!$A$4:$I$499,2,FALSE)</f>
        <v>#N/A</v>
      </c>
      <c r="D1557" s="34" t="e">
        <f>VLOOKUP($B1557,大盤與近月台指!$A$4:$I$499,3,FALSE)</f>
        <v>#N/A</v>
      </c>
      <c r="E1557" s="35" t="e">
        <f>VLOOKUP($B1557,大盤與近月台指!$A$4:$I$499,4,FALSE)</f>
        <v>#N/A</v>
      </c>
      <c r="F1557" s="33" t="e">
        <f>VLOOKUP($B1557,大盤與近月台指!$A$4:$I$499,5,FALSE)</f>
        <v>#N/A</v>
      </c>
      <c r="G1557" s="49" t="e">
        <f>VLOOKUP($B1557,三大法人買賣超!$A$4:$I$500,3,FALSE)</f>
        <v>#N/A</v>
      </c>
      <c r="H1557" s="34" t="e">
        <f>VLOOKUP($B1557,三大法人買賣超!$A$4:$I$500,5,FALSE)</f>
        <v>#N/A</v>
      </c>
      <c r="I1557" s="27" t="e">
        <f>VLOOKUP($B1557,三大法人買賣超!$A$4:$I$500,7,FALSE)</f>
        <v>#N/A</v>
      </c>
      <c r="J1557" s="27" t="e">
        <f>VLOOKUP($B1557,三大法人買賣超!$A$4:$I$500,9,FALSE)</f>
        <v>#N/A</v>
      </c>
      <c r="K1557" s="37">
        <f>新台幣匯率美元指數!B1558</f>
        <v>0</v>
      </c>
      <c r="L1557" s="38">
        <f>新台幣匯率美元指數!C1558</f>
        <v>0</v>
      </c>
      <c r="M1557" s="39">
        <f>新台幣匯率美元指數!D1558</f>
        <v>0</v>
      </c>
      <c r="N1557" s="27" t="e">
        <f>VLOOKUP($B1557,外資期貨未平倉口數!$A$4:$M$499,4,FALSE)</f>
        <v>#N/A</v>
      </c>
      <c r="O1557" s="27" t="e">
        <f>VLOOKUP($B1557,外資期貨未平倉口數!$A$4:$M$499,9,FALSE)</f>
        <v>#N/A</v>
      </c>
      <c r="P1557" s="27" t="e">
        <f>VLOOKUP($B1557,外資期貨未平倉口數!$A$4:$M$499,10,FALSE)</f>
        <v>#N/A</v>
      </c>
      <c r="Q1557" s="27" t="e">
        <f>VLOOKUP($B1557,外資期貨未平倉口數!$A$4:$M$499,11,FALSE)</f>
        <v>#N/A</v>
      </c>
      <c r="R1557" s="64" t="e">
        <f>VLOOKUP($B1557,選擇權未平倉餘額!$A$4:$I$500,6,FALSE)</f>
        <v>#N/A</v>
      </c>
      <c r="S1557" s="64" t="e">
        <f>VLOOKUP($B1557,選擇權未平倉餘額!$A$4:$I$500,7,FALSE)</f>
        <v>#N/A</v>
      </c>
      <c r="T1557" s="64" t="e">
        <f>VLOOKUP($B1557,選擇權未平倉餘額!$A$4:$I$500,8,FALSE)</f>
        <v>#N/A</v>
      </c>
      <c r="U1557" s="64" t="e">
        <f>VLOOKUP($B1557,選擇權未平倉餘額!$A$4:$I$500,9,FALSE)</f>
        <v>#N/A</v>
      </c>
      <c r="V1557" s="39" t="e">
        <f>VLOOKUP($B1557,臺指選擇權P_C_Ratios!$A$4:$C$500,3,FALSE)</f>
        <v>#N/A</v>
      </c>
      <c r="W1557" s="41" t="e">
        <f>VLOOKUP($B1557,散戶多空比!$A$6:$L$500,12,FALSE)</f>
        <v>#N/A</v>
      </c>
      <c r="X1557" s="40" t="e">
        <f>VLOOKUP($B1557,期貨大額交易人未沖銷部位!$A$4:$O$499,4,FALSE)</f>
        <v>#N/A</v>
      </c>
      <c r="Y1557" s="40" t="e">
        <f>VLOOKUP($B1557,期貨大額交易人未沖銷部位!$A$4:$O$499,7,FALSE)</f>
        <v>#N/A</v>
      </c>
      <c r="Z1557" s="40" t="e">
        <f>VLOOKUP($B1557,期貨大額交易人未沖銷部位!$A$4:$O$499,10,FALSE)</f>
        <v>#N/A</v>
      </c>
      <c r="AA1557" s="40" t="e">
        <f>VLOOKUP($B1557,期貨大額交易人未沖銷部位!$A$4:$O$499,13,FALSE)</f>
        <v>#N/A</v>
      </c>
      <c r="AB1557" s="40" t="e">
        <f>VLOOKUP($B1557,期貨大額交易人未沖銷部位!$A$4:$O$499,14,FALSE)</f>
        <v>#N/A</v>
      </c>
      <c r="AC1557" s="40" t="e">
        <f>VLOOKUP($B1557,期貨大額交易人未沖銷部位!$A$4:$O$499,15,FALSE)</f>
        <v>#N/A</v>
      </c>
      <c r="AD1557" s="33" t="e">
        <f>VLOOKUP($B1557,三大美股走勢!$A$4:$J$495,4,FALSE)</f>
        <v>#N/A</v>
      </c>
      <c r="AE1557" s="33" t="e">
        <f>VLOOKUP($B1557,三大美股走勢!$A$4:$J$495,7,FALSE)</f>
        <v>#N/A</v>
      </c>
      <c r="AF1557" s="33" t="e">
        <f>VLOOKUP($B1557,三大美股走勢!$A$4:$J$495,10,FALSE)</f>
        <v>#N/A</v>
      </c>
    </row>
    <row r="1558" spans="2:32">
      <c r="B1558" s="32">
        <v>44337</v>
      </c>
      <c r="C1558" s="33" t="e">
        <f>VLOOKUP($B1558,大盤與近月台指!$A$4:$I$499,2,FALSE)</f>
        <v>#N/A</v>
      </c>
      <c r="D1558" s="34" t="e">
        <f>VLOOKUP($B1558,大盤與近月台指!$A$4:$I$499,3,FALSE)</f>
        <v>#N/A</v>
      </c>
      <c r="E1558" s="35" t="e">
        <f>VLOOKUP($B1558,大盤與近月台指!$A$4:$I$499,4,FALSE)</f>
        <v>#N/A</v>
      </c>
      <c r="F1558" s="33" t="e">
        <f>VLOOKUP($B1558,大盤與近月台指!$A$4:$I$499,5,FALSE)</f>
        <v>#N/A</v>
      </c>
      <c r="G1558" s="49" t="e">
        <f>VLOOKUP($B1558,三大法人買賣超!$A$4:$I$500,3,FALSE)</f>
        <v>#N/A</v>
      </c>
      <c r="H1558" s="34" t="e">
        <f>VLOOKUP($B1558,三大法人買賣超!$A$4:$I$500,5,FALSE)</f>
        <v>#N/A</v>
      </c>
      <c r="I1558" s="27" t="e">
        <f>VLOOKUP($B1558,三大法人買賣超!$A$4:$I$500,7,FALSE)</f>
        <v>#N/A</v>
      </c>
      <c r="J1558" s="27" t="e">
        <f>VLOOKUP($B1558,三大法人買賣超!$A$4:$I$500,9,FALSE)</f>
        <v>#N/A</v>
      </c>
      <c r="K1558" s="37">
        <f>新台幣匯率美元指數!B1559</f>
        <v>0</v>
      </c>
      <c r="L1558" s="38">
        <f>新台幣匯率美元指數!C1559</f>
        <v>0</v>
      </c>
      <c r="M1558" s="39">
        <f>新台幣匯率美元指數!D1559</f>
        <v>0</v>
      </c>
      <c r="N1558" s="27" t="e">
        <f>VLOOKUP($B1558,外資期貨未平倉口數!$A$4:$M$499,4,FALSE)</f>
        <v>#N/A</v>
      </c>
      <c r="O1558" s="27" t="e">
        <f>VLOOKUP($B1558,外資期貨未平倉口數!$A$4:$M$499,9,FALSE)</f>
        <v>#N/A</v>
      </c>
      <c r="P1558" s="27" t="e">
        <f>VLOOKUP($B1558,外資期貨未平倉口數!$A$4:$M$499,10,FALSE)</f>
        <v>#N/A</v>
      </c>
      <c r="Q1558" s="27" t="e">
        <f>VLOOKUP($B1558,外資期貨未平倉口數!$A$4:$M$499,11,FALSE)</f>
        <v>#N/A</v>
      </c>
      <c r="R1558" s="64" t="e">
        <f>VLOOKUP($B1558,選擇權未平倉餘額!$A$4:$I$500,6,FALSE)</f>
        <v>#N/A</v>
      </c>
      <c r="S1558" s="64" t="e">
        <f>VLOOKUP($B1558,選擇權未平倉餘額!$A$4:$I$500,7,FALSE)</f>
        <v>#N/A</v>
      </c>
      <c r="T1558" s="64" t="e">
        <f>VLOOKUP($B1558,選擇權未平倉餘額!$A$4:$I$500,8,FALSE)</f>
        <v>#N/A</v>
      </c>
      <c r="U1558" s="64" t="e">
        <f>VLOOKUP($B1558,選擇權未平倉餘額!$A$4:$I$500,9,FALSE)</f>
        <v>#N/A</v>
      </c>
      <c r="V1558" s="39" t="e">
        <f>VLOOKUP($B1558,臺指選擇權P_C_Ratios!$A$4:$C$500,3,FALSE)</f>
        <v>#N/A</v>
      </c>
      <c r="W1558" s="41" t="e">
        <f>VLOOKUP($B1558,散戶多空比!$A$6:$L$500,12,FALSE)</f>
        <v>#N/A</v>
      </c>
      <c r="X1558" s="40" t="e">
        <f>VLOOKUP($B1558,期貨大額交易人未沖銷部位!$A$4:$O$499,4,FALSE)</f>
        <v>#N/A</v>
      </c>
      <c r="Y1558" s="40" t="e">
        <f>VLOOKUP($B1558,期貨大額交易人未沖銷部位!$A$4:$O$499,7,FALSE)</f>
        <v>#N/A</v>
      </c>
      <c r="Z1558" s="40" t="e">
        <f>VLOOKUP($B1558,期貨大額交易人未沖銷部位!$A$4:$O$499,10,FALSE)</f>
        <v>#N/A</v>
      </c>
      <c r="AA1558" s="40" t="e">
        <f>VLOOKUP($B1558,期貨大額交易人未沖銷部位!$A$4:$O$499,13,FALSE)</f>
        <v>#N/A</v>
      </c>
      <c r="AB1558" s="40" t="e">
        <f>VLOOKUP($B1558,期貨大額交易人未沖銷部位!$A$4:$O$499,14,FALSE)</f>
        <v>#N/A</v>
      </c>
      <c r="AC1558" s="40" t="e">
        <f>VLOOKUP($B1558,期貨大額交易人未沖銷部位!$A$4:$O$499,15,FALSE)</f>
        <v>#N/A</v>
      </c>
      <c r="AD1558" s="33" t="e">
        <f>VLOOKUP($B1558,三大美股走勢!$A$4:$J$495,4,FALSE)</f>
        <v>#N/A</v>
      </c>
      <c r="AE1558" s="33" t="e">
        <f>VLOOKUP($B1558,三大美股走勢!$A$4:$J$495,7,FALSE)</f>
        <v>#N/A</v>
      </c>
      <c r="AF1558" s="33" t="e">
        <f>VLOOKUP($B1558,三大美股走勢!$A$4:$J$495,10,FALSE)</f>
        <v>#N/A</v>
      </c>
    </row>
    <row r="1559" spans="2:32">
      <c r="B1559" s="32">
        <v>44338</v>
      </c>
      <c r="C1559" s="33" t="e">
        <f>VLOOKUP($B1559,大盤與近月台指!$A$4:$I$499,2,FALSE)</f>
        <v>#N/A</v>
      </c>
      <c r="D1559" s="34" t="e">
        <f>VLOOKUP($B1559,大盤與近月台指!$A$4:$I$499,3,FALSE)</f>
        <v>#N/A</v>
      </c>
      <c r="E1559" s="35" t="e">
        <f>VLOOKUP($B1559,大盤與近月台指!$A$4:$I$499,4,FALSE)</f>
        <v>#N/A</v>
      </c>
      <c r="F1559" s="33" t="e">
        <f>VLOOKUP($B1559,大盤與近月台指!$A$4:$I$499,5,FALSE)</f>
        <v>#N/A</v>
      </c>
      <c r="G1559" s="49" t="e">
        <f>VLOOKUP($B1559,三大法人買賣超!$A$4:$I$500,3,FALSE)</f>
        <v>#N/A</v>
      </c>
      <c r="H1559" s="34" t="e">
        <f>VLOOKUP($B1559,三大法人買賣超!$A$4:$I$500,5,FALSE)</f>
        <v>#N/A</v>
      </c>
      <c r="I1559" s="27" t="e">
        <f>VLOOKUP($B1559,三大法人買賣超!$A$4:$I$500,7,FALSE)</f>
        <v>#N/A</v>
      </c>
      <c r="J1559" s="27" t="e">
        <f>VLOOKUP($B1559,三大法人買賣超!$A$4:$I$500,9,FALSE)</f>
        <v>#N/A</v>
      </c>
      <c r="K1559" s="37">
        <f>新台幣匯率美元指數!B1560</f>
        <v>0</v>
      </c>
      <c r="L1559" s="38">
        <f>新台幣匯率美元指數!C1560</f>
        <v>0</v>
      </c>
      <c r="M1559" s="39">
        <f>新台幣匯率美元指數!D1560</f>
        <v>0</v>
      </c>
      <c r="N1559" s="27" t="e">
        <f>VLOOKUP($B1559,外資期貨未平倉口數!$A$4:$M$499,4,FALSE)</f>
        <v>#N/A</v>
      </c>
      <c r="O1559" s="27" t="e">
        <f>VLOOKUP($B1559,外資期貨未平倉口數!$A$4:$M$499,9,FALSE)</f>
        <v>#N/A</v>
      </c>
      <c r="P1559" s="27" t="e">
        <f>VLOOKUP($B1559,外資期貨未平倉口數!$A$4:$M$499,10,FALSE)</f>
        <v>#N/A</v>
      </c>
      <c r="Q1559" s="27" t="e">
        <f>VLOOKUP($B1559,外資期貨未平倉口數!$A$4:$M$499,11,FALSE)</f>
        <v>#N/A</v>
      </c>
      <c r="R1559" s="64" t="e">
        <f>VLOOKUP($B1559,選擇權未平倉餘額!$A$4:$I$500,6,FALSE)</f>
        <v>#N/A</v>
      </c>
      <c r="S1559" s="64" t="e">
        <f>VLOOKUP($B1559,選擇權未平倉餘額!$A$4:$I$500,7,FALSE)</f>
        <v>#N/A</v>
      </c>
      <c r="T1559" s="64" t="e">
        <f>VLOOKUP($B1559,選擇權未平倉餘額!$A$4:$I$500,8,FALSE)</f>
        <v>#N/A</v>
      </c>
      <c r="U1559" s="64" t="e">
        <f>VLOOKUP($B1559,選擇權未平倉餘額!$A$4:$I$500,9,FALSE)</f>
        <v>#N/A</v>
      </c>
      <c r="V1559" s="39" t="e">
        <f>VLOOKUP($B1559,臺指選擇權P_C_Ratios!$A$4:$C$500,3,FALSE)</f>
        <v>#N/A</v>
      </c>
      <c r="W1559" s="41" t="e">
        <f>VLOOKUP($B1559,散戶多空比!$A$6:$L$500,12,FALSE)</f>
        <v>#N/A</v>
      </c>
      <c r="X1559" s="40" t="e">
        <f>VLOOKUP($B1559,期貨大額交易人未沖銷部位!$A$4:$O$499,4,FALSE)</f>
        <v>#N/A</v>
      </c>
      <c r="Y1559" s="40" t="e">
        <f>VLOOKUP($B1559,期貨大額交易人未沖銷部位!$A$4:$O$499,7,FALSE)</f>
        <v>#N/A</v>
      </c>
      <c r="Z1559" s="40" t="e">
        <f>VLOOKUP($B1559,期貨大額交易人未沖銷部位!$A$4:$O$499,10,FALSE)</f>
        <v>#N/A</v>
      </c>
      <c r="AA1559" s="40" t="e">
        <f>VLOOKUP($B1559,期貨大額交易人未沖銷部位!$A$4:$O$499,13,FALSE)</f>
        <v>#N/A</v>
      </c>
      <c r="AB1559" s="40" t="e">
        <f>VLOOKUP($B1559,期貨大額交易人未沖銷部位!$A$4:$O$499,14,FALSE)</f>
        <v>#N/A</v>
      </c>
      <c r="AC1559" s="40" t="e">
        <f>VLOOKUP($B1559,期貨大額交易人未沖銷部位!$A$4:$O$499,15,FALSE)</f>
        <v>#N/A</v>
      </c>
      <c r="AD1559" s="33" t="e">
        <f>VLOOKUP($B1559,三大美股走勢!$A$4:$J$495,4,FALSE)</f>
        <v>#N/A</v>
      </c>
      <c r="AE1559" s="33" t="e">
        <f>VLOOKUP($B1559,三大美股走勢!$A$4:$J$495,7,FALSE)</f>
        <v>#N/A</v>
      </c>
      <c r="AF1559" s="33" t="e">
        <f>VLOOKUP($B1559,三大美股走勢!$A$4:$J$495,10,FALSE)</f>
        <v>#N/A</v>
      </c>
    </row>
    <row r="1560" spans="2:32">
      <c r="B1560" s="32">
        <v>44339</v>
      </c>
      <c r="C1560" s="33" t="e">
        <f>VLOOKUP($B1560,大盤與近月台指!$A$4:$I$499,2,FALSE)</f>
        <v>#N/A</v>
      </c>
      <c r="D1560" s="34" t="e">
        <f>VLOOKUP($B1560,大盤與近月台指!$A$4:$I$499,3,FALSE)</f>
        <v>#N/A</v>
      </c>
      <c r="E1560" s="35" t="e">
        <f>VLOOKUP($B1560,大盤與近月台指!$A$4:$I$499,4,FALSE)</f>
        <v>#N/A</v>
      </c>
      <c r="F1560" s="33" t="e">
        <f>VLOOKUP($B1560,大盤與近月台指!$A$4:$I$499,5,FALSE)</f>
        <v>#N/A</v>
      </c>
      <c r="G1560" s="49" t="e">
        <f>VLOOKUP($B1560,三大法人買賣超!$A$4:$I$500,3,FALSE)</f>
        <v>#N/A</v>
      </c>
      <c r="H1560" s="34" t="e">
        <f>VLOOKUP($B1560,三大法人買賣超!$A$4:$I$500,5,FALSE)</f>
        <v>#N/A</v>
      </c>
      <c r="I1560" s="27" t="e">
        <f>VLOOKUP($B1560,三大法人買賣超!$A$4:$I$500,7,FALSE)</f>
        <v>#N/A</v>
      </c>
      <c r="J1560" s="27" t="e">
        <f>VLOOKUP($B1560,三大法人買賣超!$A$4:$I$500,9,FALSE)</f>
        <v>#N/A</v>
      </c>
      <c r="K1560" s="37">
        <f>新台幣匯率美元指數!B1561</f>
        <v>0</v>
      </c>
      <c r="L1560" s="38">
        <f>新台幣匯率美元指數!C1561</f>
        <v>0</v>
      </c>
      <c r="M1560" s="39">
        <f>新台幣匯率美元指數!D1561</f>
        <v>0</v>
      </c>
      <c r="N1560" s="27" t="e">
        <f>VLOOKUP($B1560,外資期貨未平倉口數!$A$4:$M$499,4,FALSE)</f>
        <v>#N/A</v>
      </c>
      <c r="O1560" s="27" t="e">
        <f>VLOOKUP($B1560,外資期貨未平倉口數!$A$4:$M$499,9,FALSE)</f>
        <v>#N/A</v>
      </c>
      <c r="P1560" s="27" t="e">
        <f>VLOOKUP($B1560,外資期貨未平倉口數!$A$4:$M$499,10,FALSE)</f>
        <v>#N/A</v>
      </c>
      <c r="Q1560" s="27" t="e">
        <f>VLOOKUP($B1560,外資期貨未平倉口數!$A$4:$M$499,11,FALSE)</f>
        <v>#N/A</v>
      </c>
      <c r="R1560" s="64" t="e">
        <f>VLOOKUP($B1560,選擇權未平倉餘額!$A$4:$I$500,6,FALSE)</f>
        <v>#N/A</v>
      </c>
      <c r="S1560" s="64" t="e">
        <f>VLOOKUP($B1560,選擇權未平倉餘額!$A$4:$I$500,7,FALSE)</f>
        <v>#N/A</v>
      </c>
      <c r="T1560" s="64" t="e">
        <f>VLOOKUP($B1560,選擇權未平倉餘額!$A$4:$I$500,8,FALSE)</f>
        <v>#N/A</v>
      </c>
      <c r="U1560" s="64" t="e">
        <f>VLOOKUP($B1560,選擇權未平倉餘額!$A$4:$I$500,9,FALSE)</f>
        <v>#N/A</v>
      </c>
      <c r="V1560" s="39" t="e">
        <f>VLOOKUP($B1560,臺指選擇權P_C_Ratios!$A$4:$C$500,3,FALSE)</f>
        <v>#N/A</v>
      </c>
      <c r="W1560" s="41" t="e">
        <f>VLOOKUP($B1560,散戶多空比!$A$6:$L$500,12,FALSE)</f>
        <v>#N/A</v>
      </c>
      <c r="X1560" s="40" t="e">
        <f>VLOOKUP($B1560,期貨大額交易人未沖銷部位!$A$4:$O$499,4,FALSE)</f>
        <v>#N/A</v>
      </c>
      <c r="Y1560" s="40" t="e">
        <f>VLOOKUP($B1560,期貨大額交易人未沖銷部位!$A$4:$O$499,7,FALSE)</f>
        <v>#N/A</v>
      </c>
      <c r="Z1560" s="40" t="e">
        <f>VLOOKUP($B1560,期貨大額交易人未沖銷部位!$A$4:$O$499,10,FALSE)</f>
        <v>#N/A</v>
      </c>
      <c r="AA1560" s="40" t="e">
        <f>VLOOKUP($B1560,期貨大額交易人未沖銷部位!$A$4:$O$499,13,FALSE)</f>
        <v>#N/A</v>
      </c>
      <c r="AB1560" s="40" t="e">
        <f>VLOOKUP($B1560,期貨大額交易人未沖銷部位!$A$4:$O$499,14,FALSE)</f>
        <v>#N/A</v>
      </c>
      <c r="AC1560" s="40" t="e">
        <f>VLOOKUP($B1560,期貨大額交易人未沖銷部位!$A$4:$O$499,15,FALSE)</f>
        <v>#N/A</v>
      </c>
      <c r="AD1560" s="33" t="e">
        <f>VLOOKUP($B1560,三大美股走勢!$A$4:$J$495,4,FALSE)</f>
        <v>#N/A</v>
      </c>
      <c r="AE1560" s="33" t="e">
        <f>VLOOKUP($B1560,三大美股走勢!$A$4:$J$495,7,FALSE)</f>
        <v>#N/A</v>
      </c>
      <c r="AF1560" s="33" t="e">
        <f>VLOOKUP($B1560,三大美股走勢!$A$4:$J$495,10,FALSE)</f>
        <v>#N/A</v>
      </c>
    </row>
    <row r="1561" spans="2:32">
      <c r="B1561" s="32">
        <v>44340</v>
      </c>
      <c r="C1561" s="33" t="e">
        <f>VLOOKUP($B1561,大盤與近月台指!$A$4:$I$499,2,FALSE)</f>
        <v>#N/A</v>
      </c>
      <c r="D1561" s="34" t="e">
        <f>VLOOKUP($B1561,大盤與近月台指!$A$4:$I$499,3,FALSE)</f>
        <v>#N/A</v>
      </c>
      <c r="E1561" s="35" t="e">
        <f>VLOOKUP($B1561,大盤與近月台指!$A$4:$I$499,4,FALSE)</f>
        <v>#N/A</v>
      </c>
      <c r="F1561" s="33" t="e">
        <f>VLOOKUP($B1561,大盤與近月台指!$A$4:$I$499,5,FALSE)</f>
        <v>#N/A</v>
      </c>
      <c r="G1561" s="49" t="e">
        <f>VLOOKUP($B1561,三大法人買賣超!$A$4:$I$500,3,FALSE)</f>
        <v>#N/A</v>
      </c>
      <c r="H1561" s="34" t="e">
        <f>VLOOKUP($B1561,三大法人買賣超!$A$4:$I$500,5,FALSE)</f>
        <v>#N/A</v>
      </c>
      <c r="I1561" s="27" t="e">
        <f>VLOOKUP($B1561,三大法人買賣超!$A$4:$I$500,7,FALSE)</f>
        <v>#N/A</v>
      </c>
      <c r="J1561" s="27" t="e">
        <f>VLOOKUP($B1561,三大法人買賣超!$A$4:$I$500,9,FALSE)</f>
        <v>#N/A</v>
      </c>
      <c r="K1561" s="37">
        <f>新台幣匯率美元指數!B1562</f>
        <v>0</v>
      </c>
      <c r="L1561" s="38">
        <f>新台幣匯率美元指數!C1562</f>
        <v>0</v>
      </c>
      <c r="M1561" s="39">
        <f>新台幣匯率美元指數!D1562</f>
        <v>0</v>
      </c>
      <c r="N1561" s="27" t="e">
        <f>VLOOKUP($B1561,外資期貨未平倉口數!$A$4:$M$499,4,FALSE)</f>
        <v>#N/A</v>
      </c>
      <c r="O1561" s="27" t="e">
        <f>VLOOKUP($B1561,外資期貨未平倉口數!$A$4:$M$499,9,FALSE)</f>
        <v>#N/A</v>
      </c>
      <c r="P1561" s="27" t="e">
        <f>VLOOKUP($B1561,外資期貨未平倉口數!$A$4:$M$499,10,FALSE)</f>
        <v>#N/A</v>
      </c>
      <c r="Q1561" s="27" t="e">
        <f>VLOOKUP($B1561,外資期貨未平倉口數!$A$4:$M$499,11,FALSE)</f>
        <v>#N/A</v>
      </c>
      <c r="R1561" s="64" t="e">
        <f>VLOOKUP($B1561,選擇權未平倉餘額!$A$4:$I$500,6,FALSE)</f>
        <v>#N/A</v>
      </c>
      <c r="S1561" s="64" t="e">
        <f>VLOOKUP($B1561,選擇權未平倉餘額!$A$4:$I$500,7,FALSE)</f>
        <v>#N/A</v>
      </c>
      <c r="T1561" s="64" t="e">
        <f>VLOOKUP($B1561,選擇權未平倉餘額!$A$4:$I$500,8,FALSE)</f>
        <v>#N/A</v>
      </c>
      <c r="U1561" s="64" t="e">
        <f>VLOOKUP($B1561,選擇權未平倉餘額!$A$4:$I$500,9,FALSE)</f>
        <v>#N/A</v>
      </c>
      <c r="V1561" s="39" t="e">
        <f>VLOOKUP($B1561,臺指選擇權P_C_Ratios!$A$4:$C$500,3,FALSE)</f>
        <v>#N/A</v>
      </c>
      <c r="W1561" s="41" t="e">
        <f>VLOOKUP($B1561,散戶多空比!$A$6:$L$500,12,FALSE)</f>
        <v>#N/A</v>
      </c>
      <c r="X1561" s="40" t="e">
        <f>VLOOKUP($B1561,期貨大額交易人未沖銷部位!$A$4:$O$499,4,FALSE)</f>
        <v>#N/A</v>
      </c>
      <c r="Y1561" s="40" t="e">
        <f>VLOOKUP($B1561,期貨大額交易人未沖銷部位!$A$4:$O$499,7,FALSE)</f>
        <v>#N/A</v>
      </c>
      <c r="Z1561" s="40" t="e">
        <f>VLOOKUP($B1561,期貨大額交易人未沖銷部位!$A$4:$O$499,10,FALSE)</f>
        <v>#N/A</v>
      </c>
      <c r="AA1561" s="40" t="e">
        <f>VLOOKUP($B1561,期貨大額交易人未沖銷部位!$A$4:$O$499,13,FALSE)</f>
        <v>#N/A</v>
      </c>
      <c r="AB1561" s="40" t="e">
        <f>VLOOKUP($B1561,期貨大額交易人未沖銷部位!$A$4:$O$499,14,FALSE)</f>
        <v>#N/A</v>
      </c>
      <c r="AC1561" s="40" t="e">
        <f>VLOOKUP($B1561,期貨大額交易人未沖銷部位!$A$4:$O$499,15,FALSE)</f>
        <v>#N/A</v>
      </c>
      <c r="AD1561" s="33" t="e">
        <f>VLOOKUP($B1561,三大美股走勢!$A$4:$J$495,4,FALSE)</f>
        <v>#N/A</v>
      </c>
      <c r="AE1561" s="33" t="e">
        <f>VLOOKUP($B1561,三大美股走勢!$A$4:$J$495,7,FALSE)</f>
        <v>#N/A</v>
      </c>
      <c r="AF1561" s="33" t="e">
        <f>VLOOKUP($B1561,三大美股走勢!$A$4:$J$495,10,FALSE)</f>
        <v>#N/A</v>
      </c>
    </row>
    <row r="1562" spans="2:32">
      <c r="B1562" s="32">
        <v>44341</v>
      </c>
      <c r="C1562" s="33" t="e">
        <f>VLOOKUP($B1562,大盤與近月台指!$A$4:$I$499,2,FALSE)</f>
        <v>#N/A</v>
      </c>
      <c r="D1562" s="34" t="e">
        <f>VLOOKUP($B1562,大盤與近月台指!$A$4:$I$499,3,FALSE)</f>
        <v>#N/A</v>
      </c>
      <c r="E1562" s="35" t="e">
        <f>VLOOKUP($B1562,大盤與近月台指!$A$4:$I$499,4,FALSE)</f>
        <v>#N/A</v>
      </c>
      <c r="F1562" s="33" t="e">
        <f>VLOOKUP($B1562,大盤與近月台指!$A$4:$I$499,5,FALSE)</f>
        <v>#N/A</v>
      </c>
      <c r="G1562" s="49" t="e">
        <f>VLOOKUP($B1562,三大法人買賣超!$A$4:$I$500,3,FALSE)</f>
        <v>#N/A</v>
      </c>
      <c r="H1562" s="34" t="e">
        <f>VLOOKUP($B1562,三大法人買賣超!$A$4:$I$500,5,FALSE)</f>
        <v>#N/A</v>
      </c>
      <c r="I1562" s="27" t="e">
        <f>VLOOKUP($B1562,三大法人買賣超!$A$4:$I$500,7,FALSE)</f>
        <v>#N/A</v>
      </c>
      <c r="J1562" s="27" t="e">
        <f>VLOOKUP($B1562,三大法人買賣超!$A$4:$I$500,9,FALSE)</f>
        <v>#N/A</v>
      </c>
      <c r="K1562" s="37">
        <f>新台幣匯率美元指數!B1563</f>
        <v>0</v>
      </c>
      <c r="L1562" s="38">
        <f>新台幣匯率美元指數!C1563</f>
        <v>0</v>
      </c>
      <c r="M1562" s="39">
        <f>新台幣匯率美元指數!D1563</f>
        <v>0</v>
      </c>
      <c r="N1562" s="27" t="e">
        <f>VLOOKUP($B1562,外資期貨未平倉口數!$A$4:$M$499,4,FALSE)</f>
        <v>#N/A</v>
      </c>
      <c r="O1562" s="27" t="e">
        <f>VLOOKUP($B1562,外資期貨未平倉口數!$A$4:$M$499,9,FALSE)</f>
        <v>#N/A</v>
      </c>
      <c r="P1562" s="27" t="e">
        <f>VLOOKUP($B1562,外資期貨未平倉口數!$A$4:$M$499,10,FALSE)</f>
        <v>#N/A</v>
      </c>
      <c r="Q1562" s="27" t="e">
        <f>VLOOKUP($B1562,外資期貨未平倉口數!$A$4:$M$499,11,FALSE)</f>
        <v>#N/A</v>
      </c>
      <c r="R1562" s="64" t="e">
        <f>VLOOKUP($B1562,選擇權未平倉餘額!$A$4:$I$500,6,FALSE)</f>
        <v>#N/A</v>
      </c>
      <c r="S1562" s="64" t="e">
        <f>VLOOKUP($B1562,選擇權未平倉餘額!$A$4:$I$500,7,FALSE)</f>
        <v>#N/A</v>
      </c>
      <c r="T1562" s="64" t="e">
        <f>VLOOKUP($B1562,選擇權未平倉餘額!$A$4:$I$500,8,FALSE)</f>
        <v>#N/A</v>
      </c>
      <c r="U1562" s="64" t="e">
        <f>VLOOKUP($B1562,選擇權未平倉餘額!$A$4:$I$500,9,FALSE)</f>
        <v>#N/A</v>
      </c>
      <c r="V1562" s="39" t="e">
        <f>VLOOKUP($B1562,臺指選擇權P_C_Ratios!$A$4:$C$500,3,FALSE)</f>
        <v>#N/A</v>
      </c>
      <c r="W1562" s="41" t="e">
        <f>VLOOKUP($B1562,散戶多空比!$A$6:$L$500,12,FALSE)</f>
        <v>#N/A</v>
      </c>
      <c r="X1562" s="40" t="e">
        <f>VLOOKUP($B1562,期貨大額交易人未沖銷部位!$A$4:$O$499,4,FALSE)</f>
        <v>#N/A</v>
      </c>
      <c r="Y1562" s="40" t="e">
        <f>VLOOKUP($B1562,期貨大額交易人未沖銷部位!$A$4:$O$499,7,FALSE)</f>
        <v>#N/A</v>
      </c>
      <c r="Z1562" s="40" t="e">
        <f>VLOOKUP($B1562,期貨大額交易人未沖銷部位!$A$4:$O$499,10,FALSE)</f>
        <v>#N/A</v>
      </c>
      <c r="AA1562" s="40" t="e">
        <f>VLOOKUP($B1562,期貨大額交易人未沖銷部位!$A$4:$O$499,13,FALSE)</f>
        <v>#N/A</v>
      </c>
      <c r="AB1562" s="40" t="e">
        <f>VLOOKUP($B1562,期貨大額交易人未沖銷部位!$A$4:$O$499,14,FALSE)</f>
        <v>#N/A</v>
      </c>
      <c r="AC1562" s="40" t="e">
        <f>VLOOKUP($B1562,期貨大額交易人未沖銷部位!$A$4:$O$499,15,FALSE)</f>
        <v>#N/A</v>
      </c>
      <c r="AD1562" s="33" t="e">
        <f>VLOOKUP($B1562,三大美股走勢!$A$4:$J$495,4,FALSE)</f>
        <v>#N/A</v>
      </c>
      <c r="AE1562" s="33" t="e">
        <f>VLOOKUP($B1562,三大美股走勢!$A$4:$J$495,7,FALSE)</f>
        <v>#N/A</v>
      </c>
      <c r="AF1562" s="33" t="e">
        <f>VLOOKUP($B1562,三大美股走勢!$A$4:$J$495,10,FALSE)</f>
        <v>#N/A</v>
      </c>
    </row>
    <row r="1563" spans="2:32">
      <c r="B1563" s="32">
        <v>44342</v>
      </c>
      <c r="C1563" s="33" t="e">
        <f>VLOOKUP($B1563,大盤與近月台指!$A$4:$I$499,2,FALSE)</f>
        <v>#N/A</v>
      </c>
      <c r="D1563" s="34" t="e">
        <f>VLOOKUP($B1563,大盤與近月台指!$A$4:$I$499,3,FALSE)</f>
        <v>#N/A</v>
      </c>
      <c r="E1563" s="35" t="e">
        <f>VLOOKUP($B1563,大盤與近月台指!$A$4:$I$499,4,FALSE)</f>
        <v>#N/A</v>
      </c>
      <c r="F1563" s="33" t="e">
        <f>VLOOKUP($B1563,大盤與近月台指!$A$4:$I$499,5,FALSE)</f>
        <v>#N/A</v>
      </c>
      <c r="G1563" s="49" t="e">
        <f>VLOOKUP($B1563,三大法人買賣超!$A$4:$I$500,3,FALSE)</f>
        <v>#N/A</v>
      </c>
      <c r="H1563" s="34" t="e">
        <f>VLOOKUP($B1563,三大法人買賣超!$A$4:$I$500,5,FALSE)</f>
        <v>#N/A</v>
      </c>
      <c r="I1563" s="27" t="e">
        <f>VLOOKUP($B1563,三大法人買賣超!$A$4:$I$500,7,FALSE)</f>
        <v>#N/A</v>
      </c>
      <c r="J1563" s="27" t="e">
        <f>VLOOKUP($B1563,三大法人買賣超!$A$4:$I$500,9,FALSE)</f>
        <v>#N/A</v>
      </c>
      <c r="K1563" s="37">
        <f>新台幣匯率美元指數!B1564</f>
        <v>0</v>
      </c>
      <c r="L1563" s="38">
        <f>新台幣匯率美元指數!C1564</f>
        <v>0</v>
      </c>
      <c r="M1563" s="39">
        <f>新台幣匯率美元指數!D1564</f>
        <v>0</v>
      </c>
      <c r="N1563" s="27" t="e">
        <f>VLOOKUP($B1563,外資期貨未平倉口數!$A$4:$M$499,4,FALSE)</f>
        <v>#N/A</v>
      </c>
      <c r="O1563" s="27" t="e">
        <f>VLOOKUP($B1563,外資期貨未平倉口數!$A$4:$M$499,9,FALSE)</f>
        <v>#N/A</v>
      </c>
      <c r="P1563" s="27" t="e">
        <f>VLOOKUP($B1563,外資期貨未平倉口數!$A$4:$M$499,10,FALSE)</f>
        <v>#N/A</v>
      </c>
      <c r="Q1563" s="27" t="e">
        <f>VLOOKUP($B1563,外資期貨未平倉口數!$A$4:$M$499,11,FALSE)</f>
        <v>#N/A</v>
      </c>
      <c r="R1563" s="64" t="e">
        <f>VLOOKUP($B1563,選擇權未平倉餘額!$A$4:$I$500,6,FALSE)</f>
        <v>#N/A</v>
      </c>
      <c r="S1563" s="64" t="e">
        <f>VLOOKUP($B1563,選擇權未平倉餘額!$A$4:$I$500,7,FALSE)</f>
        <v>#N/A</v>
      </c>
      <c r="T1563" s="64" t="e">
        <f>VLOOKUP($B1563,選擇權未平倉餘額!$A$4:$I$500,8,FALSE)</f>
        <v>#N/A</v>
      </c>
      <c r="U1563" s="64" t="e">
        <f>VLOOKUP($B1563,選擇權未平倉餘額!$A$4:$I$500,9,FALSE)</f>
        <v>#N/A</v>
      </c>
      <c r="V1563" s="39" t="e">
        <f>VLOOKUP($B1563,臺指選擇權P_C_Ratios!$A$4:$C$500,3,FALSE)</f>
        <v>#N/A</v>
      </c>
      <c r="W1563" s="41" t="e">
        <f>VLOOKUP($B1563,散戶多空比!$A$6:$L$500,12,FALSE)</f>
        <v>#N/A</v>
      </c>
      <c r="X1563" s="40" t="e">
        <f>VLOOKUP($B1563,期貨大額交易人未沖銷部位!$A$4:$O$499,4,FALSE)</f>
        <v>#N/A</v>
      </c>
      <c r="Y1563" s="40" t="e">
        <f>VLOOKUP($B1563,期貨大額交易人未沖銷部位!$A$4:$O$499,7,FALSE)</f>
        <v>#N/A</v>
      </c>
      <c r="Z1563" s="40" t="e">
        <f>VLOOKUP($B1563,期貨大額交易人未沖銷部位!$A$4:$O$499,10,FALSE)</f>
        <v>#N/A</v>
      </c>
      <c r="AA1563" s="40" t="e">
        <f>VLOOKUP($B1563,期貨大額交易人未沖銷部位!$A$4:$O$499,13,FALSE)</f>
        <v>#N/A</v>
      </c>
      <c r="AB1563" s="40" t="e">
        <f>VLOOKUP($B1563,期貨大額交易人未沖銷部位!$A$4:$O$499,14,FALSE)</f>
        <v>#N/A</v>
      </c>
      <c r="AC1563" s="40" t="e">
        <f>VLOOKUP($B1563,期貨大額交易人未沖銷部位!$A$4:$O$499,15,FALSE)</f>
        <v>#N/A</v>
      </c>
      <c r="AD1563" s="33" t="e">
        <f>VLOOKUP($B1563,三大美股走勢!$A$4:$J$495,4,FALSE)</f>
        <v>#N/A</v>
      </c>
      <c r="AE1563" s="33" t="e">
        <f>VLOOKUP($B1563,三大美股走勢!$A$4:$J$495,7,FALSE)</f>
        <v>#N/A</v>
      </c>
      <c r="AF1563" s="33" t="e">
        <f>VLOOKUP($B1563,三大美股走勢!$A$4:$J$495,10,FALSE)</f>
        <v>#N/A</v>
      </c>
    </row>
    <row r="1564" spans="2:32">
      <c r="B1564" s="32">
        <v>44343</v>
      </c>
      <c r="C1564" s="33" t="e">
        <f>VLOOKUP($B1564,大盤與近月台指!$A$4:$I$499,2,FALSE)</f>
        <v>#N/A</v>
      </c>
      <c r="D1564" s="34" t="e">
        <f>VLOOKUP($B1564,大盤與近月台指!$A$4:$I$499,3,FALSE)</f>
        <v>#N/A</v>
      </c>
      <c r="E1564" s="35" t="e">
        <f>VLOOKUP($B1564,大盤與近月台指!$A$4:$I$499,4,FALSE)</f>
        <v>#N/A</v>
      </c>
      <c r="F1564" s="33" t="e">
        <f>VLOOKUP($B1564,大盤與近月台指!$A$4:$I$499,5,FALSE)</f>
        <v>#N/A</v>
      </c>
      <c r="G1564" s="49" t="e">
        <f>VLOOKUP($B1564,三大法人買賣超!$A$4:$I$500,3,FALSE)</f>
        <v>#N/A</v>
      </c>
      <c r="H1564" s="34" t="e">
        <f>VLOOKUP($B1564,三大法人買賣超!$A$4:$I$500,5,FALSE)</f>
        <v>#N/A</v>
      </c>
      <c r="I1564" s="27" t="e">
        <f>VLOOKUP($B1564,三大法人買賣超!$A$4:$I$500,7,FALSE)</f>
        <v>#N/A</v>
      </c>
      <c r="J1564" s="27" t="e">
        <f>VLOOKUP($B1564,三大法人買賣超!$A$4:$I$500,9,FALSE)</f>
        <v>#N/A</v>
      </c>
      <c r="K1564" s="37">
        <f>新台幣匯率美元指數!B1565</f>
        <v>0</v>
      </c>
      <c r="L1564" s="38">
        <f>新台幣匯率美元指數!C1565</f>
        <v>0</v>
      </c>
      <c r="M1564" s="39">
        <f>新台幣匯率美元指數!D1565</f>
        <v>0</v>
      </c>
      <c r="N1564" s="27" t="e">
        <f>VLOOKUP($B1564,外資期貨未平倉口數!$A$4:$M$499,4,FALSE)</f>
        <v>#N/A</v>
      </c>
      <c r="O1564" s="27" t="e">
        <f>VLOOKUP($B1564,外資期貨未平倉口數!$A$4:$M$499,9,FALSE)</f>
        <v>#N/A</v>
      </c>
      <c r="P1564" s="27" t="e">
        <f>VLOOKUP($B1564,外資期貨未平倉口數!$A$4:$M$499,10,FALSE)</f>
        <v>#N/A</v>
      </c>
      <c r="Q1564" s="27" t="e">
        <f>VLOOKUP($B1564,外資期貨未平倉口數!$A$4:$M$499,11,FALSE)</f>
        <v>#N/A</v>
      </c>
      <c r="R1564" s="64" t="e">
        <f>VLOOKUP($B1564,選擇權未平倉餘額!$A$4:$I$500,6,FALSE)</f>
        <v>#N/A</v>
      </c>
      <c r="S1564" s="64" t="e">
        <f>VLOOKUP($B1564,選擇權未平倉餘額!$A$4:$I$500,7,FALSE)</f>
        <v>#N/A</v>
      </c>
      <c r="T1564" s="64" t="e">
        <f>VLOOKUP($B1564,選擇權未平倉餘額!$A$4:$I$500,8,FALSE)</f>
        <v>#N/A</v>
      </c>
      <c r="U1564" s="64" t="e">
        <f>VLOOKUP($B1564,選擇權未平倉餘額!$A$4:$I$500,9,FALSE)</f>
        <v>#N/A</v>
      </c>
      <c r="V1564" s="39" t="e">
        <f>VLOOKUP($B1564,臺指選擇權P_C_Ratios!$A$4:$C$500,3,FALSE)</f>
        <v>#N/A</v>
      </c>
      <c r="W1564" s="41" t="e">
        <f>VLOOKUP($B1564,散戶多空比!$A$6:$L$500,12,FALSE)</f>
        <v>#N/A</v>
      </c>
      <c r="X1564" s="40" t="e">
        <f>VLOOKUP($B1564,期貨大額交易人未沖銷部位!$A$4:$O$499,4,FALSE)</f>
        <v>#N/A</v>
      </c>
      <c r="Y1564" s="40" t="e">
        <f>VLOOKUP($B1564,期貨大額交易人未沖銷部位!$A$4:$O$499,7,FALSE)</f>
        <v>#N/A</v>
      </c>
      <c r="Z1564" s="40" t="e">
        <f>VLOOKUP($B1564,期貨大額交易人未沖銷部位!$A$4:$O$499,10,FALSE)</f>
        <v>#N/A</v>
      </c>
      <c r="AA1564" s="40" t="e">
        <f>VLOOKUP($B1564,期貨大額交易人未沖銷部位!$A$4:$O$499,13,FALSE)</f>
        <v>#N/A</v>
      </c>
      <c r="AB1564" s="40" t="e">
        <f>VLOOKUP($B1564,期貨大額交易人未沖銷部位!$A$4:$O$499,14,FALSE)</f>
        <v>#N/A</v>
      </c>
      <c r="AC1564" s="40" t="e">
        <f>VLOOKUP($B1564,期貨大額交易人未沖銷部位!$A$4:$O$499,15,FALSE)</f>
        <v>#N/A</v>
      </c>
      <c r="AD1564" s="33" t="e">
        <f>VLOOKUP($B1564,三大美股走勢!$A$4:$J$495,4,FALSE)</f>
        <v>#N/A</v>
      </c>
      <c r="AE1564" s="33" t="e">
        <f>VLOOKUP($B1564,三大美股走勢!$A$4:$J$495,7,FALSE)</f>
        <v>#N/A</v>
      </c>
      <c r="AF1564" s="33" t="e">
        <f>VLOOKUP($B1564,三大美股走勢!$A$4:$J$495,10,FALSE)</f>
        <v>#N/A</v>
      </c>
    </row>
    <row r="1565" spans="2:32">
      <c r="B1565" s="32">
        <v>44344</v>
      </c>
      <c r="C1565" s="33" t="e">
        <f>VLOOKUP($B1565,大盤與近月台指!$A$4:$I$499,2,FALSE)</f>
        <v>#N/A</v>
      </c>
      <c r="D1565" s="34" t="e">
        <f>VLOOKUP($B1565,大盤與近月台指!$A$4:$I$499,3,FALSE)</f>
        <v>#N/A</v>
      </c>
      <c r="E1565" s="35" t="e">
        <f>VLOOKUP($B1565,大盤與近月台指!$A$4:$I$499,4,FALSE)</f>
        <v>#N/A</v>
      </c>
      <c r="F1565" s="33" t="e">
        <f>VLOOKUP($B1565,大盤與近月台指!$A$4:$I$499,5,FALSE)</f>
        <v>#N/A</v>
      </c>
      <c r="G1565" s="49" t="e">
        <f>VLOOKUP($B1565,三大法人買賣超!$A$4:$I$500,3,FALSE)</f>
        <v>#N/A</v>
      </c>
      <c r="H1565" s="34" t="e">
        <f>VLOOKUP($B1565,三大法人買賣超!$A$4:$I$500,5,FALSE)</f>
        <v>#N/A</v>
      </c>
      <c r="I1565" s="27" t="e">
        <f>VLOOKUP($B1565,三大法人買賣超!$A$4:$I$500,7,FALSE)</f>
        <v>#N/A</v>
      </c>
      <c r="J1565" s="27" t="e">
        <f>VLOOKUP($B1565,三大法人買賣超!$A$4:$I$500,9,FALSE)</f>
        <v>#N/A</v>
      </c>
      <c r="K1565" s="37">
        <f>新台幣匯率美元指數!B1566</f>
        <v>0</v>
      </c>
      <c r="L1565" s="38">
        <f>新台幣匯率美元指數!C1566</f>
        <v>0</v>
      </c>
      <c r="M1565" s="39">
        <f>新台幣匯率美元指數!D1566</f>
        <v>0</v>
      </c>
      <c r="N1565" s="27" t="e">
        <f>VLOOKUP($B1565,外資期貨未平倉口數!$A$4:$M$499,4,FALSE)</f>
        <v>#N/A</v>
      </c>
      <c r="O1565" s="27" t="e">
        <f>VLOOKUP($B1565,外資期貨未平倉口數!$A$4:$M$499,9,FALSE)</f>
        <v>#N/A</v>
      </c>
      <c r="P1565" s="27" t="e">
        <f>VLOOKUP($B1565,外資期貨未平倉口數!$A$4:$M$499,10,FALSE)</f>
        <v>#N/A</v>
      </c>
      <c r="Q1565" s="27" t="e">
        <f>VLOOKUP($B1565,外資期貨未平倉口數!$A$4:$M$499,11,FALSE)</f>
        <v>#N/A</v>
      </c>
      <c r="R1565" s="64" t="e">
        <f>VLOOKUP($B1565,選擇權未平倉餘額!$A$4:$I$500,6,FALSE)</f>
        <v>#N/A</v>
      </c>
      <c r="S1565" s="64" t="e">
        <f>VLOOKUP($B1565,選擇權未平倉餘額!$A$4:$I$500,7,FALSE)</f>
        <v>#N/A</v>
      </c>
      <c r="T1565" s="64" t="e">
        <f>VLOOKUP($B1565,選擇權未平倉餘額!$A$4:$I$500,8,FALSE)</f>
        <v>#N/A</v>
      </c>
      <c r="U1565" s="64" t="e">
        <f>VLOOKUP($B1565,選擇權未平倉餘額!$A$4:$I$500,9,FALSE)</f>
        <v>#N/A</v>
      </c>
      <c r="V1565" s="39" t="e">
        <f>VLOOKUP($B1565,臺指選擇權P_C_Ratios!$A$4:$C$500,3,FALSE)</f>
        <v>#N/A</v>
      </c>
      <c r="W1565" s="41" t="e">
        <f>VLOOKUP($B1565,散戶多空比!$A$6:$L$500,12,FALSE)</f>
        <v>#N/A</v>
      </c>
      <c r="X1565" s="40" t="e">
        <f>VLOOKUP($B1565,期貨大額交易人未沖銷部位!$A$4:$O$499,4,FALSE)</f>
        <v>#N/A</v>
      </c>
      <c r="Y1565" s="40" t="e">
        <f>VLOOKUP($B1565,期貨大額交易人未沖銷部位!$A$4:$O$499,7,FALSE)</f>
        <v>#N/A</v>
      </c>
      <c r="Z1565" s="40" t="e">
        <f>VLOOKUP($B1565,期貨大額交易人未沖銷部位!$A$4:$O$499,10,FALSE)</f>
        <v>#N/A</v>
      </c>
      <c r="AA1565" s="40" t="e">
        <f>VLOOKUP($B1565,期貨大額交易人未沖銷部位!$A$4:$O$499,13,FALSE)</f>
        <v>#N/A</v>
      </c>
      <c r="AB1565" s="40" t="e">
        <f>VLOOKUP($B1565,期貨大額交易人未沖銷部位!$A$4:$O$499,14,FALSE)</f>
        <v>#N/A</v>
      </c>
      <c r="AC1565" s="40" t="e">
        <f>VLOOKUP($B1565,期貨大額交易人未沖銷部位!$A$4:$O$499,15,FALSE)</f>
        <v>#N/A</v>
      </c>
      <c r="AD1565" s="33" t="e">
        <f>VLOOKUP($B1565,三大美股走勢!$A$4:$J$495,4,FALSE)</f>
        <v>#N/A</v>
      </c>
      <c r="AE1565" s="33" t="e">
        <f>VLOOKUP($B1565,三大美股走勢!$A$4:$J$495,7,FALSE)</f>
        <v>#N/A</v>
      </c>
      <c r="AF1565" s="33" t="e">
        <f>VLOOKUP($B1565,三大美股走勢!$A$4:$J$495,10,FALSE)</f>
        <v>#N/A</v>
      </c>
    </row>
    <row r="1566" spans="2:32">
      <c r="B1566" s="32">
        <v>44345</v>
      </c>
      <c r="C1566" s="33" t="e">
        <f>VLOOKUP($B1566,大盤與近月台指!$A$4:$I$499,2,FALSE)</f>
        <v>#N/A</v>
      </c>
      <c r="D1566" s="34" t="e">
        <f>VLOOKUP($B1566,大盤與近月台指!$A$4:$I$499,3,FALSE)</f>
        <v>#N/A</v>
      </c>
      <c r="E1566" s="35" t="e">
        <f>VLOOKUP($B1566,大盤與近月台指!$A$4:$I$499,4,FALSE)</f>
        <v>#N/A</v>
      </c>
      <c r="F1566" s="33" t="e">
        <f>VLOOKUP($B1566,大盤與近月台指!$A$4:$I$499,5,FALSE)</f>
        <v>#N/A</v>
      </c>
      <c r="G1566" s="49" t="e">
        <f>VLOOKUP($B1566,三大法人買賣超!$A$4:$I$500,3,FALSE)</f>
        <v>#N/A</v>
      </c>
      <c r="H1566" s="34" t="e">
        <f>VLOOKUP($B1566,三大法人買賣超!$A$4:$I$500,5,FALSE)</f>
        <v>#N/A</v>
      </c>
      <c r="I1566" s="27" t="e">
        <f>VLOOKUP($B1566,三大法人買賣超!$A$4:$I$500,7,FALSE)</f>
        <v>#N/A</v>
      </c>
      <c r="J1566" s="27" t="e">
        <f>VLOOKUP($B1566,三大法人買賣超!$A$4:$I$500,9,FALSE)</f>
        <v>#N/A</v>
      </c>
      <c r="K1566" s="37">
        <f>新台幣匯率美元指數!B1567</f>
        <v>0</v>
      </c>
      <c r="L1566" s="38">
        <f>新台幣匯率美元指數!C1567</f>
        <v>0</v>
      </c>
      <c r="M1566" s="39">
        <f>新台幣匯率美元指數!D1567</f>
        <v>0</v>
      </c>
      <c r="N1566" s="27" t="e">
        <f>VLOOKUP($B1566,外資期貨未平倉口數!$A$4:$M$499,4,FALSE)</f>
        <v>#N/A</v>
      </c>
      <c r="O1566" s="27" t="e">
        <f>VLOOKUP($B1566,外資期貨未平倉口數!$A$4:$M$499,9,FALSE)</f>
        <v>#N/A</v>
      </c>
      <c r="P1566" s="27" t="e">
        <f>VLOOKUP($B1566,外資期貨未平倉口數!$A$4:$M$499,10,FALSE)</f>
        <v>#N/A</v>
      </c>
      <c r="Q1566" s="27" t="e">
        <f>VLOOKUP($B1566,外資期貨未平倉口數!$A$4:$M$499,11,FALSE)</f>
        <v>#N/A</v>
      </c>
      <c r="R1566" s="64" t="e">
        <f>VLOOKUP($B1566,選擇權未平倉餘額!$A$4:$I$500,6,FALSE)</f>
        <v>#N/A</v>
      </c>
      <c r="S1566" s="64" t="e">
        <f>VLOOKUP($B1566,選擇權未平倉餘額!$A$4:$I$500,7,FALSE)</f>
        <v>#N/A</v>
      </c>
      <c r="T1566" s="64" t="e">
        <f>VLOOKUP($B1566,選擇權未平倉餘額!$A$4:$I$500,8,FALSE)</f>
        <v>#N/A</v>
      </c>
      <c r="U1566" s="64" t="e">
        <f>VLOOKUP($B1566,選擇權未平倉餘額!$A$4:$I$500,9,FALSE)</f>
        <v>#N/A</v>
      </c>
      <c r="V1566" s="39" t="e">
        <f>VLOOKUP($B1566,臺指選擇權P_C_Ratios!$A$4:$C$500,3,FALSE)</f>
        <v>#N/A</v>
      </c>
      <c r="W1566" s="41" t="e">
        <f>VLOOKUP($B1566,散戶多空比!$A$6:$L$500,12,FALSE)</f>
        <v>#N/A</v>
      </c>
      <c r="X1566" s="40" t="e">
        <f>VLOOKUP($B1566,期貨大額交易人未沖銷部位!$A$4:$O$499,4,FALSE)</f>
        <v>#N/A</v>
      </c>
      <c r="Y1566" s="40" t="e">
        <f>VLOOKUP($B1566,期貨大額交易人未沖銷部位!$A$4:$O$499,7,FALSE)</f>
        <v>#N/A</v>
      </c>
      <c r="Z1566" s="40" t="e">
        <f>VLOOKUP($B1566,期貨大額交易人未沖銷部位!$A$4:$O$499,10,FALSE)</f>
        <v>#N/A</v>
      </c>
      <c r="AA1566" s="40" t="e">
        <f>VLOOKUP($B1566,期貨大額交易人未沖銷部位!$A$4:$O$499,13,FALSE)</f>
        <v>#N/A</v>
      </c>
      <c r="AB1566" s="40" t="e">
        <f>VLOOKUP($B1566,期貨大額交易人未沖銷部位!$A$4:$O$499,14,FALSE)</f>
        <v>#N/A</v>
      </c>
      <c r="AC1566" s="40" t="e">
        <f>VLOOKUP($B1566,期貨大額交易人未沖銷部位!$A$4:$O$499,15,FALSE)</f>
        <v>#N/A</v>
      </c>
      <c r="AD1566" s="33" t="e">
        <f>VLOOKUP($B1566,三大美股走勢!$A$4:$J$495,4,FALSE)</f>
        <v>#N/A</v>
      </c>
      <c r="AE1566" s="33" t="e">
        <f>VLOOKUP($B1566,三大美股走勢!$A$4:$J$495,7,FALSE)</f>
        <v>#N/A</v>
      </c>
      <c r="AF1566" s="33" t="e">
        <f>VLOOKUP($B1566,三大美股走勢!$A$4:$J$495,10,FALSE)</f>
        <v>#N/A</v>
      </c>
    </row>
    <row r="1567" spans="2:32">
      <c r="B1567" s="32">
        <v>44346</v>
      </c>
      <c r="C1567" s="33" t="e">
        <f>VLOOKUP($B1567,大盤與近月台指!$A$4:$I$499,2,FALSE)</f>
        <v>#N/A</v>
      </c>
      <c r="D1567" s="34" t="e">
        <f>VLOOKUP($B1567,大盤與近月台指!$A$4:$I$499,3,FALSE)</f>
        <v>#N/A</v>
      </c>
      <c r="E1567" s="35" t="e">
        <f>VLOOKUP($B1567,大盤與近月台指!$A$4:$I$499,4,FALSE)</f>
        <v>#N/A</v>
      </c>
      <c r="F1567" s="33" t="e">
        <f>VLOOKUP($B1567,大盤與近月台指!$A$4:$I$499,5,FALSE)</f>
        <v>#N/A</v>
      </c>
      <c r="G1567" s="49" t="e">
        <f>VLOOKUP($B1567,三大法人買賣超!$A$4:$I$500,3,FALSE)</f>
        <v>#N/A</v>
      </c>
      <c r="H1567" s="34" t="e">
        <f>VLOOKUP($B1567,三大法人買賣超!$A$4:$I$500,5,FALSE)</f>
        <v>#N/A</v>
      </c>
      <c r="I1567" s="27" t="e">
        <f>VLOOKUP($B1567,三大法人買賣超!$A$4:$I$500,7,FALSE)</f>
        <v>#N/A</v>
      </c>
      <c r="J1567" s="27" t="e">
        <f>VLOOKUP($B1567,三大法人買賣超!$A$4:$I$500,9,FALSE)</f>
        <v>#N/A</v>
      </c>
      <c r="K1567" s="37">
        <f>新台幣匯率美元指數!B1568</f>
        <v>0</v>
      </c>
      <c r="L1567" s="38">
        <f>新台幣匯率美元指數!C1568</f>
        <v>0</v>
      </c>
      <c r="M1567" s="39">
        <f>新台幣匯率美元指數!D1568</f>
        <v>0</v>
      </c>
      <c r="N1567" s="27" t="e">
        <f>VLOOKUP($B1567,外資期貨未平倉口數!$A$4:$M$499,4,FALSE)</f>
        <v>#N/A</v>
      </c>
      <c r="O1567" s="27" t="e">
        <f>VLOOKUP($B1567,外資期貨未平倉口數!$A$4:$M$499,9,FALSE)</f>
        <v>#N/A</v>
      </c>
      <c r="P1567" s="27" t="e">
        <f>VLOOKUP($B1567,外資期貨未平倉口數!$A$4:$M$499,10,FALSE)</f>
        <v>#N/A</v>
      </c>
      <c r="Q1567" s="27" t="e">
        <f>VLOOKUP($B1567,外資期貨未平倉口數!$A$4:$M$499,11,FALSE)</f>
        <v>#N/A</v>
      </c>
      <c r="R1567" s="64" t="e">
        <f>VLOOKUP($B1567,選擇權未平倉餘額!$A$4:$I$500,6,FALSE)</f>
        <v>#N/A</v>
      </c>
      <c r="S1567" s="64" t="e">
        <f>VLOOKUP($B1567,選擇權未平倉餘額!$A$4:$I$500,7,FALSE)</f>
        <v>#N/A</v>
      </c>
      <c r="T1567" s="64" t="e">
        <f>VLOOKUP($B1567,選擇權未平倉餘額!$A$4:$I$500,8,FALSE)</f>
        <v>#N/A</v>
      </c>
      <c r="U1567" s="64" t="e">
        <f>VLOOKUP($B1567,選擇權未平倉餘額!$A$4:$I$500,9,FALSE)</f>
        <v>#N/A</v>
      </c>
      <c r="V1567" s="39" t="e">
        <f>VLOOKUP($B1567,臺指選擇權P_C_Ratios!$A$4:$C$500,3,FALSE)</f>
        <v>#N/A</v>
      </c>
      <c r="W1567" s="41" t="e">
        <f>VLOOKUP($B1567,散戶多空比!$A$6:$L$500,12,FALSE)</f>
        <v>#N/A</v>
      </c>
      <c r="X1567" s="40" t="e">
        <f>VLOOKUP($B1567,期貨大額交易人未沖銷部位!$A$4:$O$499,4,FALSE)</f>
        <v>#N/A</v>
      </c>
      <c r="Y1567" s="40" t="e">
        <f>VLOOKUP($B1567,期貨大額交易人未沖銷部位!$A$4:$O$499,7,FALSE)</f>
        <v>#N/A</v>
      </c>
      <c r="Z1567" s="40" t="e">
        <f>VLOOKUP($B1567,期貨大額交易人未沖銷部位!$A$4:$O$499,10,FALSE)</f>
        <v>#N/A</v>
      </c>
      <c r="AA1567" s="40" t="e">
        <f>VLOOKUP($B1567,期貨大額交易人未沖銷部位!$A$4:$O$499,13,FALSE)</f>
        <v>#N/A</v>
      </c>
      <c r="AB1567" s="40" t="e">
        <f>VLOOKUP($B1567,期貨大額交易人未沖銷部位!$A$4:$O$499,14,FALSE)</f>
        <v>#N/A</v>
      </c>
      <c r="AC1567" s="40" t="e">
        <f>VLOOKUP($B1567,期貨大額交易人未沖銷部位!$A$4:$O$499,15,FALSE)</f>
        <v>#N/A</v>
      </c>
      <c r="AD1567" s="33" t="e">
        <f>VLOOKUP($B1567,三大美股走勢!$A$4:$J$495,4,FALSE)</f>
        <v>#N/A</v>
      </c>
      <c r="AE1567" s="33" t="e">
        <f>VLOOKUP($B1567,三大美股走勢!$A$4:$J$495,7,FALSE)</f>
        <v>#N/A</v>
      </c>
      <c r="AF1567" s="33" t="e">
        <f>VLOOKUP($B1567,三大美股走勢!$A$4:$J$495,10,FALSE)</f>
        <v>#N/A</v>
      </c>
    </row>
    <row r="1568" spans="2:32">
      <c r="B1568" s="32">
        <v>44347</v>
      </c>
      <c r="C1568" s="33" t="e">
        <f>VLOOKUP($B1568,大盤與近月台指!$A$4:$I$499,2,FALSE)</f>
        <v>#N/A</v>
      </c>
      <c r="D1568" s="34" t="e">
        <f>VLOOKUP($B1568,大盤與近月台指!$A$4:$I$499,3,FALSE)</f>
        <v>#N/A</v>
      </c>
      <c r="E1568" s="35" t="e">
        <f>VLOOKUP($B1568,大盤與近月台指!$A$4:$I$499,4,FALSE)</f>
        <v>#N/A</v>
      </c>
      <c r="F1568" s="33" t="e">
        <f>VLOOKUP($B1568,大盤與近月台指!$A$4:$I$499,5,FALSE)</f>
        <v>#N/A</v>
      </c>
      <c r="G1568" s="49" t="e">
        <f>VLOOKUP($B1568,三大法人買賣超!$A$4:$I$500,3,FALSE)</f>
        <v>#N/A</v>
      </c>
      <c r="H1568" s="34" t="e">
        <f>VLOOKUP($B1568,三大法人買賣超!$A$4:$I$500,5,FALSE)</f>
        <v>#N/A</v>
      </c>
      <c r="I1568" s="27" t="e">
        <f>VLOOKUP($B1568,三大法人買賣超!$A$4:$I$500,7,FALSE)</f>
        <v>#N/A</v>
      </c>
      <c r="J1568" s="27" t="e">
        <f>VLOOKUP($B1568,三大法人買賣超!$A$4:$I$500,9,FALSE)</f>
        <v>#N/A</v>
      </c>
      <c r="K1568" s="37">
        <f>新台幣匯率美元指數!B1569</f>
        <v>0</v>
      </c>
      <c r="L1568" s="38">
        <f>新台幣匯率美元指數!C1569</f>
        <v>0</v>
      </c>
      <c r="M1568" s="39">
        <f>新台幣匯率美元指數!D1569</f>
        <v>0</v>
      </c>
      <c r="N1568" s="27" t="e">
        <f>VLOOKUP($B1568,外資期貨未平倉口數!$A$4:$M$499,4,FALSE)</f>
        <v>#N/A</v>
      </c>
      <c r="O1568" s="27" t="e">
        <f>VLOOKUP($B1568,外資期貨未平倉口數!$A$4:$M$499,9,FALSE)</f>
        <v>#N/A</v>
      </c>
      <c r="P1568" s="27" t="e">
        <f>VLOOKUP($B1568,外資期貨未平倉口數!$A$4:$M$499,10,FALSE)</f>
        <v>#N/A</v>
      </c>
      <c r="Q1568" s="27" t="e">
        <f>VLOOKUP($B1568,外資期貨未平倉口數!$A$4:$M$499,11,FALSE)</f>
        <v>#N/A</v>
      </c>
      <c r="R1568" s="64" t="e">
        <f>VLOOKUP($B1568,選擇權未平倉餘額!$A$4:$I$500,6,FALSE)</f>
        <v>#N/A</v>
      </c>
      <c r="S1568" s="64" t="e">
        <f>VLOOKUP($B1568,選擇權未平倉餘額!$A$4:$I$500,7,FALSE)</f>
        <v>#N/A</v>
      </c>
      <c r="T1568" s="64" t="e">
        <f>VLOOKUP($B1568,選擇權未平倉餘額!$A$4:$I$500,8,FALSE)</f>
        <v>#N/A</v>
      </c>
      <c r="U1568" s="64" t="e">
        <f>VLOOKUP($B1568,選擇權未平倉餘額!$A$4:$I$500,9,FALSE)</f>
        <v>#N/A</v>
      </c>
      <c r="V1568" s="39" t="e">
        <f>VLOOKUP($B1568,臺指選擇權P_C_Ratios!$A$4:$C$500,3,FALSE)</f>
        <v>#N/A</v>
      </c>
      <c r="W1568" s="41" t="e">
        <f>VLOOKUP($B1568,散戶多空比!$A$6:$L$500,12,FALSE)</f>
        <v>#N/A</v>
      </c>
      <c r="X1568" s="40" t="e">
        <f>VLOOKUP($B1568,期貨大額交易人未沖銷部位!$A$4:$O$499,4,FALSE)</f>
        <v>#N/A</v>
      </c>
      <c r="Y1568" s="40" t="e">
        <f>VLOOKUP($B1568,期貨大額交易人未沖銷部位!$A$4:$O$499,7,FALSE)</f>
        <v>#N/A</v>
      </c>
      <c r="Z1568" s="40" t="e">
        <f>VLOOKUP($B1568,期貨大額交易人未沖銷部位!$A$4:$O$499,10,FALSE)</f>
        <v>#N/A</v>
      </c>
      <c r="AA1568" s="40" t="e">
        <f>VLOOKUP($B1568,期貨大額交易人未沖銷部位!$A$4:$O$499,13,FALSE)</f>
        <v>#N/A</v>
      </c>
      <c r="AB1568" s="40" t="e">
        <f>VLOOKUP($B1568,期貨大額交易人未沖銷部位!$A$4:$O$499,14,FALSE)</f>
        <v>#N/A</v>
      </c>
      <c r="AC1568" s="40" t="e">
        <f>VLOOKUP($B1568,期貨大額交易人未沖銷部位!$A$4:$O$499,15,FALSE)</f>
        <v>#N/A</v>
      </c>
      <c r="AD1568" s="33" t="e">
        <f>VLOOKUP($B1568,三大美股走勢!$A$4:$J$495,4,FALSE)</f>
        <v>#N/A</v>
      </c>
      <c r="AE1568" s="33" t="e">
        <f>VLOOKUP($B1568,三大美股走勢!$A$4:$J$495,7,FALSE)</f>
        <v>#N/A</v>
      </c>
      <c r="AF1568" s="33" t="e">
        <f>VLOOKUP($B1568,三大美股走勢!$A$4:$J$495,10,FALSE)</f>
        <v>#N/A</v>
      </c>
    </row>
    <row r="1569" spans="2:32">
      <c r="B1569" s="32">
        <v>44348</v>
      </c>
      <c r="C1569" s="33" t="e">
        <f>VLOOKUP($B1569,大盤與近月台指!$A$4:$I$499,2,FALSE)</f>
        <v>#N/A</v>
      </c>
      <c r="D1569" s="34" t="e">
        <f>VLOOKUP($B1569,大盤與近月台指!$A$4:$I$499,3,FALSE)</f>
        <v>#N/A</v>
      </c>
      <c r="E1569" s="35" t="e">
        <f>VLOOKUP($B1569,大盤與近月台指!$A$4:$I$499,4,FALSE)</f>
        <v>#N/A</v>
      </c>
      <c r="F1569" s="33" t="e">
        <f>VLOOKUP($B1569,大盤與近月台指!$A$4:$I$499,5,FALSE)</f>
        <v>#N/A</v>
      </c>
      <c r="G1569" s="49" t="e">
        <f>VLOOKUP($B1569,三大法人買賣超!$A$4:$I$500,3,FALSE)</f>
        <v>#N/A</v>
      </c>
      <c r="H1569" s="34" t="e">
        <f>VLOOKUP($B1569,三大法人買賣超!$A$4:$I$500,5,FALSE)</f>
        <v>#N/A</v>
      </c>
      <c r="I1569" s="27" t="e">
        <f>VLOOKUP($B1569,三大法人買賣超!$A$4:$I$500,7,FALSE)</f>
        <v>#N/A</v>
      </c>
      <c r="J1569" s="27" t="e">
        <f>VLOOKUP($B1569,三大法人買賣超!$A$4:$I$500,9,FALSE)</f>
        <v>#N/A</v>
      </c>
      <c r="K1569" s="37">
        <f>新台幣匯率美元指數!B1570</f>
        <v>0</v>
      </c>
      <c r="L1569" s="38">
        <f>新台幣匯率美元指數!C1570</f>
        <v>0</v>
      </c>
      <c r="M1569" s="39">
        <f>新台幣匯率美元指數!D1570</f>
        <v>0</v>
      </c>
      <c r="N1569" s="27" t="e">
        <f>VLOOKUP($B1569,外資期貨未平倉口數!$A$4:$M$499,4,FALSE)</f>
        <v>#N/A</v>
      </c>
      <c r="O1569" s="27" t="e">
        <f>VLOOKUP($B1569,外資期貨未平倉口數!$A$4:$M$499,9,FALSE)</f>
        <v>#N/A</v>
      </c>
      <c r="P1569" s="27" t="e">
        <f>VLOOKUP($B1569,外資期貨未平倉口數!$A$4:$M$499,10,FALSE)</f>
        <v>#N/A</v>
      </c>
      <c r="Q1569" s="27" t="e">
        <f>VLOOKUP($B1569,外資期貨未平倉口數!$A$4:$M$499,11,FALSE)</f>
        <v>#N/A</v>
      </c>
      <c r="R1569" s="64" t="e">
        <f>VLOOKUP($B1569,選擇權未平倉餘額!$A$4:$I$500,6,FALSE)</f>
        <v>#N/A</v>
      </c>
      <c r="S1569" s="64" t="e">
        <f>VLOOKUP($B1569,選擇權未平倉餘額!$A$4:$I$500,7,FALSE)</f>
        <v>#N/A</v>
      </c>
      <c r="T1569" s="64" t="e">
        <f>VLOOKUP($B1569,選擇權未平倉餘額!$A$4:$I$500,8,FALSE)</f>
        <v>#N/A</v>
      </c>
      <c r="U1569" s="64" t="e">
        <f>VLOOKUP($B1569,選擇權未平倉餘額!$A$4:$I$500,9,FALSE)</f>
        <v>#N/A</v>
      </c>
      <c r="V1569" s="39" t="e">
        <f>VLOOKUP($B1569,臺指選擇權P_C_Ratios!$A$4:$C$500,3,FALSE)</f>
        <v>#N/A</v>
      </c>
      <c r="W1569" s="41" t="e">
        <f>VLOOKUP($B1569,散戶多空比!$A$6:$L$500,12,FALSE)</f>
        <v>#N/A</v>
      </c>
      <c r="X1569" s="40" t="e">
        <f>VLOOKUP($B1569,期貨大額交易人未沖銷部位!$A$4:$O$499,4,FALSE)</f>
        <v>#N/A</v>
      </c>
      <c r="Y1569" s="40" t="e">
        <f>VLOOKUP($B1569,期貨大額交易人未沖銷部位!$A$4:$O$499,7,FALSE)</f>
        <v>#N/A</v>
      </c>
      <c r="Z1569" s="40" t="e">
        <f>VLOOKUP($B1569,期貨大額交易人未沖銷部位!$A$4:$O$499,10,FALSE)</f>
        <v>#N/A</v>
      </c>
      <c r="AA1569" s="40" t="e">
        <f>VLOOKUP($B1569,期貨大額交易人未沖銷部位!$A$4:$O$499,13,FALSE)</f>
        <v>#N/A</v>
      </c>
      <c r="AB1569" s="40" t="e">
        <f>VLOOKUP($B1569,期貨大額交易人未沖銷部位!$A$4:$O$499,14,FALSE)</f>
        <v>#N/A</v>
      </c>
      <c r="AC1569" s="40" t="e">
        <f>VLOOKUP($B1569,期貨大額交易人未沖銷部位!$A$4:$O$499,15,FALSE)</f>
        <v>#N/A</v>
      </c>
      <c r="AD1569" s="33" t="e">
        <f>VLOOKUP($B1569,三大美股走勢!$A$4:$J$495,4,FALSE)</f>
        <v>#N/A</v>
      </c>
      <c r="AE1569" s="33" t="e">
        <f>VLOOKUP($B1569,三大美股走勢!$A$4:$J$495,7,FALSE)</f>
        <v>#N/A</v>
      </c>
      <c r="AF1569" s="33" t="e">
        <f>VLOOKUP($B1569,三大美股走勢!$A$4:$J$495,10,FALSE)</f>
        <v>#N/A</v>
      </c>
    </row>
    <row r="1570" spans="2:32">
      <c r="B1570" s="32">
        <v>44349</v>
      </c>
      <c r="C1570" s="33" t="e">
        <f>VLOOKUP($B1570,大盤與近月台指!$A$4:$I$499,2,FALSE)</f>
        <v>#N/A</v>
      </c>
      <c r="D1570" s="34" t="e">
        <f>VLOOKUP($B1570,大盤與近月台指!$A$4:$I$499,3,FALSE)</f>
        <v>#N/A</v>
      </c>
      <c r="E1570" s="35" t="e">
        <f>VLOOKUP($B1570,大盤與近月台指!$A$4:$I$499,4,FALSE)</f>
        <v>#N/A</v>
      </c>
      <c r="F1570" s="33" t="e">
        <f>VLOOKUP($B1570,大盤與近月台指!$A$4:$I$499,5,FALSE)</f>
        <v>#N/A</v>
      </c>
      <c r="G1570" s="49" t="e">
        <f>VLOOKUP($B1570,三大法人買賣超!$A$4:$I$500,3,FALSE)</f>
        <v>#N/A</v>
      </c>
      <c r="H1570" s="34" t="e">
        <f>VLOOKUP($B1570,三大法人買賣超!$A$4:$I$500,5,FALSE)</f>
        <v>#N/A</v>
      </c>
      <c r="I1570" s="27" t="e">
        <f>VLOOKUP($B1570,三大法人買賣超!$A$4:$I$500,7,FALSE)</f>
        <v>#N/A</v>
      </c>
      <c r="J1570" s="27" t="e">
        <f>VLOOKUP($B1570,三大法人買賣超!$A$4:$I$500,9,FALSE)</f>
        <v>#N/A</v>
      </c>
      <c r="K1570" s="37">
        <f>新台幣匯率美元指數!B1571</f>
        <v>0</v>
      </c>
      <c r="L1570" s="38">
        <f>新台幣匯率美元指數!C1571</f>
        <v>0</v>
      </c>
      <c r="M1570" s="39">
        <f>新台幣匯率美元指數!D1571</f>
        <v>0</v>
      </c>
      <c r="N1570" s="27" t="e">
        <f>VLOOKUP($B1570,外資期貨未平倉口數!$A$4:$M$499,4,FALSE)</f>
        <v>#N/A</v>
      </c>
      <c r="O1570" s="27" t="e">
        <f>VLOOKUP($B1570,外資期貨未平倉口數!$A$4:$M$499,9,FALSE)</f>
        <v>#N/A</v>
      </c>
      <c r="P1570" s="27" t="e">
        <f>VLOOKUP($B1570,外資期貨未平倉口數!$A$4:$M$499,10,FALSE)</f>
        <v>#N/A</v>
      </c>
      <c r="Q1570" s="27" t="e">
        <f>VLOOKUP($B1570,外資期貨未平倉口數!$A$4:$M$499,11,FALSE)</f>
        <v>#N/A</v>
      </c>
      <c r="R1570" s="64" t="e">
        <f>VLOOKUP($B1570,選擇權未平倉餘額!$A$4:$I$500,6,FALSE)</f>
        <v>#N/A</v>
      </c>
      <c r="S1570" s="64" t="e">
        <f>VLOOKUP($B1570,選擇權未平倉餘額!$A$4:$I$500,7,FALSE)</f>
        <v>#N/A</v>
      </c>
      <c r="T1570" s="64" t="e">
        <f>VLOOKUP($B1570,選擇權未平倉餘額!$A$4:$I$500,8,FALSE)</f>
        <v>#N/A</v>
      </c>
      <c r="U1570" s="64" t="e">
        <f>VLOOKUP($B1570,選擇權未平倉餘額!$A$4:$I$500,9,FALSE)</f>
        <v>#N/A</v>
      </c>
      <c r="V1570" s="39" t="e">
        <f>VLOOKUP($B1570,臺指選擇權P_C_Ratios!$A$4:$C$500,3,FALSE)</f>
        <v>#N/A</v>
      </c>
      <c r="W1570" s="41" t="e">
        <f>VLOOKUP($B1570,散戶多空比!$A$6:$L$500,12,FALSE)</f>
        <v>#N/A</v>
      </c>
      <c r="X1570" s="40" t="e">
        <f>VLOOKUP($B1570,期貨大額交易人未沖銷部位!$A$4:$O$499,4,FALSE)</f>
        <v>#N/A</v>
      </c>
      <c r="Y1570" s="40" t="e">
        <f>VLOOKUP($B1570,期貨大額交易人未沖銷部位!$A$4:$O$499,7,FALSE)</f>
        <v>#N/A</v>
      </c>
      <c r="Z1570" s="40" t="e">
        <f>VLOOKUP($B1570,期貨大額交易人未沖銷部位!$A$4:$O$499,10,FALSE)</f>
        <v>#N/A</v>
      </c>
      <c r="AA1570" s="40" t="e">
        <f>VLOOKUP($B1570,期貨大額交易人未沖銷部位!$A$4:$O$499,13,FALSE)</f>
        <v>#N/A</v>
      </c>
      <c r="AB1570" s="40" t="e">
        <f>VLOOKUP($B1570,期貨大額交易人未沖銷部位!$A$4:$O$499,14,FALSE)</f>
        <v>#N/A</v>
      </c>
      <c r="AC1570" s="40" t="e">
        <f>VLOOKUP($B1570,期貨大額交易人未沖銷部位!$A$4:$O$499,15,FALSE)</f>
        <v>#N/A</v>
      </c>
      <c r="AD1570" s="33" t="e">
        <f>VLOOKUP($B1570,三大美股走勢!$A$4:$J$495,4,FALSE)</f>
        <v>#N/A</v>
      </c>
      <c r="AE1570" s="33" t="e">
        <f>VLOOKUP($B1570,三大美股走勢!$A$4:$J$495,7,FALSE)</f>
        <v>#N/A</v>
      </c>
      <c r="AF1570" s="33" t="e">
        <f>VLOOKUP($B1570,三大美股走勢!$A$4:$J$495,10,FALSE)</f>
        <v>#N/A</v>
      </c>
    </row>
    <row r="1571" spans="2:32">
      <c r="B1571" s="32">
        <v>44350</v>
      </c>
      <c r="C1571" s="33" t="e">
        <f>VLOOKUP($B1571,大盤與近月台指!$A$4:$I$499,2,FALSE)</f>
        <v>#N/A</v>
      </c>
      <c r="D1571" s="34" t="e">
        <f>VLOOKUP($B1571,大盤與近月台指!$A$4:$I$499,3,FALSE)</f>
        <v>#N/A</v>
      </c>
      <c r="E1571" s="35" t="e">
        <f>VLOOKUP($B1571,大盤與近月台指!$A$4:$I$499,4,FALSE)</f>
        <v>#N/A</v>
      </c>
      <c r="F1571" s="33" t="e">
        <f>VLOOKUP($B1571,大盤與近月台指!$A$4:$I$499,5,FALSE)</f>
        <v>#N/A</v>
      </c>
      <c r="G1571" s="49" t="e">
        <f>VLOOKUP($B1571,三大法人買賣超!$A$4:$I$500,3,FALSE)</f>
        <v>#N/A</v>
      </c>
      <c r="H1571" s="34" t="e">
        <f>VLOOKUP($B1571,三大法人買賣超!$A$4:$I$500,5,FALSE)</f>
        <v>#N/A</v>
      </c>
      <c r="I1571" s="27" t="e">
        <f>VLOOKUP($B1571,三大法人買賣超!$A$4:$I$500,7,FALSE)</f>
        <v>#N/A</v>
      </c>
      <c r="J1571" s="27" t="e">
        <f>VLOOKUP($B1571,三大法人買賣超!$A$4:$I$500,9,FALSE)</f>
        <v>#N/A</v>
      </c>
      <c r="K1571" s="37">
        <f>新台幣匯率美元指數!B1572</f>
        <v>0</v>
      </c>
      <c r="L1571" s="38">
        <f>新台幣匯率美元指數!C1572</f>
        <v>0</v>
      </c>
      <c r="M1571" s="39">
        <f>新台幣匯率美元指數!D1572</f>
        <v>0</v>
      </c>
      <c r="N1571" s="27" t="e">
        <f>VLOOKUP($B1571,外資期貨未平倉口數!$A$4:$M$499,4,FALSE)</f>
        <v>#N/A</v>
      </c>
      <c r="O1571" s="27" t="e">
        <f>VLOOKUP($B1571,外資期貨未平倉口數!$A$4:$M$499,9,FALSE)</f>
        <v>#N/A</v>
      </c>
      <c r="P1571" s="27" t="e">
        <f>VLOOKUP($B1571,外資期貨未平倉口數!$A$4:$M$499,10,FALSE)</f>
        <v>#N/A</v>
      </c>
      <c r="Q1571" s="27" t="e">
        <f>VLOOKUP($B1571,外資期貨未平倉口數!$A$4:$M$499,11,FALSE)</f>
        <v>#N/A</v>
      </c>
      <c r="R1571" s="64" t="e">
        <f>VLOOKUP($B1571,選擇權未平倉餘額!$A$4:$I$500,6,FALSE)</f>
        <v>#N/A</v>
      </c>
      <c r="S1571" s="64" t="e">
        <f>VLOOKUP($B1571,選擇權未平倉餘額!$A$4:$I$500,7,FALSE)</f>
        <v>#N/A</v>
      </c>
      <c r="T1571" s="64" t="e">
        <f>VLOOKUP($B1571,選擇權未平倉餘額!$A$4:$I$500,8,FALSE)</f>
        <v>#N/A</v>
      </c>
      <c r="U1571" s="64" t="e">
        <f>VLOOKUP($B1571,選擇權未平倉餘額!$A$4:$I$500,9,FALSE)</f>
        <v>#N/A</v>
      </c>
      <c r="V1571" s="39" t="e">
        <f>VLOOKUP($B1571,臺指選擇權P_C_Ratios!$A$4:$C$500,3,FALSE)</f>
        <v>#N/A</v>
      </c>
      <c r="W1571" s="41" t="e">
        <f>VLOOKUP($B1571,散戶多空比!$A$6:$L$500,12,FALSE)</f>
        <v>#N/A</v>
      </c>
      <c r="X1571" s="40" t="e">
        <f>VLOOKUP($B1571,期貨大額交易人未沖銷部位!$A$4:$O$499,4,FALSE)</f>
        <v>#N/A</v>
      </c>
      <c r="Y1571" s="40" t="e">
        <f>VLOOKUP($B1571,期貨大額交易人未沖銷部位!$A$4:$O$499,7,FALSE)</f>
        <v>#N/A</v>
      </c>
      <c r="Z1571" s="40" t="e">
        <f>VLOOKUP($B1571,期貨大額交易人未沖銷部位!$A$4:$O$499,10,FALSE)</f>
        <v>#N/A</v>
      </c>
      <c r="AA1571" s="40" t="e">
        <f>VLOOKUP($B1571,期貨大額交易人未沖銷部位!$A$4:$O$499,13,FALSE)</f>
        <v>#N/A</v>
      </c>
      <c r="AB1571" s="40" t="e">
        <f>VLOOKUP($B1571,期貨大額交易人未沖銷部位!$A$4:$O$499,14,FALSE)</f>
        <v>#N/A</v>
      </c>
      <c r="AC1571" s="40" t="e">
        <f>VLOOKUP($B1571,期貨大額交易人未沖銷部位!$A$4:$O$499,15,FALSE)</f>
        <v>#N/A</v>
      </c>
      <c r="AD1571" s="33" t="e">
        <f>VLOOKUP($B1571,三大美股走勢!$A$4:$J$495,4,FALSE)</f>
        <v>#N/A</v>
      </c>
      <c r="AE1571" s="33" t="e">
        <f>VLOOKUP($B1571,三大美股走勢!$A$4:$J$495,7,FALSE)</f>
        <v>#N/A</v>
      </c>
      <c r="AF1571" s="33" t="e">
        <f>VLOOKUP($B1571,三大美股走勢!$A$4:$J$495,10,FALSE)</f>
        <v>#N/A</v>
      </c>
    </row>
    <row r="1572" spans="2:32">
      <c r="B1572" s="32">
        <v>44351</v>
      </c>
      <c r="C1572" s="33" t="e">
        <f>VLOOKUP($B1572,大盤與近月台指!$A$4:$I$499,2,FALSE)</f>
        <v>#N/A</v>
      </c>
      <c r="D1572" s="34" t="e">
        <f>VLOOKUP($B1572,大盤與近月台指!$A$4:$I$499,3,FALSE)</f>
        <v>#N/A</v>
      </c>
      <c r="E1572" s="35" t="e">
        <f>VLOOKUP($B1572,大盤與近月台指!$A$4:$I$499,4,FALSE)</f>
        <v>#N/A</v>
      </c>
      <c r="F1572" s="33" t="e">
        <f>VLOOKUP($B1572,大盤與近月台指!$A$4:$I$499,5,FALSE)</f>
        <v>#N/A</v>
      </c>
      <c r="G1572" s="49" t="e">
        <f>VLOOKUP($B1572,三大法人買賣超!$A$4:$I$500,3,FALSE)</f>
        <v>#N/A</v>
      </c>
      <c r="H1572" s="34" t="e">
        <f>VLOOKUP($B1572,三大法人買賣超!$A$4:$I$500,5,FALSE)</f>
        <v>#N/A</v>
      </c>
      <c r="I1572" s="27" t="e">
        <f>VLOOKUP($B1572,三大法人買賣超!$A$4:$I$500,7,FALSE)</f>
        <v>#N/A</v>
      </c>
      <c r="J1572" s="27" t="e">
        <f>VLOOKUP($B1572,三大法人買賣超!$A$4:$I$500,9,FALSE)</f>
        <v>#N/A</v>
      </c>
      <c r="K1572" s="37">
        <f>新台幣匯率美元指數!B1573</f>
        <v>0</v>
      </c>
      <c r="L1572" s="38">
        <f>新台幣匯率美元指數!C1573</f>
        <v>0</v>
      </c>
      <c r="M1572" s="39">
        <f>新台幣匯率美元指數!D1573</f>
        <v>0</v>
      </c>
      <c r="N1572" s="27" t="e">
        <f>VLOOKUP($B1572,外資期貨未平倉口數!$A$4:$M$499,4,FALSE)</f>
        <v>#N/A</v>
      </c>
      <c r="O1572" s="27" t="e">
        <f>VLOOKUP($B1572,外資期貨未平倉口數!$A$4:$M$499,9,FALSE)</f>
        <v>#N/A</v>
      </c>
      <c r="P1572" s="27" t="e">
        <f>VLOOKUP($B1572,外資期貨未平倉口數!$A$4:$M$499,10,FALSE)</f>
        <v>#N/A</v>
      </c>
      <c r="Q1572" s="27" t="e">
        <f>VLOOKUP($B1572,外資期貨未平倉口數!$A$4:$M$499,11,FALSE)</f>
        <v>#N/A</v>
      </c>
      <c r="R1572" s="64" t="e">
        <f>VLOOKUP($B1572,選擇權未平倉餘額!$A$4:$I$500,6,FALSE)</f>
        <v>#N/A</v>
      </c>
      <c r="S1572" s="64" t="e">
        <f>VLOOKUP($B1572,選擇權未平倉餘額!$A$4:$I$500,7,FALSE)</f>
        <v>#N/A</v>
      </c>
      <c r="T1572" s="64" t="e">
        <f>VLOOKUP($B1572,選擇權未平倉餘額!$A$4:$I$500,8,FALSE)</f>
        <v>#N/A</v>
      </c>
      <c r="U1572" s="64" t="e">
        <f>VLOOKUP($B1572,選擇權未平倉餘額!$A$4:$I$500,9,FALSE)</f>
        <v>#N/A</v>
      </c>
      <c r="V1572" s="39" t="e">
        <f>VLOOKUP($B1572,臺指選擇權P_C_Ratios!$A$4:$C$500,3,FALSE)</f>
        <v>#N/A</v>
      </c>
      <c r="W1572" s="41" t="e">
        <f>VLOOKUP($B1572,散戶多空比!$A$6:$L$500,12,FALSE)</f>
        <v>#N/A</v>
      </c>
      <c r="X1572" s="40" t="e">
        <f>VLOOKUP($B1572,期貨大額交易人未沖銷部位!$A$4:$O$499,4,FALSE)</f>
        <v>#N/A</v>
      </c>
      <c r="Y1572" s="40" t="e">
        <f>VLOOKUP($B1572,期貨大額交易人未沖銷部位!$A$4:$O$499,7,FALSE)</f>
        <v>#N/A</v>
      </c>
      <c r="Z1572" s="40" t="e">
        <f>VLOOKUP($B1572,期貨大額交易人未沖銷部位!$A$4:$O$499,10,FALSE)</f>
        <v>#N/A</v>
      </c>
      <c r="AA1572" s="40" t="e">
        <f>VLOOKUP($B1572,期貨大額交易人未沖銷部位!$A$4:$O$499,13,FALSE)</f>
        <v>#N/A</v>
      </c>
      <c r="AB1572" s="40" t="e">
        <f>VLOOKUP($B1572,期貨大額交易人未沖銷部位!$A$4:$O$499,14,FALSE)</f>
        <v>#N/A</v>
      </c>
      <c r="AC1572" s="40" t="e">
        <f>VLOOKUP($B1572,期貨大額交易人未沖銷部位!$A$4:$O$499,15,FALSE)</f>
        <v>#N/A</v>
      </c>
      <c r="AD1572" s="33" t="e">
        <f>VLOOKUP($B1572,三大美股走勢!$A$4:$J$495,4,FALSE)</f>
        <v>#N/A</v>
      </c>
      <c r="AE1572" s="33" t="e">
        <f>VLOOKUP($B1572,三大美股走勢!$A$4:$J$495,7,FALSE)</f>
        <v>#N/A</v>
      </c>
      <c r="AF1572" s="33" t="e">
        <f>VLOOKUP($B1572,三大美股走勢!$A$4:$J$495,10,FALSE)</f>
        <v>#N/A</v>
      </c>
    </row>
    <row r="1573" spans="2:32">
      <c r="B1573" s="32">
        <v>44352</v>
      </c>
      <c r="C1573" s="33" t="e">
        <f>VLOOKUP($B1573,大盤與近月台指!$A$4:$I$499,2,FALSE)</f>
        <v>#N/A</v>
      </c>
      <c r="D1573" s="34" t="e">
        <f>VLOOKUP($B1573,大盤與近月台指!$A$4:$I$499,3,FALSE)</f>
        <v>#N/A</v>
      </c>
      <c r="E1573" s="35" t="e">
        <f>VLOOKUP($B1573,大盤與近月台指!$A$4:$I$499,4,FALSE)</f>
        <v>#N/A</v>
      </c>
      <c r="F1573" s="33" t="e">
        <f>VLOOKUP($B1573,大盤與近月台指!$A$4:$I$499,5,FALSE)</f>
        <v>#N/A</v>
      </c>
      <c r="G1573" s="49" t="e">
        <f>VLOOKUP($B1573,三大法人買賣超!$A$4:$I$500,3,FALSE)</f>
        <v>#N/A</v>
      </c>
      <c r="H1573" s="34" t="e">
        <f>VLOOKUP($B1573,三大法人買賣超!$A$4:$I$500,5,FALSE)</f>
        <v>#N/A</v>
      </c>
      <c r="I1573" s="27" t="e">
        <f>VLOOKUP($B1573,三大法人買賣超!$A$4:$I$500,7,FALSE)</f>
        <v>#N/A</v>
      </c>
      <c r="J1573" s="27" t="e">
        <f>VLOOKUP($B1573,三大法人買賣超!$A$4:$I$500,9,FALSE)</f>
        <v>#N/A</v>
      </c>
      <c r="K1573" s="37">
        <f>新台幣匯率美元指數!B1574</f>
        <v>0</v>
      </c>
      <c r="L1573" s="38">
        <f>新台幣匯率美元指數!C1574</f>
        <v>0</v>
      </c>
      <c r="M1573" s="39">
        <f>新台幣匯率美元指數!D1574</f>
        <v>0</v>
      </c>
      <c r="N1573" s="27" t="e">
        <f>VLOOKUP($B1573,外資期貨未平倉口數!$A$4:$M$499,4,FALSE)</f>
        <v>#N/A</v>
      </c>
      <c r="O1573" s="27" t="e">
        <f>VLOOKUP($B1573,外資期貨未平倉口數!$A$4:$M$499,9,FALSE)</f>
        <v>#N/A</v>
      </c>
      <c r="P1573" s="27" t="e">
        <f>VLOOKUP($B1573,外資期貨未平倉口數!$A$4:$M$499,10,FALSE)</f>
        <v>#N/A</v>
      </c>
      <c r="Q1573" s="27" t="e">
        <f>VLOOKUP($B1573,外資期貨未平倉口數!$A$4:$M$499,11,FALSE)</f>
        <v>#N/A</v>
      </c>
      <c r="R1573" s="64" t="e">
        <f>VLOOKUP($B1573,選擇權未平倉餘額!$A$4:$I$500,6,FALSE)</f>
        <v>#N/A</v>
      </c>
      <c r="S1573" s="64" t="e">
        <f>VLOOKUP($B1573,選擇權未平倉餘額!$A$4:$I$500,7,FALSE)</f>
        <v>#N/A</v>
      </c>
      <c r="T1573" s="64" t="e">
        <f>VLOOKUP($B1573,選擇權未平倉餘額!$A$4:$I$500,8,FALSE)</f>
        <v>#N/A</v>
      </c>
      <c r="U1573" s="64" t="e">
        <f>VLOOKUP($B1573,選擇權未平倉餘額!$A$4:$I$500,9,FALSE)</f>
        <v>#N/A</v>
      </c>
      <c r="V1573" s="39" t="e">
        <f>VLOOKUP($B1573,臺指選擇權P_C_Ratios!$A$4:$C$500,3,FALSE)</f>
        <v>#N/A</v>
      </c>
      <c r="W1573" s="41" t="e">
        <f>VLOOKUP($B1573,散戶多空比!$A$6:$L$500,12,FALSE)</f>
        <v>#N/A</v>
      </c>
      <c r="X1573" s="40" t="e">
        <f>VLOOKUP($B1573,期貨大額交易人未沖銷部位!$A$4:$O$499,4,FALSE)</f>
        <v>#N/A</v>
      </c>
      <c r="Y1573" s="40" t="e">
        <f>VLOOKUP($B1573,期貨大額交易人未沖銷部位!$A$4:$O$499,7,FALSE)</f>
        <v>#N/A</v>
      </c>
      <c r="Z1573" s="40" t="e">
        <f>VLOOKUP($B1573,期貨大額交易人未沖銷部位!$A$4:$O$499,10,FALSE)</f>
        <v>#N/A</v>
      </c>
      <c r="AA1573" s="40" t="e">
        <f>VLOOKUP($B1573,期貨大額交易人未沖銷部位!$A$4:$O$499,13,FALSE)</f>
        <v>#N/A</v>
      </c>
      <c r="AB1573" s="40" t="e">
        <f>VLOOKUP($B1573,期貨大額交易人未沖銷部位!$A$4:$O$499,14,FALSE)</f>
        <v>#N/A</v>
      </c>
      <c r="AC1573" s="40" t="e">
        <f>VLOOKUP($B1573,期貨大額交易人未沖銷部位!$A$4:$O$499,15,FALSE)</f>
        <v>#N/A</v>
      </c>
      <c r="AD1573" s="33" t="e">
        <f>VLOOKUP($B1573,三大美股走勢!$A$4:$J$495,4,FALSE)</f>
        <v>#N/A</v>
      </c>
      <c r="AE1573" s="33" t="e">
        <f>VLOOKUP($B1573,三大美股走勢!$A$4:$J$495,7,FALSE)</f>
        <v>#N/A</v>
      </c>
      <c r="AF1573" s="33" t="e">
        <f>VLOOKUP($B1573,三大美股走勢!$A$4:$J$495,10,FALSE)</f>
        <v>#N/A</v>
      </c>
    </row>
    <row r="1574" spans="2:32">
      <c r="B1574" s="32">
        <v>44353</v>
      </c>
      <c r="C1574" s="33" t="e">
        <f>VLOOKUP($B1574,大盤與近月台指!$A$4:$I$499,2,FALSE)</f>
        <v>#N/A</v>
      </c>
      <c r="D1574" s="34" t="e">
        <f>VLOOKUP($B1574,大盤與近月台指!$A$4:$I$499,3,FALSE)</f>
        <v>#N/A</v>
      </c>
      <c r="E1574" s="35" t="e">
        <f>VLOOKUP($B1574,大盤與近月台指!$A$4:$I$499,4,FALSE)</f>
        <v>#N/A</v>
      </c>
      <c r="F1574" s="33" t="e">
        <f>VLOOKUP($B1574,大盤與近月台指!$A$4:$I$499,5,FALSE)</f>
        <v>#N/A</v>
      </c>
      <c r="G1574" s="49" t="e">
        <f>VLOOKUP($B1574,三大法人買賣超!$A$4:$I$500,3,FALSE)</f>
        <v>#N/A</v>
      </c>
      <c r="H1574" s="34" t="e">
        <f>VLOOKUP($B1574,三大法人買賣超!$A$4:$I$500,5,FALSE)</f>
        <v>#N/A</v>
      </c>
      <c r="I1574" s="27" t="e">
        <f>VLOOKUP($B1574,三大法人買賣超!$A$4:$I$500,7,FALSE)</f>
        <v>#N/A</v>
      </c>
      <c r="J1574" s="27" t="e">
        <f>VLOOKUP($B1574,三大法人買賣超!$A$4:$I$500,9,FALSE)</f>
        <v>#N/A</v>
      </c>
      <c r="K1574" s="37">
        <f>新台幣匯率美元指數!B1575</f>
        <v>0</v>
      </c>
      <c r="L1574" s="38">
        <f>新台幣匯率美元指數!C1575</f>
        <v>0</v>
      </c>
      <c r="M1574" s="39">
        <f>新台幣匯率美元指數!D1575</f>
        <v>0</v>
      </c>
      <c r="N1574" s="27" t="e">
        <f>VLOOKUP($B1574,外資期貨未平倉口數!$A$4:$M$499,4,FALSE)</f>
        <v>#N/A</v>
      </c>
      <c r="O1574" s="27" t="e">
        <f>VLOOKUP($B1574,外資期貨未平倉口數!$A$4:$M$499,9,FALSE)</f>
        <v>#N/A</v>
      </c>
      <c r="P1574" s="27" t="e">
        <f>VLOOKUP($B1574,外資期貨未平倉口數!$A$4:$M$499,10,FALSE)</f>
        <v>#N/A</v>
      </c>
      <c r="Q1574" s="27" t="e">
        <f>VLOOKUP($B1574,外資期貨未平倉口數!$A$4:$M$499,11,FALSE)</f>
        <v>#N/A</v>
      </c>
      <c r="R1574" s="64" t="e">
        <f>VLOOKUP($B1574,選擇權未平倉餘額!$A$4:$I$500,6,FALSE)</f>
        <v>#N/A</v>
      </c>
      <c r="S1574" s="64" t="e">
        <f>VLOOKUP($B1574,選擇權未平倉餘額!$A$4:$I$500,7,FALSE)</f>
        <v>#N/A</v>
      </c>
      <c r="T1574" s="64" t="e">
        <f>VLOOKUP($B1574,選擇權未平倉餘額!$A$4:$I$500,8,FALSE)</f>
        <v>#N/A</v>
      </c>
      <c r="U1574" s="64" t="e">
        <f>VLOOKUP($B1574,選擇權未平倉餘額!$A$4:$I$500,9,FALSE)</f>
        <v>#N/A</v>
      </c>
      <c r="V1574" s="39" t="e">
        <f>VLOOKUP($B1574,臺指選擇權P_C_Ratios!$A$4:$C$500,3,FALSE)</f>
        <v>#N/A</v>
      </c>
      <c r="W1574" s="41" t="e">
        <f>VLOOKUP($B1574,散戶多空比!$A$6:$L$500,12,FALSE)</f>
        <v>#N/A</v>
      </c>
      <c r="X1574" s="40" t="e">
        <f>VLOOKUP($B1574,期貨大額交易人未沖銷部位!$A$4:$O$499,4,FALSE)</f>
        <v>#N/A</v>
      </c>
      <c r="Y1574" s="40" t="e">
        <f>VLOOKUP($B1574,期貨大額交易人未沖銷部位!$A$4:$O$499,7,FALSE)</f>
        <v>#N/A</v>
      </c>
      <c r="Z1574" s="40" t="e">
        <f>VLOOKUP($B1574,期貨大額交易人未沖銷部位!$A$4:$O$499,10,FALSE)</f>
        <v>#N/A</v>
      </c>
      <c r="AA1574" s="40" t="e">
        <f>VLOOKUP($B1574,期貨大額交易人未沖銷部位!$A$4:$O$499,13,FALSE)</f>
        <v>#N/A</v>
      </c>
      <c r="AB1574" s="40" t="e">
        <f>VLOOKUP($B1574,期貨大額交易人未沖銷部位!$A$4:$O$499,14,FALSE)</f>
        <v>#N/A</v>
      </c>
      <c r="AC1574" s="40" t="e">
        <f>VLOOKUP($B1574,期貨大額交易人未沖銷部位!$A$4:$O$499,15,FALSE)</f>
        <v>#N/A</v>
      </c>
      <c r="AD1574" s="33" t="e">
        <f>VLOOKUP($B1574,三大美股走勢!$A$4:$J$495,4,FALSE)</f>
        <v>#N/A</v>
      </c>
      <c r="AE1574" s="33" t="e">
        <f>VLOOKUP($B1574,三大美股走勢!$A$4:$J$495,7,FALSE)</f>
        <v>#N/A</v>
      </c>
      <c r="AF1574" s="33" t="e">
        <f>VLOOKUP($B1574,三大美股走勢!$A$4:$J$495,10,FALSE)</f>
        <v>#N/A</v>
      </c>
    </row>
    <row r="1575" spans="2:32">
      <c r="B1575" s="32">
        <v>44354</v>
      </c>
      <c r="C1575" s="33" t="e">
        <f>VLOOKUP($B1575,大盤與近月台指!$A$4:$I$499,2,FALSE)</f>
        <v>#N/A</v>
      </c>
      <c r="D1575" s="34" t="e">
        <f>VLOOKUP($B1575,大盤與近月台指!$A$4:$I$499,3,FALSE)</f>
        <v>#N/A</v>
      </c>
      <c r="E1575" s="35" t="e">
        <f>VLOOKUP($B1575,大盤與近月台指!$A$4:$I$499,4,FALSE)</f>
        <v>#N/A</v>
      </c>
      <c r="F1575" s="33" t="e">
        <f>VLOOKUP($B1575,大盤與近月台指!$A$4:$I$499,5,FALSE)</f>
        <v>#N/A</v>
      </c>
      <c r="G1575" s="49" t="e">
        <f>VLOOKUP($B1575,三大法人買賣超!$A$4:$I$500,3,FALSE)</f>
        <v>#N/A</v>
      </c>
      <c r="H1575" s="34" t="e">
        <f>VLOOKUP($B1575,三大法人買賣超!$A$4:$I$500,5,FALSE)</f>
        <v>#N/A</v>
      </c>
      <c r="I1575" s="27" t="e">
        <f>VLOOKUP($B1575,三大法人買賣超!$A$4:$I$500,7,FALSE)</f>
        <v>#N/A</v>
      </c>
      <c r="J1575" s="27" t="e">
        <f>VLOOKUP($B1575,三大法人買賣超!$A$4:$I$500,9,FALSE)</f>
        <v>#N/A</v>
      </c>
      <c r="K1575" s="37">
        <f>新台幣匯率美元指數!B1576</f>
        <v>0</v>
      </c>
      <c r="L1575" s="38">
        <f>新台幣匯率美元指數!C1576</f>
        <v>0</v>
      </c>
      <c r="M1575" s="39">
        <f>新台幣匯率美元指數!D1576</f>
        <v>0</v>
      </c>
      <c r="N1575" s="27" t="e">
        <f>VLOOKUP($B1575,外資期貨未平倉口數!$A$4:$M$499,4,FALSE)</f>
        <v>#N/A</v>
      </c>
      <c r="O1575" s="27" t="e">
        <f>VLOOKUP($B1575,外資期貨未平倉口數!$A$4:$M$499,9,FALSE)</f>
        <v>#N/A</v>
      </c>
      <c r="P1575" s="27" t="e">
        <f>VLOOKUP($B1575,外資期貨未平倉口數!$A$4:$M$499,10,FALSE)</f>
        <v>#N/A</v>
      </c>
      <c r="Q1575" s="27" t="e">
        <f>VLOOKUP($B1575,外資期貨未平倉口數!$A$4:$M$499,11,FALSE)</f>
        <v>#N/A</v>
      </c>
      <c r="R1575" s="64" t="e">
        <f>VLOOKUP($B1575,選擇權未平倉餘額!$A$4:$I$500,6,FALSE)</f>
        <v>#N/A</v>
      </c>
      <c r="S1575" s="64" t="e">
        <f>VLOOKUP($B1575,選擇權未平倉餘額!$A$4:$I$500,7,FALSE)</f>
        <v>#N/A</v>
      </c>
      <c r="T1575" s="64" t="e">
        <f>VLOOKUP($B1575,選擇權未平倉餘額!$A$4:$I$500,8,FALSE)</f>
        <v>#N/A</v>
      </c>
      <c r="U1575" s="64" t="e">
        <f>VLOOKUP($B1575,選擇權未平倉餘額!$A$4:$I$500,9,FALSE)</f>
        <v>#N/A</v>
      </c>
      <c r="V1575" s="39" t="e">
        <f>VLOOKUP($B1575,臺指選擇權P_C_Ratios!$A$4:$C$500,3,FALSE)</f>
        <v>#N/A</v>
      </c>
      <c r="W1575" s="41" t="e">
        <f>VLOOKUP($B1575,散戶多空比!$A$6:$L$500,12,FALSE)</f>
        <v>#N/A</v>
      </c>
      <c r="X1575" s="40" t="e">
        <f>VLOOKUP($B1575,期貨大額交易人未沖銷部位!$A$4:$O$499,4,FALSE)</f>
        <v>#N/A</v>
      </c>
      <c r="Y1575" s="40" t="e">
        <f>VLOOKUP($B1575,期貨大額交易人未沖銷部位!$A$4:$O$499,7,FALSE)</f>
        <v>#N/A</v>
      </c>
      <c r="Z1575" s="40" t="e">
        <f>VLOOKUP($B1575,期貨大額交易人未沖銷部位!$A$4:$O$499,10,FALSE)</f>
        <v>#N/A</v>
      </c>
      <c r="AA1575" s="40" t="e">
        <f>VLOOKUP($B1575,期貨大額交易人未沖銷部位!$A$4:$O$499,13,FALSE)</f>
        <v>#N/A</v>
      </c>
      <c r="AB1575" s="40" t="e">
        <f>VLOOKUP($B1575,期貨大額交易人未沖銷部位!$A$4:$O$499,14,FALSE)</f>
        <v>#N/A</v>
      </c>
      <c r="AC1575" s="40" t="e">
        <f>VLOOKUP($B1575,期貨大額交易人未沖銷部位!$A$4:$O$499,15,FALSE)</f>
        <v>#N/A</v>
      </c>
      <c r="AD1575" s="33" t="e">
        <f>VLOOKUP($B1575,三大美股走勢!$A$4:$J$495,4,FALSE)</f>
        <v>#N/A</v>
      </c>
      <c r="AE1575" s="33" t="e">
        <f>VLOOKUP($B1575,三大美股走勢!$A$4:$J$495,7,FALSE)</f>
        <v>#N/A</v>
      </c>
      <c r="AF1575" s="33" t="e">
        <f>VLOOKUP($B1575,三大美股走勢!$A$4:$J$495,10,FALSE)</f>
        <v>#N/A</v>
      </c>
    </row>
    <row r="1576" spans="2:32">
      <c r="B1576" s="32">
        <v>44355</v>
      </c>
      <c r="C1576" s="33" t="e">
        <f>VLOOKUP($B1576,大盤與近月台指!$A$4:$I$499,2,FALSE)</f>
        <v>#N/A</v>
      </c>
      <c r="D1576" s="34" t="e">
        <f>VLOOKUP($B1576,大盤與近月台指!$A$4:$I$499,3,FALSE)</f>
        <v>#N/A</v>
      </c>
      <c r="E1576" s="35" t="e">
        <f>VLOOKUP($B1576,大盤與近月台指!$A$4:$I$499,4,FALSE)</f>
        <v>#N/A</v>
      </c>
      <c r="F1576" s="33" t="e">
        <f>VLOOKUP($B1576,大盤與近月台指!$A$4:$I$499,5,FALSE)</f>
        <v>#N/A</v>
      </c>
      <c r="G1576" s="49" t="e">
        <f>VLOOKUP($B1576,三大法人買賣超!$A$4:$I$500,3,FALSE)</f>
        <v>#N/A</v>
      </c>
      <c r="H1576" s="34" t="e">
        <f>VLOOKUP($B1576,三大法人買賣超!$A$4:$I$500,5,FALSE)</f>
        <v>#N/A</v>
      </c>
      <c r="I1576" s="27" t="e">
        <f>VLOOKUP($B1576,三大法人買賣超!$A$4:$I$500,7,FALSE)</f>
        <v>#N/A</v>
      </c>
      <c r="J1576" s="27" t="e">
        <f>VLOOKUP($B1576,三大法人買賣超!$A$4:$I$500,9,FALSE)</f>
        <v>#N/A</v>
      </c>
      <c r="K1576" s="37">
        <f>新台幣匯率美元指數!B1577</f>
        <v>0</v>
      </c>
      <c r="L1576" s="38">
        <f>新台幣匯率美元指數!C1577</f>
        <v>0</v>
      </c>
      <c r="M1576" s="39">
        <f>新台幣匯率美元指數!D1577</f>
        <v>0</v>
      </c>
      <c r="N1576" s="27" t="e">
        <f>VLOOKUP($B1576,外資期貨未平倉口數!$A$4:$M$499,4,FALSE)</f>
        <v>#N/A</v>
      </c>
      <c r="O1576" s="27" t="e">
        <f>VLOOKUP($B1576,外資期貨未平倉口數!$A$4:$M$499,9,FALSE)</f>
        <v>#N/A</v>
      </c>
      <c r="P1576" s="27" t="e">
        <f>VLOOKUP($B1576,外資期貨未平倉口數!$A$4:$M$499,10,FALSE)</f>
        <v>#N/A</v>
      </c>
      <c r="Q1576" s="27" t="e">
        <f>VLOOKUP($B1576,外資期貨未平倉口數!$A$4:$M$499,11,FALSE)</f>
        <v>#N/A</v>
      </c>
      <c r="R1576" s="64" t="e">
        <f>VLOOKUP($B1576,選擇權未平倉餘額!$A$4:$I$500,6,FALSE)</f>
        <v>#N/A</v>
      </c>
      <c r="S1576" s="64" t="e">
        <f>VLOOKUP($B1576,選擇權未平倉餘額!$A$4:$I$500,7,FALSE)</f>
        <v>#N/A</v>
      </c>
      <c r="T1576" s="64" t="e">
        <f>VLOOKUP($B1576,選擇權未平倉餘額!$A$4:$I$500,8,FALSE)</f>
        <v>#N/A</v>
      </c>
      <c r="U1576" s="64" t="e">
        <f>VLOOKUP($B1576,選擇權未平倉餘額!$A$4:$I$500,9,FALSE)</f>
        <v>#N/A</v>
      </c>
      <c r="V1576" s="39" t="e">
        <f>VLOOKUP($B1576,臺指選擇權P_C_Ratios!$A$4:$C$500,3,FALSE)</f>
        <v>#N/A</v>
      </c>
      <c r="W1576" s="41" t="e">
        <f>VLOOKUP($B1576,散戶多空比!$A$6:$L$500,12,FALSE)</f>
        <v>#N/A</v>
      </c>
      <c r="X1576" s="40" t="e">
        <f>VLOOKUP($B1576,期貨大額交易人未沖銷部位!$A$4:$O$499,4,FALSE)</f>
        <v>#N/A</v>
      </c>
      <c r="Y1576" s="40" t="e">
        <f>VLOOKUP($B1576,期貨大額交易人未沖銷部位!$A$4:$O$499,7,FALSE)</f>
        <v>#N/A</v>
      </c>
      <c r="Z1576" s="40" t="e">
        <f>VLOOKUP($B1576,期貨大額交易人未沖銷部位!$A$4:$O$499,10,FALSE)</f>
        <v>#N/A</v>
      </c>
      <c r="AA1576" s="40" t="e">
        <f>VLOOKUP($B1576,期貨大額交易人未沖銷部位!$A$4:$O$499,13,FALSE)</f>
        <v>#N/A</v>
      </c>
      <c r="AB1576" s="40" t="e">
        <f>VLOOKUP($B1576,期貨大額交易人未沖銷部位!$A$4:$O$499,14,FALSE)</f>
        <v>#N/A</v>
      </c>
      <c r="AC1576" s="40" t="e">
        <f>VLOOKUP($B1576,期貨大額交易人未沖銷部位!$A$4:$O$499,15,FALSE)</f>
        <v>#N/A</v>
      </c>
      <c r="AD1576" s="33" t="e">
        <f>VLOOKUP($B1576,三大美股走勢!$A$4:$J$495,4,FALSE)</f>
        <v>#N/A</v>
      </c>
      <c r="AE1576" s="33" t="e">
        <f>VLOOKUP($B1576,三大美股走勢!$A$4:$J$495,7,FALSE)</f>
        <v>#N/A</v>
      </c>
      <c r="AF1576" s="33" t="e">
        <f>VLOOKUP($B1576,三大美股走勢!$A$4:$J$495,10,FALSE)</f>
        <v>#N/A</v>
      </c>
    </row>
    <row r="1577" spans="2:32">
      <c r="B1577" s="32">
        <v>44356</v>
      </c>
      <c r="C1577" s="33" t="e">
        <f>VLOOKUP($B1577,大盤與近月台指!$A$4:$I$499,2,FALSE)</f>
        <v>#N/A</v>
      </c>
      <c r="D1577" s="34" t="e">
        <f>VLOOKUP($B1577,大盤與近月台指!$A$4:$I$499,3,FALSE)</f>
        <v>#N/A</v>
      </c>
      <c r="E1577" s="35" t="e">
        <f>VLOOKUP($B1577,大盤與近月台指!$A$4:$I$499,4,FALSE)</f>
        <v>#N/A</v>
      </c>
      <c r="F1577" s="33" t="e">
        <f>VLOOKUP($B1577,大盤與近月台指!$A$4:$I$499,5,FALSE)</f>
        <v>#N/A</v>
      </c>
      <c r="G1577" s="49" t="e">
        <f>VLOOKUP($B1577,三大法人買賣超!$A$4:$I$500,3,FALSE)</f>
        <v>#N/A</v>
      </c>
      <c r="H1577" s="34" t="e">
        <f>VLOOKUP($B1577,三大法人買賣超!$A$4:$I$500,5,FALSE)</f>
        <v>#N/A</v>
      </c>
      <c r="I1577" s="27" t="e">
        <f>VLOOKUP($B1577,三大法人買賣超!$A$4:$I$500,7,FALSE)</f>
        <v>#N/A</v>
      </c>
      <c r="J1577" s="27" t="e">
        <f>VLOOKUP($B1577,三大法人買賣超!$A$4:$I$500,9,FALSE)</f>
        <v>#N/A</v>
      </c>
      <c r="K1577" s="37">
        <f>新台幣匯率美元指數!B1578</f>
        <v>0</v>
      </c>
      <c r="L1577" s="38">
        <f>新台幣匯率美元指數!C1578</f>
        <v>0</v>
      </c>
      <c r="M1577" s="39">
        <f>新台幣匯率美元指數!D1578</f>
        <v>0</v>
      </c>
      <c r="N1577" s="27" t="e">
        <f>VLOOKUP($B1577,外資期貨未平倉口數!$A$4:$M$499,4,FALSE)</f>
        <v>#N/A</v>
      </c>
      <c r="O1577" s="27" t="e">
        <f>VLOOKUP($B1577,外資期貨未平倉口數!$A$4:$M$499,9,FALSE)</f>
        <v>#N/A</v>
      </c>
      <c r="P1577" s="27" t="e">
        <f>VLOOKUP($B1577,外資期貨未平倉口數!$A$4:$M$499,10,FALSE)</f>
        <v>#N/A</v>
      </c>
      <c r="Q1577" s="27" t="e">
        <f>VLOOKUP($B1577,外資期貨未平倉口數!$A$4:$M$499,11,FALSE)</f>
        <v>#N/A</v>
      </c>
      <c r="R1577" s="64" t="e">
        <f>VLOOKUP($B1577,選擇權未平倉餘額!$A$4:$I$500,6,FALSE)</f>
        <v>#N/A</v>
      </c>
      <c r="S1577" s="64" t="e">
        <f>VLOOKUP($B1577,選擇權未平倉餘額!$A$4:$I$500,7,FALSE)</f>
        <v>#N/A</v>
      </c>
      <c r="T1577" s="64" t="e">
        <f>VLOOKUP($B1577,選擇權未平倉餘額!$A$4:$I$500,8,FALSE)</f>
        <v>#N/A</v>
      </c>
      <c r="U1577" s="64" t="e">
        <f>VLOOKUP($B1577,選擇權未平倉餘額!$A$4:$I$500,9,FALSE)</f>
        <v>#N/A</v>
      </c>
      <c r="V1577" s="39" t="e">
        <f>VLOOKUP($B1577,臺指選擇權P_C_Ratios!$A$4:$C$500,3,FALSE)</f>
        <v>#N/A</v>
      </c>
      <c r="W1577" s="41" t="e">
        <f>VLOOKUP($B1577,散戶多空比!$A$6:$L$500,12,FALSE)</f>
        <v>#N/A</v>
      </c>
      <c r="X1577" s="40" t="e">
        <f>VLOOKUP($B1577,期貨大額交易人未沖銷部位!$A$4:$O$499,4,FALSE)</f>
        <v>#N/A</v>
      </c>
      <c r="Y1577" s="40" t="e">
        <f>VLOOKUP($B1577,期貨大額交易人未沖銷部位!$A$4:$O$499,7,FALSE)</f>
        <v>#N/A</v>
      </c>
      <c r="Z1577" s="40" t="e">
        <f>VLOOKUP($B1577,期貨大額交易人未沖銷部位!$A$4:$O$499,10,FALSE)</f>
        <v>#N/A</v>
      </c>
      <c r="AA1577" s="40" t="e">
        <f>VLOOKUP($B1577,期貨大額交易人未沖銷部位!$A$4:$O$499,13,FALSE)</f>
        <v>#N/A</v>
      </c>
      <c r="AB1577" s="40" t="e">
        <f>VLOOKUP($B1577,期貨大額交易人未沖銷部位!$A$4:$O$499,14,FALSE)</f>
        <v>#N/A</v>
      </c>
      <c r="AC1577" s="40" t="e">
        <f>VLOOKUP($B1577,期貨大額交易人未沖銷部位!$A$4:$O$499,15,FALSE)</f>
        <v>#N/A</v>
      </c>
      <c r="AD1577" s="33" t="e">
        <f>VLOOKUP($B1577,三大美股走勢!$A$4:$J$495,4,FALSE)</f>
        <v>#N/A</v>
      </c>
      <c r="AE1577" s="33" t="e">
        <f>VLOOKUP($B1577,三大美股走勢!$A$4:$J$495,7,FALSE)</f>
        <v>#N/A</v>
      </c>
      <c r="AF1577" s="33" t="e">
        <f>VLOOKUP($B1577,三大美股走勢!$A$4:$J$495,10,FALSE)</f>
        <v>#N/A</v>
      </c>
    </row>
    <row r="1578" spans="2:32">
      <c r="B1578" s="32">
        <v>44357</v>
      </c>
      <c r="C1578" s="33" t="e">
        <f>VLOOKUP($B1578,大盤與近月台指!$A$4:$I$499,2,FALSE)</f>
        <v>#N/A</v>
      </c>
      <c r="D1578" s="34" t="e">
        <f>VLOOKUP($B1578,大盤與近月台指!$A$4:$I$499,3,FALSE)</f>
        <v>#N/A</v>
      </c>
      <c r="E1578" s="35" t="e">
        <f>VLOOKUP($B1578,大盤與近月台指!$A$4:$I$499,4,FALSE)</f>
        <v>#N/A</v>
      </c>
      <c r="F1578" s="33" t="e">
        <f>VLOOKUP($B1578,大盤與近月台指!$A$4:$I$499,5,FALSE)</f>
        <v>#N/A</v>
      </c>
      <c r="G1578" s="49" t="e">
        <f>VLOOKUP($B1578,三大法人買賣超!$A$4:$I$500,3,FALSE)</f>
        <v>#N/A</v>
      </c>
      <c r="H1578" s="34" t="e">
        <f>VLOOKUP($B1578,三大法人買賣超!$A$4:$I$500,5,FALSE)</f>
        <v>#N/A</v>
      </c>
      <c r="I1578" s="27" t="e">
        <f>VLOOKUP($B1578,三大法人買賣超!$A$4:$I$500,7,FALSE)</f>
        <v>#N/A</v>
      </c>
      <c r="J1578" s="27" t="e">
        <f>VLOOKUP($B1578,三大法人買賣超!$A$4:$I$500,9,FALSE)</f>
        <v>#N/A</v>
      </c>
      <c r="K1578" s="37">
        <f>新台幣匯率美元指數!B1579</f>
        <v>0</v>
      </c>
      <c r="L1578" s="38">
        <f>新台幣匯率美元指數!C1579</f>
        <v>0</v>
      </c>
      <c r="M1578" s="39">
        <f>新台幣匯率美元指數!D1579</f>
        <v>0</v>
      </c>
      <c r="N1578" s="27" t="e">
        <f>VLOOKUP($B1578,外資期貨未平倉口數!$A$4:$M$499,4,FALSE)</f>
        <v>#N/A</v>
      </c>
      <c r="O1578" s="27" t="e">
        <f>VLOOKUP($B1578,外資期貨未平倉口數!$A$4:$M$499,9,FALSE)</f>
        <v>#N/A</v>
      </c>
      <c r="P1578" s="27" t="e">
        <f>VLOOKUP($B1578,外資期貨未平倉口數!$A$4:$M$499,10,FALSE)</f>
        <v>#N/A</v>
      </c>
      <c r="Q1578" s="27" t="e">
        <f>VLOOKUP($B1578,外資期貨未平倉口數!$A$4:$M$499,11,FALSE)</f>
        <v>#N/A</v>
      </c>
      <c r="R1578" s="64" t="e">
        <f>VLOOKUP($B1578,選擇權未平倉餘額!$A$4:$I$500,6,FALSE)</f>
        <v>#N/A</v>
      </c>
      <c r="S1578" s="64" t="e">
        <f>VLOOKUP($B1578,選擇權未平倉餘額!$A$4:$I$500,7,FALSE)</f>
        <v>#N/A</v>
      </c>
      <c r="T1578" s="64" t="e">
        <f>VLOOKUP($B1578,選擇權未平倉餘額!$A$4:$I$500,8,FALSE)</f>
        <v>#N/A</v>
      </c>
      <c r="U1578" s="64" t="e">
        <f>VLOOKUP($B1578,選擇權未平倉餘額!$A$4:$I$500,9,FALSE)</f>
        <v>#N/A</v>
      </c>
      <c r="V1578" s="39" t="e">
        <f>VLOOKUP($B1578,臺指選擇權P_C_Ratios!$A$4:$C$500,3,FALSE)</f>
        <v>#N/A</v>
      </c>
      <c r="W1578" s="41" t="e">
        <f>VLOOKUP($B1578,散戶多空比!$A$6:$L$500,12,FALSE)</f>
        <v>#N/A</v>
      </c>
      <c r="X1578" s="40" t="e">
        <f>VLOOKUP($B1578,期貨大額交易人未沖銷部位!$A$4:$O$499,4,FALSE)</f>
        <v>#N/A</v>
      </c>
      <c r="Y1578" s="40" t="e">
        <f>VLOOKUP($B1578,期貨大額交易人未沖銷部位!$A$4:$O$499,7,FALSE)</f>
        <v>#N/A</v>
      </c>
      <c r="Z1578" s="40" t="e">
        <f>VLOOKUP($B1578,期貨大額交易人未沖銷部位!$A$4:$O$499,10,FALSE)</f>
        <v>#N/A</v>
      </c>
      <c r="AA1578" s="40" t="e">
        <f>VLOOKUP($B1578,期貨大額交易人未沖銷部位!$A$4:$O$499,13,FALSE)</f>
        <v>#N/A</v>
      </c>
      <c r="AB1578" s="40" t="e">
        <f>VLOOKUP($B1578,期貨大額交易人未沖銷部位!$A$4:$O$499,14,FALSE)</f>
        <v>#N/A</v>
      </c>
      <c r="AC1578" s="40" t="e">
        <f>VLOOKUP($B1578,期貨大額交易人未沖銷部位!$A$4:$O$499,15,FALSE)</f>
        <v>#N/A</v>
      </c>
      <c r="AD1578" s="33" t="e">
        <f>VLOOKUP($B1578,三大美股走勢!$A$4:$J$495,4,FALSE)</f>
        <v>#N/A</v>
      </c>
      <c r="AE1578" s="33" t="e">
        <f>VLOOKUP($B1578,三大美股走勢!$A$4:$J$495,7,FALSE)</f>
        <v>#N/A</v>
      </c>
      <c r="AF1578" s="33" t="e">
        <f>VLOOKUP($B1578,三大美股走勢!$A$4:$J$495,10,FALSE)</f>
        <v>#N/A</v>
      </c>
    </row>
    <row r="1579" spans="2:32">
      <c r="B1579" s="32">
        <v>44358</v>
      </c>
      <c r="C1579" s="33" t="e">
        <f>VLOOKUP($B1579,大盤與近月台指!$A$4:$I$499,2,FALSE)</f>
        <v>#N/A</v>
      </c>
      <c r="D1579" s="34" t="e">
        <f>VLOOKUP($B1579,大盤與近月台指!$A$4:$I$499,3,FALSE)</f>
        <v>#N/A</v>
      </c>
      <c r="E1579" s="35" t="e">
        <f>VLOOKUP($B1579,大盤與近月台指!$A$4:$I$499,4,FALSE)</f>
        <v>#N/A</v>
      </c>
      <c r="F1579" s="33" t="e">
        <f>VLOOKUP($B1579,大盤與近月台指!$A$4:$I$499,5,FALSE)</f>
        <v>#N/A</v>
      </c>
      <c r="G1579" s="49" t="e">
        <f>VLOOKUP($B1579,三大法人買賣超!$A$4:$I$500,3,FALSE)</f>
        <v>#N/A</v>
      </c>
      <c r="H1579" s="34" t="e">
        <f>VLOOKUP($B1579,三大法人買賣超!$A$4:$I$500,5,FALSE)</f>
        <v>#N/A</v>
      </c>
      <c r="I1579" s="27" t="e">
        <f>VLOOKUP($B1579,三大法人買賣超!$A$4:$I$500,7,FALSE)</f>
        <v>#N/A</v>
      </c>
      <c r="J1579" s="27" t="e">
        <f>VLOOKUP($B1579,三大法人買賣超!$A$4:$I$500,9,FALSE)</f>
        <v>#N/A</v>
      </c>
      <c r="K1579" s="37">
        <f>新台幣匯率美元指數!B1580</f>
        <v>0</v>
      </c>
      <c r="L1579" s="38">
        <f>新台幣匯率美元指數!C1580</f>
        <v>0</v>
      </c>
      <c r="M1579" s="39">
        <f>新台幣匯率美元指數!D1580</f>
        <v>0</v>
      </c>
      <c r="N1579" s="27" t="e">
        <f>VLOOKUP($B1579,外資期貨未平倉口數!$A$4:$M$499,4,FALSE)</f>
        <v>#N/A</v>
      </c>
      <c r="O1579" s="27" t="e">
        <f>VLOOKUP($B1579,外資期貨未平倉口數!$A$4:$M$499,9,FALSE)</f>
        <v>#N/A</v>
      </c>
      <c r="P1579" s="27" t="e">
        <f>VLOOKUP($B1579,外資期貨未平倉口數!$A$4:$M$499,10,FALSE)</f>
        <v>#N/A</v>
      </c>
      <c r="Q1579" s="27" t="e">
        <f>VLOOKUP($B1579,外資期貨未平倉口數!$A$4:$M$499,11,FALSE)</f>
        <v>#N/A</v>
      </c>
      <c r="R1579" s="64" t="e">
        <f>VLOOKUP($B1579,選擇權未平倉餘額!$A$4:$I$500,6,FALSE)</f>
        <v>#N/A</v>
      </c>
      <c r="S1579" s="64" t="e">
        <f>VLOOKUP($B1579,選擇權未平倉餘額!$A$4:$I$500,7,FALSE)</f>
        <v>#N/A</v>
      </c>
      <c r="T1579" s="64" t="e">
        <f>VLOOKUP($B1579,選擇權未平倉餘額!$A$4:$I$500,8,FALSE)</f>
        <v>#N/A</v>
      </c>
      <c r="U1579" s="64" t="e">
        <f>VLOOKUP($B1579,選擇權未平倉餘額!$A$4:$I$500,9,FALSE)</f>
        <v>#N/A</v>
      </c>
      <c r="V1579" s="39" t="e">
        <f>VLOOKUP($B1579,臺指選擇權P_C_Ratios!$A$4:$C$500,3,FALSE)</f>
        <v>#N/A</v>
      </c>
      <c r="W1579" s="41" t="e">
        <f>VLOOKUP($B1579,散戶多空比!$A$6:$L$500,12,FALSE)</f>
        <v>#N/A</v>
      </c>
      <c r="X1579" s="40" t="e">
        <f>VLOOKUP($B1579,期貨大額交易人未沖銷部位!$A$4:$O$499,4,FALSE)</f>
        <v>#N/A</v>
      </c>
      <c r="Y1579" s="40" t="e">
        <f>VLOOKUP($B1579,期貨大額交易人未沖銷部位!$A$4:$O$499,7,FALSE)</f>
        <v>#N/A</v>
      </c>
      <c r="Z1579" s="40" t="e">
        <f>VLOOKUP($B1579,期貨大額交易人未沖銷部位!$A$4:$O$499,10,FALSE)</f>
        <v>#N/A</v>
      </c>
      <c r="AA1579" s="40" t="e">
        <f>VLOOKUP($B1579,期貨大額交易人未沖銷部位!$A$4:$O$499,13,FALSE)</f>
        <v>#N/A</v>
      </c>
      <c r="AB1579" s="40" t="e">
        <f>VLOOKUP($B1579,期貨大額交易人未沖銷部位!$A$4:$O$499,14,FALSE)</f>
        <v>#N/A</v>
      </c>
      <c r="AC1579" s="40" t="e">
        <f>VLOOKUP($B1579,期貨大額交易人未沖銷部位!$A$4:$O$499,15,FALSE)</f>
        <v>#N/A</v>
      </c>
      <c r="AD1579" s="33" t="e">
        <f>VLOOKUP($B1579,三大美股走勢!$A$4:$J$495,4,FALSE)</f>
        <v>#N/A</v>
      </c>
      <c r="AE1579" s="33" t="e">
        <f>VLOOKUP($B1579,三大美股走勢!$A$4:$J$495,7,FALSE)</f>
        <v>#N/A</v>
      </c>
      <c r="AF1579" s="33" t="e">
        <f>VLOOKUP($B1579,三大美股走勢!$A$4:$J$495,10,FALSE)</f>
        <v>#N/A</v>
      </c>
    </row>
    <row r="1580" spans="2:32">
      <c r="B1580" s="32">
        <v>44359</v>
      </c>
      <c r="C1580" s="33" t="e">
        <f>VLOOKUP($B1580,大盤與近月台指!$A$4:$I$499,2,FALSE)</f>
        <v>#N/A</v>
      </c>
      <c r="D1580" s="34" t="e">
        <f>VLOOKUP($B1580,大盤與近月台指!$A$4:$I$499,3,FALSE)</f>
        <v>#N/A</v>
      </c>
      <c r="E1580" s="35" t="e">
        <f>VLOOKUP($B1580,大盤與近月台指!$A$4:$I$499,4,FALSE)</f>
        <v>#N/A</v>
      </c>
      <c r="F1580" s="33" t="e">
        <f>VLOOKUP($B1580,大盤與近月台指!$A$4:$I$499,5,FALSE)</f>
        <v>#N/A</v>
      </c>
      <c r="G1580" s="49" t="e">
        <f>VLOOKUP($B1580,三大法人買賣超!$A$4:$I$500,3,FALSE)</f>
        <v>#N/A</v>
      </c>
      <c r="H1580" s="34" t="e">
        <f>VLOOKUP($B1580,三大法人買賣超!$A$4:$I$500,5,FALSE)</f>
        <v>#N/A</v>
      </c>
      <c r="I1580" s="27" t="e">
        <f>VLOOKUP($B1580,三大法人買賣超!$A$4:$I$500,7,FALSE)</f>
        <v>#N/A</v>
      </c>
      <c r="J1580" s="27" t="e">
        <f>VLOOKUP($B1580,三大法人買賣超!$A$4:$I$500,9,FALSE)</f>
        <v>#N/A</v>
      </c>
      <c r="K1580" s="37">
        <f>新台幣匯率美元指數!B1581</f>
        <v>0</v>
      </c>
      <c r="L1580" s="38">
        <f>新台幣匯率美元指數!C1581</f>
        <v>0</v>
      </c>
      <c r="M1580" s="39">
        <f>新台幣匯率美元指數!D1581</f>
        <v>0</v>
      </c>
      <c r="N1580" s="27" t="e">
        <f>VLOOKUP($B1580,外資期貨未平倉口數!$A$4:$M$499,4,FALSE)</f>
        <v>#N/A</v>
      </c>
      <c r="O1580" s="27" t="e">
        <f>VLOOKUP($B1580,外資期貨未平倉口數!$A$4:$M$499,9,FALSE)</f>
        <v>#N/A</v>
      </c>
      <c r="P1580" s="27" t="e">
        <f>VLOOKUP($B1580,外資期貨未平倉口數!$A$4:$M$499,10,FALSE)</f>
        <v>#N/A</v>
      </c>
      <c r="Q1580" s="27" t="e">
        <f>VLOOKUP($B1580,外資期貨未平倉口數!$A$4:$M$499,11,FALSE)</f>
        <v>#N/A</v>
      </c>
      <c r="R1580" s="64" t="e">
        <f>VLOOKUP($B1580,選擇權未平倉餘額!$A$4:$I$500,6,FALSE)</f>
        <v>#N/A</v>
      </c>
      <c r="S1580" s="64" t="e">
        <f>VLOOKUP($B1580,選擇權未平倉餘額!$A$4:$I$500,7,FALSE)</f>
        <v>#N/A</v>
      </c>
      <c r="T1580" s="64" t="e">
        <f>VLOOKUP($B1580,選擇權未平倉餘額!$A$4:$I$500,8,FALSE)</f>
        <v>#N/A</v>
      </c>
      <c r="U1580" s="64" t="e">
        <f>VLOOKUP($B1580,選擇權未平倉餘額!$A$4:$I$500,9,FALSE)</f>
        <v>#N/A</v>
      </c>
      <c r="V1580" s="39" t="e">
        <f>VLOOKUP($B1580,臺指選擇權P_C_Ratios!$A$4:$C$500,3,FALSE)</f>
        <v>#N/A</v>
      </c>
      <c r="W1580" s="41" t="e">
        <f>VLOOKUP($B1580,散戶多空比!$A$6:$L$500,12,FALSE)</f>
        <v>#N/A</v>
      </c>
      <c r="X1580" s="40" t="e">
        <f>VLOOKUP($B1580,期貨大額交易人未沖銷部位!$A$4:$O$499,4,FALSE)</f>
        <v>#N/A</v>
      </c>
      <c r="Y1580" s="40" t="e">
        <f>VLOOKUP($B1580,期貨大額交易人未沖銷部位!$A$4:$O$499,7,FALSE)</f>
        <v>#N/A</v>
      </c>
      <c r="Z1580" s="40" t="e">
        <f>VLOOKUP($B1580,期貨大額交易人未沖銷部位!$A$4:$O$499,10,FALSE)</f>
        <v>#N/A</v>
      </c>
      <c r="AA1580" s="40" t="e">
        <f>VLOOKUP($B1580,期貨大額交易人未沖銷部位!$A$4:$O$499,13,FALSE)</f>
        <v>#N/A</v>
      </c>
      <c r="AB1580" s="40" t="e">
        <f>VLOOKUP($B1580,期貨大額交易人未沖銷部位!$A$4:$O$499,14,FALSE)</f>
        <v>#N/A</v>
      </c>
      <c r="AC1580" s="40" t="e">
        <f>VLOOKUP($B1580,期貨大額交易人未沖銷部位!$A$4:$O$499,15,FALSE)</f>
        <v>#N/A</v>
      </c>
      <c r="AD1580" s="33" t="e">
        <f>VLOOKUP($B1580,三大美股走勢!$A$4:$J$495,4,FALSE)</f>
        <v>#N/A</v>
      </c>
      <c r="AE1580" s="33" t="e">
        <f>VLOOKUP($B1580,三大美股走勢!$A$4:$J$495,7,FALSE)</f>
        <v>#N/A</v>
      </c>
      <c r="AF1580" s="33" t="e">
        <f>VLOOKUP($B1580,三大美股走勢!$A$4:$J$495,10,FALSE)</f>
        <v>#N/A</v>
      </c>
    </row>
    <row r="1581" spans="2:32">
      <c r="B1581" s="32">
        <v>44360</v>
      </c>
      <c r="C1581" s="33" t="e">
        <f>VLOOKUP($B1581,大盤與近月台指!$A$4:$I$499,2,FALSE)</f>
        <v>#N/A</v>
      </c>
      <c r="D1581" s="34" t="e">
        <f>VLOOKUP($B1581,大盤與近月台指!$A$4:$I$499,3,FALSE)</f>
        <v>#N/A</v>
      </c>
      <c r="E1581" s="35" t="e">
        <f>VLOOKUP($B1581,大盤與近月台指!$A$4:$I$499,4,FALSE)</f>
        <v>#N/A</v>
      </c>
      <c r="F1581" s="33" t="e">
        <f>VLOOKUP($B1581,大盤與近月台指!$A$4:$I$499,5,FALSE)</f>
        <v>#N/A</v>
      </c>
      <c r="G1581" s="49" t="e">
        <f>VLOOKUP($B1581,三大法人買賣超!$A$4:$I$500,3,FALSE)</f>
        <v>#N/A</v>
      </c>
      <c r="H1581" s="34" t="e">
        <f>VLOOKUP($B1581,三大法人買賣超!$A$4:$I$500,5,FALSE)</f>
        <v>#N/A</v>
      </c>
      <c r="I1581" s="27" t="e">
        <f>VLOOKUP($B1581,三大法人買賣超!$A$4:$I$500,7,FALSE)</f>
        <v>#N/A</v>
      </c>
      <c r="J1581" s="27" t="e">
        <f>VLOOKUP($B1581,三大法人買賣超!$A$4:$I$500,9,FALSE)</f>
        <v>#N/A</v>
      </c>
      <c r="K1581" s="37">
        <f>新台幣匯率美元指數!B1582</f>
        <v>0</v>
      </c>
      <c r="L1581" s="38">
        <f>新台幣匯率美元指數!C1582</f>
        <v>0</v>
      </c>
      <c r="M1581" s="39">
        <f>新台幣匯率美元指數!D1582</f>
        <v>0</v>
      </c>
      <c r="N1581" s="27" t="e">
        <f>VLOOKUP($B1581,外資期貨未平倉口數!$A$4:$M$499,4,FALSE)</f>
        <v>#N/A</v>
      </c>
      <c r="O1581" s="27" t="e">
        <f>VLOOKUP($B1581,外資期貨未平倉口數!$A$4:$M$499,9,FALSE)</f>
        <v>#N/A</v>
      </c>
      <c r="P1581" s="27" t="e">
        <f>VLOOKUP($B1581,外資期貨未平倉口數!$A$4:$M$499,10,FALSE)</f>
        <v>#N/A</v>
      </c>
      <c r="Q1581" s="27" t="e">
        <f>VLOOKUP($B1581,外資期貨未平倉口數!$A$4:$M$499,11,FALSE)</f>
        <v>#N/A</v>
      </c>
      <c r="R1581" s="64" t="e">
        <f>VLOOKUP($B1581,選擇權未平倉餘額!$A$4:$I$500,6,FALSE)</f>
        <v>#N/A</v>
      </c>
      <c r="S1581" s="64" t="e">
        <f>VLOOKUP($B1581,選擇權未平倉餘額!$A$4:$I$500,7,FALSE)</f>
        <v>#N/A</v>
      </c>
      <c r="T1581" s="64" t="e">
        <f>VLOOKUP($B1581,選擇權未平倉餘額!$A$4:$I$500,8,FALSE)</f>
        <v>#N/A</v>
      </c>
      <c r="U1581" s="64" t="e">
        <f>VLOOKUP($B1581,選擇權未平倉餘額!$A$4:$I$500,9,FALSE)</f>
        <v>#N/A</v>
      </c>
      <c r="V1581" s="39" t="e">
        <f>VLOOKUP($B1581,臺指選擇權P_C_Ratios!$A$4:$C$500,3,FALSE)</f>
        <v>#N/A</v>
      </c>
      <c r="W1581" s="41" t="e">
        <f>VLOOKUP($B1581,散戶多空比!$A$6:$L$500,12,FALSE)</f>
        <v>#N/A</v>
      </c>
      <c r="X1581" s="40" t="e">
        <f>VLOOKUP($B1581,期貨大額交易人未沖銷部位!$A$4:$O$499,4,FALSE)</f>
        <v>#N/A</v>
      </c>
      <c r="Y1581" s="40" t="e">
        <f>VLOOKUP($B1581,期貨大額交易人未沖銷部位!$A$4:$O$499,7,FALSE)</f>
        <v>#N/A</v>
      </c>
      <c r="Z1581" s="40" t="e">
        <f>VLOOKUP($B1581,期貨大額交易人未沖銷部位!$A$4:$O$499,10,FALSE)</f>
        <v>#N/A</v>
      </c>
      <c r="AA1581" s="40" t="e">
        <f>VLOOKUP($B1581,期貨大額交易人未沖銷部位!$A$4:$O$499,13,FALSE)</f>
        <v>#N/A</v>
      </c>
      <c r="AB1581" s="40" t="e">
        <f>VLOOKUP($B1581,期貨大額交易人未沖銷部位!$A$4:$O$499,14,FALSE)</f>
        <v>#N/A</v>
      </c>
      <c r="AC1581" s="40" t="e">
        <f>VLOOKUP($B1581,期貨大額交易人未沖銷部位!$A$4:$O$499,15,FALSE)</f>
        <v>#N/A</v>
      </c>
      <c r="AD1581" s="33" t="e">
        <f>VLOOKUP($B1581,三大美股走勢!$A$4:$J$495,4,FALSE)</f>
        <v>#N/A</v>
      </c>
      <c r="AE1581" s="33" t="e">
        <f>VLOOKUP($B1581,三大美股走勢!$A$4:$J$495,7,FALSE)</f>
        <v>#N/A</v>
      </c>
      <c r="AF1581" s="33" t="e">
        <f>VLOOKUP($B1581,三大美股走勢!$A$4:$J$495,10,FALSE)</f>
        <v>#N/A</v>
      </c>
    </row>
    <row r="1582" spans="2:32">
      <c r="B1582" s="32">
        <v>44361</v>
      </c>
      <c r="C1582" s="33" t="e">
        <f>VLOOKUP($B1582,大盤與近月台指!$A$4:$I$499,2,FALSE)</f>
        <v>#N/A</v>
      </c>
      <c r="D1582" s="34" t="e">
        <f>VLOOKUP($B1582,大盤與近月台指!$A$4:$I$499,3,FALSE)</f>
        <v>#N/A</v>
      </c>
      <c r="E1582" s="35" t="e">
        <f>VLOOKUP($B1582,大盤與近月台指!$A$4:$I$499,4,FALSE)</f>
        <v>#N/A</v>
      </c>
      <c r="F1582" s="33" t="e">
        <f>VLOOKUP($B1582,大盤與近月台指!$A$4:$I$499,5,FALSE)</f>
        <v>#N/A</v>
      </c>
      <c r="G1582" s="49" t="e">
        <f>VLOOKUP($B1582,三大法人買賣超!$A$4:$I$500,3,FALSE)</f>
        <v>#N/A</v>
      </c>
      <c r="H1582" s="34" t="e">
        <f>VLOOKUP($B1582,三大法人買賣超!$A$4:$I$500,5,FALSE)</f>
        <v>#N/A</v>
      </c>
      <c r="I1582" s="27" t="e">
        <f>VLOOKUP($B1582,三大法人買賣超!$A$4:$I$500,7,FALSE)</f>
        <v>#N/A</v>
      </c>
      <c r="J1582" s="27" t="e">
        <f>VLOOKUP($B1582,三大法人買賣超!$A$4:$I$500,9,FALSE)</f>
        <v>#N/A</v>
      </c>
      <c r="K1582" s="37">
        <f>新台幣匯率美元指數!B1583</f>
        <v>0</v>
      </c>
      <c r="L1582" s="38">
        <f>新台幣匯率美元指數!C1583</f>
        <v>0</v>
      </c>
      <c r="M1582" s="39">
        <f>新台幣匯率美元指數!D1583</f>
        <v>0</v>
      </c>
      <c r="N1582" s="27" t="e">
        <f>VLOOKUP($B1582,外資期貨未平倉口數!$A$4:$M$499,4,FALSE)</f>
        <v>#N/A</v>
      </c>
      <c r="O1582" s="27" t="e">
        <f>VLOOKUP($B1582,外資期貨未平倉口數!$A$4:$M$499,9,FALSE)</f>
        <v>#N/A</v>
      </c>
      <c r="P1582" s="27" t="e">
        <f>VLOOKUP($B1582,外資期貨未平倉口數!$A$4:$M$499,10,FALSE)</f>
        <v>#N/A</v>
      </c>
      <c r="Q1582" s="27" t="e">
        <f>VLOOKUP($B1582,外資期貨未平倉口數!$A$4:$M$499,11,FALSE)</f>
        <v>#N/A</v>
      </c>
      <c r="R1582" s="64" t="e">
        <f>VLOOKUP($B1582,選擇權未平倉餘額!$A$4:$I$500,6,FALSE)</f>
        <v>#N/A</v>
      </c>
      <c r="S1582" s="64" t="e">
        <f>VLOOKUP($B1582,選擇權未平倉餘額!$A$4:$I$500,7,FALSE)</f>
        <v>#N/A</v>
      </c>
      <c r="T1582" s="64" t="e">
        <f>VLOOKUP($B1582,選擇權未平倉餘額!$A$4:$I$500,8,FALSE)</f>
        <v>#N/A</v>
      </c>
      <c r="U1582" s="64" t="e">
        <f>VLOOKUP($B1582,選擇權未平倉餘額!$A$4:$I$500,9,FALSE)</f>
        <v>#N/A</v>
      </c>
      <c r="V1582" s="39" t="e">
        <f>VLOOKUP($B1582,臺指選擇權P_C_Ratios!$A$4:$C$500,3,FALSE)</f>
        <v>#N/A</v>
      </c>
      <c r="W1582" s="41" t="e">
        <f>VLOOKUP($B1582,散戶多空比!$A$6:$L$500,12,FALSE)</f>
        <v>#N/A</v>
      </c>
      <c r="X1582" s="40" t="e">
        <f>VLOOKUP($B1582,期貨大額交易人未沖銷部位!$A$4:$O$499,4,FALSE)</f>
        <v>#N/A</v>
      </c>
      <c r="Y1582" s="40" t="e">
        <f>VLOOKUP($B1582,期貨大額交易人未沖銷部位!$A$4:$O$499,7,FALSE)</f>
        <v>#N/A</v>
      </c>
      <c r="Z1582" s="40" t="e">
        <f>VLOOKUP($B1582,期貨大額交易人未沖銷部位!$A$4:$O$499,10,FALSE)</f>
        <v>#N/A</v>
      </c>
      <c r="AA1582" s="40" t="e">
        <f>VLOOKUP($B1582,期貨大額交易人未沖銷部位!$A$4:$O$499,13,FALSE)</f>
        <v>#N/A</v>
      </c>
      <c r="AB1582" s="40" t="e">
        <f>VLOOKUP($B1582,期貨大額交易人未沖銷部位!$A$4:$O$499,14,FALSE)</f>
        <v>#N/A</v>
      </c>
      <c r="AC1582" s="40" t="e">
        <f>VLOOKUP($B1582,期貨大額交易人未沖銷部位!$A$4:$O$499,15,FALSE)</f>
        <v>#N/A</v>
      </c>
      <c r="AD1582" s="33" t="e">
        <f>VLOOKUP($B1582,三大美股走勢!$A$4:$J$495,4,FALSE)</f>
        <v>#N/A</v>
      </c>
      <c r="AE1582" s="33" t="e">
        <f>VLOOKUP($B1582,三大美股走勢!$A$4:$J$495,7,FALSE)</f>
        <v>#N/A</v>
      </c>
      <c r="AF1582" s="33" t="e">
        <f>VLOOKUP($B1582,三大美股走勢!$A$4:$J$495,10,FALSE)</f>
        <v>#N/A</v>
      </c>
    </row>
    <row r="1583" spans="2:32">
      <c r="B1583" s="32">
        <v>44362</v>
      </c>
      <c r="C1583" s="33" t="e">
        <f>VLOOKUP($B1583,大盤與近月台指!$A$4:$I$499,2,FALSE)</f>
        <v>#N/A</v>
      </c>
      <c r="D1583" s="34" t="e">
        <f>VLOOKUP($B1583,大盤與近月台指!$A$4:$I$499,3,FALSE)</f>
        <v>#N/A</v>
      </c>
      <c r="E1583" s="35" t="e">
        <f>VLOOKUP($B1583,大盤與近月台指!$A$4:$I$499,4,FALSE)</f>
        <v>#N/A</v>
      </c>
      <c r="F1583" s="33" t="e">
        <f>VLOOKUP($B1583,大盤與近月台指!$A$4:$I$499,5,FALSE)</f>
        <v>#N/A</v>
      </c>
      <c r="G1583" s="49" t="e">
        <f>VLOOKUP($B1583,三大法人買賣超!$A$4:$I$500,3,FALSE)</f>
        <v>#N/A</v>
      </c>
      <c r="H1583" s="34" t="e">
        <f>VLOOKUP($B1583,三大法人買賣超!$A$4:$I$500,5,FALSE)</f>
        <v>#N/A</v>
      </c>
      <c r="I1583" s="27" t="e">
        <f>VLOOKUP($B1583,三大法人買賣超!$A$4:$I$500,7,FALSE)</f>
        <v>#N/A</v>
      </c>
      <c r="J1583" s="27" t="e">
        <f>VLOOKUP($B1583,三大法人買賣超!$A$4:$I$500,9,FALSE)</f>
        <v>#N/A</v>
      </c>
      <c r="K1583" s="37">
        <f>新台幣匯率美元指數!B1584</f>
        <v>0</v>
      </c>
      <c r="L1583" s="38">
        <f>新台幣匯率美元指數!C1584</f>
        <v>0</v>
      </c>
      <c r="M1583" s="39">
        <f>新台幣匯率美元指數!D1584</f>
        <v>0</v>
      </c>
      <c r="N1583" s="27" t="e">
        <f>VLOOKUP($B1583,外資期貨未平倉口數!$A$4:$M$499,4,FALSE)</f>
        <v>#N/A</v>
      </c>
      <c r="O1583" s="27" t="e">
        <f>VLOOKUP($B1583,外資期貨未平倉口數!$A$4:$M$499,9,FALSE)</f>
        <v>#N/A</v>
      </c>
      <c r="P1583" s="27" t="e">
        <f>VLOOKUP($B1583,外資期貨未平倉口數!$A$4:$M$499,10,FALSE)</f>
        <v>#N/A</v>
      </c>
      <c r="Q1583" s="27" t="e">
        <f>VLOOKUP($B1583,外資期貨未平倉口數!$A$4:$M$499,11,FALSE)</f>
        <v>#N/A</v>
      </c>
      <c r="R1583" s="64" t="e">
        <f>VLOOKUP($B1583,選擇權未平倉餘額!$A$4:$I$500,6,FALSE)</f>
        <v>#N/A</v>
      </c>
      <c r="S1583" s="64" t="e">
        <f>VLOOKUP($B1583,選擇權未平倉餘額!$A$4:$I$500,7,FALSE)</f>
        <v>#N/A</v>
      </c>
      <c r="T1583" s="64" t="e">
        <f>VLOOKUP($B1583,選擇權未平倉餘額!$A$4:$I$500,8,FALSE)</f>
        <v>#N/A</v>
      </c>
      <c r="U1583" s="64" t="e">
        <f>VLOOKUP($B1583,選擇權未平倉餘額!$A$4:$I$500,9,FALSE)</f>
        <v>#N/A</v>
      </c>
      <c r="V1583" s="39" t="e">
        <f>VLOOKUP($B1583,臺指選擇權P_C_Ratios!$A$4:$C$500,3,FALSE)</f>
        <v>#N/A</v>
      </c>
      <c r="W1583" s="41" t="e">
        <f>VLOOKUP($B1583,散戶多空比!$A$6:$L$500,12,FALSE)</f>
        <v>#N/A</v>
      </c>
      <c r="X1583" s="40" t="e">
        <f>VLOOKUP($B1583,期貨大額交易人未沖銷部位!$A$4:$O$499,4,FALSE)</f>
        <v>#N/A</v>
      </c>
      <c r="Y1583" s="40" t="e">
        <f>VLOOKUP($B1583,期貨大額交易人未沖銷部位!$A$4:$O$499,7,FALSE)</f>
        <v>#N/A</v>
      </c>
      <c r="Z1583" s="40" t="e">
        <f>VLOOKUP($B1583,期貨大額交易人未沖銷部位!$A$4:$O$499,10,FALSE)</f>
        <v>#N/A</v>
      </c>
      <c r="AA1583" s="40" t="e">
        <f>VLOOKUP($B1583,期貨大額交易人未沖銷部位!$A$4:$O$499,13,FALSE)</f>
        <v>#N/A</v>
      </c>
      <c r="AB1583" s="40" t="e">
        <f>VLOOKUP($B1583,期貨大額交易人未沖銷部位!$A$4:$O$499,14,FALSE)</f>
        <v>#N/A</v>
      </c>
      <c r="AC1583" s="40" t="e">
        <f>VLOOKUP($B1583,期貨大額交易人未沖銷部位!$A$4:$O$499,15,FALSE)</f>
        <v>#N/A</v>
      </c>
      <c r="AD1583" s="33" t="e">
        <f>VLOOKUP($B1583,三大美股走勢!$A$4:$J$495,4,FALSE)</f>
        <v>#N/A</v>
      </c>
      <c r="AE1583" s="33" t="e">
        <f>VLOOKUP($B1583,三大美股走勢!$A$4:$J$495,7,FALSE)</f>
        <v>#N/A</v>
      </c>
      <c r="AF1583" s="33" t="e">
        <f>VLOOKUP($B1583,三大美股走勢!$A$4:$J$495,10,FALSE)</f>
        <v>#N/A</v>
      </c>
    </row>
    <row r="1584" spans="2:32">
      <c r="B1584" s="32">
        <v>44363</v>
      </c>
      <c r="C1584" s="33" t="e">
        <f>VLOOKUP($B1584,大盤與近月台指!$A$4:$I$499,2,FALSE)</f>
        <v>#N/A</v>
      </c>
      <c r="D1584" s="34" t="e">
        <f>VLOOKUP($B1584,大盤與近月台指!$A$4:$I$499,3,FALSE)</f>
        <v>#N/A</v>
      </c>
      <c r="E1584" s="35" t="e">
        <f>VLOOKUP($B1584,大盤與近月台指!$A$4:$I$499,4,FALSE)</f>
        <v>#N/A</v>
      </c>
      <c r="F1584" s="33" t="e">
        <f>VLOOKUP($B1584,大盤與近月台指!$A$4:$I$499,5,FALSE)</f>
        <v>#N/A</v>
      </c>
      <c r="G1584" s="49" t="e">
        <f>VLOOKUP($B1584,三大法人買賣超!$A$4:$I$500,3,FALSE)</f>
        <v>#N/A</v>
      </c>
      <c r="H1584" s="34" t="e">
        <f>VLOOKUP($B1584,三大法人買賣超!$A$4:$I$500,5,FALSE)</f>
        <v>#N/A</v>
      </c>
      <c r="I1584" s="27" t="e">
        <f>VLOOKUP($B1584,三大法人買賣超!$A$4:$I$500,7,FALSE)</f>
        <v>#N/A</v>
      </c>
      <c r="J1584" s="27" t="e">
        <f>VLOOKUP($B1584,三大法人買賣超!$A$4:$I$500,9,FALSE)</f>
        <v>#N/A</v>
      </c>
      <c r="K1584" s="37">
        <f>新台幣匯率美元指數!B1585</f>
        <v>0</v>
      </c>
      <c r="L1584" s="38">
        <f>新台幣匯率美元指數!C1585</f>
        <v>0</v>
      </c>
      <c r="M1584" s="39">
        <f>新台幣匯率美元指數!D1585</f>
        <v>0</v>
      </c>
      <c r="N1584" s="27" t="e">
        <f>VLOOKUP($B1584,外資期貨未平倉口數!$A$4:$M$499,4,FALSE)</f>
        <v>#N/A</v>
      </c>
      <c r="O1584" s="27" t="e">
        <f>VLOOKUP($B1584,外資期貨未平倉口數!$A$4:$M$499,9,FALSE)</f>
        <v>#N/A</v>
      </c>
      <c r="P1584" s="27" t="e">
        <f>VLOOKUP($B1584,外資期貨未平倉口數!$A$4:$M$499,10,FALSE)</f>
        <v>#N/A</v>
      </c>
      <c r="Q1584" s="27" t="e">
        <f>VLOOKUP($B1584,外資期貨未平倉口數!$A$4:$M$499,11,FALSE)</f>
        <v>#N/A</v>
      </c>
      <c r="R1584" s="64" t="e">
        <f>VLOOKUP($B1584,選擇權未平倉餘額!$A$4:$I$500,6,FALSE)</f>
        <v>#N/A</v>
      </c>
      <c r="S1584" s="64" t="e">
        <f>VLOOKUP($B1584,選擇權未平倉餘額!$A$4:$I$500,7,FALSE)</f>
        <v>#N/A</v>
      </c>
      <c r="T1584" s="64" t="e">
        <f>VLOOKUP($B1584,選擇權未平倉餘額!$A$4:$I$500,8,FALSE)</f>
        <v>#N/A</v>
      </c>
      <c r="U1584" s="64" t="e">
        <f>VLOOKUP($B1584,選擇權未平倉餘額!$A$4:$I$500,9,FALSE)</f>
        <v>#N/A</v>
      </c>
      <c r="V1584" s="39" t="e">
        <f>VLOOKUP($B1584,臺指選擇權P_C_Ratios!$A$4:$C$500,3,FALSE)</f>
        <v>#N/A</v>
      </c>
      <c r="W1584" s="41" t="e">
        <f>VLOOKUP($B1584,散戶多空比!$A$6:$L$500,12,FALSE)</f>
        <v>#N/A</v>
      </c>
      <c r="X1584" s="40" t="e">
        <f>VLOOKUP($B1584,期貨大額交易人未沖銷部位!$A$4:$O$499,4,FALSE)</f>
        <v>#N/A</v>
      </c>
      <c r="Y1584" s="40" t="e">
        <f>VLOOKUP($B1584,期貨大額交易人未沖銷部位!$A$4:$O$499,7,FALSE)</f>
        <v>#N/A</v>
      </c>
      <c r="Z1584" s="40" t="e">
        <f>VLOOKUP($B1584,期貨大額交易人未沖銷部位!$A$4:$O$499,10,FALSE)</f>
        <v>#N/A</v>
      </c>
      <c r="AA1584" s="40" t="e">
        <f>VLOOKUP($B1584,期貨大額交易人未沖銷部位!$A$4:$O$499,13,FALSE)</f>
        <v>#N/A</v>
      </c>
      <c r="AB1584" s="40" t="e">
        <f>VLOOKUP($B1584,期貨大額交易人未沖銷部位!$A$4:$O$499,14,FALSE)</f>
        <v>#N/A</v>
      </c>
      <c r="AC1584" s="40" t="e">
        <f>VLOOKUP($B1584,期貨大額交易人未沖銷部位!$A$4:$O$499,15,FALSE)</f>
        <v>#N/A</v>
      </c>
      <c r="AD1584" s="33" t="e">
        <f>VLOOKUP($B1584,三大美股走勢!$A$4:$J$495,4,FALSE)</f>
        <v>#N/A</v>
      </c>
      <c r="AE1584" s="33" t="e">
        <f>VLOOKUP($B1584,三大美股走勢!$A$4:$J$495,7,FALSE)</f>
        <v>#N/A</v>
      </c>
      <c r="AF1584" s="33" t="e">
        <f>VLOOKUP($B1584,三大美股走勢!$A$4:$J$495,10,FALSE)</f>
        <v>#N/A</v>
      </c>
    </row>
    <row r="1585" spans="2:32">
      <c r="B1585" s="32">
        <v>44364</v>
      </c>
      <c r="C1585" s="33" t="e">
        <f>VLOOKUP($B1585,大盤與近月台指!$A$4:$I$499,2,FALSE)</f>
        <v>#N/A</v>
      </c>
      <c r="D1585" s="34" t="e">
        <f>VLOOKUP($B1585,大盤與近月台指!$A$4:$I$499,3,FALSE)</f>
        <v>#N/A</v>
      </c>
      <c r="E1585" s="35" t="e">
        <f>VLOOKUP($B1585,大盤與近月台指!$A$4:$I$499,4,FALSE)</f>
        <v>#N/A</v>
      </c>
      <c r="F1585" s="33" t="e">
        <f>VLOOKUP($B1585,大盤與近月台指!$A$4:$I$499,5,FALSE)</f>
        <v>#N/A</v>
      </c>
      <c r="G1585" s="49" t="e">
        <f>VLOOKUP($B1585,三大法人買賣超!$A$4:$I$500,3,FALSE)</f>
        <v>#N/A</v>
      </c>
      <c r="H1585" s="34" t="e">
        <f>VLOOKUP($B1585,三大法人買賣超!$A$4:$I$500,5,FALSE)</f>
        <v>#N/A</v>
      </c>
      <c r="I1585" s="27" t="e">
        <f>VLOOKUP($B1585,三大法人買賣超!$A$4:$I$500,7,FALSE)</f>
        <v>#N/A</v>
      </c>
      <c r="J1585" s="27" t="e">
        <f>VLOOKUP($B1585,三大法人買賣超!$A$4:$I$500,9,FALSE)</f>
        <v>#N/A</v>
      </c>
      <c r="K1585" s="37">
        <f>新台幣匯率美元指數!B1586</f>
        <v>0</v>
      </c>
      <c r="L1585" s="38">
        <f>新台幣匯率美元指數!C1586</f>
        <v>0</v>
      </c>
      <c r="M1585" s="39">
        <f>新台幣匯率美元指數!D1586</f>
        <v>0</v>
      </c>
      <c r="N1585" s="27" t="e">
        <f>VLOOKUP($B1585,外資期貨未平倉口數!$A$4:$M$499,4,FALSE)</f>
        <v>#N/A</v>
      </c>
      <c r="O1585" s="27" t="e">
        <f>VLOOKUP($B1585,外資期貨未平倉口數!$A$4:$M$499,9,FALSE)</f>
        <v>#N/A</v>
      </c>
      <c r="P1585" s="27" t="e">
        <f>VLOOKUP($B1585,外資期貨未平倉口數!$A$4:$M$499,10,FALSE)</f>
        <v>#N/A</v>
      </c>
      <c r="Q1585" s="27" t="e">
        <f>VLOOKUP($B1585,外資期貨未平倉口數!$A$4:$M$499,11,FALSE)</f>
        <v>#N/A</v>
      </c>
      <c r="R1585" s="64" t="e">
        <f>VLOOKUP($B1585,選擇權未平倉餘額!$A$4:$I$500,6,FALSE)</f>
        <v>#N/A</v>
      </c>
      <c r="S1585" s="64" t="e">
        <f>VLOOKUP($B1585,選擇權未平倉餘額!$A$4:$I$500,7,FALSE)</f>
        <v>#N/A</v>
      </c>
      <c r="T1585" s="64" t="e">
        <f>VLOOKUP($B1585,選擇權未平倉餘額!$A$4:$I$500,8,FALSE)</f>
        <v>#N/A</v>
      </c>
      <c r="U1585" s="64" t="e">
        <f>VLOOKUP($B1585,選擇權未平倉餘額!$A$4:$I$500,9,FALSE)</f>
        <v>#N/A</v>
      </c>
      <c r="V1585" s="39" t="e">
        <f>VLOOKUP($B1585,臺指選擇權P_C_Ratios!$A$4:$C$500,3,FALSE)</f>
        <v>#N/A</v>
      </c>
      <c r="W1585" s="41" t="e">
        <f>VLOOKUP($B1585,散戶多空比!$A$6:$L$500,12,FALSE)</f>
        <v>#N/A</v>
      </c>
      <c r="X1585" s="40" t="e">
        <f>VLOOKUP($B1585,期貨大額交易人未沖銷部位!$A$4:$O$499,4,FALSE)</f>
        <v>#N/A</v>
      </c>
      <c r="Y1585" s="40" t="e">
        <f>VLOOKUP($B1585,期貨大額交易人未沖銷部位!$A$4:$O$499,7,FALSE)</f>
        <v>#N/A</v>
      </c>
      <c r="Z1585" s="40" t="e">
        <f>VLOOKUP($B1585,期貨大額交易人未沖銷部位!$A$4:$O$499,10,FALSE)</f>
        <v>#N/A</v>
      </c>
      <c r="AA1585" s="40" t="e">
        <f>VLOOKUP($B1585,期貨大額交易人未沖銷部位!$A$4:$O$499,13,FALSE)</f>
        <v>#N/A</v>
      </c>
      <c r="AB1585" s="40" t="e">
        <f>VLOOKUP($B1585,期貨大額交易人未沖銷部位!$A$4:$O$499,14,FALSE)</f>
        <v>#N/A</v>
      </c>
      <c r="AC1585" s="40" t="e">
        <f>VLOOKUP($B1585,期貨大額交易人未沖銷部位!$A$4:$O$499,15,FALSE)</f>
        <v>#N/A</v>
      </c>
      <c r="AD1585" s="33" t="e">
        <f>VLOOKUP($B1585,三大美股走勢!$A$4:$J$495,4,FALSE)</f>
        <v>#N/A</v>
      </c>
      <c r="AE1585" s="33" t="e">
        <f>VLOOKUP($B1585,三大美股走勢!$A$4:$J$495,7,FALSE)</f>
        <v>#N/A</v>
      </c>
      <c r="AF1585" s="33" t="e">
        <f>VLOOKUP($B1585,三大美股走勢!$A$4:$J$495,10,FALSE)</f>
        <v>#N/A</v>
      </c>
    </row>
    <row r="1586" spans="2:32">
      <c r="B1586" s="32">
        <v>44365</v>
      </c>
      <c r="C1586" s="33" t="e">
        <f>VLOOKUP($B1586,大盤與近月台指!$A$4:$I$499,2,FALSE)</f>
        <v>#N/A</v>
      </c>
      <c r="D1586" s="34" t="e">
        <f>VLOOKUP($B1586,大盤與近月台指!$A$4:$I$499,3,FALSE)</f>
        <v>#N/A</v>
      </c>
      <c r="E1586" s="35" t="e">
        <f>VLOOKUP($B1586,大盤與近月台指!$A$4:$I$499,4,FALSE)</f>
        <v>#N/A</v>
      </c>
      <c r="F1586" s="33" t="e">
        <f>VLOOKUP($B1586,大盤與近月台指!$A$4:$I$499,5,FALSE)</f>
        <v>#N/A</v>
      </c>
      <c r="G1586" s="49" t="e">
        <f>VLOOKUP($B1586,三大法人買賣超!$A$4:$I$500,3,FALSE)</f>
        <v>#N/A</v>
      </c>
      <c r="H1586" s="34" t="e">
        <f>VLOOKUP($B1586,三大法人買賣超!$A$4:$I$500,5,FALSE)</f>
        <v>#N/A</v>
      </c>
      <c r="I1586" s="27" t="e">
        <f>VLOOKUP($B1586,三大法人買賣超!$A$4:$I$500,7,FALSE)</f>
        <v>#N/A</v>
      </c>
      <c r="J1586" s="27" t="e">
        <f>VLOOKUP($B1586,三大法人買賣超!$A$4:$I$500,9,FALSE)</f>
        <v>#N/A</v>
      </c>
      <c r="K1586" s="37">
        <f>新台幣匯率美元指數!B1587</f>
        <v>0</v>
      </c>
      <c r="L1586" s="38">
        <f>新台幣匯率美元指數!C1587</f>
        <v>0</v>
      </c>
      <c r="M1586" s="39">
        <f>新台幣匯率美元指數!D1587</f>
        <v>0</v>
      </c>
      <c r="N1586" s="27" t="e">
        <f>VLOOKUP($B1586,外資期貨未平倉口數!$A$4:$M$499,4,FALSE)</f>
        <v>#N/A</v>
      </c>
      <c r="O1586" s="27" t="e">
        <f>VLOOKUP($B1586,外資期貨未平倉口數!$A$4:$M$499,9,FALSE)</f>
        <v>#N/A</v>
      </c>
      <c r="P1586" s="27" t="e">
        <f>VLOOKUP($B1586,外資期貨未平倉口數!$A$4:$M$499,10,FALSE)</f>
        <v>#N/A</v>
      </c>
      <c r="Q1586" s="27" t="e">
        <f>VLOOKUP($B1586,外資期貨未平倉口數!$A$4:$M$499,11,FALSE)</f>
        <v>#N/A</v>
      </c>
      <c r="R1586" s="64" t="e">
        <f>VLOOKUP($B1586,選擇權未平倉餘額!$A$4:$I$500,6,FALSE)</f>
        <v>#N/A</v>
      </c>
      <c r="S1586" s="64" t="e">
        <f>VLOOKUP($B1586,選擇權未平倉餘額!$A$4:$I$500,7,FALSE)</f>
        <v>#N/A</v>
      </c>
      <c r="T1586" s="64" t="e">
        <f>VLOOKUP($B1586,選擇權未平倉餘額!$A$4:$I$500,8,FALSE)</f>
        <v>#N/A</v>
      </c>
      <c r="U1586" s="64" t="e">
        <f>VLOOKUP($B1586,選擇權未平倉餘額!$A$4:$I$500,9,FALSE)</f>
        <v>#N/A</v>
      </c>
      <c r="V1586" s="39" t="e">
        <f>VLOOKUP($B1586,臺指選擇權P_C_Ratios!$A$4:$C$500,3,FALSE)</f>
        <v>#N/A</v>
      </c>
      <c r="W1586" s="41" t="e">
        <f>VLOOKUP($B1586,散戶多空比!$A$6:$L$500,12,FALSE)</f>
        <v>#N/A</v>
      </c>
      <c r="X1586" s="40" t="e">
        <f>VLOOKUP($B1586,期貨大額交易人未沖銷部位!$A$4:$O$499,4,FALSE)</f>
        <v>#N/A</v>
      </c>
      <c r="Y1586" s="40" t="e">
        <f>VLOOKUP($B1586,期貨大額交易人未沖銷部位!$A$4:$O$499,7,FALSE)</f>
        <v>#N/A</v>
      </c>
      <c r="Z1586" s="40" t="e">
        <f>VLOOKUP($B1586,期貨大額交易人未沖銷部位!$A$4:$O$499,10,FALSE)</f>
        <v>#N/A</v>
      </c>
      <c r="AA1586" s="40" t="e">
        <f>VLOOKUP($B1586,期貨大額交易人未沖銷部位!$A$4:$O$499,13,FALSE)</f>
        <v>#N/A</v>
      </c>
      <c r="AB1586" s="40" t="e">
        <f>VLOOKUP($B1586,期貨大額交易人未沖銷部位!$A$4:$O$499,14,FALSE)</f>
        <v>#N/A</v>
      </c>
      <c r="AC1586" s="40" t="e">
        <f>VLOOKUP($B1586,期貨大額交易人未沖銷部位!$A$4:$O$499,15,FALSE)</f>
        <v>#N/A</v>
      </c>
      <c r="AD1586" s="33" t="e">
        <f>VLOOKUP($B1586,三大美股走勢!$A$4:$J$495,4,FALSE)</f>
        <v>#N/A</v>
      </c>
      <c r="AE1586" s="33" t="e">
        <f>VLOOKUP($B1586,三大美股走勢!$A$4:$J$495,7,FALSE)</f>
        <v>#N/A</v>
      </c>
      <c r="AF1586" s="33" t="e">
        <f>VLOOKUP($B1586,三大美股走勢!$A$4:$J$495,10,FALSE)</f>
        <v>#N/A</v>
      </c>
    </row>
    <row r="1587" spans="2:32">
      <c r="B1587" s="32">
        <v>44366</v>
      </c>
      <c r="C1587" s="33" t="e">
        <f>VLOOKUP($B1587,大盤與近月台指!$A$4:$I$499,2,FALSE)</f>
        <v>#N/A</v>
      </c>
      <c r="D1587" s="34" t="e">
        <f>VLOOKUP($B1587,大盤與近月台指!$A$4:$I$499,3,FALSE)</f>
        <v>#N/A</v>
      </c>
      <c r="E1587" s="35" t="e">
        <f>VLOOKUP($B1587,大盤與近月台指!$A$4:$I$499,4,FALSE)</f>
        <v>#N/A</v>
      </c>
      <c r="F1587" s="33" t="e">
        <f>VLOOKUP($B1587,大盤與近月台指!$A$4:$I$499,5,FALSE)</f>
        <v>#N/A</v>
      </c>
      <c r="G1587" s="49" t="e">
        <f>VLOOKUP($B1587,三大法人買賣超!$A$4:$I$500,3,FALSE)</f>
        <v>#N/A</v>
      </c>
      <c r="H1587" s="34" t="e">
        <f>VLOOKUP($B1587,三大法人買賣超!$A$4:$I$500,5,FALSE)</f>
        <v>#N/A</v>
      </c>
      <c r="I1587" s="27" t="e">
        <f>VLOOKUP($B1587,三大法人買賣超!$A$4:$I$500,7,FALSE)</f>
        <v>#N/A</v>
      </c>
      <c r="J1587" s="27" t="e">
        <f>VLOOKUP($B1587,三大法人買賣超!$A$4:$I$500,9,FALSE)</f>
        <v>#N/A</v>
      </c>
      <c r="K1587" s="37">
        <f>新台幣匯率美元指數!B1588</f>
        <v>0</v>
      </c>
      <c r="L1587" s="38">
        <f>新台幣匯率美元指數!C1588</f>
        <v>0</v>
      </c>
      <c r="M1587" s="39">
        <f>新台幣匯率美元指數!D1588</f>
        <v>0</v>
      </c>
      <c r="N1587" s="27" t="e">
        <f>VLOOKUP($B1587,外資期貨未平倉口數!$A$4:$M$499,4,FALSE)</f>
        <v>#N/A</v>
      </c>
      <c r="O1587" s="27" t="e">
        <f>VLOOKUP($B1587,外資期貨未平倉口數!$A$4:$M$499,9,FALSE)</f>
        <v>#N/A</v>
      </c>
      <c r="P1587" s="27" t="e">
        <f>VLOOKUP($B1587,外資期貨未平倉口數!$A$4:$M$499,10,FALSE)</f>
        <v>#N/A</v>
      </c>
      <c r="Q1587" s="27" t="e">
        <f>VLOOKUP($B1587,外資期貨未平倉口數!$A$4:$M$499,11,FALSE)</f>
        <v>#N/A</v>
      </c>
      <c r="R1587" s="64" t="e">
        <f>VLOOKUP($B1587,選擇權未平倉餘額!$A$4:$I$500,6,FALSE)</f>
        <v>#N/A</v>
      </c>
      <c r="S1587" s="64" t="e">
        <f>VLOOKUP($B1587,選擇權未平倉餘額!$A$4:$I$500,7,FALSE)</f>
        <v>#N/A</v>
      </c>
      <c r="T1587" s="64" t="e">
        <f>VLOOKUP($B1587,選擇權未平倉餘額!$A$4:$I$500,8,FALSE)</f>
        <v>#N/A</v>
      </c>
      <c r="U1587" s="64" t="e">
        <f>VLOOKUP($B1587,選擇權未平倉餘額!$A$4:$I$500,9,FALSE)</f>
        <v>#N/A</v>
      </c>
      <c r="V1587" s="39" t="e">
        <f>VLOOKUP($B1587,臺指選擇權P_C_Ratios!$A$4:$C$500,3,FALSE)</f>
        <v>#N/A</v>
      </c>
      <c r="W1587" s="41" t="e">
        <f>VLOOKUP($B1587,散戶多空比!$A$6:$L$500,12,FALSE)</f>
        <v>#N/A</v>
      </c>
      <c r="X1587" s="40" t="e">
        <f>VLOOKUP($B1587,期貨大額交易人未沖銷部位!$A$4:$O$499,4,FALSE)</f>
        <v>#N/A</v>
      </c>
      <c r="Y1587" s="40" t="e">
        <f>VLOOKUP($B1587,期貨大額交易人未沖銷部位!$A$4:$O$499,7,FALSE)</f>
        <v>#N/A</v>
      </c>
      <c r="Z1587" s="40" t="e">
        <f>VLOOKUP($B1587,期貨大額交易人未沖銷部位!$A$4:$O$499,10,FALSE)</f>
        <v>#N/A</v>
      </c>
      <c r="AA1587" s="40" t="e">
        <f>VLOOKUP($B1587,期貨大額交易人未沖銷部位!$A$4:$O$499,13,FALSE)</f>
        <v>#N/A</v>
      </c>
      <c r="AB1587" s="40" t="e">
        <f>VLOOKUP($B1587,期貨大額交易人未沖銷部位!$A$4:$O$499,14,FALSE)</f>
        <v>#N/A</v>
      </c>
      <c r="AC1587" s="40" t="e">
        <f>VLOOKUP($B1587,期貨大額交易人未沖銷部位!$A$4:$O$499,15,FALSE)</f>
        <v>#N/A</v>
      </c>
      <c r="AD1587" s="33" t="e">
        <f>VLOOKUP($B1587,三大美股走勢!$A$4:$J$495,4,FALSE)</f>
        <v>#N/A</v>
      </c>
      <c r="AE1587" s="33" t="e">
        <f>VLOOKUP($B1587,三大美股走勢!$A$4:$J$495,7,FALSE)</f>
        <v>#N/A</v>
      </c>
      <c r="AF1587" s="33" t="e">
        <f>VLOOKUP($B1587,三大美股走勢!$A$4:$J$495,10,FALSE)</f>
        <v>#N/A</v>
      </c>
    </row>
    <row r="1588" spans="2:32">
      <c r="B1588" s="32">
        <v>44367</v>
      </c>
      <c r="C1588" s="33" t="e">
        <f>VLOOKUP($B1588,大盤與近月台指!$A$4:$I$499,2,FALSE)</f>
        <v>#N/A</v>
      </c>
      <c r="D1588" s="34" t="e">
        <f>VLOOKUP($B1588,大盤與近月台指!$A$4:$I$499,3,FALSE)</f>
        <v>#N/A</v>
      </c>
      <c r="E1588" s="35" t="e">
        <f>VLOOKUP($B1588,大盤與近月台指!$A$4:$I$499,4,FALSE)</f>
        <v>#N/A</v>
      </c>
      <c r="F1588" s="33" t="e">
        <f>VLOOKUP($B1588,大盤與近月台指!$A$4:$I$499,5,FALSE)</f>
        <v>#N/A</v>
      </c>
      <c r="G1588" s="49" t="e">
        <f>VLOOKUP($B1588,三大法人買賣超!$A$4:$I$500,3,FALSE)</f>
        <v>#N/A</v>
      </c>
      <c r="H1588" s="34" t="e">
        <f>VLOOKUP($B1588,三大法人買賣超!$A$4:$I$500,5,FALSE)</f>
        <v>#N/A</v>
      </c>
      <c r="I1588" s="27" t="e">
        <f>VLOOKUP($B1588,三大法人買賣超!$A$4:$I$500,7,FALSE)</f>
        <v>#N/A</v>
      </c>
      <c r="J1588" s="27" t="e">
        <f>VLOOKUP($B1588,三大法人買賣超!$A$4:$I$500,9,FALSE)</f>
        <v>#N/A</v>
      </c>
      <c r="K1588" s="37">
        <f>新台幣匯率美元指數!B1589</f>
        <v>0</v>
      </c>
      <c r="L1588" s="38">
        <f>新台幣匯率美元指數!C1589</f>
        <v>0</v>
      </c>
      <c r="M1588" s="39">
        <f>新台幣匯率美元指數!D1589</f>
        <v>0</v>
      </c>
      <c r="N1588" s="27" t="e">
        <f>VLOOKUP($B1588,外資期貨未平倉口數!$A$4:$M$499,4,FALSE)</f>
        <v>#N/A</v>
      </c>
      <c r="O1588" s="27" t="e">
        <f>VLOOKUP($B1588,外資期貨未平倉口數!$A$4:$M$499,9,FALSE)</f>
        <v>#N/A</v>
      </c>
      <c r="P1588" s="27" t="e">
        <f>VLOOKUP($B1588,外資期貨未平倉口數!$A$4:$M$499,10,FALSE)</f>
        <v>#N/A</v>
      </c>
      <c r="Q1588" s="27" t="e">
        <f>VLOOKUP($B1588,外資期貨未平倉口數!$A$4:$M$499,11,FALSE)</f>
        <v>#N/A</v>
      </c>
      <c r="R1588" s="64" t="e">
        <f>VLOOKUP($B1588,選擇權未平倉餘額!$A$4:$I$500,6,FALSE)</f>
        <v>#N/A</v>
      </c>
      <c r="S1588" s="64" t="e">
        <f>VLOOKUP($B1588,選擇權未平倉餘額!$A$4:$I$500,7,FALSE)</f>
        <v>#N/A</v>
      </c>
      <c r="T1588" s="64" t="e">
        <f>VLOOKUP($B1588,選擇權未平倉餘額!$A$4:$I$500,8,FALSE)</f>
        <v>#N/A</v>
      </c>
      <c r="U1588" s="64" t="e">
        <f>VLOOKUP($B1588,選擇權未平倉餘額!$A$4:$I$500,9,FALSE)</f>
        <v>#N/A</v>
      </c>
      <c r="V1588" s="39" t="e">
        <f>VLOOKUP($B1588,臺指選擇權P_C_Ratios!$A$4:$C$500,3,FALSE)</f>
        <v>#N/A</v>
      </c>
      <c r="W1588" s="41" t="e">
        <f>VLOOKUP($B1588,散戶多空比!$A$6:$L$500,12,FALSE)</f>
        <v>#N/A</v>
      </c>
      <c r="X1588" s="40" t="e">
        <f>VLOOKUP($B1588,期貨大額交易人未沖銷部位!$A$4:$O$499,4,FALSE)</f>
        <v>#N/A</v>
      </c>
      <c r="Y1588" s="40" t="e">
        <f>VLOOKUP($B1588,期貨大額交易人未沖銷部位!$A$4:$O$499,7,FALSE)</f>
        <v>#N/A</v>
      </c>
      <c r="Z1588" s="40" t="e">
        <f>VLOOKUP($B1588,期貨大額交易人未沖銷部位!$A$4:$O$499,10,FALSE)</f>
        <v>#N/A</v>
      </c>
      <c r="AA1588" s="40" t="e">
        <f>VLOOKUP($B1588,期貨大額交易人未沖銷部位!$A$4:$O$499,13,FALSE)</f>
        <v>#N/A</v>
      </c>
      <c r="AB1588" s="40" t="e">
        <f>VLOOKUP($B1588,期貨大額交易人未沖銷部位!$A$4:$O$499,14,FALSE)</f>
        <v>#N/A</v>
      </c>
      <c r="AC1588" s="40" t="e">
        <f>VLOOKUP($B1588,期貨大額交易人未沖銷部位!$A$4:$O$499,15,FALSE)</f>
        <v>#N/A</v>
      </c>
      <c r="AD1588" s="33" t="e">
        <f>VLOOKUP($B1588,三大美股走勢!$A$4:$J$495,4,FALSE)</f>
        <v>#N/A</v>
      </c>
      <c r="AE1588" s="33" t="e">
        <f>VLOOKUP($B1588,三大美股走勢!$A$4:$J$495,7,FALSE)</f>
        <v>#N/A</v>
      </c>
      <c r="AF1588" s="33" t="e">
        <f>VLOOKUP($B1588,三大美股走勢!$A$4:$J$495,10,FALSE)</f>
        <v>#N/A</v>
      </c>
    </row>
    <row r="1589" spans="2:32">
      <c r="B1589" s="32">
        <v>44368</v>
      </c>
      <c r="C1589" s="33" t="e">
        <f>VLOOKUP($B1589,大盤與近月台指!$A$4:$I$499,2,FALSE)</f>
        <v>#N/A</v>
      </c>
      <c r="D1589" s="34" t="e">
        <f>VLOOKUP($B1589,大盤與近月台指!$A$4:$I$499,3,FALSE)</f>
        <v>#N/A</v>
      </c>
      <c r="E1589" s="35" t="e">
        <f>VLOOKUP($B1589,大盤與近月台指!$A$4:$I$499,4,FALSE)</f>
        <v>#N/A</v>
      </c>
      <c r="F1589" s="33" t="e">
        <f>VLOOKUP($B1589,大盤與近月台指!$A$4:$I$499,5,FALSE)</f>
        <v>#N/A</v>
      </c>
      <c r="G1589" s="49" t="e">
        <f>VLOOKUP($B1589,三大法人買賣超!$A$4:$I$500,3,FALSE)</f>
        <v>#N/A</v>
      </c>
      <c r="H1589" s="34" t="e">
        <f>VLOOKUP($B1589,三大法人買賣超!$A$4:$I$500,5,FALSE)</f>
        <v>#N/A</v>
      </c>
      <c r="I1589" s="27" t="e">
        <f>VLOOKUP($B1589,三大法人買賣超!$A$4:$I$500,7,FALSE)</f>
        <v>#N/A</v>
      </c>
      <c r="J1589" s="27" t="e">
        <f>VLOOKUP($B1589,三大法人買賣超!$A$4:$I$500,9,FALSE)</f>
        <v>#N/A</v>
      </c>
      <c r="K1589" s="37">
        <f>新台幣匯率美元指數!B1590</f>
        <v>0</v>
      </c>
      <c r="L1589" s="38">
        <f>新台幣匯率美元指數!C1590</f>
        <v>0</v>
      </c>
      <c r="M1589" s="39">
        <f>新台幣匯率美元指數!D1590</f>
        <v>0</v>
      </c>
      <c r="N1589" s="27" t="e">
        <f>VLOOKUP($B1589,外資期貨未平倉口數!$A$4:$M$499,4,FALSE)</f>
        <v>#N/A</v>
      </c>
      <c r="O1589" s="27" t="e">
        <f>VLOOKUP($B1589,外資期貨未平倉口數!$A$4:$M$499,9,FALSE)</f>
        <v>#N/A</v>
      </c>
      <c r="P1589" s="27" t="e">
        <f>VLOOKUP($B1589,外資期貨未平倉口數!$A$4:$M$499,10,FALSE)</f>
        <v>#N/A</v>
      </c>
      <c r="Q1589" s="27" t="e">
        <f>VLOOKUP($B1589,外資期貨未平倉口數!$A$4:$M$499,11,FALSE)</f>
        <v>#N/A</v>
      </c>
      <c r="R1589" s="64" t="e">
        <f>VLOOKUP($B1589,選擇權未平倉餘額!$A$4:$I$500,6,FALSE)</f>
        <v>#N/A</v>
      </c>
      <c r="S1589" s="64" t="e">
        <f>VLOOKUP($B1589,選擇權未平倉餘額!$A$4:$I$500,7,FALSE)</f>
        <v>#N/A</v>
      </c>
      <c r="T1589" s="64" t="e">
        <f>VLOOKUP($B1589,選擇權未平倉餘額!$A$4:$I$500,8,FALSE)</f>
        <v>#N/A</v>
      </c>
      <c r="U1589" s="64" t="e">
        <f>VLOOKUP($B1589,選擇權未平倉餘額!$A$4:$I$500,9,FALSE)</f>
        <v>#N/A</v>
      </c>
      <c r="V1589" s="39" t="e">
        <f>VLOOKUP($B1589,臺指選擇權P_C_Ratios!$A$4:$C$500,3,FALSE)</f>
        <v>#N/A</v>
      </c>
      <c r="W1589" s="41" t="e">
        <f>VLOOKUP($B1589,散戶多空比!$A$6:$L$500,12,FALSE)</f>
        <v>#N/A</v>
      </c>
      <c r="X1589" s="40" t="e">
        <f>VLOOKUP($B1589,期貨大額交易人未沖銷部位!$A$4:$O$499,4,FALSE)</f>
        <v>#N/A</v>
      </c>
      <c r="Y1589" s="40" t="e">
        <f>VLOOKUP($B1589,期貨大額交易人未沖銷部位!$A$4:$O$499,7,FALSE)</f>
        <v>#N/A</v>
      </c>
      <c r="Z1589" s="40" t="e">
        <f>VLOOKUP($B1589,期貨大額交易人未沖銷部位!$A$4:$O$499,10,FALSE)</f>
        <v>#N/A</v>
      </c>
      <c r="AA1589" s="40" t="e">
        <f>VLOOKUP($B1589,期貨大額交易人未沖銷部位!$A$4:$O$499,13,FALSE)</f>
        <v>#N/A</v>
      </c>
      <c r="AB1589" s="40" t="e">
        <f>VLOOKUP($B1589,期貨大額交易人未沖銷部位!$A$4:$O$499,14,FALSE)</f>
        <v>#N/A</v>
      </c>
      <c r="AC1589" s="40" t="e">
        <f>VLOOKUP($B1589,期貨大額交易人未沖銷部位!$A$4:$O$499,15,FALSE)</f>
        <v>#N/A</v>
      </c>
      <c r="AD1589" s="33" t="e">
        <f>VLOOKUP($B1589,三大美股走勢!$A$4:$J$495,4,FALSE)</f>
        <v>#N/A</v>
      </c>
      <c r="AE1589" s="33" t="e">
        <f>VLOOKUP($B1589,三大美股走勢!$A$4:$J$495,7,FALSE)</f>
        <v>#N/A</v>
      </c>
      <c r="AF1589" s="33" t="e">
        <f>VLOOKUP($B1589,三大美股走勢!$A$4:$J$495,10,FALSE)</f>
        <v>#N/A</v>
      </c>
    </row>
    <row r="1590" spans="2:32">
      <c r="B1590" s="32">
        <v>44369</v>
      </c>
      <c r="C1590" s="33" t="e">
        <f>VLOOKUP($B1590,大盤與近月台指!$A$4:$I$499,2,FALSE)</f>
        <v>#N/A</v>
      </c>
      <c r="D1590" s="34" t="e">
        <f>VLOOKUP($B1590,大盤與近月台指!$A$4:$I$499,3,FALSE)</f>
        <v>#N/A</v>
      </c>
      <c r="E1590" s="35" t="e">
        <f>VLOOKUP($B1590,大盤與近月台指!$A$4:$I$499,4,FALSE)</f>
        <v>#N/A</v>
      </c>
      <c r="F1590" s="33" t="e">
        <f>VLOOKUP($B1590,大盤與近月台指!$A$4:$I$499,5,FALSE)</f>
        <v>#N/A</v>
      </c>
      <c r="G1590" s="49" t="e">
        <f>VLOOKUP($B1590,三大法人買賣超!$A$4:$I$500,3,FALSE)</f>
        <v>#N/A</v>
      </c>
      <c r="H1590" s="34" t="e">
        <f>VLOOKUP($B1590,三大法人買賣超!$A$4:$I$500,5,FALSE)</f>
        <v>#N/A</v>
      </c>
      <c r="I1590" s="27" t="e">
        <f>VLOOKUP($B1590,三大法人買賣超!$A$4:$I$500,7,FALSE)</f>
        <v>#N/A</v>
      </c>
      <c r="J1590" s="27" t="e">
        <f>VLOOKUP($B1590,三大法人買賣超!$A$4:$I$500,9,FALSE)</f>
        <v>#N/A</v>
      </c>
      <c r="K1590" s="37">
        <f>新台幣匯率美元指數!B1591</f>
        <v>0</v>
      </c>
      <c r="L1590" s="38">
        <f>新台幣匯率美元指數!C1591</f>
        <v>0</v>
      </c>
      <c r="M1590" s="39">
        <f>新台幣匯率美元指數!D1591</f>
        <v>0</v>
      </c>
      <c r="N1590" s="27" t="e">
        <f>VLOOKUP($B1590,外資期貨未平倉口數!$A$4:$M$499,4,FALSE)</f>
        <v>#N/A</v>
      </c>
      <c r="O1590" s="27" t="e">
        <f>VLOOKUP($B1590,外資期貨未平倉口數!$A$4:$M$499,9,FALSE)</f>
        <v>#N/A</v>
      </c>
      <c r="P1590" s="27" t="e">
        <f>VLOOKUP($B1590,外資期貨未平倉口數!$A$4:$M$499,10,FALSE)</f>
        <v>#N/A</v>
      </c>
      <c r="Q1590" s="27" t="e">
        <f>VLOOKUP($B1590,外資期貨未平倉口數!$A$4:$M$499,11,FALSE)</f>
        <v>#N/A</v>
      </c>
      <c r="R1590" s="64" t="e">
        <f>VLOOKUP($B1590,選擇權未平倉餘額!$A$4:$I$500,6,FALSE)</f>
        <v>#N/A</v>
      </c>
      <c r="S1590" s="64" t="e">
        <f>VLOOKUP($B1590,選擇權未平倉餘額!$A$4:$I$500,7,FALSE)</f>
        <v>#N/A</v>
      </c>
      <c r="T1590" s="64" t="e">
        <f>VLOOKUP($B1590,選擇權未平倉餘額!$A$4:$I$500,8,FALSE)</f>
        <v>#N/A</v>
      </c>
      <c r="U1590" s="64" t="e">
        <f>VLOOKUP($B1590,選擇權未平倉餘額!$A$4:$I$500,9,FALSE)</f>
        <v>#N/A</v>
      </c>
      <c r="V1590" s="39" t="e">
        <f>VLOOKUP($B1590,臺指選擇權P_C_Ratios!$A$4:$C$500,3,FALSE)</f>
        <v>#N/A</v>
      </c>
      <c r="W1590" s="41" t="e">
        <f>VLOOKUP($B1590,散戶多空比!$A$6:$L$500,12,FALSE)</f>
        <v>#N/A</v>
      </c>
      <c r="X1590" s="40" t="e">
        <f>VLOOKUP($B1590,期貨大額交易人未沖銷部位!$A$4:$O$499,4,FALSE)</f>
        <v>#N/A</v>
      </c>
      <c r="Y1590" s="40" t="e">
        <f>VLOOKUP($B1590,期貨大額交易人未沖銷部位!$A$4:$O$499,7,FALSE)</f>
        <v>#N/A</v>
      </c>
      <c r="Z1590" s="40" t="e">
        <f>VLOOKUP($B1590,期貨大額交易人未沖銷部位!$A$4:$O$499,10,FALSE)</f>
        <v>#N/A</v>
      </c>
      <c r="AA1590" s="40" t="e">
        <f>VLOOKUP($B1590,期貨大額交易人未沖銷部位!$A$4:$O$499,13,FALSE)</f>
        <v>#N/A</v>
      </c>
      <c r="AB1590" s="40" t="e">
        <f>VLOOKUP($B1590,期貨大額交易人未沖銷部位!$A$4:$O$499,14,FALSE)</f>
        <v>#N/A</v>
      </c>
      <c r="AC1590" s="40" t="e">
        <f>VLOOKUP($B1590,期貨大額交易人未沖銷部位!$A$4:$O$499,15,FALSE)</f>
        <v>#N/A</v>
      </c>
      <c r="AD1590" s="33" t="e">
        <f>VLOOKUP($B1590,三大美股走勢!$A$4:$J$495,4,FALSE)</f>
        <v>#N/A</v>
      </c>
      <c r="AE1590" s="33" t="e">
        <f>VLOOKUP($B1590,三大美股走勢!$A$4:$J$495,7,FALSE)</f>
        <v>#N/A</v>
      </c>
      <c r="AF1590" s="33" t="e">
        <f>VLOOKUP($B1590,三大美股走勢!$A$4:$J$495,10,FALSE)</f>
        <v>#N/A</v>
      </c>
    </row>
    <row r="1591" spans="2:32">
      <c r="B1591" s="32">
        <v>44370</v>
      </c>
      <c r="C1591" s="33" t="e">
        <f>VLOOKUP($B1591,大盤與近月台指!$A$4:$I$499,2,FALSE)</f>
        <v>#N/A</v>
      </c>
      <c r="D1591" s="34" t="e">
        <f>VLOOKUP($B1591,大盤與近月台指!$A$4:$I$499,3,FALSE)</f>
        <v>#N/A</v>
      </c>
      <c r="E1591" s="35" t="e">
        <f>VLOOKUP($B1591,大盤與近月台指!$A$4:$I$499,4,FALSE)</f>
        <v>#N/A</v>
      </c>
      <c r="F1591" s="33" t="e">
        <f>VLOOKUP($B1591,大盤與近月台指!$A$4:$I$499,5,FALSE)</f>
        <v>#N/A</v>
      </c>
      <c r="G1591" s="49" t="e">
        <f>VLOOKUP($B1591,三大法人買賣超!$A$4:$I$500,3,FALSE)</f>
        <v>#N/A</v>
      </c>
      <c r="H1591" s="34" t="e">
        <f>VLOOKUP($B1591,三大法人買賣超!$A$4:$I$500,5,FALSE)</f>
        <v>#N/A</v>
      </c>
      <c r="I1591" s="27" t="e">
        <f>VLOOKUP($B1591,三大法人買賣超!$A$4:$I$500,7,FALSE)</f>
        <v>#N/A</v>
      </c>
      <c r="J1591" s="27" t="e">
        <f>VLOOKUP($B1591,三大法人買賣超!$A$4:$I$500,9,FALSE)</f>
        <v>#N/A</v>
      </c>
      <c r="K1591" s="37">
        <f>新台幣匯率美元指數!B1592</f>
        <v>0</v>
      </c>
      <c r="L1591" s="38">
        <f>新台幣匯率美元指數!C1592</f>
        <v>0</v>
      </c>
      <c r="M1591" s="39">
        <f>新台幣匯率美元指數!D1592</f>
        <v>0</v>
      </c>
      <c r="N1591" s="27" t="e">
        <f>VLOOKUP($B1591,外資期貨未平倉口數!$A$4:$M$499,4,FALSE)</f>
        <v>#N/A</v>
      </c>
      <c r="O1591" s="27" t="e">
        <f>VLOOKUP($B1591,外資期貨未平倉口數!$A$4:$M$499,9,FALSE)</f>
        <v>#N/A</v>
      </c>
      <c r="P1591" s="27" t="e">
        <f>VLOOKUP($B1591,外資期貨未平倉口數!$A$4:$M$499,10,FALSE)</f>
        <v>#N/A</v>
      </c>
      <c r="Q1591" s="27" t="e">
        <f>VLOOKUP($B1591,外資期貨未平倉口數!$A$4:$M$499,11,FALSE)</f>
        <v>#N/A</v>
      </c>
      <c r="R1591" s="64" t="e">
        <f>VLOOKUP($B1591,選擇權未平倉餘額!$A$4:$I$500,6,FALSE)</f>
        <v>#N/A</v>
      </c>
      <c r="S1591" s="64" t="e">
        <f>VLOOKUP($B1591,選擇權未平倉餘額!$A$4:$I$500,7,FALSE)</f>
        <v>#N/A</v>
      </c>
      <c r="T1591" s="64" t="e">
        <f>VLOOKUP($B1591,選擇權未平倉餘額!$A$4:$I$500,8,FALSE)</f>
        <v>#N/A</v>
      </c>
      <c r="U1591" s="64" t="e">
        <f>VLOOKUP($B1591,選擇權未平倉餘額!$A$4:$I$500,9,FALSE)</f>
        <v>#N/A</v>
      </c>
      <c r="V1591" s="39" t="e">
        <f>VLOOKUP($B1591,臺指選擇權P_C_Ratios!$A$4:$C$500,3,FALSE)</f>
        <v>#N/A</v>
      </c>
      <c r="W1591" s="41" t="e">
        <f>VLOOKUP($B1591,散戶多空比!$A$6:$L$500,12,FALSE)</f>
        <v>#N/A</v>
      </c>
      <c r="X1591" s="40" t="e">
        <f>VLOOKUP($B1591,期貨大額交易人未沖銷部位!$A$4:$O$499,4,FALSE)</f>
        <v>#N/A</v>
      </c>
      <c r="Y1591" s="40" t="e">
        <f>VLOOKUP($B1591,期貨大額交易人未沖銷部位!$A$4:$O$499,7,FALSE)</f>
        <v>#N/A</v>
      </c>
      <c r="Z1591" s="40" t="e">
        <f>VLOOKUP($B1591,期貨大額交易人未沖銷部位!$A$4:$O$499,10,FALSE)</f>
        <v>#N/A</v>
      </c>
      <c r="AA1591" s="40" t="e">
        <f>VLOOKUP($B1591,期貨大額交易人未沖銷部位!$A$4:$O$499,13,FALSE)</f>
        <v>#N/A</v>
      </c>
      <c r="AB1591" s="40" t="e">
        <f>VLOOKUP($B1591,期貨大額交易人未沖銷部位!$A$4:$O$499,14,FALSE)</f>
        <v>#N/A</v>
      </c>
      <c r="AC1591" s="40" t="e">
        <f>VLOOKUP($B1591,期貨大額交易人未沖銷部位!$A$4:$O$499,15,FALSE)</f>
        <v>#N/A</v>
      </c>
      <c r="AD1591" s="33" t="e">
        <f>VLOOKUP($B1591,三大美股走勢!$A$4:$J$495,4,FALSE)</f>
        <v>#N/A</v>
      </c>
      <c r="AE1591" s="33" t="e">
        <f>VLOOKUP($B1591,三大美股走勢!$A$4:$J$495,7,FALSE)</f>
        <v>#N/A</v>
      </c>
      <c r="AF1591" s="33" t="e">
        <f>VLOOKUP($B1591,三大美股走勢!$A$4:$J$495,10,FALSE)</f>
        <v>#N/A</v>
      </c>
    </row>
    <row r="1592" spans="2:32">
      <c r="B1592" s="32">
        <v>44371</v>
      </c>
      <c r="C1592" s="33" t="e">
        <f>VLOOKUP($B1592,大盤與近月台指!$A$4:$I$499,2,FALSE)</f>
        <v>#N/A</v>
      </c>
      <c r="D1592" s="34" t="e">
        <f>VLOOKUP($B1592,大盤與近月台指!$A$4:$I$499,3,FALSE)</f>
        <v>#N/A</v>
      </c>
      <c r="E1592" s="35" t="e">
        <f>VLOOKUP($B1592,大盤與近月台指!$A$4:$I$499,4,FALSE)</f>
        <v>#N/A</v>
      </c>
      <c r="F1592" s="33" t="e">
        <f>VLOOKUP($B1592,大盤與近月台指!$A$4:$I$499,5,FALSE)</f>
        <v>#N/A</v>
      </c>
      <c r="G1592" s="49" t="e">
        <f>VLOOKUP($B1592,三大法人買賣超!$A$4:$I$500,3,FALSE)</f>
        <v>#N/A</v>
      </c>
      <c r="H1592" s="34" t="e">
        <f>VLOOKUP($B1592,三大法人買賣超!$A$4:$I$500,5,FALSE)</f>
        <v>#N/A</v>
      </c>
      <c r="I1592" s="27" t="e">
        <f>VLOOKUP($B1592,三大法人買賣超!$A$4:$I$500,7,FALSE)</f>
        <v>#N/A</v>
      </c>
      <c r="J1592" s="27" t="e">
        <f>VLOOKUP($B1592,三大法人買賣超!$A$4:$I$500,9,FALSE)</f>
        <v>#N/A</v>
      </c>
      <c r="K1592" s="37">
        <f>新台幣匯率美元指數!B1593</f>
        <v>0</v>
      </c>
      <c r="L1592" s="38">
        <f>新台幣匯率美元指數!C1593</f>
        <v>0</v>
      </c>
      <c r="M1592" s="39">
        <f>新台幣匯率美元指數!D1593</f>
        <v>0</v>
      </c>
      <c r="N1592" s="27" t="e">
        <f>VLOOKUP($B1592,外資期貨未平倉口數!$A$4:$M$499,4,FALSE)</f>
        <v>#N/A</v>
      </c>
      <c r="O1592" s="27" t="e">
        <f>VLOOKUP($B1592,外資期貨未平倉口數!$A$4:$M$499,9,FALSE)</f>
        <v>#N/A</v>
      </c>
      <c r="P1592" s="27" t="e">
        <f>VLOOKUP($B1592,外資期貨未平倉口數!$A$4:$M$499,10,FALSE)</f>
        <v>#N/A</v>
      </c>
      <c r="Q1592" s="27" t="e">
        <f>VLOOKUP($B1592,外資期貨未平倉口數!$A$4:$M$499,11,FALSE)</f>
        <v>#N/A</v>
      </c>
      <c r="R1592" s="64" t="e">
        <f>VLOOKUP($B1592,選擇權未平倉餘額!$A$4:$I$500,6,FALSE)</f>
        <v>#N/A</v>
      </c>
      <c r="S1592" s="64" t="e">
        <f>VLOOKUP($B1592,選擇權未平倉餘額!$A$4:$I$500,7,FALSE)</f>
        <v>#N/A</v>
      </c>
      <c r="T1592" s="64" t="e">
        <f>VLOOKUP($B1592,選擇權未平倉餘額!$A$4:$I$500,8,FALSE)</f>
        <v>#N/A</v>
      </c>
      <c r="U1592" s="64" t="e">
        <f>VLOOKUP($B1592,選擇權未平倉餘額!$A$4:$I$500,9,FALSE)</f>
        <v>#N/A</v>
      </c>
      <c r="V1592" s="39" t="e">
        <f>VLOOKUP($B1592,臺指選擇權P_C_Ratios!$A$4:$C$500,3,FALSE)</f>
        <v>#N/A</v>
      </c>
      <c r="W1592" s="41" t="e">
        <f>VLOOKUP($B1592,散戶多空比!$A$6:$L$500,12,FALSE)</f>
        <v>#N/A</v>
      </c>
      <c r="X1592" s="40" t="e">
        <f>VLOOKUP($B1592,期貨大額交易人未沖銷部位!$A$4:$O$499,4,FALSE)</f>
        <v>#N/A</v>
      </c>
      <c r="Y1592" s="40" t="e">
        <f>VLOOKUP($B1592,期貨大額交易人未沖銷部位!$A$4:$O$499,7,FALSE)</f>
        <v>#N/A</v>
      </c>
      <c r="Z1592" s="40" t="e">
        <f>VLOOKUP($B1592,期貨大額交易人未沖銷部位!$A$4:$O$499,10,FALSE)</f>
        <v>#N/A</v>
      </c>
      <c r="AA1592" s="40" t="e">
        <f>VLOOKUP($B1592,期貨大額交易人未沖銷部位!$A$4:$O$499,13,FALSE)</f>
        <v>#N/A</v>
      </c>
      <c r="AB1592" s="40" t="e">
        <f>VLOOKUP($B1592,期貨大額交易人未沖銷部位!$A$4:$O$499,14,FALSE)</f>
        <v>#N/A</v>
      </c>
      <c r="AC1592" s="40" t="e">
        <f>VLOOKUP($B1592,期貨大額交易人未沖銷部位!$A$4:$O$499,15,FALSE)</f>
        <v>#N/A</v>
      </c>
      <c r="AD1592" s="33" t="e">
        <f>VLOOKUP($B1592,三大美股走勢!$A$4:$J$495,4,FALSE)</f>
        <v>#N/A</v>
      </c>
      <c r="AE1592" s="33" t="e">
        <f>VLOOKUP($B1592,三大美股走勢!$A$4:$J$495,7,FALSE)</f>
        <v>#N/A</v>
      </c>
      <c r="AF1592" s="33" t="e">
        <f>VLOOKUP($B1592,三大美股走勢!$A$4:$J$495,10,FALSE)</f>
        <v>#N/A</v>
      </c>
    </row>
    <row r="1593" spans="2:32">
      <c r="B1593" s="32">
        <v>44372</v>
      </c>
      <c r="C1593" s="33" t="e">
        <f>VLOOKUP($B1593,大盤與近月台指!$A$4:$I$499,2,FALSE)</f>
        <v>#N/A</v>
      </c>
      <c r="D1593" s="34" t="e">
        <f>VLOOKUP($B1593,大盤與近月台指!$A$4:$I$499,3,FALSE)</f>
        <v>#N/A</v>
      </c>
      <c r="E1593" s="35" t="e">
        <f>VLOOKUP($B1593,大盤與近月台指!$A$4:$I$499,4,FALSE)</f>
        <v>#N/A</v>
      </c>
      <c r="F1593" s="33" t="e">
        <f>VLOOKUP($B1593,大盤與近月台指!$A$4:$I$499,5,FALSE)</f>
        <v>#N/A</v>
      </c>
      <c r="G1593" s="49" t="e">
        <f>VLOOKUP($B1593,三大法人買賣超!$A$4:$I$500,3,FALSE)</f>
        <v>#N/A</v>
      </c>
      <c r="H1593" s="34" t="e">
        <f>VLOOKUP($B1593,三大法人買賣超!$A$4:$I$500,5,FALSE)</f>
        <v>#N/A</v>
      </c>
      <c r="I1593" s="27" t="e">
        <f>VLOOKUP($B1593,三大法人買賣超!$A$4:$I$500,7,FALSE)</f>
        <v>#N/A</v>
      </c>
      <c r="J1593" s="27" t="e">
        <f>VLOOKUP($B1593,三大法人買賣超!$A$4:$I$500,9,FALSE)</f>
        <v>#N/A</v>
      </c>
      <c r="K1593" s="37">
        <f>新台幣匯率美元指數!B1594</f>
        <v>0</v>
      </c>
      <c r="L1593" s="38">
        <f>新台幣匯率美元指數!C1594</f>
        <v>0</v>
      </c>
      <c r="M1593" s="39">
        <f>新台幣匯率美元指數!D1594</f>
        <v>0</v>
      </c>
      <c r="N1593" s="27" t="e">
        <f>VLOOKUP($B1593,外資期貨未平倉口數!$A$4:$M$499,4,FALSE)</f>
        <v>#N/A</v>
      </c>
      <c r="O1593" s="27" t="e">
        <f>VLOOKUP($B1593,外資期貨未平倉口數!$A$4:$M$499,9,FALSE)</f>
        <v>#N/A</v>
      </c>
      <c r="P1593" s="27" t="e">
        <f>VLOOKUP($B1593,外資期貨未平倉口數!$A$4:$M$499,10,FALSE)</f>
        <v>#N/A</v>
      </c>
      <c r="Q1593" s="27" t="e">
        <f>VLOOKUP($B1593,外資期貨未平倉口數!$A$4:$M$499,11,FALSE)</f>
        <v>#N/A</v>
      </c>
      <c r="R1593" s="64" t="e">
        <f>VLOOKUP($B1593,選擇權未平倉餘額!$A$4:$I$500,6,FALSE)</f>
        <v>#N/A</v>
      </c>
      <c r="S1593" s="64" t="e">
        <f>VLOOKUP($B1593,選擇權未平倉餘額!$A$4:$I$500,7,FALSE)</f>
        <v>#N/A</v>
      </c>
      <c r="T1593" s="64" t="e">
        <f>VLOOKUP($B1593,選擇權未平倉餘額!$A$4:$I$500,8,FALSE)</f>
        <v>#N/A</v>
      </c>
      <c r="U1593" s="64" t="e">
        <f>VLOOKUP($B1593,選擇權未平倉餘額!$A$4:$I$500,9,FALSE)</f>
        <v>#N/A</v>
      </c>
      <c r="V1593" s="39" t="e">
        <f>VLOOKUP($B1593,臺指選擇權P_C_Ratios!$A$4:$C$500,3,FALSE)</f>
        <v>#N/A</v>
      </c>
      <c r="W1593" s="41" t="e">
        <f>VLOOKUP($B1593,散戶多空比!$A$6:$L$500,12,FALSE)</f>
        <v>#N/A</v>
      </c>
      <c r="X1593" s="40" t="e">
        <f>VLOOKUP($B1593,期貨大額交易人未沖銷部位!$A$4:$O$499,4,FALSE)</f>
        <v>#N/A</v>
      </c>
      <c r="Y1593" s="40" t="e">
        <f>VLOOKUP($B1593,期貨大額交易人未沖銷部位!$A$4:$O$499,7,FALSE)</f>
        <v>#N/A</v>
      </c>
      <c r="Z1593" s="40" t="e">
        <f>VLOOKUP($B1593,期貨大額交易人未沖銷部位!$A$4:$O$499,10,FALSE)</f>
        <v>#N/A</v>
      </c>
      <c r="AA1593" s="40" t="e">
        <f>VLOOKUP($B1593,期貨大額交易人未沖銷部位!$A$4:$O$499,13,FALSE)</f>
        <v>#N/A</v>
      </c>
      <c r="AB1593" s="40" t="e">
        <f>VLOOKUP($B1593,期貨大額交易人未沖銷部位!$A$4:$O$499,14,FALSE)</f>
        <v>#N/A</v>
      </c>
      <c r="AC1593" s="40" t="e">
        <f>VLOOKUP($B1593,期貨大額交易人未沖銷部位!$A$4:$O$499,15,FALSE)</f>
        <v>#N/A</v>
      </c>
      <c r="AD1593" s="33" t="e">
        <f>VLOOKUP($B1593,三大美股走勢!$A$4:$J$495,4,FALSE)</f>
        <v>#N/A</v>
      </c>
      <c r="AE1593" s="33" t="e">
        <f>VLOOKUP($B1593,三大美股走勢!$A$4:$J$495,7,FALSE)</f>
        <v>#N/A</v>
      </c>
      <c r="AF1593" s="33" t="e">
        <f>VLOOKUP($B1593,三大美股走勢!$A$4:$J$495,10,FALSE)</f>
        <v>#N/A</v>
      </c>
    </row>
    <row r="1594" spans="2:32">
      <c r="B1594" s="32">
        <v>44373</v>
      </c>
      <c r="C1594" s="33" t="e">
        <f>VLOOKUP($B1594,大盤與近月台指!$A$4:$I$499,2,FALSE)</f>
        <v>#N/A</v>
      </c>
      <c r="D1594" s="34" t="e">
        <f>VLOOKUP($B1594,大盤與近月台指!$A$4:$I$499,3,FALSE)</f>
        <v>#N/A</v>
      </c>
      <c r="E1594" s="35" t="e">
        <f>VLOOKUP($B1594,大盤與近月台指!$A$4:$I$499,4,FALSE)</f>
        <v>#N/A</v>
      </c>
      <c r="F1594" s="33" t="e">
        <f>VLOOKUP($B1594,大盤與近月台指!$A$4:$I$499,5,FALSE)</f>
        <v>#N/A</v>
      </c>
      <c r="G1594" s="49" t="e">
        <f>VLOOKUP($B1594,三大法人買賣超!$A$4:$I$500,3,FALSE)</f>
        <v>#N/A</v>
      </c>
      <c r="H1594" s="34" t="e">
        <f>VLOOKUP($B1594,三大法人買賣超!$A$4:$I$500,5,FALSE)</f>
        <v>#N/A</v>
      </c>
      <c r="I1594" s="27" t="e">
        <f>VLOOKUP($B1594,三大法人買賣超!$A$4:$I$500,7,FALSE)</f>
        <v>#N/A</v>
      </c>
      <c r="J1594" s="27" t="e">
        <f>VLOOKUP($B1594,三大法人買賣超!$A$4:$I$500,9,FALSE)</f>
        <v>#N/A</v>
      </c>
      <c r="K1594" s="37">
        <f>新台幣匯率美元指數!B1595</f>
        <v>0</v>
      </c>
      <c r="L1594" s="38">
        <f>新台幣匯率美元指數!C1595</f>
        <v>0</v>
      </c>
      <c r="M1594" s="39">
        <f>新台幣匯率美元指數!D1595</f>
        <v>0</v>
      </c>
      <c r="N1594" s="27" t="e">
        <f>VLOOKUP($B1594,外資期貨未平倉口數!$A$4:$M$499,4,FALSE)</f>
        <v>#N/A</v>
      </c>
      <c r="O1594" s="27" t="e">
        <f>VLOOKUP($B1594,外資期貨未平倉口數!$A$4:$M$499,9,FALSE)</f>
        <v>#N/A</v>
      </c>
      <c r="P1594" s="27" t="e">
        <f>VLOOKUP($B1594,外資期貨未平倉口數!$A$4:$M$499,10,FALSE)</f>
        <v>#N/A</v>
      </c>
      <c r="Q1594" s="27" t="e">
        <f>VLOOKUP($B1594,外資期貨未平倉口數!$A$4:$M$499,11,FALSE)</f>
        <v>#N/A</v>
      </c>
      <c r="R1594" s="64" t="e">
        <f>VLOOKUP($B1594,選擇權未平倉餘額!$A$4:$I$500,6,FALSE)</f>
        <v>#N/A</v>
      </c>
      <c r="S1594" s="64" t="e">
        <f>VLOOKUP($B1594,選擇權未平倉餘額!$A$4:$I$500,7,FALSE)</f>
        <v>#N/A</v>
      </c>
      <c r="T1594" s="64" t="e">
        <f>VLOOKUP($B1594,選擇權未平倉餘額!$A$4:$I$500,8,FALSE)</f>
        <v>#N/A</v>
      </c>
      <c r="U1594" s="64" t="e">
        <f>VLOOKUP($B1594,選擇權未平倉餘額!$A$4:$I$500,9,FALSE)</f>
        <v>#N/A</v>
      </c>
      <c r="V1594" s="39" t="e">
        <f>VLOOKUP($B1594,臺指選擇權P_C_Ratios!$A$4:$C$500,3,FALSE)</f>
        <v>#N/A</v>
      </c>
      <c r="W1594" s="41" t="e">
        <f>VLOOKUP($B1594,散戶多空比!$A$6:$L$500,12,FALSE)</f>
        <v>#N/A</v>
      </c>
      <c r="X1594" s="40" t="e">
        <f>VLOOKUP($B1594,期貨大額交易人未沖銷部位!$A$4:$O$499,4,FALSE)</f>
        <v>#N/A</v>
      </c>
      <c r="Y1594" s="40" t="e">
        <f>VLOOKUP($B1594,期貨大額交易人未沖銷部位!$A$4:$O$499,7,FALSE)</f>
        <v>#N/A</v>
      </c>
      <c r="Z1594" s="40" t="e">
        <f>VLOOKUP($B1594,期貨大額交易人未沖銷部位!$A$4:$O$499,10,FALSE)</f>
        <v>#N/A</v>
      </c>
      <c r="AA1594" s="40" t="e">
        <f>VLOOKUP($B1594,期貨大額交易人未沖銷部位!$A$4:$O$499,13,FALSE)</f>
        <v>#N/A</v>
      </c>
      <c r="AB1594" s="40" t="e">
        <f>VLOOKUP($B1594,期貨大額交易人未沖銷部位!$A$4:$O$499,14,FALSE)</f>
        <v>#N/A</v>
      </c>
      <c r="AC1594" s="40" t="e">
        <f>VLOOKUP($B1594,期貨大額交易人未沖銷部位!$A$4:$O$499,15,FALSE)</f>
        <v>#N/A</v>
      </c>
      <c r="AD1594" s="33" t="e">
        <f>VLOOKUP($B1594,三大美股走勢!$A$4:$J$495,4,FALSE)</f>
        <v>#N/A</v>
      </c>
      <c r="AE1594" s="33" t="e">
        <f>VLOOKUP($B1594,三大美股走勢!$A$4:$J$495,7,FALSE)</f>
        <v>#N/A</v>
      </c>
      <c r="AF1594" s="33" t="e">
        <f>VLOOKUP($B1594,三大美股走勢!$A$4:$J$495,10,FALSE)</f>
        <v>#N/A</v>
      </c>
    </row>
    <row r="1595" spans="2:32">
      <c r="B1595" s="32">
        <v>44374</v>
      </c>
      <c r="C1595" s="33" t="e">
        <f>VLOOKUP($B1595,大盤與近月台指!$A$4:$I$499,2,FALSE)</f>
        <v>#N/A</v>
      </c>
      <c r="D1595" s="34" t="e">
        <f>VLOOKUP($B1595,大盤與近月台指!$A$4:$I$499,3,FALSE)</f>
        <v>#N/A</v>
      </c>
      <c r="E1595" s="35" t="e">
        <f>VLOOKUP($B1595,大盤與近月台指!$A$4:$I$499,4,FALSE)</f>
        <v>#N/A</v>
      </c>
      <c r="F1595" s="33" t="e">
        <f>VLOOKUP($B1595,大盤與近月台指!$A$4:$I$499,5,FALSE)</f>
        <v>#N/A</v>
      </c>
      <c r="G1595" s="49" t="e">
        <f>VLOOKUP($B1595,三大法人買賣超!$A$4:$I$500,3,FALSE)</f>
        <v>#N/A</v>
      </c>
      <c r="H1595" s="34" t="e">
        <f>VLOOKUP($B1595,三大法人買賣超!$A$4:$I$500,5,FALSE)</f>
        <v>#N/A</v>
      </c>
      <c r="I1595" s="27" t="e">
        <f>VLOOKUP($B1595,三大法人買賣超!$A$4:$I$500,7,FALSE)</f>
        <v>#N/A</v>
      </c>
      <c r="J1595" s="27" t="e">
        <f>VLOOKUP($B1595,三大法人買賣超!$A$4:$I$500,9,FALSE)</f>
        <v>#N/A</v>
      </c>
      <c r="K1595" s="37">
        <f>新台幣匯率美元指數!B1596</f>
        <v>0</v>
      </c>
      <c r="L1595" s="38">
        <f>新台幣匯率美元指數!C1596</f>
        <v>0</v>
      </c>
      <c r="M1595" s="39">
        <f>新台幣匯率美元指數!D1596</f>
        <v>0</v>
      </c>
      <c r="N1595" s="27" t="e">
        <f>VLOOKUP($B1595,外資期貨未平倉口數!$A$4:$M$499,4,FALSE)</f>
        <v>#N/A</v>
      </c>
      <c r="O1595" s="27" t="e">
        <f>VLOOKUP($B1595,外資期貨未平倉口數!$A$4:$M$499,9,FALSE)</f>
        <v>#N/A</v>
      </c>
      <c r="P1595" s="27" t="e">
        <f>VLOOKUP($B1595,外資期貨未平倉口數!$A$4:$M$499,10,FALSE)</f>
        <v>#N/A</v>
      </c>
      <c r="Q1595" s="27" t="e">
        <f>VLOOKUP($B1595,外資期貨未平倉口數!$A$4:$M$499,11,FALSE)</f>
        <v>#N/A</v>
      </c>
      <c r="R1595" s="64" t="e">
        <f>VLOOKUP($B1595,選擇權未平倉餘額!$A$4:$I$500,6,FALSE)</f>
        <v>#N/A</v>
      </c>
      <c r="S1595" s="64" t="e">
        <f>VLOOKUP($B1595,選擇權未平倉餘額!$A$4:$I$500,7,FALSE)</f>
        <v>#N/A</v>
      </c>
      <c r="T1595" s="64" t="e">
        <f>VLOOKUP($B1595,選擇權未平倉餘額!$A$4:$I$500,8,FALSE)</f>
        <v>#N/A</v>
      </c>
      <c r="U1595" s="64" t="e">
        <f>VLOOKUP($B1595,選擇權未平倉餘額!$A$4:$I$500,9,FALSE)</f>
        <v>#N/A</v>
      </c>
      <c r="V1595" s="39" t="e">
        <f>VLOOKUP($B1595,臺指選擇權P_C_Ratios!$A$4:$C$500,3,FALSE)</f>
        <v>#N/A</v>
      </c>
      <c r="W1595" s="41" t="e">
        <f>VLOOKUP($B1595,散戶多空比!$A$6:$L$500,12,FALSE)</f>
        <v>#N/A</v>
      </c>
      <c r="X1595" s="40" t="e">
        <f>VLOOKUP($B1595,期貨大額交易人未沖銷部位!$A$4:$O$499,4,FALSE)</f>
        <v>#N/A</v>
      </c>
      <c r="Y1595" s="40" t="e">
        <f>VLOOKUP($B1595,期貨大額交易人未沖銷部位!$A$4:$O$499,7,FALSE)</f>
        <v>#N/A</v>
      </c>
      <c r="Z1595" s="40" t="e">
        <f>VLOOKUP($B1595,期貨大額交易人未沖銷部位!$A$4:$O$499,10,FALSE)</f>
        <v>#N/A</v>
      </c>
      <c r="AA1595" s="40" t="e">
        <f>VLOOKUP($B1595,期貨大額交易人未沖銷部位!$A$4:$O$499,13,FALSE)</f>
        <v>#N/A</v>
      </c>
      <c r="AB1595" s="40" t="e">
        <f>VLOOKUP($B1595,期貨大額交易人未沖銷部位!$A$4:$O$499,14,FALSE)</f>
        <v>#N/A</v>
      </c>
      <c r="AC1595" s="40" t="e">
        <f>VLOOKUP($B1595,期貨大額交易人未沖銷部位!$A$4:$O$499,15,FALSE)</f>
        <v>#N/A</v>
      </c>
      <c r="AD1595" s="33" t="e">
        <f>VLOOKUP($B1595,三大美股走勢!$A$4:$J$495,4,FALSE)</f>
        <v>#N/A</v>
      </c>
      <c r="AE1595" s="33" t="e">
        <f>VLOOKUP($B1595,三大美股走勢!$A$4:$J$495,7,FALSE)</f>
        <v>#N/A</v>
      </c>
      <c r="AF1595" s="33" t="e">
        <f>VLOOKUP($B1595,三大美股走勢!$A$4:$J$495,10,FALSE)</f>
        <v>#N/A</v>
      </c>
    </row>
    <row r="1596" spans="2:32">
      <c r="B1596" s="32">
        <v>44375</v>
      </c>
      <c r="C1596" s="33" t="e">
        <f>VLOOKUP($B1596,大盤與近月台指!$A$4:$I$499,2,FALSE)</f>
        <v>#N/A</v>
      </c>
      <c r="D1596" s="34" t="e">
        <f>VLOOKUP($B1596,大盤與近月台指!$A$4:$I$499,3,FALSE)</f>
        <v>#N/A</v>
      </c>
      <c r="E1596" s="35" t="e">
        <f>VLOOKUP($B1596,大盤與近月台指!$A$4:$I$499,4,FALSE)</f>
        <v>#N/A</v>
      </c>
      <c r="F1596" s="33" t="e">
        <f>VLOOKUP($B1596,大盤與近月台指!$A$4:$I$499,5,FALSE)</f>
        <v>#N/A</v>
      </c>
      <c r="G1596" s="49" t="e">
        <f>VLOOKUP($B1596,三大法人買賣超!$A$4:$I$500,3,FALSE)</f>
        <v>#N/A</v>
      </c>
      <c r="H1596" s="34" t="e">
        <f>VLOOKUP($B1596,三大法人買賣超!$A$4:$I$500,5,FALSE)</f>
        <v>#N/A</v>
      </c>
      <c r="I1596" s="27" t="e">
        <f>VLOOKUP($B1596,三大法人買賣超!$A$4:$I$500,7,FALSE)</f>
        <v>#N/A</v>
      </c>
      <c r="J1596" s="27" t="e">
        <f>VLOOKUP($B1596,三大法人買賣超!$A$4:$I$500,9,FALSE)</f>
        <v>#N/A</v>
      </c>
      <c r="K1596" s="37">
        <f>新台幣匯率美元指數!B1597</f>
        <v>0</v>
      </c>
      <c r="L1596" s="38">
        <f>新台幣匯率美元指數!C1597</f>
        <v>0</v>
      </c>
      <c r="M1596" s="39">
        <f>新台幣匯率美元指數!D1597</f>
        <v>0</v>
      </c>
      <c r="N1596" s="27" t="e">
        <f>VLOOKUP($B1596,外資期貨未平倉口數!$A$4:$M$499,4,FALSE)</f>
        <v>#N/A</v>
      </c>
      <c r="O1596" s="27" t="e">
        <f>VLOOKUP($B1596,外資期貨未平倉口數!$A$4:$M$499,9,FALSE)</f>
        <v>#N/A</v>
      </c>
      <c r="P1596" s="27" t="e">
        <f>VLOOKUP($B1596,外資期貨未平倉口數!$A$4:$M$499,10,FALSE)</f>
        <v>#N/A</v>
      </c>
      <c r="Q1596" s="27" t="e">
        <f>VLOOKUP($B1596,外資期貨未平倉口數!$A$4:$M$499,11,FALSE)</f>
        <v>#N/A</v>
      </c>
      <c r="R1596" s="64" t="e">
        <f>VLOOKUP($B1596,選擇權未平倉餘額!$A$4:$I$500,6,FALSE)</f>
        <v>#N/A</v>
      </c>
      <c r="S1596" s="64" t="e">
        <f>VLOOKUP($B1596,選擇權未平倉餘額!$A$4:$I$500,7,FALSE)</f>
        <v>#N/A</v>
      </c>
      <c r="T1596" s="64" t="e">
        <f>VLOOKUP($B1596,選擇權未平倉餘額!$A$4:$I$500,8,FALSE)</f>
        <v>#N/A</v>
      </c>
      <c r="U1596" s="64" t="e">
        <f>VLOOKUP($B1596,選擇權未平倉餘額!$A$4:$I$500,9,FALSE)</f>
        <v>#N/A</v>
      </c>
      <c r="V1596" s="39" t="e">
        <f>VLOOKUP($B1596,臺指選擇權P_C_Ratios!$A$4:$C$500,3,FALSE)</f>
        <v>#N/A</v>
      </c>
      <c r="W1596" s="41" t="e">
        <f>VLOOKUP($B1596,散戶多空比!$A$6:$L$500,12,FALSE)</f>
        <v>#N/A</v>
      </c>
      <c r="X1596" s="40" t="e">
        <f>VLOOKUP($B1596,期貨大額交易人未沖銷部位!$A$4:$O$499,4,FALSE)</f>
        <v>#N/A</v>
      </c>
      <c r="Y1596" s="40" t="e">
        <f>VLOOKUP($B1596,期貨大額交易人未沖銷部位!$A$4:$O$499,7,FALSE)</f>
        <v>#N/A</v>
      </c>
      <c r="Z1596" s="40" t="e">
        <f>VLOOKUP($B1596,期貨大額交易人未沖銷部位!$A$4:$O$499,10,FALSE)</f>
        <v>#N/A</v>
      </c>
      <c r="AA1596" s="40" t="e">
        <f>VLOOKUP($B1596,期貨大額交易人未沖銷部位!$A$4:$O$499,13,FALSE)</f>
        <v>#N/A</v>
      </c>
      <c r="AB1596" s="40" t="e">
        <f>VLOOKUP($B1596,期貨大額交易人未沖銷部位!$A$4:$O$499,14,FALSE)</f>
        <v>#N/A</v>
      </c>
      <c r="AC1596" s="40" t="e">
        <f>VLOOKUP($B1596,期貨大額交易人未沖銷部位!$A$4:$O$499,15,FALSE)</f>
        <v>#N/A</v>
      </c>
      <c r="AD1596" s="33" t="e">
        <f>VLOOKUP($B1596,三大美股走勢!$A$4:$J$495,4,FALSE)</f>
        <v>#N/A</v>
      </c>
      <c r="AE1596" s="33" t="e">
        <f>VLOOKUP($B1596,三大美股走勢!$A$4:$J$495,7,FALSE)</f>
        <v>#N/A</v>
      </c>
      <c r="AF1596" s="33" t="e">
        <f>VLOOKUP($B1596,三大美股走勢!$A$4:$J$495,10,FALSE)</f>
        <v>#N/A</v>
      </c>
    </row>
    <row r="1597" spans="2:32">
      <c r="B1597" s="32">
        <v>44376</v>
      </c>
      <c r="C1597" s="33" t="e">
        <f>VLOOKUP($B1597,大盤與近月台指!$A$4:$I$499,2,FALSE)</f>
        <v>#N/A</v>
      </c>
      <c r="D1597" s="34" t="e">
        <f>VLOOKUP($B1597,大盤與近月台指!$A$4:$I$499,3,FALSE)</f>
        <v>#N/A</v>
      </c>
      <c r="E1597" s="35" t="e">
        <f>VLOOKUP($B1597,大盤與近月台指!$A$4:$I$499,4,FALSE)</f>
        <v>#N/A</v>
      </c>
      <c r="F1597" s="33" t="e">
        <f>VLOOKUP($B1597,大盤與近月台指!$A$4:$I$499,5,FALSE)</f>
        <v>#N/A</v>
      </c>
      <c r="G1597" s="49" t="e">
        <f>VLOOKUP($B1597,三大法人買賣超!$A$4:$I$500,3,FALSE)</f>
        <v>#N/A</v>
      </c>
      <c r="H1597" s="34" t="e">
        <f>VLOOKUP($B1597,三大法人買賣超!$A$4:$I$500,5,FALSE)</f>
        <v>#N/A</v>
      </c>
      <c r="I1597" s="27" t="e">
        <f>VLOOKUP($B1597,三大法人買賣超!$A$4:$I$500,7,FALSE)</f>
        <v>#N/A</v>
      </c>
      <c r="J1597" s="27" t="e">
        <f>VLOOKUP($B1597,三大法人買賣超!$A$4:$I$500,9,FALSE)</f>
        <v>#N/A</v>
      </c>
      <c r="K1597" s="37">
        <f>新台幣匯率美元指數!B1598</f>
        <v>0</v>
      </c>
      <c r="L1597" s="38">
        <f>新台幣匯率美元指數!C1598</f>
        <v>0</v>
      </c>
      <c r="M1597" s="39">
        <f>新台幣匯率美元指數!D1598</f>
        <v>0</v>
      </c>
      <c r="N1597" s="27" t="e">
        <f>VLOOKUP($B1597,外資期貨未平倉口數!$A$4:$M$499,4,FALSE)</f>
        <v>#N/A</v>
      </c>
      <c r="O1597" s="27" t="e">
        <f>VLOOKUP($B1597,外資期貨未平倉口數!$A$4:$M$499,9,FALSE)</f>
        <v>#N/A</v>
      </c>
      <c r="P1597" s="27" t="e">
        <f>VLOOKUP($B1597,外資期貨未平倉口數!$A$4:$M$499,10,FALSE)</f>
        <v>#N/A</v>
      </c>
      <c r="Q1597" s="27" t="e">
        <f>VLOOKUP($B1597,外資期貨未平倉口數!$A$4:$M$499,11,FALSE)</f>
        <v>#N/A</v>
      </c>
      <c r="R1597" s="64" t="e">
        <f>VLOOKUP($B1597,選擇權未平倉餘額!$A$4:$I$500,6,FALSE)</f>
        <v>#N/A</v>
      </c>
      <c r="S1597" s="64" t="e">
        <f>VLOOKUP($B1597,選擇權未平倉餘額!$A$4:$I$500,7,FALSE)</f>
        <v>#N/A</v>
      </c>
      <c r="T1597" s="64" t="e">
        <f>VLOOKUP($B1597,選擇權未平倉餘額!$A$4:$I$500,8,FALSE)</f>
        <v>#N/A</v>
      </c>
      <c r="U1597" s="64" t="e">
        <f>VLOOKUP($B1597,選擇權未平倉餘額!$A$4:$I$500,9,FALSE)</f>
        <v>#N/A</v>
      </c>
      <c r="V1597" s="39" t="e">
        <f>VLOOKUP($B1597,臺指選擇權P_C_Ratios!$A$4:$C$500,3,FALSE)</f>
        <v>#N/A</v>
      </c>
      <c r="W1597" s="41" t="e">
        <f>VLOOKUP($B1597,散戶多空比!$A$6:$L$500,12,FALSE)</f>
        <v>#N/A</v>
      </c>
      <c r="X1597" s="40" t="e">
        <f>VLOOKUP($B1597,期貨大額交易人未沖銷部位!$A$4:$O$499,4,FALSE)</f>
        <v>#N/A</v>
      </c>
      <c r="Y1597" s="40" t="e">
        <f>VLOOKUP($B1597,期貨大額交易人未沖銷部位!$A$4:$O$499,7,FALSE)</f>
        <v>#N/A</v>
      </c>
      <c r="Z1597" s="40" t="e">
        <f>VLOOKUP($B1597,期貨大額交易人未沖銷部位!$A$4:$O$499,10,FALSE)</f>
        <v>#N/A</v>
      </c>
      <c r="AA1597" s="40" t="e">
        <f>VLOOKUP($B1597,期貨大額交易人未沖銷部位!$A$4:$O$499,13,FALSE)</f>
        <v>#N/A</v>
      </c>
      <c r="AB1597" s="40" t="e">
        <f>VLOOKUP($B1597,期貨大額交易人未沖銷部位!$A$4:$O$499,14,FALSE)</f>
        <v>#N/A</v>
      </c>
      <c r="AC1597" s="40" t="e">
        <f>VLOOKUP($B1597,期貨大額交易人未沖銷部位!$A$4:$O$499,15,FALSE)</f>
        <v>#N/A</v>
      </c>
      <c r="AD1597" s="33" t="e">
        <f>VLOOKUP($B1597,三大美股走勢!$A$4:$J$495,4,FALSE)</f>
        <v>#N/A</v>
      </c>
      <c r="AE1597" s="33" t="e">
        <f>VLOOKUP($B1597,三大美股走勢!$A$4:$J$495,7,FALSE)</f>
        <v>#N/A</v>
      </c>
      <c r="AF1597" s="33" t="e">
        <f>VLOOKUP($B1597,三大美股走勢!$A$4:$J$495,10,FALSE)</f>
        <v>#N/A</v>
      </c>
    </row>
    <row r="1598" spans="2:32">
      <c r="B1598" s="32">
        <v>44377</v>
      </c>
      <c r="C1598" s="33" t="e">
        <f>VLOOKUP($B1598,大盤與近月台指!$A$4:$I$499,2,FALSE)</f>
        <v>#N/A</v>
      </c>
      <c r="D1598" s="34" t="e">
        <f>VLOOKUP($B1598,大盤與近月台指!$A$4:$I$499,3,FALSE)</f>
        <v>#N/A</v>
      </c>
      <c r="E1598" s="35" t="e">
        <f>VLOOKUP($B1598,大盤與近月台指!$A$4:$I$499,4,FALSE)</f>
        <v>#N/A</v>
      </c>
      <c r="F1598" s="33" t="e">
        <f>VLOOKUP($B1598,大盤與近月台指!$A$4:$I$499,5,FALSE)</f>
        <v>#N/A</v>
      </c>
      <c r="G1598" s="49" t="e">
        <f>VLOOKUP($B1598,三大法人買賣超!$A$4:$I$500,3,FALSE)</f>
        <v>#N/A</v>
      </c>
      <c r="H1598" s="34" t="e">
        <f>VLOOKUP($B1598,三大法人買賣超!$A$4:$I$500,5,FALSE)</f>
        <v>#N/A</v>
      </c>
      <c r="I1598" s="27" t="e">
        <f>VLOOKUP($B1598,三大法人買賣超!$A$4:$I$500,7,FALSE)</f>
        <v>#N/A</v>
      </c>
      <c r="J1598" s="27" t="e">
        <f>VLOOKUP($B1598,三大法人買賣超!$A$4:$I$500,9,FALSE)</f>
        <v>#N/A</v>
      </c>
      <c r="K1598" s="37">
        <f>新台幣匯率美元指數!B1599</f>
        <v>0</v>
      </c>
      <c r="L1598" s="38">
        <f>新台幣匯率美元指數!C1599</f>
        <v>0</v>
      </c>
      <c r="M1598" s="39">
        <f>新台幣匯率美元指數!D1599</f>
        <v>0</v>
      </c>
      <c r="N1598" s="27" t="e">
        <f>VLOOKUP($B1598,外資期貨未平倉口數!$A$4:$M$499,4,FALSE)</f>
        <v>#N/A</v>
      </c>
      <c r="O1598" s="27" t="e">
        <f>VLOOKUP($B1598,外資期貨未平倉口數!$A$4:$M$499,9,FALSE)</f>
        <v>#N/A</v>
      </c>
      <c r="P1598" s="27" t="e">
        <f>VLOOKUP($B1598,外資期貨未平倉口數!$A$4:$M$499,10,FALSE)</f>
        <v>#N/A</v>
      </c>
      <c r="Q1598" s="27" t="e">
        <f>VLOOKUP($B1598,外資期貨未平倉口數!$A$4:$M$499,11,FALSE)</f>
        <v>#N/A</v>
      </c>
      <c r="R1598" s="64" t="e">
        <f>VLOOKUP($B1598,選擇權未平倉餘額!$A$4:$I$500,6,FALSE)</f>
        <v>#N/A</v>
      </c>
      <c r="S1598" s="64" t="e">
        <f>VLOOKUP($B1598,選擇權未平倉餘額!$A$4:$I$500,7,FALSE)</f>
        <v>#N/A</v>
      </c>
      <c r="T1598" s="64" t="e">
        <f>VLOOKUP($B1598,選擇權未平倉餘額!$A$4:$I$500,8,FALSE)</f>
        <v>#N/A</v>
      </c>
      <c r="U1598" s="64" t="e">
        <f>VLOOKUP($B1598,選擇權未平倉餘額!$A$4:$I$500,9,FALSE)</f>
        <v>#N/A</v>
      </c>
      <c r="V1598" s="39" t="e">
        <f>VLOOKUP($B1598,臺指選擇權P_C_Ratios!$A$4:$C$500,3,FALSE)</f>
        <v>#N/A</v>
      </c>
      <c r="W1598" s="41" t="e">
        <f>VLOOKUP($B1598,散戶多空比!$A$6:$L$500,12,FALSE)</f>
        <v>#N/A</v>
      </c>
      <c r="X1598" s="40" t="e">
        <f>VLOOKUP($B1598,期貨大額交易人未沖銷部位!$A$4:$O$499,4,FALSE)</f>
        <v>#N/A</v>
      </c>
      <c r="Y1598" s="40" t="e">
        <f>VLOOKUP($B1598,期貨大額交易人未沖銷部位!$A$4:$O$499,7,FALSE)</f>
        <v>#N/A</v>
      </c>
      <c r="Z1598" s="40" t="e">
        <f>VLOOKUP($B1598,期貨大額交易人未沖銷部位!$A$4:$O$499,10,FALSE)</f>
        <v>#N/A</v>
      </c>
      <c r="AA1598" s="40" t="e">
        <f>VLOOKUP($B1598,期貨大額交易人未沖銷部位!$A$4:$O$499,13,FALSE)</f>
        <v>#N/A</v>
      </c>
      <c r="AB1598" s="40" t="e">
        <f>VLOOKUP($B1598,期貨大額交易人未沖銷部位!$A$4:$O$499,14,FALSE)</f>
        <v>#N/A</v>
      </c>
      <c r="AC1598" s="40" t="e">
        <f>VLOOKUP($B1598,期貨大額交易人未沖銷部位!$A$4:$O$499,15,FALSE)</f>
        <v>#N/A</v>
      </c>
      <c r="AD1598" s="33" t="e">
        <f>VLOOKUP($B1598,三大美股走勢!$A$4:$J$495,4,FALSE)</f>
        <v>#N/A</v>
      </c>
      <c r="AE1598" s="33" t="e">
        <f>VLOOKUP($B1598,三大美股走勢!$A$4:$J$495,7,FALSE)</f>
        <v>#N/A</v>
      </c>
      <c r="AF1598" s="33" t="e">
        <f>VLOOKUP($B1598,三大美股走勢!$A$4:$J$495,10,FALSE)</f>
        <v>#N/A</v>
      </c>
    </row>
    <row r="1599" spans="2:32">
      <c r="B1599" s="32">
        <v>44378</v>
      </c>
      <c r="C1599" s="33" t="e">
        <f>VLOOKUP($B1599,大盤與近月台指!$A$4:$I$499,2,FALSE)</f>
        <v>#N/A</v>
      </c>
      <c r="D1599" s="34" t="e">
        <f>VLOOKUP($B1599,大盤與近月台指!$A$4:$I$499,3,FALSE)</f>
        <v>#N/A</v>
      </c>
      <c r="E1599" s="35" t="e">
        <f>VLOOKUP($B1599,大盤與近月台指!$A$4:$I$499,4,FALSE)</f>
        <v>#N/A</v>
      </c>
      <c r="F1599" s="33" t="e">
        <f>VLOOKUP($B1599,大盤與近月台指!$A$4:$I$499,5,FALSE)</f>
        <v>#N/A</v>
      </c>
      <c r="G1599" s="49" t="e">
        <f>VLOOKUP($B1599,三大法人買賣超!$A$4:$I$500,3,FALSE)</f>
        <v>#N/A</v>
      </c>
      <c r="H1599" s="34" t="e">
        <f>VLOOKUP($B1599,三大法人買賣超!$A$4:$I$500,5,FALSE)</f>
        <v>#N/A</v>
      </c>
      <c r="I1599" s="27" t="e">
        <f>VLOOKUP($B1599,三大法人買賣超!$A$4:$I$500,7,FALSE)</f>
        <v>#N/A</v>
      </c>
      <c r="J1599" s="27" t="e">
        <f>VLOOKUP($B1599,三大法人買賣超!$A$4:$I$500,9,FALSE)</f>
        <v>#N/A</v>
      </c>
      <c r="K1599" s="37">
        <f>新台幣匯率美元指數!B1600</f>
        <v>0</v>
      </c>
      <c r="L1599" s="38">
        <f>新台幣匯率美元指數!C1600</f>
        <v>0</v>
      </c>
      <c r="M1599" s="39">
        <f>新台幣匯率美元指數!D1600</f>
        <v>0</v>
      </c>
      <c r="N1599" s="27" t="e">
        <f>VLOOKUP($B1599,外資期貨未平倉口數!$A$4:$M$499,4,FALSE)</f>
        <v>#N/A</v>
      </c>
      <c r="O1599" s="27" t="e">
        <f>VLOOKUP($B1599,外資期貨未平倉口數!$A$4:$M$499,9,FALSE)</f>
        <v>#N/A</v>
      </c>
      <c r="P1599" s="27" t="e">
        <f>VLOOKUP($B1599,外資期貨未平倉口數!$A$4:$M$499,10,FALSE)</f>
        <v>#N/A</v>
      </c>
      <c r="Q1599" s="27" t="e">
        <f>VLOOKUP($B1599,外資期貨未平倉口數!$A$4:$M$499,11,FALSE)</f>
        <v>#N/A</v>
      </c>
      <c r="R1599" s="64" t="e">
        <f>VLOOKUP($B1599,選擇權未平倉餘額!$A$4:$I$500,6,FALSE)</f>
        <v>#N/A</v>
      </c>
      <c r="S1599" s="64" t="e">
        <f>VLOOKUP($B1599,選擇權未平倉餘額!$A$4:$I$500,7,FALSE)</f>
        <v>#N/A</v>
      </c>
      <c r="T1599" s="64" t="e">
        <f>VLOOKUP($B1599,選擇權未平倉餘額!$A$4:$I$500,8,FALSE)</f>
        <v>#N/A</v>
      </c>
      <c r="U1599" s="64" t="e">
        <f>VLOOKUP($B1599,選擇權未平倉餘額!$A$4:$I$500,9,FALSE)</f>
        <v>#N/A</v>
      </c>
      <c r="V1599" s="39" t="e">
        <f>VLOOKUP($B1599,臺指選擇權P_C_Ratios!$A$4:$C$500,3,FALSE)</f>
        <v>#N/A</v>
      </c>
      <c r="W1599" s="41" t="e">
        <f>VLOOKUP($B1599,散戶多空比!$A$6:$L$500,12,FALSE)</f>
        <v>#N/A</v>
      </c>
      <c r="X1599" s="40" t="e">
        <f>VLOOKUP($B1599,期貨大額交易人未沖銷部位!$A$4:$O$499,4,FALSE)</f>
        <v>#N/A</v>
      </c>
      <c r="Y1599" s="40" t="e">
        <f>VLOOKUP($B1599,期貨大額交易人未沖銷部位!$A$4:$O$499,7,FALSE)</f>
        <v>#N/A</v>
      </c>
      <c r="Z1599" s="40" t="e">
        <f>VLOOKUP($B1599,期貨大額交易人未沖銷部位!$A$4:$O$499,10,FALSE)</f>
        <v>#N/A</v>
      </c>
      <c r="AA1599" s="40" t="e">
        <f>VLOOKUP($B1599,期貨大額交易人未沖銷部位!$A$4:$O$499,13,FALSE)</f>
        <v>#N/A</v>
      </c>
      <c r="AB1599" s="40" t="e">
        <f>VLOOKUP($B1599,期貨大額交易人未沖銷部位!$A$4:$O$499,14,FALSE)</f>
        <v>#N/A</v>
      </c>
      <c r="AC1599" s="40" t="e">
        <f>VLOOKUP($B1599,期貨大額交易人未沖銷部位!$A$4:$O$499,15,FALSE)</f>
        <v>#N/A</v>
      </c>
      <c r="AD1599" s="33" t="e">
        <f>VLOOKUP($B1599,三大美股走勢!$A$4:$J$495,4,FALSE)</f>
        <v>#N/A</v>
      </c>
      <c r="AE1599" s="33" t="e">
        <f>VLOOKUP($B1599,三大美股走勢!$A$4:$J$495,7,FALSE)</f>
        <v>#N/A</v>
      </c>
      <c r="AF1599" s="33" t="e">
        <f>VLOOKUP($B1599,三大美股走勢!$A$4:$J$495,10,FALSE)</f>
        <v>#N/A</v>
      </c>
    </row>
    <row r="1600" spans="2:32">
      <c r="B1600" s="32">
        <v>44379</v>
      </c>
      <c r="C1600" s="33" t="e">
        <f>VLOOKUP($B1600,大盤與近月台指!$A$4:$I$499,2,FALSE)</f>
        <v>#N/A</v>
      </c>
      <c r="D1600" s="34" t="e">
        <f>VLOOKUP($B1600,大盤與近月台指!$A$4:$I$499,3,FALSE)</f>
        <v>#N/A</v>
      </c>
      <c r="E1600" s="35" t="e">
        <f>VLOOKUP($B1600,大盤與近月台指!$A$4:$I$499,4,FALSE)</f>
        <v>#N/A</v>
      </c>
      <c r="F1600" s="33" t="e">
        <f>VLOOKUP($B1600,大盤與近月台指!$A$4:$I$499,5,FALSE)</f>
        <v>#N/A</v>
      </c>
      <c r="G1600" s="49" t="e">
        <f>VLOOKUP($B1600,三大法人買賣超!$A$4:$I$500,3,FALSE)</f>
        <v>#N/A</v>
      </c>
      <c r="H1600" s="34" t="e">
        <f>VLOOKUP($B1600,三大法人買賣超!$A$4:$I$500,5,FALSE)</f>
        <v>#N/A</v>
      </c>
      <c r="I1600" s="27" t="e">
        <f>VLOOKUP($B1600,三大法人買賣超!$A$4:$I$500,7,FALSE)</f>
        <v>#N/A</v>
      </c>
      <c r="J1600" s="27" t="e">
        <f>VLOOKUP($B1600,三大法人買賣超!$A$4:$I$500,9,FALSE)</f>
        <v>#N/A</v>
      </c>
      <c r="K1600" s="37">
        <f>新台幣匯率美元指數!B1601</f>
        <v>0</v>
      </c>
      <c r="L1600" s="38">
        <f>新台幣匯率美元指數!C1601</f>
        <v>0</v>
      </c>
      <c r="M1600" s="39">
        <f>新台幣匯率美元指數!D1601</f>
        <v>0</v>
      </c>
      <c r="N1600" s="27" t="e">
        <f>VLOOKUP($B1600,外資期貨未平倉口數!$A$4:$M$499,4,FALSE)</f>
        <v>#N/A</v>
      </c>
      <c r="O1600" s="27" t="e">
        <f>VLOOKUP($B1600,外資期貨未平倉口數!$A$4:$M$499,9,FALSE)</f>
        <v>#N/A</v>
      </c>
      <c r="P1600" s="27" t="e">
        <f>VLOOKUP($B1600,外資期貨未平倉口數!$A$4:$M$499,10,FALSE)</f>
        <v>#N/A</v>
      </c>
      <c r="Q1600" s="27" t="e">
        <f>VLOOKUP($B1600,外資期貨未平倉口數!$A$4:$M$499,11,FALSE)</f>
        <v>#N/A</v>
      </c>
      <c r="R1600" s="64" t="e">
        <f>VLOOKUP($B1600,選擇權未平倉餘額!$A$4:$I$500,6,FALSE)</f>
        <v>#N/A</v>
      </c>
      <c r="S1600" s="64" t="e">
        <f>VLOOKUP($B1600,選擇權未平倉餘額!$A$4:$I$500,7,FALSE)</f>
        <v>#N/A</v>
      </c>
      <c r="T1600" s="64" t="e">
        <f>VLOOKUP($B1600,選擇權未平倉餘額!$A$4:$I$500,8,FALSE)</f>
        <v>#N/A</v>
      </c>
      <c r="U1600" s="64" t="e">
        <f>VLOOKUP($B1600,選擇權未平倉餘額!$A$4:$I$500,9,FALSE)</f>
        <v>#N/A</v>
      </c>
      <c r="V1600" s="39" t="e">
        <f>VLOOKUP($B1600,臺指選擇權P_C_Ratios!$A$4:$C$500,3,FALSE)</f>
        <v>#N/A</v>
      </c>
      <c r="W1600" s="41" t="e">
        <f>VLOOKUP($B1600,散戶多空比!$A$6:$L$500,12,FALSE)</f>
        <v>#N/A</v>
      </c>
      <c r="X1600" s="40" t="e">
        <f>VLOOKUP($B1600,期貨大額交易人未沖銷部位!$A$4:$O$499,4,FALSE)</f>
        <v>#N/A</v>
      </c>
      <c r="Y1600" s="40" t="e">
        <f>VLOOKUP($B1600,期貨大額交易人未沖銷部位!$A$4:$O$499,7,FALSE)</f>
        <v>#N/A</v>
      </c>
      <c r="Z1600" s="40" t="e">
        <f>VLOOKUP($B1600,期貨大額交易人未沖銷部位!$A$4:$O$499,10,FALSE)</f>
        <v>#N/A</v>
      </c>
      <c r="AA1600" s="40" t="e">
        <f>VLOOKUP($B1600,期貨大額交易人未沖銷部位!$A$4:$O$499,13,FALSE)</f>
        <v>#N/A</v>
      </c>
      <c r="AB1600" s="40" t="e">
        <f>VLOOKUP($B1600,期貨大額交易人未沖銷部位!$A$4:$O$499,14,FALSE)</f>
        <v>#N/A</v>
      </c>
      <c r="AC1600" s="40" t="e">
        <f>VLOOKUP($B1600,期貨大額交易人未沖銷部位!$A$4:$O$499,15,FALSE)</f>
        <v>#N/A</v>
      </c>
      <c r="AD1600" s="33" t="e">
        <f>VLOOKUP($B1600,三大美股走勢!$A$4:$J$495,4,FALSE)</f>
        <v>#N/A</v>
      </c>
      <c r="AE1600" s="33" t="e">
        <f>VLOOKUP($B1600,三大美股走勢!$A$4:$J$495,7,FALSE)</f>
        <v>#N/A</v>
      </c>
      <c r="AF1600" s="33" t="e">
        <f>VLOOKUP($B1600,三大美股走勢!$A$4:$J$495,10,FALSE)</f>
        <v>#N/A</v>
      </c>
    </row>
    <row r="1601" spans="2:32">
      <c r="B1601" s="32">
        <v>44380</v>
      </c>
      <c r="C1601" s="33" t="e">
        <f>VLOOKUP($B1601,大盤與近月台指!$A$4:$I$499,2,FALSE)</f>
        <v>#N/A</v>
      </c>
      <c r="D1601" s="34" t="e">
        <f>VLOOKUP($B1601,大盤與近月台指!$A$4:$I$499,3,FALSE)</f>
        <v>#N/A</v>
      </c>
      <c r="E1601" s="35" t="e">
        <f>VLOOKUP($B1601,大盤與近月台指!$A$4:$I$499,4,FALSE)</f>
        <v>#N/A</v>
      </c>
      <c r="F1601" s="33" t="e">
        <f>VLOOKUP($B1601,大盤與近月台指!$A$4:$I$499,5,FALSE)</f>
        <v>#N/A</v>
      </c>
      <c r="G1601" s="49" t="e">
        <f>VLOOKUP($B1601,三大法人買賣超!$A$4:$I$500,3,FALSE)</f>
        <v>#N/A</v>
      </c>
      <c r="H1601" s="34" t="e">
        <f>VLOOKUP($B1601,三大法人買賣超!$A$4:$I$500,5,FALSE)</f>
        <v>#N/A</v>
      </c>
      <c r="I1601" s="27" t="e">
        <f>VLOOKUP($B1601,三大法人買賣超!$A$4:$I$500,7,FALSE)</f>
        <v>#N/A</v>
      </c>
      <c r="J1601" s="27" t="e">
        <f>VLOOKUP($B1601,三大法人買賣超!$A$4:$I$500,9,FALSE)</f>
        <v>#N/A</v>
      </c>
      <c r="K1601" s="37">
        <f>新台幣匯率美元指數!B1602</f>
        <v>0</v>
      </c>
      <c r="L1601" s="38">
        <f>新台幣匯率美元指數!C1602</f>
        <v>0</v>
      </c>
      <c r="M1601" s="39">
        <f>新台幣匯率美元指數!D1602</f>
        <v>0</v>
      </c>
      <c r="N1601" s="27" t="e">
        <f>VLOOKUP($B1601,外資期貨未平倉口數!$A$4:$M$499,4,FALSE)</f>
        <v>#N/A</v>
      </c>
      <c r="O1601" s="27" t="e">
        <f>VLOOKUP($B1601,外資期貨未平倉口數!$A$4:$M$499,9,FALSE)</f>
        <v>#N/A</v>
      </c>
      <c r="P1601" s="27" t="e">
        <f>VLOOKUP($B1601,外資期貨未平倉口數!$A$4:$M$499,10,FALSE)</f>
        <v>#N/A</v>
      </c>
      <c r="Q1601" s="27" t="e">
        <f>VLOOKUP($B1601,外資期貨未平倉口數!$A$4:$M$499,11,FALSE)</f>
        <v>#N/A</v>
      </c>
      <c r="R1601" s="64" t="e">
        <f>VLOOKUP($B1601,選擇權未平倉餘額!$A$4:$I$500,6,FALSE)</f>
        <v>#N/A</v>
      </c>
      <c r="S1601" s="64" t="e">
        <f>VLOOKUP($B1601,選擇權未平倉餘額!$A$4:$I$500,7,FALSE)</f>
        <v>#N/A</v>
      </c>
      <c r="T1601" s="64" t="e">
        <f>VLOOKUP($B1601,選擇權未平倉餘額!$A$4:$I$500,8,FALSE)</f>
        <v>#N/A</v>
      </c>
      <c r="U1601" s="64" t="e">
        <f>VLOOKUP($B1601,選擇權未平倉餘額!$A$4:$I$500,9,FALSE)</f>
        <v>#N/A</v>
      </c>
      <c r="V1601" s="39" t="e">
        <f>VLOOKUP($B1601,臺指選擇權P_C_Ratios!$A$4:$C$500,3,FALSE)</f>
        <v>#N/A</v>
      </c>
      <c r="W1601" s="41" t="e">
        <f>VLOOKUP($B1601,散戶多空比!$A$6:$L$500,12,FALSE)</f>
        <v>#N/A</v>
      </c>
      <c r="X1601" s="40" t="e">
        <f>VLOOKUP($B1601,期貨大額交易人未沖銷部位!$A$4:$O$499,4,FALSE)</f>
        <v>#N/A</v>
      </c>
      <c r="Y1601" s="40" t="e">
        <f>VLOOKUP($B1601,期貨大額交易人未沖銷部位!$A$4:$O$499,7,FALSE)</f>
        <v>#N/A</v>
      </c>
      <c r="Z1601" s="40" t="e">
        <f>VLOOKUP($B1601,期貨大額交易人未沖銷部位!$A$4:$O$499,10,FALSE)</f>
        <v>#N/A</v>
      </c>
      <c r="AA1601" s="40" t="e">
        <f>VLOOKUP($B1601,期貨大額交易人未沖銷部位!$A$4:$O$499,13,FALSE)</f>
        <v>#N/A</v>
      </c>
      <c r="AB1601" s="40" t="e">
        <f>VLOOKUP($B1601,期貨大額交易人未沖銷部位!$A$4:$O$499,14,FALSE)</f>
        <v>#N/A</v>
      </c>
      <c r="AC1601" s="40" t="e">
        <f>VLOOKUP($B1601,期貨大額交易人未沖銷部位!$A$4:$O$499,15,FALSE)</f>
        <v>#N/A</v>
      </c>
      <c r="AD1601" s="33" t="e">
        <f>VLOOKUP($B1601,三大美股走勢!$A$4:$J$495,4,FALSE)</f>
        <v>#N/A</v>
      </c>
      <c r="AE1601" s="33" t="e">
        <f>VLOOKUP($B1601,三大美股走勢!$A$4:$J$495,7,FALSE)</f>
        <v>#N/A</v>
      </c>
      <c r="AF1601" s="33" t="e">
        <f>VLOOKUP($B1601,三大美股走勢!$A$4:$J$495,10,FALSE)</f>
        <v>#N/A</v>
      </c>
    </row>
    <row r="1602" spans="2:32">
      <c r="B1602" s="32">
        <v>44381</v>
      </c>
      <c r="C1602" s="33" t="e">
        <f>VLOOKUP($B1602,大盤與近月台指!$A$4:$I$499,2,FALSE)</f>
        <v>#N/A</v>
      </c>
      <c r="D1602" s="34" t="e">
        <f>VLOOKUP($B1602,大盤與近月台指!$A$4:$I$499,3,FALSE)</f>
        <v>#N/A</v>
      </c>
      <c r="E1602" s="35" t="e">
        <f>VLOOKUP($B1602,大盤與近月台指!$A$4:$I$499,4,FALSE)</f>
        <v>#N/A</v>
      </c>
      <c r="F1602" s="33" t="e">
        <f>VLOOKUP($B1602,大盤與近月台指!$A$4:$I$499,5,FALSE)</f>
        <v>#N/A</v>
      </c>
      <c r="G1602" s="49" t="e">
        <f>VLOOKUP($B1602,三大法人買賣超!$A$4:$I$500,3,FALSE)</f>
        <v>#N/A</v>
      </c>
      <c r="H1602" s="34" t="e">
        <f>VLOOKUP($B1602,三大法人買賣超!$A$4:$I$500,5,FALSE)</f>
        <v>#N/A</v>
      </c>
      <c r="I1602" s="27" t="e">
        <f>VLOOKUP($B1602,三大法人買賣超!$A$4:$I$500,7,FALSE)</f>
        <v>#N/A</v>
      </c>
      <c r="J1602" s="27" t="e">
        <f>VLOOKUP($B1602,三大法人買賣超!$A$4:$I$500,9,FALSE)</f>
        <v>#N/A</v>
      </c>
      <c r="K1602" s="37">
        <f>新台幣匯率美元指數!B1603</f>
        <v>0</v>
      </c>
      <c r="L1602" s="38">
        <f>新台幣匯率美元指數!C1603</f>
        <v>0</v>
      </c>
      <c r="M1602" s="39">
        <f>新台幣匯率美元指數!D1603</f>
        <v>0</v>
      </c>
      <c r="N1602" s="27" t="e">
        <f>VLOOKUP($B1602,外資期貨未平倉口數!$A$4:$M$499,4,FALSE)</f>
        <v>#N/A</v>
      </c>
      <c r="O1602" s="27" t="e">
        <f>VLOOKUP($B1602,外資期貨未平倉口數!$A$4:$M$499,9,FALSE)</f>
        <v>#N/A</v>
      </c>
      <c r="P1602" s="27" t="e">
        <f>VLOOKUP($B1602,外資期貨未平倉口數!$A$4:$M$499,10,FALSE)</f>
        <v>#N/A</v>
      </c>
      <c r="Q1602" s="27" t="e">
        <f>VLOOKUP($B1602,外資期貨未平倉口數!$A$4:$M$499,11,FALSE)</f>
        <v>#N/A</v>
      </c>
      <c r="R1602" s="64" t="e">
        <f>VLOOKUP($B1602,選擇權未平倉餘額!$A$4:$I$500,6,FALSE)</f>
        <v>#N/A</v>
      </c>
      <c r="S1602" s="64" t="e">
        <f>VLOOKUP($B1602,選擇權未平倉餘額!$A$4:$I$500,7,FALSE)</f>
        <v>#N/A</v>
      </c>
      <c r="T1602" s="64" t="e">
        <f>VLOOKUP($B1602,選擇權未平倉餘額!$A$4:$I$500,8,FALSE)</f>
        <v>#N/A</v>
      </c>
      <c r="U1602" s="64" t="e">
        <f>VLOOKUP($B1602,選擇權未平倉餘額!$A$4:$I$500,9,FALSE)</f>
        <v>#N/A</v>
      </c>
      <c r="V1602" s="39" t="e">
        <f>VLOOKUP($B1602,臺指選擇權P_C_Ratios!$A$4:$C$500,3,FALSE)</f>
        <v>#N/A</v>
      </c>
      <c r="W1602" s="41" t="e">
        <f>VLOOKUP($B1602,散戶多空比!$A$6:$L$500,12,FALSE)</f>
        <v>#N/A</v>
      </c>
      <c r="X1602" s="40" t="e">
        <f>VLOOKUP($B1602,期貨大額交易人未沖銷部位!$A$4:$O$499,4,FALSE)</f>
        <v>#N/A</v>
      </c>
      <c r="Y1602" s="40" t="e">
        <f>VLOOKUP($B1602,期貨大額交易人未沖銷部位!$A$4:$O$499,7,FALSE)</f>
        <v>#N/A</v>
      </c>
      <c r="Z1602" s="40" t="e">
        <f>VLOOKUP($B1602,期貨大額交易人未沖銷部位!$A$4:$O$499,10,FALSE)</f>
        <v>#N/A</v>
      </c>
      <c r="AA1602" s="40" t="e">
        <f>VLOOKUP($B1602,期貨大額交易人未沖銷部位!$A$4:$O$499,13,FALSE)</f>
        <v>#N/A</v>
      </c>
      <c r="AB1602" s="40" t="e">
        <f>VLOOKUP($B1602,期貨大額交易人未沖銷部位!$A$4:$O$499,14,FALSE)</f>
        <v>#N/A</v>
      </c>
      <c r="AC1602" s="40" t="e">
        <f>VLOOKUP($B1602,期貨大額交易人未沖銷部位!$A$4:$O$499,15,FALSE)</f>
        <v>#N/A</v>
      </c>
      <c r="AD1602" s="33" t="e">
        <f>VLOOKUP($B1602,三大美股走勢!$A$4:$J$495,4,FALSE)</f>
        <v>#N/A</v>
      </c>
      <c r="AE1602" s="33" t="e">
        <f>VLOOKUP($B1602,三大美股走勢!$A$4:$J$495,7,FALSE)</f>
        <v>#N/A</v>
      </c>
      <c r="AF1602" s="33" t="e">
        <f>VLOOKUP($B1602,三大美股走勢!$A$4:$J$495,10,FALSE)</f>
        <v>#N/A</v>
      </c>
    </row>
    <row r="1603" spans="2:32">
      <c r="B1603" s="32">
        <v>44382</v>
      </c>
      <c r="C1603" s="33" t="e">
        <f>VLOOKUP($B1603,大盤與近月台指!$A$4:$I$499,2,FALSE)</f>
        <v>#N/A</v>
      </c>
      <c r="D1603" s="34" t="e">
        <f>VLOOKUP($B1603,大盤與近月台指!$A$4:$I$499,3,FALSE)</f>
        <v>#N/A</v>
      </c>
      <c r="E1603" s="35" t="e">
        <f>VLOOKUP($B1603,大盤與近月台指!$A$4:$I$499,4,FALSE)</f>
        <v>#N/A</v>
      </c>
      <c r="F1603" s="33" t="e">
        <f>VLOOKUP($B1603,大盤與近月台指!$A$4:$I$499,5,FALSE)</f>
        <v>#N/A</v>
      </c>
      <c r="G1603" s="49" t="e">
        <f>VLOOKUP($B1603,三大法人買賣超!$A$4:$I$500,3,FALSE)</f>
        <v>#N/A</v>
      </c>
      <c r="H1603" s="34" t="e">
        <f>VLOOKUP($B1603,三大法人買賣超!$A$4:$I$500,5,FALSE)</f>
        <v>#N/A</v>
      </c>
      <c r="I1603" s="27" t="e">
        <f>VLOOKUP($B1603,三大法人買賣超!$A$4:$I$500,7,FALSE)</f>
        <v>#N/A</v>
      </c>
      <c r="J1603" s="27" t="e">
        <f>VLOOKUP($B1603,三大法人買賣超!$A$4:$I$500,9,FALSE)</f>
        <v>#N/A</v>
      </c>
      <c r="K1603" s="37">
        <f>新台幣匯率美元指數!B1604</f>
        <v>0</v>
      </c>
      <c r="L1603" s="38">
        <f>新台幣匯率美元指數!C1604</f>
        <v>0</v>
      </c>
      <c r="M1603" s="39">
        <f>新台幣匯率美元指數!D1604</f>
        <v>0</v>
      </c>
      <c r="N1603" s="27" t="e">
        <f>VLOOKUP($B1603,外資期貨未平倉口數!$A$4:$M$499,4,FALSE)</f>
        <v>#N/A</v>
      </c>
      <c r="O1603" s="27" t="e">
        <f>VLOOKUP($B1603,外資期貨未平倉口數!$A$4:$M$499,9,FALSE)</f>
        <v>#N/A</v>
      </c>
      <c r="P1603" s="27" t="e">
        <f>VLOOKUP($B1603,外資期貨未平倉口數!$A$4:$M$499,10,FALSE)</f>
        <v>#N/A</v>
      </c>
      <c r="Q1603" s="27" t="e">
        <f>VLOOKUP($B1603,外資期貨未平倉口數!$A$4:$M$499,11,FALSE)</f>
        <v>#N/A</v>
      </c>
      <c r="R1603" s="64" t="e">
        <f>VLOOKUP($B1603,選擇權未平倉餘額!$A$4:$I$500,6,FALSE)</f>
        <v>#N/A</v>
      </c>
      <c r="S1603" s="64" t="e">
        <f>VLOOKUP($B1603,選擇權未平倉餘額!$A$4:$I$500,7,FALSE)</f>
        <v>#N/A</v>
      </c>
      <c r="T1603" s="64" t="e">
        <f>VLOOKUP($B1603,選擇權未平倉餘額!$A$4:$I$500,8,FALSE)</f>
        <v>#N/A</v>
      </c>
      <c r="U1603" s="64" t="e">
        <f>VLOOKUP($B1603,選擇權未平倉餘額!$A$4:$I$500,9,FALSE)</f>
        <v>#N/A</v>
      </c>
      <c r="V1603" s="39" t="e">
        <f>VLOOKUP($B1603,臺指選擇權P_C_Ratios!$A$4:$C$500,3,FALSE)</f>
        <v>#N/A</v>
      </c>
      <c r="W1603" s="41" t="e">
        <f>VLOOKUP($B1603,散戶多空比!$A$6:$L$500,12,FALSE)</f>
        <v>#N/A</v>
      </c>
      <c r="X1603" s="40" t="e">
        <f>VLOOKUP($B1603,期貨大額交易人未沖銷部位!$A$4:$O$499,4,FALSE)</f>
        <v>#N/A</v>
      </c>
      <c r="Y1603" s="40" t="e">
        <f>VLOOKUP($B1603,期貨大額交易人未沖銷部位!$A$4:$O$499,7,FALSE)</f>
        <v>#N/A</v>
      </c>
      <c r="Z1603" s="40" t="e">
        <f>VLOOKUP($B1603,期貨大額交易人未沖銷部位!$A$4:$O$499,10,FALSE)</f>
        <v>#N/A</v>
      </c>
      <c r="AA1603" s="40" t="e">
        <f>VLOOKUP($B1603,期貨大額交易人未沖銷部位!$A$4:$O$499,13,FALSE)</f>
        <v>#N/A</v>
      </c>
      <c r="AB1603" s="40" t="e">
        <f>VLOOKUP($B1603,期貨大額交易人未沖銷部位!$A$4:$O$499,14,FALSE)</f>
        <v>#N/A</v>
      </c>
      <c r="AC1603" s="40" t="e">
        <f>VLOOKUP($B1603,期貨大額交易人未沖銷部位!$A$4:$O$499,15,FALSE)</f>
        <v>#N/A</v>
      </c>
      <c r="AD1603" s="33" t="e">
        <f>VLOOKUP($B1603,三大美股走勢!$A$4:$J$495,4,FALSE)</f>
        <v>#N/A</v>
      </c>
      <c r="AE1603" s="33" t="e">
        <f>VLOOKUP($B1603,三大美股走勢!$A$4:$J$495,7,FALSE)</f>
        <v>#N/A</v>
      </c>
      <c r="AF1603" s="33" t="e">
        <f>VLOOKUP($B1603,三大美股走勢!$A$4:$J$495,10,FALSE)</f>
        <v>#N/A</v>
      </c>
    </row>
    <row r="1604" spans="2:32">
      <c r="B1604" s="32">
        <v>44383</v>
      </c>
      <c r="C1604" s="33" t="e">
        <f>VLOOKUP($B1604,大盤與近月台指!$A$4:$I$499,2,FALSE)</f>
        <v>#N/A</v>
      </c>
      <c r="D1604" s="34" t="e">
        <f>VLOOKUP($B1604,大盤與近月台指!$A$4:$I$499,3,FALSE)</f>
        <v>#N/A</v>
      </c>
      <c r="E1604" s="35" t="e">
        <f>VLOOKUP($B1604,大盤與近月台指!$A$4:$I$499,4,FALSE)</f>
        <v>#N/A</v>
      </c>
      <c r="F1604" s="33" t="e">
        <f>VLOOKUP($B1604,大盤與近月台指!$A$4:$I$499,5,FALSE)</f>
        <v>#N/A</v>
      </c>
      <c r="G1604" s="49" t="e">
        <f>VLOOKUP($B1604,三大法人買賣超!$A$4:$I$500,3,FALSE)</f>
        <v>#N/A</v>
      </c>
      <c r="H1604" s="34" t="e">
        <f>VLOOKUP($B1604,三大法人買賣超!$A$4:$I$500,5,FALSE)</f>
        <v>#N/A</v>
      </c>
      <c r="I1604" s="27" t="e">
        <f>VLOOKUP($B1604,三大法人買賣超!$A$4:$I$500,7,FALSE)</f>
        <v>#N/A</v>
      </c>
      <c r="J1604" s="27" t="e">
        <f>VLOOKUP($B1604,三大法人買賣超!$A$4:$I$500,9,FALSE)</f>
        <v>#N/A</v>
      </c>
      <c r="K1604" s="37">
        <f>新台幣匯率美元指數!B1605</f>
        <v>0</v>
      </c>
      <c r="L1604" s="38">
        <f>新台幣匯率美元指數!C1605</f>
        <v>0</v>
      </c>
      <c r="M1604" s="39">
        <f>新台幣匯率美元指數!D1605</f>
        <v>0</v>
      </c>
      <c r="N1604" s="27" t="e">
        <f>VLOOKUP($B1604,外資期貨未平倉口數!$A$4:$M$499,4,FALSE)</f>
        <v>#N/A</v>
      </c>
      <c r="O1604" s="27" t="e">
        <f>VLOOKUP($B1604,外資期貨未平倉口數!$A$4:$M$499,9,FALSE)</f>
        <v>#N/A</v>
      </c>
      <c r="P1604" s="27" t="e">
        <f>VLOOKUP($B1604,外資期貨未平倉口數!$A$4:$M$499,10,FALSE)</f>
        <v>#N/A</v>
      </c>
      <c r="Q1604" s="27" t="e">
        <f>VLOOKUP($B1604,外資期貨未平倉口數!$A$4:$M$499,11,FALSE)</f>
        <v>#N/A</v>
      </c>
      <c r="R1604" s="64" t="e">
        <f>VLOOKUP($B1604,選擇權未平倉餘額!$A$4:$I$500,6,FALSE)</f>
        <v>#N/A</v>
      </c>
      <c r="S1604" s="64" t="e">
        <f>VLOOKUP($B1604,選擇權未平倉餘額!$A$4:$I$500,7,FALSE)</f>
        <v>#N/A</v>
      </c>
      <c r="T1604" s="64" t="e">
        <f>VLOOKUP($B1604,選擇權未平倉餘額!$A$4:$I$500,8,FALSE)</f>
        <v>#N/A</v>
      </c>
      <c r="U1604" s="64" t="e">
        <f>VLOOKUP($B1604,選擇權未平倉餘額!$A$4:$I$500,9,FALSE)</f>
        <v>#N/A</v>
      </c>
      <c r="V1604" s="39" t="e">
        <f>VLOOKUP($B1604,臺指選擇權P_C_Ratios!$A$4:$C$500,3,FALSE)</f>
        <v>#N/A</v>
      </c>
      <c r="W1604" s="41" t="e">
        <f>VLOOKUP($B1604,散戶多空比!$A$6:$L$500,12,FALSE)</f>
        <v>#N/A</v>
      </c>
      <c r="X1604" s="40" t="e">
        <f>VLOOKUP($B1604,期貨大額交易人未沖銷部位!$A$4:$O$499,4,FALSE)</f>
        <v>#N/A</v>
      </c>
      <c r="Y1604" s="40" t="e">
        <f>VLOOKUP($B1604,期貨大額交易人未沖銷部位!$A$4:$O$499,7,FALSE)</f>
        <v>#N/A</v>
      </c>
      <c r="Z1604" s="40" t="e">
        <f>VLOOKUP($B1604,期貨大額交易人未沖銷部位!$A$4:$O$499,10,FALSE)</f>
        <v>#N/A</v>
      </c>
      <c r="AA1604" s="40" t="e">
        <f>VLOOKUP($B1604,期貨大額交易人未沖銷部位!$A$4:$O$499,13,FALSE)</f>
        <v>#N/A</v>
      </c>
      <c r="AB1604" s="40" t="e">
        <f>VLOOKUP($B1604,期貨大額交易人未沖銷部位!$A$4:$O$499,14,FALSE)</f>
        <v>#N/A</v>
      </c>
      <c r="AC1604" s="40" t="e">
        <f>VLOOKUP($B1604,期貨大額交易人未沖銷部位!$A$4:$O$499,15,FALSE)</f>
        <v>#N/A</v>
      </c>
      <c r="AD1604" s="33" t="e">
        <f>VLOOKUP($B1604,三大美股走勢!$A$4:$J$495,4,FALSE)</f>
        <v>#N/A</v>
      </c>
      <c r="AE1604" s="33" t="e">
        <f>VLOOKUP($B1604,三大美股走勢!$A$4:$J$495,7,FALSE)</f>
        <v>#N/A</v>
      </c>
      <c r="AF1604" s="33" t="e">
        <f>VLOOKUP($B1604,三大美股走勢!$A$4:$J$495,10,FALSE)</f>
        <v>#N/A</v>
      </c>
    </row>
    <row r="1605" spans="2:32">
      <c r="B1605" s="32">
        <v>44384</v>
      </c>
      <c r="C1605" s="33" t="e">
        <f>VLOOKUP($B1605,大盤與近月台指!$A$4:$I$499,2,FALSE)</f>
        <v>#N/A</v>
      </c>
      <c r="D1605" s="34" t="e">
        <f>VLOOKUP($B1605,大盤與近月台指!$A$4:$I$499,3,FALSE)</f>
        <v>#N/A</v>
      </c>
      <c r="E1605" s="35" t="e">
        <f>VLOOKUP($B1605,大盤與近月台指!$A$4:$I$499,4,FALSE)</f>
        <v>#N/A</v>
      </c>
      <c r="F1605" s="33" t="e">
        <f>VLOOKUP($B1605,大盤與近月台指!$A$4:$I$499,5,FALSE)</f>
        <v>#N/A</v>
      </c>
      <c r="G1605" s="49" t="e">
        <f>VLOOKUP($B1605,三大法人買賣超!$A$4:$I$500,3,FALSE)</f>
        <v>#N/A</v>
      </c>
      <c r="H1605" s="34" t="e">
        <f>VLOOKUP($B1605,三大法人買賣超!$A$4:$I$500,5,FALSE)</f>
        <v>#N/A</v>
      </c>
      <c r="I1605" s="27" t="e">
        <f>VLOOKUP($B1605,三大法人買賣超!$A$4:$I$500,7,FALSE)</f>
        <v>#N/A</v>
      </c>
      <c r="J1605" s="27" t="e">
        <f>VLOOKUP($B1605,三大法人買賣超!$A$4:$I$500,9,FALSE)</f>
        <v>#N/A</v>
      </c>
      <c r="K1605" s="37">
        <f>新台幣匯率美元指數!B1606</f>
        <v>0</v>
      </c>
      <c r="L1605" s="38">
        <f>新台幣匯率美元指數!C1606</f>
        <v>0</v>
      </c>
      <c r="M1605" s="39">
        <f>新台幣匯率美元指數!D1606</f>
        <v>0</v>
      </c>
      <c r="N1605" s="27" t="e">
        <f>VLOOKUP($B1605,外資期貨未平倉口數!$A$4:$M$499,4,FALSE)</f>
        <v>#N/A</v>
      </c>
      <c r="O1605" s="27" t="e">
        <f>VLOOKUP($B1605,外資期貨未平倉口數!$A$4:$M$499,9,FALSE)</f>
        <v>#N/A</v>
      </c>
      <c r="P1605" s="27" t="e">
        <f>VLOOKUP($B1605,外資期貨未平倉口數!$A$4:$M$499,10,FALSE)</f>
        <v>#N/A</v>
      </c>
      <c r="Q1605" s="27" t="e">
        <f>VLOOKUP($B1605,外資期貨未平倉口數!$A$4:$M$499,11,FALSE)</f>
        <v>#N/A</v>
      </c>
      <c r="R1605" s="64" t="e">
        <f>VLOOKUP($B1605,選擇權未平倉餘額!$A$4:$I$500,6,FALSE)</f>
        <v>#N/A</v>
      </c>
      <c r="S1605" s="64" t="e">
        <f>VLOOKUP($B1605,選擇權未平倉餘額!$A$4:$I$500,7,FALSE)</f>
        <v>#N/A</v>
      </c>
      <c r="T1605" s="64" t="e">
        <f>VLOOKUP($B1605,選擇權未平倉餘額!$A$4:$I$500,8,FALSE)</f>
        <v>#N/A</v>
      </c>
      <c r="U1605" s="64" t="e">
        <f>VLOOKUP($B1605,選擇權未平倉餘額!$A$4:$I$500,9,FALSE)</f>
        <v>#N/A</v>
      </c>
      <c r="V1605" s="39" t="e">
        <f>VLOOKUP($B1605,臺指選擇權P_C_Ratios!$A$4:$C$500,3,FALSE)</f>
        <v>#N/A</v>
      </c>
      <c r="W1605" s="41" t="e">
        <f>VLOOKUP($B1605,散戶多空比!$A$6:$L$500,12,FALSE)</f>
        <v>#N/A</v>
      </c>
      <c r="X1605" s="40" t="e">
        <f>VLOOKUP($B1605,期貨大額交易人未沖銷部位!$A$4:$O$499,4,FALSE)</f>
        <v>#N/A</v>
      </c>
      <c r="Y1605" s="40" t="e">
        <f>VLOOKUP($B1605,期貨大額交易人未沖銷部位!$A$4:$O$499,7,FALSE)</f>
        <v>#N/A</v>
      </c>
      <c r="Z1605" s="40" t="e">
        <f>VLOOKUP($B1605,期貨大額交易人未沖銷部位!$A$4:$O$499,10,FALSE)</f>
        <v>#N/A</v>
      </c>
      <c r="AA1605" s="40" t="e">
        <f>VLOOKUP($B1605,期貨大額交易人未沖銷部位!$A$4:$O$499,13,FALSE)</f>
        <v>#N/A</v>
      </c>
      <c r="AB1605" s="40" t="e">
        <f>VLOOKUP($B1605,期貨大額交易人未沖銷部位!$A$4:$O$499,14,FALSE)</f>
        <v>#N/A</v>
      </c>
      <c r="AC1605" s="40" t="e">
        <f>VLOOKUP($B1605,期貨大額交易人未沖銷部位!$A$4:$O$499,15,FALSE)</f>
        <v>#N/A</v>
      </c>
      <c r="AD1605" s="33" t="e">
        <f>VLOOKUP($B1605,三大美股走勢!$A$4:$J$495,4,FALSE)</f>
        <v>#N/A</v>
      </c>
      <c r="AE1605" s="33" t="e">
        <f>VLOOKUP($B1605,三大美股走勢!$A$4:$J$495,7,FALSE)</f>
        <v>#N/A</v>
      </c>
      <c r="AF1605" s="33" t="e">
        <f>VLOOKUP($B1605,三大美股走勢!$A$4:$J$495,10,FALSE)</f>
        <v>#N/A</v>
      </c>
    </row>
    <row r="1606" spans="2:32">
      <c r="B1606" s="32">
        <v>44385</v>
      </c>
      <c r="C1606" s="33" t="e">
        <f>VLOOKUP($B1606,大盤與近月台指!$A$4:$I$499,2,FALSE)</f>
        <v>#N/A</v>
      </c>
      <c r="D1606" s="34" t="e">
        <f>VLOOKUP($B1606,大盤與近月台指!$A$4:$I$499,3,FALSE)</f>
        <v>#N/A</v>
      </c>
      <c r="E1606" s="35" t="e">
        <f>VLOOKUP($B1606,大盤與近月台指!$A$4:$I$499,4,FALSE)</f>
        <v>#N/A</v>
      </c>
      <c r="F1606" s="33" t="e">
        <f>VLOOKUP($B1606,大盤與近月台指!$A$4:$I$499,5,FALSE)</f>
        <v>#N/A</v>
      </c>
      <c r="G1606" s="49" t="e">
        <f>VLOOKUP($B1606,三大法人買賣超!$A$4:$I$500,3,FALSE)</f>
        <v>#N/A</v>
      </c>
      <c r="H1606" s="34" t="e">
        <f>VLOOKUP($B1606,三大法人買賣超!$A$4:$I$500,5,FALSE)</f>
        <v>#N/A</v>
      </c>
      <c r="I1606" s="27" t="e">
        <f>VLOOKUP($B1606,三大法人買賣超!$A$4:$I$500,7,FALSE)</f>
        <v>#N/A</v>
      </c>
      <c r="J1606" s="27" t="e">
        <f>VLOOKUP($B1606,三大法人買賣超!$A$4:$I$500,9,FALSE)</f>
        <v>#N/A</v>
      </c>
      <c r="K1606" s="37">
        <f>新台幣匯率美元指數!B1607</f>
        <v>0</v>
      </c>
      <c r="L1606" s="38">
        <f>新台幣匯率美元指數!C1607</f>
        <v>0</v>
      </c>
      <c r="M1606" s="39">
        <f>新台幣匯率美元指數!D1607</f>
        <v>0</v>
      </c>
      <c r="N1606" s="27" t="e">
        <f>VLOOKUP($B1606,外資期貨未平倉口數!$A$4:$M$499,4,FALSE)</f>
        <v>#N/A</v>
      </c>
      <c r="O1606" s="27" t="e">
        <f>VLOOKUP($B1606,外資期貨未平倉口數!$A$4:$M$499,9,FALSE)</f>
        <v>#N/A</v>
      </c>
      <c r="P1606" s="27" t="e">
        <f>VLOOKUP($B1606,外資期貨未平倉口數!$A$4:$M$499,10,FALSE)</f>
        <v>#N/A</v>
      </c>
      <c r="Q1606" s="27" t="e">
        <f>VLOOKUP($B1606,外資期貨未平倉口數!$A$4:$M$499,11,FALSE)</f>
        <v>#N/A</v>
      </c>
      <c r="R1606" s="64" t="e">
        <f>VLOOKUP($B1606,選擇權未平倉餘額!$A$4:$I$500,6,FALSE)</f>
        <v>#N/A</v>
      </c>
      <c r="S1606" s="64" t="e">
        <f>VLOOKUP($B1606,選擇權未平倉餘額!$A$4:$I$500,7,FALSE)</f>
        <v>#N/A</v>
      </c>
      <c r="T1606" s="64" t="e">
        <f>VLOOKUP($B1606,選擇權未平倉餘額!$A$4:$I$500,8,FALSE)</f>
        <v>#N/A</v>
      </c>
      <c r="U1606" s="64" t="e">
        <f>VLOOKUP($B1606,選擇權未平倉餘額!$A$4:$I$500,9,FALSE)</f>
        <v>#N/A</v>
      </c>
      <c r="V1606" s="39" t="e">
        <f>VLOOKUP($B1606,臺指選擇權P_C_Ratios!$A$4:$C$500,3,FALSE)</f>
        <v>#N/A</v>
      </c>
      <c r="W1606" s="41" t="e">
        <f>VLOOKUP($B1606,散戶多空比!$A$6:$L$500,12,FALSE)</f>
        <v>#N/A</v>
      </c>
      <c r="X1606" s="40" t="e">
        <f>VLOOKUP($B1606,期貨大額交易人未沖銷部位!$A$4:$O$499,4,FALSE)</f>
        <v>#N/A</v>
      </c>
      <c r="Y1606" s="40" t="e">
        <f>VLOOKUP($B1606,期貨大額交易人未沖銷部位!$A$4:$O$499,7,FALSE)</f>
        <v>#N/A</v>
      </c>
      <c r="Z1606" s="40" t="e">
        <f>VLOOKUP($B1606,期貨大額交易人未沖銷部位!$A$4:$O$499,10,FALSE)</f>
        <v>#N/A</v>
      </c>
      <c r="AA1606" s="40" t="e">
        <f>VLOOKUP($B1606,期貨大額交易人未沖銷部位!$A$4:$O$499,13,FALSE)</f>
        <v>#N/A</v>
      </c>
      <c r="AB1606" s="40" t="e">
        <f>VLOOKUP($B1606,期貨大額交易人未沖銷部位!$A$4:$O$499,14,FALSE)</f>
        <v>#N/A</v>
      </c>
      <c r="AC1606" s="40" t="e">
        <f>VLOOKUP($B1606,期貨大額交易人未沖銷部位!$A$4:$O$499,15,FALSE)</f>
        <v>#N/A</v>
      </c>
      <c r="AD1606" s="33" t="e">
        <f>VLOOKUP($B1606,三大美股走勢!$A$4:$J$495,4,FALSE)</f>
        <v>#N/A</v>
      </c>
      <c r="AE1606" s="33" t="e">
        <f>VLOOKUP($B1606,三大美股走勢!$A$4:$J$495,7,FALSE)</f>
        <v>#N/A</v>
      </c>
      <c r="AF1606" s="33" t="e">
        <f>VLOOKUP($B1606,三大美股走勢!$A$4:$J$495,10,FALSE)</f>
        <v>#N/A</v>
      </c>
    </row>
    <row r="1607" spans="2:32">
      <c r="B1607" s="32">
        <v>44386</v>
      </c>
      <c r="C1607" s="33" t="e">
        <f>VLOOKUP($B1607,大盤與近月台指!$A$4:$I$499,2,FALSE)</f>
        <v>#N/A</v>
      </c>
      <c r="D1607" s="34" t="e">
        <f>VLOOKUP($B1607,大盤與近月台指!$A$4:$I$499,3,FALSE)</f>
        <v>#N/A</v>
      </c>
      <c r="E1607" s="35" t="e">
        <f>VLOOKUP($B1607,大盤與近月台指!$A$4:$I$499,4,FALSE)</f>
        <v>#N/A</v>
      </c>
      <c r="F1607" s="33" t="e">
        <f>VLOOKUP($B1607,大盤與近月台指!$A$4:$I$499,5,FALSE)</f>
        <v>#N/A</v>
      </c>
      <c r="G1607" s="49" t="e">
        <f>VLOOKUP($B1607,三大法人買賣超!$A$4:$I$500,3,FALSE)</f>
        <v>#N/A</v>
      </c>
      <c r="H1607" s="34" t="e">
        <f>VLOOKUP($B1607,三大法人買賣超!$A$4:$I$500,5,FALSE)</f>
        <v>#N/A</v>
      </c>
      <c r="I1607" s="27" t="e">
        <f>VLOOKUP($B1607,三大法人買賣超!$A$4:$I$500,7,FALSE)</f>
        <v>#N/A</v>
      </c>
      <c r="J1607" s="27" t="e">
        <f>VLOOKUP($B1607,三大法人買賣超!$A$4:$I$500,9,FALSE)</f>
        <v>#N/A</v>
      </c>
      <c r="K1607" s="37">
        <f>新台幣匯率美元指數!B1608</f>
        <v>0</v>
      </c>
      <c r="L1607" s="38">
        <f>新台幣匯率美元指數!C1608</f>
        <v>0</v>
      </c>
      <c r="M1607" s="39">
        <f>新台幣匯率美元指數!D1608</f>
        <v>0</v>
      </c>
      <c r="N1607" s="27" t="e">
        <f>VLOOKUP($B1607,外資期貨未平倉口數!$A$4:$M$499,4,FALSE)</f>
        <v>#N/A</v>
      </c>
      <c r="O1607" s="27" t="e">
        <f>VLOOKUP($B1607,外資期貨未平倉口數!$A$4:$M$499,9,FALSE)</f>
        <v>#N/A</v>
      </c>
      <c r="P1607" s="27" t="e">
        <f>VLOOKUP($B1607,外資期貨未平倉口數!$A$4:$M$499,10,FALSE)</f>
        <v>#N/A</v>
      </c>
      <c r="Q1607" s="27" t="e">
        <f>VLOOKUP($B1607,外資期貨未平倉口數!$A$4:$M$499,11,FALSE)</f>
        <v>#N/A</v>
      </c>
      <c r="R1607" s="64" t="e">
        <f>VLOOKUP($B1607,選擇權未平倉餘額!$A$4:$I$500,6,FALSE)</f>
        <v>#N/A</v>
      </c>
      <c r="S1607" s="64" t="e">
        <f>VLOOKUP($B1607,選擇權未平倉餘額!$A$4:$I$500,7,FALSE)</f>
        <v>#N/A</v>
      </c>
      <c r="T1607" s="64" t="e">
        <f>VLOOKUP($B1607,選擇權未平倉餘額!$A$4:$I$500,8,FALSE)</f>
        <v>#N/A</v>
      </c>
      <c r="U1607" s="64" t="e">
        <f>VLOOKUP($B1607,選擇權未平倉餘額!$A$4:$I$500,9,FALSE)</f>
        <v>#N/A</v>
      </c>
      <c r="V1607" s="39" t="e">
        <f>VLOOKUP($B1607,臺指選擇權P_C_Ratios!$A$4:$C$500,3,FALSE)</f>
        <v>#N/A</v>
      </c>
      <c r="W1607" s="41" t="e">
        <f>VLOOKUP($B1607,散戶多空比!$A$6:$L$500,12,FALSE)</f>
        <v>#N/A</v>
      </c>
      <c r="X1607" s="40" t="e">
        <f>VLOOKUP($B1607,期貨大額交易人未沖銷部位!$A$4:$O$499,4,FALSE)</f>
        <v>#N/A</v>
      </c>
      <c r="Y1607" s="40" t="e">
        <f>VLOOKUP($B1607,期貨大額交易人未沖銷部位!$A$4:$O$499,7,FALSE)</f>
        <v>#N/A</v>
      </c>
      <c r="Z1607" s="40" t="e">
        <f>VLOOKUP($B1607,期貨大額交易人未沖銷部位!$A$4:$O$499,10,FALSE)</f>
        <v>#N/A</v>
      </c>
      <c r="AA1607" s="40" t="e">
        <f>VLOOKUP($B1607,期貨大額交易人未沖銷部位!$A$4:$O$499,13,FALSE)</f>
        <v>#N/A</v>
      </c>
      <c r="AB1607" s="40" t="e">
        <f>VLOOKUP($B1607,期貨大額交易人未沖銷部位!$A$4:$O$499,14,FALSE)</f>
        <v>#N/A</v>
      </c>
      <c r="AC1607" s="40" t="e">
        <f>VLOOKUP($B1607,期貨大額交易人未沖銷部位!$A$4:$O$499,15,FALSE)</f>
        <v>#N/A</v>
      </c>
      <c r="AD1607" s="33" t="e">
        <f>VLOOKUP($B1607,三大美股走勢!$A$4:$J$495,4,FALSE)</f>
        <v>#N/A</v>
      </c>
      <c r="AE1607" s="33" t="e">
        <f>VLOOKUP($B1607,三大美股走勢!$A$4:$J$495,7,FALSE)</f>
        <v>#N/A</v>
      </c>
      <c r="AF1607" s="33" t="e">
        <f>VLOOKUP($B1607,三大美股走勢!$A$4:$J$495,10,FALSE)</f>
        <v>#N/A</v>
      </c>
    </row>
    <row r="1608" spans="2:32">
      <c r="B1608" s="32">
        <v>44387</v>
      </c>
      <c r="C1608" s="33" t="e">
        <f>VLOOKUP($B1608,大盤與近月台指!$A$4:$I$499,2,FALSE)</f>
        <v>#N/A</v>
      </c>
      <c r="D1608" s="34" t="e">
        <f>VLOOKUP($B1608,大盤與近月台指!$A$4:$I$499,3,FALSE)</f>
        <v>#N/A</v>
      </c>
      <c r="E1608" s="35" t="e">
        <f>VLOOKUP($B1608,大盤與近月台指!$A$4:$I$499,4,FALSE)</f>
        <v>#N/A</v>
      </c>
      <c r="F1608" s="33" t="e">
        <f>VLOOKUP($B1608,大盤與近月台指!$A$4:$I$499,5,FALSE)</f>
        <v>#N/A</v>
      </c>
      <c r="G1608" s="49" t="e">
        <f>VLOOKUP($B1608,三大法人買賣超!$A$4:$I$500,3,FALSE)</f>
        <v>#N/A</v>
      </c>
      <c r="H1608" s="34" t="e">
        <f>VLOOKUP($B1608,三大法人買賣超!$A$4:$I$500,5,FALSE)</f>
        <v>#N/A</v>
      </c>
      <c r="I1608" s="27" t="e">
        <f>VLOOKUP($B1608,三大法人買賣超!$A$4:$I$500,7,FALSE)</f>
        <v>#N/A</v>
      </c>
      <c r="J1608" s="27" t="e">
        <f>VLOOKUP($B1608,三大法人買賣超!$A$4:$I$500,9,FALSE)</f>
        <v>#N/A</v>
      </c>
      <c r="K1608" s="37">
        <f>新台幣匯率美元指數!B1609</f>
        <v>0</v>
      </c>
      <c r="L1608" s="38">
        <f>新台幣匯率美元指數!C1609</f>
        <v>0</v>
      </c>
      <c r="M1608" s="39">
        <f>新台幣匯率美元指數!D1609</f>
        <v>0</v>
      </c>
      <c r="N1608" s="27" t="e">
        <f>VLOOKUP($B1608,外資期貨未平倉口數!$A$4:$M$499,4,FALSE)</f>
        <v>#N/A</v>
      </c>
      <c r="O1608" s="27" t="e">
        <f>VLOOKUP($B1608,外資期貨未平倉口數!$A$4:$M$499,9,FALSE)</f>
        <v>#N/A</v>
      </c>
      <c r="P1608" s="27" t="e">
        <f>VLOOKUP($B1608,外資期貨未平倉口數!$A$4:$M$499,10,FALSE)</f>
        <v>#N/A</v>
      </c>
      <c r="Q1608" s="27" t="e">
        <f>VLOOKUP($B1608,外資期貨未平倉口數!$A$4:$M$499,11,FALSE)</f>
        <v>#N/A</v>
      </c>
      <c r="R1608" s="64" t="e">
        <f>VLOOKUP($B1608,選擇權未平倉餘額!$A$4:$I$500,6,FALSE)</f>
        <v>#N/A</v>
      </c>
      <c r="S1608" s="64" t="e">
        <f>VLOOKUP($B1608,選擇權未平倉餘額!$A$4:$I$500,7,FALSE)</f>
        <v>#N/A</v>
      </c>
      <c r="T1608" s="64" t="e">
        <f>VLOOKUP($B1608,選擇權未平倉餘額!$A$4:$I$500,8,FALSE)</f>
        <v>#N/A</v>
      </c>
      <c r="U1608" s="64" t="e">
        <f>VLOOKUP($B1608,選擇權未平倉餘額!$A$4:$I$500,9,FALSE)</f>
        <v>#N/A</v>
      </c>
      <c r="V1608" s="39" t="e">
        <f>VLOOKUP($B1608,臺指選擇權P_C_Ratios!$A$4:$C$500,3,FALSE)</f>
        <v>#N/A</v>
      </c>
      <c r="W1608" s="41" t="e">
        <f>VLOOKUP($B1608,散戶多空比!$A$6:$L$500,12,FALSE)</f>
        <v>#N/A</v>
      </c>
      <c r="X1608" s="40" t="e">
        <f>VLOOKUP($B1608,期貨大額交易人未沖銷部位!$A$4:$O$499,4,FALSE)</f>
        <v>#N/A</v>
      </c>
      <c r="Y1608" s="40" t="e">
        <f>VLOOKUP($B1608,期貨大額交易人未沖銷部位!$A$4:$O$499,7,FALSE)</f>
        <v>#N/A</v>
      </c>
      <c r="Z1608" s="40" t="e">
        <f>VLOOKUP($B1608,期貨大額交易人未沖銷部位!$A$4:$O$499,10,FALSE)</f>
        <v>#N/A</v>
      </c>
      <c r="AA1608" s="40" t="e">
        <f>VLOOKUP($B1608,期貨大額交易人未沖銷部位!$A$4:$O$499,13,FALSE)</f>
        <v>#N/A</v>
      </c>
      <c r="AB1608" s="40" t="e">
        <f>VLOOKUP($B1608,期貨大額交易人未沖銷部位!$A$4:$O$499,14,FALSE)</f>
        <v>#N/A</v>
      </c>
      <c r="AC1608" s="40" t="e">
        <f>VLOOKUP($B1608,期貨大額交易人未沖銷部位!$A$4:$O$499,15,FALSE)</f>
        <v>#N/A</v>
      </c>
      <c r="AD1608" s="33" t="e">
        <f>VLOOKUP($B1608,三大美股走勢!$A$4:$J$495,4,FALSE)</f>
        <v>#N/A</v>
      </c>
      <c r="AE1608" s="33" t="e">
        <f>VLOOKUP($B1608,三大美股走勢!$A$4:$J$495,7,FALSE)</f>
        <v>#N/A</v>
      </c>
      <c r="AF1608" s="33" t="e">
        <f>VLOOKUP($B1608,三大美股走勢!$A$4:$J$495,10,FALSE)</f>
        <v>#N/A</v>
      </c>
    </row>
    <row r="1609" spans="2:32">
      <c r="B1609" s="32">
        <v>44388</v>
      </c>
      <c r="C1609" s="33" t="e">
        <f>VLOOKUP($B1609,大盤與近月台指!$A$4:$I$499,2,FALSE)</f>
        <v>#N/A</v>
      </c>
      <c r="D1609" s="34" t="e">
        <f>VLOOKUP($B1609,大盤與近月台指!$A$4:$I$499,3,FALSE)</f>
        <v>#N/A</v>
      </c>
      <c r="E1609" s="35" t="e">
        <f>VLOOKUP($B1609,大盤與近月台指!$A$4:$I$499,4,FALSE)</f>
        <v>#N/A</v>
      </c>
      <c r="F1609" s="33" t="e">
        <f>VLOOKUP($B1609,大盤與近月台指!$A$4:$I$499,5,FALSE)</f>
        <v>#N/A</v>
      </c>
      <c r="G1609" s="49" t="e">
        <f>VLOOKUP($B1609,三大法人買賣超!$A$4:$I$500,3,FALSE)</f>
        <v>#N/A</v>
      </c>
      <c r="H1609" s="34" t="e">
        <f>VLOOKUP($B1609,三大法人買賣超!$A$4:$I$500,5,FALSE)</f>
        <v>#N/A</v>
      </c>
      <c r="I1609" s="27" t="e">
        <f>VLOOKUP($B1609,三大法人買賣超!$A$4:$I$500,7,FALSE)</f>
        <v>#N/A</v>
      </c>
      <c r="J1609" s="27" t="e">
        <f>VLOOKUP($B1609,三大法人買賣超!$A$4:$I$500,9,FALSE)</f>
        <v>#N/A</v>
      </c>
      <c r="K1609" s="37">
        <f>新台幣匯率美元指數!B1610</f>
        <v>0</v>
      </c>
      <c r="L1609" s="38">
        <f>新台幣匯率美元指數!C1610</f>
        <v>0</v>
      </c>
      <c r="M1609" s="39">
        <f>新台幣匯率美元指數!D1610</f>
        <v>0</v>
      </c>
      <c r="N1609" s="27" t="e">
        <f>VLOOKUP($B1609,外資期貨未平倉口數!$A$4:$M$499,4,FALSE)</f>
        <v>#N/A</v>
      </c>
      <c r="O1609" s="27" t="e">
        <f>VLOOKUP($B1609,外資期貨未平倉口數!$A$4:$M$499,9,FALSE)</f>
        <v>#N/A</v>
      </c>
      <c r="P1609" s="27" t="e">
        <f>VLOOKUP($B1609,外資期貨未平倉口數!$A$4:$M$499,10,FALSE)</f>
        <v>#N/A</v>
      </c>
      <c r="Q1609" s="27" t="e">
        <f>VLOOKUP($B1609,外資期貨未平倉口數!$A$4:$M$499,11,FALSE)</f>
        <v>#N/A</v>
      </c>
      <c r="R1609" s="64" t="e">
        <f>VLOOKUP($B1609,選擇權未平倉餘額!$A$4:$I$500,6,FALSE)</f>
        <v>#N/A</v>
      </c>
      <c r="S1609" s="64" t="e">
        <f>VLOOKUP($B1609,選擇權未平倉餘額!$A$4:$I$500,7,FALSE)</f>
        <v>#N/A</v>
      </c>
      <c r="T1609" s="64" t="e">
        <f>VLOOKUP($B1609,選擇權未平倉餘額!$A$4:$I$500,8,FALSE)</f>
        <v>#N/A</v>
      </c>
      <c r="U1609" s="64" t="e">
        <f>VLOOKUP($B1609,選擇權未平倉餘額!$A$4:$I$500,9,FALSE)</f>
        <v>#N/A</v>
      </c>
      <c r="V1609" s="39" t="e">
        <f>VLOOKUP($B1609,臺指選擇權P_C_Ratios!$A$4:$C$500,3,FALSE)</f>
        <v>#N/A</v>
      </c>
      <c r="W1609" s="41" t="e">
        <f>VLOOKUP($B1609,散戶多空比!$A$6:$L$500,12,FALSE)</f>
        <v>#N/A</v>
      </c>
      <c r="X1609" s="40" t="e">
        <f>VLOOKUP($B1609,期貨大額交易人未沖銷部位!$A$4:$O$499,4,FALSE)</f>
        <v>#N/A</v>
      </c>
      <c r="Y1609" s="40" t="e">
        <f>VLOOKUP($B1609,期貨大額交易人未沖銷部位!$A$4:$O$499,7,FALSE)</f>
        <v>#N/A</v>
      </c>
      <c r="Z1609" s="40" t="e">
        <f>VLOOKUP($B1609,期貨大額交易人未沖銷部位!$A$4:$O$499,10,FALSE)</f>
        <v>#N/A</v>
      </c>
      <c r="AA1609" s="40" t="e">
        <f>VLOOKUP($B1609,期貨大額交易人未沖銷部位!$A$4:$O$499,13,FALSE)</f>
        <v>#N/A</v>
      </c>
      <c r="AB1609" s="40" t="e">
        <f>VLOOKUP($B1609,期貨大額交易人未沖銷部位!$A$4:$O$499,14,FALSE)</f>
        <v>#N/A</v>
      </c>
      <c r="AC1609" s="40" t="e">
        <f>VLOOKUP($B1609,期貨大額交易人未沖銷部位!$A$4:$O$499,15,FALSE)</f>
        <v>#N/A</v>
      </c>
      <c r="AD1609" s="33" t="e">
        <f>VLOOKUP($B1609,三大美股走勢!$A$4:$J$495,4,FALSE)</f>
        <v>#N/A</v>
      </c>
      <c r="AE1609" s="33" t="e">
        <f>VLOOKUP($B1609,三大美股走勢!$A$4:$J$495,7,FALSE)</f>
        <v>#N/A</v>
      </c>
      <c r="AF1609" s="33" t="e">
        <f>VLOOKUP($B1609,三大美股走勢!$A$4:$J$495,10,FALSE)</f>
        <v>#N/A</v>
      </c>
    </row>
    <row r="1610" spans="2:32">
      <c r="B1610" s="32">
        <v>44389</v>
      </c>
      <c r="C1610" s="33" t="e">
        <f>VLOOKUP($B1610,大盤與近月台指!$A$4:$I$499,2,FALSE)</f>
        <v>#N/A</v>
      </c>
      <c r="D1610" s="34" t="e">
        <f>VLOOKUP($B1610,大盤與近月台指!$A$4:$I$499,3,FALSE)</f>
        <v>#N/A</v>
      </c>
      <c r="E1610" s="35" t="e">
        <f>VLOOKUP($B1610,大盤與近月台指!$A$4:$I$499,4,FALSE)</f>
        <v>#N/A</v>
      </c>
      <c r="F1610" s="33" t="e">
        <f>VLOOKUP($B1610,大盤與近月台指!$A$4:$I$499,5,FALSE)</f>
        <v>#N/A</v>
      </c>
      <c r="G1610" s="49" t="e">
        <f>VLOOKUP($B1610,三大法人買賣超!$A$4:$I$500,3,FALSE)</f>
        <v>#N/A</v>
      </c>
      <c r="H1610" s="34" t="e">
        <f>VLOOKUP($B1610,三大法人買賣超!$A$4:$I$500,5,FALSE)</f>
        <v>#N/A</v>
      </c>
      <c r="I1610" s="27" t="e">
        <f>VLOOKUP($B1610,三大法人買賣超!$A$4:$I$500,7,FALSE)</f>
        <v>#N/A</v>
      </c>
      <c r="J1610" s="27" t="e">
        <f>VLOOKUP($B1610,三大法人買賣超!$A$4:$I$500,9,FALSE)</f>
        <v>#N/A</v>
      </c>
      <c r="K1610" s="37">
        <f>新台幣匯率美元指數!B1611</f>
        <v>0</v>
      </c>
      <c r="L1610" s="38">
        <f>新台幣匯率美元指數!C1611</f>
        <v>0</v>
      </c>
      <c r="M1610" s="39">
        <f>新台幣匯率美元指數!D1611</f>
        <v>0</v>
      </c>
      <c r="N1610" s="27" t="e">
        <f>VLOOKUP($B1610,外資期貨未平倉口數!$A$4:$M$499,4,FALSE)</f>
        <v>#N/A</v>
      </c>
      <c r="O1610" s="27" t="e">
        <f>VLOOKUP($B1610,外資期貨未平倉口數!$A$4:$M$499,9,FALSE)</f>
        <v>#N/A</v>
      </c>
      <c r="P1610" s="27" t="e">
        <f>VLOOKUP($B1610,外資期貨未平倉口數!$A$4:$M$499,10,FALSE)</f>
        <v>#N/A</v>
      </c>
      <c r="Q1610" s="27" t="e">
        <f>VLOOKUP($B1610,外資期貨未平倉口數!$A$4:$M$499,11,FALSE)</f>
        <v>#N/A</v>
      </c>
      <c r="R1610" s="64" t="e">
        <f>VLOOKUP($B1610,選擇權未平倉餘額!$A$4:$I$500,6,FALSE)</f>
        <v>#N/A</v>
      </c>
      <c r="S1610" s="64" t="e">
        <f>VLOOKUP($B1610,選擇權未平倉餘額!$A$4:$I$500,7,FALSE)</f>
        <v>#N/A</v>
      </c>
      <c r="T1610" s="64" t="e">
        <f>VLOOKUP($B1610,選擇權未平倉餘額!$A$4:$I$500,8,FALSE)</f>
        <v>#N/A</v>
      </c>
      <c r="U1610" s="64" t="e">
        <f>VLOOKUP($B1610,選擇權未平倉餘額!$A$4:$I$500,9,FALSE)</f>
        <v>#N/A</v>
      </c>
      <c r="V1610" s="39" t="e">
        <f>VLOOKUP($B1610,臺指選擇權P_C_Ratios!$A$4:$C$500,3,FALSE)</f>
        <v>#N/A</v>
      </c>
      <c r="W1610" s="41" t="e">
        <f>VLOOKUP($B1610,散戶多空比!$A$6:$L$500,12,FALSE)</f>
        <v>#N/A</v>
      </c>
      <c r="X1610" s="40" t="e">
        <f>VLOOKUP($B1610,期貨大額交易人未沖銷部位!$A$4:$O$499,4,FALSE)</f>
        <v>#N/A</v>
      </c>
      <c r="Y1610" s="40" t="e">
        <f>VLOOKUP($B1610,期貨大額交易人未沖銷部位!$A$4:$O$499,7,FALSE)</f>
        <v>#N/A</v>
      </c>
      <c r="Z1610" s="40" t="e">
        <f>VLOOKUP($B1610,期貨大額交易人未沖銷部位!$A$4:$O$499,10,FALSE)</f>
        <v>#N/A</v>
      </c>
      <c r="AA1610" s="40" t="e">
        <f>VLOOKUP($B1610,期貨大額交易人未沖銷部位!$A$4:$O$499,13,FALSE)</f>
        <v>#N/A</v>
      </c>
      <c r="AB1610" s="40" t="e">
        <f>VLOOKUP($B1610,期貨大額交易人未沖銷部位!$A$4:$O$499,14,FALSE)</f>
        <v>#N/A</v>
      </c>
      <c r="AC1610" s="40" t="e">
        <f>VLOOKUP($B1610,期貨大額交易人未沖銷部位!$A$4:$O$499,15,FALSE)</f>
        <v>#N/A</v>
      </c>
      <c r="AD1610" s="33" t="e">
        <f>VLOOKUP($B1610,三大美股走勢!$A$4:$J$495,4,FALSE)</f>
        <v>#N/A</v>
      </c>
      <c r="AE1610" s="33" t="e">
        <f>VLOOKUP($B1610,三大美股走勢!$A$4:$J$495,7,FALSE)</f>
        <v>#N/A</v>
      </c>
      <c r="AF1610" s="33" t="e">
        <f>VLOOKUP($B1610,三大美股走勢!$A$4:$J$495,10,FALSE)</f>
        <v>#N/A</v>
      </c>
    </row>
    <row r="1611" spans="2:32">
      <c r="B1611" s="32">
        <v>44390</v>
      </c>
      <c r="C1611" s="33" t="e">
        <f>VLOOKUP($B1611,大盤與近月台指!$A$4:$I$499,2,FALSE)</f>
        <v>#N/A</v>
      </c>
      <c r="D1611" s="34" t="e">
        <f>VLOOKUP($B1611,大盤與近月台指!$A$4:$I$499,3,FALSE)</f>
        <v>#N/A</v>
      </c>
      <c r="E1611" s="35" t="e">
        <f>VLOOKUP($B1611,大盤與近月台指!$A$4:$I$499,4,FALSE)</f>
        <v>#N/A</v>
      </c>
      <c r="F1611" s="33" t="e">
        <f>VLOOKUP($B1611,大盤與近月台指!$A$4:$I$499,5,FALSE)</f>
        <v>#N/A</v>
      </c>
      <c r="G1611" s="49" t="e">
        <f>VLOOKUP($B1611,三大法人買賣超!$A$4:$I$500,3,FALSE)</f>
        <v>#N/A</v>
      </c>
      <c r="H1611" s="34" t="e">
        <f>VLOOKUP($B1611,三大法人買賣超!$A$4:$I$500,5,FALSE)</f>
        <v>#N/A</v>
      </c>
      <c r="I1611" s="27" t="e">
        <f>VLOOKUP($B1611,三大法人買賣超!$A$4:$I$500,7,FALSE)</f>
        <v>#N/A</v>
      </c>
      <c r="J1611" s="27" t="e">
        <f>VLOOKUP($B1611,三大法人買賣超!$A$4:$I$500,9,FALSE)</f>
        <v>#N/A</v>
      </c>
      <c r="K1611" s="37">
        <f>新台幣匯率美元指數!B1612</f>
        <v>0</v>
      </c>
      <c r="L1611" s="38">
        <f>新台幣匯率美元指數!C1612</f>
        <v>0</v>
      </c>
      <c r="M1611" s="39">
        <f>新台幣匯率美元指數!D1612</f>
        <v>0</v>
      </c>
      <c r="N1611" s="27" t="e">
        <f>VLOOKUP($B1611,外資期貨未平倉口數!$A$4:$M$499,4,FALSE)</f>
        <v>#N/A</v>
      </c>
      <c r="O1611" s="27" t="e">
        <f>VLOOKUP($B1611,外資期貨未平倉口數!$A$4:$M$499,9,FALSE)</f>
        <v>#N/A</v>
      </c>
      <c r="P1611" s="27" t="e">
        <f>VLOOKUP($B1611,外資期貨未平倉口數!$A$4:$M$499,10,FALSE)</f>
        <v>#N/A</v>
      </c>
      <c r="Q1611" s="27" t="e">
        <f>VLOOKUP($B1611,外資期貨未平倉口數!$A$4:$M$499,11,FALSE)</f>
        <v>#N/A</v>
      </c>
      <c r="R1611" s="64" t="e">
        <f>VLOOKUP($B1611,選擇權未平倉餘額!$A$4:$I$500,6,FALSE)</f>
        <v>#N/A</v>
      </c>
      <c r="S1611" s="64" t="e">
        <f>VLOOKUP($B1611,選擇權未平倉餘額!$A$4:$I$500,7,FALSE)</f>
        <v>#N/A</v>
      </c>
      <c r="T1611" s="64" t="e">
        <f>VLOOKUP($B1611,選擇權未平倉餘額!$A$4:$I$500,8,FALSE)</f>
        <v>#N/A</v>
      </c>
      <c r="U1611" s="64" t="e">
        <f>VLOOKUP($B1611,選擇權未平倉餘額!$A$4:$I$500,9,FALSE)</f>
        <v>#N/A</v>
      </c>
      <c r="V1611" s="39" t="e">
        <f>VLOOKUP($B1611,臺指選擇權P_C_Ratios!$A$4:$C$500,3,FALSE)</f>
        <v>#N/A</v>
      </c>
      <c r="W1611" s="41" t="e">
        <f>VLOOKUP($B1611,散戶多空比!$A$6:$L$500,12,FALSE)</f>
        <v>#N/A</v>
      </c>
      <c r="X1611" s="40" t="e">
        <f>VLOOKUP($B1611,期貨大額交易人未沖銷部位!$A$4:$O$499,4,FALSE)</f>
        <v>#N/A</v>
      </c>
      <c r="Y1611" s="40" t="e">
        <f>VLOOKUP($B1611,期貨大額交易人未沖銷部位!$A$4:$O$499,7,FALSE)</f>
        <v>#N/A</v>
      </c>
      <c r="Z1611" s="40" t="e">
        <f>VLOOKUP($B1611,期貨大額交易人未沖銷部位!$A$4:$O$499,10,FALSE)</f>
        <v>#N/A</v>
      </c>
      <c r="AA1611" s="40" t="e">
        <f>VLOOKUP($B1611,期貨大額交易人未沖銷部位!$A$4:$O$499,13,FALSE)</f>
        <v>#N/A</v>
      </c>
      <c r="AB1611" s="40" t="e">
        <f>VLOOKUP($B1611,期貨大額交易人未沖銷部位!$A$4:$O$499,14,FALSE)</f>
        <v>#N/A</v>
      </c>
      <c r="AC1611" s="40" t="e">
        <f>VLOOKUP($B1611,期貨大額交易人未沖銷部位!$A$4:$O$499,15,FALSE)</f>
        <v>#N/A</v>
      </c>
      <c r="AD1611" s="33" t="e">
        <f>VLOOKUP($B1611,三大美股走勢!$A$4:$J$495,4,FALSE)</f>
        <v>#N/A</v>
      </c>
      <c r="AE1611" s="33" t="e">
        <f>VLOOKUP($B1611,三大美股走勢!$A$4:$J$495,7,FALSE)</f>
        <v>#N/A</v>
      </c>
      <c r="AF1611" s="33" t="e">
        <f>VLOOKUP($B1611,三大美股走勢!$A$4:$J$495,10,FALSE)</f>
        <v>#N/A</v>
      </c>
    </row>
    <row r="1612" spans="2:32">
      <c r="B1612" s="32">
        <v>44391</v>
      </c>
      <c r="C1612" s="33" t="e">
        <f>VLOOKUP($B1612,大盤與近月台指!$A$4:$I$499,2,FALSE)</f>
        <v>#N/A</v>
      </c>
      <c r="D1612" s="34" t="e">
        <f>VLOOKUP($B1612,大盤與近月台指!$A$4:$I$499,3,FALSE)</f>
        <v>#N/A</v>
      </c>
      <c r="E1612" s="35" t="e">
        <f>VLOOKUP($B1612,大盤與近月台指!$A$4:$I$499,4,FALSE)</f>
        <v>#N/A</v>
      </c>
      <c r="F1612" s="33" t="e">
        <f>VLOOKUP($B1612,大盤與近月台指!$A$4:$I$499,5,FALSE)</f>
        <v>#N/A</v>
      </c>
      <c r="G1612" s="49" t="e">
        <f>VLOOKUP($B1612,三大法人買賣超!$A$4:$I$500,3,FALSE)</f>
        <v>#N/A</v>
      </c>
      <c r="H1612" s="34" t="e">
        <f>VLOOKUP($B1612,三大法人買賣超!$A$4:$I$500,5,FALSE)</f>
        <v>#N/A</v>
      </c>
      <c r="I1612" s="27" t="e">
        <f>VLOOKUP($B1612,三大法人買賣超!$A$4:$I$500,7,FALSE)</f>
        <v>#N/A</v>
      </c>
      <c r="J1612" s="27" t="e">
        <f>VLOOKUP($B1612,三大法人買賣超!$A$4:$I$500,9,FALSE)</f>
        <v>#N/A</v>
      </c>
      <c r="K1612" s="37">
        <f>新台幣匯率美元指數!B1613</f>
        <v>0</v>
      </c>
      <c r="L1612" s="38">
        <f>新台幣匯率美元指數!C1613</f>
        <v>0</v>
      </c>
      <c r="M1612" s="39">
        <f>新台幣匯率美元指數!D1613</f>
        <v>0</v>
      </c>
      <c r="N1612" s="27" t="e">
        <f>VLOOKUP($B1612,外資期貨未平倉口數!$A$4:$M$499,4,FALSE)</f>
        <v>#N/A</v>
      </c>
      <c r="O1612" s="27" t="e">
        <f>VLOOKUP($B1612,外資期貨未平倉口數!$A$4:$M$499,9,FALSE)</f>
        <v>#N/A</v>
      </c>
      <c r="P1612" s="27" t="e">
        <f>VLOOKUP($B1612,外資期貨未平倉口數!$A$4:$M$499,10,FALSE)</f>
        <v>#N/A</v>
      </c>
      <c r="Q1612" s="27" t="e">
        <f>VLOOKUP($B1612,外資期貨未平倉口數!$A$4:$M$499,11,FALSE)</f>
        <v>#N/A</v>
      </c>
      <c r="R1612" s="64" t="e">
        <f>VLOOKUP($B1612,選擇權未平倉餘額!$A$4:$I$500,6,FALSE)</f>
        <v>#N/A</v>
      </c>
      <c r="S1612" s="64" t="e">
        <f>VLOOKUP($B1612,選擇權未平倉餘額!$A$4:$I$500,7,FALSE)</f>
        <v>#N/A</v>
      </c>
      <c r="T1612" s="64" t="e">
        <f>VLOOKUP($B1612,選擇權未平倉餘額!$A$4:$I$500,8,FALSE)</f>
        <v>#N/A</v>
      </c>
      <c r="U1612" s="64" t="e">
        <f>VLOOKUP($B1612,選擇權未平倉餘額!$A$4:$I$500,9,FALSE)</f>
        <v>#N/A</v>
      </c>
      <c r="V1612" s="39" t="e">
        <f>VLOOKUP($B1612,臺指選擇權P_C_Ratios!$A$4:$C$500,3,FALSE)</f>
        <v>#N/A</v>
      </c>
      <c r="W1612" s="41" t="e">
        <f>VLOOKUP($B1612,散戶多空比!$A$6:$L$500,12,FALSE)</f>
        <v>#N/A</v>
      </c>
      <c r="X1612" s="40" t="e">
        <f>VLOOKUP($B1612,期貨大額交易人未沖銷部位!$A$4:$O$499,4,FALSE)</f>
        <v>#N/A</v>
      </c>
      <c r="Y1612" s="40" t="e">
        <f>VLOOKUP($B1612,期貨大額交易人未沖銷部位!$A$4:$O$499,7,FALSE)</f>
        <v>#N/A</v>
      </c>
      <c r="Z1612" s="40" t="e">
        <f>VLOOKUP($B1612,期貨大額交易人未沖銷部位!$A$4:$O$499,10,FALSE)</f>
        <v>#N/A</v>
      </c>
      <c r="AA1612" s="40" t="e">
        <f>VLOOKUP($B1612,期貨大額交易人未沖銷部位!$A$4:$O$499,13,FALSE)</f>
        <v>#N/A</v>
      </c>
      <c r="AB1612" s="40" t="e">
        <f>VLOOKUP($B1612,期貨大額交易人未沖銷部位!$A$4:$O$499,14,FALSE)</f>
        <v>#N/A</v>
      </c>
      <c r="AC1612" s="40" t="e">
        <f>VLOOKUP($B1612,期貨大額交易人未沖銷部位!$A$4:$O$499,15,FALSE)</f>
        <v>#N/A</v>
      </c>
      <c r="AD1612" s="33" t="e">
        <f>VLOOKUP($B1612,三大美股走勢!$A$4:$J$495,4,FALSE)</f>
        <v>#N/A</v>
      </c>
      <c r="AE1612" s="33" t="e">
        <f>VLOOKUP($B1612,三大美股走勢!$A$4:$J$495,7,FALSE)</f>
        <v>#N/A</v>
      </c>
      <c r="AF1612" s="33" t="e">
        <f>VLOOKUP($B1612,三大美股走勢!$A$4:$J$495,10,FALSE)</f>
        <v>#N/A</v>
      </c>
    </row>
    <row r="1613" spans="2:32">
      <c r="B1613" s="32">
        <v>44392</v>
      </c>
      <c r="C1613" s="33" t="e">
        <f>VLOOKUP($B1613,大盤與近月台指!$A$4:$I$499,2,FALSE)</f>
        <v>#N/A</v>
      </c>
      <c r="D1613" s="34" t="e">
        <f>VLOOKUP($B1613,大盤與近月台指!$A$4:$I$499,3,FALSE)</f>
        <v>#N/A</v>
      </c>
      <c r="E1613" s="35" t="e">
        <f>VLOOKUP($B1613,大盤與近月台指!$A$4:$I$499,4,FALSE)</f>
        <v>#N/A</v>
      </c>
      <c r="F1613" s="33" t="e">
        <f>VLOOKUP($B1613,大盤與近月台指!$A$4:$I$499,5,FALSE)</f>
        <v>#N/A</v>
      </c>
      <c r="G1613" s="49" t="e">
        <f>VLOOKUP($B1613,三大法人買賣超!$A$4:$I$500,3,FALSE)</f>
        <v>#N/A</v>
      </c>
      <c r="H1613" s="34" t="e">
        <f>VLOOKUP($B1613,三大法人買賣超!$A$4:$I$500,5,FALSE)</f>
        <v>#N/A</v>
      </c>
      <c r="I1613" s="27" t="e">
        <f>VLOOKUP($B1613,三大法人買賣超!$A$4:$I$500,7,FALSE)</f>
        <v>#N/A</v>
      </c>
      <c r="J1613" s="27" t="e">
        <f>VLOOKUP($B1613,三大法人買賣超!$A$4:$I$500,9,FALSE)</f>
        <v>#N/A</v>
      </c>
      <c r="K1613" s="37">
        <f>新台幣匯率美元指數!B1614</f>
        <v>0</v>
      </c>
      <c r="L1613" s="38">
        <f>新台幣匯率美元指數!C1614</f>
        <v>0</v>
      </c>
      <c r="M1613" s="39">
        <f>新台幣匯率美元指數!D1614</f>
        <v>0</v>
      </c>
      <c r="N1613" s="27" t="e">
        <f>VLOOKUP($B1613,外資期貨未平倉口數!$A$4:$M$499,4,FALSE)</f>
        <v>#N/A</v>
      </c>
      <c r="O1613" s="27" t="e">
        <f>VLOOKUP($B1613,外資期貨未平倉口數!$A$4:$M$499,9,FALSE)</f>
        <v>#N/A</v>
      </c>
      <c r="P1613" s="27" t="e">
        <f>VLOOKUP($B1613,外資期貨未平倉口數!$A$4:$M$499,10,FALSE)</f>
        <v>#N/A</v>
      </c>
      <c r="Q1613" s="27" t="e">
        <f>VLOOKUP($B1613,外資期貨未平倉口數!$A$4:$M$499,11,FALSE)</f>
        <v>#N/A</v>
      </c>
      <c r="R1613" s="64" t="e">
        <f>VLOOKUP($B1613,選擇權未平倉餘額!$A$4:$I$500,6,FALSE)</f>
        <v>#N/A</v>
      </c>
      <c r="S1613" s="64" t="e">
        <f>VLOOKUP($B1613,選擇權未平倉餘額!$A$4:$I$500,7,FALSE)</f>
        <v>#N/A</v>
      </c>
      <c r="T1613" s="64" t="e">
        <f>VLOOKUP($B1613,選擇權未平倉餘額!$A$4:$I$500,8,FALSE)</f>
        <v>#N/A</v>
      </c>
      <c r="U1613" s="64" t="e">
        <f>VLOOKUP($B1613,選擇權未平倉餘額!$A$4:$I$500,9,FALSE)</f>
        <v>#N/A</v>
      </c>
      <c r="V1613" s="39" t="e">
        <f>VLOOKUP($B1613,臺指選擇權P_C_Ratios!$A$4:$C$500,3,FALSE)</f>
        <v>#N/A</v>
      </c>
      <c r="W1613" s="41" t="e">
        <f>VLOOKUP($B1613,散戶多空比!$A$6:$L$500,12,FALSE)</f>
        <v>#N/A</v>
      </c>
      <c r="X1613" s="40" t="e">
        <f>VLOOKUP($B1613,期貨大額交易人未沖銷部位!$A$4:$O$499,4,FALSE)</f>
        <v>#N/A</v>
      </c>
      <c r="Y1613" s="40" t="e">
        <f>VLOOKUP($B1613,期貨大額交易人未沖銷部位!$A$4:$O$499,7,FALSE)</f>
        <v>#N/A</v>
      </c>
      <c r="Z1613" s="40" t="e">
        <f>VLOOKUP($B1613,期貨大額交易人未沖銷部位!$A$4:$O$499,10,FALSE)</f>
        <v>#N/A</v>
      </c>
      <c r="AA1613" s="40" t="e">
        <f>VLOOKUP($B1613,期貨大額交易人未沖銷部位!$A$4:$O$499,13,FALSE)</f>
        <v>#N/A</v>
      </c>
      <c r="AB1613" s="40" t="e">
        <f>VLOOKUP($B1613,期貨大額交易人未沖銷部位!$A$4:$O$499,14,FALSE)</f>
        <v>#N/A</v>
      </c>
      <c r="AC1613" s="40" t="e">
        <f>VLOOKUP($B1613,期貨大額交易人未沖銷部位!$A$4:$O$499,15,FALSE)</f>
        <v>#N/A</v>
      </c>
      <c r="AD1613" s="33" t="e">
        <f>VLOOKUP($B1613,三大美股走勢!$A$4:$J$495,4,FALSE)</f>
        <v>#N/A</v>
      </c>
      <c r="AE1613" s="33" t="e">
        <f>VLOOKUP($B1613,三大美股走勢!$A$4:$J$495,7,FALSE)</f>
        <v>#N/A</v>
      </c>
      <c r="AF1613" s="33" t="e">
        <f>VLOOKUP($B1613,三大美股走勢!$A$4:$J$495,10,FALSE)</f>
        <v>#N/A</v>
      </c>
    </row>
    <row r="1614" spans="2:32">
      <c r="B1614" s="32">
        <v>44393</v>
      </c>
      <c r="C1614" s="33" t="e">
        <f>VLOOKUP($B1614,大盤與近月台指!$A$4:$I$499,2,FALSE)</f>
        <v>#N/A</v>
      </c>
      <c r="D1614" s="34" t="e">
        <f>VLOOKUP($B1614,大盤與近月台指!$A$4:$I$499,3,FALSE)</f>
        <v>#N/A</v>
      </c>
      <c r="E1614" s="35" t="e">
        <f>VLOOKUP($B1614,大盤與近月台指!$A$4:$I$499,4,FALSE)</f>
        <v>#N/A</v>
      </c>
      <c r="F1614" s="33" t="e">
        <f>VLOOKUP($B1614,大盤與近月台指!$A$4:$I$499,5,FALSE)</f>
        <v>#N/A</v>
      </c>
      <c r="G1614" s="49" t="e">
        <f>VLOOKUP($B1614,三大法人買賣超!$A$4:$I$500,3,FALSE)</f>
        <v>#N/A</v>
      </c>
      <c r="H1614" s="34" t="e">
        <f>VLOOKUP($B1614,三大法人買賣超!$A$4:$I$500,5,FALSE)</f>
        <v>#N/A</v>
      </c>
      <c r="I1614" s="27" t="e">
        <f>VLOOKUP($B1614,三大法人買賣超!$A$4:$I$500,7,FALSE)</f>
        <v>#N/A</v>
      </c>
      <c r="J1614" s="27" t="e">
        <f>VLOOKUP($B1614,三大法人買賣超!$A$4:$I$500,9,FALSE)</f>
        <v>#N/A</v>
      </c>
      <c r="K1614" s="37">
        <f>新台幣匯率美元指數!B1615</f>
        <v>0</v>
      </c>
      <c r="L1614" s="38">
        <f>新台幣匯率美元指數!C1615</f>
        <v>0</v>
      </c>
      <c r="M1614" s="39">
        <f>新台幣匯率美元指數!D1615</f>
        <v>0</v>
      </c>
      <c r="N1614" s="27" t="e">
        <f>VLOOKUP($B1614,外資期貨未平倉口數!$A$4:$M$499,4,FALSE)</f>
        <v>#N/A</v>
      </c>
      <c r="O1614" s="27" t="e">
        <f>VLOOKUP($B1614,外資期貨未平倉口數!$A$4:$M$499,9,FALSE)</f>
        <v>#N/A</v>
      </c>
      <c r="P1614" s="27" t="e">
        <f>VLOOKUP($B1614,外資期貨未平倉口數!$A$4:$M$499,10,FALSE)</f>
        <v>#N/A</v>
      </c>
      <c r="Q1614" s="27" t="e">
        <f>VLOOKUP($B1614,外資期貨未平倉口數!$A$4:$M$499,11,FALSE)</f>
        <v>#N/A</v>
      </c>
      <c r="R1614" s="64" t="e">
        <f>VLOOKUP($B1614,選擇權未平倉餘額!$A$4:$I$500,6,FALSE)</f>
        <v>#N/A</v>
      </c>
      <c r="S1614" s="64" t="e">
        <f>VLOOKUP($B1614,選擇權未平倉餘額!$A$4:$I$500,7,FALSE)</f>
        <v>#N/A</v>
      </c>
      <c r="T1614" s="64" t="e">
        <f>VLOOKUP($B1614,選擇權未平倉餘額!$A$4:$I$500,8,FALSE)</f>
        <v>#N/A</v>
      </c>
      <c r="U1614" s="64" t="e">
        <f>VLOOKUP($B1614,選擇權未平倉餘額!$A$4:$I$500,9,FALSE)</f>
        <v>#N/A</v>
      </c>
      <c r="V1614" s="39" t="e">
        <f>VLOOKUP($B1614,臺指選擇權P_C_Ratios!$A$4:$C$500,3,FALSE)</f>
        <v>#N/A</v>
      </c>
      <c r="W1614" s="41" t="e">
        <f>VLOOKUP($B1614,散戶多空比!$A$6:$L$500,12,FALSE)</f>
        <v>#N/A</v>
      </c>
      <c r="X1614" s="40" t="e">
        <f>VLOOKUP($B1614,期貨大額交易人未沖銷部位!$A$4:$O$499,4,FALSE)</f>
        <v>#N/A</v>
      </c>
      <c r="Y1614" s="40" t="e">
        <f>VLOOKUP($B1614,期貨大額交易人未沖銷部位!$A$4:$O$499,7,FALSE)</f>
        <v>#N/A</v>
      </c>
      <c r="Z1614" s="40" t="e">
        <f>VLOOKUP($B1614,期貨大額交易人未沖銷部位!$A$4:$O$499,10,FALSE)</f>
        <v>#N/A</v>
      </c>
      <c r="AA1614" s="40" t="e">
        <f>VLOOKUP($B1614,期貨大額交易人未沖銷部位!$A$4:$O$499,13,FALSE)</f>
        <v>#N/A</v>
      </c>
      <c r="AB1614" s="40" t="e">
        <f>VLOOKUP($B1614,期貨大額交易人未沖銷部位!$A$4:$O$499,14,FALSE)</f>
        <v>#N/A</v>
      </c>
      <c r="AC1614" s="40" t="e">
        <f>VLOOKUP($B1614,期貨大額交易人未沖銷部位!$A$4:$O$499,15,FALSE)</f>
        <v>#N/A</v>
      </c>
      <c r="AD1614" s="33" t="e">
        <f>VLOOKUP($B1614,三大美股走勢!$A$4:$J$495,4,FALSE)</f>
        <v>#N/A</v>
      </c>
      <c r="AE1614" s="33" t="e">
        <f>VLOOKUP($B1614,三大美股走勢!$A$4:$J$495,7,FALSE)</f>
        <v>#N/A</v>
      </c>
      <c r="AF1614" s="33" t="e">
        <f>VLOOKUP($B1614,三大美股走勢!$A$4:$J$495,10,FALSE)</f>
        <v>#N/A</v>
      </c>
    </row>
    <row r="1615" spans="2:32">
      <c r="B1615" s="32">
        <v>44394</v>
      </c>
      <c r="C1615" s="33" t="e">
        <f>VLOOKUP($B1615,大盤與近月台指!$A$4:$I$499,2,FALSE)</f>
        <v>#N/A</v>
      </c>
      <c r="D1615" s="34" t="e">
        <f>VLOOKUP($B1615,大盤與近月台指!$A$4:$I$499,3,FALSE)</f>
        <v>#N/A</v>
      </c>
      <c r="E1615" s="35" t="e">
        <f>VLOOKUP($B1615,大盤與近月台指!$A$4:$I$499,4,FALSE)</f>
        <v>#N/A</v>
      </c>
      <c r="F1615" s="33" t="e">
        <f>VLOOKUP($B1615,大盤與近月台指!$A$4:$I$499,5,FALSE)</f>
        <v>#N/A</v>
      </c>
      <c r="G1615" s="49" t="e">
        <f>VLOOKUP($B1615,三大法人買賣超!$A$4:$I$500,3,FALSE)</f>
        <v>#N/A</v>
      </c>
      <c r="H1615" s="34" t="e">
        <f>VLOOKUP($B1615,三大法人買賣超!$A$4:$I$500,5,FALSE)</f>
        <v>#N/A</v>
      </c>
      <c r="I1615" s="27" t="e">
        <f>VLOOKUP($B1615,三大法人買賣超!$A$4:$I$500,7,FALSE)</f>
        <v>#N/A</v>
      </c>
      <c r="J1615" s="27" t="e">
        <f>VLOOKUP($B1615,三大法人買賣超!$A$4:$I$500,9,FALSE)</f>
        <v>#N/A</v>
      </c>
      <c r="K1615" s="37">
        <f>新台幣匯率美元指數!B1616</f>
        <v>0</v>
      </c>
      <c r="L1615" s="38">
        <f>新台幣匯率美元指數!C1616</f>
        <v>0</v>
      </c>
      <c r="M1615" s="39">
        <f>新台幣匯率美元指數!D1616</f>
        <v>0</v>
      </c>
      <c r="N1615" s="27" t="e">
        <f>VLOOKUP($B1615,外資期貨未平倉口數!$A$4:$M$499,4,FALSE)</f>
        <v>#N/A</v>
      </c>
      <c r="O1615" s="27" t="e">
        <f>VLOOKUP($B1615,外資期貨未平倉口數!$A$4:$M$499,9,FALSE)</f>
        <v>#N/A</v>
      </c>
      <c r="P1615" s="27" t="e">
        <f>VLOOKUP($B1615,外資期貨未平倉口數!$A$4:$M$499,10,FALSE)</f>
        <v>#N/A</v>
      </c>
      <c r="Q1615" s="27" t="e">
        <f>VLOOKUP($B1615,外資期貨未平倉口數!$A$4:$M$499,11,FALSE)</f>
        <v>#N/A</v>
      </c>
      <c r="R1615" s="64" t="e">
        <f>VLOOKUP($B1615,選擇權未平倉餘額!$A$4:$I$500,6,FALSE)</f>
        <v>#N/A</v>
      </c>
      <c r="S1615" s="64" t="e">
        <f>VLOOKUP($B1615,選擇權未平倉餘額!$A$4:$I$500,7,FALSE)</f>
        <v>#N/A</v>
      </c>
      <c r="T1615" s="64" t="e">
        <f>VLOOKUP($B1615,選擇權未平倉餘額!$A$4:$I$500,8,FALSE)</f>
        <v>#N/A</v>
      </c>
      <c r="U1615" s="64" t="e">
        <f>VLOOKUP($B1615,選擇權未平倉餘額!$A$4:$I$500,9,FALSE)</f>
        <v>#N/A</v>
      </c>
      <c r="V1615" s="39" t="e">
        <f>VLOOKUP($B1615,臺指選擇權P_C_Ratios!$A$4:$C$500,3,FALSE)</f>
        <v>#N/A</v>
      </c>
      <c r="W1615" s="41" t="e">
        <f>VLOOKUP($B1615,散戶多空比!$A$6:$L$500,12,FALSE)</f>
        <v>#N/A</v>
      </c>
      <c r="X1615" s="40" t="e">
        <f>VLOOKUP($B1615,期貨大額交易人未沖銷部位!$A$4:$O$499,4,FALSE)</f>
        <v>#N/A</v>
      </c>
      <c r="Y1615" s="40" t="e">
        <f>VLOOKUP($B1615,期貨大額交易人未沖銷部位!$A$4:$O$499,7,FALSE)</f>
        <v>#N/A</v>
      </c>
      <c r="Z1615" s="40" t="e">
        <f>VLOOKUP($B1615,期貨大額交易人未沖銷部位!$A$4:$O$499,10,FALSE)</f>
        <v>#N/A</v>
      </c>
      <c r="AA1615" s="40" t="e">
        <f>VLOOKUP($B1615,期貨大額交易人未沖銷部位!$A$4:$O$499,13,FALSE)</f>
        <v>#N/A</v>
      </c>
      <c r="AB1615" s="40" t="e">
        <f>VLOOKUP($B1615,期貨大額交易人未沖銷部位!$A$4:$O$499,14,FALSE)</f>
        <v>#N/A</v>
      </c>
      <c r="AC1615" s="40" t="e">
        <f>VLOOKUP($B1615,期貨大額交易人未沖銷部位!$A$4:$O$499,15,FALSE)</f>
        <v>#N/A</v>
      </c>
      <c r="AD1615" s="33" t="e">
        <f>VLOOKUP($B1615,三大美股走勢!$A$4:$J$495,4,FALSE)</f>
        <v>#N/A</v>
      </c>
      <c r="AE1615" s="33" t="e">
        <f>VLOOKUP($B1615,三大美股走勢!$A$4:$J$495,7,FALSE)</f>
        <v>#N/A</v>
      </c>
      <c r="AF1615" s="33" t="e">
        <f>VLOOKUP($B1615,三大美股走勢!$A$4:$J$495,10,FALSE)</f>
        <v>#N/A</v>
      </c>
    </row>
    <row r="1616" spans="2:32">
      <c r="B1616" s="32">
        <v>44395</v>
      </c>
      <c r="C1616" s="33" t="e">
        <f>VLOOKUP($B1616,大盤與近月台指!$A$4:$I$499,2,FALSE)</f>
        <v>#N/A</v>
      </c>
      <c r="D1616" s="34" t="e">
        <f>VLOOKUP($B1616,大盤與近月台指!$A$4:$I$499,3,FALSE)</f>
        <v>#N/A</v>
      </c>
      <c r="E1616" s="35" t="e">
        <f>VLOOKUP($B1616,大盤與近月台指!$A$4:$I$499,4,FALSE)</f>
        <v>#N/A</v>
      </c>
      <c r="F1616" s="33" t="e">
        <f>VLOOKUP($B1616,大盤與近月台指!$A$4:$I$499,5,FALSE)</f>
        <v>#N/A</v>
      </c>
      <c r="G1616" s="49" t="e">
        <f>VLOOKUP($B1616,三大法人買賣超!$A$4:$I$500,3,FALSE)</f>
        <v>#N/A</v>
      </c>
      <c r="H1616" s="34" t="e">
        <f>VLOOKUP($B1616,三大法人買賣超!$A$4:$I$500,5,FALSE)</f>
        <v>#N/A</v>
      </c>
      <c r="I1616" s="27" t="e">
        <f>VLOOKUP($B1616,三大法人買賣超!$A$4:$I$500,7,FALSE)</f>
        <v>#N/A</v>
      </c>
      <c r="J1616" s="27" t="e">
        <f>VLOOKUP($B1616,三大法人買賣超!$A$4:$I$500,9,FALSE)</f>
        <v>#N/A</v>
      </c>
      <c r="K1616" s="37">
        <f>新台幣匯率美元指數!B1617</f>
        <v>0</v>
      </c>
      <c r="L1616" s="38">
        <f>新台幣匯率美元指數!C1617</f>
        <v>0</v>
      </c>
      <c r="M1616" s="39">
        <f>新台幣匯率美元指數!D1617</f>
        <v>0</v>
      </c>
      <c r="N1616" s="27" t="e">
        <f>VLOOKUP($B1616,外資期貨未平倉口數!$A$4:$M$499,4,FALSE)</f>
        <v>#N/A</v>
      </c>
      <c r="O1616" s="27" t="e">
        <f>VLOOKUP($B1616,外資期貨未平倉口數!$A$4:$M$499,9,FALSE)</f>
        <v>#N/A</v>
      </c>
      <c r="P1616" s="27" t="e">
        <f>VLOOKUP($B1616,外資期貨未平倉口數!$A$4:$M$499,10,FALSE)</f>
        <v>#N/A</v>
      </c>
      <c r="Q1616" s="27" t="e">
        <f>VLOOKUP($B1616,外資期貨未平倉口數!$A$4:$M$499,11,FALSE)</f>
        <v>#N/A</v>
      </c>
      <c r="R1616" s="64" t="e">
        <f>VLOOKUP($B1616,選擇權未平倉餘額!$A$4:$I$500,6,FALSE)</f>
        <v>#N/A</v>
      </c>
      <c r="S1616" s="64" t="e">
        <f>VLOOKUP($B1616,選擇權未平倉餘額!$A$4:$I$500,7,FALSE)</f>
        <v>#N/A</v>
      </c>
      <c r="T1616" s="64" t="e">
        <f>VLOOKUP($B1616,選擇權未平倉餘額!$A$4:$I$500,8,FALSE)</f>
        <v>#N/A</v>
      </c>
      <c r="U1616" s="64" t="e">
        <f>VLOOKUP($B1616,選擇權未平倉餘額!$A$4:$I$500,9,FALSE)</f>
        <v>#N/A</v>
      </c>
      <c r="V1616" s="39" t="e">
        <f>VLOOKUP($B1616,臺指選擇權P_C_Ratios!$A$4:$C$500,3,FALSE)</f>
        <v>#N/A</v>
      </c>
      <c r="W1616" s="41" t="e">
        <f>VLOOKUP($B1616,散戶多空比!$A$6:$L$500,12,FALSE)</f>
        <v>#N/A</v>
      </c>
      <c r="X1616" s="40" t="e">
        <f>VLOOKUP($B1616,期貨大額交易人未沖銷部位!$A$4:$O$499,4,FALSE)</f>
        <v>#N/A</v>
      </c>
      <c r="Y1616" s="40" t="e">
        <f>VLOOKUP($B1616,期貨大額交易人未沖銷部位!$A$4:$O$499,7,FALSE)</f>
        <v>#N/A</v>
      </c>
      <c r="Z1616" s="40" t="e">
        <f>VLOOKUP($B1616,期貨大額交易人未沖銷部位!$A$4:$O$499,10,FALSE)</f>
        <v>#N/A</v>
      </c>
      <c r="AA1616" s="40" t="e">
        <f>VLOOKUP($B1616,期貨大額交易人未沖銷部位!$A$4:$O$499,13,FALSE)</f>
        <v>#N/A</v>
      </c>
      <c r="AB1616" s="40" t="e">
        <f>VLOOKUP($B1616,期貨大額交易人未沖銷部位!$A$4:$O$499,14,FALSE)</f>
        <v>#N/A</v>
      </c>
      <c r="AC1616" s="40" t="e">
        <f>VLOOKUP($B1616,期貨大額交易人未沖銷部位!$A$4:$O$499,15,FALSE)</f>
        <v>#N/A</v>
      </c>
      <c r="AD1616" s="33" t="e">
        <f>VLOOKUP($B1616,三大美股走勢!$A$4:$J$495,4,FALSE)</f>
        <v>#N/A</v>
      </c>
      <c r="AE1616" s="33" t="e">
        <f>VLOOKUP($B1616,三大美股走勢!$A$4:$J$495,7,FALSE)</f>
        <v>#N/A</v>
      </c>
      <c r="AF1616" s="33" t="e">
        <f>VLOOKUP($B1616,三大美股走勢!$A$4:$J$495,10,FALSE)</f>
        <v>#N/A</v>
      </c>
    </row>
    <row r="1617" spans="2:32">
      <c r="B1617" s="32">
        <v>44396</v>
      </c>
      <c r="C1617" s="33" t="e">
        <f>VLOOKUP($B1617,大盤與近月台指!$A$4:$I$499,2,FALSE)</f>
        <v>#N/A</v>
      </c>
      <c r="D1617" s="34" t="e">
        <f>VLOOKUP($B1617,大盤與近月台指!$A$4:$I$499,3,FALSE)</f>
        <v>#N/A</v>
      </c>
      <c r="E1617" s="35" t="e">
        <f>VLOOKUP($B1617,大盤與近月台指!$A$4:$I$499,4,FALSE)</f>
        <v>#N/A</v>
      </c>
      <c r="F1617" s="33" t="e">
        <f>VLOOKUP($B1617,大盤與近月台指!$A$4:$I$499,5,FALSE)</f>
        <v>#N/A</v>
      </c>
      <c r="G1617" s="49" t="e">
        <f>VLOOKUP($B1617,三大法人買賣超!$A$4:$I$500,3,FALSE)</f>
        <v>#N/A</v>
      </c>
      <c r="H1617" s="34" t="e">
        <f>VLOOKUP($B1617,三大法人買賣超!$A$4:$I$500,5,FALSE)</f>
        <v>#N/A</v>
      </c>
      <c r="I1617" s="27" t="e">
        <f>VLOOKUP($B1617,三大法人買賣超!$A$4:$I$500,7,FALSE)</f>
        <v>#N/A</v>
      </c>
      <c r="J1617" s="27" t="e">
        <f>VLOOKUP($B1617,三大法人買賣超!$A$4:$I$500,9,FALSE)</f>
        <v>#N/A</v>
      </c>
      <c r="K1617" s="37">
        <f>新台幣匯率美元指數!B1618</f>
        <v>0</v>
      </c>
      <c r="L1617" s="38">
        <f>新台幣匯率美元指數!C1618</f>
        <v>0</v>
      </c>
      <c r="M1617" s="39">
        <f>新台幣匯率美元指數!D1618</f>
        <v>0</v>
      </c>
      <c r="N1617" s="27" t="e">
        <f>VLOOKUP($B1617,外資期貨未平倉口數!$A$4:$M$499,4,FALSE)</f>
        <v>#N/A</v>
      </c>
      <c r="O1617" s="27" t="e">
        <f>VLOOKUP($B1617,外資期貨未平倉口數!$A$4:$M$499,9,FALSE)</f>
        <v>#N/A</v>
      </c>
      <c r="P1617" s="27" t="e">
        <f>VLOOKUP($B1617,外資期貨未平倉口數!$A$4:$M$499,10,FALSE)</f>
        <v>#N/A</v>
      </c>
      <c r="Q1617" s="27" t="e">
        <f>VLOOKUP($B1617,外資期貨未平倉口數!$A$4:$M$499,11,FALSE)</f>
        <v>#N/A</v>
      </c>
      <c r="R1617" s="64" t="e">
        <f>VLOOKUP($B1617,選擇權未平倉餘額!$A$4:$I$500,6,FALSE)</f>
        <v>#N/A</v>
      </c>
      <c r="S1617" s="64" t="e">
        <f>VLOOKUP($B1617,選擇權未平倉餘額!$A$4:$I$500,7,FALSE)</f>
        <v>#N/A</v>
      </c>
      <c r="T1617" s="64" t="e">
        <f>VLOOKUP($B1617,選擇權未平倉餘額!$A$4:$I$500,8,FALSE)</f>
        <v>#N/A</v>
      </c>
      <c r="U1617" s="64" t="e">
        <f>VLOOKUP($B1617,選擇權未平倉餘額!$A$4:$I$500,9,FALSE)</f>
        <v>#N/A</v>
      </c>
      <c r="V1617" s="39" t="e">
        <f>VLOOKUP($B1617,臺指選擇權P_C_Ratios!$A$4:$C$500,3,FALSE)</f>
        <v>#N/A</v>
      </c>
      <c r="W1617" s="41" t="e">
        <f>VLOOKUP($B1617,散戶多空比!$A$6:$L$500,12,FALSE)</f>
        <v>#N/A</v>
      </c>
      <c r="X1617" s="40" t="e">
        <f>VLOOKUP($B1617,期貨大額交易人未沖銷部位!$A$4:$O$499,4,FALSE)</f>
        <v>#N/A</v>
      </c>
      <c r="Y1617" s="40" t="e">
        <f>VLOOKUP($B1617,期貨大額交易人未沖銷部位!$A$4:$O$499,7,FALSE)</f>
        <v>#N/A</v>
      </c>
      <c r="Z1617" s="40" t="e">
        <f>VLOOKUP($B1617,期貨大額交易人未沖銷部位!$A$4:$O$499,10,FALSE)</f>
        <v>#N/A</v>
      </c>
      <c r="AA1617" s="40" t="e">
        <f>VLOOKUP($B1617,期貨大額交易人未沖銷部位!$A$4:$O$499,13,FALSE)</f>
        <v>#N/A</v>
      </c>
      <c r="AB1617" s="40" t="e">
        <f>VLOOKUP($B1617,期貨大額交易人未沖銷部位!$A$4:$O$499,14,FALSE)</f>
        <v>#N/A</v>
      </c>
      <c r="AC1617" s="40" t="e">
        <f>VLOOKUP($B1617,期貨大額交易人未沖銷部位!$A$4:$O$499,15,FALSE)</f>
        <v>#N/A</v>
      </c>
      <c r="AD1617" s="33" t="e">
        <f>VLOOKUP($B1617,三大美股走勢!$A$4:$J$495,4,FALSE)</f>
        <v>#N/A</v>
      </c>
      <c r="AE1617" s="33" t="e">
        <f>VLOOKUP($B1617,三大美股走勢!$A$4:$J$495,7,FALSE)</f>
        <v>#N/A</v>
      </c>
      <c r="AF1617" s="33" t="e">
        <f>VLOOKUP($B1617,三大美股走勢!$A$4:$J$495,10,FALSE)</f>
        <v>#N/A</v>
      </c>
    </row>
    <row r="1618" spans="2:32">
      <c r="B1618" s="32">
        <v>44397</v>
      </c>
      <c r="C1618" s="33" t="e">
        <f>VLOOKUP($B1618,大盤與近月台指!$A$4:$I$499,2,FALSE)</f>
        <v>#N/A</v>
      </c>
      <c r="D1618" s="34" t="e">
        <f>VLOOKUP($B1618,大盤與近月台指!$A$4:$I$499,3,FALSE)</f>
        <v>#N/A</v>
      </c>
      <c r="E1618" s="35" t="e">
        <f>VLOOKUP($B1618,大盤與近月台指!$A$4:$I$499,4,FALSE)</f>
        <v>#N/A</v>
      </c>
      <c r="F1618" s="33" t="e">
        <f>VLOOKUP($B1618,大盤與近月台指!$A$4:$I$499,5,FALSE)</f>
        <v>#N/A</v>
      </c>
      <c r="G1618" s="49" t="e">
        <f>VLOOKUP($B1618,三大法人買賣超!$A$4:$I$500,3,FALSE)</f>
        <v>#N/A</v>
      </c>
      <c r="H1618" s="34" t="e">
        <f>VLOOKUP($B1618,三大法人買賣超!$A$4:$I$500,5,FALSE)</f>
        <v>#N/A</v>
      </c>
      <c r="I1618" s="27" t="e">
        <f>VLOOKUP($B1618,三大法人買賣超!$A$4:$I$500,7,FALSE)</f>
        <v>#N/A</v>
      </c>
      <c r="J1618" s="27" t="e">
        <f>VLOOKUP($B1618,三大法人買賣超!$A$4:$I$500,9,FALSE)</f>
        <v>#N/A</v>
      </c>
      <c r="K1618" s="37">
        <f>新台幣匯率美元指數!B1619</f>
        <v>0</v>
      </c>
      <c r="L1618" s="38">
        <f>新台幣匯率美元指數!C1619</f>
        <v>0</v>
      </c>
      <c r="M1618" s="39">
        <f>新台幣匯率美元指數!D1619</f>
        <v>0</v>
      </c>
      <c r="N1618" s="27" t="e">
        <f>VLOOKUP($B1618,外資期貨未平倉口數!$A$4:$M$499,4,FALSE)</f>
        <v>#N/A</v>
      </c>
      <c r="O1618" s="27" t="e">
        <f>VLOOKUP($B1618,外資期貨未平倉口數!$A$4:$M$499,9,FALSE)</f>
        <v>#N/A</v>
      </c>
      <c r="P1618" s="27" t="e">
        <f>VLOOKUP($B1618,外資期貨未平倉口數!$A$4:$M$499,10,FALSE)</f>
        <v>#N/A</v>
      </c>
      <c r="Q1618" s="27" t="e">
        <f>VLOOKUP($B1618,外資期貨未平倉口數!$A$4:$M$499,11,FALSE)</f>
        <v>#N/A</v>
      </c>
      <c r="R1618" s="64" t="e">
        <f>VLOOKUP($B1618,選擇權未平倉餘額!$A$4:$I$500,6,FALSE)</f>
        <v>#N/A</v>
      </c>
      <c r="S1618" s="64" t="e">
        <f>VLOOKUP($B1618,選擇權未平倉餘額!$A$4:$I$500,7,FALSE)</f>
        <v>#N/A</v>
      </c>
      <c r="T1618" s="64" t="e">
        <f>VLOOKUP($B1618,選擇權未平倉餘額!$A$4:$I$500,8,FALSE)</f>
        <v>#N/A</v>
      </c>
      <c r="U1618" s="64" t="e">
        <f>VLOOKUP($B1618,選擇權未平倉餘額!$A$4:$I$500,9,FALSE)</f>
        <v>#N/A</v>
      </c>
      <c r="V1618" s="39" t="e">
        <f>VLOOKUP($B1618,臺指選擇權P_C_Ratios!$A$4:$C$500,3,FALSE)</f>
        <v>#N/A</v>
      </c>
      <c r="W1618" s="41" t="e">
        <f>VLOOKUP($B1618,散戶多空比!$A$6:$L$500,12,FALSE)</f>
        <v>#N/A</v>
      </c>
      <c r="X1618" s="40" t="e">
        <f>VLOOKUP($B1618,期貨大額交易人未沖銷部位!$A$4:$O$499,4,FALSE)</f>
        <v>#N/A</v>
      </c>
      <c r="Y1618" s="40" t="e">
        <f>VLOOKUP($B1618,期貨大額交易人未沖銷部位!$A$4:$O$499,7,FALSE)</f>
        <v>#N/A</v>
      </c>
      <c r="Z1618" s="40" t="e">
        <f>VLOOKUP($B1618,期貨大額交易人未沖銷部位!$A$4:$O$499,10,FALSE)</f>
        <v>#N/A</v>
      </c>
      <c r="AA1618" s="40" t="e">
        <f>VLOOKUP($B1618,期貨大額交易人未沖銷部位!$A$4:$O$499,13,FALSE)</f>
        <v>#N/A</v>
      </c>
      <c r="AB1618" s="40" t="e">
        <f>VLOOKUP($B1618,期貨大額交易人未沖銷部位!$A$4:$O$499,14,FALSE)</f>
        <v>#N/A</v>
      </c>
      <c r="AC1618" s="40" t="e">
        <f>VLOOKUP($B1618,期貨大額交易人未沖銷部位!$A$4:$O$499,15,FALSE)</f>
        <v>#N/A</v>
      </c>
      <c r="AD1618" s="33" t="e">
        <f>VLOOKUP($B1618,三大美股走勢!$A$4:$J$495,4,FALSE)</f>
        <v>#N/A</v>
      </c>
      <c r="AE1618" s="33" t="e">
        <f>VLOOKUP($B1618,三大美股走勢!$A$4:$J$495,7,FALSE)</f>
        <v>#N/A</v>
      </c>
      <c r="AF1618" s="33" t="e">
        <f>VLOOKUP($B1618,三大美股走勢!$A$4:$J$495,10,FALSE)</f>
        <v>#N/A</v>
      </c>
    </row>
    <row r="1619" spans="2:32">
      <c r="B1619" s="32">
        <v>44398</v>
      </c>
      <c r="C1619" s="33" t="e">
        <f>VLOOKUP($B1619,大盤與近月台指!$A$4:$I$499,2,FALSE)</f>
        <v>#N/A</v>
      </c>
      <c r="D1619" s="34" t="e">
        <f>VLOOKUP($B1619,大盤與近月台指!$A$4:$I$499,3,FALSE)</f>
        <v>#N/A</v>
      </c>
      <c r="E1619" s="35" t="e">
        <f>VLOOKUP($B1619,大盤與近月台指!$A$4:$I$499,4,FALSE)</f>
        <v>#N/A</v>
      </c>
      <c r="F1619" s="33" t="e">
        <f>VLOOKUP($B1619,大盤與近月台指!$A$4:$I$499,5,FALSE)</f>
        <v>#N/A</v>
      </c>
      <c r="G1619" s="49" t="e">
        <f>VLOOKUP($B1619,三大法人買賣超!$A$4:$I$500,3,FALSE)</f>
        <v>#N/A</v>
      </c>
      <c r="H1619" s="34" t="e">
        <f>VLOOKUP($B1619,三大法人買賣超!$A$4:$I$500,5,FALSE)</f>
        <v>#N/A</v>
      </c>
      <c r="I1619" s="27" t="e">
        <f>VLOOKUP($B1619,三大法人買賣超!$A$4:$I$500,7,FALSE)</f>
        <v>#N/A</v>
      </c>
      <c r="J1619" s="27" t="e">
        <f>VLOOKUP($B1619,三大法人買賣超!$A$4:$I$500,9,FALSE)</f>
        <v>#N/A</v>
      </c>
      <c r="K1619" s="37">
        <f>新台幣匯率美元指數!B1620</f>
        <v>0</v>
      </c>
      <c r="L1619" s="38">
        <f>新台幣匯率美元指數!C1620</f>
        <v>0</v>
      </c>
      <c r="M1619" s="39">
        <f>新台幣匯率美元指數!D1620</f>
        <v>0</v>
      </c>
      <c r="N1619" s="27" t="e">
        <f>VLOOKUP($B1619,外資期貨未平倉口數!$A$4:$M$499,4,FALSE)</f>
        <v>#N/A</v>
      </c>
      <c r="O1619" s="27" t="e">
        <f>VLOOKUP($B1619,外資期貨未平倉口數!$A$4:$M$499,9,FALSE)</f>
        <v>#N/A</v>
      </c>
      <c r="P1619" s="27" t="e">
        <f>VLOOKUP($B1619,外資期貨未平倉口數!$A$4:$M$499,10,FALSE)</f>
        <v>#N/A</v>
      </c>
      <c r="Q1619" s="27" t="e">
        <f>VLOOKUP($B1619,外資期貨未平倉口數!$A$4:$M$499,11,FALSE)</f>
        <v>#N/A</v>
      </c>
      <c r="R1619" s="64" t="e">
        <f>VLOOKUP($B1619,選擇權未平倉餘額!$A$4:$I$500,6,FALSE)</f>
        <v>#N/A</v>
      </c>
      <c r="S1619" s="64" t="e">
        <f>VLOOKUP($B1619,選擇權未平倉餘額!$A$4:$I$500,7,FALSE)</f>
        <v>#N/A</v>
      </c>
      <c r="T1619" s="64" t="e">
        <f>VLOOKUP($B1619,選擇權未平倉餘額!$A$4:$I$500,8,FALSE)</f>
        <v>#N/A</v>
      </c>
      <c r="U1619" s="64" t="e">
        <f>VLOOKUP($B1619,選擇權未平倉餘額!$A$4:$I$500,9,FALSE)</f>
        <v>#N/A</v>
      </c>
      <c r="V1619" s="39" t="e">
        <f>VLOOKUP($B1619,臺指選擇權P_C_Ratios!$A$4:$C$500,3,FALSE)</f>
        <v>#N/A</v>
      </c>
      <c r="W1619" s="41" t="e">
        <f>VLOOKUP($B1619,散戶多空比!$A$6:$L$500,12,FALSE)</f>
        <v>#N/A</v>
      </c>
      <c r="X1619" s="40" t="e">
        <f>VLOOKUP($B1619,期貨大額交易人未沖銷部位!$A$4:$O$499,4,FALSE)</f>
        <v>#N/A</v>
      </c>
      <c r="Y1619" s="40" t="e">
        <f>VLOOKUP($B1619,期貨大額交易人未沖銷部位!$A$4:$O$499,7,FALSE)</f>
        <v>#N/A</v>
      </c>
      <c r="Z1619" s="40" t="e">
        <f>VLOOKUP($B1619,期貨大額交易人未沖銷部位!$A$4:$O$499,10,FALSE)</f>
        <v>#N/A</v>
      </c>
      <c r="AA1619" s="40" t="e">
        <f>VLOOKUP($B1619,期貨大額交易人未沖銷部位!$A$4:$O$499,13,FALSE)</f>
        <v>#N/A</v>
      </c>
      <c r="AB1619" s="40" t="e">
        <f>VLOOKUP($B1619,期貨大額交易人未沖銷部位!$A$4:$O$499,14,FALSE)</f>
        <v>#N/A</v>
      </c>
      <c r="AC1619" s="40" t="e">
        <f>VLOOKUP($B1619,期貨大額交易人未沖銷部位!$A$4:$O$499,15,FALSE)</f>
        <v>#N/A</v>
      </c>
      <c r="AD1619" s="33" t="e">
        <f>VLOOKUP($B1619,三大美股走勢!$A$4:$J$495,4,FALSE)</f>
        <v>#N/A</v>
      </c>
      <c r="AE1619" s="33" t="e">
        <f>VLOOKUP($B1619,三大美股走勢!$A$4:$J$495,7,FALSE)</f>
        <v>#N/A</v>
      </c>
      <c r="AF1619" s="33" t="e">
        <f>VLOOKUP($B1619,三大美股走勢!$A$4:$J$495,10,FALSE)</f>
        <v>#N/A</v>
      </c>
    </row>
    <row r="1620" spans="2:32">
      <c r="B1620" s="32">
        <v>44399</v>
      </c>
      <c r="C1620" s="33" t="e">
        <f>VLOOKUP($B1620,大盤與近月台指!$A$4:$I$499,2,FALSE)</f>
        <v>#N/A</v>
      </c>
      <c r="D1620" s="34" t="e">
        <f>VLOOKUP($B1620,大盤與近月台指!$A$4:$I$499,3,FALSE)</f>
        <v>#N/A</v>
      </c>
      <c r="E1620" s="35" t="e">
        <f>VLOOKUP($B1620,大盤與近月台指!$A$4:$I$499,4,FALSE)</f>
        <v>#N/A</v>
      </c>
      <c r="F1620" s="33" t="e">
        <f>VLOOKUP($B1620,大盤與近月台指!$A$4:$I$499,5,FALSE)</f>
        <v>#N/A</v>
      </c>
      <c r="G1620" s="49" t="e">
        <f>VLOOKUP($B1620,三大法人買賣超!$A$4:$I$500,3,FALSE)</f>
        <v>#N/A</v>
      </c>
      <c r="H1620" s="34" t="e">
        <f>VLOOKUP($B1620,三大法人買賣超!$A$4:$I$500,5,FALSE)</f>
        <v>#N/A</v>
      </c>
      <c r="I1620" s="27" t="e">
        <f>VLOOKUP($B1620,三大法人買賣超!$A$4:$I$500,7,FALSE)</f>
        <v>#N/A</v>
      </c>
      <c r="J1620" s="27" t="e">
        <f>VLOOKUP($B1620,三大法人買賣超!$A$4:$I$500,9,FALSE)</f>
        <v>#N/A</v>
      </c>
      <c r="K1620" s="37">
        <f>新台幣匯率美元指數!B1621</f>
        <v>0</v>
      </c>
      <c r="L1620" s="38">
        <f>新台幣匯率美元指數!C1621</f>
        <v>0</v>
      </c>
      <c r="M1620" s="39">
        <f>新台幣匯率美元指數!D1621</f>
        <v>0</v>
      </c>
      <c r="N1620" s="27" t="e">
        <f>VLOOKUP($B1620,外資期貨未平倉口數!$A$4:$M$499,4,FALSE)</f>
        <v>#N/A</v>
      </c>
      <c r="O1620" s="27" t="e">
        <f>VLOOKUP($B1620,外資期貨未平倉口數!$A$4:$M$499,9,FALSE)</f>
        <v>#N/A</v>
      </c>
      <c r="P1620" s="27" t="e">
        <f>VLOOKUP($B1620,外資期貨未平倉口數!$A$4:$M$499,10,FALSE)</f>
        <v>#N/A</v>
      </c>
      <c r="Q1620" s="27" t="e">
        <f>VLOOKUP($B1620,外資期貨未平倉口數!$A$4:$M$499,11,FALSE)</f>
        <v>#N/A</v>
      </c>
      <c r="R1620" s="64" t="e">
        <f>VLOOKUP($B1620,選擇權未平倉餘額!$A$4:$I$500,6,FALSE)</f>
        <v>#N/A</v>
      </c>
      <c r="S1620" s="64" t="e">
        <f>VLOOKUP($B1620,選擇權未平倉餘額!$A$4:$I$500,7,FALSE)</f>
        <v>#N/A</v>
      </c>
      <c r="T1620" s="64" t="e">
        <f>VLOOKUP($B1620,選擇權未平倉餘額!$A$4:$I$500,8,FALSE)</f>
        <v>#N/A</v>
      </c>
      <c r="U1620" s="64" t="e">
        <f>VLOOKUP($B1620,選擇權未平倉餘額!$A$4:$I$500,9,FALSE)</f>
        <v>#N/A</v>
      </c>
      <c r="V1620" s="39" t="e">
        <f>VLOOKUP($B1620,臺指選擇權P_C_Ratios!$A$4:$C$500,3,FALSE)</f>
        <v>#N/A</v>
      </c>
      <c r="W1620" s="41" t="e">
        <f>VLOOKUP($B1620,散戶多空比!$A$6:$L$500,12,FALSE)</f>
        <v>#N/A</v>
      </c>
      <c r="X1620" s="40" t="e">
        <f>VLOOKUP($B1620,期貨大額交易人未沖銷部位!$A$4:$O$499,4,FALSE)</f>
        <v>#N/A</v>
      </c>
      <c r="Y1620" s="40" t="e">
        <f>VLOOKUP($B1620,期貨大額交易人未沖銷部位!$A$4:$O$499,7,FALSE)</f>
        <v>#N/A</v>
      </c>
      <c r="Z1620" s="40" t="e">
        <f>VLOOKUP($B1620,期貨大額交易人未沖銷部位!$A$4:$O$499,10,FALSE)</f>
        <v>#N/A</v>
      </c>
      <c r="AA1620" s="40" t="e">
        <f>VLOOKUP($B1620,期貨大額交易人未沖銷部位!$A$4:$O$499,13,FALSE)</f>
        <v>#N/A</v>
      </c>
      <c r="AB1620" s="40" t="e">
        <f>VLOOKUP($B1620,期貨大額交易人未沖銷部位!$A$4:$O$499,14,FALSE)</f>
        <v>#N/A</v>
      </c>
      <c r="AC1620" s="40" t="e">
        <f>VLOOKUP($B1620,期貨大額交易人未沖銷部位!$A$4:$O$499,15,FALSE)</f>
        <v>#N/A</v>
      </c>
      <c r="AD1620" s="33" t="e">
        <f>VLOOKUP($B1620,三大美股走勢!$A$4:$J$495,4,FALSE)</f>
        <v>#N/A</v>
      </c>
      <c r="AE1620" s="33" t="e">
        <f>VLOOKUP($B1620,三大美股走勢!$A$4:$J$495,7,FALSE)</f>
        <v>#N/A</v>
      </c>
      <c r="AF1620" s="33" t="e">
        <f>VLOOKUP($B1620,三大美股走勢!$A$4:$J$495,10,FALSE)</f>
        <v>#N/A</v>
      </c>
    </row>
    <row r="1621" spans="2:32">
      <c r="B1621" s="32">
        <v>44400</v>
      </c>
      <c r="C1621" s="33" t="e">
        <f>VLOOKUP($B1621,大盤與近月台指!$A$4:$I$499,2,FALSE)</f>
        <v>#N/A</v>
      </c>
      <c r="D1621" s="34" t="e">
        <f>VLOOKUP($B1621,大盤與近月台指!$A$4:$I$499,3,FALSE)</f>
        <v>#N/A</v>
      </c>
      <c r="E1621" s="35" t="e">
        <f>VLOOKUP($B1621,大盤與近月台指!$A$4:$I$499,4,FALSE)</f>
        <v>#N/A</v>
      </c>
      <c r="F1621" s="33" t="e">
        <f>VLOOKUP($B1621,大盤與近月台指!$A$4:$I$499,5,FALSE)</f>
        <v>#N/A</v>
      </c>
      <c r="G1621" s="49" t="e">
        <f>VLOOKUP($B1621,三大法人買賣超!$A$4:$I$500,3,FALSE)</f>
        <v>#N/A</v>
      </c>
      <c r="H1621" s="34" t="e">
        <f>VLOOKUP($B1621,三大法人買賣超!$A$4:$I$500,5,FALSE)</f>
        <v>#N/A</v>
      </c>
      <c r="I1621" s="27" t="e">
        <f>VLOOKUP($B1621,三大法人買賣超!$A$4:$I$500,7,FALSE)</f>
        <v>#N/A</v>
      </c>
      <c r="J1621" s="27" t="e">
        <f>VLOOKUP($B1621,三大法人買賣超!$A$4:$I$500,9,FALSE)</f>
        <v>#N/A</v>
      </c>
      <c r="K1621" s="37">
        <f>新台幣匯率美元指數!B1622</f>
        <v>0</v>
      </c>
      <c r="L1621" s="38">
        <f>新台幣匯率美元指數!C1622</f>
        <v>0</v>
      </c>
      <c r="M1621" s="39">
        <f>新台幣匯率美元指數!D1622</f>
        <v>0</v>
      </c>
      <c r="N1621" s="27" t="e">
        <f>VLOOKUP($B1621,外資期貨未平倉口數!$A$4:$M$499,4,FALSE)</f>
        <v>#N/A</v>
      </c>
      <c r="O1621" s="27" t="e">
        <f>VLOOKUP($B1621,外資期貨未平倉口數!$A$4:$M$499,9,FALSE)</f>
        <v>#N/A</v>
      </c>
      <c r="P1621" s="27" t="e">
        <f>VLOOKUP($B1621,外資期貨未平倉口數!$A$4:$M$499,10,FALSE)</f>
        <v>#N/A</v>
      </c>
      <c r="Q1621" s="27" t="e">
        <f>VLOOKUP($B1621,外資期貨未平倉口數!$A$4:$M$499,11,FALSE)</f>
        <v>#N/A</v>
      </c>
      <c r="R1621" s="64" t="e">
        <f>VLOOKUP($B1621,選擇權未平倉餘額!$A$4:$I$500,6,FALSE)</f>
        <v>#N/A</v>
      </c>
      <c r="S1621" s="64" t="e">
        <f>VLOOKUP($B1621,選擇權未平倉餘額!$A$4:$I$500,7,FALSE)</f>
        <v>#N/A</v>
      </c>
      <c r="T1621" s="64" t="e">
        <f>VLOOKUP($B1621,選擇權未平倉餘額!$A$4:$I$500,8,FALSE)</f>
        <v>#N/A</v>
      </c>
      <c r="U1621" s="64" t="e">
        <f>VLOOKUP($B1621,選擇權未平倉餘額!$A$4:$I$500,9,FALSE)</f>
        <v>#N/A</v>
      </c>
      <c r="V1621" s="39" t="e">
        <f>VLOOKUP($B1621,臺指選擇權P_C_Ratios!$A$4:$C$500,3,FALSE)</f>
        <v>#N/A</v>
      </c>
      <c r="W1621" s="41" t="e">
        <f>VLOOKUP($B1621,散戶多空比!$A$6:$L$500,12,FALSE)</f>
        <v>#N/A</v>
      </c>
      <c r="X1621" s="40" t="e">
        <f>VLOOKUP($B1621,期貨大額交易人未沖銷部位!$A$4:$O$499,4,FALSE)</f>
        <v>#N/A</v>
      </c>
      <c r="Y1621" s="40" t="e">
        <f>VLOOKUP($B1621,期貨大額交易人未沖銷部位!$A$4:$O$499,7,FALSE)</f>
        <v>#N/A</v>
      </c>
      <c r="Z1621" s="40" t="e">
        <f>VLOOKUP($B1621,期貨大額交易人未沖銷部位!$A$4:$O$499,10,FALSE)</f>
        <v>#N/A</v>
      </c>
      <c r="AA1621" s="40" t="e">
        <f>VLOOKUP($B1621,期貨大額交易人未沖銷部位!$A$4:$O$499,13,FALSE)</f>
        <v>#N/A</v>
      </c>
      <c r="AB1621" s="40" t="e">
        <f>VLOOKUP($B1621,期貨大額交易人未沖銷部位!$A$4:$O$499,14,FALSE)</f>
        <v>#N/A</v>
      </c>
      <c r="AC1621" s="40" t="e">
        <f>VLOOKUP($B1621,期貨大額交易人未沖銷部位!$A$4:$O$499,15,FALSE)</f>
        <v>#N/A</v>
      </c>
      <c r="AD1621" s="33" t="e">
        <f>VLOOKUP($B1621,三大美股走勢!$A$4:$J$495,4,FALSE)</f>
        <v>#N/A</v>
      </c>
      <c r="AE1621" s="33" t="e">
        <f>VLOOKUP($B1621,三大美股走勢!$A$4:$J$495,7,FALSE)</f>
        <v>#N/A</v>
      </c>
      <c r="AF1621" s="33" t="e">
        <f>VLOOKUP($B1621,三大美股走勢!$A$4:$J$495,10,FALSE)</f>
        <v>#N/A</v>
      </c>
    </row>
    <row r="1622" spans="2:32">
      <c r="B1622" s="32">
        <v>44401</v>
      </c>
      <c r="C1622" s="33" t="e">
        <f>VLOOKUP($B1622,大盤與近月台指!$A$4:$I$499,2,FALSE)</f>
        <v>#N/A</v>
      </c>
      <c r="D1622" s="34" t="e">
        <f>VLOOKUP($B1622,大盤與近月台指!$A$4:$I$499,3,FALSE)</f>
        <v>#N/A</v>
      </c>
      <c r="E1622" s="35" t="e">
        <f>VLOOKUP($B1622,大盤與近月台指!$A$4:$I$499,4,FALSE)</f>
        <v>#N/A</v>
      </c>
      <c r="F1622" s="33" t="e">
        <f>VLOOKUP($B1622,大盤與近月台指!$A$4:$I$499,5,FALSE)</f>
        <v>#N/A</v>
      </c>
      <c r="G1622" s="49" t="e">
        <f>VLOOKUP($B1622,三大法人買賣超!$A$4:$I$500,3,FALSE)</f>
        <v>#N/A</v>
      </c>
      <c r="H1622" s="34" t="e">
        <f>VLOOKUP($B1622,三大法人買賣超!$A$4:$I$500,5,FALSE)</f>
        <v>#N/A</v>
      </c>
      <c r="I1622" s="27" t="e">
        <f>VLOOKUP($B1622,三大法人買賣超!$A$4:$I$500,7,FALSE)</f>
        <v>#N/A</v>
      </c>
      <c r="J1622" s="27" t="e">
        <f>VLOOKUP($B1622,三大法人買賣超!$A$4:$I$500,9,FALSE)</f>
        <v>#N/A</v>
      </c>
      <c r="K1622" s="37">
        <f>新台幣匯率美元指數!B1623</f>
        <v>0</v>
      </c>
      <c r="L1622" s="38">
        <f>新台幣匯率美元指數!C1623</f>
        <v>0</v>
      </c>
      <c r="M1622" s="39">
        <f>新台幣匯率美元指數!D1623</f>
        <v>0</v>
      </c>
      <c r="N1622" s="27" t="e">
        <f>VLOOKUP($B1622,外資期貨未平倉口數!$A$4:$M$499,4,FALSE)</f>
        <v>#N/A</v>
      </c>
      <c r="O1622" s="27" t="e">
        <f>VLOOKUP($B1622,外資期貨未平倉口數!$A$4:$M$499,9,FALSE)</f>
        <v>#N/A</v>
      </c>
      <c r="P1622" s="27" t="e">
        <f>VLOOKUP($B1622,外資期貨未平倉口數!$A$4:$M$499,10,FALSE)</f>
        <v>#N/A</v>
      </c>
      <c r="Q1622" s="27" t="e">
        <f>VLOOKUP($B1622,外資期貨未平倉口數!$A$4:$M$499,11,FALSE)</f>
        <v>#N/A</v>
      </c>
      <c r="R1622" s="64" t="e">
        <f>VLOOKUP($B1622,選擇權未平倉餘額!$A$4:$I$500,6,FALSE)</f>
        <v>#N/A</v>
      </c>
      <c r="S1622" s="64" t="e">
        <f>VLOOKUP($B1622,選擇權未平倉餘額!$A$4:$I$500,7,FALSE)</f>
        <v>#N/A</v>
      </c>
      <c r="T1622" s="64" t="e">
        <f>VLOOKUP($B1622,選擇權未平倉餘額!$A$4:$I$500,8,FALSE)</f>
        <v>#N/A</v>
      </c>
      <c r="U1622" s="64" t="e">
        <f>VLOOKUP($B1622,選擇權未平倉餘額!$A$4:$I$500,9,FALSE)</f>
        <v>#N/A</v>
      </c>
      <c r="V1622" s="39" t="e">
        <f>VLOOKUP($B1622,臺指選擇權P_C_Ratios!$A$4:$C$500,3,FALSE)</f>
        <v>#N/A</v>
      </c>
      <c r="W1622" s="41" t="e">
        <f>VLOOKUP($B1622,散戶多空比!$A$6:$L$500,12,FALSE)</f>
        <v>#N/A</v>
      </c>
      <c r="X1622" s="40" t="e">
        <f>VLOOKUP($B1622,期貨大額交易人未沖銷部位!$A$4:$O$499,4,FALSE)</f>
        <v>#N/A</v>
      </c>
      <c r="Y1622" s="40" t="e">
        <f>VLOOKUP($B1622,期貨大額交易人未沖銷部位!$A$4:$O$499,7,FALSE)</f>
        <v>#N/A</v>
      </c>
      <c r="Z1622" s="40" t="e">
        <f>VLOOKUP($B1622,期貨大額交易人未沖銷部位!$A$4:$O$499,10,FALSE)</f>
        <v>#N/A</v>
      </c>
      <c r="AA1622" s="40" t="e">
        <f>VLOOKUP($B1622,期貨大額交易人未沖銷部位!$A$4:$O$499,13,FALSE)</f>
        <v>#N/A</v>
      </c>
      <c r="AB1622" s="40" t="e">
        <f>VLOOKUP($B1622,期貨大額交易人未沖銷部位!$A$4:$O$499,14,FALSE)</f>
        <v>#N/A</v>
      </c>
      <c r="AC1622" s="40" t="e">
        <f>VLOOKUP($B1622,期貨大額交易人未沖銷部位!$A$4:$O$499,15,FALSE)</f>
        <v>#N/A</v>
      </c>
      <c r="AD1622" s="33" t="e">
        <f>VLOOKUP($B1622,三大美股走勢!$A$4:$J$495,4,FALSE)</f>
        <v>#N/A</v>
      </c>
      <c r="AE1622" s="33" t="e">
        <f>VLOOKUP($B1622,三大美股走勢!$A$4:$J$495,7,FALSE)</f>
        <v>#N/A</v>
      </c>
      <c r="AF1622" s="33" t="e">
        <f>VLOOKUP($B1622,三大美股走勢!$A$4:$J$495,10,FALSE)</f>
        <v>#N/A</v>
      </c>
    </row>
    <row r="1623" spans="2:32">
      <c r="B1623" s="32">
        <v>44402</v>
      </c>
      <c r="C1623" s="33" t="e">
        <f>VLOOKUP($B1623,大盤與近月台指!$A$4:$I$499,2,FALSE)</f>
        <v>#N/A</v>
      </c>
      <c r="D1623" s="34" t="e">
        <f>VLOOKUP($B1623,大盤與近月台指!$A$4:$I$499,3,FALSE)</f>
        <v>#N/A</v>
      </c>
      <c r="E1623" s="35" t="e">
        <f>VLOOKUP($B1623,大盤與近月台指!$A$4:$I$499,4,FALSE)</f>
        <v>#N/A</v>
      </c>
      <c r="F1623" s="33" t="e">
        <f>VLOOKUP($B1623,大盤與近月台指!$A$4:$I$499,5,FALSE)</f>
        <v>#N/A</v>
      </c>
      <c r="G1623" s="49" t="e">
        <f>VLOOKUP($B1623,三大法人買賣超!$A$4:$I$500,3,FALSE)</f>
        <v>#N/A</v>
      </c>
      <c r="H1623" s="34" t="e">
        <f>VLOOKUP($B1623,三大法人買賣超!$A$4:$I$500,5,FALSE)</f>
        <v>#N/A</v>
      </c>
      <c r="I1623" s="27" t="e">
        <f>VLOOKUP($B1623,三大法人買賣超!$A$4:$I$500,7,FALSE)</f>
        <v>#N/A</v>
      </c>
      <c r="J1623" s="27" t="e">
        <f>VLOOKUP($B1623,三大法人買賣超!$A$4:$I$500,9,FALSE)</f>
        <v>#N/A</v>
      </c>
      <c r="K1623" s="37">
        <f>新台幣匯率美元指數!B1624</f>
        <v>0</v>
      </c>
      <c r="L1623" s="38">
        <f>新台幣匯率美元指數!C1624</f>
        <v>0</v>
      </c>
      <c r="M1623" s="39">
        <f>新台幣匯率美元指數!D1624</f>
        <v>0</v>
      </c>
      <c r="N1623" s="27" t="e">
        <f>VLOOKUP($B1623,外資期貨未平倉口數!$A$4:$M$499,4,FALSE)</f>
        <v>#N/A</v>
      </c>
      <c r="O1623" s="27" t="e">
        <f>VLOOKUP($B1623,外資期貨未平倉口數!$A$4:$M$499,9,FALSE)</f>
        <v>#N/A</v>
      </c>
      <c r="P1623" s="27" t="e">
        <f>VLOOKUP($B1623,外資期貨未平倉口數!$A$4:$M$499,10,FALSE)</f>
        <v>#N/A</v>
      </c>
      <c r="Q1623" s="27" t="e">
        <f>VLOOKUP($B1623,外資期貨未平倉口數!$A$4:$M$499,11,FALSE)</f>
        <v>#N/A</v>
      </c>
      <c r="R1623" s="64" t="e">
        <f>VLOOKUP($B1623,選擇權未平倉餘額!$A$4:$I$500,6,FALSE)</f>
        <v>#N/A</v>
      </c>
      <c r="S1623" s="64" t="e">
        <f>VLOOKUP($B1623,選擇權未平倉餘額!$A$4:$I$500,7,FALSE)</f>
        <v>#N/A</v>
      </c>
      <c r="T1623" s="64" t="e">
        <f>VLOOKUP($B1623,選擇權未平倉餘額!$A$4:$I$500,8,FALSE)</f>
        <v>#N/A</v>
      </c>
      <c r="U1623" s="64" t="e">
        <f>VLOOKUP($B1623,選擇權未平倉餘額!$A$4:$I$500,9,FALSE)</f>
        <v>#N/A</v>
      </c>
      <c r="V1623" s="39" t="e">
        <f>VLOOKUP($B1623,臺指選擇權P_C_Ratios!$A$4:$C$500,3,FALSE)</f>
        <v>#N/A</v>
      </c>
      <c r="W1623" s="41" t="e">
        <f>VLOOKUP($B1623,散戶多空比!$A$6:$L$500,12,FALSE)</f>
        <v>#N/A</v>
      </c>
      <c r="X1623" s="40" t="e">
        <f>VLOOKUP($B1623,期貨大額交易人未沖銷部位!$A$4:$O$499,4,FALSE)</f>
        <v>#N/A</v>
      </c>
      <c r="Y1623" s="40" t="e">
        <f>VLOOKUP($B1623,期貨大額交易人未沖銷部位!$A$4:$O$499,7,FALSE)</f>
        <v>#N/A</v>
      </c>
      <c r="Z1623" s="40" t="e">
        <f>VLOOKUP($B1623,期貨大額交易人未沖銷部位!$A$4:$O$499,10,FALSE)</f>
        <v>#N/A</v>
      </c>
      <c r="AA1623" s="40" t="e">
        <f>VLOOKUP($B1623,期貨大額交易人未沖銷部位!$A$4:$O$499,13,FALSE)</f>
        <v>#N/A</v>
      </c>
      <c r="AB1623" s="40" t="e">
        <f>VLOOKUP($B1623,期貨大額交易人未沖銷部位!$A$4:$O$499,14,FALSE)</f>
        <v>#N/A</v>
      </c>
      <c r="AC1623" s="40" t="e">
        <f>VLOOKUP($B1623,期貨大額交易人未沖銷部位!$A$4:$O$499,15,FALSE)</f>
        <v>#N/A</v>
      </c>
      <c r="AD1623" s="33" t="e">
        <f>VLOOKUP($B1623,三大美股走勢!$A$4:$J$495,4,FALSE)</f>
        <v>#N/A</v>
      </c>
      <c r="AE1623" s="33" t="e">
        <f>VLOOKUP($B1623,三大美股走勢!$A$4:$J$495,7,FALSE)</f>
        <v>#N/A</v>
      </c>
      <c r="AF1623" s="33" t="e">
        <f>VLOOKUP($B1623,三大美股走勢!$A$4:$J$495,10,FALSE)</f>
        <v>#N/A</v>
      </c>
    </row>
    <row r="1624" spans="2:32">
      <c r="B1624" s="32">
        <v>44403</v>
      </c>
      <c r="C1624" s="33" t="e">
        <f>VLOOKUP($B1624,大盤與近月台指!$A$4:$I$499,2,FALSE)</f>
        <v>#N/A</v>
      </c>
      <c r="D1624" s="34" t="e">
        <f>VLOOKUP($B1624,大盤與近月台指!$A$4:$I$499,3,FALSE)</f>
        <v>#N/A</v>
      </c>
      <c r="E1624" s="35" t="e">
        <f>VLOOKUP($B1624,大盤與近月台指!$A$4:$I$499,4,FALSE)</f>
        <v>#N/A</v>
      </c>
      <c r="F1624" s="33" t="e">
        <f>VLOOKUP($B1624,大盤與近月台指!$A$4:$I$499,5,FALSE)</f>
        <v>#N/A</v>
      </c>
      <c r="G1624" s="49" t="e">
        <f>VLOOKUP($B1624,三大法人買賣超!$A$4:$I$500,3,FALSE)</f>
        <v>#N/A</v>
      </c>
      <c r="H1624" s="34" t="e">
        <f>VLOOKUP($B1624,三大法人買賣超!$A$4:$I$500,5,FALSE)</f>
        <v>#N/A</v>
      </c>
      <c r="I1624" s="27" t="e">
        <f>VLOOKUP($B1624,三大法人買賣超!$A$4:$I$500,7,FALSE)</f>
        <v>#N/A</v>
      </c>
      <c r="J1624" s="27" t="e">
        <f>VLOOKUP($B1624,三大法人買賣超!$A$4:$I$500,9,FALSE)</f>
        <v>#N/A</v>
      </c>
      <c r="K1624" s="37">
        <f>新台幣匯率美元指數!B1625</f>
        <v>0</v>
      </c>
      <c r="L1624" s="38">
        <f>新台幣匯率美元指數!C1625</f>
        <v>0</v>
      </c>
      <c r="M1624" s="39">
        <f>新台幣匯率美元指數!D1625</f>
        <v>0</v>
      </c>
      <c r="N1624" s="27" t="e">
        <f>VLOOKUP($B1624,外資期貨未平倉口數!$A$4:$M$499,4,FALSE)</f>
        <v>#N/A</v>
      </c>
      <c r="O1624" s="27" t="e">
        <f>VLOOKUP($B1624,外資期貨未平倉口數!$A$4:$M$499,9,FALSE)</f>
        <v>#N/A</v>
      </c>
      <c r="P1624" s="27" t="e">
        <f>VLOOKUP($B1624,外資期貨未平倉口數!$A$4:$M$499,10,FALSE)</f>
        <v>#N/A</v>
      </c>
      <c r="Q1624" s="27" t="e">
        <f>VLOOKUP($B1624,外資期貨未平倉口數!$A$4:$M$499,11,FALSE)</f>
        <v>#N/A</v>
      </c>
      <c r="R1624" s="64" t="e">
        <f>VLOOKUP($B1624,選擇權未平倉餘額!$A$4:$I$500,6,FALSE)</f>
        <v>#N/A</v>
      </c>
      <c r="S1624" s="64" t="e">
        <f>VLOOKUP($B1624,選擇權未平倉餘額!$A$4:$I$500,7,FALSE)</f>
        <v>#N/A</v>
      </c>
      <c r="T1624" s="64" t="e">
        <f>VLOOKUP($B1624,選擇權未平倉餘額!$A$4:$I$500,8,FALSE)</f>
        <v>#N/A</v>
      </c>
      <c r="U1624" s="64" t="e">
        <f>VLOOKUP($B1624,選擇權未平倉餘額!$A$4:$I$500,9,FALSE)</f>
        <v>#N/A</v>
      </c>
      <c r="V1624" s="39" t="e">
        <f>VLOOKUP($B1624,臺指選擇權P_C_Ratios!$A$4:$C$500,3,FALSE)</f>
        <v>#N/A</v>
      </c>
      <c r="W1624" s="41" t="e">
        <f>VLOOKUP($B1624,散戶多空比!$A$6:$L$500,12,FALSE)</f>
        <v>#N/A</v>
      </c>
      <c r="X1624" s="40" t="e">
        <f>VLOOKUP($B1624,期貨大額交易人未沖銷部位!$A$4:$O$499,4,FALSE)</f>
        <v>#N/A</v>
      </c>
      <c r="Y1624" s="40" t="e">
        <f>VLOOKUP($B1624,期貨大額交易人未沖銷部位!$A$4:$O$499,7,FALSE)</f>
        <v>#N/A</v>
      </c>
      <c r="Z1624" s="40" t="e">
        <f>VLOOKUP($B1624,期貨大額交易人未沖銷部位!$A$4:$O$499,10,FALSE)</f>
        <v>#N/A</v>
      </c>
      <c r="AA1624" s="40" t="e">
        <f>VLOOKUP($B1624,期貨大額交易人未沖銷部位!$A$4:$O$499,13,FALSE)</f>
        <v>#N/A</v>
      </c>
      <c r="AB1624" s="40" t="e">
        <f>VLOOKUP($B1624,期貨大額交易人未沖銷部位!$A$4:$O$499,14,FALSE)</f>
        <v>#N/A</v>
      </c>
      <c r="AC1624" s="40" t="e">
        <f>VLOOKUP($B1624,期貨大額交易人未沖銷部位!$A$4:$O$499,15,FALSE)</f>
        <v>#N/A</v>
      </c>
      <c r="AD1624" s="33" t="e">
        <f>VLOOKUP($B1624,三大美股走勢!$A$4:$J$495,4,FALSE)</f>
        <v>#N/A</v>
      </c>
      <c r="AE1624" s="33" t="e">
        <f>VLOOKUP($B1624,三大美股走勢!$A$4:$J$495,7,FALSE)</f>
        <v>#N/A</v>
      </c>
      <c r="AF1624" s="33" t="e">
        <f>VLOOKUP($B1624,三大美股走勢!$A$4:$J$495,10,FALSE)</f>
        <v>#N/A</v>
      </c>
    </row>
    <row r="1625" spans="2:32">
      <c r="B1625" s="32">
        <v>44404</v>
      </c>
      <c r="C1625" s="33" t="e">
        <f>VLOOKUP($B1625,大盤與近月台指!$A$4:$I$499,2,FALSE)</f>
        <v>#N/A</v>
      </c>
      <c r="D1625" s="34" t="e">
        <f>VLOOKUP($B1625,大盤與近月台指!$A$4:$I$499,3,FALSE)</f>
        <v>#N/A</v>
      </c>
      <c r="E1625" s="35" t="e">
        <f>VLOOKUP($B1625,大盤與近月台指!$A$4:$I$499,4,FALSE)</f>
        <v>#N/A</v>
      </c>
      <c r="F1625" s="33" t="e">
        <f>VLOOKUP($B1625,大盤與近月台指!$A$4:$I$499,5,FALSE)</f>
        <v>#N/A</v>
      </c>
      <c r="G1625" s="49" t="e">
        <f>VLOOKUP($B1625,三大法人買賣超!$A$4:$I$500,3,FALSE)</f>
        <v>#N/A</v>
      </c>
      <c r="H1625" s="34" t="e">
        <f>VLOOKUP($B1625,三大法人買賣超!$A$4:$I$500,5,FALSE)</f>
        <v>#N/A</v>
      </c>
      <c r="I1625" s="27" t="e">
        <f>VLOOKUP($B1625,三大法人買賣超!$A$4:$I$500,7,FALSE)</f>
        <v>#N/A</v>
      </c>
      <c r="J1625" s="27" t="e">
        <f>VLOOKUP($B1625,三大法人買賣超!$A$4:$I$500,9,FALSE)</f>
        <v>#N/A</v>
      </c>
      <c r="K1625" s="37">
        <f>新台幣匯率美元指數!B1626</f>
        <v>0</v>
      </c>
      <c r="L1625" s="38">
        <f>新台幣匯率美元指數!C1626</f>
        <v>0</v>
      </c>
      <c r="M1625" s="39">
        <f>新台幣匯率美元指數!D1626</f>
        <v>0</v>
      </c>
      <c r="N1625" s="27" t="e">
        <f>VLOOKUP($B1625,外資期貨未平倉口數!$A$4:$M$499,4,FALSE)</f>
        <v>#N/A</v>
      </c>
      <c r="O1625" s="27" t="e">
        <f>VLOOKUP($B1625,外資期貨未平倉口數!$A$4:$M$499,9,FALSE)</f>
        <v>#N/A</v>
      </c>
      <c r="P1625" s="27" t="e">
        <f>VLOOKUP($B1625,外資期貨未平倉口數!$A$4:$M$499,10,FALSE)</f>
        <v>#N/A</v>
      </c>
      <c r="Q1625" s="27" t="e">
        <f>VLOOKUP($B1625,外資期貨未平倉口數!$A$4:$M$499,11,FALSE)</f>
        <v>#N/A</v>
      </c>
      <c r="R1625" s="64" t="e">
        <f>VLOOKUP($B1625,選擇權未平倉餘額!$A$4:$I$500,6,FALSE)</f>
        <v>#N/A</v>
      </c>
      <c r="S1625" s="64" t="e">
        <f>VLOOKUP($B1625,選擇權未平倉餘額!$A$4:$I$500,7,FALSE)</f>
        <v>#N/A</v>
      </c>
      <c r="T1625" s="64" t="e">
        <f>VLOOKUP($B1625,選擇權未平倉餘額!$A$4:$I$500,8,FALSE)</f>
        <v>#N/A</v>
      </c>
      <c r="U1625" s="64" t="e">
        <f>VLOOKUP($B1625,選擇權未平倉餘額!$A$4:$I$500,9,FALSE)</f>
        <v>#N/A</v>
      </c>
      <c r="V1625" s="39" t="e">
        <f>VLOOKUP($B1625,臺指選擇權P_C_Ratios!$A$4:$C$500,3,FALSE)</f>
        <v>#N/A</v>
      </c>
      <c r="W1625" s="41" t="e">
        <f>VLOOKUP($B1625,散戶多空比!$A$6:$L$500,12,FALSE)</f>
        <v>#N/A</v>
      </c>
      <c r="X1625" s="40" t="e">
        <f>VLOOKUP($B1625,期貨大額交易人未沖銷部位!$A$4:$O$499,4,FALSE)</f>
        <v>#N/A</v>
      </c>
      <c r="Y1625" s="40" t="e">
        <f>VLOOKUP($B1625,期貨大額交易人未沖銷部位!$A$4:$O$499,7,FALSE)</f>
        <v>#N/A</v>
      </c>
      <c r="Z1625" s="40" t="e">
        <f>VLOOKUP($B1625,期貨大額交易人未沖銷部位!$A$4:$O$499,10,FALSE)</f>
        <v>#N/A</v>
      </c>
      <c r="AA1625" s="40" t="e">
        <f>VLOOKUP($B1625,期貨大額交易人未沖銷部位!$A$4:$O$499,13,FALSE)</f>
        <v>#N/A</v>
      </c>
      <c r="AB1625" s="40" t="e">
        <f>VLOOKUP($B1625,期貨大額交易人未沖銷部位!$A$4:$O$499,14,FALSE)</f>
        <v>#N/A</v>
      </c>
      <c r="AC1625" s="40" t="e">
        <f>VLOOKUP($B1625,期貨大額交易人未沖銷部位!$A$4:$O$499,15,FALSE)</f>
        <v>#N/A</v>
      </c>
      <c r="AD1625" s="33" t="e">
        <f>VLOOKUP($B1625,三大美股走勢!$A$4:$J$495,4,FALSE)</f>
        <v>#N/A</v>
      </c>
      <c r="AE1625" s="33" t="e">
        <f>VLOOKUP($B1625,三大美股走勢!$A$4:$J$495,7,FALSE)</f>
        <v>#N/A</v>
      </c>
      <c r="AF1625" s="33" t="e">
        <f>VLOOKUP($B1625,三大美股走勢!$A$4:$J$495,10,FALSE)</f>
        <v>#N/A</v>
      </c>
    </row>
    <row r="1626" spans="2:32">
      <c r="B1626" s="32">
        <v>44405</v>
      </c>
      <c r="C1626" s="33" t="e">
        <f>VLOOKUP($B1626,大盤與近月台指!$A$4:$I$499,2,FALSE)</f>
        <v>#N/A</v>
      </c>
      <c r="D1626" s="34" t="e">
        <f>VLOOKUP($B1626,大盤與近月台指!$A$4:$I$499,3,FALSE)</f>
        <v>#N/A</v>
      </c>
      <c r="E1626" s="35" t="e">
        <f>VLOOKUP($B1626,大盤與近月台指!$A$4:$I$499,4,FALSE)</f>
        <v>#N/A</v>
      </c>
      <c r="F1626" s="33" t="e">
        <f>VLOOKUP($B1626,大盤與近月台指!$A$4:$I$499,5,FALSE)</f>
        <v>#N/A</v>
      </c>
      <c r="G1626" s="49" t="e">
        <f>VLOOKUP($B1626,三大法人買賣超!$A$4:$I$500,3,FALSE)</f>
        <v>#N/A</v>
      </c>
      <c r="H1626" s="34" t="e">
        <f>VLOOKUP($B1626,三大法人買賣超!$A$4:$I$500,5,FALSE)</f>
        <v>#N/A</v>
      </c>
      <c r="I1626" s="27" t="e">
        <f>VLOOKUP($B1626,三大法人買賣超!$A$4:$I$500,7,FALSE)</f>
        <v>#N/A</v>
      </c>
      <c r="J1626" s="27" t="e">
        <f>VLOOKUP($B1626,三大法人買賣超!$A$4:$I$500,9,FALSE)</f>
        <v>#N/A</v>
      </c>
      <c r="K1626" s="37">
        <f>新台幣匯率美元指數!B1627</f>
        <v>0</v>
      </c>
      <c r="L1626" s="38">
        <f>新台幣匯率美元指數!C1627</f>
        <v>0</v>
      </c>
      <c r="M1626" s="39">
        <f>新台幣匯率美元指數!D1627</f>
        <v>0</v>
      </c>
      <c r="N1626" s="27" t="e">
        <f>VLOOKUP($B1626,外資期貨未平倉口數!$A$4:$M$499,4,FALSE)</f>
        <v>#N/A</v>
      </c>
      <c r="O1626" s="27" t="e">
        <f>VLOOKUP($B1626,外資期貨未平倉口數!$A$4:$M$499,9,FALSE)</f>
        <v>#N/A</v>
      </c>
      <c r="P1626" s="27" t="e">
        <f>VLOOKUP($B1626,外資期貨未平倉口數!$A$4:$M$499,10,FALSE)</f>
        <v>#N/A</v>
      </c>
      <c r="Q1626" s="27" t="e">
        <f>VLOOKUP($B1626,外資期貨未平倉口數!$A$4:$M$499,11,FALSE)</f>
        <v>#N/A</v>
      </c>
      <c r="R1626" s="64" t="e">
        <f>VLOOKUP($B1626,選擇權未平倉餘額!$A$4:$I$500,6,FALSE)</f>
        <v>#N/A</v>
      </c>
      <c r="S1626" s="64" t="e">
        <f>VLOOKUP($B1626,選擇權未平倉餘額!$A$4:$I$500,7,FALSE)</f>
        <v>#N/A</v>
      </c>
      <c r="T1626" s="64" t="e">
        <f>VLOOKUP($B1626,選擇權未平倉餘額!$A$4:$I$500,8,FALSE)</f>
        <v>#N/A</v>
      </c>
      <c r="U1626" s="64" t="e">
        <f>VLOOKUP($B1626,選擇權未平倉餘額!$A$4:$I$500,9,FALSE)</f>
        <v>#N/A</v>
      </c>
      <c r="V1626" s="39" t="e">
        <f>VLOOKUP($B1626,臺指選擇權P_C_Ratios!$A$4:$C$500,3,FALSE)</f>
        <v>#N/A</v>
      </c>
      <c r="W1626" s="41" t="e">
        <f>VLOOKUP($B1626,散戶多空比!$A$6:$L$500,12,FALSE)</f>
        <v>#N/A</v>
      </c>
      <c r="X1626" s="40" t="e">
        <f>VLOOKUP($B1626,期貨大額交易人未沖銷部位!$A$4:$O$499,4,FALSE)</f>
        <v>#N/A</v>
      </c>
      <c r="Y1626" s="40" t="e">
        <f>VLOOKUP($B1626,期貨大額交易人未沖銷部位!$A$4:$O$499,7,FALSE)</f>
        <v>#N/A</v>
      </c>
      <c r="Z1626" s="40" t="e">
        <f>VLOOKUP($B1626,期貨大額交易人未沖銷部位!$A$4:$O$499,10,FALSE)</f>
        <v>#N/A</v>
      </c>
      <c r="AA1626" s="40" t="e">
        <f>VLOOKUP($B1626,期貨大額交易人未沖銷部位!$A$4:$O$499,13,FALSE)</f>
        <v>#N/A</v>
      </c>
      <c r="AB1626" s="40" t="e">
        <f>VLOOKUP($B1626,期貨大額交易人未沖銷部位!$A$4:$O$499,14,FALSE)</f>
        <v>#N/A</v>
      </c>
      <c r="AC1626" s="40" t="e">
        <f>VLOOKUP($B1626,期貨大額交易人未沖銷部位!$A$4:$O$499,15,FALSE)</f>
        <v>#N/A</v>
      </c>
      <c r="AD1626" s="33" t="e">
        <f>VLOOKUP($B1626,三大美股走勢!$A$4:$J$495,4,FALSE)</f>
        <v>#N/A</v>
      </c>
      <c r="AE1626" s="33" t="e">
        <f>VLOOKUP($B1626,三大美股走勢!$A$4:$J$495,7,FALSE)</f>
        <v>#N/A</v>
      </c>
      <c r="AF1626" s="33" t="e">
        <f>VLOOKUP($B1626,三大美股走勢!$A$4:$J$495,10,FALSE)</f>
        <v>#N/A</v>
      </c>
    </row>
    <row r="1627" spans="2:32">
      <c r="B1627" s="32">
        <v>44406</v>
      </c>
      <c r="C1627" s="33" t="e">
        <f>VLOOKUP($B1627,大盤與近月台指!$A$4:$I$499,2,FALSE)</f>
        <v>#N/A</v>
      </c>
      <c r="D1627" s="34" t="e">
        <f>VLOOKUP($B1627,大盤與近月台指!$A$4:$I$499,3,FALSE)</f>
        <v>#N/A</v>
      </c>
      <c r="E1627" s="35" t="e">
        <f>VLOOKUP($B1627,大盤與近月台指!$A$4:$I$499,4,FALSE)</f>
        <v>#N/A</v>
      </c>
      <c r="F1627" s="33" t="e">
        <f>VLOOKUP($B1627,大盤與近月台指!$A$4:$I$499,5,FALSE)</f>
        <v>#N/A</v>
      </c>
      <c r="G1627" s="49" t="e">
        <f>VLOOKUP($B1627,三大法人買賣超!$A$4:$I$500,3,FALSE)</f>
        <v>#N/A</v>
      </c>
      <c r="H1627" s="34" t="e">
        <f>VLOOKUP($B1627,三大法人買賣超!$A$4:$I$500,5,FALSE)</f>
        <v>#N/A</v>
      </c>
      <c r="I1627" s="27" t="e">
        <f>VLOOKUP($B1627,三大法人買賣超!$A$4:$I$500,7,FALSE)</f>
        <v>#N/A</v>
      </c>
      <c r="J1627" s="27" t="e">
        <f>VLOOKUP($B1627,三大法人買賣超!$A$4:$I$500,9,FALSE)</f>
        <v>#N/A</v>
      </c>
      <c r="K1627" s="37">
        <f>新台幣匯率美元指數!B1628</f>
        <v>0</v>
      </c>
      <c r="L1627" s="38">
        <f>新台幣匯率美元指數!C1628</f>
        <v>0</v>
      </c>
      <c r="M1627" s="39">
        <f>新台幣匯率美元指數!D1628</f>
        <v>0</v>
      </c>
      <c r="N1627" s="27" t="e">
        <f>VLOOKUP($B1627,外資期貨未平倉口數!$A$4:$M$499,4,FALSE)</f>
        <v>#N/A</v>
      </c>
      <c r="O1627" s="27" t="e">
        <f>VLOOKUP($B1627,外資期貨未平倉口數!$A$4:$M$499,9,FALSE)</f>
        <v>#N/A</v>
      </c>
      <c r="P1627" s="27" t="e">
        <f>VLOOKUP($B1627,外資期貨未平倉口數!$A$4:$M$499,10,FALSE)</f>
        <v>#N/A</v>
      </c>
      <c r="Q1627" s="27" t="e">
        <f>VLOOKUP($B1627,外資期貨未平倉口數!$A$4:$M$499,11,FALSE)</f>
        <v>#N/A</v>
      </c>
      <c r="R1627" s="64" t="e">
        <f>VLOOKUP($B1627,選擇權未平倉餘額!$A$4:$I$500,6,FALSE)</f>
        <v>#N/A</v>
      </c>
      <c r="S1627" s="64" t="e">
        <f>VLOOKUP($B1627,選擇權未平倉餘額!$A$4:$I$500,7,FALSE)</f>
        <v>#N/A</v>
      </c>
      <c r="T1627" s="64" t="e">
        <f>VLOOKUP($B1627,選擇權未平倉餘額!$A$4:$I$500,8,FALSE)</f>
        <v>#N/A</v>
      </c>
      <c r="U1627" s="64" t="e">
        <f>VLOOKUP($B1627,選擇權未平倉餘額!$A$4:$I$500,9,FALSE)</f>
        <v>#N/A</v>
      </c>
      <c r="V1627" s="39" t="e">
        <f>VLOOKUP($B1627,臺指選擇權P_C_Ratios!$A$4:$C$500,3,FALSE)</f>
        <v>#N/A</v>
      </c>
      <c r="W1627" s="41" t="e">
        <f>VLOOKUP($B1627,散戶多空比!$A$6:$L$500,12,FALSE)</f>
        <v>#N/A</v>
      </c>
      <c r="X1627" s="40" t="e">
        <f>VLOOKUP($B1627,期貨大額交易人未沖銷部位!$A$4:$O$499,4,FALSE)</f>
        <v>#N/A</v>
      </c>
      <c r="Y1627" s="40" t="e">
        <f>VLOOKUP($B1627,期貨大額交易人未沖銷部位!$A$4:$O$499,7,FALSE)</f>
        <v>#N/A</v>
      </c>
      <c r="Z1627" s="40" t="e">
        <f>VLOOKUP($B1627,期貨大額交易人未沖銷部位!$A$4:$O$499,10,FALSE)</f>
        <v>#N/A</v>
      </c>
      <c r="AA1627" s="40" t="e">
        <f>VLOOKUP($B1627,期貨大額交易人未沖銷部位!$A$4:$O$499,13,FALSE)</f>
        <v>#N/A</v>
      </c>
      <c r="AB1627" s="40" t="e">
        <f>VLOOKUP($B1627,期貨大額交易人未沖銷部位!$A$4:$O$499,14,FALSE)</f>
        <v>#N/A</v>
      </c>
      <c r="AC1627" s="40" t="e">
        <f>VLOOKUP($B1627,期貨大額交易人未沖銷部位!$A$4:$O$499,15,FALSE)</f>
        <v>#N/A</v>
      </c>
      <c r="AD1627" s="33" t="e">
        <f>VLOOKUP($B1627,三大美股走勢!$A$4:$J$495,4,FALSE)</f>
        <v>#N/A</v>
      </c>
      <c r="AE1627" s="33" t="e">
        <f>VLOOKUP($B1627,三大美股走勢!$A$4:$J$495,7,FALSE)</f>
        <v>#N/A</v>
      </c>
      <c r="AF1627" s="33" t="e">
        <f>VLOOKUP($B1627,三大美股走勢!$A$4:$J$495,10,FALSE)</f>
        <v>#N/A</v>
      </c>
    </row>
    <row r="1628" spans="2:32">
      <c r="B1628" s="32">
        <v>44407</v>
      </c>
      <c r="C1628" s="33" t="e">
        <f>VLOOKUP($B1628,大盤與近月台指!$A$4:$I$499,2,FALSE)</f>
        <v>#N/A</v>
      </c>
      <c r="D1628" s="34" t="e">
        <f>VLOOKUP($B1628,大盤與近月台指!$A$4:$I$499,3,FALSE)</f>
        <v>#N/A</v>
      </c>
      <c r="E1628" s="35" t="e">
        <f>VLOOKUP($B1628,大盤與近月台指!$A$4:$I$499,4,FALSE)</f>
        <v>#N/A</v>
      </c>
      <c r="F1628" s="33" t="e">
        <f>VLOOKUP($B1628,大盤與近月台指!$A$4:$I$499,5,FALSE)</f>
        <v>#N/A</v>
      </c>
      <c r="G1628" s="49" t="e">
        <f>VLOOKUP($B1628,三大法人買賣超!$A$4:$I$500,3,FALSE)</f>
        <v>#N/A</v>
      </c>
      <c r="H1628" s="34" t="e">
        <f>VLOOKUP($B1628,三大法人買賣超!$A$4:$I$500,5,FALSE)</f>
        <v>#N/A</v>
      </c>
      <c r="I1628" s="27" t="e">
        <f>VLOOKUP($B1628,三大法人買賣超!$A$4:$I$500,7,FALSE)</f>
        <v>#N/A</v>
      </c>
      <c r="J1628" s="27" t="e">
        <f>VLOOKUP($B1628,三大法人買賣超!$A$4:$I$500,9,FALSE)</f>
        <v>#N/A</v>
      </c>
      <c r="K1628" s="37">
        <f>新台幣匯率美元指數!B1629</f>
        <v>0</v>
      </c>
      <c r="L1628" s="38">
        <f>新台幣匯率美元指數!C1629</f>
        <v>0</v>
      </c>
      <c r="M1628" s="39">
        <f>新台幣匯率美元指數!D1629</f>
        <v>0</v>
      </c>
      <c r="N1628" s="27" t="e">
        <f>VLOOKUP($B1628,外資期貨未平倉口數!$A$4:$M$499,4,FALSE)</f>
        <v>#N/A</v>
      </c>
      <c r="O1628" s="27" t="e">
        <f>VLOOKUP($B1628,外資期貨未平倉口數!$A$4:$M$499,9,FALSE)</f>
        <v>#N/A</v>
      </c>
      <c r="P1628" s="27" t="e">
        <f>VLOOKUP($B1628,外資期貨未平倉口數!$A$4:$M$499,10,FALSE)</f>
        <v>#N/A</v>
      </c>
      <c r="Q1628" s="27" t="e">
        <f>VLOOKUP($B1628,外資期貨未平倉口數!$A$4:$M$499,11,FALSE)</f>
        <v>#N/A</v>
      </c>
      <c r="R1628" s="64" t="e">
        <f>VLOOKUP($B1628,選擇權未平倉餘額!$A$4:$I$500,6,FALSE)</f>
        <v>#N/A</v>
      </c>
      <c r="S1628" s="64" t="e">
        <f>VLOOKUP($B1628,選擇權未平倉餘額!$A$4:$I$500,7,FALSE)</f>
        <v>#N/A</v>
      </c>
      <c r="T1628" s="64" t="e">
        <f>VLOOKUP($B1628,選擇權未平倉餘額!$A$4:$I$500,8,FALSE)</f>
        <v>#N/A</v>
      </c>
      <c r="U1628" s="64" t="e">
        <f>VLOOKUP($B1628,選擇權未平倉餘額!$A$4:$I$500,9,FALSE)</f>
        <v>#N/A</v>
      </c>
      <c r="V1628" s="39" t="e">
        <f>VLOOKUP($B1628,臺指選擇權P_C_Ratios!$A$4:$C$500,3,FALSE)</f>
        <v>#N/A</v>
      </c>
      <c r="W1628" s="41" t="e">
        <f>VLOOKUP($B1628,散戶多空比!$A$6:$L$500,12,FALSE)</f>
        <v>#N/A</v>
      </c>
      <c r="X1628" s="40" t="e">
        <f>VLOOKUP($B1628,期貨大額交易人未沖銷部位!$A$4:$O$499,4,FALSE)</f>
        <v>#N/A</v>
      </c>
      <c r="Y1628" s="40" t="e">
        <f>VLOOKUP($B1628,期貨大額交易人未沖銷部位!$A$4:$O$499,7,FALSE)</f>
        <v>#N/A</v>
      </c>
      <c r="Z1628" s="40" t="e">
        <f>VLOOKUP($B1628,期貨大額交易人未沖銷部位!$A$4:$O$499,10,FALSE)</f>
        <v>#N/A</v>
      </c>
      <c r="AA1628" s="40" t="e">
        <f>VLOOKUP($B1628,期貨大額交易人未沖銷部位!$A$4:$O$499,13,FALSE)</f>
        <v>#N/A</v>
      </c>
      <c r="AB1628" s="40" t="e">
        <f>VLOOKUP($B1628,期貨大額交易人未沖銷部位!$A$4:$O$499,14,FALSE)</f>
        <v>#N/A</v>
      </c>
      <c r="AC1628" s="40" t="e">
        <f>VLOOKUP($B1628,期貨大額交易人未沖銷部位!$A$4:$O$499,15,FALSE)</f>
        <v>#N/A</v>
      </c>
      <c r="AD1628" s="33" t="e">
        <f>VLOOKUP($B1628,三大美股走勢!$A$4:$J$495,4,FALSE)</f>
        <v>#N/A</v>
      </c>
      <c r="AE1628" s="33" t="e">
        <f>VLOOKUP($B1628,三大美股走勢!$A$4:$J$495,7,FALSE)</f>
        <v>#N/A</v>
      </c>
      <c r="AF1628" s="33" t="e">
        <f>VLOOKUP($B1628,三大美股走勢!$A$4:$J$495,10,FALSE)</f>
        <v>#N/A</v>
      </c>
    </row>
    <row r="1629" spans="2:32">
      <c r="B1629" s="32">
        <v>44408</v>
      </c>
      <c r="C1629" s="33" t="e">
        <f>VLOOKUP($B1629,大盤與近月台指!$A$4:$I$499,2,FALSE)</f>
        <v>#N/A</v>
      </c>
      <c r="D1629" s="34" t="e">
        <f>VLOOKUP($B1629,大盤與近月台指!$A$4:$I$499,3,FALSE)</f>
        <v>#N/A</v>
      </c>
      <c r="E1629" s="35" t="e">
        <f>VLOOKUP($B1629,大盤與近月台指!$A$4:$I$499,4,FALSE)</f>
        <v>#N/A</v>
      </c>
      <c r="F1629" s="33" t="e">
        <f>VLOOKUP($B1629,大盤與近月台指!$A$4:$I$499,5,FALSE)</f>
        <v>#N/A</v>
      </c>
      <c r="G1629" s="49" t="e">
        <f>VLOOKUP($B1629,三大法人買賣超!$A$4:$I$500,3,FALSE)</f>
        <v>#N/A</v>
      </c>
      <c r="H1629" s="34" t="e">
        <f>VLOOKUP($B1629,三大法人買賣超!$A$4:$I$500,5,FALSE)</f>
        <v>#N/A</v>
      </c>
      <c r="I1629" s="27" t="e">
        <f>VLOOKUP($B1629,三大法人買賣超!$A$4:$I$500,7,FALSE)</f>
        <v>#N/A</v>
      </c>
      <c r="J1629" s="27" t="e">
        <f>VLOOKUP($B1629,三大法人買賣超!$A$4:$I$500,9,FALSE)</f>
        <v>#N/A</v>
      </c>
      <c r="K1629" s="37">
        <f>新台幣匯率美元指數!B1630</f>
        <v>0</v>
      </c>
      <c r="L1629" s="38">
        <f>新台幣匯率美元指數!C1630</f>
        <v>0</v>
      </c>
      <c r="M1629" s="39">
        <f>新台幣匯率美元指數!D1630</f>
        <v>0</v>
      </c>
      <c r="N1629" s="27" t="e">
        <f>VLOOKUP($B1629,外資期貨未平倉口數!$A$4:$M$499,4,FALSE)</f>
        <v>#N/A</v>
      </c>
      <c r="O1629" s="27" t="e">
        <f>VLOOKUP($B1629,外資期貨未平倉口數!$A$4:$M$499,9,FALSE)</f>
        <v>#N/A</v>
      </c>
      <c r="P1629" s="27" t="e">
        <f>VLOOKUP($B1629,外資期貨未平倉口數!$A$4:$M$499,10,FALSE)</f>
        <v>#N/A</v>
      </c>
      <c r="Q1629" s="27" t="e">
        <f>VLOOKUP($B1629,外資期貨未平倉口數!$A$4:$M$499,11,FALSE)</f>
        <v>#N/A</v>
      </c>
      <c r="R1629" s="64" t="e">
        <f>VLOOKUP($B1629,選擇權未平倉餘額!$A$4:$I$500,6,FALSE)</f>
        <v>#N/A</v>
      </c>
      <c r="S1629" s="64" t="e">
        <f>VLOOKUP($B1629,選擇權未平倉餘額!$A$4:$I$500,7,FALSE)</f>
        <v>#N/A</v>
      </c>
      <c r="T1629" s="64" t="e">
        <f>VLOOKUP($B1629,選擇權未平倉餘額!$A$4:$I$500,8,FALSE)</f>
        <v>#N/A</v>
      </c>
      <c r="U1629" s="64" t="e">
        <f>VLOOKUP($B1629,選擇權未平倉餘額!$A$4:$I$500,9,FALSE)</f>
        <v>#N/A</v>
      </c>
      <c r="V1629" s="39" t="e">
        <f>VLOOKUP($B1629,臺指選擇權P_C_Ratios!$A$4:$C$500,3,FALSE)</f>
        <v>#N/A</v>
      </c>
      <c r="W1629" s="41" t="e">
        <f>VLOOKUP($B1629,散戶多空比!$A$6:$L$500,12,FALSE)</f>
        <v>#N/A</v>
      </c>
      <c r="X1629" s="40" t="e">
        <f>VLOOKUP($B1629,期貨大額交易人未沖銷部位!$A$4:$O$499,4,FALSE)</f>
        <v>#N/A</v>
      </c>
      <c r="Y1629" s="40" t="e">
        <f>VLOOKUP($B1629,期貨大額交易人未沖銷部位!$A$4:$O$499,7,FALSE)</f>
        <v>#N/A</v>
      </c>
      <c r="Z1629" s="40" t="e">
        <f>VLOOKUP($B1629,期貨大額交易人未沖銷部位!$A$4:$O$499,10,FALSE)</f>
        <v>#N/A</v>
      </c>
      <c r="AA1629" s="40" t="e">
        <f>VLOOKUP($B1629,期貨大額交易人未沖銷部位!$A$4:$O$499,13,FALSE)</f>
        <v>#N/A</v>
      </c>
      <c r="AB1629" s="40" t="e">
        <f>VLOOKUP($B1629,期貨大額交易人未沖銷部位!$A$4:$O$499,14,FALSE)</f>
        <v>#N/A</v>
      </c>
      <c r="AC1629" s="40" t="e">
        <f>VLOOKUP($B1629,期貨大額交易人未沖銷部位!$A$4:$O$499,15,FALSE)</f>
        <v>#N/A</v>
      </c>
      <c r="AD1629" s="33" t="e">
        <f>VLOOKUP($B1629,三大美股走勢!$A$4:$J$495,4,FALSE)</f>
        <v>#N/A</v>
      </c>
      <c r="AE1629" s="33" t="e">
        <f>VLOOKUP($B1629,三大美股走勢!$A$4:$J$495,7,FALSE)</f>
        <v>#N/A</v>
      </c>
      <c r="AF1629" s="33" t="e">
        <f>VLOOKUP($B1629,三大美股走勢!$A$4:$J$495,10,FALSE)</f>
        <v>#N/A</v>
      </c>
    </row>
    <row r="1630" spans="2:32">
      <c r="B1630" s="32">
        <v>44409</v>
      </c>
      <c r="C1630" s="33" t="e">
        <f>VLOOKUP($B1630,大盤與近月台指!$A$4:$I$499,2,FALSE)</f>
        <v>#N/A</v>
      </c>
      <c r="D1630" s="34" t="e">
        <f>VLOOKUP($B1630,大盤與近月台指!$A$4:$I$499,3,FALSE)</f>
        <v>#N/A</v>
      </c>
      <c r="E1630" s="35" t="e">
        <f>VLOOKUP($B1630,大盤與近月台指!$A$4:$I$499,4,FALSE)</f>
        <v>#N/A</v>
      </c>
      <c r="F1630" s="33" t="e">
        <f>VLOOKUP($B1630,大盤與近月台指!$A$4:$I$499,5,FALSE)</f>
        <v>#N/A</v>
      </c>
      <c r="G1630" s="49" t="e">
        <f>VLOOKUP($B1630,三大法人買賣超!$A$4:$I$500,3,FALSE)</f>
        <v>#N/A</v>
      </c>
      <c r="H1630" s="34" t="e">
        <f>VLOOKUP($B1630,三大法人買賣超!$A$4:$I$500,5,FALSE)</f>
        <v>#N/A</v>
      </c>
      <c r="I1630" s="27" t="e">
        <f>VLOOKUP($B1630,三大法人買賣超!$A$4:$I$500,7,FALSE)</f>
        <v>#N/A</v>
      </c>
      <c r="J1630" s="27" t="e">
        <f>VLOOKUP($B1630,三大法人買賣超!$A$4:$I$500,9,FALSE)</f>
        <v>#N/A</v>
      </c>
      <c r="K1630" s="37">
        <f>新台幣匯率美元指數!B1631</f>
        <v>0</v>
      </c>
      <c r="L1630" s="38">
        <f>新台幣匯率美元指數!C1631</f>
        <v>0</v>
      </c>
      <c r="M1630" s="39">
        <f>新台幣匯率美元指數!D1631</f>
        <v>0</v>
      </c>
      <c r="N1630" s="27" t="e">
        <f>VLOOKUP($B1630,外資期貨未平倉口數!$A$4:$M$499,4,FALSE)</f>
        <v>#N/A</v>
      </c>
      <c r="O1630" s="27" t="e">
        <f>VLOOKUP($B1630,外資期貨未平倉口數!$A$4:$M$499,9,FALSE)</f>
        <v>#N/A</v>
      </c>
      <c r="P1630" s="27" t="e">
        <f>VLOOKUP($B1630,外資期貨未平倉口數!$A$4:$M$499,10,FALSE)</f>
        <v>#N/A</v>
      </c>
      <c r="Q1630" s="27" t="e">
        <f>VLOOKUP($B1630,外資期貨未平倉口數!$A$4:$M$499,11,FALSE)</f>
        <v>#N/A</v>
      </c>
      <c r="R1630" s="64" t="e">
        <f>VLOOKUP($B1630,選擇權未平倉餘額!$A$4:$I$500,6,FALSE)</f>
        <v>#N/A</v>
      </c>
      <c r="S1630" s="64" t="e">
        <f>VLOOKUP($B1630,選擇權未平倉餘額!$A$4:$I$500,7,FALSE)</f>
        <v>#N/A</v>
      </c>
      <c r="T1630" s="64" t="e">
        <f>VLOOKUP($B1630,選擇權未平倉餘額!$A$4:$I$500,8,FALSE)</f>
        <v>#N/A</v>
      </c>
      <c r="U1630" s="64" t="e">
        <f>VLOOKUP($B1630,選擇權未平倉餘額!$A$4:$I$500,9,FALSE)</f>
        <v>#N/A</v>
      </c>
      <c r="V1630" s="39" t="e">
        <f>VLOOKUP($B1630,臺指選擇權P_C_Ratios!$A$4:$C$500,3,FALSE)</f>
        <v>#N/A</v>
      </c>
      <c r="W1630" s="41" t="e">
        <f>VLOOKUP($B1630,散戶多空比!$A$6:$L$500,12,FALSE)</f>
        <v>#N/A</v>
      </c>
      <c r="X1630" s="40" t="e">
        <f>VLOOKUP($B1630,期貨大額交易人未沖銷部位!$A$4:$O$499,4,FALSE)</f>
        <v>#N/A</v>
      </c>
      <c r="Y1630" s="40" t="e">
        <f>VLOOKUP($B1630,期貨大額交易人未沖銷部位!$A$4:$O$499,7,FALSE)</f>
        <v>#N/A</v>
      </c>
      <c r="Z1630" s="40" t="e">
        <f>VLOOKUP($B1630,期貨大額交易人未沖銷部位!$A$4:$O$499,10,FALSE)</f>
        <v>#N/A</v>
      </c>
      <c r="AA1630" s="40" t="e">
        <f>VLOOKUP($B1630,期貨大額交易人未沖銷部位!$A$4:$O$499,13,FALSE)</f>
        <v>#N/A</v>
      </c>
      <c r="AB1630" s="40" t="e">
        <f>VLOOKUP($B1630,期貨大額交易人未沖銷部位!$A$4:$O$499,14,FALSE)</f>
        <v>#N/A</v>
      </c>
      <c r="AC1630" s="40" t="e">
        <f>VLOOKUP($B1630,期貨大額交易人未沖銷部位!$A$4:$O$499,15,FALSE)</f>
        <v>#N/A</v>
      </c>
      <c r="AD1630" s="33" t="e">
        <f>VLOOKUP($B1630,三大美股走勢!$A$4:$J$495,4,FALSE)</f>
        <v>#N/A</v>
      </c>
      <c r="AE1630" s="33" t="e">
        <f>VLOOKUP($B1630,三大美股走勢!$A$4:$J$495,7,FALSE)</f>
        <v>#N/A</v>
      </c>
      <c r="AF1630" s="33" t="e">
        <f>VLOOKUP($B1630,三大美股走勢!$A$4:$J$495,10,FALSE)</f>
        <v>#N/A</v>
      </c>
    </row>
    <row r="1631" spans="2:32">
      <c r="B1631" s="32">
        <v>44410</v>
      </c>
      <c r="C1631" s="33" t="e">
        <f>VLOOKUP($B1631,大盤與近月台指!$A$4:$I$499,2,FALSE)</f>
        <v>#N/A</v>
      </c>
      <c r="D1631" s="34" t="e">
        <f>VLOOKUP($B1631,大盤與近月台指!$A$4:$I$499,3,FALSE)</f>
        <v>#N/A</v>
      </c>
      <c r="E1631" s="35" t="e">
        <f>VLOOKUP($B1631,大盤與近月台指!$A$4:$I$499,4,FALSE)</f>
        <v>#N/A</v>
      </c>
      <c r="F1631" s="33" t="e">
        <f>VLOOKUP($B1631,大盤與近月台指!$A$4:$I$499,5,FALSE)</f>
        <v>#N/A</v>
      </c>
      <c r="G1631" s="49" t="e">
        <f>VLOOKUP($B1631,三大法人買賣超!$A$4:$I$500,3,FALSE)</f>
        <v>#N/A</v>
      </c>
      <c r="H1631" s="34" t="e">
        <f>VLOOKUP($B1631,三大法人買賣超!$A$4:$I$500,5,FALSE)</f>
        <v>#N/A</v>
      </c>
      <c r="I1631" s="27" t="e">
        <f>VLOOKUP($B1631,三大法人買賣超!$A$4:$I$500,7,FALSE)</f>
        <v>#N/A</v>
      </c>
      <c r="J1631" s="27" t="e">
        <f>VLOOKUP($B1631,三大法人買賣超!$A$4:$I$500,9,FALSE)</f>
        <v>#N/A</v>
      </c>
      <c r="K1631" s="37">
        <f>新台幣匯率美元指數!B1632</f>
        <v>0</v>
      </c>
      <c r="L1631" s="38">
        <f>新台幣匯率美元指數!C1632</f>
        <v>0</v>
      </c>
      <c r="M1631" s="39">
        <f>新台幣匯率美元指數!D1632</f>
        <v>0</v>
      </c>
      <c r="N1631" s="27" t="e">
        <f>VLOOKUP($B1631,外資期貨未平倉口數!$A$4:$M$499,4,FALSE)</f>
        <v>#N/A</v>
      </c>
      <c r="O1631" s="27" t="e">
        <f>VLOOKUP($B1631,外資期貨未平倉口數!$A$4:$M$499,9,FALSE)</f>
        <v>#N/A</v>
      </c>
      <c r="P1631" s="27" t="e">
        <f>VLOOKUP($B1631,外資期貨未平倉口數!$A$4:$M$499,10,FALSE)</f>
        <v>#N/A</v>
      </c>
      <c r="Q1631" s="27" t="e">
        <f>VLOOKUP($B1631,外資期貨未平倉口數!$A$4:$M$499,11,FALSE)</f>
        <v>#N/A</v>
      </c>
      <c r="R1631" s="64" t="e">
        <f>VLOOKUP($B1631,選擇權未平倉餘額!$A$4:$I$500,6,FALSE)</f>
        <v>#N/A</v>
      </c>
      <c r="S1631" s="64" t="e">
        <f>VLOOKUP($B1631,選擇權未平倉餘額!$A$4:$I$500,7,FALSE)</f>
        <v>#N/A</v>
      </c>
      <c r="T1631" s="64" t="e">
        <f>VLOOKUP($B1631,選擇權未平倉餘額!$A$4:$I$500,8,FALSE)</f>
        <v>#N/A</v>
      </c>
      <c r="U1631" s="64" t="e">
        <f>VLOOKUP($B1631,選擇權未平倉餘額!$A$4:$I$500,9,FALSE)</f>
        <v>#N/A</v>
      </c>
      <c r="V1631" s="39" t="e">
        <f>VLOOKUP($B1631,臺指選擇權P_C_Ratios!$A$4:$C$500,3,FALSE)</f>
        <v>#N/A</v>
      </c>
      <c r="W1631" s="41" t="e">
        <f>VLOOKUP($B1631,散戶多空比!$A$6:$L$500,12,FALSE)</f>
        <v>#N/A</v>
      </c>
      <c r="X1631" s="40" t="e">
        <f>VLOOKUP($B1631,期貨大額交易人未沖銷部位!$A$4:$O$499,4,FALSE)</f>
        <v>#N/A</v>
      </c>
      <c r="Y1631" s="40" t="e">
        <f>VLOOKUP($B1631,期貨大額交易人未沖銷部位!$A$4:$O$499,7,FALSE)</f>
        <v>#N/A</v>
      </c>
      <c r="Z1631" s="40" t="e">
        <f>VLOOKUP($B1631,期貨大額交易人未沖銷部位!$A$4:$O$499,10,FALSE)</f>
        <v>#N/A</v>
      </c>
      <c r="AA1631" s="40" t="e">
        <f>VLOOKUP($B1631,期貨大額交易人未沖銷部位!$A$4:$O$499,13,FALSE)</f>
        <v>#N/A</v>
      </c>
      <c r="AB1631" s="40" t="e">
        <f>VLOOKUP($B1631,期貨大額交易人未沖銷部位!$A$4:$O$499,14,FALSE)</f>
        <v>#N/A</v>
      </c>
      <c r="AC1631" s="40" t="e">
        <f>VLOOKUP($B1631,期貨大額交易人未沖銷部位!$A$4:$O$499,15,FALSE)</f>
        <v>#N/A</v>
      </c>
      <c r="AD1631" s="33" t="e">
        <f>VLOOKUP($B1631,三大美股走勢!$A$4:$J$495,4,FALSE)</f>
        <v>#N/A</v>
      </c>
      <c r="AE1631" s="33" t="e">
        <f>VLOOKUP($B1631,三大美股走勢!$A$4:$J$495,7,FALSE)</f>
        <v>#N/A</v>
      </c>
      <c r="AF1631" s="33" t="e">
        <f>VLOOKUP($B1631,三大美股走勢!$A$4:$J$495,10,FALSE)</f>
        <v>#N/A</v>
      </c>
    </row>
    <row r="1632" spans="2:32">
      <c r="B1632" s="32">
        <v>44411</v>
      </c>
      <c r="C1632" s="33" t="e">
        <f>VLOOKUP($B1632,大盤與近月台指!$A$4:$I$499,2,FALSE)</f>
        <v>#N/A</v>
      </c>
      <c r="D1632" s="34" t="e">
        <f>VLOOKUP($B1632,大盤與近月台指!$A$4:$I$499,3,FALSE)</f>
        <v>#N/A</v>
      </c>
      <c r="E1632" s="35" t="e">
        <f>VLOOKUP($B1632,大盤與近月台指!$A$4:$I$499,4,FALSE)</f>
        <v>#N/A</v>
      </c>
      <c r="F1632" s="33" t="e">
        <f>VLOOKUP($B1632,大盤與近月台指!$A$4:$I$499,5,FALSE)</f>
        <v>#N/A</v>
      </c>
      <c r="G1632" s="49" t="e">
        <f>VLOOKUP($B1632,三大法人買賣超!$A$4:$I$500,3,FALSE)</f>
        <v>#N/A</v>
      </c>
      <c r="H1632" s="34" t="e">
        <f>VLOOKUP($B1632,三大法人買賣超!$A$4:$I$500,5,FALSE)</f>
        <v>#N/A</v>
      </c>
      <c r="I1632" s="27" t="e">
        <f>VLOOKUP($B1632,三大法人買賣超!$A$4:$I$500,7,FALSE)</f>
        <v>#N/A</v>
      </c>
      <c r="J1632" s="27" t="e">
        <f>VLOOKUP($B1632,三大法人買賣超!$A$4:$I$500,9,FALSE)</f>
        <v>#N/A</v>
      </c>
      <c r="K1632" s="37">
        <f>新台幣匯率美元指數!B1633</f>
        <v>0</v>
      </c>
      <c r="L1632" s="38">
        <f>新台幣匯率美元指數!C1633</f>
        <v>0</v>
      </c>
      <c r="M1632" s="39">
        <f>新台幣匯率美元指數!D1633</f>
        <v>0</v>
      </c>
      <c r="N1632" s="27" t="e">
        <f>VLOOKUP($B1632,外資期貨未平倉口數!$A$4:$M$499,4,FALSE)</f>
        <v>#N/A</v>
      </c>
      <c r="O1632" s="27" t="e">
        <f>VLOOKUP($B1632,外資期貨未平倉口數!$A$4:$M$499,9,FALSE)</f>
        <v>#N/A</v>
      </c>
      <c r="P1632" s="27" t="e">
        <f>VLOOKUP($B1632,外資期貨未平倉口數!$A$4:$M$499,10,FALSE)</f>
        <v>#N/A</v>
      </c>
      <c r="Q1632" s="27" t="e">
        <f>VLOOKUP($B1632,外資期貨未平倉口數!$A$4:$M$499,11,FALSE)</f>
        <v>#N/A</v>
      </c>
      <c r="R1632" s="64" t="e">
        <f>VLOOKUP($B1632,選擇權未平倉餘額!$A$4:$I$500,6,FALSE)</f>
        <v>#N/A</v>
      </c>
      <c r="S1632" s="64" t="e">
        <f>VLOOKUP($B1632,選擇權未平倉餘額!$A$4:$I$500,7,FALSE)</f>
        <v>#N/A</v>
      </c>
      <c r="T1632" s="64" t="e">
        <f>VLOOKUP($B1632,選擇權未平倉餘額!$A$4:$I$500,8,FALSE)</f>
        <v>#N/A</v>
      </c>
      <c r="U1632" s="64" t="e">
        <f>VLOOKUP($B1632,選擇權未平倉餘額!$A$4:$I$500,9,FALSE)</f>
        <v>#N/A</v>
      </c>
      <c r="V1632" s="39" t="e">
        <f>VLOOKUP($B1632,臺指選擇權P_C_Ratios!$A$4:$C$500,3,FALSE)</f>
        <v>#N/A</v>
      </c>
      <c r="W1632" s="41" t="e">
        <f>VLOOKUP($B1632,散戶多空比!$A$6:$L$500,12,FALSE)</f>
        <v>#N/A</v>
      </c>
      <c r="X1632" s="40" t="e">
        <f>VLOOKUP($B1632,期貨大額交易人未沖銷部位!$A$4:$O$499,4,FALSE)</f>
        <v>#N/A</v>
      </c>
      <c r="Y1632" s="40" t="e">
        <f>VLOOKUP($B1632,期貨大額交易人未沖銷部位!$A$4:$O$499,7,FALSE)</f>
        <v>#N/A</v>
      </c>
      <c r="Z1632" s="40" t="e">
        <f>VLOOKUP($B1632,期貨大額交易人未沖銷部位!$A$4:$O$499,10,FALSE)</f>
        <v>#N/A</v>
      </c>
      <c r="AA1632" s="40" t="e">
        <f>VLOOKUP($B1632,期貨大額交易人未沖銷部位!$A$4:$O$499,13,FALSE)</f>
        <v>#N/A</v>
      </c>
      <c r="AB1632" s="40" t="e">
        <f>VLOOKUP($B1632,期貨大額交易人未沖銷部位!$A$4:$O$499,14,FALSE)</f>
        <v>#N/A</v>
      </c>
      <c r="AC1632" s="40" t="e">
        <f>VLOOKUP($B1632,期貨大額交易人未沖銷部位!$A$4:$O$499,15,FALSE)</f>
        <v>#N/A</v>
      </c>
      <c r="AD1632" s="33" t="e">
        <f>VLOOKUP($B1632,三大美股走勢!$A$4:$J$495,4,FALSE)</f>
        <v>#N/A</v>
      </c>
      <c r="AE1632" s="33" t="e">
        <f>VLOOKUP($B1632,三大美股走勢!$A$4:$J$495,7,FALSE)</f>
        <v>#N/A</v>
      </c>
      <c r="AF1632" s="33" t="e">
        <f>VLOOKUP($B1632,三大美股走勢!$A$4:$J$495,10,FALSE)</f>
        <v>#N/A</v>
      </c>
    </row>
    <row r="1633" spans="2:32">
      <c r="B1633" s="32">
        <v>44412</v>
      </c>
      <c r="C1633" s="33" t="e">
        <f>VLOOKUP($B1633,大盤與近月台指!$A$4:$I$499,2,FALSE)</f>
        <v>#N/A</v>
      </c>
      <c r="D1633" s="34" t="e">
        <f>VLOOKUP($B1633,大盤與近月台指!$A$4:$I$499,3,FALSE)</f>
        <v>#N/A</v>
      </c>
      <c r="E1633" s="35" t="e">
        <f>VLOOKUP($B1633,大盤與近月台指!$A$4:$I$499,4,FALSE)</f>
        <v>#N/A</v>
      </c>
      <c r="F1633" s="33" t="e">
        <f>VLOOKUP($B1633,大盤與近月台指!$A$4:$I$499,5,FALSE)</f>
        <v>#N/A</v>
      </c>
      <c r="G1633" s="49" t="e">
        <f>VLOOKUP($B1633,三大法人買賣超!$A$4:$I$500,3,FALSE)</f>
        <v>#N/A</v>
      </c>
      <c r="H1633" s="34" t="e">
        <f>VLOOKUP($B1633,三大法人買賣超!$A$4:$I$500,5,FALSE)</f>
        <v>#N/A</v>
      </c>
      <c r="I1633" s="27" t="e">
        <f>VLOOKUP($B1633,三大法人買賣超!$A$4:$I$500,7,FALSE)</f>
        <v>#N/A</v>
      </c>
      <c r="J1633" s="27" t="e">
        <f>VLOOKUP($B1633,三大法人買賣超!$A$4:$I$500,9,FALSE)</f>
        <v>#N/A</v>
      </c>
      <c r="K1633" s="37">
        <f>新台幣匯率美元指數!B1634</f>
        <v>0</v>
      </c>
      <c r="L1633" s="38">
        <f>新台幣匯率美元指數!C1634</f>
        <v>0</v>
      </c>
      <c r="M1633" s="39">
        <f>新台幣匯率美元指數!D1634</f>
        <v>0</v>
      </c>
      <c r="N1633" s="27" t="e">
        <f>VLOOKUP($B1633,外資期貨未平倉口數!$A$4:$M$499,4,FALSE)</f>
        <v>#N/A</v>
      </c>
      <c r="O1633" s="27" t="e">
        <f>VLOOKUP($B1633,外資期貨未平倉口數!$A$4:$M$499,9,FALSE)</f>
        <v>#N/A</v>
      </c>
      <c r="P1633" s="27" t="e">
        <f>VLOOKUP($B1633,外資期貨未平倉口數!$A$4:$M$499,10,FALSE)</f>
        <v>#N/A</v>
      </c>
      <c r="Q1633" s="27" t="e">
        <f>VLOOKUP($B1633,外資期貨未平倉口數!$A$4:$M$499,11,FALSE)</f>
        <v>#N/A</v>
      </c>
      <c r="R1633" s="64" t="e">
        <f>VLOOKUP($B1633,選擇權未平倉餘額!$A$4:$I$500,6,FALSE)</f>
        <v>#N/A</v>
      </c>
      <c r="S1633" s="64" t="e">
        <f>VLOOKUP($B1633,選擇權未平倉餘額!$A$4:$I$500,7,FALSE)</f>
        <v>#N/A</v>
      </c>
      <c r="T1633" s="64" t="e">
        <f>VLOOKUP($B1633,選擇權未平倉餘額!$A$4:$I$500,8,FALSE)</f>
        <v>#N/A</v>
      </c>
      <c r="U1633" s="64" t="e">
        <f>VLOOKUP($B1633,選擇權未平倉餘額!$A$4:$I$500,9,FALSE)</f>
        <v>#N/A</v>
      </c>
      <c r="V1633" s="39" t="e">
        <f>VLOOKUP($B1633,臺指選擇權P_C_Ratios!$A$4:$C$500,3,FALSE)</f>
        <v>#N/A</v>
      </c>
      <c r="W1633" s="41" t="e">
        <f>VLOOKUP($B1633,散戶多空比!$A$6:$L$500,12,FALSE)</f>
        <v>#N/A</v>
      </c>
      <c r="X1633" s="40" t="e">
        <f>VLOOKUP($B1633,期貨大額交易人未沖銷部位!$A$4:$O$499,4,FALSE)</f>
        <v>#N/A</v>
      </c>
      <c r="Y1633" s="40" t="e">
        <f>VLOOKUP($B1633,期貨大額交易人未沖銷部位!$A$4:$O$499,7,FALSE)</f>
        <v>#N/A</v>
      </c>
      <c r="Z1633" s="40" t="e">
        <f>VLOOKUP($B1633,期貨大額交易人未沖銷部位!$A$4:$O$499,10,FALSE)</f>
        <v>#N/A</v>
      </c>
      <c r="AA1633" s="40" t="e">
        <f>VLOOKUP($B1633,期貨大額交易人未沖銷部位!$A$4:$O$499,13,FALSE)</f>
        <v>#N/A</v>
      </c>
      <c r="AB1633" s="40" t="e">
        <f>VLOOKUP($B1633,期貨大額交易人未沖銷部位!$A$4:$O$499,14,FALSE)</f>
        <v>#N/A</v>
      </c>
      <c r="AC1633" s="40" t="e">
        <f>VLOOKUP($B1633,期貨大額交易人未沖銷部位!$A$4:$O$499,15,FALSE)</f>
        <v>#N/A</v>
      </c>
      <c r="AD1633" s="33" t="e">
        <f>VLOOKUP($B1633,三大美股走勢!$A$4:$J$495,4,FALSE)</f>
        <v>#N/A</v>
      </c>
      <c r="AE1633" s="33" t="e">
        <f>VLOOKUP($B1633,三大美股走勢!$A$4:$J$495,7,FALSE)</f>
        <v>#N/A</v>
      </c>
      <c r="AF1633" s="33" t="e">
        <f>VLOOKUP($B1633,三大美股走勢!$A$4:$J$495,10,FALSE)</f>
        <v>#N/A</v>
      </c>
    </row>
    <row r="1634" spans="2:32">
      <c r="B1634" s="32">
        <v>44413</v>
      </c>
      <c r="C1634" s="33" t="e">
        <f>VLOOKUP($B1634,大盤與近月台指!$A$4:$I$499,2,FALSE)</f>
        <v>#N/A</v>
      </c>
      <c r="D1634" s="34" t="e">
        <f>VLOOKUP($B1634,大盤與近月台指!$A$4:$I$499,3,FALSE)</f>
        <v>#N/A</v>
      </c>
      <c r="E1634" s="35" t="e">
        <f>VLOOKUP($B1634,大盤與近月台指!$A$4:$I$499,4,FALSE)</f>
        <v>#N/A</v>
      </c>
      <c r="F1634" s="33" t="e">
        <f>VLOOKUP($B1634,大盤與近月台指!$A$4:$I$499,5,FALSE)</f>
        <v>#N/A</v>
      </c>
      <c r="G1634" s="49" t="e">
        <f>VLOOKUP($B1634,三大法人買賣超!$A$4:$I$500,3,FALSE)</f>
        <v>#N/A</v>
      </c>
      <c r="H1634" s="34" t="e">
        <f>VLOOKUP($B1634,三大法人買賣超!$A$4:$I$500,5,FALSE)</f>
        <v>#N/A</v>
      </c>
      <c r="I1634" s="27" t="e">
        <f>VLOOKUP($B1634,三大法人買賣超!$A$4:$I$500,7,FALSE)</f>
        <v>#N/A</v>
      </c>
      <c r="J1634" s="27" t="e">
        <f>VLOOKUP($B1634,三大法人買賣超!$A$4:$I$500,9,FALSE)</f>
        <v>#N/A</v>
      </c>
      <c r="K1634" s="37">
        <f>新台幣匯率美元指數!B1635</f>
        <v>0</v>
      </c>
      <c r="L1634" s="38">
        <f>新台幣匯率美元指數!C1635</f>
        <v>0</v>
      </c>
      <c r="M1634" s="39">
        <f>新台幣匯率美元指數!D1635</f>
        <v>0</v>
      </c>
      <c r="N1634" s="27" t="e">
        <f>VLOOKUP($B1634,外資期貨未平倉口數!$A$4:$M$499,4,FALSE)</f>
        <v>#N/A</v>
      </c>
      <c r="O1634" s="27" t="e">
        <f>VLOOKUP($B1634,外資期貨未平倉口數!$A$4:$M$499,9,FALSE)</f>
        <v>#N/A</v>
      </c>
      <c r="P1634" s="27" t="e">
        <f>VLOOKUP($B1634,外資期貨未平倉口數!$A$4:$M$499,10,FALSE)</f>
        <v>#N/A</v>
      </c>
      <c r="Q1634" s="27" t="e">
        <f>VLOOKUP($B1634,外資期貨未平倉口數!$A$4:$M$499,11,FALSE)</f>
        <v>#N/A</v>
      </c>
      <c r="R1634" s="64" t="e">
        <f>VLOOKUP($B1634,選擇權未平倉餘額!$A$4:$I$500,6,FALSE)</f>
        <v>#N/A</v>
      </c>
      <c r="S1634" s="64" t="e">
        <f>VLOOKUP($B1634,選擇權未平倉餘額!$A$4:$I$500,7,FALSE)</f>
        <v>#N/A</v>
      </c>
      <c r="T1634" s="64" t="e">
        <f>VLOOKUP($B1634,選擇權未平倉餘額!$A$4:$I$500,8,FALSE)</f>
        <v>#N/A</v>
      </c>
      <c r="U1634" s="64" t="e">
        <f>VLOOKUP($B1634,選擇權未平倉餘額!$A$4:$I$500,9,FALSE)</f>
        <v>#N/A</v>
      </c>
      <c r="V1634" s="39" t="e">
        <f>VLOOKUP($B1634,臺指選擇權P_C_Ratios!$A$4:$C$500,3,FALSE)</f>
        <v>#N/A</v>
      </c>
      <c r="W1634" s="41" t="e">
        <f>VLOOKUP($B1634,散戶多空比!$A$6:$L$500,12,FALSE)</f>
        <v>#N/A</v>
      </c>
      <c r="X1634" s="40" t="e">
        <f>VLOOKUP($B1634,期貨大額交易人未沖銷部位!$A$4:$O$499,4,FALSE)</f>
        <v>#N/A</v>
      </c>
      <c r="Y1634" s="40" t="e">
        <f>VLOOKUP($B1634,期貨大額交易人未沖銷部位!$A$4:$O$499,7,FALSE)</f>
        <v>#N/A</v>
      </c>
      <c r="Z1634" s="40" t="e">
        <f>VLOOKUP($B1634,期貨大額交易人未沖銷部位!$A$4:$O$499,10,FALSE)</f>
        <v>#N/A</v>
      </c>
      <c r="AA1634" s="40" t="e">
        <f>VLOOKUP($B1634,期貨大額交易人未沖銷部位!$A$4:$O$499,13,FALSE)</f>
        <v>#N/A</v>
      </c>
      <c r="AB1634" s="40" t="e">
        <f>VLOOKUP($B1634,期貨大額交易人未沖銷部位!$A$4:$O$499,14,FALSE)</f>
        <v>#N/A</v>
      </c>
      <c r="AC1634" s="40" t="e">
        <f>VLOOKUP($B1634,期貨大額交易人未沖銷部位!$A$4:$O$499,15,FALSE)</f>
        <v>#N/A</v>
      </c>
      <c r="AD1634" s="33" t="e">
        <f>VLOOKUP($B1634,三大美股走勢!$A$4:$J$495,4,FALSE)</f>
        <v>#N/A</v>
      </c>
      <c r="AE1634" s="33" t="e">
        <f>VLOOKUP($B1634,三大美股走勢!$A$4:$J$495,7,FALSE)</f>
        <v>#N/A</v>
      </c>
      <c r="AF1634" s="33" t="e">
        <f>VLOOKUP($B1634,三大美股走勢!$A$4:$J$495,10,FALSE)</f>
        <v>#N/A</v>
      </c>
    </row>
    <row r="1635" spans="2:32">
      <c r="B1635" s="32">
        <v>44414</v>
      </c>
      <c r="C1635" s="33" t="e">
        <f>VLOOKUP($B1635,大盤與近月台指!$A$4:$I$499,2,FALSE)</f>
        <v>#N/A</v>
      </c>
      <c r="D1635" s="34" t="e">
        <f>VLOOKUP($B1635,大盤與近月台指!$A$4:$I$499,3,FALSE)</f>
        <v>#N/A</v>
      </c>
      <c r="E1635" s="35" t="e">
        <f>VLOOKUP($B1635,大盤與近月台指!$A$4:$I$499,4,FALSE)</f>
        <v>#N/A</v>
      </c>
      <c r="F1635" s="33" t="e">
        <f>VLOOKUP($B1635,大盤與近月台指!$A$4:$I$499,5,FALSE)</f>
        <v>#N/A</v>
      </c>
      <c r="G1635" s="49" t="e">
        <f>VLOOKUP($B1635,三大法人買賣超!$A$4:$I$500,3,FALSE)</f>
        <v>#N/A</v>
      </c>
      <c r="H1635" s="34" t="e">
        <f>VLOOKUP($B1635,三大法人買賣超!$A$4:$I$500,5,FALSE)</f>
        <v>#N/A</v>
      </c>
      <c r="I1635" s="27" t="e">
        <f>VLOOKUP($B1635,三大法人買賣超!$A$4:$I$500,7,FALSE)</f>
        <v>#N/A</v>
      </c>
      <c r="J1635" s="27" t="e">
        <f>VLOOKUP($B1635,三大法人買賣超!$A$4:$I$500,9,FALSE)</f>
        <v>#N/A</v>
      </c>
      <c r="K1635" s="37">
        <f>新台幣匯率美元指數!B1636</f>
        <v>0</v>
      </c>
      <c r="L1635" s="38">
        <f>新台幣匯率美元指數!C1636</f>
        <v>0</v>
      </c>
      <c r="M1635" s="39">
        <f>新台幣匯率美元指數!D1636</f>
        <v>0</v>
      </c>
      <c r="N1635" s="27" t="e">
        <f>VLOOKUP($B1635,外資期貨未平倉口數!$A$4:$M$499,4,FALSE)</f>
        <v>#N/A</v>
      </c>
      <c r="O1635" s="27" t="e">
        <f>VLOOKUP($B1635,外資期貨未平倉口數!$A$4:$M$499,9,FALSE)</f>
        <v>#N/A</v>
      </c>
      <c r="P1635" s="27" t="e">
        <f>VLOOKUP($B1635,外資期貨未平倉口數!$A$4:$M$499,10,FALSE)</f>
        <v>#N/A</v>
      </c>
      <c r="Q1635" s="27" t="e">
        <f>VLOOKUP($B1635,外資期貨未平倉口數!$A$4:$M$499,11,FALSE)</f>
        <v>#N/A</v>
      </c>
      <c r="R1635" s="64" t="e">
        <f>VLOOKUP($B1635,選擇權未平倉餘額!$A$4:$I$500,6,FALSE)</f>
        <v>#N/A</v>
      </c>
      <c r="S1635" s="64" t="e">
        <f>VLOOKUP($B1635,選擇權未平倉餘額!$A$4:$I$500,7,FALSE)</f>
        <v>#N/A</v>
      </c>
      <c r="T1635" s="64" t="e">
        <f>VLOOKUP($B1635,選擇權未平倉餘額!$A$4:$I$500,8,FALSE)</f>
        <v>#N/A</v>
      </c>
      <c r="U1635" s="64" t="e">
        <f>VLOOKUP($B1635,選擇權未平倉餘額!$A$4:$I$500,9,FALSE)</f>
        <v>#N/A</v>
      </c>
      <c r="V1635" s="39" t="e">
        <f>VLOOKUP($B1635,臺指選擇權P_C_Ratios!$A$4:$C$500,3,FALSE)</f>
        <v>#N/A</v>
      </c>
      <c r="W1635" s="41" t="e">
        <f>VLOOKUP($B1635,散戶多空比!$A$6:$L$500,12,FALSE)</f>
        <v>#N/A</v>
      </c>
      <c r="X1635" s="40" t="e">
        <f>VLOOKUP($B1635,期貨大額交易人未沖銷部位!$A$4:$O$499,4,FALSE)</f>
        <v>#N/A</v>
      </c>
      <c r="Y1635" s="40" t="e">
        <f>VLOOKUP($B1635,期貨大額交易人未沖銷部位!$A$4:$O$499,7,FALSE)</f>
        <v>#N/A</v>
      </c>
      <c r="Z1635" s="40" t="e">
        <f>VLOOKUP($B1635,期貨大額交易人未沖銷部位!$A$4:$O$499,10,FALSE)</f>
        <v>#N/A</v>
      </c>
      <c r="AA1635" s="40" t="e">
        <f>VLOOKUP($B1635,期貨大額交易人未沖銷部位!$A$4:$O$499,13,FALSE)</f>
        <v>#N/A</v>
      </c>
      <c r="AB1635" s="40" t="e">
        <f>VLOOKUP($B1635,期貨大額交易人未沖銷部位!$A$4:$O$499,14,FALSE)</f>
        <v>#N/A</v>
      </c>
      <c r="AC1635" s="40" t="e">
        <f>VLOOKUP($B1635,期貨大額交易人未沖銷部位!$A$4:$O$499,15,FALSE)</f>
        <v>#N/A</v>
      </c>
      <c r="AD1635" s="33" t="e">
        <f>VLOOKUP($B1635,三大美股走勢!$A$4:$J$495,4,FALSE)</f>
        <v>#N/A</v>
      </c>
      <c r="AE1635" s="33" t="e">
        <f>VLOOKUP($B1635,三大美股走勢!$A$4:$J$495,7,FALSE)</f>
        <v>#N/A</v>
      </c>
      <c r="AF1635" s="33" t="e">
        <f>VLOOKUP($B1635,三大美股走勢!$A$4:$J$495,10,FALSE)</f>
        <v>#N/A</v>
      </c>
    </row>
    <row r="1636" spans="2:32">
      <c r="B1636" s="32">
        <v>44415</v>
      </c>
      <c r="C1636" s="33" t="e">
        <f>VLOOKUP($B1636,大盤與近月台指!$A$4:$I$499,2,FALSE)</f>
        <v>#N/A</v>
      </c>
      <c r="D1636" s="34" t="e">
        <f>VLOOKUP($B1636,大盤與近月台指!$A$4:$I$499,3,FALSE)</f>
        <v>#N/A</v>
      </c>
      <c r="E1636" s="35" t="e">
        <f>VLOOKUP($B1636,大盤與近月台指!$A$4:$I$499,4,FALSE)</f>
        <v>#N/A</v>
      </c>
      <c r="F1636" s="33" t="e">
        <f>VLOOKUP($B1636,大盤與近月台指!$A$4:$I$499,5,FALSE)</f>
        <v>#N/A</v>
      </c>
      <c r="G1636" s="49" t="e">
        <f>VLOOKUP($B1636,三大法人買賣超!$A$4:$I$500,3,FALSE)</f>
        <v>#N/A</v>
      </c>
      <c r="H1636" s="34" t="e">
        <f>VLOOKUP($B1636,三大法人買賣超!$A$4:$I$500,5,FALSE)</f>
        <v>#N/A</v>
      </c>
      <c r="I1636" s="27" t="e">
        <f>VLOOKUP($B1636,三大法人買賣超!$A$4:$I$500,7,FALSE)</f>
        <v>#N/A</v>
      </c>
      <c r="J1636" s="27" t="e">
        <f>VLOOKUP($B1636,三大法人買賣超!$A$4:$I$500,9,FALSE)</f>
        <v>#N/A</v>
      </c>
      <c r="K1636" s="37">
        <f>新台幣匯率美元指數!B1637</f>
        <v>0</v>
      </c>
      <c r="L1636" s="38">
        <f>新台幣匯率美元指數!C1637</f>
        <v>0</v>
      </c>
      <c r="M1636" s="39">
        <f>新台幣匯率美元指數!D1637</f>
        <v>0</v>
      </c>
      <c r="N1636" s="27" t="e">
        <f>VLOOKUP($B1636,外資期貨未平倉口數!$A$4:$M$499,4,FALSE)</f>
        <v>#N/A</v>
      </c>
      <c r="O1636" s="27" t="e">
        <f>VLOOKUP($B1636,外資期貨未平倉口數!$A$4:$M$499,9,FALSE)</f>
        <v>#N/A</v>
      </c>
      <c r="P1636" s="27" t="e">
        <f>VLOOKUP($B1636,外資期貨未平倉口數!$A$4:$M$499,10,FALSE)</f>
        <v>#N/A</v>
      </c>
      <c r="Q1636" s="27" t="e">
        <f>VLOOKUP($B1636,外資期貨未平倉口數!$A$4:$M$499,11,FALSE)</f>
        <v>#N/A</v>
      </c>
      <c r="R1636" s="64" t="e">
        <f>VLOOKUP($B1636,選擇權未平倉餘額!$A$4:$I$500,6,FALSE)</f>
        <v>#N/A</v>
      </c>
      <c r="S1636" s="64" t="e">
        <f>VLOOKUP($B1636,選擇權未平倉餘額!$A$4:$I$500,7,FALSE)</f>
        <v>#N/A</v>
      </c>
      <c r="T1636" s="64" t="e">
        <f>VLOOKUP($B1636,選擇權未平倉餘額!$A$4:$I$500,8,FALSE)</f>
        <v>#N/A</v>
      </c>
      <c r="U1636" s="64" t="e">
        <f>VLOOKUP($B1636,選擇權未平倉餘額!$A$4:$I$500,9,FALSE)</f>
        <v>#N/A</v>
      </c>
      <c r="V1636" s="39" t="e">
        <f>VLOOKUP($B1636,臺指選擇權P_C_Ratios!$A$4:$C$500,3,FALSE)</f>
        <v>#N/A</v>
      </c>
      <c r="W1636" s="41" t="e">
        <f>VLOOKUP($B1636,散戶多空比!$A$6:$L$500,12,FALSE)</f>
        <v>#N/A</v>
      </c>
      <c r="X1636" s="40" t="e">
        <f>VLOOKUP($B1636,期貨大額交易人未沖銷部位!$A$4:$O$499,4,FALSE)</f>
        <v>#N/A</v>
      </c>
      <c r="Y1636" s="40" t="e">
        <f>VLOOKUP($B1636,期貨大額交易人未沖銷部位!$A$4:$O$499,7,FALSE)</f>
        <v>#N/A</v>
      </c>
      <c r="Z1636" s="40" t="e">
        <f>VLOOKUP($B1636,期貨大額交易人未沖銷部位!$A$4:$O$499,10,FALSE)</f>
        <v>#N/A</v>
      </c>
      <c r="AA1636" s="40" t="e">
        <f>VLOOKUP($B1636,期貨大額交易人未沖銷部位!$A$4:$O$499,13,FALSE)</f>
        <v>#N/A</v>
      </c>
      <c r="AB1636" s="40" t="e">
        <f>VLOOKUP($B1636,期貨大額交易人未沖銷部位!$A$4:$O$499,14,FALSE)</f>
        <v>#N/A</v>
      </c>
      <c r="AC1636" s="40" t="e">
        <f>VLOOKUP($B1636,期貨大額交易人未沖銷部位!$A$4:$O$499,15,FALSE)</f>
        <v>#N/A</v>
      </c>
      <c r="AD1636" s="33" t="e">
        <f>VLOOKUP($B1636,三大美股走勢!$A$4:$J$495,4,FALSE)</f>
        <v>#N/A</v>
      </c>
      <c r="AE1636" s="33" t="e">
        <f>VLOOKUP($B1636,三大美股走勢!$A$4:$J$495,7,FALSE)</f>
        <v>#N/A</v>
      </c>
      <c r="AF1636" s="33" t="e">
        <f>VLOOKUP($B1636,三大美股走勢!$A$4:$J$495,10,FALSE)</f>
        <v>#N/A</v>
      </c>
    </row>
    <row r="1637" spans="2:32">
      <c r="B1637" s="32">
        <v>44416</v>
      </c>
      <c r="C1637" s="33" t="e">
        <f>VLOOKUP($B1637,大盤與近月台指!$A$4:$I$499,2,FALSE)</f>
        <v>#N/A</v>
      </c>
      <c r="D1637" s="34" t="e">
        <f>VLOOKUP($B1637,大盤與近月台指!$A$4:$I$499,3,FALSE)</f>
        <v>#N/A</v>
      </c>
      <c r="E1637" s="35" t="e">
        <f>VLOOKUP($B1637,大盤與近月台指!$A$4:$I$499,4,FALSE)</f>
        <v>#N/A</v>
      </c>
      <c r="F1637" s="33" t="e">
        <f>VLOOKUP($B1637,大盤與近月台指!$A$4:$I$499,5,FALSE)</f>
        <v>#N/A</v>
      </c>
      <c r="G1637" s="49" t="e">
        <f>VLOOKUP($B1637,三大法人買賣超!$A$4:$I$500,3,FALSE)</f>
        <v>#N/A</v>
      </c>
      <c r="H1637" s="34" t="e">
        <f>VLOOKUP($B1637,三大法人買賣超!$A$4:$I$500,5,FALSE)</f>
        <v>#N/A</v>
      </c>
      <c r="I1637" s="27" t="e">
        <f>VLOOKUP($B1637,三大法人買賣超!$A$4:$I$500,7,FALSE)</f>
        <v>#N/A</v>
      </c>
      <c r="J1637" s="27" t="e">
        <f>VLOOKUP($B1637,三大法人買賣超!$A$4:$I$500,9,FALSE)</f>
        <v>#N/A</v>
      </c>
      <c r="K1637" s="37">
        <f>新台幣匯率美元指數!B1638</f>
        <v>0</v>
      </c>
      <c r="L1637" s="38">
        <f>新台幣匯率美元指數!C1638</f>
        <v>0</v>
      </c>
      <c r="M1637" s="39">
        <f>新台幣匯率美元指數!D1638</f>
        <v>0</v>
      </c>
      <c r="N1637" s="27" t="e">
        <f>VLOOKUP($B1637,外資期貨未平倉口數!$A$4:$M$499,4,FALSE)</f>
        <v>#N/A</v>
      </c>
      <c r="O1637" s="27" t="e">
        <f>VLOOKUP($B1637,外資期貨未平倉口數!$A$4:$M$499,9,FALSE)</f>
        <v>#N/A</v>
      </c>
      <c r="P1637" s="27" t="e">
        <f>VLOOKUP($B1637,外資期貨未平倉口數!$A$4:$M$499,10,FALSE)</f>
        <v>#N/A</v>
      </c>
      <c r="Q1637" s="27" t="e">
        <f>VLOOKUP($B1637,外資期貨未平倉口數!$A$4:$M$499,11,FALSE)</f>
        <v>#N/A</v>
      </c>
      <c r="R1637" s="64" t="e">
        <f>VLOOKUP($B1637,選擇權未平倉餘額!$A$4:$I$500,6,FALSE)</f>
        <v>#N/A</v>
      </c>
      <c r="S1637" s="64" t="e">
        <f>VLOOKUP($B1637,選擇權未平倉餘額!$A$4:$I$500,7,FALSE)</f>
        <v>#N/A</v>
      </c>
      <c r="T1637" s="64" t="e">
        <f>VLOOKUP($B1637,選擇權未平倉餘額!$A$4:$I$500,8,FALSE)</f>
        <v>#N/A</v>
      </c>
      <c r="U1637" s="64" t="e">
        <f>VLOOKUP($B1637,選擇權未平倉餘額!$A$4:$I$500,9,FALSE)</f>
        <v>#N/A</v>
      </c>
      <c r="V1637" s="39" t="e">
        <f>VLOOKUP($B1637,臺指選擇權P_C_Ratios!$A$4:$C$500,3,FALSE)</f>
        <v>#N/A</v>
      </c>
      <c r="W1637" s="41" t="e">
        <f>VLOOKUP($B1637,散戶多空比!$A$6:$L$500,12,FALSE)</f>
        <v>#N/A</v>
      </c>
      <c r="X1637" s="40" t="e">
        <f>VLOOKUP($B1637,期貨大額交易人未沖銷部位!$A$4:$O$499,4,FALSE)</f>
        <v>#N/A</v>
      </c>
      <c r="Y1637" s="40" t="e">
        <f>VLOOKUP($B1637,期貨大額交易人未沖銷部位!$A$4:$O$499,7,FALSE)</f>
        <v>#N/A</v>
      </c>
      <c r="Z1637" s="40" t="e">
        <f>VLOOKUP($B1637,期貨大額交易人未沖銷部位!$A$4:$O$499,10,FALSE)</f>
        <v>#N/A</v>
      </c>
      <c r="AA1637" s="40" t="e">
        <f>VLOOKUP($B1637,期貨大額交易人未沖銷部位!$A$4:$O$499,13,FALSE)</f>
        <v>#N/A</v>
      </c>
      <c r="AB1637" s="40" t="e">
        <f>VLOOKUP($B1637,期貨大額交易人未沖銷部位!$A$4:$O$499,14,FALSE)</f>
        <v>#N/A</v>
      </c>
      <c r="AC1637" s="40" t="e">
        <f>VLOOKUP($B1637,期貨大額交易人未沖銷部位!$A$4:$O$499,15,FALSE)</f>
        <v>#N/A</v>
      </c>
      <c r="AD1637" s="33" t="e">
        <f>VLOOKUP($B1637,三大美股走勢!$A$4:$J$495,4,FALSE)</f>
        <v>#N/A</v>
      </c>
      <c r="AE1637" s="33" t="e">
        <f>VLOOKUP($B1637,三大美股走勢!$A$4:$J$495,7,FALSE)</f>
        <v>#N/A</v>
      </c>
      <c r="AF1637" s="33" t="e">
        <f>VLOOKUP($B1637,三大美股走勢!$A$4:$J$495,10,FALSE)</f>
        <v>#N/A</v>
      </c>
    </row>
    <row r="1638" spans="2:32">
      <c r="B1638" s="32">
        <v>44417</v>
      </c>
      <c r="C1638" s="33" t="e">
        <f>VLOOKUP($B1638,大盤與近月台指!$A$4:$I$499,2,FALSE)</f>
        <v>#N/A</v>
      </c>
      <c r="D1638" s="34" t="e">
        <f>VLOOKUP($B1638,大盤與近月台指!$A$4:$I$499,3,FALSE)</f>
        <v>#N/A</v>
      </c>
      <c r="E1638" s="35" t="e">
        <f>VLOOKUP($B1638,大盤與近月台指!$A$4:$I$499,4,FALSE)</f>
        <v>#N/A</v>
      </c>
      <c r="F1638" s="33" t="e">
        <f>VLOOKUP($B1638,大盤與近月台指!$A$4:$I$499,5,FALSE)</f>
        <v>#N/A</v>
      </c>
      <c r="G1638" s="49" t="e">
        <f>VLOOKUP($B1638,三大法人買賣超!$A$4:$I$500,3,FALSE)</f>
        <v>#N/A</v>
      </c>
      <c r="H1638" s="34" t="e">
        <f>VLOOKUP($B1638,三大法人買賣超!$A$4:$I$500,5,FALSE)</f>
        <v>#N/A</v>
      </c>
      <c r="I1638" s="27" t="e">
        <f>VLOOKUP($B1638,三大法人買賣超!$A$4:$I$500,7,FALSE)</f>
        <v>#N/A</v>
      </c>
      <c r="J1638" s="27" t="e">
        <f>VLOOKUP($B1638,三大法人買賣超!$A$4:$I$500,9,FALSE)</f>
        <v>#N/A</v>
      </c>
      <c r="K1638" s="37">
        <f>新台幣匯率美元指數!B1639</f>
        <v>0</v>
      </c>
      <c r="L1638" s="38">
        <f>新台幣匯率美元指數!C1639</f>
        <v>0</v>
      </c>
      <c r="M1638" s="39">
        <f>新台幣匯率美元指數!D1639</f>
        <v>0</v>
      </c>
      <c r="N1638" s="27" t="e">
        <f>VLOOKUP($B1638,外資期貨未平倉口數!$A$4:$M$499,4,FALSE)</f>
        <v>#N/A</v>
      </c>
      <c r="O1638" s="27" t="e">
        <f>VLOOKUP($B1638,外資期貨未平倉口數!$A$4:$M$499,9,FALSE)</f>
        <v>#N/A</v>
      </c>
      <c r="P1638" s="27" t="e">
        <f>VLOOKUP($B1638,外資期貨未平倉口數!$A$4:$M$499,10,FALSE)</f>
        <v>#N/A</v>
      </c>
      <c r="Q1638" s="27" t="e">
        <f>VLOOKUP($B1638,外資期貨未平倉口數!$A$4:$M$499,11,FALSE)</f>
        <v>#N/A</v>
      </c>
      <c r="R1638" s="64" t="e">
        <f>VLOOKUP($B1638,選擇權未平倉餘額!$A$4:$I$500,6,FALSE)</f>
        <v>#N/A</v>
      </c>
      <c r="S1638" s="64" t="e">
        <f>VLOOKUP($B1638,選擇權未平倉餘額!$A$4:$I$500,7,FALSE)</f>
        <v>#N/A</v>
      </c>
      <c r="T1638" s="64" t="e">
        <f>VLOOKUP($B1638,選擇權未平倉餘額!$A$4:$I$500,8,FALSE)</f>
        <v>#N/A</v>
      </c>
      <c r="U1638" s="64" t="e">
        <f>VLOOKUP($B1638,選擇權未平倉餘額!$A$4:$I$500,9,FALSE)</f>
        <v>#N/A</v>
      </c>
      <c r="V1638" s="39" t="e">
        <f>VLOOKUP($B1638,臺指選擇權P_C_Ratios!$A$4:$C$500,3,FALSE)</f>
        <v>#N/A</v>
      </c>
      <c r="W1638" s="41" t="e">
        <f>VLOOKUP($B1638,散戶多空比!$A$6:$L$500,12,FALSE)</f>
        <v>#N/A</v>
      </c>
      <c r="X1638" s="40" t="e">
        <f>VLOOKUP($B1638,期貨大額交易人未沖銷部位!$A$4:$O$499,4,FALSE)</f>
        <v>#N/A</v>
      </c>
      <c r="Y1638" s="40" t="e">
        <f>VLOOKUP($B1638,期貨大額交易人未沖銷部位!$A$4:$O$499,7,FALSE)</f>
        <v>#N/A</v>
      </c>
      <c r="Z1638" s="40" t="e">
        <f>VLOOKUP($B1638,期貨大額交易人未沖銷部位!$A$4:$O$499,10,FALSE)</f>
        <v>#N/A</v>
      </c>
      <c r="AA1638" s="40" t="e">
        <f>VLOOKUP($B1638,期貨大額交易人未沖銷部位!$A$4:$O$499,13,FALSE)</f>
        <v>#N/A</v>
      </c>
      <c r="AB1638" s="40" t="e">
        <f>VLOOKUP($B1638,期貨大額交易人未沖銷部位!$A$4:$O$499,14,FALSE)</f>
        <v>#N/A</v>
      </c>
      <c r="AC1638" s="40" t="e">
        <f>VLOOKUP($B1638,期貨大額交易人未沖銷部位!$A$4:$O$499,15,FALSE)</f>
        <v>#N/A</v>
      </c>
      <c r="AD1638" s="33" t="e">
        <f>VLOOKUP($B1638,三大美股走勢!$A$4:$J$495,4,FALSE)</f>
        <v>#N/A</v>
      </c>
      <c r="AE1638" s="33" t="e">
        <f>VLOOKUP($B1638,三大美股走勢!$A$4:$J$495,7,FALSE)</f>
        <v>#N/A</v>
      </c>
      <c r="AF1638" s="33" t="e">
        <f>VLOOKUP($B1638,三大美股走勢!$A$4:$J$495,10,FALSE)</f>
        <v>#N/A</v>
      </c>
    </row>
    <row r="1639" spans="2:32">
      <c r="B1639" s="32">
        <v>44418</v>
      </c>
      <c r="C1639" s="33" t="e">
        <f>VLOOKUP($B1639,大盤與近月台指!$A$4:$I$499,2,FALSE)</f>
        <v>#N/A</v>
      </c>
      <c r="D1639" s="34" t="e">
        <f>VLOOKUP($B1639,大盤與近月台指!$A$4:$I$499,3,FALSE)</f>
        <v>#N/A</v>
      </c>
      <c r="E1639" s="35" t="e">
        <f>VLOOKUP($B1639,大盤與近月台指!$A$4:$I$499,4,FALSE)</f>
        <v>#N/A</v>
      </c>
      <c r="F1639" s="33" t="e">
        <f>VLOOKUP($B1639,大盤與近月台指!$A$4:$I$499,5,FALSE)</f>
        <v>#N/A</v>
      </c>
      <c r="G1639" s="49" t="e">
        <f>VLOOKUP($B1639,三大法人買賣超!$A$4:$I$500,3,FALSE)</f>
        <v>#N/A</v>
      </c>
      <c r="H1639" s="34" t="e">
        <f>VLOOKUP($B1639,三大法人買賣超!$A$4:$I$500,5,FALSE)</f>
        <v>#N/A</v>
      </c>
      <c r="I1639" s="27" t="e">
        <f>VLOOKUP($B1639,三大法人買賣超!$A$4:$I$500,7,FALSE)</f>
        <v>#N/A</v>
      </c>
      <c r="J1639" s="27" t="e">
        <f>VLOOKUP($B1639,三大法人買賣超!$A$4:$I$500,9,FALSE)</f>
        <v>#N/A</v>
      </c>
      <c r="K1639" s="37">
        <f>新台幣匯率美元指數!B1640</f>
        <v>0</v>
      </c>
      <c r="L1639" s="38">
        <f>新台幣匯率美元指數!C1640</f>
        <v>0</v>
      </c>
      <c r="M1639" s="39">
        <f>新台幣匯率美元指數!D1640</f>
        <v>0</v>
      </c>
      <c r="N1639" s="27" t="e">
        <f>VLOOKUP($B1639,外資期貨未平倉口數!$A$4:$M$499,4,FALSE)</f>
        <v>#N/A</v>
      </c>
      <c r="O1639" s="27" t="e">
        <f>VLOOKUP($B1639,外資期貨未平倉口數!$A$4:$M$499,9,FALSE)</f>
        <v>#N/A</v>
      </c>
      <c r="P1639" s="27" t="e">
        <f>VLOOKUP($B1639,外資期貨未平倉口數!$A$4:$M$499,10,FALSE)</f>
        <v>#N/A</v>
      </c>
      <c r="Q1639" s="27" t="e">
        <f>VLOOKUP($B1639,外資期貨未平倉口數!$A$4:$M$499,11,FALSE)</f>
        <v>#N/A</v>
      </c>
      <c r="R1639" s="64" t="e">
        <f>VLOOKUP($B1639,選擇權未平倉餘額!$A$4:$I$500,6,FALSE)</f>
        <v>#N/A</v>
      </c>
      <c r="S1639" s="64" t="e">
        <f>VLOOKUP($B1639,選擇權未平倉餘額!$A$4:$I$500,7,FALSE)</f>
        <v>#N/A</v>
      </c>
      <c r="T1639" s="64" t="e">
        <f>VLOOKUP($B1639,選擇權未平倉餘額!$A$4:$I$500,8,FALSE)</f>
        <v>#N/A</v>
      </c>
      <c r="U1639" s="64" t="e">
        <f>VLOOKUP($B1639,選擇權未平倉餘額!$A$4:$I$500,9,FALSE)</f>
        <v>#N/A</v>
      </c>
      <c r="V1639" s="39" t="e">
        <f>VLOOKUP($B1639,臺指選擇權P_C_Ratios!$A$4:$C$500,3,FALSE)</f>
        <v>#N/A</v>
      </c>
      <c r="W1639" s="41" t="e">
        <f>VLOOKUP($B1639,散戶多空比!$A$6:$L$500,12,FALSE)</f>
        <v>#N/A</v>
      </c>
      <c r="X1639" s="40" t="e">
        <f>VLOOKUP($B1639,期貨大額交易人未沖銷部位!$A$4:$O$499,4,FALSE)</f>
        <v>#N/A</v>
      </c>
      <c r="Y1639" s="40" t="e">
        <f>VLOOKUP($B1639,期貨大額交易人未沖銷部位!$A$4:$O$499,7,FALSE)</f>
        <v>#N/A</v>
      </c>
      <c r="Z1639" s="40" t="e">
        <f>VLOOKUP($B1639,期貨大額交易人未沖銷部位!$A$4:$O$499,10,FALSE)</f>
        <v>#N/A</v>
      </c>
      <c r="AA1639" s="40" t="e">
        <f>VLOOKUP($B1639,期貨大額交易人未沖銷部位!$A$4:$O$499,13,FALSE)</f>
        <v>#N/A</v>
      </c>
      <c r="AB1639" s="40" t="e">
        <f>VLOOKUP($B1639,期貨大額交易人未沖銷部位!$A$4:$O$499,14,FALSE)</f>
        <v>#N/A</v>
      </c>
      <c r="AC1639" s="40" t="e">
        <f>VLOOKUP($B1639,期貨大額交易人未沖銷部位!$A$4:$O$499,15,FALSE)</f>
        <v>#N/A</v>
      </c>
      <c r="AD1639" s="33" t="e">
        <f>VLOOKUP($B1639,三大美股走勢!$A$4:$J$495,4,FALSE)</f>
        <v>#N/A</v>
      </c>
      <c r="AE1639" s="33" t="e">
        <f>VLOOKUP($B1639,三大美股走勢!$A$4:$J$495,7,FALSE)</f>
        <v>#N/A</v>
      </c>
      <c r="AF1639" s="33" t="e">
        <f>VLOOKUP($B1639,三大美股走勢!$A$4:$J$495,10,FALSE)</f>
        <v>#N/A</v>
      </c>
    </row>
    <row r="1640" spans="2:32">
      <c r="B1640" s="32">
        <v>44419</v>
      </c>
      <c r="C1640" s="33" t="e">
        <f>VLOOKUP($B1640,大盤與近月台指!$A$4:$I$499,2,FALSE)</f>
        <v>#N/A</v>
      </c>
      <c r="D1640" s="34" t="e">
        <f>VLOOKUP($B1640,大盤與近月台指!$A$4:$I$499,3,FALSE)</f>
        <v>#N/A</v>
      </c>
      <c r="E1640" s="35" t="e">
        <f>VLOOKUP($B1640,大盤與近月台指!$A$4:$I$499,4,FALSE)</f>
        <v>#N/A</v>
      </c>
      <c r="F1640" s="33" t="e">
        <f>VLOOKUP($B1640,大盤與近月台指!$A$4:$I$499,5,FALSE)</f>
        <v>#N/A</v>
      </c>
      <c r="G1640" s="49" t="e">
        <f>VLOOKUP($B1640,三大法人買賣超!$A$4:$I$500,3,FALSE)</f>
        <v>#N/A</v>
      </c>
      <c r="H1640" s="34" t="e">
        <f>VLOOKUP($B1640,三大法人買賣超!$A$4:$I$500,5,FALSE)</f>
        <v>#N/A</v>
      </c>
      <c r="I1640" s="27" t="e">
        <f>VLOOKUP($B1640,三大法人買賣超!$A$4:$I$500,7,FALSE)</f>
        <v>#N/A</v>
      </c>
      <c r="J1640" s="27" t="e">
        <f>VLOOKUP($B1640,三大法人買賣超!$A$4:$I$500,9,FALSE)</f>
        <v>#N/A</v>
      </c>
      <c r="K1640" s="37">
        <f>新台幣匯率美元指數!B1641</f>
        <v>0</v>
      </c>
      <c r="L1640" s="38">
        <f>新台幣匯率美元指數!C1641</f>
        <v>0</v>
      </c>
      <c r="M1640" s="39">
        <f>新台幣匯率美元指數!D1641</f>
        <v>0</v>
      </c>
      <c r="N1640" s="27" t="e">
        <f>VLOOKUP($B1640,外資期貨未平倉口數!$A$4:$M$499,4,FALSE)</f>
        <v>#N/A</v>
      </c>
      <c r="O1640" s="27" t="e">
        <f>VLOOKUP($B1640,外資期貨未平倉口數!$A$4:$M$499,9,FALSE)</f>
        <v>#N/A</v>
      </c>
      <c r="P1640" s="27" t="e">
        <f>VLOOKUP($B1640,外資期貨未平倉口數!$A$4:$M$499,10,FALSE)</f>
        <v>#N/A</v>
      </c>
      <c r="Q1640" s="27" t="e">
        <f>VLOOKUP($B1640,外資期貨未平倉口數!$A$4:$M$499,11,FALSE)</f>
        <v>#N/A</v>
      </c>
      <c r="R1640" s="64" t="e">
        <f>VLOOKUP($B1640,選擇權未平倉餘額!$A$4:$I$500,6,FALSE)</f>
        <v>#N/A</v>
      </c>
      <c r="S1640" s="64" t="e">
        <f>VLOOKUP($B1640,選擇權未平倉餘額!$A$4:$I$500,7,FALSE)</f>
        <v>#N/A</v>
      </c>
      <c r="T1640" s="64" t="e">
        <f>VLOOKUP($B1640,選擇權未平倉餘額!$A$4:$I$500,8,FALSE)</f>
        <v>#N/A</v>
      </c>
      <c r="U1640" s="64" t="e">
        <f>VLOOKUP($B1640,選擇權未平倉餘額!$A$4:$I$500,9,FALSE)</f>
        <v>#N/A</v>
      </c>
      <c r="V1640" s="39" t="e">
        <f>VLOOKUP($B1640,臺指選擇權P_C_Ratios!$A$4:$C$500,3,FALSE)</f>
        <v>#N/A</v>
      </c>
      <c r="W1640" s="41" t="e">
        <f>VLOOKUP($B1640,散戶多空比!$A$6:$L$500,12,FALSE)</f>
        <v>#N/A</v>
      </c>
      <c r="X1640" s="40" t="e">
        <f>VLOOKUP($B1640,期貨大額交易人未沖銷部位!$A$4:$O$499,4,FALSE)</f>
        <v>#N/A</v>
      </c>
      <c r="Y1640" s="40" t="e">
        <f>VLOOKUP($B1640,期貨大額交易人未沖銷部位!$A$4:$O$499,7,FALSE)</f>
        <v>#N/A</v>
      </c>
      <c r="Z1640" s="40" t="e">
        <f>VLOOKUP($B1640,期貨大額交易人未沖銷部位!$A$4:$O$499,10,FALSE)</f>
        <v>#N/A</v>
      </c>
      <c r="AA1640" s="40" t="e">
        <f>VLOOKUP($B1640,期貨大額交易人未沖銷部位!$A$4:$O$499,13,FALSE)</f>
        <v>#N/A</v>
      </c>
      <c r="AB1640" s="40" t="e">
        <f>VLOOKUP($B1640,期貨大額交易人未沖銷部位!$A$4:$O$499,14,FALSE)</f>
        <v>#N/A</v>
      </c>
      <c r="AC1640" s="40" t="e">
        <f>VLOOKUP($B1640,期貨大額交易人未沖銷部位!$A$4:$O$499,15,FALSE)</f>
        <v>#N/A</v>
      </c>
      <c r="AD1640" s="33" t="e">
        <f>VLOOKUP($B1640,三大美股走勢!$A$4:$J$495,4,FALSE)</f>
        <v>#N/A</v>
      </c>
      <c r="AE1640" s="33" t="e">
        <f>VLOOKUP($B1640,三大美股走勢!$A$4:$J$495,7,FALSE)</f>
        <v>#N/A</v>
      </c>
      <c r="AF1640" s="33" t="e">
        <f>VLOOKUP($B1640,三大美股走勢!$A$4:$J$495,10,FALSE)</f>
        <v>#N/A</v>
      </c>
    </row>
    <row r="1641" spans="2:32">
      <c r="B1641" s="32">
        <v>44420</v>
      </c>
      <c r="C1641" s="33" t="e">
        <f>VLOOKUP($B1641,大盤與近月台指!$A$4:$I$499,2,FALSE)</f>
        <v>#N/A</v>
      </c>
      <c r="D1641" s="34" t="e">
        <f>VLOOKUP($B1641,大盤與近月台指!$A$4:$I$499,3,FALSE)</f>
        <v>#N/A</v>
      </c>
      <c r="E1641" s="35" t="e">
        <f>VLOOKUP($B1641,大盤與近月台指!$A$4:$I$499,4,FALSE)</f>
        <v>#N/A</v>
      </c>
      <c r="F1641" s="33" t="e">
        <f>VLOOKUP($B1641,大盤與近月台指!$A$4:$I$499,5,FALSE)</f>
        <v>#N/A</v>
      </c>
      <c r="G1641" s="49" t="e">
        <f>VLOOKUP($B1641,三大法人買賣超!$A$4:$I$500,3,FALSE)</f>
        <v>#N/A</v>
      </c>
      <c r="H1641" s="34" t="e">
        <f>VLOOKUP($B1641,三大法人買賣超!$A$4:$I$500,5,FALSE)</f>
        <v>#N/A</v>
      </c>
      <c r="I1641" s="27" t="e">
        <f>VLOOKUP($B1641,三大法人買賣超!$A$4:$I$500,7,FALSE)</f>
        <v>#N/A</v>
      </c>
      <c r="J1641" s="27" t="e">
        <f>VLOOKUP($B1641,三大法人買賣超!$A$4:$I$500,9,FALSE)</f>
        <v>#N/A</v>
      </c>
      <c r="K1641" s="37">
        <f>新台幣匯率美元指數!B1642</f>
        <v>0</v>
      </c>
      <c r="L1641" s="38">
        <f>新台幣匯率美元指數!C1642</f>
        <v>0</v>
      </c>
      <c r="M1641" s="39">
        <f>新台幣匯率美元指數!D1642</f>
        <v>0</v>
      </c>
      <c r="N1641" s="27" t="e">
        <f>VLOOKUP($B1641,外資期貨未平倉口數!$A$4:$M$499,4,FALSE)</f>
        <v>#N/A</v>
      </c>
      <c r="O1641" s="27" t="e">
        <f>VLOOKUP($B1641,外資期貨未平倉口數!$A$4:$M$499,9,FALSE)</f>
        <v>#N/A</v>
      </c>
      <c r="P1641" s="27" t="e">
        <f>VLOOKUP($B1641,外資期貨未平倉口數!$A$4:$M$499,10,FALSE)</f>
        <v>#N/A</v>
      </c>
      <c r="Q1641" s="27" t="e">
        <f>VLOOKUP($B1641,外資期貨未平倉口數!$A$4:$M$499,11,FALSE)</f>
        <v>#N/A</v>
      </c>
      <c r="R1641" s="64" t="e">
        <f>VLOOKUP($B1641,選擇權未平倉餘額!$A$4:$I$500,6,FALSE)</f>
        <v>#N/A</v>
      </c>
      <c r="S1641" s="64" t="e">
        <f>VLOOKUP($B1641,選擇權未平倉餘額!$A$4:$I$500,7,FALSE)</f>
        <v>#N/A</v>
      </c>
      <c r="T1641" s="64" t="e">
        <f>VLOOKUP($B1641,選擇權未平倉餘額!$A$4:$I$500,8,FALSE)</f>
        <v>#N/A</v>
      </c>
      <c r="U1641" s="64" t="e">
        <f>VLOOKUP($B1641,選擇權未平倉餘額!$A$4:$I$500,9,FALSE)</f>
        <v>#N/A</v>
      </c>
      <c r="V1641" s="39" t="e">
        <f>VLOOKUP($B1641,臺指選擇權P_C_Ratios!$A$4:$C$500,3,FALSE)</f>
        <v>#N/A</v>
      </c>
      <c r="W1641" s="41" t="e">
        <f>VLOOKUP($B1641,散戶多空比!$A$6:$L$500,12,FALSE)</f>
        <v>#N/A</v>
      </c>
      <c r="X1641" s="40" t="e">
        <f>VLOOKUP($B1641,期貨大額交易人未沖銷部位!$A$4:$O$499,4,FALSE)</f>
        <v>#N/A</v>
      </c>
      <c r="Y1641" s="40" t="e">
        <f>VLOOKUP($B1641,期貨大額交易人未沖銷部位!$A$4:$O$499,7,FALSE)</f>
        <v>#N/A</v>
      </c>
      <c r="Z1641" s="40" t="e">
        <f>VLOOKUP($B1641,期貨大額交易人未沖銷部位!$A$4:$O$499,10,FALSE)</f>
        <v>#N/A</v>
      </c>
      <c r="AA1641" s="40" t="e">
        <f>VLOOKUP($B1641,期貨大額交易人未沖銷部位!$A$4:$O$499,13,FALSE)</f>
        <v>#N/A</v>
      </c>
      <c r="AB1641" s="40" t="e">
        <f>VLOOKUP($B1641,期貨大額交易人未沖銷部位!$A$4:$O$499,14,FALSE)</f>
        <v>#N/A</v>
      </c>
      <c r="AC1641" s="40" t="e">
        <f>VLOOKUP($B1641,期貨大額交易人未沖銷部位!$A$4:$O$499,15,FALSE)</f>
        <v>#N/A</v>
      </c>
      <c r="AD1641" s="33" t="e">
        <f>VLOOKUP($B1641,三大美股走勢!$A$4:$J$495,4,FALSE)</f>
        <v>#N/A</v>
      </c>
      <c r="AE1641" s="33" t="e">
        <f>VLOOKUP($B1641,三大美股走勢!$A$4:$J$495,7,FALSE)</f>
        <v>#N/A</v>
      </c>
      <c r="AF1641" s="33" t="e">
        <f>VLOOKUP($B1641,三大美股走勢!$A$4:$J$495,10,FALSE)</f>
        <v>#N/A</v>
      </c>
    </row>
    <row r="1642" spans="2:32">
      <c r="B1642" s="32">
        <v>44421</v>
      </c>
      <c r="C1642" s="33" t="e">
        <f>VLOOKUP($B1642,大盤與近月台指!$A$4:$I$499,2,FALSE)</f>
        <v>#N/A</v>
      </c>
      <c r="D1642" s="34" t="e">
        <f>VLOOKUP($B1642,大盤與近月台指!$A$4:$I$499,3,FALSE)</f>
        <v>#N/A</v>
      </c>
      <c r="E1642" s="35" t="e">
        <f>VLOOKUP($B1642,大盤與近月台指!$A$4:$I$499,4,FALSE)</f>
        <v>#N/A</v>
      </c>
      <c r="F1642" s="33" t="e">
        <f>VLOOKUP($B1642,大盤與近月台指!$A$4:$I$499,5,FALSE)</f>
        <v>#N/A</v>
      </c>
      <c r="G1642" s="49" t="e">
        <f>VLOOKUP($B1642,三大法人買賣超!$A$4:$I$500,3,FALSE)</f>
        <v>#N/A</v>
      </c>
      <c r="H1642" s="34" t="e">
        <f>VLOOKUP($B1642,三大法人買賣超!$A$4:$I$500,5,FALSE)</f>
        <v>#N/A</v>
      </c>
      <c r="I1642" s="27" t="e">
        <f>VLOOKUP($B1642,三大法人買賣超!$A$4:$I$500,7,FALSE)</f>
        <v>#N/A</v>
      </c>
      <c r="J1642" s="27" t="e">
        <f>VLOOKUP($B1642,三大法人買賣超!$A$4:$I$500,9,FALSE)</f>
        <v>#N/A</v>
      </c>
      <c r="K1642" s="37">
        <f>新台幣匯率美元指數!B1643</f>
        <v>0</v>
      </c>
      <c r="L1642" s="38">
        <f>新台幣匯率美元指數!C1643</f>
        <v>0</v>
      </c>
      <c r="M1642" s="39">
        <f>新台幣匯率美元指數!D1643</f>
        <v>0</v>
      </c>
      <c r="N1642" s="27" t="e">
        <f>VLOOKUP($B1642,外資期貨未平倉口數!$A$4:$M$499,4,FALSE)</f>
        <v>#N/A</v>
      </c>
      <c r="O1642" s="27" t="e">
        <f>VLOOKUP($B1642,外資期貨未平倉口數!$A$4:$M$499,9,FALSE)</f>
        <v>#N/A</v>
      </c>
      <c r="P1642" s="27" t="e">
        <f>VLOOKUP($B1642,外資期貨未平倉口數!$A$4:$M$499,10,FALSE)</f>
        <v>#N/A</v>
      </c>
      <c r="Q1642" s="27" t="e">
        <f>VLOOKUP($B1642,外資期貨未平倉口數!$A$4:$M$499,11,FALSE)</f>
        <v>#N/A</v>
      </c>
      <c r="R1642" s="64" t="e">
        <f>VLOOKUP($B1642,選擇權未平倉餘額!$A$4:$I$500,6,FALSE)</f>
        <v>#N/A</v>
      </c>
      <c r="S1642" s="64" t="e">
        <f>VLOOKUP($B1642,選擇權未平倉餘額!$A$4:$I$500,7,FALSE)</f>
        <v>#N/A</v>
      </c>
      <c r="T1642" s="64" t="e">
        <f>VLOOKUP($B1642,選擇權未平倉餘額!$A$4:$I$500,8,FALSE)</f>
        <v>#N/A</v>
      </c>
      <c r="U1642" s="64" t="e">
        <f>VLOOKUP($B1642,選擇權未平倉餘額!$A$4:$I$500,9,FALSE)</f>
        <v>#N/A</v>
      </c>
      <c r="V1642" s="39" t="e">
        <f>VLOOKUP($B1642,臺指選擇權P_C_Ratios!$A$4:$C$500,3,FALSE)</f>
        <v>#N/A</v>
      </c>
      <c r="W1642" s="41" t="e">
        <f>VLOOKUP($B1642,散戶多空比!$A$6:$L$500,12,FALSE)</f>
        <v>#N/A</v>
      </c>
      <c r="X1642" s="40" t="e">
        <f>VLOOKUP($B1642,期貨大額交易人未沖銷部位!$A$4:$O$499,4,FALSE)</f>
        <v>#N/A</v>
      </c>
      <c r="Y1642" s="40" t="e">
        <f>VLOOKUP($B1642,期貨大額交易人未沖銷部位!$A$4:$O$499,7,FALSE)</f>
        <v>#N/A</v>
      </c>
      <c r="Z1642" s="40" t="e">
        <f>VLOOKUP($B1642,期貨大額交易人未沖銷部位!$A$4:$O$499,10,FALSE)</f>
        <v>#N/A</v>
      </c>
      <c r="AA1642" s="40" t="e">
        <f>VLOOKUP($B1642,期貨大額交易人未沖銷部位!$A$4:$O$499,13,FALSE)</f>
        <v>#N/A</v>
      </c>
      <c r="AB1642" s="40" t="e">
        <f>VLOOKUP($B1642,期貨大額交易人未沖銷部位!$A$4:$O$499,14,FALSE)</f>
        <v>#N/A</v>
      </c>
      <c r="AC1642" s="40" t="e">
        <f>VLOOKUP($B1642,期貨大額交易人未沖銷部位!$A$4:$O$499,15,FALSE)</f>
        <v>#N/A</v>
      </c>
      <c r="AD1642" s="33" t="e">
        <f>VLOOKUP($B1642,三大美股走勢!$A$4:$J$495,4,FALSE)</f>
        <v>#N/A</v>
      </c>
      <c r="AE1642" s="33" t="e">
        <f>VLOOKUP($B1642,三大美股走勢!$A$4:$J$495,7,FALSE)</f>
        <v>#N/A</v>
      </c>
      <c r="AF1642" s="33" t="e">
        <f>VLOOKUP($B1642,三大美股走勢!$A$4:$J$495,10,FALSE)</f>
        <v>#N/A</v>
      </c>
    </row>
    <row r="1643" spans="2:32">
      <c r="B1643" s="32">
        <v>44422</v>
      </c>
      <c r="C1643" s="33" t="e">
        <f>VLOOKUP($B1643,大盤與近月台指!$A$4:$I$499,2,FALSE)</f>
        <v>#N/A</v>
      </c>
      <c r="D1643" s="34" t="e">
        <f>VLOOKUP($B1643,大盤與近月台指!$A$4:$I$499,3,FALSE)</f>
        <v>#N/A</v>
      </c>
      <c r="E1643" s="35" t="e">
        <f>VLOOKUP($B1643,大盤與近月台指!$A$4:$I$499,4,FALSE)</f>
        <v>#N/A</v>
      </c>
      <c r="F1643" s="33" t="e">
        <f>VLOOKUP($B1643,大盤與近月台指!$A$4:$I$499,5,FALSE)</f>
        <v>#N/A</v>
      </c>
      <c r="G1643" s="49" t="e">
        <f>VLOOKUP($B1643,三大法人買賣超!$A$4:$I$500,3,FALSE)</f>
        <v>#N/A</v>
      </c>
      <c r="H1643" s="34" t="e">
        <f>VLOOKUP($B1643,三大法人買賣超!$A$4:$I$500,5,FALSE)</f>
        <v>#N/A</v>
      </c>
      <c r="I1643" s="27" t="e">
        <f>VLOOKUP($B1643,三大法人買賣超!$A$4:$I$500,7,FALSE)</f>
        <v>#N/A</v>
      </c>
      <c r="J1643" s="27" t="e">
        <f>VLOOKUP($B1643,三大法人買賣超!$A$4:$I$500,9,FALSE)</f>
        <v>#N/A</v>
      </c>
      <c r="K1643" s="37">
        <f>新台幣匯率美元指數!B1644</f>
        <v>0</v>
      </c>
      <c r="L1643" s="38">
        <f>新台幣匯率美元指數!C1644</f>
        <v>0</v>
      </c>
      <c r="M1643" s="39">
        <f>新台幣匯率美元指數!D1644</f>
        <v>0</v>
      </c>
      <c r="N1643" s="27" t="e">
        <f>VLOOKUP($B1643,外資期貨未平倉口數!$A$4:$M$499,4,FALSE)</f>
        <v>#N/A</v>
      </c>
      <c r="O1643" s="27" t="e">
        <f>VLOOKUP($B1643,外資期貨未平倉口數!$A$4:$M$499,9,FALSE)</f>
        <v>#N/A</v>
      </c>
      <c r="P1643" s="27" t="e">
        <f>VLOOKUP($B1643,外資期貨未平倉口數!$A$4:$M$499,10,FALSE)</f>
        <v>#N/A</v>
      </c>
      <c r="Q1643" s="27" t="e">
        <f>VLOOKUP($B1643,外資期貨未平倉口數!$A$4:$M$499,11,FALSE)</f>
        <v>#N/A</v>
      </c>
      <c r="R1643" s="64" t="e">
        <f>VLOOKUP($B1643,選擇權未平倉餘額!$A$4:$I$500,6,FALSE)</f>
        <v>#N/A</v>
      </c>
      <c r="S1643" s="64" t="e">
        <f>VLOOKUP($B1643,選擇權未平倉餘額!$A$4:$I$500,7,FALSE)</f>
        <v>#N/A</v>
      </c>
      <c r="T1643" s="64" t="e">
        <f>VLOOKUP($B1643,選擇權未平倉餘額!$A$4:$I$500,8,FALSE)</f>
        <v>#N/A</v>
      </c>
      <c r="U1643" s="64" t="e">
        <f>VLOOKUP($B1643,選擇權未平倉餘額!$A$4:$I$500,9,FALSE)</f>
        <v>#N/A</v>
      </c>
      <c r="V1643" s="39" t="e">
        <f>VLOOKUP($B1643,臺指選擇權P_C_Ratios!$A$4:$C$500,3,FALSE)</f>
        <v>#N/A</v>
      </c>
      <c r="W1643" s="41" t="e">
        <f>VLOOKUP($B1643,散戶多空比!$A$6:$L$500,12,FALSE)</f>
        <v>#N/A</v>
      </c>
      <c r="X1643" s="40" t="e">
        <f>VLOOKUP($B1643,期貨大額交易人未沖銷部位!$A$4:$O$499,4,FALSE)</f>
        <v>#N/A</v>
      </c>
      <c r="Y1643" s="40" t="e">
        <f>VLOOKUP($B1643,期貨大額交易人未沖銷部位!$A$4:$O$499,7,FALSE)</f>
        <v>#N/A</v>
      </c>
      <c r="Z1643" s="40" t="e">
        <f>VLOOKUP($B1643,期貨大額交易人未沖銷部位!$A$4:$O$499,10,FALSE)</f>
        <v>#N/A</v>
      </c>
      <c r="AA1643" s="40" t="e">
        <f>VLOOKUP($B1643,期貨大額交易人未沖銷部位!$A$4:$O$499,13,FALSE)</f>
        <v>#N/A</v>
      </c>
      <c r="AB1643" s="40" t="e">
        <f>VLOOKUP($B1643,期貨大額交易人未沖銷部位!$A$4:$O$499,14,FALSE)</f>
        <v>#N/A</v>
      </c>
      <c r="AC1643" s="40" t="e">
        <f>VLOOKUP($B1643,期貨大額交易人未沖銷部位!$A$4:$O$499,15,FALSE)</f>
        <v>#N/A</v>
      </c>
      <c r="AD1643" s="33" t="e">
        <f>VLOOKUP($B1643,三大美股走勢!$A$4:$J$495,4,FALSE)</f>
        <v>#N/A</v>
      </c>
      <c r="AE1643" s="33" t="e">
        <f>VLOOKUP($B1643,三大美股走勢!$A$4:$J$495,7,FALSE)</f>
        <v>#N/A</v>
      </c>
      <c r="AF1643" s="33" t="e">
        <f>VLOOKUP($B1643,三大美股走勢!$A$4:$J$495,10,FALSE)</f>
        <v>#N/A</v>
      </c>
    </row>
    <row r="1644" spans="2:32">
      <c r="B1644" s="32">
        <v>44423</v>
      </c>
      <c r="C1644" s="33" t="e">
        <f>VLOOKUP($B1644,大盤與近月台指!$A$4:$I$499,2,FALSE)</f>
        <v>#N/A</v>
      </c>
      <c r="D1644" s="34" t="e">
        <f>VLOOKUP($B1644,大盤與近月台指!$A$4:$I$499,3,FALSE)</f>
        <v>#N/A</v>
      </c>
      <c r="E1644" s="35" t="e">
        <f>VLOOKUP($B1644,大盤與近月台指!$A$4:$I$499,4,FALSE)</f>
        <v>#N/A</v>
      </c>
      <c r="F1644" s="33" t="e">
        <f>VLOOKUP($B1644,大盤與近月台指!$A$4:$I$499,5,FALSE)</f>
        <v>#N/A</v>
      </c>
      <c r="G1644" s="49" t="e">
        <f>VLOOKUP($B1644,三大法人買賣超!$A$4:$I$500,3,FALSE)</f>
        <v>#N/A</v>
      </c>
      <c r="H1644" s="34" t="e">
        <f>VLOOKUP($B1644,三大法人買賣超!$A$4:$I$500,5,FALSE)</f>
        <v>#N/A</v>
      </c>
      <c r="I1644" s="27" t="e">
        <f>VLOOKUP($B1644,三大法人買賣超!$A$4:$I$500,7,FALSE)</f>
        <v>#N/A</v>
      </c>
      <c r="J1644" s="27" t="e">
        <f>VLOOKUP($B1644,三大法人買賣超!$A$4:$I$500,9,FALSE)</f>
        <v>#N/A</v>
      </c>
      <c r="K1644" s="37">
        <f>新台幣匯率美元指數!B1645</f>
        <v>0</v>
      </c>
      <c r="L1644" s="38">
        <f>新台幣匯率美元指數!C1645</f>
        <v>0</v>
      </c>
      <c r="M1644" s="39">
        <f>新台幣匯率美元指數!D1645</f>
        <v>0</v>
      </c>
      <c r="N1644" s="27" t="e">
        <f>VLOOKUP($B1644,外資期貨未平倉口數!$A$4:$M$499,4,FALSE)</f>
        <v>#N/A</v>
      </c>
      <c r="O1644" s="27" t="e">
        <f>VLOOKUP($B1644,外資期貨未平倉口數!$A$4:$M$499,9,FALSE)</f>
        <v>#N/A</v>
      </c>
      <c r="P1644" s="27" t="e">
        <f>VLOOKUP($B1644,外資期貨未平倉口數!$A$4:$M$499,10,FALSE)</f>
        <v>#N/A</v>
      </c>
      <c r="Q1644" s="27" t="e">
        <f>VLOOKUP($B1644,外資期貨未平倉口數!$A$4:$M$499,11,FALSE)</f>
        <v>#N/A</v>
      </c>
      <c r="R1644" s="64" t="e">
        <f>VLOOKUP($B1644,選擇權未平倉餘額!$A$4:$I$500,6,FALSE)</f>
        <v>#N/A</v>
      </c>
      <c r="S1644" s="64" t="e">
        <f>VLOOKUP($B1644,選擇權未平倉餘額!$A$4:$I$500,7,FALSE)</f>
        <v>#N/A</v>
      </c>
      <c r="T1644" s="64" t="e">
        <f>VLOOKUP($B1644,選擇權未平倉餘額!$A$4:$I$500,8,FALSE)</f>
        <v>#N/A</v>
      </c>
      <c r="U1644" s="64" t="e">
        <f>VLOOKUP($B1644,選擇權未平倉餘額!$A$4:$I$500,9,FALSE)</f>
        <v>#N/A</v>
      </c>
      <c r="V1644" s="39" t="e">
        <f>VLOOKUP($B1644,臺指選擇權P_C_Ratios!$A$4:$C$500,3,FALSE)</f>
        <v>#N/A</v>
      </c>
      <c r="W1644" s="41" t="e">
        <f>VLOOKUP($B1644,散戶多空比!$A$6:$L$500,12,FALSE)</f>
        <v>#N/A</v>
      </c>
      <c r="X1644" s="40" t="e">
        <f>VLOOKUP($B1644,期貨大額交易人未沖銷部位!$A$4:$O$499,4,FALSE)</f>
        <v>#N/A</v>
      </c>
      <c r="Y1644" s="40" t="e">
        <f>VLOOKUP($B1644,期貨大額交易人未沖銷部位!$A$4:$O$499,7,FALSE)</f>
        <v>#N/A</v>
      </c>
      <c r="Z1644" s="40" t="e">
        <f>VLOOKUP($B1644,期貨大額交易人未沖銷部位!$A$4:$O$499,10,FALSE)</f>
        <v>#N/A</v>
      </c>
      <c r="AA1644" s="40" t="e">
        <f>VLOOKUP($B1644,期貨大額交易人未沖銷部位!$A$4:$O$499,13,FALSE)</f>
        <v>#N/A</v>
      </c>
      <c r="AB1644" s="40" t="e">
        <f>VLOOKUP($B1644,期貨大額交易人未沖銷部位!$A$4:$O$499,14,FALSE)</f>
        <v>#N/A</v>
      </c>
      <c r="AC1644" s="40" t="e">
        <f>VLOOKUP($B1644,期貨大額交易人未沖銷部位!$A$4:$O$499,15,FALSE)</f>
        <v>#N/A</v>
      </c>
      <c r="AD1644" s="33" t="e">
        <f>VLOOKUP($B1644,三大美股走勢!$A$4:$J$495,4,FALSE)</f>
        <v>#N/A</v>
      </c>
      <c r="AE1644" s="33" t="e">
        <f>VLOOKUP($B1644,三大美股走勢!$A$4:$J$495,7,FALSE)</f>
        <v>#N/A</v>
      </c>
      <c r="AF1644" s="33" t="e">
        <f>VLOOKUP($B1644,三大美股走勢!$A$4:$J$495,10,FALSE)</f>
        <v>#N/A</v>
      </c>
    </row>
    <row r="1645" spans="2:32">
      <c r="B1645" s="32">
        <v>44424</v>
      </c>
      <c r="C1645" s="33" t="e">
        <f>VLOOKUP($B1645,大盤與近月台指!$A$4:$I$499,2,FALSE)</f>
        <v>#N/A</v>
      </c>
      <c r="D1645" s="34" t="e">
        <f>VLOOKUP($B1645,大盤與近月台指!$A$4:$I$499,3,FALSE)</f>
        <v>#N/A</v>
      </c>
      <c r="E1645" s="35" t="e">
        <f>VLOOKUP($B1645,大盤與近月台指!$A$4:$I$499,4,FALSE)</f>
        <v>#N/A</v>
      </c>
      <c r="F1645" s="33" t="e">
        <f>VLOOKUP($B1645,大盤與近月台指!$A$4:$I$499,5,FALSE)</f>
        <v>#N/A</v>
      </c>
      <c r="G1645" s="49" t="e">
        <f>VLOOKUP($B1645,三大法人買賣超!$A$4:$I$500,3,FALSE)</f>
        <v>#N/A</v>
      </c>
      <c r="H1645" s="34" t="e">
        <f>VLOOKUP($B1645,三大法人買賣超!$A$4:$I$500,5,FALSE)</f>
        <v>#N/A</v>
      </c>
      <c r="I1645" s="27" t="e">
        <f>VLOOKUP($B1645,三大法人買賣超!$A$4:$I$500,7,FALSE)</f>
        <v>#N/A</v>
      </c>
      <c r="J1645" s="27" t="e">
        <f>VLOOKUP($B1645,三大法人買賣超!$A$4:$I$500,9,FALSE)</f>
        <v>#N/A</v>
      </c>
      <c r="K1645" s="37">
        <f>新台幣匯率美元指數!B1646</f>
        <v>0</v>
      </c>
      <c r="L1645" s="38">
        <f>新台幣匯率美元指數!C1646</f>
        <v>0</v>
      </c>
      <c r="M1645" s="39">
        <f>新台幣匯率美元指數!D1646</f>
        <v>0</v>
      </c>
      <c r="N1645" s="27" t="e">
        <f>VLOOKUP($B1645,外資期貨未平倉口數!$A$4:$M$499,4,FALSE)</f>
        <v>#N/A</v>
      </c>
      <c r="O1645" s="27" t="e">
        <f>VLOOKUP($B1645,外資期貨未平倉口數!$A$4:$M$499,9,FALSE)</f>
        <v>#N/A</v>
      </c>
      <c r="P1645" s="27" t="e">
        <f>VLOOKUP($B1645,外資期貨未平倉口數!$A$4:$M$499,10,FALSE)</f>
        <v>#N/A</v>
      </c>
      <c r="Q1645" s="27" t="e">
        <f>VLOOKUP($B1645,外資期貨未平倉口數!$A$4:$M$499,11,FALSE)</f>
        <v>#N/A</v>
      </c>
      <c r="R1645" s="64" t="e">
        <f>VLOOKUP($B1645,選擇權未平倉餘額!$A$4:$I$500,6,FALSE)</f>
        <v>#N/A</v>
      </c>
      <c r="S1645" s="64" t="e">
        <f>VLOOKUP($B1645,選擇權未平倉餘額!$A$4:$I$500,7,FALSE)</f>
        <v>#N/A</v>
      </c>
      <c r="T1645" s="64" t="e">
        <f>VLOOKUP($B1645,選擇權未平倉餘額!$A$4:$I$500,8,FALSE)</f>
        <v>#N/A</v>
      </c>
      <c r="U1645" s="64" t="e">
        <f>VLOOKUP($B1645,選擇權未平倉餘額!$A$4:$I$500,9,FALSE)</f>
        <v>#N/A</v>
      </c>
      <c r="V1645" s="39" t="e">
        <f>VLOOKUP($B1645,臺指選擇權P_C_Ratios!$A$4:$C$500,3,FALSE)</f>
        <v>#N/A</v>
      </c>
      <c r="W1645" s="41" t="e">
        <f>VLOOKUP($B1645,散戶多空比!$A$6:$L$500,12,FALSE)</f>
        <v>#N/A</v>
      </c>
      <c r="X1645" s="40" t="e">
        <f>VLOOKUP($B1645,期貨大額交易人未沖銷部位!$A$4:$O$499,4,FALSE)</f>
        <v>#N/A</v>
      </c>
      <c r="Y1645" s="40" t="e">
        <f>VLOOKUP($B1645,期貨大額交易人未沖銷部位!$A$4:$O$499,7,FALSE)</f>
        <v>#N/A</v>
      </c>
      <c r="Z1645" s="40" t="e">
        <f>VLOOKUP($B1645,期貨大額交易人未沖銷部位!$A$4:$O$499,10,FALSE)</f>
        <v>#N/A</v>
      </c>
      <c r="AA1645" s="40" t="e">
        <f>VLOOKUP($B1645,期貨大額交易人未沖銷部位!$A$4:$O$499,13,FALSE)</f>
        <v>#N/A</v>
      </c>
      <c r="AB1645" s="40" t="e">
        <f>VLOOKUP($B1645,期貨大額交易人未沖銷部位!$A$4:$O$499,14,FALSE)</f>
        <v>#N/A</v>
      </c>
      <c r="AC1645" s="40" t="e">
        <f>VLOOKUP($B1645,期貨大額交易人未沖銷部位!$A$4:$O$499,15,FALSE)</f>
        <v>#N/A</v>
      </c>
      <c r="AD1645" s="33" t="e">
        <f>VLOOKUP($B1645,三大美股走勢!$A$4:$J$495,4,FALSE)</f>
        <v>#N/A</v>
      </c>
      <c r="AE1645" s="33" t="e">
        <f>VLOOKUP($B1645,三大美股走勢!$A$4:$J$495,7,FALSE)</f>
        <v>#N/A</v>
      </c>
      <c r="AF1645" s="33" t="e">
        <f>VLOOKUP($B1645,三大美股走勢!$A$4:$J$495,10,FALSE)</f>
        <v>#N/A</v>
      </c>
    </row>
    <row r="1646" spans="2:32">
      <c r="B1646" s="32">
        <v>44425</v>
      </c>
      <c r="C1646" s="33" t="e">
        <f>VLOOKUP($B1646,大盤與近月台指!$A$4:$I$499,2,FALSE)</f>
        <v>#N/A</v>
      </c>
      <c r="D1646" s="34" t="e">
        <f>VLOOKUP($B1646,大盤與近月台指!$A$4:$I$499,3,FALSE)</f>
        <v>#N/A</v>
      </c>
      <c r="E1646" s="35" t="e">
        <f>VLOOKUP($B1646,大盤與近月台指!$A$4:$I$499,4,FALSE)</f>
        <v>#N/A</v>
      </c>
      <c r="F1646" s="33" t="e">
        <f>VLOOKUP($B1646,大盤與近月台指!$A$4:$I$499,5,FALSE)</f>
        <v>#N/A</v>
      </c>
      <c r="G1646" s="49" t="e">
        <f>VLOOKUP($B1646,三大法人買賣超!$A$4:$I$500,3,FALSE)</f>
        <v>#N/A</v>
      </c>
      <c r="H1646" s="34" t="e">
        <f>VLOOKUP($B1646,三大法人買賣超!$A$4:$I$500,5,FALSE)</f>
        <v>#N/A</v>
      </c>
      <c r="I1646" s="27" t="e">
        <f>VLOOKUP($B1646,三大法人買賣超!$A$4:$I$500,7,FALSE)</f>
        <v>#N/A</v>
      </c>
      <c r="J1646" s="27" t="e">
        <f>VLOOKUP($B1646,三大法人買賣超!$A$4:$I$500,9,FALSE)</f>
        <v>#N/A</v>
      </c>
      <c r="K1646" s="37">
        <f>新台幣匯率美元指數!B1647</f>
        <v>0</v>
      </c>
      <c r="L1646" s="38">
        <f>新台幣匯率美元指數!C1647</f>
        <v>0</v>
      </c>
      <c r="M1646" s="39">
        <f>新台幣匯率美元指數!D1647</f>
        <v>0</v>
      </c>
      <c r="N1646" s="27" t="e">
        <f>VLOOKUP($B1646,外資期貨未平倉口數!$A$4:$M$499,4,FALSE)</f>
        <v>#N/A</v>
      </c>
      <c r="O1646" s="27" t="e">
        <f>VLOOKUP($B1646,外資期貨未平倉口數!$A$4:$M$499,9,FALSE)</f>
        <v>#N/A</v>
      </c>
      <c r="P1646" s="27" t="e">
        <f>VLOOKUP($B1646,外資期貨未平倉口數!$A$4:$M$499,10,FALSE)</f>
        <v>#N/A</v>
      </c>
      <c r="Q1646" s="27" t="e">
        <f>VLOOKUP($B1646,外資期貨未平倉口數!$A$4:$M$499,11,FALSE)</f>
        <v>#N/A</v>
      </c>
      <c r="R1646" s="64" t="e">
        <f>VLOOKUP($B1646,選擇權未平倉餘額!$A$4:$I$500,6,FALSE)</f>
        <v>#N/A</v>
      </c>
      <c r="S1646" s="64" t="e">
        <f>VLOOKUP($B1646,選擇權未平倉餘額!$A$4:$I$500,7,FALSE)</f>
        <v>#N/A</v>
      </c>
      <c r="T1646" s="64" t="e">
        <f>VLOOKUP($B1646,選擇權未平倉餘額!$A$4:$I$500,8,FALSE)</f>
        <v>#N/A</v>
      </c>
      <c r="U1646" s="64" t="e">
        <f>VLOOKUP($B1646,選擇權未平倉餘額!$A$4:$I$500,9,FALSE)</f>
        <v>#N/A</v>
      </c>
      <c r="V1646" s="39" t="e">
        <f>VLOOKUP($B1646,臺指選擇權P_C_Ratios!$A$4:$C$500,3,FALSE)</f>
        <v>#N/A</v>
      </c>
      <c r="W1646" s="41" t="e">
        <f>VLOOKUP($B1646,散戶多空比!$A$6:$L$500,12,FALSE)</f>
        <v>#N/A</v>
      </c>
      <c r="X1646" s="40" t="e">
        <f>VLOOKUP($B1646,期貨大額交易人未沖銷部位!$A$4:$O$499,4,FALSE)</f>
        <v>#N/A</v>
      </c>
      <c r="Y1646" s="40" t="e">
        <f>VLOOKUP($B1646,期貨大額交易人未沖銷部位!$A$4:$O$499,7,FALSE)</f>
        <v>#N/A</v>
      </c>
      <c r="Z1646" s="40" t="e">
        <f>VLOOKUP($B1646,期貨大額交易人未沖銷部位!$A$4:$O$499,10,FALSE)</f>
        <v>#N/A</v>
      </c>
      <c r="AA1646" s="40" t="e">
        <f>VLOOKUP($B1646,期貨大額交易人未沖銷部位!$A$4:$O$499,13,FALSE)</f>
        <v>#N/A</v>
      </c>
      <c r="AB1646" s="40" t="e">
        <f>VLOOKUP($B1646,期貨大額交易人未沖銷部位!$A$4:$O$499,14,FALSE)</f>
        <v>#N/A</v>
      </c>
      <c r="AC1646" s="40" t="e">
        <f>VLOOKUP($B1646,期貨大額交易人未沖銷部位!$A$4:$O$499,15,FALSE)</f>
        <v>#N/A</v>
      </c>
      <c r="AD1646" s="33" t="e">
        <f>VLOOKUP($B1646,三大美股走勢!$A$4:$J$495,4,FALSE)</f>
        <v>#N/A</v>
      </c>
      <c r="AE1646" s="33" t="e">
        <f>VLOOKUP($B1646,三大美股走勢!$A$4:$J$495,7,FALSE)</f>
        <v>#N/A</v>
      </c>
      <c r="AF1646" s="33" t="e">
        <f>VLOOKUP($B1646,三大美股走勢!$A$4:$J$495,10,FALSE)</f>
        <v>#N/A</v>
      </c>
    </row>
    <row r="1647" spans="2:32">
      <c r="B1647" s="32">
        <v>44426</v>
      </c>
      <c r="C1647" s="33" t="e">
        <f>VLOOKUP($B1647,大盤與近月台指!$A$4:$I$499,2,FALSE)</f>
        <v>#N/A</v>
      </c>
      <c r="D1647" s="34" t="e">
        <f>VLOOKUP($B1647,大盤與近月台指!$A$4:$I$499,3,FALSE)</f>
        <v>#N/A</v>
      </c>
      <c r="E1647" s="35" t="e">
        <f>VLOOKUP($B1647,大盤與近月台指!$A$4:$I$499,4,FALSE)</f>
        <v>#N/A</v>
      </c>
      <c r="F1647" s="33" t="e">
        <f>VLOOKUP($B1647,大盤與近月台指!$A$4:$I$499,5,FALSE)</f>
        <v>#N/A</v>
      </c>
      <c r="G1647" s="49" t="e">
        <f>VLOOKUP($B1647,三大法人買賣超!$A$4:$I$500,3,FALSE)</f>
        <v>#N/A</v>
      </c>
      <c r="H1647" s="34" t="e">
        <f>VLOOKUP($B1647,三大法人買賣超!$A$4:$I$500,5,FALSE)</f>
        <v>#N/A</v>
      </c>
      <c r="I1647" s="27" t="e">
        <f>VLOOKUP($B1647,三大法人買賣超!$A$4:$I$500,7,FALSE)</f>
        <v>#N/A</v>
      </c>
      <c r="J1647" s="27" t="e">
        <f>VLOOKUP($B1647,三大法人買賣超!$A$4:$I$500,9,FALSE)</f>
        <v>#N/A</v>
      </c>
      <c r="K1647" s="37">
        <f>新台幣匯率美元指數!B1648</f>
        <v>0</v>
      </c>
      <c r="L1647" s="38">
        <f>新台幣匯率美元指數!C1648</f>
        <v>0</v>
      </c>
      <c r="M1647" s="39">
        <f>新台幣匯率美元指數!D1648</f>
        <v>0</v>
      </c>
      <c r="N1647" s="27" t="e">
        <f>VLOOKUP($B1647,外資期貨未平倉口數!$A$4:$M$499,4,FALSE)</f>
        <v>#N/A</v>
      </c>
      <c r="O1647" s="27" t="e">
        <f>VLOOKUP($B1647,外資期貨未平倉口數!$A$4:$M$499,9,FALSE)</f>
        <v>#N/A</v>
      </c>
      <c r="P1647" s="27" t="e">
        <f>VLOOKUP($B1647,外資期貨未平倉口數!$A$4:$M$499,10,FALSE)</f>
        <v>#N/A</v>
      </c>
      <c r="Q1647" s="27" t="e">
        <f>VLOOKUP($B1647,外資期貨未平倉口數!$A$4:$M$499,11,FALSE)</f>
        <v>#N/A</v>
      </c>
      <c r="R1647" s="64" t="e">
        <f>VLOOKUP($B1647,選擇權未平倉餘額!$A$4:$I$500,6,FALSE)</f>
        <v>#N/A</v>
      </c>
      <c r="S1647" s="64" t="e">
        <f>VLOOKUP($B1647,選擇權未平倉餘額!$A$4:$I$500,7,FALSE)</f>
        <v>#N/A</v>
      </c>
      <c r="T1647" s="64" t="e">
        <f>VLOOKUP($B1647,選擇權未平倉餘額!$A$4:$I$500,8,FALSE)</f>
        <v>#N/A</v>
      </c>
      <c r="U1647" s="64" t="e">
        <f>VLOOKUP($B1647,選擇權未平倉餘額!$A$4:$I$500,9,FALSE)</f>
        <v>#N/A</v>
      </c>
      <c r="V1647" s="39" t="e">
        <f>VLOOKUP($B1647,臺指選擇權P_C_Ratios!$A$4:$C$500,3,FALSE)</f>
        <v>#N/A</v>
      </c>
      <c r="W1647" s="41" t="e">
        <f>VLOOKUP($B1647,散戶多空比!$A$6:$L$500,12,FALSE)</f>
        <v>#N/A</v>
      </c>
      <c r="X1647" s="40" t="e">
        <f>VLOOKUP($B1647,期貨大額交易人未沖銷部位!$A$4:$O$499,4,FALSE)</f>
        <v>#N/A</v>
      </c>
      <c r="Y1647" s="40" t="e">
        <f>VLOOKUP($B1647,期貨大額交易人未沖銷部位!$A$4:$O$499,7,FALSE)</f>
        <v>#N/A</v>
      </c>
      <c r="Z1647" s="40" t="e">
        <f>VLOOKUP($B1647,期貨大額交易人未沖銷部位!$A$4:$O$499,10,FALSE)</f>
        <v>#N/A</v>
      </c>
      <c r="AA1647" s="40" t="e">
        <f>VLOOKUP($B1647,期貨大額交易人未沖銷部位!$A$4:$O$499,13,FALSE)</f>
        <v>#N/A</v>
      </c>
      <c r="AB1647" s="40" t="e">
        <f>VLOOKUP($B1647,期貨大額交易人未沖銷部位!$A$4:$O$499,14,FALSE)</f>
        <v>#N/A</v>
      </c>
      <c r="AC1647" s="40" t="e">
        <f>VLOOKUP($B1647,期貨大額交易人未沖銷部位!$A$4:$O$499,15,FALSE)</f>
        <v>#N/A</v>
      </c>
      <c r="AD1647" s="33" t="e">
        <f>VLOOKUP($B1647,三大美股走勢!$A$4:$J$495,4,FALSE)</f>
        <v>#N/A</v>
      </c>
      <c r="AE1647" s="33" t="e">
        <f>VLOOKUP($B1647,三大美股走勢!$A$4:$J$495,7,FALSE)</f>
        <v>#N/A</v>
      </c>
      <c r="AF1647" s="33" t="e">
        <f>VLOOKUP($B1647,三大美股走勢!$A$4:$J$495,10,FALSE)</f>
        <v>#N/A</v>
      </c>
    </row>
    <row r="1648" spans="2:32">
      <c r="B1648" s="32">
        <v>44427</v>
      </c>
      <c r="C1648" s="33" t="e">
        <f>VLOOKUP($B1648,大盤與近月台指!$A$4:$I$499,2,FALSE)</f>
        <v>#N/A</v>
      </c>
      <c r="D1648" s="34" t="e">
        <f>VLOOKUP($B1648,大盤與近月台指!$A$4:$I$499,3,FALSE)</f>
        <v>#N/A</v>
      </c>
      <c r="E1648" s="35" t="e">
        <f>VLOOKUP($B1648,大盤與近月台指!$A$4:$I$499,4,FALSE)</f>
        <v>#N/A</v>
      </c>
      <c r="F1648" s="33" t="e">
        <f>VLOOKUP($B1648,大盤與近月台指!$A$4:$I$499,5,FALSE)</f>
        <v>#N/A</v>
      </c>
      <c r="G1648" s="49" t="e">
        <f>VLOOKUP($B1648,三大法人買賣超!$A$4:$I$500,3,FALSE)</f>
        <v>#N/A</v>
      </c>
      <c r="H1648" s="34" t="e">
        <f>VLOOKUP($B1648,三大法人買賣超!$A$4:$I$500,5,FALSE)</f>
        <v>#N/A</v>
      </c>
      <c r="I1648" s="27" t="e">
        <f>VLOOKUP($B1648,三大法人買賣超!$A$4:$I$500,7,FALSE)</f>
        <v>#N/A</v>
      </c>
      <c r="J1648" s="27" t="e">
        <f>VLOOKUP($B1648,三大法人買賣超!$A$4:$I$500,9,FALSE)</f>
        <v>#N/A</v>
      </c>
      <c r="K1648" s="37">
        <f>新台幣匯率美元指數!B1649</f>
        <v>0</v>
      </c>
      <c r="L1648" s="38">
        <f>新台幣匯率美元指數!C1649</f>
        <v>0</v>
      </c>
      <c r="M1648" s="39">
        <f>新台幣匯率美元指數!D1649</f>
        <v>0</v>
      </c>
      <c r="N1648" s="27" t="e">
        <f>VLOOKUP($B1648,外資期貨未平倉口數!$A$4:$M$499,4,FALSE)</f>
        <v>#N/A</v>
      </c>
      <c r="O1648" s="27" t="e">
        <f>VLOOKUP($B1648,外資期貨未平倉口數!$A$4:$M$499,9,FALSE)</f>
        <v>#N/A</v>
      </c>
      <c r="P1648" s="27" t="e">
        <f>VLOOKUP($B1648,外資期貨未平倉口數!$A$4:$M$499,10,FALSE)</f>
        <v>#N/A</v>
      </c>
      <c r="Q1648" s="27" t="e">
        <f>VLOOKUP($B1648,外資期貨未平倉口數!$A$4:$M$499,11,FALSE)</f>
        <v>#N/A</v>
      </c>
      <c r="R1648" s="64" t="e">
        <f>VLOOKUP($B1648,選擇權未平倉餘額!$A$4:$I$500,6,FALSE)</f>
        <v>#N/A</v>
      </c>
      <c r="S1648" s="64" t="e">
        <f>VLOOKUP($B1648,選擇權未平倉餘額!$A$4:$I$500,7,FALSE)</f>
        <v>#N/A</v>
      </c>
      <c r="T1648" s="64" t="e">
        <f>VLOOKUP($B1648,選擇權未平倉餘額!$A$4:$I$500,8,FALSE)</f>
        <v>#N/A</v>
      </c>
      <c r="U1648" s="64" t="e">
        <f>VLOOKUP($B1648,選擇權未平倉餘額!$A$4:$I$500,9,FALSE)</f>
        <v>#N/A</v>
      </c>
      <c r="V1648" s="39" t="e">
        <f>VLOOKUP($B1648,臺指選擇權P_C_Ratios!$A$4:$C$500,3,FALSE)</f>
        <v>#N/A</v>
      </c>
      <c r="W1648" s="41" t="e">
        <f>VLOOKUP($B1648,散戶多空比!$A$6:$L$500,12,FALSE)</f>
        <v>#N/A</v>
      </c>
      <c r="X1648" s="40" t="e">
        <f>VLOOKUP($B1648,期貨大額交易人未沖銷部位!$A$4:$O$499,4,FALSE)</f>
        <v>#N/A</v>
      </c>
      <c r="Y1648" s="40" t="e">
        <f>VLOOKUP($B1648,期貨大額交易人未沖銷部位!$A$4:$O$499,7,FALSE)</f>
        <v>#N/A</v>
      </c>
      <c r="Z1648" s="40" t="e">
        <f>VLOOKUP($B1648,期貨大額交易人未沖銷部位!$A$4:$O$499,10,FALSE)</f>
        <v>#N/A</v>
      </c>
      <c r="AA1648" s="40" t="e">
        <f>VLOOKUP($B1648,期貨大額交易人未沖銷部位!$A$4:$O$499,13,FALSE)</f>
        <v>#N/A</v>
      </c>
      <c r="AB1648" s="40" t="e">
        <f>VLOOKUP($B1648,期貨大額交易人未沖銷部位!$A$4:$O$499,14,FALSE)</f>
        <v>#N/A</v>
      </c>
      <c r="AC1648" s="40" t="e">
        <f>VLOOKUP($B1648,期貨大額交易人未沖銷部位!$A$4:$O$499,15,FALSE)</f>
        <v>#N/A</v>
      </c>
      <c r="AD1648" s="33" t="e">
        <f>VLOOKUP($B1648,三大美股走勢!$A$4:$J$495,4,FALSE)</f>
        <v>#N/A</v>
      </c>
      <c r="AE1648" s="33" t="e">
        <f>VLOOKUP($B1648,三大美股走勢!$A$4:$J$495,7,FALSE)</f>
        <v>#N/A</v>
      </c>
      <c r="AF1648" s="33" t="e">
        <f>VLOOKUP($B1648,三大美股走勢!$A$4:$J$495,10,FALSE)</f>
        <v>#N/A</v>
      </c>
    </row>
    <row r="1649" spans="2:32">
      <c r="B1649" s="32">
        <v>44428</v>
      </c>
      <c r="C1649" s="33" t="e">
        <f>VLOOKUP($B1649,大盤與近月台指!$A$4:$I$499,2,FALSE)</f>
        <v>#N/A</v>
      </c>
      <c r="D1649" s="34" t="e">
        <f>VLOOKUP($B1649,大盤與近月台指!$A$4:$I$499,3,FALSE)</f>
        <v>#N/A</v>
      </c>
      <c r="E1649" s="35" t="e">
        <f>VLOOKUP($B1649,大盤與近月台指!$A$4:$I$499,4,FALSE)</f>
        <v>#N/A</v>
      </c>
      <c r="F1649" s="33" t="e">
        <f>VLOOKUP($B1649,大盤與近月台指!$A$4:$I$499,5,FALSE)</f>
        <v>#N/A</v>
      </c>
      <c r="G1649" s="49" t="e">
        <f>VLOOKUP($B1649,三大法人買賣超!$A$4:$I$500,3,FALSE)</f>
        <v>#N/A</v>
      </c>
      <c r="H1649" s="34" t="e">
        <f>VLOOKUP($B1649,三大法人買賣超!$A$4:$I$500,5,FALSE)</f>
        <v>#N/A</v>
      </c>
      <c r="I1649" s="27" t="e">
        <f>VLOOKUP($B1649,三大法人買賣超!$A$4:$I$500,7,FALSE)</f>
        <v>#N/A</v>
      </c>
      <c r="J1649" s="27" t="e">
        <f>VLOOKUP($B1649,三大法人買賣超!$A$4:$I$500,9,FALSE)</f>
        <v>#N/A</v>
      </c>
      <c r="K1649" s="37">
        <f>新台幣匯率美元指數!B1650</f>
        <v>0</v>
      </c>
      <c r="L1649" s="38">
        <f>新台幣匯率美元指數!C1650</f>
        <v>0</v>
      </c>
      <c r="M1649" s="39">
        <f>新台幣匯率美元指數!D1650</f>
        <v>0</v>
      </c>
      <c r="N1649" s="27" t="e">
        <f>VLOOKUP($B1649,外資期貨未平倉口數!$A$4:$M$499,4,FALSE)</f>
        <v>#N/A</v>
      </c>
      <c r="O1649" s="27" t="e">
        <f>VLOOKUP($B1649,外資期貨未平倉口數!$A$4:$M$499,9,FALSE)</f>
        <v>#N/A</v>
      </c>
      <c r="P1649" s="27" t="e">
        <f>VLOOKUP($B1649,外資期貨未平倉口數!$A$4:$M$499,10,FALSE)</f>
        <v>#N/A</v>
      </c>
      <c r="Q1649" s="27" t="e">
        <f>VLOOKUP($B1649,外資期貨未平倉口數!$A$4:$M$499,11,FALSE)</f>
        <v>#N/A</v>
      </c>
      <c r="R1649" s="64" t="e">
        <f>VLOOKUP($B1649,選擇權未平倉餘額!$A$4:$I$500,6,FALSE)</f>
        <v>#N/A</v>
      </c>
      <c r="S1649" s="64" t="e">
        <f>VLOOKUP($B1649,選擇權未平倉餘額!$A$4:$I$500,7,FALSE)</f>
        <v>#N/A</v>
      </c>
      <c r="T1649" s="64" t="e">
        <f>VLOOKUP($B1649,選擇權未平倉餘額!$A$4:$I$500,8,FALSE)</f>
        <v>#N/A</v>
      </c>
      <c r="U1649" s="64" t="e">
        <f>VLOOKUP($B1649,選擇權未平倉餘額!$A$4:$I$500,9,FALSE)</f>
        <v>#N/A</v>
      </c>
      <c r="V1649" s="39" t="e">
        <f>VLOOKUP($B1649,臺指選擇權P_C_Ratios!$A$4:$C$500,3,FALSE)</f>
        <v>#N/A</v>
      </c>
      <c r="W1649" s="41" t="e">
        <f>VLOOKUP($B1649,散戶多空比!$A$6:$L$500,12,FALSE)</f>
        <v>#N/A</v>
      </c>
      <c r="X1649" s="40" t="e">
        <f>VLOOKUP($B1649,期貨大額交易人未沖銷部位!$A$4:$O$499,4,FALSE)</f>
        <v>#N/A</v>
      </c>
      <c r="Y1649" s="40" t="e">
        <f>VLOOKUP($B1649,期貨大額交易人未沖銷部位!$A$4:$O$499,7,FALSE)</f>
        <v>#N/A</v>
      </c>
      <c r="Z1649" s="40" t="e">
        <f>VLOOKUP($B1649,期貨大額交易人未沖銷部位!$A$4:$O$499,10,FALSE)</f>
        <v>#N/A</v>
      </c>
      <c r="AA1649" s="40" t="e">
        <f>VLOOKUP($B1649,期貨大額交易人未沖銷部位!$A$4:$O$499,13,FALSE)</f>
        <v>#N/A</v>
      </c>
      <c r="AB1649" s="40" t="e">
        <f>VLOOKUP($B1649,期貨大額交易人未沖銷部位!$A$4:$O$499,14,FALSE)</f>
        <v>#N/A</v>
      </c>
      <c r="AC1649" s="40" t="e">
        <f>VLOOKUP($B1649,期貨大額交易人未沖銷部位!$A$4:$O$499,15,FALSE)</f>
        <v>#N/A</v>
      </c>
      <c r="AD1649" s="33" t="e">
        <f>VLOOKUP($B1649,三大美股走勢!$A$4:$J$495,4,FALSE)</f>
        <v>#N/A</v>
      </c>
      <c r="AE1649" s="33" t="e">
        <f>VLOOKUP($B1649,三大美股走勢!$A$4:$J$495,7,FALSE)</f>
        <v>#N/A</v>
      </c>
      <c r="AF1649" s="33" t="e">
        <f>VLOOKUP($B1649,三大美股走勢!$A$4:$J$495,10,FALSE)</f>
        <v>#N/A</v>
      </c>
    </row>
    <row r="1650" spans="2:32">
      <c r="B1650" s="32">
        <v>44429</v>
      </c>
      <c r="C1650" s="33" t="e">
        <f>VLOOKUP($B1650,大盤與近月台指!$A$4:$I$499,2,FALSE)</f>
        <v>#N/A</v>
      </c>
      <c r="D1650" s="34" t="e">
        <f>VLOOKUP($B1650,大盤與近月台指!$A$4:$I$499,3,FALSE)</f>
        <v>#N/A</v>
      </c>
      <c r="E1650" s="35" t="e">
        <f>VLOOKUP($B1650,大盤與近月台指!$A$4:$I$499,4,FALSE)</f>
        <v>#N/A</v>
      </c>
      <c r="F1650" s="33" t="e">
        <f>VLOOKUP($B1650,大盤與近月台指!$A$4:$I$499,5,FALSE)</f>
        <v>#N/A</v>
      </c>
      <c r="G1650" s="49" t="e">
        <f>VLOOKUP($B1650,三大法人買賣超!$A$4:$I$500,3,FALSE)</f>
        <v>#N/A</v>
      </c>
      <c r="H1650" s="34" t="e">
        <f>VLOOKUP($B1650,三大法人買賣超!$A$4:$I$500,5,FALSE)</f>
        <v>#N/A</v>
      </c>
      <c r="I1650" s="27" t="e">
        <f>VLOOKUP($B1650,三大法人買賣超!$A$4:$I$500,7,FALSE)</f>
        <v>#N/A</v>
      </c>
      <c r="J1650" s="27" t="e">
        <f>VLOOKUP($B1650,三大法人買賣超!$A$4:$I$500,9,FALSE)</f>
        <v>#N/A</v>
      </c>
      <c r="K1650" s="37">
        <f>新台幣匯率美元指數!B1651</f>
        <v>0</v>
      </c>
      <c r="L1650" s="38">
        <f>新台幣匯率美元指數!C1651</f>
        <v>0</v>
      </c>
      <c r="M1650" s="39">
        <f>新台幣匯率美元指數!D1651</f>
        <v>0</v>
      </c>
      <c r="N1650" s="27" t="e">
        <f>VLOOKUP($B1650,外資期貨未平倉口數!$A$4:$M$499,4,FALSE)</f>
        <v>#N/A</v>
      </c>
      <c r="O1650" s="27" t="e">
        <f>VLOOKUP($B1650,外資期貨未平倉口數!$A$4:$M$499,9,FALSE)</f>
        <v>#N/A</v>
      </c>
      <c r="P1650" s="27" t="e">
        <f>VLOOKUP($B1650,外資期貨未平倉口數!$A$4:$M$499,10,FALSE)</f>
        <v>#N/A</v>
      </c>
      <c r="Q1650" s="27" t="e">
        <f>VLOOKUP($B1650,外資期貨未平倉口數!$A$4:$M$499,11,FALSE)</f>
        <v>#N/A</v>
      </c>
      <c r="R1650" s="64" t="e">
        <f>VLOOKUP($B1650,選擇權未平倉餘額!$A$4:$I$500,6,FALSE)</f>
        <v>#N/A</v>
      </c>
      <c r="S1650" s="64" t="e">
        <f>VLOOKUP($B1650,選擇權未平倉餘額!$A$4:$I$500,7,FALSE)</f>
        <v>#N/A</v>
      </c>
      <c r="T1650" s="64" t="e">
        <f>VLOOKUP($B1650,選擇權未平倉餘額!$A$4:$I$500,8,FALSE)</f>
        <v>#N/A</v>
      </c>
      <c r="U1650" s="64" t="e">
        <f>VLOOKUP($B1650,選擇權未平倉餘額!$A$4:$I$500,9,FALSE)</f>
        <v>#N/A</v>
      </c>
      <c r="V1650" s="39" t="e">
        <f>VLOOKUP($B1650,臺指選擇權P_C_Ratios!$A$4:$C$500,3,FALSE)</f>
        <v>#N/A</v>
      </c>
      <c r="W1650" s="41" t="e">
        <f>VLOOKUP($B1650,散戶多空比!$A$6:$L$500,12,FALSE)</f>
        <v>#N/A</v>
      </c>
      <c r="X1650" s="40" t="e">
        <f>VLOOKUP($B1650,期貨大額交易人未沖銷部位!$A$4:$O$499,4,FALSE)</f>
        <v>#N/A</v>
      </c>
      <c r="Y1650" s="40" t="e">
        <f>VLOOKUP($B1650,期貨大額交易人未沖銷部位!$A$4:$O$499,7,FALSE)</f>
        <v>#N/A</v>
      </c>
      <c r="Z1650" s="40" t="e">
        <f>VLOOKUP($B1650,期貨大額交易人未沖銷部位!$A$4:$O$499,10,FALSE)</f>
        <v>#N/A</v>
      </c>
      <c r="AA1650" s="40" t="e">
        <f>VLOOKUP($B1650,期貨大額交易人未沖銷部位!$A$4:$O$499,13,FALSE)</f>
        <v>#N/A</v>
      </c>
      <c r="AB1650" s="40" t="e">
        <f>VLOOKUP($B1650,期貨大額交易人未沖銷部位!$A$4:$O$499,14,FALSE)</f>
        <v>#N/A</v>
      </c>
      <c r="AC1650" s="40" t="e">
        <f>VLOOKUP($B1650,期貨大額交易人未沖銷部位!$A$4:$O$499,15,FALSE)</f>
        <v>#N/A</v>
      </c>
      <c r="AD1650" s="33" t="e">
        <f>VLOOKUP($B1650,三大美股走勢!$A$4:$J$495,4,FALSE)</f>
        <v>#N/A</v>
      </c>
      <c r="AE1650" s="33" t="e">
        <f>VLOOKUP($B1650,三大美股走勢!$A$4:$J$495,7,FALSE)</f>
        <v>#N/A</v>
      </c>
      <c r="AF1650" s="33" t="e">
        <f>VLOOKUP($B1650,三大美股走勢!$A$4:$J$495,10,FALSE)</f>
        <v>#N/A</v>
      </c>
    </row>
    <row r="1651" spans="2:32">
      <c r="B1651" s="32">
        <v>44430</v>
      </c>
      <c r="C1651" s="33" t="e">
        <f>VLOOKUP($B1651,大盤與近月台指!$A$4:$I$499,2,FALSE)</f>
        <v>#N/A</v>
      </c>
      <c r="D1651" s="34" t="e">
        <f>VLOOKUP($B1651,大盤與近月台指!$A$4:$I$499,3,FALSE)</f>
        <v>#N/A</v>
      </c>
      <c r="E1651" s="35" t="e">
        <f>VLOOKUP($B1651,大盤與近月台指!$A$4:$I$499,4,FALSE)</f>
        <v>#N/A</v>
      </c>
      <c r="F1651" s="33" t="e">
        <f>VLOOKUP($B1651,大盤與近月台指!$A$4:$I$499,5,FALSE)</f>
        <v>#N/A</v>
      </c>
      <c r="G1651" s="49" t="e">
        <f>VLOOKUP($B1651,三大法人買賣超!$A$4:$I$500,3,FALSE)</f>
        <v>#N/A</v>
      </c>
      <c r="H1651" s="34" t="e">
        <f>VLOOKUP($B1651,三大法人買賣超!$A$4:$I$500,5,FALSE)</f>
        <v>#N/A</v>
      </c>
      <c r="I1651" s="27" t="e">
        <f>VLOOKUP($B1651,三大法人買賣超!$A$4:$I$500,7,FALSE)</f>
        <v>#N/A</v>
      </c>
      <c r="J1651" s="27" t="e">
        <f>VLOOKUP($B1651,三大法人買賣超!$A$4:$I$500,9,FALSE)</f>
        <v>#N/A</v>
      </c>
      <c r="K1651" s="37">
        <f>新台幣匯率美元指數!B1652</f>
        <v>0</v>
      </c>
      <c r="L1651" s="38">
        <f>新台幣匯率美元指數!C1652</f>
        <v>0</v>
      </c>
      <c r="M1651" s="39">
        <f>新台幣匯率美元指數!D1652</f>
        <v>0</v>
      </c>
      <c r="N1651" s="27" t="e">
        <f>VLOOKUP($B1651,外資期貨未平倉口數!$A$4:$M$499,4,FALSE)</f>
        <v>#N/A</v>
      </c>
      <c r="O1651" s="27" t="e">
        <f>VLOOKUP($B1651,外資期貨未平倉口數!$A$4:$M$499,9,FALSE)</f>
        <v>#N/A</v>
      </c>
      <c r="P1651" s="27" t="e">
        <f>VLOOKUP($B1651,外資期貨未平倉口數!$A$4:$M$499,10,FALSE)</f>
        <v>#N/A</v>
      </c>
      <c r="Q1651" s="27" t="e">
        <f>VLOOKUP($B1651,外資期貨未平倉口數!$A$4:$M$499,11,FALSE)</f>
        <v>#N/A</v>
      </c>
      <c r="R1651" s="64" t="e">
        <f>VLOOKUP($B1651,選擇權未平倉餘額!$A$4:$I$500,6,FALSE)</f>
        <v>#N/A</v>
      </c>
      <c r="S1651" s="64" t="e">
        <f>VLOOKUP($B1651,選擇權未平倉餘額!$A$4:$I$500,7,FALSE)</f>
        <v>#N/A</v>
      </c>
      <c r="T1651" s="64" t="e">
        <f>VLOOKUP($B1651,選擇權未平倉餘額!$A$4:$I$500,8,FALSE)</f>
        <v>#N/A</v>
      </c>
      <c r="U1651" s="64" t="e">
        <f>VLOOKUP($B1651,選擇權未平倉餘額!$A$4:$I$500,9,FALSE)</f>
        <v>#N/A</v>
      </c>
      <c r="V1651" s="39" t="e">
        <f>VLOOKUP($B1651,臺指選擇權P_C_Ratios!$A$4:$C$500,3,FALSE)</f>
        <v>#N/A</v>
      </c>
      <c r="W1651" s="41" t="e">
        <f>VLOOKUP($B1651,散戶多空比!$A$6:$L$500,12,FALSE)</f>
        <v>#N/A</v>
      </c>
      <c r="X1651" s="40" t="e">
        <f>VLOOKUP($B1651,期貨大額交易人未沖銷部位!$A$4:$O$499,4,FALSE)</f>
        <v>#N/A</v>
      </c>
      <c r="Y1651" s="40" t="e">
        <f>VLOOKUP($B1651,期貨大額交易人未沖銷部位!$A$4:$O$499,7,FALSE)</f>
        <v>#N/A</v>
      </c>
      <c r="Z1651" s="40" t="e">
        <f>VLOOKUP($B1651,期貨大額交易人未沖銷部位!$A$4:$O$499,10,FALSE)</f>
        <v>#N/A</v>
      </c>
      <c r="AA1651" s="40" t="e">
        <f>VLOOKUP($B1651,期貨大額交易人未沖銷部位!$A$4:$O$499,13,FALSE)</f>
        <v>#N/A</v>
      </c>
      <c r="AB1651" s="40" t="e">
        <f>VLOOKUP($B1651,期貨大額交易人未沖銷部位!$A$4:$O$499,14,FALSE)</f>
        <v>#N/A</v>
      </c>
      <c r="AC1651" s="40" t="e">
        <f>VLOOKUP($B1651,期貨大額交易人未沖銷部位!$A$4:$O$499,15,FALSE)</f>
        <v>#N/A</v>
      </c>
      <c r="AD1651" s="33" t="e">
        <f>VLOOKUP($B1651,三大美股走勢!$A$4:$J$495,4,FALSE)</f>
        <v>#N/A</v>
      </c>
      <c r="AE1651" s="33" t="e">
        <f>VLOOKUP($B1651,三大美股走勢!$A$4:$J$495,7,FALSE)</f>
        <v>#N/A</v>
      </c>
      <c r="AF1651" s="33" t="e">
        <f>VLOOKUP($B1651,三大美股走勢!$A$4:$J$495,10,FALSE)</f>
        <v>#N/A</v>
      </c>
    </row>
    <row r="1652" spans="2:32">
      <c r="B1652" s="32">
        <v>44431</v>
      </c>
      <c r="C1652" s="33" t="e">
        <f>VLOOKUP($B1652,大盤與近月台指!$A$4:$I$499,2,FALSE)</f>
        <v>#N/A</v>
      </c>
      <c r="D1652" s="34" t="e">
        <f>VLOOKUP($B1652,大盤與近月台指!$A$4:$I$499,3,FALSE)</f>
        <v>#N/A</v>
      </c>
      <c r="E1652" s="35" t="e">
        <f>VLOOKUP($B1652,大盤與近月台指!$A$4:$I$499,4,FALSE)</f>
        <v>#N/A</v>
      </c>
      <c r="F1652" s="33" t="e">
        <f>VLOOKUP($B1652,大盤與近月台指!$A$4:$I$499,5,FALSE)</f>
        <v>#N/A</v>
      </c>
      <c r="G1652" s="49" t="e">
        <f>VLOOKUP($B1652,三大法人買賣超!$A$4:$I$500,3,FALSE)</f>
        <v>#N/A</v>
      </c>
      <c r="H1652" s="34" t="e">
        <f>VLOOKUP($B1652,三大法人買賣超!$A$4:$I$500,5,FALSE)</f>
        <v>#N/A</v>
      </c>
      <c r="I1652" s="27" t="e">
        <f>VLOOKUP($B1652,三大法人買賣超!$A$4:$I$500,7,FALSE)</f>
        <v>#N/A</v>
      </c>
      <c r="J1652" s="27" t="e">
        <f>VLOOKUP($B1652,三大法人買賣超!$A$4:$I$500,9,FALSE)</f>
        <v>#N/A</v>
      </c>
      <c r="K1652" s="37">
        <f>新台幣匯率美元指數!B1653</f>
        <v>0</v>
      </c>
      <c r="L1652" s="38">
        <f>新台幣匯率美元指數!C1653</f>
        <v>0</v>
      </c>
      <c r="M1652" s="39">
        <f>新台幣匯率美元指數!D1653</f>
        <v>0</v>
      </c>
      <c r="N1652" s="27" t="e">
        <f>VLOOKUP($B1652,外資期貨未平倉口數!$A$4:$M$499,4,FALSE)</f>
        <v>#N/A</v>
      </c>
      <c r="O1652" s="27" t="e">
        <f>VLOOKUP($B1652,外資期貨未平倉口數!$A$4:$M$499,9,FALSE)</f>
        <v>#N/A</v>
      </c>
      <c r="P1652" s="27" t="e">
        <f>VLOOKUP($B1652,外資期貨未平倉口數!$A$4:$M$499,10,FALSE)</f>
        <v>#N/A</v>
      </c>
      <c r="Q1652" s="27" t="e">
        <f>VLOOKUP($B1652,外資期貨未平倉口數!$A$4:$M$499,11,FALSE)</f>
        <v>#N/A</v>
      </c>
      <c r="R1652" s="64" t="e">
        <f>VLOOKUP($B1652,選擇權未平倉餘額!$A$4:$I$500,6,FALSE)</f>
        <v>#N/A</v>
      </c>
      <c r="S1652" s="64" t="e">
        <f>VLOOKUP($B1652,選擇權未平倉餘額!$A$4:$I$500,7,FALSE)</f>
        <v>#N/A</v>
      </c>
      <c r="T1652" s="64" t="e">
        <f>VLOOKUP($B1652,選擇權未平倉餘額!$A$4:$I$500,8,FALSE)</f>
        <v>#N/A</v>
      </c>
      <c r="U1652" s="64" t="e">
        <f>VLOOKUP($B1652,選擇權未平倉餘額!$A$4:$I$500,9,FALSE)</f>
        <v>#N/A</v>
      </c>
      <c r="V1652" s="39" t="e">
        <f>VLOOKUP($B1652,臺指選擇權P_C_Ratios!$A$4:$C$500,3,FALSE)</f>
        <v>#N/A</v>
      </c>
      <c r="W1652" s="41" t="e">
        <f>VLOOKUP($B1652,散戶多空比!$A$6:$L$500,12,FALSE)</f>
        <v>#N/A</v>
      </c>
      <c r="X1652" s="40" t="e">
        <f>VLOOKUP($B1652,期貨大額交易人未沖銷部位!$A$4:$O$499,4,FALSE)</f>
        <v>#N/A</v>
      </c>
      <c r="Y1652" s="40" t="e">
        <f>VLOOKUP($B1652,期貨大額交易人未沖銷部位!$A$4:$O$499,7,FALSE)</f>
        <v>#N/A</v>
      </c>
      <c r="Z1652" s="40" t="e">
        <f>VLOOKUP($B1652,期貨大額交易人未沖銷部位!$A$4:$O$499,10,FALSE)</f>
        <v>#N/A</v>
      </c>
      <c r="AA1652" s="40" t="e">
        <f>VLOOKUP($B1652,期貨大額交易人未沖銷部位!$A$4:$O$499,13,FALSE)</f>
        <v>#N/A</v>
      </c>
      <c r="AB1652" s="40" t="e">
        <f>VLOOKUP($B1652,期貨大額交易人未沖銷部位!$A$4:$O$499,14,FALSE)</f>
        <v>#N/A</v>
      </c>
      <c r="AC1652" s="40" t="e">
        <f>VLOOKUP($B1652,期貨大額交易人未沖銷部位!$A$4:$O$499,15,FALSE)</f>
        <v>#N/A</v>
      </c>
      <c r="AD1652" s="33" t="e">
        <f>VLOOKUP($B1652,三大美股走勢!$A$4:$J$495,4,FALSE)</f>
        <v>#N/A</v>
      </c>
      <c r="AE1652" s="33" t="e">
        <f>VLOOKUP($B1652,三大美股走勢!$A$4:$J$495,7,FALSE)</f>
        <v>#N/A</v>
      </c>
      <c r="AF1652" s="33" t="e">
        <f>VLOOKUP($B1652,三大美股走勢!$A$4:$J$495,10,FALSE)</f>
        <v>#N/A</v>
      </c>
    </row>
    <row r="1653" spans="2:32">
      <c r="B1653" s="32">
        <v>44432</v>
      </c>
      <c r="C1653" s="33" t="e">
        <f>VLOOKUP($B1653,大盤與近月台指!$A$4:$I$499,2,FALSE)</f>
        <v>#N/A</v>
      </c>
      <c r="D1653" s="34" t="e">
        <f>VLOOKUP($B1653,大盤與近月台指!$A$4:$I$499,3,FALSE)</f>
        <v>#N/A</v>
      </c>
      <c r="E1653" s="35" t="e">
        <f>VLOOKUP($B1653,大盤與近月台指!$A$4:$I$499,4,FALSE)</f>
        <v>#N/A</v>
      </c>
      <c r="F1653" s="33" t="e">
        <f>VLOOKUP($B1653,大盤與近月台指!$A$4:$I$499,5,FALSE)</f>
        <v>#N/A</v>
      </c>
      <c r="G1653" s="49" t="e">
        <f>VLOOKUP($B1653,三大法人買賣超!$A$4:$I$500,3,FALSE)</f>
        <v>#N/A</v>
      </c>
      <c r="H1653" s="34" t="e">
        <f>VLOOKUP($B1653,三大法人買賣超!$A$4:$I$500,5,FALSE)</f>
        <v>#N/A</v>
      </c>
      <c r="I1653" s="27" t="e">
        <f>VLOOKUP($B1653,三大法人買賣超!$A$4:$I$500,7,FALSE)</f>
        <v>#N/A</v>
      </c>
      <c r="J1653" s="27" t="e">
        <f>VLOOKUP($B1653,三大法人買賣超!$A$4:$I$500,9,FALSE)</f>
        <v>#N/A</v>
      </c>
      <c r="K1653" s="37">
        <f>新台幣匯率美元指數!B1654</f>
        <v>0</v>
      </c>
      <c r="L1653" s="38">
        <f>新台幣匯率美元指數!C1654</f>
        <v>0</v>
      </c>
      <c r="M1653" s="39">
        <f>新台幣匯率美元指數!D1654</f>
        <v>0</v>
      </c>
      <c r="N1653" s="27" t="e">
        <f>VLOOKUP($B1653,外資期貨未平倉口數!$A$4:$M$499,4,FALSE)</f>
        <v>#N/A</v>
      </c>
      <c r="O1653" s="27" t="e">
        <f>VLOOKUP($B1653,外資期貨未平倉口數!$A$4:$M$499,9,FALSE)</f>
        <v>#N/A</v>
      </c>
      <c r="P1653" s="27" t="e">
        <f>VLOOKUP($B1653,外資期貨未平倉口數!$A$4:$M$499,10,FALSE)</f>
        <v>#N/A</v>
      </c>
      <c r="Q1653" s="27" t="e">
        <f>VLOOKUP($B1653,外資期貨未平倉口數!$A$4:$M$499,11,FALSE)</f>
        <v>#N/A</v>
      </c>
      <c r="R1653" s="64" t="e">
        <f>VLOOKUP($B1653,選擇權未平倉餘額!$A$4:$I$500,6,FALSE)</f>
        <v>#N/A</v>
      </c>
      <c r="S1653" s="64" t="e">
        <f>VLOOKUP($B1653,選擇權未平倉餘額!$A$4:$I$500,7,FALSE)</f>
        <v>#N/A</v>
      </c>
      <c r="T1653" s="64" t="e">
        <f>VLOOKUP($B1653,選擇權未平倉餘額!$A$4:$I$500,8,FALSE)</f>
        <v>#N/A</v>
      </c>
      <c r="U1653" s="64" t="e">
        <f>VLOOKUP($B1653,選擇權未平倉餘額!$A$4:$I$500,9,FALSE)</f>
        <v>#N/A</v>
      </c>
      <c r="V1653" s="39" t="e">
        <f>VLOOKUP($B1653,臺指選擇權P_C_Ratios!$A$4:$C$500,3,FALSE)</f>
        <v>#N/A</v>
      </c>
      <c r="W1653" s="41" t="e">
        <f>VLOOKUP($B1653,散戶多空比!$A$6:$L$500,12,FALSE)</f>
        <v>#N/A</v>
      </c>
      <c r="X1653" s="40" t="e">
        <f>VLOOKUP($B1653,期貨大額交易人未沖銷部位!$A$4:$O$499,4,FALSE)</f>
        <v>#N/A</v>
      </c>
      <c r="Y1653" s="40" t="e">
        <f>VLOOKUP($B1653,期貨大額交易人未沖銷部位!$A$4:$O$499,7,FALSE)</f>
        <v>#N/A</v>
      </c>
      <c r="Z1653" s="40" t="e">
        <f>VLOOKUP($B1653,期貨大額交易人未沖銷部位!$A$4:$O$499,10,FALSE)</f>
        <v>#N/A</v>
      </c>
      <c r="AA1653" s="40" t="e">
        <f>VLOOKUP($B1653,期貨大額交易人未沖銷部位!$A$4:$O$499,13,FALSE)</f>
        <v>#N/A</v>
      </c>
      <c r="AB1653" s="40" t="e">
        <f>VLOOKUP($B1653,期貨大額交易人未沖銷部位!$A$4:$O$499,14,FALSE)</f>
        <v>#N/A</v>
      </c>
      <c r="AC1653" s="40" t="e">
        <f>VLOOKUP($B1653,期貨大額交易人未沖銷部位!$A$4:$O$499,15,FALSE)</f>
        <v>#N/A</v>
      </c>
      <c r="AD1653" s="33" t="e">
        <f>VLOOKUP($B1653,三大美股走勢!$A$4:$J$495,4,FALSE)</f>
        <v>#N/A</v>
      </c>
      <c r="AE1653" s="33" t="e">
        <f>VLOOKUP($B1653,三大美股走勢!$A$4:$J$495,7,FALSE)</f>
        <v>#N/A</v>
      </c>
      <c r="AF1653" s="33" t="e">
        <f>VLOOKUP($B1653,三大美股走勢!$A$4:$J$495,10,FALSE)</f>
        <v>#N/A</v>
      </c>
    </row>
    <row r="1654" spans="2:32">
      <c r="B1654" s="32">
        <v>44433</v>
      </c>
      <c r="C1654" s="33" t="e">
        <f>VLOOKUP($B1654,大盤與近月台指!$A$4:$I$499,2,FALSE)</f>
        <v>#N/A</v>
      </c>
      <c r="D1654" s="34" t="e">
        <f>VLOOKUP($B1654,大盤與近月台指!$A$4:$I$499,3,FALSE)</f>
        <v>#N/A</v>
      </c>
      <c r="E1654" s="35" t="e">
        <f>VLOOKUP($B1654,大盤與近月台指!$A$4:$I$499,4,FALSE)</f>
        <v>#N/A</v>
      </c>
      <c r="F1654" s="33" t="e">
        <f>VLOOKUP($B1654,大盤與近月台指!$A$4:$I$499,5,FALSE)</f>
        <v>#N/A</v>
      </c>
      <c r="G1654" s="49" t="e">
        <f>VLOOKUP($B1654,三大法人買賣超!$A$4:$I$500,3,FALSE)</f>
        <v>#N/A</v>
      </c>
      <c r="H1654" s="34" t="e">
        <f>VLOOKUP($B1654,三大法人買賣超!$A$4:$I$500,5,FALSE)</f>
        <v>#N/A</v>
      </c>
      <c r="I1654" s="27" t="e">
        <f>VLOOKUP($B1654,三大法人買賣超!$A$4:$I$500,7,FALSE)</f>
        <v>#N/A</v>
      </c>
      <c r="J1654" s="27" t="e">
        <f>VLOOKUP($B1654,三大法人買賣超!$A$4:$I$500,9,FALSE)</f>
        <v>#N/A</v>
      </c>
      <c r="K1654" s="37">
        <f>新台幣匯率美元指數!B1655</f>
        <v>0</v>
      </c>
      <c r="L1654" s="38">
        <f>新台幣匯率美元指數!C1655</f>
        <v>0</v>
      </c>
      <c r="M1654" s="39">
        <f>新台幣匯率美元指數!D1655</f>
        <v>0</v>
      </c>
      <c r="N1654" s="27" t="e">
        <f>VLOOKUP($B1654,外資期貨未平倉口數!$A$4:$M$499,4,FALSE)</f>
        <v>#N/A</v>
      </c>
      <c r="O1654" s="27" t="e">
        <f>VLOOKUP($B1654,外資期貨未平倉口數!$A$4:$M$499,9,FALSE)</f>
        <v>#N/A</v>
      </c>
      <c r="P1654" s="27" t="e">
        <f>VLOOKUP($B1654,外資期貨未平倉口數!$A$4:$M$499,10,FALSE)</f>
        <v>#N/A</v>
      </c>
      <c r="Q1654" s="27" t="e">
        <f>VLOOKUP($B1654,外資期貨未平倉口數!$A$4:$M$499,11,FALSE)</f>
        <v>#N/A</v>
      </c>
      <c r="R1654" s="64" t="e">
        <f>VLOOKUP($B1654,選擇權未平倉餘額!$A$4:$I$500,6,FALSE)</f>
        <v>#N/A</v>
      </c>
      <c r="S1654" s="64" t="e">
        <f>VLOOKUP($B1654,選擇權未平倉餘額!$A$4:$I$500,7,FALSE)</f>
        <v>#N/A</v>
      </c>
      <c r="T1654" s="64" t="e">
        <f>VLOOKUP($B1654,選擇權未平倉餘額!$A$4:$I$500,8,FALSE)</f>
        <v>#N/A</v>
      </c>
      <c r="U1654" s="64" t="e">
        <f>VLOOKUP($B1654,選擇權未平倉餘額!$A$4:$I$500,9,FALSE)</f>
        <v>#N/A</v>
      </c>
      <c r="V1654" s="39" t="e">
        <f>VLOOKUP($B1654,臺指選擇權P_C_Ratios!$A$4:$C$500,3,FALSE)</f>
        <v>#N/A</v>
      </c>
      <c r="W1654" s="41" t="e">
        <f>VLOOKUP($B1654,散戶多空比!$A$6:$L$500,12,FALSE)</f>
        <v>#N/A</v>
      </c>
      <c r="X1654" s="40" t="e">
        <f>VLOOKUP($B1654,期貨大額交易人未沖銷部位!$A$4:$O$499,4,FALSE)</f>
        <v>#N/A</v>
      </c>
      <c r="Y1654" s="40" t="e">
        <f>VLOOKUP($B1654,期貨大額交易人未沖銷部位!$A$4:$O$499,7,FALSE)</f>
        <v>#N/A</v>
      </c>
      <c r="Z1654" s="40" t="e">
        <f>VLOOKUP($B1654,期貨大額交易人未沖銷部位!$A$4:$O$499,10,FALSE)</f>
        <v>#N/A</v>
      </c>
      <c r="AA1654" s="40" t="e">
        <f>VLOOKUP($B1654,期貨大額交易人未沖銷部位!$A$4:$O$499,13,FALSE)</f>
        <v>#N/A</v>
      </c>
      <c r="AB1654" s="40" t="e">
        <f>VLOOKUP($B1654,期貨大額交易人未沖銷部位!$A$4:$O$499,14,FALSE)</f>
        <v>#N/A</v>
      </c>
      <c r="AC1654" s="40" t="e">
        <f>VLOOKUP($B1654,期貨大額交易人未沖銷部位!$A$4:$O$499,15,FALSE)</f>
        <v>#N/A</v>
      </c>
      <c r="AD1654" s="33" t="e">
        <f>VLOOKUP($B1654,三大美股走勢!$A$4:$J$495,4,FALSE)</f>
        <v>#N/A</v>
      </c>
      <c r="AE1654" s="33" t="e">
        <f>VLOOKUP($B1654,三大美股走勢!$A$4:$J$495,7,FALSE)</f>
        <v>#N/A</v>
      </c>
      <c r="AF1654" s="33" t="e">
        <f>VLOOKUP($B1654,三大美股走勢!$A$4:$J$495,10,FALSE)</f>
        <v>#N/A</v>
      </c>
    </row>
    <row r="1655" spans="2:32">
      <c r="B1655" s="32">
        <v>44434</v>
      </c>
      <c r="C1655" s="33" t="e">
        <f>VLOOKUP($B1655,大盤與近月台指!$A$4:$I$499,2,FALSE)</f>
        <v>#N/A</v>
      </c>
      <c r="D1655" s="34" t="e">
        <f>VLOOKUP($B1655,大盤與近月台指!$A$4:$I$499,3,FALSE)</f>
        <v>#N/A</v>
      </c>
      <c r="E1655" s="35" t="e">
        <f>VLOOKUP($B1655,大盤與近月台指!$A$4:$I$499,4,FALSE)</f>
        <v>#N/A</v>
      </c>
      <c r="F1655" s="33" t="e">
        <f>VLOOKUP($B1655,大盤與近月台指!$A$4:$I$499,5,FALSE)</f>
        <v>#N/A</v>
      </c>
      <c r="G1655" s="49" t="e">
        <f>VLOOKUP($B1655,三大法人買賣超!$A$4:$I$500,3,FALSE)</f>
        <v>#N/A</v>
      </c>
      <c r="H1655" s="34" t="e">
        <f>VLOOKUP($B1655,三大法人買賣超!$A$4:$I$500,5,FALSE)</f>
        <v>#N/A</v>
      </c>
      <c r="I1655" s="27" t="e">
        <f>VLOOKUP($B1655,三大法人買賣超!$A$4:$I$500,7,FALSE)</f>
        <v>#N/A</v>
      </c>
      <c r="J1655" s="27" t="e">
        <f>VLOOKUP($B1655,三大法人買賣超!$A$4:$I$500,9,FALSE)</f>
        <v>#N/A</v>
      </c>
      <c r="K1655" s="37">
        <f>新台幣匯率美元指數!B1656</f>
        <v>0</v>
      </c>
      <c r="L1655" s="38">
        <f>新台幣匯率美元指數!C1656</f>
        <v>0</v>
      </c>
      <c r="M1655" s="39">
        <f>新台幣匯率美元指數!D1656</f>
        <v>0</v>
      </c>
      <c r="N1655" s="27" t="e">
        <f>VLOOKUP($B1655,外資期貨未平倉口數!$A$4:$M$499,4,FALSE)</f>
        <v>#N/A</v>
      </c>
      <c r="O1655" s="27" t="e">
        <f>VLOOKUP($B1655,外資期貨未平倉口數!$A$4:$M$499,9,FALSE)</f>
        <v>#N/A</v>
      </c>
      <c r="P1655" s="27" t="e">
        <f>VLOOKUP($B1655,外資期貨未平倉口數!$A$4:$M$499,10,FALSE)</f>
        <v>#N/A</v>
      </c>
      <c r="Q1655" s="27" t="e">
        <f>VLOOKUP($B1655,外資期貨未平倉口數!$A$4:$M$499,11,FALSE)</f>
        <v>#N/A</v>
      </c>
      <c r="R1655" s="64" t="e">
        <f>VLOOKUP($B1655,選擇權未平倉餘額!$A$4:$I$500,6,FALSE)</f>
        <v>#N/A</v>
      </c>
      <c r="S1655" s="64" t="e">
        <f>VLOOKUP($B1655,選擇權未平倉餘額!$A$4:$I$500,7,FALSE)</f>
        <v>#N/A</v>
      </c>
      <c r="T1655" s="64" t="e">
        <f>VLOOKUP($B1655,選擇權未平倉餘額!$A$4:$I$500,8,FALSE)</f>
        <v>#N/A</v>
      </c>
      <c r="U1655" s="64" t="e">
        <f>VLOOKUP($B1655,選擇權未平倉餘額!$A$4:$I$500,9,FALSE)</f>
        <v>#N/A</v>
      </c>
      <c r="V1655" s="39" t="e">
        <f>VLOOKUP($B1655,臺指選擇權P_C_Ratios!$A$4:$C$500,3,FALSE)</f>
        <v>#N/A</v>
      </c>
      <c r="W1655" s="41" t="e">
        <f>VLOOKUP($B1655,散戶多空比!$A$6:$L$500,12,FALSE)</f>
        <v>#N/A</v>
      </c>
      <c r="X1655" s="40" t="e">
        <f>VLOOKUP($B1655,期貨大額交易人未沖銷部位!$A$4:$O$499,4,FALSE)</f>
        <v>#N/A</v>
      </c>
      <c r="Y1655" s="40" t="e">
        <f>VLOOKUP($B1655,期貨大額交易人未沖銷部位!$A$4:$O$499,7,FALSE)</f>
        <v>#N/A</v>
      </c>
      <c r="Z1655" s="40" t="e">
        <f>VLOOKUP($B1655,期貨大額交易人未沖銷部位!$A$4:$O$499,10,FALSE)</f>
        <v>#N/A</v>
      </c>
      <c r="AA1655" s="40" t="e">
        <f>VLOOKUP($B1655,期貨大額交易人未沖銷部位!$A$4:$O$499,13,FALSE)</f>
        <v>#N/A</v>
      </c>
      <c r="AB1655" s="40" t="e">
        <f>VLOOKUP($B1655,期貨大額交易人未沖銷部位!$A$4:$O$499,14,FALSE)</f>
        <v>#N/A</v>
      </c>
      <c r="AC1655" s="40" t="e">
        <f>VLOOKUP($B1655,期貨大額交易人未沖銷部位!$A$4:$O$499,15,FALSE)</f>
        <v>#N/A</v>
      </c>
      <c r="AD1655" s="33" t="e">
        <f>VLOOKUP($B1655,三大美股走勢!$A$4:$J$495,4,FALSE)</f>
        <v>#N/A</v>
      </c>
      <c r="AE1655" s="33" t="e">
        <f>VLOOKUP($B1655,三大美股走勢!$A$4:$J$495,7,FALSE)</f>
        <v>#N/A</v>
      </c>
      <c r="AF1655" s="33" t="e">
        <f>VLOOKUP($B1655,三大美股走勢!$A$4:$J$495,10,FALSE)</f>
        <v>#N/A</v>
      </c>
    </row>
    <row r="1656" spans="2:32">
      <c r="B1656" s="32">
        <v>44435</v>
      </c>
      <c r="C1656" s="33" t="e">
        <f>VLOOKUP($B1656,大盤與近月台指!$A$4:$I$499,2,FALSE)</f>
        <v>#N/A</v>
      </c>
      <c r="D1656" s="34" t="e">
        <f>VLOOKUP($B1656,大盤與近月台指!$A$4:$I$499,3,FALSE)</f>
        <v>#N/A</v>
      </c>
      <c r="E1656" s="35" t="e">
        <f>VLOOKUP($B1656,大盤與近月台指!$A$4:$I$499,4,FALSE)</f>
        <v>#N/A</v>
      </c>
      <c r="F1656" s="33" t="e">
        <f>VLOOKUP($B1656,大盤與近月台指!$A$4:$I$499,5,FALSE)</f>
        <v>#N/A</v>
      </c>
      <c r="G1656" s="49" t="e">
        <f>VLOOKUP($B1656,三大法人買賣超!$A$4:$I$500,3,FALSE)</f>
        <v>#N/A</v>
      </c>
      <c r="H1656" s="34" t="e">
        <f>VLOOKUP($B1656,三大法人買賣超!$A$4:$I$500,5,FALSE)</f>
        <v>#N/A</v>
      </c>
      <c r="I1656" s="27" t="e">
        <f>VLOOKUP($B1656,三大法人買賣超!$A$4:$I$500,7,FALSE)</f>
        <v>#N/A</v>
      </c>
      <c r="J1656" s="27" t="e">
        <f>VLOOKUP($B1656,三大法人買賣超!$A$4:$I$500,9,FALSE)</f>
        <v>#N/A</v>
      </c>
      <c r="K1656" s="37">
        <f>新台幣匯率美元指數!B1657</f>
        <v>0</v>
      </c>
      <c r="L1656" s="38">
        <f>新台幣匯率美元指數!C1657</f>
        <v>0</v>
      </c>
      <c r="M1656" s="39">
        <f>新台幣匯率美元指數!D1657</f>
        <v>0</v>
      </c>
      <c r="N1656" s="27" t="e">
        <f>VLOOKUP($B1656,外資期貨未平倉口數!$A$4:$M$499,4,FALSE)</f>
        <v>#N/A</v>
      </c>
      <c r="O1656" s="27" t="e">
        <f>VLOOKUP($B1656,外資期貨未平倉口數!$A$4:$M$499,9,FALSE)</f>
        <v>#N/A</v>
      </c>
      <c r="P1656" s="27" t="e">
        <f>VLOOKUP($B1656,外資期貨未平倉口數!$A$4:$M$499,10,FALSE)</f>
        <v>#N/A</v>
      </c>
      <c r="Q1656" s="27" t="e">
        <f>VLOOKUP($B1656,外資期貨未平倉口數!$A$4:$M$499,11,FALSE)</f>
        <v>#N/A</v>
      </c>
      <c r="R1656" s="64" t="e">
        <f>VLOOKUP($B1656,選擇權未平倉餘額!$A$4:$I$500,6,FALSE)</f>
        <v>#N/A</v>
      </c>
      <c r="S1656" s="64" t="e">
        <f>VLOOKUP($B1656,選擇權未平倉餘額!$A$4:$I$500,7,FALSE)</f>
        <v>#N/A</v>
      </c>
      <c r="T1656" s="64" t="e">
        <f>VLOOKUP($B1656,選擇權未平倉餘額!$A$4:$I$500,8,FALSE)</f>
        <v>#N/A</v>
      </c>
      <c r="U1656" s="64" t="e">
        <f>VLOOKUP($B1656,選擇權未平倉餘額!$A$4:$I$500,9,FALSE)</f>
        <v>#N/A</v>
      </c>
      <c r="V1656" s="39" t="e">
        <f>VLOOKUP($B1656,臺指選擇權P_C_Ratios!$A$4:$C$500,3,FALSE)</f>
        <v>#N/A</v>
      </c>
      <c r="W1656" s="41" t="e">
        <f>VLOOKUP($B1656,散戶多空比!$A$6:$L$500,12,FALSE)</f>
        <v>#N/A</v>
      </c>
      <c r="X1656" s="40" t="e">
        <f>VLOOKUP($B1656,期貨大額交易人未沖銷部位!$A$4:$O$499,4,FALSE)</f>
        <v>#N/A</v>
      </c>
      <c r="Y1656" s="40" t="e">
        <f>VLOOKUP($B1656,期貨大額交易人未沖銷部位!$A$4:$O$499,7,FALSE)</f>
        <v>#N/A</v>
      </c>
      <c r="Z1656" s="40" t="e">
        <f>VLOOKUP($B1656,期貨大額交易人未沖銷部位!$A$4:$O$499,10,FALSE)</f>
        <v>#N/A</v>
      </c>
      <c r="AA1656" s="40" t="e">
        <f>VLOOKUP($B1656,期貨大額交易人未沖銷部位!$A$4:$O$499,13,FALSE)</f>
        <v>#N/A</v>
      </c>
      <c r="AB1656" s="40" t="e">
        <f>VLOOKUP($B1656,期貨大額交易人未沖銷部位!$A$4:$O$499,14,FALSE)</f>
        <v>#N/A</v>
      </c>
      <c r="AC1656" s="40" t="e">
        <f>VLOOKUP($B1656,期貨大額交易人未沖銷部位!$A$4:$O$499,15,FALSE)</f>
        <v>#N/A</v>
      </c>
      <c r="AD1656" s="33" t="e">
        <f>VLOOKUP($B1656,三大美股走勢!$A$4:$J$495,4,FALSE)</f>
        <v>#N/A</v>
      </c>
      <c r="AE1656" s="33" t="e">
        <f>VLOOKUP($B1656,三大美股走勢!$A$4:$J$495,7,FALSE)</f>
        <v>#N/A</v>
      </c>
      <c r="AF1656" s="33" t="e">
        <f>VLOOKUP($B1656,三大美股走勢!$A$4:$J$495,10,FALSE)</f>
        <v>#N/A</v>
      </c>
    </row>
    <row r="1657" spans="2:32">
      <c r="B1657" s="32">
        <v>44436</v>
      </c>
      <c r="C1657" s="33" t="e">
        <f>VLOOKUP($B1657,大盤與近月台指!$A$4:$I$499,2,FALSE)</f>
        <v>#N/A</v>
      </c>
      <c r="D1657" s="34" t="e">
        <f>VLOOKUP($B1657,大盤與近月台指!$A$4:$I$499,3,FALSE)</f>
        <v>#N/A</v>
      </c>
      <c r="E1657" s="35" t="e">
        <f>VLOOKUP($B1657,大盤與近月台指!$A$4:$I$499,4,FALSE)</f>
        <v>#N/A</v>
      </c>
      <c r="F1657" s="33" t="e">
        <f>VLOOKUP($B1657,大盤與近月台指!$A$4:$I$499,5,FALSE)</f>
        <v>#N/A</v>
      </c>
      <c r="G1657" s="49" t="e">
        <f>VLOOKUP($B1657,三大法人買賣超!$A$4:$I$500,3,FALSE)</f>
        <v>#N/A</v>
      </c>
      <c r="H1657" s="34" t="e">
        <f>VLOOKUP($B1657,三大法人買賣超!$A$4:$I$500,5,FALSE)</f>
        <v>#N/A</v>
      </c>
      <c r="I1657" s="27" t="e">
        <f>VLOOKUP($B1657,三大法人買賣超!$A$4:$I$500,7,FALSE)</f>
        <v>#N/A</v>
      </c>
      <c r="J1657" s="27" t="e">
        <f>VLOOKUP($B1657,三大法人買賣超!$A$4:$I$500,9,FALSE)</f>
        <v>#N/A</v>
      </c>
      <c r="K1657" s="37">
        <f>新台幣匯率美元指數!B1658</f>
        <v>0</v>
      </c>
      <c r="L1657" s="38">
        <f>新台幣匯率美元指數!C1658</f>
        <v>0</v>
      </c>
      <c r="M1657" s="39">
        <f>新台幣匯率美元指數!D1658</f>
        <v>0</v>
      </c>
      <c r="N1657" s="27" t="e">
        <f>VLOOKUP($B1657,外資期貨未平倉口數!$A$4:$M$499,4,FALSE)</f>
        <v>#N/A</v>
      </c>
      <c r="O1657" s="27" t="e">
        <f>VLOOKUP($B1657,外資期貨未平倉口數!$A$4:$M$499,9,FALSE)</f>
        <v>#N/A</v>
      </c>
      <c r="P1657" s="27" t="e">
        <f>VLOOKUP($B1657,外資期貨未平倉口數!$A$4:$M$499,10,FALSE)</f>
        <v>#N/A</v>
      </c>
      <c r="Q1657" s="27" t="e">
        <f>VLOOKUP($B1657,外資期貨未平倉口數!$A$4:$M$499,11,FALSE)</f>
        <v>#N/A</v>
      </c>
      <c r="R1657" s="64" t="e">
        <f>VLOOKUP($B1657,選擇權未平倉餘額!$A$4:$I$500,6,FALSE)</f>
        <v>#N/A</v>
      </c>
      <c r="S1657" s="64" t="e">
        <f>VLOOKUP($B1657,選擇權未平倉餘額!$A$4:$I$500,7,FALSE)</f>
        <v>#N/A</v>
      </c>
      <c r="T1657" s="64" t="e">
        <f>VLOOKUP($B1657,選擇權未平倉餘額!$A$4:$I$500,8,FALSE)</f>
        <v>#N/A</v>
      </c>
      <c r="U1657" s="64" t="e">
        <f>VLOOKUP($B1657,選擇權未平倉餘額!$A$4:$I$500,9,FALSE)</f>
        <v>#N/A</v>
      </c>
      <c r="V1657" s="39" t="e">
        <f>VLOOKUP($B1657,臺指選擇權P_C_Ratios!$A$4:$C$500,3,FALSE)</f>
        <v>#N/A</v>
      </c>
      <c r="W1657" s="41" t="e">
        <f>VLOOKUP($B1657,散戶多空比!$A$6:$L$500,12,FALSE)</f>
        <v>#N/A</v>
      </c>
      <c r="X1657" s="40" t="e">
        <f>VLOOKUP($B1657,期貨大額交易人未沖銷部位!$A$4:$O$499,4,FALSE)</f>
        <v>#N/A</v>
      </c>
      <c r="Y1657" s="40" t="e">
        <f>VLOOKUP($B1657,期貨大額交易人未沖銷部位!$A$4:$O$499,7,FALSE)</f>
        <v>#N/A</v>
      </c>
      <c r="Z1657" s="40" t="e">
        <f>VLOOKUP($B1657,期貨大額交易人未沖銷部位!$A$4:$O$499,10,FALSE)</f>
        <v>#N/A</v>
      </c>
      <c r="AA1657" s="40" t="e">
        <f>VLOOKUP($B1657,期貨大額交易人未沖銷部位!$A$4:$O$499,13,FALSE)</f>
        <v>#N/A</v>
      </c>
      <c r="AB1657" s="40" t="e">
        <f>VLOOKUP($B1657,期貨大額交易人未沖銷部位!$A$4:$O$499,14,FALSE)</f>
        <v>#N/A</v>
      </c>
      <c r="AC1657" s="40" t="e">
        <f>VLOOKUP($B1657,期貨大額交易人未沖銷部位!$A$4:$O$499,15,FALSE)</f>
        <v>#N/A</v>
      </c>
      <c r="AD1657" s="33" t="e">
        <f>VLOOKUP($B1657,三大美股走勢!$A$4:$J$495,4,FALSE)</f>
        <v>#N/A</v>
      </c>
      <c r="AE1657" s="33" t="e">
        <f>VLOOKUP($B1657,三大美股走勢!$A$4:$J$495,7,FALSE)</f>
        <v>#N/A</v>
      </c>
      <c r="AF1657" s="33" t="e">
        <f>VLOOKUP($B1657,三大美股走勢!$A$4:$J$495,10,FALSE)</f>
        <v>#N/A</v>
      </c>
    </row>
    <row r="1658" spans="2:32">
      <c r="B1658" s="32">
        <v>44437</v>
      </c>
      <c r="C1658" s="33" t="e">
        <f>VLOOKUP($B1658,大盤與近月台指!$A$4:$I$499,2,FALSE)</f>
        <v>#N/A</v>
      </c>
      <c r="D1658" s="34" t="e">
        <f>VLOOKUP($B1658,大盤與近月台指!$A$4:$I$499,3,FALSE)</f>
        <v>#N/A</v>
      </c>
      <c r="E1658" s="35" t="e">
        <f>VLOOKUP($B1658,大盤與近月台指!$A$4:$I$499,4,FALSE)</f>
        <v>#N/A</v>
      </c>
      <c r="F1658" s="33" t="e">
        <f>VLOOKUP($B1658,大盤與近月台指!$A$4:$I$499,5,FALSE)</f>
        <v>#N/A</v>
      </c>
      <c r="G1658" s="49" t="e">
        <f>VLOOKUP($B1658,三大法人買賣超!$A$4:$I$500,3,FALSE)</f>
        <v>#N/A</v>
      </c>
      <c r="H1658" s="34" t="e">
        <f>VLOOKUP($B1658,三大法人買賣超!$A$4:$I$500,5,FALSE)</f>
        <v>#N/A</v>
      </c>
      <c r="I1658" s="27" t="e">
        <f>VLOOKUP($B1658,三大法人買賣超!$A$4:$I$500,7,FALSE)</f>
        <v>#N/A</v>
      </c>
      <c r="J1658" s="27" t="e">
        <f>VLOOKUP($B1658,三大法人買賣超!$A$4:$I$500,9,FALSE)</f>
        <v>#N/A</v>
      </c>
      <c r="K1658" s="37">
        <f>新台幣匯率美元指數!B1659</f>
        <v>0</v>
      </c>
      <c r="L1658" s="38">
        <f>新台幣匯率美元指數!C1659</f>
        <v>0</v>
      </c>
      <c r="M1658" s="39">
        <f>新台幣匯率美元指數!D1659</f>
        <v>0</v>
      </c>
      <c r="N1658" s="27" t="e">
        <f>VLOOKUP($B1658,外資期貨未平倉口數!$A$4:$M$499,4,FALSE)</f>
        <v>#N/A</v>
      </c>
      <c r="O1658" s="27" t="e">
        <f>VLOOKUP($B1658,外資期貨未平倉口數!$A$4:$M$499,9,FALSE)</f>
        <v>#N/A</v>
      </c>
      <c r="P1658" s="27" t="e">
        <f>VLOOKUP($B1658,外資期貨未平倉口數!$A$4:$M$499,10,FALSE)</f>
        <v>#N/A</v>
      </c>
      <c r="Q1658" s="27" t="e">
        <f>VLOOKUP($B1658,外資期貨未平倉口數!$A$4:$M$499,11,FALSE)</f>
        <v>#N/A</v>
      </c>
      <c r="R1658" s="64" t="e">
        <f>VLOOKUP($B1658,選擇權未平倉餘額!$A$4:$I$500,6,FALSE)</f>
        <v>#N/A</v>
      </c>
      <c r="S1658" s="64" t="e">
        <f>VLOOKUP($B1658,選擇權未平倉餘額!$A$4:$I$500,7,FALSE)</f>
        <v>#N/A</v>
      </c>
      <c r="T1658" s="64" t="e">
        <f>VLOOKUP($B1658,選擇權未平倉餘額!$A$4:$I$500,8,FALSE)</f>
        <v>#N/A</v>
      </c>
      <c r="U1658" s="64" t="e">
        <f>VLOOKUP($B1658,選擇權未平倉餘額!$A$4:$I$500,9,FALSE)</f>
        <v>#N/A</v>
      </c>
      <c r="V1658" s="39" t="e">
        <f>VLOOKUP($B1658,臺指選擇權P_C_Ratios!$A$4:$C$500,3,FALSE)</f>
        <v>#N/A</v>
      </c>
      <c r="W1658" s="41" t="e">
        <f>VLOOKUP($B1658,散戶多空比!$A$6:$L$500,12,FALSE)</f>
        <v>#N/A</v>
      </c>
      <c r="X1658" s="40" t="e">
        <f>VLOOKUP($B1658,期貨大額交易人未沖銷部位!$A$4:$O$499,4,FALSE)</f>
        <v>#N/A</v>
      </c>
      <c r="Y1658" s="40" t="e">
        <f>VLOOKUP($B1658,期貨大額交易人未沖銷部位!$A$4:$O$499,7,FALSE)</f>
        <v>#N/A</v>
      </c>
      <c r="Z1658" s="40" t="e">
        <f>VLOOKUP($B1658,期貨大額交易人未沖銷部位!$A$4:$O$499,10,FALSE)</f>
        <v>#N/A</v>
      </c>
      <c r="AA1658" s="40" t="e">
        <f>VLOOKUP($B1658,期貨大額交易人未沖銷部位!$A$4:$O$499,13,FALSE)</f>
        <v>#N/A</v>
      </c>
      <c r="AB1658" s="40" t="e">
        <f>VLOOKUP($B1658,期貨大額交易人未沖銷部位!$A$4:$O$499,14,FALSE)</f>
        <v>#N/A</v>
      </c>
      <c r="AC1658" s="40" t="e">
        <f>VLOOKUP($B1658,期貨大額交易人未沖銷部位!$A$4:$O$499,15,FALSE)</f>
        <v>#N/A</v>
      </c>
      <c r="AD1658" s="33" t="e">
        <f>VLOOKUP($B1658,三大美股走勢!$A$4:$J$495,4,FALSE)</f>
        <v>#N/A</v>
      </c>
      <c r="AE1658" s="33" t="e">
        <f>VLOOKUP($B1658,三大美股走勢!$A$4:$J$495,7,FALSE)</f>
        <v>#N/A</v>
      </c>
      <c r="AF1658" s="33" t="e">
        <f>VLOOKUP($B1658,三大美股走勢!$A$4:$J$495,10,FALSE)</f>
        <v>#N/A</v>
      </c>
    </row>
    <row r="1659" spans="2:32">
      <c r="B1659" s="32">
        <v>44438</v>
      </c>
      <c r="C1659" s="33" t="e">
        <f>VLOOKUP($B1659,大盤與近月台指!$A$4:$I$499,2,FALSE)</f>
        <v>#N/A</v>
      </c>
      <c r="D1659" s="34" t="e">
        <f>VLOOKUP($B1659,大盤與近月台指!$A$4:$I$499,3,FALSE)</f>
        <v>#N/A</v>
      </c>
      <c r="E1659" s="35" t="e">
        <f>VLOOKUP($B1659,大盤與近月台指!$A$4:$I$499,4,FALSE)</f>
        <v>#N/A</v>
      </c>
      <c r="F1659" s="33" t="e">
        <f>VLOOKUP($B1659,大盤與近月台指!$A$4:$I$499,5,FALSE)</f>
        <v>#N/A</v>
      </c>
      <c r="G1659" s="49" t="e">
        <f>VLOOKUP($B1659,三大法人買賣超!$A$4:$I$500,3,FALSE)</f>
        <v>#N/A</v>
      </c>
      <c r="H1659" s="34" t="e">
        <f>VLOOKUP($B1659,三大法人買賣超!$A$4:$I$500,5,FALSE)</f>
        <v>#N/A</v>
      </c>
      <c r="I1659" s="27" t="e">
        <f>VLOOKUP($B1659,三大法人買賣超!$A$4:$I$500,7,FALSE)</f>
        <v>#N/A</v>
      </c>
      <c r="J1659" s="27" t="e">
        <f>VLOOKUP($B1659,三大法人買賣超!$A$4:$I$500,9,FALSE)</f>
        <v>#N/A</v>
      </c>
      <c r="K1659" s="37">
        <f>新台幣匯率美元指數!B1660</f>
        <v>0</v>
      </c>
      <c r="L1659" s="38">
        <f>新台幣匯率美元指數!C1660</f>
        <v>0</v>
      </c>
      <c r="M1659" s="39">
        <f>新台幣匯率美元指數!D1660</f>
        <v>0</v>
      </c>
      <c r="N1659" s="27" t="e">
        <f>VLOOKUP($B1659,外資期貨未平倉口數!$A$4:$M$499,4,FALSE)</f>
        <v>#N/A</v>
      </c>
      <c r="O1659" s="27" t="e">
        <f>VLOOKUP($B1659,外資期貨未平倉口數!$A$4:$M$499,9,FALSE)</f>
        <v>#N/A</v>
      </c>
      <c r="P1659" s="27" t="e">
        <f>VLOOKUP($B1659,外資期貨未平倉口數!$A$4:$M$499,10,FALSE)</f>
        <v>#N/A</v>
      </c>
      <c r="Q1659" s="27" t="e">
        <f>VLOOKUP($B1659,外資期貨未平倉口數!$A$4:$M$499,11,FALSE)</f>
        <v>#N/A</v>
      </c>
      <c r="R1659" s="64" t="e">
        <f>VLOOKUP($B1659,選擇權未平倉餘額!$A$4:$I$500,6,FALSE)</f>
        <v>#N/A</v>
      </c>
      <c r="S1659" s="64" t="e">
        <f>VLOOKUP($B1659,選擇權未平倉餘額!$A$4:$I$500,7,FALSE)</f>
        <v>#N/A</v>
      </c>
      <c r="T1659" s="64" t="e">
        <f>VLOOKUP($B1659,選擇權未平倉餘額!$A$4:$I$500,8,FALSE)</f>
        <v>#N/A</v>
      </c>
      <c r="U1659" s="64" t="e">
        <f>VLOOKUP($B1659,選擇權未平倉餘額!$A$4:$I$500,9,FALSE)</f>
        <v>#N/A</v>
      </c>
      <c r="V1659" s="39" t="e">
        <f>VLOOKUP($B1659,臺指選擇權P_C_Ratios!$A$4:$C$500,3,FALSE)</f>
        <v>#N/A</v>
      </c>
      <c r="W1659" s="41" t="e">
        <f>VLOOKUP($B1659,散戶多空比!$A$6:$L$500,12,FALSE)</f>
        <v>#N/A</v>
      </c>
      <c r="X1659" s="40" t="e">
        <f>VLOOKUP($B1659,期貨大額交易人未沖銷部位!$A$4:$O$499,4,FALSE)</f>
        <v>#N/A</v>
      </c>
      <c r="Y1659" s="40" t="e">
        <f>VLOOKUP($B1659,期貨大額交易人未沖銷部位!$A$4:$O$499,7,FALSE)</f>
        <v>#N/A</v>
      </c>
      <c r="Z1659" s="40" t="e">
        <f>VLOOKUP($B1659,期貨大額交易人未沖銷部位!$A$4:$O$499,10,FALSE)</f>
        <v>#N/A</v>
      </c>
      <c r="AA1659" s="40" t="e">
        <f>VLOOKUP($B1659,期貨大額交易人未沖銷部位!$A$4:$O$499,13,FALSE)</f>
        <v>#N/A</v>
      </c>
      <c r="AB1659" s="40" t="e">
        <f>VLOOKUP($B1659,期貨大額交易人未沖銷部位!$A$4:$O$499,14,FALSE)</f>
        <v>#N/A</v>
      </c>
      <c r="AC1659" s="40" t="e">
        <f>VLOOKUP($B1659,期貨大額交易人未沖銷部位!$A$4:$O$499,15,FALSE)</f>
        <v>#N/A</v>
      </c>
      <c r="AD1659" s="33" t="e">
        <f>VLOOKUP($B1659,三大美股走勢!$A$4:$J$495,4,FALSE)</f>
        <v>#N/A</v>
      </c>
      <c r="AE1659" s="33" t="e">
        <f>VLOOKUP($B1659,三大美股走勢!$A$4:$J$495,7,FALSE)</f>
        <v>#N/A</v>
      </c>
      <c r="AF1659" s="33" t="e">
        <f>VLOOKUP($B1659,三大美股走勢!$A$4:$J$495,10,FALSE)</f>
        <v>#N/A</v>
      </c>
    </row>
    <row r="1660" spans="2:32">
      <c r="B1660" s="32">
        <v>44439</v>
      </c>
      <c r="C1660" s="33" t="e">
        <f>VLOOKUP($B1660,大盤與近月台指!$A$4:$I$499,2,FALSE)</f>
        <v>#N/A</v>
      </c>
      <c r="D1660" s="34" t="e">
        <f>VLOOKUP($B1660,大盤與近月台指!$A$4:$I$499,3,FALSE)</f>
        <v>#N/A</v>
      </c>
      <c r="E1660" s="35" t="e">
        <f>VLOOKUP($B1660,大盤與近月台指!$A$4:$I$499,4,FALSE)</f>
        <v>#N/A</v>
      </c>
      <c r="F1660" s="33" t="e">
        <f>VLOOKUP($B1660,大盤與近月台指!$A$4:$I$499,5,FALSE)</f>
        <v>#N/A</v>
      </c>
      <c r="G1660" s="49" t="e">
        <f>VLOOKUP($B1660,三大法人買賣超!$A$4:$I$500,3,FALSE)</f>
        <v>#N/A</v>
      </c>
      <c r="H1660" s="34" t="e">
        <f>VLOOKUP($B1660,三大法人買賣超!$A$4:$I$500,5,FALSE)</f>
        <v>#N/A</v>
      </c>
      <c r="I1660" s="27" t="e">
        <f>VLOOKUP($B1660,三大法人買賣超!$A$4:$I$500,7,FALSE)</f>
        <v>#N/A</v>
      </c>
      <c r="J1660" s="27" t="e">
        <f>VLOOKUP($B1660,三大法人買賣超!$A$4:$I$500,9,FALSE)</f>
        <v>#N/A</v>
      </c>
      <c r="K1660" s="37">
        <f>新台幣匯率美元指數!B1661</f>
        <v>0</v>
      </c>
      <c r="L1660" s="38">
        <f>新台幣匯率美元指數!C1661</f>
        <v>0</v>
      </c>
      <c r="M1660" s="39">
        <f>新台幣匯率美元指數!D1661</f>
        <v>0</v>
      </c>
      <c r="N1660" s="27" t="e">
        <f>VLOOKUP($B1660,外資期貨未平倉口數!$A$4:$M$499,4,FALSE)</f>
        <v>#N/A</v>
      </c>
      <c r="O1660" s="27" t="e">
        <f>VLOOKUP($B1660,外資期貨未平倉口數!$A$4:$M$499,9,FALSE)</f>
        <v>#N/A</v>
      </c>
      <c r="P1660" s="27" t="e">
        <f>VLOOKUP($B1660,外資期貨未平倉口數!$A$4:$M$499,10,FALSE)</f>
        <v>#N/A</v>
      </c>
      <c r="Q1660" s="27" t="e">
        <f>VLOOKUP($B1660,外資期貨未平倉口數!$A$4:$M$499,11,FALSE)</f>
        <v>#N/A</v>
      </c>
      <c r="R1660" s="64" t="e">
        <f>VLOOKUP($B1660,選擇權未平倉餘額!$A$4:$I$500,6,FALSE)</f>
        <v>#N/A</v>
      </c>
      <c r="S1660" s="64" t="e">
        <f>VLOOKUP($B1660,選擇權未平倉餘額!$A$4:$I$500,7,FALSE)</f>
        <v>#N/A</v>
      </c>
      <c r="T1660" s="64" t="e">
        <f>VLOOKUP($B1660,選擇權未平倉餘額!$A$4:$I$500,8,FALSE)</f>
        <v>#N/A</v>
      </c>
      <c r="U1660" s="64" t="e">
        <f>VLOOKUP($B1660,選擇權未平倉餘額!$A$4:$I$500,9,FALSE)</f>
        <v>#N/A</v>
      </c>
      <c r="V1660" s="39" t="e">
        <f>VLOOKUP($B1660,臺指選擇權P_C_Ratios!$A$4:$C$500,3,FALSE)</f>
        <v>#N/A</v>
      </c>
      <c r="W1660" s="41" t="e">
        <f>VLOOKUP($B1660,散戶多空比!$A$6:$L$500,12,FALSE)</f>
        <v>#N/A</v>
      </c>
      <c r="X1660" s="40" t="e">
        <f>VLOOKUP($B1660,期貨大額交易人未沖銷部位!$A$4:$O$499,4,FALSE)</f>
        <v>#N/A</v>
      </c>
      <c r="Y1660" s="40" t="e">
        <f>VLOOKUP($B1660,期貨大額交易人未沖銷部位!$A$4:$O$499,7,FALSE)</f>
        <v>#N/A</v>
      </c>
      <c r="Z1660" s="40" t="e">
        <f>VLOOKUP($B1660,期貨大額交易人未沖銷部位!$A$4:$O$499,10,FALSE)</f>
        <v>#N/A</v>
      </c>
      <c r="AA1660" s="40" t="e">
        <f>VLOOKUP($B1660,期貨大額交易人未沖銷部位!$A$4:$O$499,13,FALSE)</f>
        <v>#N/A</v>
      </c>
      <c r="AB1660" s="40" t="e">
        <f>VLOOKUP($B1660,期貨大額交易人未沖銷部位!$A$4:$O$499,14,FALSE)</f>
        <v>#N/A</v>
      </c>
      <c r="AC1660" s="40" t="e">
        <f>VLOOKUP($B1660,期貨大額交易人未沖銷部位!$A$4:$O$499,15,FALSE)</f>
        <v>#N/A</v>
      </c>
      <c r="AD1660" s="33" t="e">
        <f>VLOOKUP($B1660,三大美股走勢!$A$4:$J$495,4,FALSE)</f>
        <v>#N/A</v>
      </c>
      <c r="AE1660" s="33" t="e">
        <f>VLOOKUP($B1660,三大美股走勢!$A$4:$J$495,7,FALSE)</f>
        <v>#N/A</v>
      </c>
      <c r="AF1660" s="33" t="e">
        <f>VLOOKUP($B1660,三大美股走勢!$A$4:$J$495,10,FALSE)</f>
        <v>#N/A</v>
      </c>
    </row>
    <row r="1661" spans="2:32">
      <c r="B1661" s="32">
        <v>44440</v>
      </c>
      <c r="C1661" s="33" t="e">
        <f>VLOOKUP($B1661,大盤與近月台指!$A$4:$I$499,2,FALSE)</f>
        <v>#N/A</v>
      </c>
      <c r="D1661" s="34" t="e">
        <f>VLOOKUP($B1661,大盤與近月台指!$A$4:$I$499,3,FALSE)</f>
        <v>#N/A</v>
      </c>
      <c r="E1661" s="35" t="e">
        <f>VLOOKUP($B1661,大盤與近月台指!$A$4:$I$499,4,FALSE)</f>
        <v>#N/A</v>
      </c>
      <c r="F1661" s="33" t="e">
        <f>VLOOKUP($B1661,大盤與近月台指!$A$4:$I$499,5,FALSE)</f>
        <v>#N/A</v>
      </c>
      <c r="G1661" s="49" t="e">
        <f>VLOOKUP($B1661,三大法人買賣超!$A$4:$I$500,3,FALSE)</f>
        <v>#N/A</v>
      </c>
      <c r="H1661" s="34" t="e">
        <f>VLOOKUP($B1661,三大法人買賣超!$A$4:$I$500,5,FALSE)</f>
        <v>#N/A</v>
      </c>
      <c r="I1661" s="27" t="e">
        <f>VLOOKUP($B1661,三大法人買賣超!$A$4:$I$500,7,FALSE)</f>
        <v>#N/A</v>
      </c>
      <c r="J1661" s="27" t="e">
        <f>VLOOKUP($B1661,三大法人買賣超!$A$4:$I$500,9,FALSE)</f>
        <v>#N/A</v>
      </c>
      <c r="K1661" s="37">
        <f>新台幣匯率美元指數!B1662</f>
        <v>0</v>
      </c>
      <c r="L1661" s="38">
        <f>新台幣匯率美元指數!C1662</f>
        <v>0</v>
      </c>
      <c r="M1661" s="39">
        <f>新台幣匯率美元指數!D1662</f>
        <v>0</v>
      </c>
      <c r="N1661" s="27" t="e">
        <f>VLOOKUP($B1661,外資期貨未平倉口數!$A$4:$M$499,4,FALSE)</f>
        <v>#N/A</v>
      </c>
      <c r="O1661" s="27" t="e">
        <f>VLOOKUP($B1661,外資期貨未平倉口數!$A$4:$M$499,9,FALSE)</f>
        <v>#N/A</v>
      </c>
      <c r="P1661" s="27" t="e">
        <f>VLOOKUP($B1661,外資期貨未平倉口數!$A$4:$M$499,10,FALSE)</f>
        <v>#N/A</v>
      </c>
      <c r="Q1661" s="27" t="e">
        <f>VLOOKUP($B1661,外資期貨未平倉口數!$A$4:$M$499,11,FALSE)</f>
        <v>#N/A</v>
      </c>
      <c r="R1661" s="64" t="e">
        <f>VLOOKUP($B1661,選擇權未平倉餘額!$A$4:$I$500,6,FALSE)</f>
        <v>#N/A</v>
      </c>
      <c r="S1661" s="64" t="e">
        <f>VLOOKUP($B1661,選擇權未平倉餘額!$A$4:$I$500,7,FALSE)</f>
        <v>#N/A</v>
      </c>
      <c r="T1661" s="64" t="e">
        <f>VLOOKUP($B1661,選擇權未平倉餘額!$A$4:$I$500,8,FALSE)</f>
        <v>#N/A</v>
      </c>
      <c r="U1661" s="64" t="e">
        <f>VLOOKUP($B1661,選擇權未平倉餘額!$A$4:$I$500,9,FALSE)</f>
        <v>#N/A</v>
      </c>
      <c r="V1661" s="39" t="e">
        <f>VLOOKUP($B1661,臺指選擇權P_C_Ratios!$A$4:$C$500,3,FALSE)</f>
        <v>#N/A</v>
      </c>
      <c r="W1661" s="41" t="e">
        <f>VLOOKUP($B1661,散戶多空比!$A$6:$L$500,12,FALSE)</f>
        <v>#N/A</v>
      </c>
      <c r="X1661" s="40" t="e">
        <f>VLOOKUP($B1661,期貨大額交易人未沖銷部位!$A$4:$O$499,4,FALSE)</f>
        <v>#N/A</v>
      </c>
      <c r="Y1661" s="40" t="e">
        <f>VLOOKUP($B1661,期貨大額交易人未沖銷部位!$A$4:$O$499,7,FALSE)</f>
        <v>#N/A</v>
      </c>
      <c r="Z1661" s="40" t="e">
        <f>VLOOKUP($B1661,期貨大額交易人未沖銷部位!$A$4:$O$499,10,FALSE)</f>
        <v>#N/A</v>
      </c>
      <c r="AA1661" s="40" t="e">
        <f>VLOOKUP($B1661,期貨大額交易人未沖銷部位!$A$4:$O$499,13,FALSE)</f>
        <v>#N/A</v>
      </c>
      <c r="AB1661" s="40" t="e">
        <f>VLOOKUP($B1661,期貨大額交易人未沖銷部位!$A$4:$O$499,14,FALSE)</f>
        <v>#N/A</v>
      </c>
      <c r="AC1661" s="40" t="e">
        <f>VLOOKUP($B1661,期貨大額交易人未沖銷部位!$A$4:$O$499,15,FALSE)</f>
        <v>#N/A</v>
      </c>
      <c r="AD1661" s="33" t="e">
        <f>VLOOKUP($B1661,三大美股走勢!$A$4:$J$495,4,FALSE)</f>
        <v>#N/A</v>
      </c>
      <c r="AE1661" s="33" t="e">
        <f>VLOOKUP($B1661,三大美股走勢!$A$4:$J$495,7,FALSE)</f>
        <v>#N/A</v>
      </c>
      <c r="AF1661" s="33" t="e">
        <f>VLOOKUP($B1661,三大美股走勢!$A$4:$J$495,10,FALSE)</f>
        <v>#N/A</v>
      </c>
    </row>
    <row r="1662" spans="2:32">
      <c r="B1662" s="32">
        <v>44441</v>
      </c>
      <c r="C1662" s="33" t="e">
        <f>VLOOKUP($B1662,大盤與近月台指!$A$4:$I$499,2,FALSE)</f>
        <v>#N/A</v>
      </c>
      <c r="D1662" s="34" t="e">
        <f>VLOOKUP($B1662,大盤與近月台指!$A$4:$I$499,3,FALSE)</f>
        <v>#N/A</v>
      </c>
      <c r="E1662" s="35" t="e">
        <f>VLOOKUP($B1662,大盤與近月台指!$A$4:$I$499,4,FALSE)</f>
        <v>#N/A</v>
      </c>
      <c r="F1662" s="33" t="e">
        <f>VLOOKUP($B1662,大盤與近月台指!$A$4:$I$499,5,FALSE)</f>
        <v>#N/A</v>
      </c>
      <c r="G1662" s="49" t="e">
        <f>VLOOKUP($B1662,三大法人買賣超!$A$4:$I$500,3,FALSE)</f>
        <v>#N/A</v>
      </c>
      <c r="H1662" s="34" t="e">
        <f>VLOOKUP($B1662,三大法人買賣超!$A$4:$I$500,5,FALSE)</f>
        <v>#N/A</v>
      </c>
      <c r="I1662" s="27" t="e">
        <f>VLOOKUP($B1662,三大法人買賣超!$A$4:$I$500,7,FALSE)</f>
        <v>#N/A</v>
      </c>
      <c r="J1662" s="27" t="e">
        <f>VLOOKUP($B1662,三大法人買賣超!$A$4:$I$500,9,FALSE)</f>
        <v>#N/A</v>
      </c>
      <c r="K1662" s="37">
        <f>新台幣匯率美元指數!B1663</f>
        <v>0</v>
      </c>
      <c r="L1662" s="38">
        <f>新台幣匯率美元指數!C1663</f>
        <v>0</v>
      </c>
      <c r="M1662" s="39">
        <f>新台幣匯率美元指數!D1663</f>
        <v>0</v>
      </c>
      <c r="N1662" s="27" t="e">
        <f>VLOOKUP($B1662,外資期貨未平倉口數!$A$4:$M$499,4,FALSE)</f>
        <v>#N/A</v>
      </c>
      <c r="O1662" s="27" t="e">
        <f>VLOOKUP($B1662,外資期貨未平倉口數!$A$4:$M$499,9,FALSE)</f>
        <v>#N/A</v>
      </c>
      <c r="P1662" s="27" t="e">
        <f>VLOOKUP($B1662,外資期貨未平倉口數!$A$4:$M$499,10,FALSE)</f>
        <v>#N/A</v>
      </c>
      <c r="Q1662" s="27" t="e">
        <f>VLOOKUP($B1662,外資期貨未平倉口數!$A$4:$M$499,11,FALSE)</f>
        <v>#N/A</v>
      </c>
      <c r="R1662" s="64" t="e">
        <f>VLOOKUP($B1662,選擇權未平倉餘額!$A$4:$I$500,6,FALSE)</f>
        <v>#N/A</v>
      </c>
      <c r="S1662" s="64" t="e">
        <f>VLOOKUP($B1662,選擇權未平倉餘額!$A$4:$I$500,7,FALSE)</f>
        <v>#N/A</v>
      </c>
      <c r="T1662" s="64" t="e">
        <f>VLOOKUP($B1662,選擇權未平倉餘額!$A$4:$I$500,8,FALSE)</f>
        <v>#N/A</v>
      </c>
      <c r="U1662" s="64" t="e">
        <f>VLOOKUP($B1662,選擇權未平倉餘額!$A$4:$I$500,9,FALSE)</f>
        <v>#N/A</v>
      </c>
      <c r="V1662" s="39" t="e">
        <f>VLOOKUP($B1662,臺指選擇權P_C_Ratios!$A$4:$C$500,3,FALSE)</f>
        <v>#N/A</v>
      </c>
      <c r="W1662" s="41" t="e">
        <f>VLOOKUP($B1662,散戶多空比!$A$6:$L$500,12,FALSE)</f>
        <v>#N/A</v>
      </c>
      <c r="X1662" s="40" t="e">
        <f>VLOOKUP($B1662,期貨大額交易人未沖銷部位!$A$4:$O$499,4,FALSE)</f>
        <v>#N/A</v>
      </c>
      <c r="Y1662" s="40" t="e">
        <f>VLOOKUP($B1662,期貨大額交易人未沖銷部位!$A$4:$O$499,7,FALSE)</f>
        <v>#N/A</v>
      </c>
      <c r="Z1662" s="40" t="e">
        <f>VLOOKUP($B1662,期貨大額交易人未沖銷部位!$A$4:$O$499,10,FALSE)</f>
        <v>#N/A</v>
      </c>
      <c r="AA1662" s="40" t="e">
        <f>VLOOKUP($B1662,期貨大額交易人未沖銷部位!$A$4:$O$499,13,FALSE)</f>
        <v>#N/A</v>
      </c>
      <c r="AB1662" s="40" t="e">
        <f>VLOOKUP($B1662,期貨大額交易人未沖銷部位!$A$4:$O$499,14,FALSE)</f>
        <v>#N/A</v>
      </c>
      <c r="AC1662" s="40" t="e">
        <f>VLOOKUP($B1662,期貨大額交易人未沖銷部位!$A$4:$O$499,15,FALSE)</f>
        <v>#N/A</v>
      </c>
      <c r="AD1662" s="33" t="e">
        <f>VLOOKUP($B1662,三大美股走勢!$A$4:$J$495,4,FALSE)</f>
        <v>#N/A</v>
      </c>
      <c r="AE1662" s="33" t="e">
        <f>VLOOKUP($B1662,三大美股走勢!$A$4:$J$495,7,FALSE)</f>
        <v>#N/A</v>
      </c>
      <c r="AF1662" s="33" t="e">
        <f>VLOOKUP($B1662,三大美股走勢!$A$4:$J$495,10,FALSE)</f>
        <v>#N/A</v>
      </c>
    </row>
    <row r="1663" spans="2:32">
      <c r="B1663" s="32">
        <v>44442</v>
      </c>
      <c r="C1663" s="33" t="e">
        <f>VLOOKUP($B1663,大盤與近月台指!$A$4:$I$499,2,FALSE)</f>
        <v>#N/A</v>
      </c>
      <c r="D1663" s="34" t="e">
        <f>VLOOKUP($B1663,大盤與近月台指!$A$4:$I$499,3,FALSE)</f>
        <v>#N/A</v>
      </c>
      <c r="E1663" s="35" t="e">
        <f>VLOOKUP($B1663,大盤與近月台指!$A$4:$I$499,4,FALSE)</f>
        <v>#N/A</v>
      </c>
      <c r="F1663" s="33" t="e">
        <f>VLOOKUP($B1663,大盤與近月台指!$A$4:$I$499,5,FALSE)</f>
        <v>#N/A</v>
      </c>
      <c r="G1663" s="49" t="e">
        <f>VLOOKUP($B1663,三大法人買賣超!$A$4:$I$500,3,FALSE)</f>
        <v>#N/A</v>
      </c>
      <c r="H1663" s="34" t="e">
        <f>VLOOKUP($B1663,三大法人買賣超!$A$4:$I$500,5,FALSE)</f>
        <v>#N/A</v>
      </c>
      <c r="I1663" s="27" t="e">
        <f>VLOOKUP($B1663,三大法人買賣超!$A$4:$I$500,7,FALSE)</f>
        <v>#N/A</v>
      </c>
      <c r="J1663" s="27" t="e">
        <f>VLOOKUP($B1663,三大法人買賣超!$A$4:$I$500,9,FALSE)</f>
        <v>#N/A</v>
      </c>
      <c r="K1663" s="37">
        <f>新台幣匯率美元指數!B1664</f>
        <v>0</v>
      </c>
      <c r="L1663" s="38">
        <f>新台幣匯率美元指數!C1664</f>
        <v>0</v>
      </c>
      <c r="M1663" s="39">
        <f>新台幣匯率美元指數!D1664</f>
        <v>0</v>
      </c>
      <c r="N1663" s="27" t="e">
        <f>VLOOKUP($B1663,外資期貨未平倉口數!$A$4:$M$499,4,FALSE)</f>
        <v>#N/A</v>
      </c>
      <c r="O1663" s="27" t="e">
        <f>VLOOKUP($B1663,外資期貨未平倉口數!$A$4:$M$499,9,FALSE)</f>
        <v>#N/A</v>
      </c>
      <c r="P1663" s="27" t="e">
        <f>VLOOKUP($B1663,外資期貨未平倉口數!$A$4:$M$499,10,FALSE)</f>
        <v>#N/A</v>
      </c>
      <c r="Q1663" s="27" t="e">
        <f>VLOOKUP($B1663,外資期貨未平倉口數!$A$4:$M$499,11,FALSE)</f>
        <v>#N/A</v>
      </c>
      <c r="R1663" s="64" t="e">
        <f>VLOOKUP($B1663,選擇權未平倉餘額!$A$4:$I$500,6,FALSE)</f>
        <v>#N/A</v>
      </c>
      <c r="S1663" s="64" t="e">
        <f>VLOOKUP($B1663,選擇權未平倉餘額!$A$4:$I$500,7,FALSE)</f>
        <v>#N/A</v>
      </c>
      <c r="T1663" s="64" t="e">
        <f>VLOOKUP($B1663,選擇權未平倉餘額!$A$4:$I$500,8,FALSE)</f>
        <v>#N/A</v>
      </c>
      <c r="U1663" s="64" t="e">
        <f>VLOOKUP($B1663,選擇權未平倉餘額!$A$4:$I$500,9,FALSE)</f>
        <v>#N/A</v>
      </c>
      <c r="V1663" s="39" t="e">
        <f>VLOOKUP($B1663,臺指選擇權P_C_Ratios!$A$4:$C$500,3,FALSE)</f>
        <v>#N/A</v>
      </c>
      <c r="W1663" s="41" t="e">
        <f>VLOOKUP($B1663,散戶多空比!$A$6:$L$500,12,FALSE)</f>
        <v>#N/A</v>
      </c>
      <c r="X1663" s="40" t="e">
        <f>VLOOKUP($B1663,期貨大額交易人未沖銷部位!$A$4:$O$499,4,FALSE)</f>
        <v>#N/A</v>
      </c>
      <c r="Y1663" s="40" t="e">
        <f>VLOOKUP($B1663,期貨大額交易人未沖銷部位!$A$4:$O$499,7,FALSE)</f>
        <v>#N/A</v>
      </c>
      <c r="Z1663" s="40" t="e">
        <f>VLOOKUP($B1663,期貨大額交易人未沖銷部位!$A$4:$O$499,10,FALSE)</f>
        <v>#N/A</v>
      </c>
      <c r="AA1663" s="40" t="e">
        <f>VLOOKUP($B1663,期貨大額交易人未沖銷部位!$A$4:$O$499,13,FALSE)</f>
        <v>#N/A</v>
      </c>
      <c r="AB1663" s="40" t="e">
        <f>VLOOKUP($B1663,期貨大額交易人未沖銷部位!$A$4:$O$499,14,FALSE)</f>
        <v>#N/A</v>
      </c>
      <c r="AC1663" s="40" t="e">
        <f>VLOOKUP($B1663,期貨大額交易人未沖銷部位!$A$4:$O$499,15,FALSE)</f>
        <v>#N/A</v>
      </c>
      <c r="AD1663" s="33" t="e">
        <f>VLOOKUP($B1663,三大美股走勢!$A$4:$J$495,4,FALSE)</f>
        <v>#N/A</v>
      </c>
      <c r="AE1663" s="33" t="e">
        <f>VLOOKUP($B1663,三大美股走勢!$A$4:$J$495,7,FALSE)</f>
        <v>#N/A</v>
      </c>
      <c r="AF1663" s="33" t="e">
        <f>VLOOKUP($B1663,三大美股走勢!$A$4:$J$495,10,FALSE)</f>
        <v>#N/A</v>
      </c>
    </row>
    <row r="1664" spans="2:32">
      <c r="B1664" s="32">
        <v>44443</v>
      </c>
      <c r="C1664" s="33" t="e">
        <f>VLOOKUP($B1664,大盤與近月台指!$A$4:$I$499,2,FALSE)</f>
        <v>#N/A</v>
      </c>
      <c r="D1664" s="34" t="e">
        <f>VLOOKUP($B1664,大盤與近月台指!$A$4:$I$499,3,FALSE)</f>
        <v>#N/A</v>
      </c>
      <c r="E1664" s="35" t="e">
        <f>VLOOKUP($B1664,大盤與近月台指!$A$4:$I$499,4,FALSE)</f>
        <v>#N/A</v>
      </c>
      <c r="F1664" s="33" t="e">
        <f>VLOOKUP($B1664,大盤與近月台指!$A$4:$I$499,5,FALSE)</f>
        <v>#N/A</v>
      </c>
      <c r="G1664" s="49" t="e">
        <f>VLOOKUP($B1664,三大法人買賣超!$A$4:$I$500,3,FALSE)</f>
        <v>#N/A</v>
      </c>
      <c r="H1664" s="34" t="e">
        <f>VLOOKUP($B1664,三大法人買賣超!$A$4:$I$500,5,FALSE)</f>
        <v>#N/A</v>
      </c>
      <c r="I1664" s="27" t="e">
        <f>VLOOKUP($B1664,三大法人買賣超!$A$4:$I$500,7,FALSE)</f>
        <v>#N/A</v>
      </c>
      <c r="J1664" s="27" t="e">
        <f>VLOOKUP($B1664,三大法人買賣超!$A$4:$I$500,9,FALSE)</f>
        <v>#N/A</v>
      </c>
      <c r="K1664" s="37">
        <f>新台幣匯率美元指數!B1665</f>
        <v>0</v>
      </c>
      <c r="L1664" s="38">
        <f>新台幣匯率美元指數!C1665</f>
        <v>0</v>
      </c>
      <c r="M1664" s="39">
        <f>新台幣匯率美元指數!D1665</f>
        <v>0</v>
      </c>
      <c r="N1664" s="27" t="e">
        <f>VLOOKUP($B1664,外資期貨未平倉口數!$A$4:$M$499,4,FALSE)</f>
        <v>#N/A</v>
      </c>
      <c r="O1664" s="27" t="e">
        <f>VLOOKUP($B1664,外資期貨未平倉口數!$A$4:$M$499,9,FALSE)</f>
        <v>#N/A</v>
      </c>
      <c r="P1664" s="27" t="e">
        <f>VLOOKUP($B1664,外資期貨未平倉口數!$A$4:$M$499,10,FALSE)</f>
        <v>#N/A</v>
      </c>
      <c r="Q1664" s="27" t="e">
        <f>VLOOKUP($B1664,外資期貨未平倉口數!$A$4:$M$499,11,FALSE)</f>
        <v>#N/A</v>
      </c>
      <c r="R1664" s="64" t="e">
        <f>VLOOKUP($B1664,選擇權未平倉餘額!$A$4:$I$500,6,FALSE)</f>
        <v>#N/A</v>
      </c>
      <c r="S1664" s="64" t="e">
        <f>VLOOKUP($B1664,選擇權未平倉餘額!$A$4:$I$500,7,FALSE)</f>
        <v>#N/A</v>
      </c>
      <c r="T1664" s="64" t="e">
        <f>VLOOKUP($B1664,選擇權未平倉餘額!$A$4:$I$500,8,FALSE)</f>
        <v>#N/A</v>
      </c>
      <c r="U1664" s="64" t="e">
        <f>VLOOKUP($B1664,選擇權未平倉餘額!$A$4:$I$500,9,FALSE)</f>
        <v>#N/A</v>
      </c>
      <c r="V1664" s="39" t="e">
        <f>VLOOKUP($B1664,臺指選擇權P_C_Ratios!$A$4:$C$500,3,FALSE)</f>
        <v>#N/A</v>
      </c>
      <c r="W1664" s="41" t="e">
        <f>VLOOKUP($B1664,散戶多空比!$A$6:$L$500,12,FALSE)</f>
        <v>#N/A</v>
      </c>
      <c r="X1664" s="40" t="e">
        <f>VLOOKUP($B1664,期貨大額交易人未沖銷部位!$A$4:$O$499,4,FALSE)</f>
        <v>#N/A</v>
      </c>
      <c r="Y1664" s="40" t="e">
        <f>VLOOKUP($B1664,期貨大額交易人未沖銷部位!$A$4:$O$499,7,FALSE)</f>
        <v>#N/A</v>
      </c>
      <c r="Z1664" s="40" t="e">
        <f>VLOOKUP($B1664,期貨大額交易人未沖銷部位!$A$4:$O$499,10,FALSE)</f>
        <v>#N/A</v>
      </c>
      <c r="AA1664" s="40" t="e">
        <f>VLOOKUP($B1664,期貨大額交易人未沖銷部位!$A$4:$O$499,13,FALSE)</f>
        <v>#N/A</v>
      </c>
      <c r="AB1664" s="40" t="e">
        <f>VLOOKUP($B1664,期貨大額交易人未沖銷部位!$A$4:$O$499,14,FALSE)</f>
        <v>#N/A</v>
      </c>
      <c r="AC1664" s="40" t="e">
        <f>VLOOKUP($B1664,期貨大額交易人未沖銷部位!$A$4:$O$499,15,FALSE)</f>
        <v>#N/A</v>
      </c>
      <c r="AD1664" s="33" t="e">
        <f>VLOOKUP($B1664,三大美股走勢!$A$4:$J$495,4,FALSE)</f>
        <v>#N/A</v>
      </c>
      <c r="AE1664" s="33" t="e">
        <f>VLOOKUP($B1664,三大美股走勢!$A$4:$J$495,7,FALSE)</f>
        <v>#N/A</v>
      </c>
      <c r="AF1664" s="33" t="e">
        <f>VLOOKUP($B1664,三大美股走勢!$A$4:$J$495,10,FALSE)</f>
        <v>#N/A</v>
      </c>
    </row>
    <row r="1665" spans="2:32">
      <c r="B1665" s="32">
        <v>44444</v>
      </c>
      <c r="C1665" s="33" t="e">
        <f>VLOOKUP($B1665,大盤與近月台指!$A$4:$I$499,2,FALSE)</f>
        <v>#N/A</v>
      </c>
      <c r="D1665" s="34" t="e">
        <f>VLOOKUP($B1665,大盤與近月台指!$A$4:$I$499,3,FALSE)</f>
        <v>#N/A</v>
      </c>
      <c r="E1665" s="35" t="e">
        <f>VLOOKUP($B1665,大盤與近月台指!$A$4:$I$499,4,FALSE)</f>
        <v>#N/A</v>
      </c>
      <c r="F1665" s="33" t="e">
        <f>VLOOKUP($B1665,大盤與近月台指!$A$4:$I$499,5,FALSE)</f>
        <v>#N/A</v>
      </c>
      <c r="G1665" s="49" t="e">
        <f>VLOOKUP($B1665,三大法人買賣超!$A$4:$I$500,3,FALSE)</f>
        <v>#N/A</v>
      </c>
      <c r="H1665" s="34" t="e">
        <f>VLOOKUP($B1665,三大法人買賣超!$A$4:$I$500,5,FALSE)</f>
        <v>#N/A</v>
      </c>
      <c r="I1665" s="27" t="e">
        <f>VLOOKUP($B1665,三大法人買賣超!$A$4:$I$500,7,FALSE)</f>
        <v>#N/A</v>
      </c>
      <c r="J1665" s="27" t="e">
        <f>VLOOKUP($B1665,三大法人買賣超!$A$4:$I$500,9,FALSE)</f>
        <v>#N/A</v>
      </c>
      <c r="K1665" s="37">
        <f>新台幣匯率美元指數!B1666</f>
        <v>0</v>
      </c>
      <c r="L1665" s="38">
        <f>新台幣匯率美元指數!C1666</f>
        <v>0</v>
      </c>
      <c r="M1665" s="39">
        <f>新台幣匯率美元指數!D1666</f>
        <v>0</v>
      </c>
      <c r="N1665" s="27" t="e">
        <f>VLOOKUP($B1665,外資期貨未平倉口數!$A$4:$M$499,4,FALSE)</f>
        <v>#N/A</v>
      </c>
      <c r="O1665" s="27" t="e">
        <f>VLOOKUP($B1665,外資期貨未平倉口數!$A$4:$M$499,9,FALSE)</f>
        <v>#N/A</v>
      </c>
      <c r="P1665" s="27" t="e">
        <f>VLOOKUP($B1665,外資期貨未平倉口數!$A$4:$M$499,10,FALSE)</f>
        <v>#N/A</v>
      </c>
      <c r="Q1665" s="27" t="e">
        <f>VLOOKUP($B1665,外資期貨未平倉口數!$A$4:$M$499,11,FALSE)</f>
        <v>#N/A</v>
      </c>
      <c r="R1665" s="64" t="e">
        <f>VLOOKUP($B1665,選擇權未平倉餘額!$A$4:$I$500,6,FALSE)</f>
        <v>#N/A</v>
      </c>
      <c r="S1665" s="64" t="e">
        <f>VLOOKUP($B1665,選擇權未平倉餘額!$A$4:$I$500,7,FALSE)</f>
        <v>#N/A</v>
      </c>
      <c r="T1665" s="64" t="e">
        <f>VLOOKUP($B1665,選擇權未平倉餘額!$A$4:$I$500,8,FALSE)</f>
        <v>#N/A</v>
      </c>
      <c r="U1665" s="64" t="e">
        <f>VLOOKUP($B1665,選擇權未平倉餘額!$A$4:$I$500,9,FALSE)</f>
        <v>#N/A</v>
      </c>
      <c r="V1665" s="39" t="e">
        <f>VLOOKUP($B1665,臺指選擇權P_C_Ratios!$A$4:$C$500,3,FALSE)</f>
        <v>#N/A</v>
      </c>
      <c r="W1665" s="41" t="e">
        <f>VLOOKUP($B1665,散戶多空比!$A$6:$L$500,12,FALSE)</f>
        <v>#N/A</v>
      </c>
      <c r="X1665" s="40" t="e">
        <f>VLOOKUP($B1665,期貨大額交易人未沖銷部位!$A$4:$O$499,4,FALSE)</f>
        <v>#N/A</v>
      </c>
      <c r="Y1665" s="40" t="e">
        <f>VLOOKUP($B1665,期貨大額交易人未沖銷部位!$A$4:$O$499,7,FALSE)</f>
        <v>#N/A</v>
      </c>
      <c r="Z1665" s="40" t="e">
        <f>VLOOKUP($B1665,期貨大額交易人未沖銷部位!$A$4:$O$499,10,FALSE)</f>
        <v>#N/A</v>
      </c>
      <c r="AA1665" s="40" t="e">
        <f>VLOOKUP($B1665,期貨大額交易人未沖銷部位!$A$4:$O$499,13,FALSE)</f>
        <v>#N/A</v>
      </c>
      <c r="AB1665" s="40" t="e">
        <f>VLOOKUP($B1665,期貨大額交易人未沖銷部位!$A$4:$O$499,14,FALSE)</f>
        <v>#N/A</v>
      </c>
      <c r="AC1665" s="40" t="e">
        <f>VLOOKUP($B1665,期貨大額交易人未沖銷部位!$A$4:$O$499,15,FALSE)</f>
        <v>#N/A</v>
      </c>
      <c r="AD1665" s="33" t="e">
        <f>VLOOKUP($B1665,三大美股走勢!$A$4:$J$495,4,FALSE)</f>
        <v>#N/A</v>
      </c>
      <c r="AE1665" s="33" t="e">
        <f>VLOOKUP($B1665,三大美股走勢!$A$4:$J$495,7,FALSE)</f>
        <v>#N/A</v>
      </c>
      <c r="AF1665" s="33" t="e">
        <f>VLOOKUP($B1665,三大美股走勢!$A$4:$J$495,10,FALSE)</f>
        <v>#N/A</v>
      </c>
    </row>
    <row r="1666" spans="2:32">
      <c r="B1666" s="32">
        <v>44445</v>
      </c>
      <c r="C1666" s="33" t="e">
        <f>VLOOKUP($B1666,大盤與近月台指!$A$4:$I$499,2,FALSE)</f>
        <v>#N/A</v>
      </c>
      <c r="D1666" s="34" t="e">
        <f>VLOOKUP($B1666,大盤與近月台指!$A$4:$I$499,3,FALSE)</f>
        <v>#N/A</v>
      </c>
      <c r="E1666" s="35" t="e">
        <f>VLOOKUP($B1666,大盤與近月台指!$A$4:$I$499,4,FALSE)</f>
        <v>#N/A</v>
      </c>
      <c r="F1666" s="33" t="e">
        <f>VLOOKUP($B1666,大盤與近月台指!$A$4:$I$499,5,FALSE)</f>
        <v>#N/A</v>
      </c>
      <c r="G1666" s="49" t="e">
        <f>VLOOKUP($B1666,三大法人買賣超!$A$4:$I$500,3,FALSE)</f>
        <v>#N/A</v>
      </c>
      <c r="H1666" s="34" t="e">
        <f>VLOOKUP($B1666,三大法人買賣超!$A$4:$I$500,5,FALSE)</f>
        <v>#N/A</v>
      </c>
      <c r="I1666" s="27" t="e">
        <f>VLOOKUP($B1666,三大法人買賣超!$A$4:$I$500,7,FALSE)</f>
        <v>#N/A</v>
      </c>
      <c r="J1666" s="27" t="e">
        <f>VLOOKUP($B1666,三大法人買賣超!$A$4:$I$500,9,FALSE)</f>
        <v>#N/A</v>
      </c>
      <c r="K1666" s="37">
        <f>新台幣匯率美元指數!B1667</f>
        <v>0</v>
      </c>
      <c r="L1666" s="38">
        <f>新台幣匯率美元指數!C1667</f>
        <v>0</v>
      </c>
      <c r="M1666" s="39">
        <f>新台幣匯率美元指數!D1667</f>
        <v>0</v>
      </c>
      <c r="N1666" s="27" t="e">
        <f>VLOOKUP($B1666,外資期貨未平倉口數!$A$4:$M$499,4,FALSE)</f>
        <v>#N/A</v>
      </c>
      <c r="O1666" s="27" t="e">
        <f>VLOOKUP($B1666,外資期貨未平倉口數!$A$4:$M$499,9,FALSE)</f>
        <v>#N/A</v>
      </c>
      <c r="P1666" s="27" t="e">
        <f>VLOOKUP($B1666,外資期貨未平倉口數!$A$4:$M$499,10,FALSE)</f>
        <v>#N/A</v>
      </c>
      <c r="Q1666" s="27" t="e">
        <f>VLOOKUP($B1666,外資期貨未平倉口數!$A$4:$M$499,11,FALSE)</f>
        <v>#N/A</v>
      </c>
      <c r="R1666" s="64" t="e">
        <f>VLOOKUP($B1666,選擇權未平倉餘額!$A$4:$I$500,6,FALSE)</f>
        <v>#N/A</v>
      </c>
      <c r="S1666" s="64" t="e">
        <f>VLOOKUP($B1666,選擇權未平倉餘額!$A$4:$I$500,7,FALSE)</f>
        <v>#N/A</v>
      </c>
      <c r="T1666" s="64" t="e">
        <f>VLOOKUP($B1666,選擇權未平倉餘額!$A$4:$I$500,8,FALSE)</f>
        <v>#N/A</v>
      </c>
      <c r="U1666" s="64" t="e">
        <f>VLOOKUP($B1666,選擇權未平倉餘額!$A$4:$I$500,9,FALSE)</f>
        <v>#N/A</v>
      </c>
      <c r="V1666" s="39" t="e">
        <f>VLOOKUP($B1666,臺指選擇權P_C_Ratios!$A$4:$C$500,3,FALSE)</f>
        <v>#N/A</v>
      </c>
      <c r="W1666" s="41" t="e">
        <f>VLOOKUP($B1666,散戶多空比!$A$6:$L$500,12,FALSE)</f>
        <v>#N/A</v>
      </c>
      <c r="X1666" s="40" t="e">
        <f>VLOOKUP($B1666,期貨大額交易人未沖銷部位!$A$4:$O$499,4,FALSE)</f>
        <v>#N/A</v>
      </c>
      <c r="Y1666" s="40" t="e">
        <f>VLOOKUP($B1666,期貨大額交易人未沖銷部位!$A$4:$O$499,7,FALSE)</f>
        <v>#N/A</v>
      </c>
      <c r="Z1666" s="40" t="e">
        <f>VLOOKUP($B1666,期貨大額交易人未沖銷部位!$A$4:$O$499,10,FALSE)</f>
        <v>#N/A</v>
      </c>
      <c r="AA1666" s="40" t="e">
        <f>VLOOKUP($B1666,期貨大額交易人未沖銷部位!$A$4:$O$499,13,FALSE)</f>
        <v>#N/A</v>
      </c>
      <c r="AB1666" s="40" t="e">
        <f>VLOOKUP($B1666,期貨大額交易人未沖銷部位!$A$4:$O$499,14,FALSE)</f>
        <v>#N/A</v>
      </c>
      <c r="AC1666" s="40" t="e">
        <f>VLOOKUP($B1666,期貨大額交易人未沖銷部位!$A$4:$O$499,15,FALSE)</f>
        <v>#N/A</v>
      </c>
      <c r="AD1666" s="33" t="e">
        <f>VLOOKUP($B1666,三大美股走勢!$A$4:$J$495,4,FALSE)</f>
        <v>#N/A</v>
      </c>
      <c r="AE1666" s="33" t="e">
        <f>VLOOKUP($B1666,三大美股走勢!$A$4:$J$495,7,FALSE)</f>
        <v>#N/A</v>
      </c>
      <c r="AF1666" s="33" t="e">
        <f>VLOOKUP($B1666,三大美股走勢!$A$4:$J$495,10,FALSE)</f>
        <v>#N/A</v>
      </c>
    </row>
    <row r="1667" spans="2:32">
      <c r="B1667" s="32">
        <v>44446</v>
      </c>
      <c r="C1667" s="33" t="e">
        <f>VLOOKUP($B1667,大盤與近月台指!$A$4:$I$499,2,FALSE)</f>
        <v>#N/A</v>
      </c>
      <c r="D1667" s="34" t="e">
        <f>VLOOKUP($B1667,大盤與近月台指!$A$4:$I$499,3,FALSE)</f>
        <v>#N/A</v>
      </c>
      <c r="E1667" s="35" t="e">
        <f>VLOOKUP($B1667,大盤與近月台指!$A$4:$I$499,4,FALSE)</f>
        <v>#N/A</v>
      </c>
      <c r="F1667" s="33" t="e">
        <f>VLOOKUP($B1667,大盤與近月台指!$A$4:$I$499,5,FALSE)</f>
        <v>#N/A</v>
      </c>
      <c r="G1667" s="49" t="e">
        <f>VLOOKUP($B1667,三大法人買賣超!$A$4:$I$500,3,FALSE)</f>
        <v>#N/A</v>
      </c>
      <c r="H1667" s="34" t="e">
        <f>VLOOKUP($B1667,三大法人買賣超!$A$4:$I$500,5,FALSE)</f>
        <v>#N/A</v>
      </c>
      <c r="I1667" s="27" t="e">
        <f>VLOOKUP($B1667,三大法人買賣超!$A$4:$I$500,7,FALSE)</f>
        <v>#N/A</v>
      </c>
      <c r="J1667" s="27" t="e">
        <f>VLOOKUP($B1667,三大法人買賣超!$A$4:$I$500,9,FALSE)</f>
        <v>#N/A</v>
      </c>
      <c r="K1667" s="37">
        <f>新台幣匯率美元指數!B1668</f>
        <v>0</v>
      </c>
      <c r="L1667" s="38">
        <f>新台幣匯率美元指數!C1668</f>
        <v>0</v>
      </c>
      <c r="M1667" s="39">
        <f>新台幣匯率美元指數!D1668</f>
        <v>0</v>
      </c>
      <c r="N1667" s="27" t="e">
        <f>VLOOKUP($B1667,外資期貨未平倉口數!$A$4:$M$499,4,FALSE)</f>
        <v>#N/A</v>
      </c>
      <c r="O1667" s="27" t="e">
        <f>VLOOKUP($B1667,外資期貨未平倉口數!$A$4:$M$499,9,FALSE)</f>
        <v>#N/A</v>
      </c>
      <c r="P1667" s="27" t="e">
        <f>VLOOKUP($B1667,外資期貨未平倉口數!$A$4:$M$499,10,FALSE)</f>
        <v>#N/A</v>
      </c>
      <c r="Q1667" s="27" t="e">
        <f>VLOOKUP($B1667,外資期貨未平倉口數!$A$4:$M$499,11,FALSE)</f>
        <v>#N/A</v>
      </c>
      <c r="R1667" s="64" t="e">
        <f>VLOOKUP($B1667,選擇權未平倉餘額!$A$4:$I$500,6,FALSE)</f>
        <v>#N/A</v>
      </c>
      <c r="S1667" s="64" t="e">
        <f>VLOOKUP($B1667,選擇權未平倉餘額!$A$4:$I$500,7,FALSE)</f>
        <v>#N/A</v>
      </c>
      <c r="T1667" s="64" t="e">
        <f>VLOOKUP($B1667,選擇權未平倉餘額!$A$4:$I$500,8,FALSE)</f>
        <v>#N/A</v>
      </c>
      <c r="U1667" s="64" t="e">
        <f>VLOOKUP($B1667,選擇權未平倉餘額!$A$4:$I$500,9,FALSE)</f>
        <v>#N/A</v>
      </c>
      <c r="V1667" s="39" t="e">
        <f>VLOOKUP($B1667,臺指選擇權P_C_Ratios!$A$4:$C$500,3,FALSE)</f>
        <v>#N/A</v>
      </c>
      <c r="W1667" s="41" t="e">
        <f>VLOOKUP($B1667,散戶多空比!$A$6:$L$500,12,FALSE)</f>
        <v>#N/A</v>
      </c>
      <c r="X1667" s="40" t="e">
        <f>VLOOKUP($B1667,期貨大額交易人未沖銷部位!$A$4:$O$499,4,FALSE)</f>
        <v>#N/A</v>
      </c>
      <c r="Y1667" s="40" t="e">
        <f>VLOOKUP($B1667,期貨大額交易人未沖銷部位!$A$4:$O$499,7,FALSE)</f>
        <v>#N/A</v>
      </c>
      <c r="Z1667" s="40" t="e">
        <f>VLOOKUP($B1667,期貨大額交易人未沖銷部位!$A$4:$O$499,10,FALSE)</f>
        <v>#N/A</v>
      </c>
      <c r="AA1667" s="40" t="e">
        <f>VLOOKUP($B1667,期貨大額交易人未沖銷部位!$A$4:$O$499,13,FALSE)</f>
        <v>#N/A</v>
      </c>
      <c r="AB1667" s="40" t="e">
        <f>VLOOKUP($B1667,期貨大額交易人未沖銷部位!$A$4:$O$499,14,FALSE)</f>
        <v>#N/A</v>
      </c>
      <c r="AC1667" s="40" t="e">
        <f>VLOOKUP($B1667,期貨大額交易人未沖銷部位!$A$4:$O$499,15,FALSE)</f>
        <v>#N/A</v>
      </c>
      <c r="AD1667" s="33" t="e">
        <f>VLOOKUP($B1667,三大美股走勢!$A$4:$J$495,4,FALSE)</f>
        <v>#N/A</v>
      </c>
      <c r="AE1667" s="33" t="e">
        <f>VLOOKUP($B1667,三大美股走勢!$A$4:$J$495,7,FALSE)</f>
        <v>#N/A</v>
      </c>
      <c r="AF1667" s="33" t="e">
        <f>VLOOKUP($B1667,三大美股走勢!$A$4:$J$495,10,FALSE)</f>
        <v>#N/A</v>
      </c>
    </row>
    <row r="1668" spans="2:32">
      <c r="B1668" s="32">
        <v>44447</v>
      </c>
      <c r="C1668" s="33" t="e">
        <f>VLOOKUP($B1668,大盤與近月台指!$A$4:$I$499,2,FALSE)</f>
        <v>#N/A</v>
      </c>
      <c r="D1668" s="34" t="e">
        <f>VLOOKUP($B1668,大盤與近月台指!$A$4:$I$499,3,FALSE)</f>
        <v>#N/A</v>
      </c>
      <c r="E1668" s="35" t="e">
        <f>VLOOKUP($B1668,大盤與近月台指!$A$4:$I$499,4,FALSE)</f>
        <v>#N/A</v>
      </c>
      <c r="F1668" s="33" t="e">
        <f>VLOOKUP($B1668,大盤與近月台指!$A$4:$I$499,5,FALSE)</f>
        <v>#N/A</v>
      </c>
      <c r="G1668" s="49" t="e">
        <f>VLOOKUP($B1668,三大法人買賣超!$A$4:$I$500,3,FALSE)</f>
        <v>#N/A</v>
      </c>
      <c r="H1668" s="34" t="e">
        <f>VLOOKUP($B1668,三大法人買賣超!$A$4:$I$500,5,FALSE)</f>
        <v>#N/A</v>
      </c>
      <c r="I1668" s="27" t="e">
        <f>VLOOKUP($B1668,三大法人買賣超!$A$4:$I$500,7,FALSE)</f>
        <v>#N/A</v>
      </c>
      <c r="J1668" s="27" t="e">
        <f>VLOOKUP($B1668,三大法人買賣超!$A$4:$I$500,9,FALSE)</f>
        <v>#N/A</v>
      </c>
      <c r="K1668" s="37">
        <f>新台幣匯率美元指數!B1669</f>
        <v>0</v>
      </c>
      <c r="L1668" s="38">
        <f>新台幣匯率美元指數!C1669</f>
        <v>0</v>
      </c>
      <c r="M1668" s="39">
        <f>新台幣匯率美元指數!D1669</f>
        <v>0</v>
      </c>
      <c r="N1668" s="27" t="e">
        <f>VLOOKUP($B1668,外資期貨未平倉口數!$A$4:$M$499,4,FALSE)</f>
        <v>#N/A</v>
      </c>
      <c r="O1668" s="27" t="e">
        <f>VLOOKUP($B1668,外資期貨未平倉口數!$A$4:$M$499,9,FALSE)</f>
        <v>#N/A</v>
      </c>
      <c r="P1668" s="27" t="e">
        <f>VLOOKUP($B1668,外資期貨未平倉口數!$A$4:$M$499,10,FALSE)</f>
        <v>#N/A</v>
      </c>
      <c r="Q1668" s="27" t="e">
        <f>VLOOKUP($B1668,外資期貨未平倉口數!$A$4:$M$499,11,FALSE)</f>
        <v>#N/A</v>
      </c>
      <c r="R1668" s="64" t="e">
        <f>VLOOKUP($B1668,選擇權未平倉餘額!$A$4:$I$500,6,FALSE)</f>
        <v>#N/A</v>
      </c>
      <c r="S1668" s="64" t="e">
        <f>VLOOKUP($B1668,選擇權未平倉餘額!$A$4:$I$500,7,FALSE)</f>
        <v>#N/A</v>
      </c>
      <c r="T1668" s="64" t="e">
        <f>VLOOKUP($B1668,選擇權未平倉餘額!$A$4:$I$500,8,FALSE)</f>
        <v>#N/A</v>
      </c>
      <c r="U1668" s="64" t="e">
        <f>VLOOKUP($B1668,選擇權未平倉餘額!$A$4:$I$500,9,FALSE)</f>
        <v>#N/A</v>
      </c>
      <c r="V1668" s="39" t="e">
        <f>VLOOKUP($B1668,臺指選擇權P_C_Ratios!$A$4:$C$500,3,FALSE)</f>
        <v>#N/A</v>
      </c>
      <c r="W1668" s="41" t="e">
        <f>VLOOKUP($B1668,散戶多空比!$A$6:$L$500,12,FALSE)</f>
        <v>#N/A</v>
      </c>
      <c r="X1668" s="40" t="e">
        <f>VLOOKUP($B1668,期貨大額交易人未沖銷部位!$A$4:$O$499,4,FALSE)</f>
        <v>#N/A</v>
      </c>
      <c r="Y1668" s="40" t="e">
        <f>VLOOKUP($B1668,期貨大額交易人未沖銷部位!$A$4:$O$499,7,FALSE)</f>
        <v>#N/A</v>
      </c>
      <c r="Z1668" s="40" t="e">
        <f>VLOOKUP($B1668,期貨大額交易人未沖銷部位!$A$4:$O$499,10,FALSE)</f>
        <v>#N/A</v>
      </c>
      <c r="AA1668" s="40" t="e">
        <f>VLOOKUP($B1668,期貨大額交易人未沖銷部位!$A$4:$O$499,13,FALSE)</f>
        <v>#N/A</v>
      </c>
      <c r="AB1668" s="40" t="e">
        <f>VLOOKUP($B1668,期貨大額交易人未沖銷部位!$A$4:$O$499,14,FALSE)</f>
        <v>#N/A</v>
      </c>
      <c r="AC1668" s="40" t="e">
        <f>VLOOKUP($B1668,期貨大額交易人未沖銷部位!$A$4:$O$499,15,FALSE)</f>
        <v>#N/A</v>
      </c>
      <c r="AD1668" s="33" t="e">
        <f>VLOOKUP($B1668,三大美股走勢!$A$4:$J$495,4,FALSE)</f>
        <v>#N/A</v>
      </c>
      <c r="AE1668" s="33" t="e">
        <f>VLOOKUP($B1668,三大美股走勢!$A$4:$J$495,7,FALSE)</f>
        <v>#N/A</v>
      </c>
      <c r="AF1668" s="33" t="e">
        <f>VLOOKUP($B1668,三大美股走勢!$A$4:$J$495,10,FALSE)</f>
        <v>#N/A</v>
      </c>
    </row>
    <row r="1669" spans="2:32">
      <c r="B1669" s="32">
        <v>44448</v>
      </c>
      <c r="C1669" s="33" t="e">
        <f>VLOOKUP($B1669,大盤與近月台指!$A$4:$I$499,2,FALSE)</f>
        <v>#N/A</v>
      </c>
      <c r="D1669" s="34" t="e">
        <f>VLOOKUP($B1669,大盤與近月台指!$A$4:$I$499,3,FALSE)</f>
        <v>#N/A</v>
      </c>
      <c r="E1669" s="35" t="e">
        <f>VLOOKUP($B1669,大盤與近月台指!$A$4:$I$499,4,FALSE)</f>
        <v>#N/A</v>
      </c>
      <c r="F1669" s="33" t="e">
        <f>VLOOKUP($B1669,大盤與近月台指!$A$4:$I$499,5,FALSE)</f>
        <v>#N/A</v>
      </c>
      <c r="G1669" s="49" t="e">
        <f>VLOOKUP($B1669,三大法人買賣超!$A$4:$I$500,3,FALSE)</f>
        <v>#N/A</v>
      </c>
      <c r="H1669" s="34" t="e">
        <f>VLOOKUP($B1669,三大法人買賣超!$A$4:$I$500,5,FALSE)</f>
        <v>#N/A</v>
      </c>
      <c r="I1669" s="27" t="e">
        <f>VLOOKUP($B1669,三大法人買賣超!$A$4:$I$500,7,FALSE)</f>
        <v>#N/A</v>
      </c>
      <c r="J1669" s="27" t="e">
        <f>VLOOKUP($B1669,三大法人買賣超!$A$4:$I$500,9,FALSE)</f>
        <v>#N/A</v>
      </c>
      <c r="K1669" s="37">
        <f>新台幣匯率美元指數!B1670</f>
        <v>0</v>
      </c>
      <c r="L1669" s="38">
        <f>新台幣匯率美元指數!C1670</f>
        <v>0</v>
      </c>
      <c r="M1669" s="39">
        <f>新台幣匯率美元指數!D1670</f>
        <v>0</v>
      </c>
      <c r="N1669" s="27" t="e">
        <f>VLOOKUP($B1669,外資期貨未平倉口數!$A$4:$M$499,4,FALSE)</f>
        <v>#N/A</v>
      </c>
      <c r="O1669" s="27" t="e">
        <f>VLOOKUP($B1669,外資期貨未平倉口數!$A$4:$M$499,9,FALSE)</f>
        <v>#N/A</v>
      </c>
      <c r="P1669" s="27" t="e">
        <f>VLOOKUP($B1669,外資期貨未平倉口數!$A$4:$M$499,10,FALSE)</f>
        <v>#N/A</v>
      </c>
      <c r="Q1669" s="27" t="e">
        <f>VLOOKUP($B1669,外資期貨未平倉口數!$A$4:$M$499,11,FALSE)</f>
        <v>#N/A</v>
      </c>
      <c r="R1669" s="64" t="e">
        <f>VLOOKUP($B1669,選擇權未平倉餘額!$A$4:$I$500,6,FALSE)</f>
        <v>#N/A</v>
      </c>
      <c r="S1669" s="64" t="e">
        <f>VLOOKUP($B1669,選擇權未平倉餘額!$A$4:$I$500,7,FALSE)</f>
        <v>#N/A</v>
      </c>
      <c r="T1669" s="64" t="e">
        <f>VLOOKUP($B1669,選擇權未平倉餘額!$A$4:$I$500,8,FALSE)</f>
        <v>#N/A</v>
      </c>
      <c r="U1669" s="64" t="e">
        <f>VLOOKUP($B1669,選擇權未平倉餘額!$A$4:$I$500,9,FALSE)</f>
        <v>#N/A</v>
      </c>
      <c r="V1669" s="39" t="e">
        <f>VLOOKUP($B1669,臺指選擇權P_C_Ratios!$A$4:$C$500,3,FALSE)</f>
        <v>#N/A</v>
      </c>
      <c r="W1669" s="41" t="e">
        <f>VLOOKUP($B1669,散戶多空比!$A$6:$L$500,12,FALSE)</f>
        <v>#N/A</v>
      </c>
      <c r="X1669" s="40" t="e">
        <f>VLOOKUP($B1669,期貨大額交易人未沖銷部位!$A$4:$O$499,4,FALSE)</f>
        <v>#N/A</v>
      </c>
      <c r="Y1669" s="40" t="e">
        <f>VLOOKUP($B1669,期貨大額交易人未沖銷部位!$A$4:$O$499,7,FALSE)</f>
        <v>#N/A</v>
      </c>
      <c r="Z1669" s="40" t="e">
        <f>VLOOKUP($B1669,期貨大額交易人未沖銷部位!$A$4:$O$499,10,FALSE)</f>
        <v>#N/A</v>
      </c>
      <c r="AA1669" s="40" t="e">
        <f>VLOOKUP($B1669,期貨大額交易人未沖銷部位!$A$4:$O$499,13,FALSE)</f>
        <v>#N/A</v>
      </c>
      <c r="AB1669" s="40" t="e">
        <f>VLOOKUP($B1669,期貨大額交易人未沖銷部位!$A$4:$O$499,14,FALSE)</f>
        <v>#N/A</v>
      </c>
      <c r="AC1669" s="40" t="e">
        <f>VLOOKUP($B1669,期貨大額交易人未沖銷部位!$A$4:$O$499,15,FALSE)</f>
        <v>#N/A</v>
      </c>
      <c r="AD1669" s="33" t="e">
        <f>VLOOKUP($B1669,三大美股走勢!$A$4:$J$495,4,FALSE)</f>
        <v>#N/A</v>
      </c>
      <c r="AE1669" s="33" t="e">
        <f>VLOOKUP($B1669,三大美股走勢!$A$4:$J$495,7,FALSE)</f>
        <v>#N/A</v>
      </c>
      <c r="AF1669" s="33" t="e">
        <f>VLOOKUP($B1669,三大美股走勢!$A$4:$J$495,10,FALSE)</f>
        <v>#N/A</v>
      </c>
    </row>
    <row r="1670" spans="2:32">
      <c r="B1670" s="32">
        <v>44449</v>
      </c>
      <c r="C1670" s="33" t="e">
        <f>VLOOKUP($B1670,大盤與近月台指!$A$4:$I$499,2,FALSE)</f>
        <v>#N/A</v>
      </c>
      <c r="D1670" s="34" t="e">
        <f>VLOOKUP($B1670,大盤與近月台指!$A$4:$I$499,3,FALSE)</f>
        <v>#N/A</v>
      </c>
      <c r="E1670" s="35" t="e">
        <f>VLOOKUP($B1670,大盤與近月台指!$A$4:$I$499,4,FALSE)</f>
        <v>#N/A</v>
      </c>
      <c r="F1670" s="33" t="e">
        <f>VLOOKUP($B1670,大盤與近月台指!$A$4:$I$499,5,FALSE)</f>
        <v>#N/A</v>
      </c>
      <c r="G1670" s="49" t="e">
        <f>VLOOKUP($B1670,三大法人買賣超!$A$4:$I$500,3,FALSE)</f>
        <v>#N/A</v>
      </c>
      <c r="H1670" s="34" t="e">
        <f>VLOOKUP($B1670,三大法人買賣超!$A$4:$I$500,5,FALSE)</f>
        <v>#N/A</v>
      </c>
      <c r="I1670" s="27" t="e">
        <f>VLOOKUP($B1670,三大法人買賣超!$A$4:$I$500,7,FALSE)</f>
        <v>#N/A</v>
      </c>
      <c r="J1670" s="27" t="e">
        <f>VLOOKUP($B1670,三大法人買賣超!$A$4:$I$500,9,FALSE)</f>
        <v>#N/A</v>
      </c>
      <c r="K1670" s="37">
        <f>新台幣匯率美元指數!B1671</f>
        <v>0</v>
      </c>
      <c r="L1670" s="38">
        <f>新台幣匯率美元指數!C1671</f>
        <v>0</v>
      </c>
      <c r="M1670" s="39">
        <f>新台幣匯率美元指數!D1671</f>
        <v>0</v>
      </c>
      <c r="N1670" s="27" t="e">
        <f>VLOOKUP($B1670,外資期貨未平倉口數!$A$4:$M$499,4,FALSE)</f>
        <v>#N/A</v>
      </c>
      <c r="O1670" s="27" t="e">
        <f>VLOOKUP($B1670,外資期貨未平倉口數!$A$4:$M$499,9,FALSE)</f>
        <v>#N/A</v>
      </c>
      <c r="P1670" s="27" t="e">
        <f>VLOOKUP($B1670,外資期貨未平倉口數!$A$4:$M$499,10,FALSE)</f>
        <v>#N/A</v>
      </c>
      <c r="Q1670" s="27" t="e">
        <f>VLOOKUP($B1670,外資期貨未平倉口數!$A$4:$M$499,11,FALSE)</f>
        <v>#N/A</v>
      </c>
      <c r="R1670" s="64" t="e">
        <f>VLOOKUP($B1670,選擇權未平倉餘額!$A$4:$I$500,6,FALSE)</f>
        <v>#N/A</v>
      </c>
      <c r="S1670" s="64" t="e">
        <f>VLOOKUP($B1670,選擇權未平倉餘額!$A$4:$I$500,7,FALSE)</f>
        <v>#N/A</v>
      </c>
      <c r="T1670" s="64" t="e">
        <f>VLOOKUP($B1670,選擇權未平倉餘額!$A$4:$I$500,8,FALSE)</f>
        <v>#N/A</v>
      </c>
      <c r="U1670" s="64" t="e">
        <f>VLOOKUP($B1670,選擇權未平倉餘額!$A$4:$I$500,9,FALSE)</f>
        <v>#N/A</v>
      </c>
      <c r="V1670" s="39" t="e">
        <f>VLOOKUP($B1670,臺指選擇權P_C_Ratios!$A$4:$C$500,3,FALSE)</f>
        <v>#N/A</v>
      </c>
      <c r="W1670" s="41" t="e">
        <f>VLOOKUP($B1670,散戶多空比!$A$6:$L$500,12,FALSE)</f>
        <v>#N/A</v>
      </c>
      <c r="X1670" s="40" t="e">
        <f>VLOOKUP($B1670,期貨大額交易人未沖銷部位!$A$4:$O$499,4,FALSE)</f>
        <v>#N/A</v>
      </c>
      <c r="Y1670" s="40" t="e">
        <f>VLOOKUP($B1670,期貨大額交易人未沖銷部位!$A$4:$O$499,7,FALSE)</f>
        <v>#N/A</v>
      </c>
      <c r="Z1670" s="40" t="e">
        <f>VLOOKUP($B1670,期貨大額交易人未沖銷部位!$A$4:$O$499,10,FALSE)</f>
        <v>#N/A</v>
      </c>
      <c r="AA1670" s="40" t="e">
        <f>VLOOKUP($B1670,期貨大額交易人未沖銷部位!$A$4:$O$499,13,FALSE)</f>
        <v>#N/A</v>
      </c>
      <c r="AB1670" s="40" t="e">
        <f>VLOOKUP($B1670,期貨大額交易人未沖銷部位!$A$4:$O$499,14,FALSE)</f>
        <v>#N/A</v>
      </c>
      <c r="AC1670" s="40" t="e">
        <f>VLOOKUP($B1670,期貨大額交易人未沖銷部位!$A$4:$O$499,15,FALSE)</f>
        <v>#N/A</v>
      </c>
      <c r="AD1670" s="33" t="e">
        <f>VLOOKUP($B1670,三大美股走勢!$A$4:$J$495,4,FALSE)</f>
        <v>#N/A</v>
      </c>
      <c r="AE1670" s="33" t="e">
        <f>VLOOKUP($B1670,三大美股走勢!$A$4:$J$495,7,FALSE)</f>
        <v>#N/A</v>
      </c>
      <c r="AF1670" s="33" t="e">
        <f>VLOOKUP($B1670,三大美股走勢!$A$4:$J$495,10,FALSE)</f>
        <v>#N/A</v>
      </c>
    </row>
    <row r="1671" spans="2:32">
      <c r="B1671" s="32">
        <v>44450</v>
      </c>
      <c r="C1671" s="33" t="e">
        <f>VLOOKUP($B1671,大盤與近月台指!$A$4:$I$499,2,FALSE)</f>
        <v>#N/A</v>
      </c>
      <c r="D1671" s="34" t="e">
        <f>VLOOKUP($B1671,大盤與近月台指!$A$4:$I$499,3,FALSE)</f>
        <v>#N/A</v>
      </c>
      <c r="E1671" s="35" t="e">
        <f>VLOOKUP($B1671,大盤與近月台指!$A$4:$I$499,4,FALSE)</f>
        <v>#N/A</v>
      </c>
      <c r="F1671" s="33" t="e">
        <f>VLOOKUP($B1671,大盤與近月台指!$A$4:$I$499,5,FALSE)</f>
        <v>#N/A</v>
      </c>
      <c r="G1671" s="49" t="e">
        <f>VLOOKUP($B1671,三大法人買賣超!$A$4:$I$500,3,FALSE)</f>
        <v>#N/A</v>
      </c>
      <c r="H1671" s="34" t="e">
        <f>VLOOKUP($B1671,三大法人買賣超!$A$4:$I$500,5,FALSE)</f>
        <v>#N/A</v>
      </c>
      <c r="I1671" s="27" t="e">
        <f>VLOOKUP($B1671,三大法人買賣超!$A$4:$I$500,7,FALSE)</f>
        <v>#N/A</v>
      </c>
      <c r="J1671" s="27" t="e">
        <f>VLOOKUP($B1671,三大法人買賣超!$A$4:$I$500,9,FALSE)</f>
        <v>#N/A</v>
      </c>
      <c r="K1671" s="37">
        <f>新台幣匯率美元指數!B1672</f>
        <v>0</v>
      </c>
      <c r="L1671" s="38">
        <f>新台幣匯率美元指數!C1672</f>
        <v>0</v>
      </c>
      <c r="M1671" s="39">
        <f>新台幣匯率美元指數!D1672</f>
        <v>0</v>
      </c>
      <c r="N1671" s="27" t="e">
        <f>VLOOKUP($B1671,外資期貨未平倉口數!$A$4:$M$499,4,FALSE)</f>
        <v>#N/A</v>
      </c>
      <c r="O1671" s="27" t="e">
        <f>VLOOKUP($B1671,外資期貨未平倉口數!$A$4:$M$499,9,FALSE)</f>
        <v>#N/A</v>
      </c>
      <c r="P1671" s="27" t="e">
        <f>VLOOKUP($B1671,外資期貨未平倉口數!$A$4:$M$499,10,FALSE)</f>
        <v>#N/A</v>
      </c>
      <c r="Q1671" s="27" t="e">
        <f>VLOOKUP($B1671,外資期貨未平倉口數!$A$4:$M$499,11,FALSE)</f>
        <v>#N/A</v>
      </c>
      <c r="R1671" s="64" t="e">
        <f>VLOOKUP($B1671,選擇權未平倉餘額!$A$4:$I$500,6,FALSE)</f>
        <v>#N/A</v>
      </c>
      <c r="S1671" s="64" t="e">
        <f>VLOOKUP($B1671,選擇權未平倉餘額!$A$4:$I$500,7,FALSE)</f>
        <v>#N/A</v>
      </c>
      <c r="T1671" s="64" t="e">
        <f>VLOOKUP($B1671,選擇權未平倉餘額!$A$4:$I$500,8,FALSE)</f>
        <v>#N/A</v>
      </c>
      <c r="U1671" s="64" t="e">
        <f>VLOOKUP($B1671,選擇權未平倉餘額!$A$4:$I$500,9,FALSE)</f>
        <v>#N/A</v>
      </c>
      <c r="V1671" s="39" t="e">
        <f>VLOOKUP($B1671,臺指選擇權P_C_Ratios!$A$4:$C$500,3,FALSE)</f>
        <v>#N/A</v>
      </c>
      <c r="W1671" s="41" t="e">
        <f>VLOOKUP($B1671,散戶多空比!$A$6:$L$500,12,FALSE)</f>
        <v>#N/A</v>
      </c>
      <c r="X1671" s="40" t="e">
        <f>VLOOKUP($B1671,期貨大額交易人未沖銷部位!$A$4:$O$499,4,FALSE)</f>
        <v>#N/A</v>
      </c>
      <c r="Y1671" s="40" t="e">
        <f>VLOOKUP($B1671,期貨大額交易人未沖銷部位!$A$4:$O$499,7,FALSE)</f>
        <v>#N/A</v>
      </c>
      <c r="Z1671" s="40" t="e">
        <f>VLOOKUP($B1671,期貨大額交易人未沖銷部位!$A$4:$O$499,10,FALSE)</f>
        <v>#N/A</v>
      </c>
      <c r="AA1671" s="40" t="e">
        <f>VLOOKUP($B1671,期貨大額交易人未沖銷部位!$A$4:$O$499,13,FALSE)</f>
        <v>#N/A</v>
      </c>
      <c r="AB1671" s="40" t="e">
        <f>VLOOKUP($B1671,期貨大額交易人未沖銷部位!$A$4:$O$499,14,FALSE)</f>
        <v>#N/A</v>
      </c>
      <c r="AC1671" s="40" t="e">
        <f>VLOOKUP($B1671,期貨大額交易人未沖銷部位!$A$4:$O$499,15,FALSE)</f>
        <v>#N/A</v>
      </c>
      <c r="AD1671" s="33" t="e">
        <f>VLOOKUP($B1671,三大美股走勢!$A$4:$J$495,4,FALSE)</f>
        <v>#N/A</v>
      </c>
      <c r="AE1671" s="33" t="e">
        <f>VLOOKUP($B1671,三大美股走勢!$A$4:$J$495,7,FALSE)</f>
        <v>#N/A</v>
      </c>
      <c r="AF1671" s="33" t="e">
        <f>VLOOKUP($B1671,三大美股走勢!$A$4:$J$495,10,FALSE)</f>
        <v>#N/A</v>
      </c>
    </row>
    <row r="1672" spans="2:32">
      <c r="B1672" s="32">
        <v>44451</v>
      </c>
      <c r="C1672" s="33" t="e">
        <f>VLOOKUP($B1672,大盤與近月台指!$A$4:$I$499,2,FALSE)</f>
        <v>#N/A</v>
      </c>
      <c r="D1672" s="34" t="e">
        <f>VLOOKUP($B1672,大盤與近月台指!$A$4:$I$499,3,FALSE)</f>
        <v>#N/A</v>
      </c>
      <c r="E1672" s="35" t="e">
        <f>VLOOKUP($B1672,大盤與近月台指!$A$4:$I$499,4,FALSE)</f>
        <v>#N/A</v>
      </c>
      <c r="F1672" s="33" t="e">
        <f>VLOOKUP($B1672,大盤與近月台指!$A$4:$I$499,5,FALSE)</f>
        <v>#N/A</v>
      </c>
      <c r="G1672" s="49" t="e">
        <f>VLOOKUP($B1672,三大法人買賣超!$A$4:$I$500,3,FALSE)</f>
        <v>#N/A</v>
      </c>
      <c r="H1672" s="34" t="e">
        <f>VLOOKUP($B1672,三大法人買賣超!$A$4:$I$500,5,FALSE)</f>
        <v>#N/A</v>
      </c>
      <c r="I1672" s="27" t="e">
        <f>VLOOKUP($B1672,三大法人買賣超!$A$4:$I$500,7,FALSE)</f>
        <v>#N/A</v>
      </c>
      <c r="J1672" s="27" t="e">
        <f>VLOOKUP($B1672,三大法人買賣超!$A$4:$I$500,9,FALSE)</f>
        <v>#N/A</v>
      </c>
      <c r="K1672" s="37">
        <f>新台幣匯率美元指數!B1673</f>
        <v>0</v>
      </c>
      <c r="L1672" s="38">
        <f>新台幣匯率美元指數!C1673</f>
        <v>0</v>
      </c>
      <c r="M1672" s="39">
        <f>新台幣匯率美元指數!D1673</f>
        <v>0</v>
      </c>
      <c r="N1672" s="27" t="e">
        <f>VLOOKUP($B1672,外資期貨未平倉口數!$A$4:$M$499,4,FALSE)</f>
        <v>#N/A</v>
      </c>
      <c r="O1672" s="27" t="e">
        <f>VLOOKUP($B1672,外資期貨未平倉口數!$A$4:$M$499,9,FALSE)</f>
        <v>#N/A</v>
      </c>
      <c r="P1672" s="27" t="e">
        <f>VLOOKUP($B1672,外資期貨未平倉口數!$A$4:$M$499,10,FALSE)</f>
        <v>#N/A</v>
      </c>
      <c r="Q1672" s="27" t="e">
        <f>VLOOKUP($B1672,外資期貨未平倉口數!$A$4:$M$499,11,FALSE)</f>
        <v>#N/A</v>
      </c>
      <c r="R1672" s="64" t="e">
        <f>VLOOKUP($B1672,選擇權未平倉餘額!$A$4:$I$500,6,FALSE)</f>
        <v>#N/A</v>
      </c>
      <c r="S1672" s="64" t="e">
        <f>VLOOKUP($B1672,選擇權未平倉餘額!$A$4:$I$500,7,FALSE)</f>
        <v>#N/A</v>
      </c>
      <c r="T1672" s="64" t="e">
        <f>VLOOKUP($B1672,選擇權未平倉餘額!$A$4:$I$500,8,FALSE)</f>
        <v>#N/A</v>
      </c>
      <c r="U1672" s="64" t="e">
        <f>VLOOKUP($B1672,選擇權未平倉餘額!$A$4:$I$500,9,FALSE)</f>
        <v>#N/A</v>
      </c>
      <c r="V1672" s="39" t="e">
        <f>VLOOKUP($B1672,臺指選擇權P_C_Ratios!$A$4:$C$500,3,FALSE)</f>
        <v>#N/A</v>
      </c>
      <c r="W1672" s="41" t="e">
        <f>VLOOKUP($B1672,散戶多空比!$A$6:$L$500,12,FALSE)</f>
        <v>#N/A</v>
      </c>
      <c r="X1672" s="40" t="e">
        <f>VLOOKUP($B1672,期貨大額交易人未沖銷部位!$A$4:$O$499,4,FALSE)</f>
        <v>#N/A</v>
      </c>
      <c r="Y1672" s="40" t="e">
        <f>VLOOKUP($B1672,期貨大額交易人未沖銷部位!$A$4:$O$499,7,FALSE)</f>
        <v>#N/A</v>
      </c>
      <c r="Z1672" s="40" t="e">
        <f>VLOOKUP($B1672,期貨大額交易人未沖銷部位!$A$4:$O$499,10,FALSE)</f>
        <v>#N/A</v>
      </c>
      <c r="AA1672" s="40" t="e">
        <f>VLOOKUP($B1672,期貨大額交易人未沖銷部位!$A$4:$O$499,13,FALSE)</f>
        <v>#N/A</v>
      </c>
      <c r="AB1672" s="40" t="e">
        <f>VLOOKUP($B1672,期貨大額交易人未沖銷部位!$A$4:$O$499,14,FALSE)</f>
        <v>#N/A</v>
      </c>
      <c r="AC1672" s="40" t="e">
        <f>VLOOKUP($B1672,期貨大額交易人未沖銷部位!$A$4:$O$499,15,FALSE)</f>
        <v>#N/A</v>
      </c>
      <c r="AD1672" s="33" t="e">
        <f>VLOOKUP($B1672,三大美股走勢!$A$4:$J$495,4,FALSE)</f>
        <v>#N/A</v>
      </c>
      <c r="AE1672" s="33" t="e">
        <f>VLOOKUP($B1672,三大美股走勢!$A$4:$J$495,7,FALSE)</f>
        <v>#N/A</v>
      </c>
      <c r="AF1672" s="33" t="e">
        <f>VLOOKUP($B1672,三大美股走勢!$A$4:$J$495,10,FALSE)</f>
        <v>#N/A</v>
      </c>
    </row>
    <row r="1673" spans="2:32">
      <c r="B1673" s="32">
        <v>44452</v>
      </c>
      <c r="C1673" s="33" t="e">
        <f>VLOOKUP($B1673,大盤與近月台指!$A$4:$I$499,2,FALSE)</f>
        <v>#N/A</v>
      </c>
      <c r="D1673" s="34" t="e">
        <f>VLOOKUP($B1673,大盤與近月台指!$A$4:$I$499,3,FALSE)</f>
        <v>#N/A</v>
      </c>
      <c r="E1673" s="35" t="e">
        <f>VLOOKUP($B1673,大盤與近月台指!$A$4:$I$499,4,FALSE)</f>
        <v>#N/A</v>
      </c>
      <c r="F1673" s="33" t="e">
        <f>VLOOKUP($B1673,大盤與近月台指!$A$4:$I$499,5,FALSE)</f>
        <v>#N/A</v>
      </c>
      <c r="G1673" s="49" t="e">
        <f>VLOOKUP($B1673,三大法人買賣超!$A$4:$I$500,3,FALSE)</f>
        <v>#N/A</v>
      </c>
      <c r="H1673" s="34" t="e">
        <f>VLOOKUP($B1673,三大法人買賣超!$A$4:$I$500,5,FALSE)</f>
        <v>#N/A</v>
      </c>
      <c r="I1673" s="27" t="e">
        <f>VLOOKUP($B1673,三大法人買賣超!$A$4:$I$500,7,FALSE)</f>
        <v>#N/A</v>
      </c>
      <c r="J1673" s="27" t="e">
        <f>VLOOKUP($B1673,三大法人買賣超!$A$4:$I$500,9,FALSE)</f>
        <v>#N/A</v>
      </c>
      <c r="K1673" s="37">
        <f>新台幣匯率美元指數!B1674</f>
        <v>0</v>
      </c>
      <c r="L1673" s="38">
        <f>新台幣匯率美元指數!C1674</f>
        <v>0</v>
      </c>
      <c r="M1673" s="39">
        <f>新台幣匯率美元指數!D1674</f>
        <v>0</v>
      </c>
      <c r="N1673" s="27" t="e">
        <f>VLOOKUP($B1673,外資期貨未平倉口數!$A$4:$M$499,4,FALSE)</f>
        <v>#N/A</v>
      </c>
      <c r="O1673" s="27" t="e">
        <f>VLOOKUP($B1673,外資期貨未平倉口數!$A$4:$M$499,9,FALSE)</f>
        <v>#N/A</v>
      </c>
      <c r="P1673" s="27" t="e">
        <f>VLOOKUP($B1673,外資期貨未平倉口數!$A$4:$M$499,10,FALSE)</f>
        <v>#N/A</v>
      </c>
      <c r="Q1673" s="27" t="e">
        <f>VLOOKUP($B1673,外資期貨未平倉口數!$A$4:$M$499,11,FALSE)</f>
        <v>#N/A</v>
      </c>
      <c r="R1673" s="64" t="e">
        <f>VLOOKUP($B1673,選擇權未平倉餘額!$A$4:$I$500,6,FALSE)</f>
        <v>#N/A</v>
      </c>
      <c r="S1673" s="64" t="e">
        <f>VLOOKUP($B1673,選擇權未平倉餘額!$A$4:$I$500,7,FALSE)</f>
        <v>#N/A</v>
      </c>
      <c r="T1673" s="64" t="e">
        <f>VLOOKUP($B1673,選擇權未平倉餘額!$A$4:$I$500,8,FALSE)</f>
        <v>#N/A</v>
      </c>
      <c r="U1673" s="64" t="e">
        <f>VLOOKUP($B1673,選擇權未平倉餘額!$A$4:$I$500,9,FALSE)</f>
        <v>#N/A</v>
      </c>
      <c r="V1673" s="39" t="e">
        <f>VLOOKUP($B1673,臺指選擇權P_C_Ratios!$A$4:$C$500,3,FALSE)</f>
        <v>#N/A</v>
      </c>
      <c r="W1673" s="41" t="e">
        <f>VLOOKUP($B1673,散戶多空比!$A$6:$L$500,12,FALSE)</f>
        <v>#N/A</v>
      </c>
      <c r="X1673" s="40" t="e">
        <f>VLOOKUP($B1673,期貨大額交易人未沖銷部位!$A$4:$O$499,4,FALSE)</f>
        <v>#N/A</v>
      </c>
      <c r="Y1673" s="40" t="e">
        <f>VLOOKUP($B1673,期貨大額交易人未沖銷部位!$A$4:$O$499,7,FALSE)</f>
        <v>#N/A</v>
      </c>
      <c r="Z1673" s="40" t="e">
        <f>VLOOKUP($B1673,期貨大額交易人未沖銷部位!$A$4:$O$499,10,FALSE)</f>
        <v>#N/A</v>
      </c>
      <c r="AA1673" s="40" t="e">
        <f>VLOOKUP($B1673,期貨大額交易人未沖銷部位!$A$4:$O$499,13,FALSE)</f>
        <v>#N/A</v>
      </c>
      <c r="AB1673" s="40" t="e">
        <f>VLOOKUP($B1673,期貨大額交易人未沖銷部位!$A$4:$O$499,14,FALSE)</f>
        <v>#N/A</v>
      </c>
      <c r="AC1673" s="40" t="e">
        <f>VLOOKUP($B1673,期貨大額交易人未沖銷部位!$A$4:$O$499,15,FALSE)</f>
        <v>#N/A</v>
      </c>
      <c r="AD1673" s="33" t="e">
        <f>VLOOKUP($B1673,三大美股走勢!$A$4:$J$495,4,FALSE)</f>
        <v>#N/A</v>
      </c>
      <c r="AE1673" s="33" t="e">
        <f>VLOOKUP($B1673,三大美股走勢!$A$4:$J$495,7,FALSE)</f>
        <v>#N/A</v>
      </c>
      <c r="AF1673" s="33" t="e">
        <f>VLOOKUP($B1673,三大美股走勢!$A$4:$J$495,10,FALSE)</f>
        <v>#N/A</v>
      </c>
    </row>
    <row r="1674" spans="2:32">
      <c r="B1674" s="32">
        <v>44453</v>
      </c>
      <c r="C1674" s="33" t="e">
        <f>VLOOKUP($B1674,大盤與近月台指!$A$4:$I$499,2,FALSE)</f>
        <v>#N/A</v>
      </c>
      <c r="D1674" s="34" t="e">
        <f>VLOOKUP($B1674,大盤與近月台指!$A$4:$I$499,3,FALSE)</f>
        <v>#N/A</v>
      </c>
      <c r="E1674" s="35" t="e">
        <f>VLOOKUP($B1674,大盤與近月台指!$A$4:$I$499,4,FALSE)</f>
        <v>#N/A</v>
      </c>
      <c r="F1674" s="33" t="e">
        <f>VLOOKUP($B1674,大盤與近月台指!$A$4:$I$499,5,FALSE)</f>
        <v>#N/A</v>
      </c>
      <c r="G1674" s="49" t="e">
        <f>VLOOKUP($B1674,三大法人買賣超!$A$4:$I$500,3,FALSE)</f>
        <v>#N/A</v>
      </c>
      <c r="H1674" s="34" t="e">
        <f>VLOOKUP($B1674,三大法人買賣超!$A$4:$I$500,5,FALSE)</f>
        <v>#N/A</v>
      </c>
      <c r="I1674" s="27" t="e">
        <f>VLOOKUP($B1674,三大法人買賣超!$A$4:$I$500,7,FALSE)</f>
        <v>#N/A</v>
      </c>
      <c r="J1674" s="27" t="e">
        <f>VLOOKUP($B1674,三大法人買賣超!$A$4:$I$500,9,FALSE)</f>
        <v>#N/A</v>
      </c>
      <c r="K1674" s="37">
        <f>新台幣匯率美元指數!B1675</f>
        <v>0</v>
      </c>
      <c r="L1674" s="38">
        <f>新台幣匯率美元指數!C1675</f>
        <v>0</v>
      </c>
      <c r="M1674" s="39">
        <f>新台幣匯率美元指數!D1675</f>
        <v>0</v>
      </c>
      <c r="N1674" s="27" t="e">
        <f>VLOOKUP($B1674,外資期貨未平倉口數!$A$4:$M$499,4,FALSE)</f>
        <v>#N/A</v>
      </c>
      <c r="O1674" s="27" t="e">
        <f>VLOOKUP($B1674,外資期貨未平倉口數!$A$4:$M$499,9,FALSE)</f>
        <v>#N/A</v>
      </c>
      <c r="P1674" s="27" t="e">
        <f>VLOOKUP($B1674,外資期貨未平倉口數!$A$4:$M$499,10,FALSE)</f>
        <v>#N/A</v>
      </c>
      <c r="Q1674" s="27" t="e">
        <f>VLOOKUP($B1674,外資期貨未平倉口數!$A$4:$M$499,11,FALSE)</f>
        <v>#N/A</v>
      </c>
      <c r="R1674" s="64" t="e">
        <f>VLOOKUP($B1674,選擇權未平倉餘額!$A$4:$I$500,6,FALSE)</f>
        <v>#N/A</v>
      </c>
      <c r="S1674" s="64" t="e">
        <f>VLOOKUP($B1674,選擇權未平倉餘額!$A$4:$I$500,7,FALSE)</f>
        <v>#N/A</v>
      </c>
      <c r="T1674" s="64" t="e">
        <f>VLOOKUP($B1674,選擇權未平倉餘額!$A$4:$I$500,8,FALSE)</f>
        <v>#N/A</v>
      </c>
      <c r="U1674" s="64" t="e">
        <f>VLOOKUP($B1674,選擇權未平倉餘額!$A$4:$I$500,9,FALSE)</f>
        <v>#N/A</v>
      </c>
      <c r="V1674" s="39" t="e">
        <f>VLOOKUP($B1674,臺指選擇權P_C_Ratios!$A$4:$C$500,3,FALSE)</f>
        <v>#N/A</v>
      </c>
      <c r="W1674" s="41" t="e">
        <f>VLOOKUP($B1674,散戶多空比!$A$6:$L$500,12,FALSE)</f>
        <v>#N/A</v>
      </c>
      <c r="X1674" s="40" t="e">
        <f>VLOOKUP($B1674,期貨大額交易人未沖銷部位!$A$4:$O$499,4,FALSE)</f>
        <v>#N/A</v>
      </c>
      <c r="Y1674" s="40" t="e">
        <f>VLOOKUP($B1674,期貨大額交易人未沖銷部位!$A$4:$O$499,7,FALSE)</f>
        <v>#N/A</v>
      </c>
      <c r="Z1674" s="40" t="e">
        <f>VLOOKUP($B1674,期貨大額交易人未沖銷部位!$A$4:$O$499,10,FALSE)</f>
        <v>#N/A</v>
      </c>
      <c r="AA1674" s="40" t="e">
        <f>VLOOKUP($B1674,期貨大額交易人未沖銷部位!$A$4:$O$499,13,FALSE)</f>
        <v>#N/A</v>
      </c>
      <c r="AB1674" s="40" t="e">
        <f>VLOOKUP($B1674,期貨大額交易人未沖銷部位!$A$4:$O$499,14,FALSE)</f>
        <v>#N/A</v>
      </c>
      <c r="AC1674" s="40" t="e">
        <f>VLOOKUP($B1674,期貨大額交易人未沖銷部位!$A$4:$O$499,15,FALSE)</f>
        <v>#N/A</v>
      </c>
      <c r="AD1674" s="33" t="e">
        <f>VLOOKUP($B1674,三大美股走勢!$A$4:$J$495,4,FALSE)</f>
        <v>#N/A</v>
      </c>
      <c r="AE1674" s="33" t="e">
        <f>VLOOKUP($B1674,三大美股走勢!$A$4:$J$495,7,FALSE)</f>
        <v>#N/A</v>
      </c>
      <c r="AF1674" s="33" t="e">
        <f>VLOOKUP($B1674,三大美股走勢!$A$4:$J$495,10,FALSE)</f>
        <v>#N/A</v>
      </c>
    </row>
    <row r="1675" spans="2:32">
      <c r="B1675" s="32">
        <v>44454</v>
      </c>
      <c r="C1675" s="33" t="e">
        <f>VLOOKUP($B1675,大盤與近月台指!$A$4:$I$499,2,FALSE)</f>
        <v>#N/A</v>
      </c>
      <c r="D1675" s="34" t="e">
        <f>VLOOKUP($B1675,大盤與近月台指!$A$4:$I$499,3,FALSE)</f>
        <v>#N/A</v>
      </c>
      <c r="E1675" s="35" t="e">
        <f>VLOOKUP($B1675,大盤與近月台指!$A$4:$I$499,4,FALSE)</f>
        <v>#N/A</v>
      </c>
      <c r="F1675" s="33" t="e">
        <f>VLOOKUP($B1675,大盤與近月台指!$A$4:$I$499,5,FALSE)</f>
        <v>#N/A</v>
      </c>
      <c r="G1675" s="49" t="e">
        <f>VLOOKUP($B1675,三大法人買賣超!$A$4:$I$500,3,FALSE)</f>
        <v>#N/A</v>
      </c>
      <c r="H1675" s="34" t="e">
        <f>VLOOKUP($B1675,三大法人買賣超!$A$4:$I$500,5,FALSE)</f>
        <v>#N/A</v>
      </c>
      <c r="I1675" s="27" t="e">
        <f>VLOOKUP($B1675,三大法人買賣超!$A$4:$I$500,7,FALSE)</f>
        <v>#N/A</v>
      </c>
      <c r="J1675" s="27" t="e">
        <f>VLOOKUP($B1675,三大法人買賣超!$A$4:$I$500,9,FALSE)</f>
        <v>#N/A</v>
      </c>
      <c r="K1675" s="37">
        <f>新台幣匯率美元指數!B1676</f>
        <v>0</v>
      </c>
      <c r="L1675" s="38">
        <f>新台幣匯率美元指數!C1676</f>
        <v>0</v>
      </c>
      <c r="M1675" s="39">
        <f>新台幣匯率美元指數!D1676</f>
        <v>0</v>
      </c>
      <c r="N1675" s="27" t="e">
        <f>VLOOKUP($B1675,外資期貨未平倉口數!$A$4:$M$499,4,FALSE)</f>
        <v>#N/A</v>
      </c>
      <c r="O1675" s="27" t="e">
        <f>VLOOKUP($B1675,外資期貨未平倉口數!$A$4:$M$499,9,FALSE)</f>
        <v>#N/A</v>
      </c>
      <c r="P1675" s="27" t="e">
        <f>VLOOKUP($B1675,外資期貨未平倉口數!$A$4:$M$499,10,FALSE)</f>
        <v>#N/A</v>
      </c>
      <c r="Q1675" s="27" t="e">
        <f>VLOOKUP($B1675,外資期貨未平倉口數!$A$4:$M$499,11,FALSE)</f>
        <v>#N/A</v>
      </c>
      <c r="R1675" s="64" t="e">
        <f>VLOOKUP($B1675,選擇權未平倉餘額!$A$4:$I$500,6,FALSE)</f>
        <v>#N/A</v>
      </c>
      <c r="S1675" s="64" t="e">
        <f>VLOOKUP($B1675,選擇權未平倉餘額!$A$4:$I$500,7,FALSE)</f>
        <v>#N/A</v>
      </c>
      <c r="T1675" s="64" t="e">
        <f>VLOOKUP($B1675,選擇權未平倉餘額!$A$4:$I$500,8,FALSE)</f>
        <v>#N/A</v>
      </c>
      <c r="U1675" s="64" t="e">
        <f>VLOOKUP($B1675,選擇權未平倉餘額!$A$4:$I$500,9,FALSE)</f>
        <v>#N/A</v>
      </c>
      <c r="V1675" s="39" t="e">
        <f>VLOOKUP($B1675,臺指選擇權P_C_Ratios!$A$4:$C$500,3,FALSE)</f>
        <v>#N/A</v>
      </c>
      <c r="W1675" s="41" t="e">
        <f>VLOOKUP($B1675,散戶多空比!$A$6:$L$500,12,FALSE)</f>
        <v>#N/A</v>
      </c>
      <c r="X1675" s="40" t="e">
        <f>VLOOKUP($B1675,期貨大額交易人未沖銷部位!$A$4:$O$499,4,FALSE)</f>
        <v>#N/A</v>
      </c>
      <c r="Y1675" s="40" t="e">
        <f>VLOOKUP($B1675,期貨大額交易人未沖銷部位!$A$4:$O$499,7,FALSE)</f>
        <v>#N/A</v>
      </c>
      <c r="Z1675" s="40" t="e">
        <f>VLOOKUP($B1675,期貨大額交易人未沖銷部位!$A$4:$O$499,10,FALSE)</f>
        <v>#N/A</v>
      </c>
      <c r="AA1675" s="40" t="e">
        <f>VLOOKUP($B1675,期貨大額交易人未沖銷部位!$A$4:$O$499,13,FALSE)</f>
        <v>#N/A</v>
      </c>
      <c r="AB1675" s="40" t="e">
        <f>VLOOKUP($B1675,期貨大額交易人未沖銷部位!$A$4:$O$499,14,FALSE)</f>
        <v>#N/A</v>
      </c>
      <c r="AC1675" s="40" t="e">
        <f>VLOOKUP($B1675,期貨大額交易人未沖銷部位!$A$4:$O$499,15,FALSE)</f>
        <v>#N/A</v>
      </c>
      <c r="AD1675" s="33" t="e">
        <f>VLOOKUP($B1675,三大美股走勢!$A$4:$J$495,4,FALSE)</f>
        <v>#N/A</v>
      </c>
      <c r="AE1675" s="33" t="e">
        <f>VLOOKUP($B1675,三大美股走勢!$A$4:$J$495,7,FALSE)</f>
        <v>#N/A</v>
      </c>
      <c r="AF1675" s="33" t="e">
        <f>VLOOKUP($B1675,三大美股走勢!$A$4:$J$495,10,FALSE)</f>
        <v>#N/A</v>
      </c>
    </row>
    <row r="1676" spans="2:32">
      <c r="B1676" s="32">
        <v>44455</v>
      </c>
      <c r="C1676" s="33" t="e">
        <f>VLOOKUP($B1676,大盤與近月台指!$A$4:$I$499,2,FALSE)</f>
        <v>#N/A</v>
      </c>
      <c r="D1676" s="34" t="e">
        <f>VLOOKUP($B1676,大盤與近月台指!$A$4:$I$499,3,FALSE)</f>
        <v>#N/A</v>
      </c>
      <c r="E1676" s="35" t="e">
        <f>VLOOKUP($B1676,大盤與近月台指!$A$4:$I$499,4,FALSE)</f>
        <v>#N/A</v>
      </c>
      <c r="F1676" s="33" t="e">
        <f>VLOOKUP($B1676,大盤與近月台指!$A$4:$I$499,5,FALSE)</f>
        <v>#N/A</v>
      </c>
      <c r="G1676" s="49" t="e">
        <f>VLOOKUP($B1676,三大法人買賣超!$A$4:$I$500,3,FALSE)</f>
        <v>#N/A</v>
      </c>
      <c r="H1676" s="34" t="e">
        <f>VLOOKUP($B1676,三大法人買賣超!$A$4:$I$500,5,FALSE)</f>
        <v>#N/A</v>
      </c>
      <c r="I1676" s="27" t="e">
        <f>VLOOKUP($B1676,三大法人買賣超!$A$4:$I$500,7,FALSE)</f>
        <v>#N/A</v>
      </c>
      <c r="J1676" s="27" t="e">
        <f>VLOOKUP($B1676,三大法人買賣超!$A$4:$I$500,9,FALSE)</f>
        <v>#N/A</v>
      </c>
      <c r="K1676" s="37">
        <f>新台幣匯率美元指數!B1677</f>
        <v>0</v>
      </c>
      <c r="L1676" s="38">
        <f>新台幣匯率美元指數!C1677</f>
        <v>0</v>
      </c>
      <c r="M1676" s="39">
        <f>新台幣匯率美元指數!D1677</f>
        <v>0</v>
      </c>
      <c r="N1676" s="27" t="e">
        <f>VLOOKUP($B1676,外資期貨未平倉口數!$A$4:$M$499,4,FALSE)</f>
        <v>#N/A</v>
      </c>
      <c r="O1676" s="27" t="e">
        <f>VLOOKUP($B1676,外資期貨未平倉口數!$A$4:$M$499,9,FALSE)</f>
        <v>#N/A</v>
      </c>
      <c r="P1676" s="27" t="e">
        <f>VLOOKUP($B1676,外資期貨未平倉口數!$A$4:$M$499,10,FALSE)</f>
        <v>#N/A</v>
      </c>
      <c r="Q1676" s="27" t="e">
        <f>VLOOKUP($B1676,外資期貨未平倉口數!$A$4:$M$499,11,FALSE)</f>
        <v>#N/A</v>
      </c>
      <c r="R1676" s="64" t="e">
        <f>VLOOKUP($B1676,選擇權未平倉餘額!$A$4:$I$500,6,FALSE)</f>
        <v>#N/A</v>
      </c>
      <c r="S1676" s="64" t="e">
        <f>VLOOKUP($B1676,選擇權未平倉餘額!$A$4:$I$500,7,FALSE)</f>
        <v>#N/A</v>
      </c>
      <c r="T1676" s="64" t="e">
        <f>VLOOKUP($B1676,選擇權未平倉餘額!$A$4:$I$500,8,FALSE)</f>
        <v>#N/A</v>
      </c>
      <c r="U1676" s="64" t="e">
        <f>VLOOKUP($B1676,選擇權未平倉餘額!$A$4:$I$500,9,FALSE)</f>
        <v>#N/A</v>
      </c>
      <c r="V1676" s="39" t="e">
        <f>VLOOKUP($B1676,臺指選擇權P_C_Ratios!$A$4:$C$500,3,FALSE)</f>
        <v>#N/A</v>
      </c>
      <c r="W1676" s="41" t="e">
        <f>VLOOKUP($B1676,散戶多空比!$A$6:$L$500,12,FALSE)</f>
        <v>#N/A</v>
      </c>
      <c r="X1676" s="40" t="e">
        <f>VLOOKUP($B1676,期貨大額交易人未沖銷部位!$A$4:$O$499,4,FALSE)</f>
        <v>#N/A</v>
      </c>
      <c r="Y1676" s="40" t="e">
        <f>VLOOKUP($B1676,期貨大額交易人未沖銷部位!$A$4:$O$499,7,FALSE)</f>
        <v>#N/A</v>
      </c>
      <c r="Z1676" s="40" t="e">
        <f>VLOOKUP($B1676,期貨大額交易人未沖銷部位!$A$4:$O$499,10,FALSE)</f>
        <v>#N/A</v>
      </c>
      <c r="AA1676" s="40" t="e">
        <f>VLOOKUP($B1676,期貨大額交易人未沖銷部位!$A$4:$O$499,13,FALSE)</f>
        <v>#N/A</v>
      </c>
      <c r="AB1676" s="40" t="e">
        <f>VLOOKUP($B1676,期貨大額交易人未沖銷部位!$A$4:$O$499,14,FALSE)</f>
        <v>#N/A</v>
      </c>
      <c r="AC1676" s="40" t="e">
        <f>VLOOKUP($B1676,期貨大額交易人未沖銷部位!$A$4:$O$499,15,FALSE)</f>
        <v>#N/A</v>
      </c>
      <c r="AD1676" s="33" t="e">
        <f>VLOOKUP($B1676,三大美股走勢!$A$4:$J$495,4,FALSE)</f>
        <v>#N/A</v>
      </c>
      <c r="AE1676" s="33" t="e">
        <f>VLOOKUP($B1676,三大美股走勢!$A$4:$J$495,7,FALSE)</f>
        <v>#N/A</v>
      </c>
      <c r="AF1676" s="33" t="e">
        <f>VLOOKUP($B1676,三大美股走勢!$A$4:$J$495,10,FALSE)</f>
        <v>#N/A</v>
      </c>
    </row>
    <row r="1677" spans="2:32">
      <c r="B1677" s="32">
        <v>44456</v>
      </c>
      <c r="C1677" s="33" t="e">
        <f>VLOOKUP($B1677,大盤與近月台指!$A$4:$I$499,2,FALSE)</f>
        <v>#N/A</v>
      </c>
      <c r="D1677" s="34" t="e">
        <f>VLOOKUP($B1677,大盤與近月台指!$A$4:$I$499,3,FALSE)</f>
        <v>#N/A</v>
      </c>
      <c r="E1677" s="35" t="e">
        <f>VLOOKUP($B1677,大盤與近月台指!$A$4:$I$499,4,FALSE)</f>
        <v>#N/A</v>
      </c>
      <c r="F1677" s="33" t="e">
        <f>VLOOKUP($B1677,大盤與近月台指!$A$4:$I$499,5,FALSE)</f>
        <v>#N/A</v>
      </c>
      <c r="G1677" s="49" t="e">
        <f>VLOOKUP($B1677,三大法人買賣超!$A$4:$I$500,3,FALSE)</f>
        <v>#N/A</v>
      </c>
      <c r="H1677" s="34" t="e">
        <f>VLOOKUP($B1677,三大法人買賣超!$A$4:$I$500,5,FALSE)</f>
        <v>#N/A</v>
      </c>
      <c r="I1677" s="27" t="e">
        <f>VLOOKUP($B1677,三大法人買賣超!$A$4:$I$500,7,FALSE)</f>
        <v>#N/A</v>
      </c>
      <c r="J1677" s="27" t="e">
        <f>VLOOKUP($B1677,三大法人買賣超!$A$4:$I$500,9,FALSE)</f>
        <v>#N/A</v>
      </c>
      <c r="K1677" s="37">
        <f>新台幣匯率美元指數!B1678</f>
        <v>0</v>
      </c>
      <c r="L1677" s="38">
        <f>新台幣匯率美元指數!C1678</f>
        <v>0</v>
      </c>
      <c r="M1677" s="39">
        <f>新台幣匯率美元指數!D1678</f>
        <v>0</v>
      </c>
      <c r="N1677" s="27" t="e">
        <f>VLOOKUP($B1677,外資期貨未平倉口數!$A$4:$M$499,4,FALSE)</f>
        <v>#N/A</v>
      </c>
      <c r="O1677" s="27" t="e">
        <f>VLOOKUP($B1677,外資期貨未平倉口數!$A$4:$M$499,9,FALSE)</f>
        <v>#N/A</v>
      </c>
      <c r="P1677" s="27" t="e">
        <f>VLOOKUP($B1677,外資期貨未平倉口數!$A$4:$M$499,10,FALSE)</f>
        <v>#N/A</v>
      </c>
      <c r="Q1677" s="27" t="e">
        <f>VLOOKUP($B1677,外資期貨未平倉口數!$A$4:$M$499,11,FALSE)</f>
        <v>#N/A</v>
      </c>
      <c r="R1677" s="64" t="e">
        <f>VLOOKUP($B1677,選擇權未平倉餘額!$A$4:$I$500,6,FALSE)</f>
        <v>#N/A</v>
      </c>
      <c r="S1677" s="64" t="e">
        <f>VLOOKUP($B1677,選擇權未平倉餘額!$A$4:$I$500,7,FALSE)</f>
        <v>#N/A</v>
      </c>
      <c r="T1677" s="64" t="e">
        <f>VLOOKUP($B1677,選擇權未平倉餘額!$A$4:$I$500,8,FALSE)</f>
        <v>#N/A</v>
      </c>
      <c r="U1677" s="64" t="e">
        <f>VLOOKUP($B1677,選擇權未平倉餘額!$A$4:$I$500,9,FALSE)</f>
        <v>#N/A</v>
      </c>
      <c r="V1677" s="39" t="e">
        <f>VLOOKUP($B1677,臺指選擇權P_C_Ratios!$A$4:$C$500,3,FALSE)</f>
        <v>#N/A</v>
      </c>
      <c r="W1677" s="41" t="e">
        <f>VLOOKUP($B1677,散戶多空比!$A$6:$L$500,12,FALSE)</f>
        <v>#N/A</v>
      </c>
      <c r="X1677" s="40" t="e">
        <f>VLOOKUP($B1677,期貨大額交易人未沖銷部位!$A$4:$O$499,4,FALSE)</f>
        <v>#N/A</v>
      </c>
      <c r="Y1677" s="40" t="e">
        <f>VLOOKUP($B1677,期貨大額交易人未沖銷部位!$A$4:$O$499,7,FALSE)</f>
        <v>#N/A</v>
      </c>
      <c r="Z1677" s="40" t="e">
        <f>VLOOKUP($B1677,期貨大額交易人未沖銷部位!$A$4:$O$499,10,FALSE)</f>
        <v>#N/A</v>
      </c>
      <c r="AA1677" s="40" t="e">
        <f>VLOOKUP($B1677,期貨大額交易人未沖銷部位!$A$4:$O$499,13,FALSE)</f>
        <v>#N/A</v>
      </c>
      <c r="AB1677" s="40" t="e">
        <f>VLOOKUP($B1677,期貨大額交易人未沖銷部位!$A$4:$O$499,14,FALSE)</f>
        <v>#N/A</v>
      </c>
      <c r="AC1677" s="40" t="e">
        <f>VLOOKUP($B1677,期貨大額交易人未沖銷部位!$A$4:$O$499,15,FALSE)</f>
        <v>#N/A</v>
      </c>
      <c r="AD1677" s="33" t="e">
        <f>VLOOKUP($B1677,三大美股走勢!$A$4:$J$495,4,FALSE)</f>
        <v>#N/A</v>
      </c>
      <c r="AE1677" s="33" t="e">
        <f>VLOOKUP($B1677,三大美股走勢!$A$4:$J$495,7,FALSE)</f>
        <v>#N/A</v>
      </c>
      <c r="AF1677" s="33" t="e">
        <f>VLOOKUP($B1677,三大美股走勢!$A$4:$J$495,10,FALSE)</f>
        <v>#N/A</v>
      </c>
    </row>
    <row r="1678" spans="2:32">
      <c r="B1678" s="32">
        <v>44457</v>
      </c>
      <c r="C1678" s="33" t="e">
        <f>VLOOKUP($B1678,大盤與近月台指!$A$4:$I$499,2,FALSE)</f>
        <v>#N/A</v>
      </c>
      <c r="D1678" s="34" t="e">
        <f>VLOOKUP($B1678,大盤與近月台指!$A$4:$I$499,3,FALSE)</f>
        <v>#N/A</v>
      </c>
      <c r="E1678" s="35" t="e">
        <f>VLOOKUP($B1678,大盤與近月台指!$A$4:$I$499,4,FALSE)</f>
        <v>#N/A</v>
      </c>
      <c r="F1678" s="33" t="e">
        <f>VLOOKUP($B1678,大盤與近月台指!$A$4:$I$499,5,FALSE)</f>
        <v>#N/A</v>
      </c>
      <c r="G1678" s="49" t="e">
        <f>VLOOKUP($B1678,三大法人買賣超!$A$4:$I$500,3,FALSE)</f>
        <v>#N/A</v>
      </c>
      <c r="H1678" s="34" t="e">
        <f>VLOOKUP($B1678,三大法人買賣超!$A$4:$I$500,5,FALSE)</f>
        <v>#N/A</v>
      </c>
      <c r="I1678" s="27" t="e">
        <f>VLOOKUP($B1678,三大法人買賣超!$A$4:$I$500,7,FALSE)</f>
        <v>#N/A</v>
      </c>
      <c r="J1678" s="27" t="e">
        <f>VLOOKUP($B1678,三大法人買賣超!$A$4:$I$500,9,FALSE)</f>
        <v>#N/A</v>
      </c>
      <c r="K1678" s="37">
        <f>新台幣匯率美元指數!B1679</f>
        <v>0</v>
      </c>
      <c r="L1678" s="38">
        <f>新台幣匯率美元指數!C1679</f>
        <v>0</v>
      </c>
      <c r="M1678" s="39">
        <f>新台幣匯率美元指數!D1679</f>
        <v>0</v>
      </c>
      <c r="N1678" s="27" t="e">
        <f>VLOOKUP($B1678,外資期貨未平倉口數!$A$4:$M$499,4,FALSE)</f>
        <v>#N/A</v>
      </c>
      <c r="O1678" s="27" t="e">
        <f>VLOOKUP($B1678,外資期貨未平倉口數!$A$4:$M$499,9,FALSE)</f>
        <v>#N/A</v>
      </c>
      <c r="P1678" s="27" t="e">
        <f>VLOOKUP($B1678,外資期貨未平倉口數!$A$4:$M$499,10,FALSE)</f>
        <v>#N/A</v>
      </c>
      <c r="Q1678" s="27" t="e">
        <f>VLOOKUP($B1678,外資期貨未平倉口數!$A$4:$M$499,11,FALSE)</f>
        <v>#N/A</v>
      </c>
      <c r="R1678" s="64" t="e">
        <f>VLOOKUP($B1678,選擇權未平倉餘額!$A$4:$I$500,6,FALSE)</f>
        <v>#N/A</v>
      </c>
      <c r="S1678" s="64" t="e">
        <f>VLOOKUP($B1678,選擇權未平倉餘額!$A$4:$I$500,7,FALSE)</f>
        <v>#N/A</v>
      </c>
      <c r="T1678" s="64" t="e">
        <f>VLOOKUP($B1678,選擇權未平倉餘額!$A$4:$I$500,8,FALSE)</f>
        <v>#N/A</v>
      </c>
      <c r="U1678" s="64" t="e">
        <f>VLOOKUP($B1678,選擇權未平倉餘額!$A$4:$I$500,9,FALSE)</f>
        <v>#N/A</v>
      </c>
      <c r="V1678" s="39" t="e">
        <f>VLOOKUP($B1678,臺指選擇權P_C_Ratios!$A$4:$C$500,3,FALSE)</f>
        <v>#N/A</v>
      </c>
      <c r="W1678" s="41" t="e">
        <f>VLOOKUP($B1678,散戶多空比!$A$6:$L$500,12,FALSE)</f>
        <v>#N/A</v>
      </c>
      <c r="X1678" s="40" t="e">
        <f>VLOOKUP($B1678,期貨大額交易人未沖銷部位!$A$4:$O$499,4,FALSE)</f>
        <v>#N/A</v>
      </c>
      <c r="Y1678" s="40" t="e">
        <f>VLOOKUP($B1678,期貨大額交易人未沖銷部位!$A$4:$O$499,7,FALSE)</f>
        <v>#N/A</v>
      </c>
      <c r="Z1678" s="40" t="e">
        <f>VLOOKUP($B1678,期貨大額交易人未沖銷部位!$A$4:$O$499,10,FALSE)</f>
        <v>#N/A</v>
      </c>
      <c r="AA1678" s="40" t="e">
        <f>VLOOKUP($B1678,期貨大額交易人未沖銷部位!$A$4:$O$499,13,FALSE)</f>
        <v>#N/A</v>
      </c>
      <c r="AB1678" s="40" t="e">
        <f>VLOOKUP($B1678,期貨大額交易人未沖銷部位!$A$4:$O$499,14,FALSE)</f>
        <v>#N/A</v>
      </c>
      <c r="AC1678" s="40" t="e">
        <f>VLOOKUP($B1678,期貨大額交易人未沖銷部位!$A$4:$O$499,15,FALSE)</f>
        <v>#N/A</v>
      </c>
      <c r="AD1678" s="33" t="e">
        <f>VLOOKUP($B1678,三大美股走勢!$A$4:$J$495,4,FALSE)</f>
        <v>#N/A</v>
      </c>
      <c r="AE1678" s="33" t="e">
        <f>VLOOKUP($B1678,三大美股走勢!$A$4:$J$495,7,FALSE)</f>
        <v>#N/A</v>
      </c>
      <c r="AF1678" s="33" t="e">
        <f>VLOOKUP($B1678,三大美股走勢!$A$4:$J$495,10,FALSE)</f>
        <v>#N/A</v>
      </c>
    </row>
    <row r="1679" spans="2:32">
      <c r="B1679" s="32">
        <v>44458</v>
      </c>
      <c r="C1679" s="33" t="e">
        <f>VLOOKUP($B1679,大盤與近月台指!$A$4:$I$499,2,FALSE)</f>
        <v>#N/A</v>
      </c>
      <c r="D1679" s="34" t="e">
        <f>VLOOKUP($B1679,大盤與近月台指!$A$4:$I$499,3,FALSE)</f>
        <v>#N/A</v>
      </c>
      <c r="E1679" s="35" t="e">
        <f>VLOOKUP($B1679,大盤與近月台指!$A$4:$I$499,4,FALSE)</f>
        <v>#N/A</v>
      </c>
      <c r="F1679" s="33" t="e">
        <f>VLOOKUP($B1679,大盤與近月台指!$A$4:$I$499,5,FALSE)</f>
        <v>#N/A</v>
      </c>
      <c r="G1679" s="49" t="e">
        <f>VLOOKUP($B1679,三大法人買賣超!$A$4:$I$500,3,FALSE)</f>
        <v>#N/A</v>
      </c>
      <c r="H1679" s="34" t="e">
        <f>VLOOKUP($B1679,三大法人買賣超!$A$4:$I$500,5,FALSE)</f>
        <v>#N/A</v>
      </c>
      <c r="I1679" s="27" t="e">
        <f>VLOOKUP($B1679,三大法人買賣超!$A$4:$I$500,7,FALSE)</f>
        <v>#N/A</v>
      </c>
      <c r="J1679" s="27" t="e">
        <f>VLOOKUP($B1679,三大法人買賣超!$A$4:$I$500,9,FALSE)</f>
        <v>#N/A</v>
      </c>
      <c r="K1679" s="37">
        <f>新台幣匯率美元指數!B1680</f>
        <v>0</v>
      </c>
      <c r="L1679" s="38">
        <f>新台幣匯率美元指數!C1680</f>
        <v>0</v>
      </c>
      <c r="M1679" s="39">
        <f>新台幣匯率美元指數!D1680</f>
        <v>0</v>
      </c>
      <c r="N1679" s="27" t="e">
        <f>VLOOKUP($B1679,外資期貨未平倉口數!$A$4:$M$499,4,FALSE)</f>
        <v>#N/A</v>
      </c>
      <c r="O1679" s="27" t="e">
        <f>VLOOKUP($B1679,外資期貨未平倉口數!$A$4:$M$499,9,FALSE)</f>
        <v>#N/A</v>
      </c>
      <c r="P1679" s="27" t="e">
        <f>VLOOKUP($B1679,外資期貨未平倉口數!$A$4:$M$499,10,FALSE)</f>
        <v>#N/A</v>
      </c>
      <c r="Q1679" s="27" t="e">
        <f>VLOOKUP($B1679,外資期貨未平倉口數!$A$4:$M$499,11,FALSE)</f>
        <v>#N/A</v>
      </c>
      <c r="R1679" s="64" t="e">
        <f>VLOOKUP($B1679,選擇權未平倉餘額!$A$4:$I$500,6,FALSE)</f>
        <v>#N/A</v>
      </c>
      <c r="S1679" s="64" t="e">
        <f>VLOOKUP($B1679,選擇權未平倉餘額!$A$4:$I$500,7,FALSE)</f>
        <v>#N/A</v>
      </c>
      <c r="T1679" s="64" t="e">
        <f>VLOOKUP($B1679,選擇權未平倉餘額!$A$4:$I$500,8,FALSE)</f>
        <v>#N/A</v>
      </c>
      <c r="U1679" s="64" t="e">
        <f>VLOOKUP($B1679,選擇權未平倉餘額!$A$4:$I$500,9,FALSE)</f>
        <v>#N/A</v>
      </c>
      <c r="V1679" s="39" t="e">
        <f>VLOOKUP($B1679,臺指選擇權P_C_Ratios!$A$4:$C$500,3,FALSE)</f>
        <v>#N/A</v>
      </c>
      <c r="W1679" s="41" t="e">
        <f>VLOOKUP($B1679,散戶多空比!$A$6:$L$500,12,FALSE)</f>
        <v>#N/A</v>
      </c>
      <c r="X1679" s="40" t="e">
        <f>VLOOKUP($B1679,期貨大額交易人未沖銷部位!$A$4:$O$499,4,FALSE)</f>
        <v>#N/A</v>
      </c>
      <c r="Y1679" s="40" t="e">
        <f>VLOOKUP($B1679,期貨大額交易人未沖銷部位!$A$4:$O$499,7,FALSE)</f>
        <v>#N/A</v>
      </c>
      <c r="Z1679" s="40" t="e">
        <f>VLOOKUP($B1679,期貨大額交易人未沖銷部位!$A$4:$O$499,10,FALSE)</f>
        <v>#N/A</v>
      </c>
      <c r="AA1679" s="40" t="e">
        <f>VLOOKUP($B1679,期貨大額交易人未沖銷部位!$A$4:$O$499,13,FALSE)</f>
        <v>#N/A</v>
      </c>
      <c r="AB1679" s="40" t="e">
        <f>VLOOKUP($B1679,期貨大額交易人未沖銷部位!$A$4:$O$499,14,FALSE)</f>
        <v>#N/A</v>
      </c>
      <c r="AC1679" s="40" t="e">
        <f>VLOOKUP($B1679,期貨大額交易人未沖銷部位!$A$4:$O$499,15,FALSE)</f>
        <v>#N/A</v>
      </c>
      <c r="AD1679" s="33" t="e">
        <f>VLOOKUP($B1679,三大美股走勢!$A$4:$J$495,4,FALSE)</f>
        <v>#N/A</v>
      </c>
      <c r="AE1679" s="33" t="e">
        <f>VLOOKUP($B1679,三大美股走勢!$A$4:$J$495,7,FALSE)</f>
        <v>#N/A</v>
      </c>
      <c r="AF1679" s="33" t="e">
        <f>VLOOKUP($B1679,三大美股走勢!$A$4:$J$495,10,FALSE)</f>
        <v>#N/A</v>
      </c>
    </row>
    <row r="1680" spans="2:32">
      <c r="B1680" s="32">
        <v>44459</v>
      </c>
      <c r="C1680" s="33" t="e">
        <f>VLOOKUP($B1680,大盤與近月台指!$A$4:$I$499,2,FALSE)</f>
        <v>#N/A</v>
      </c>
      <c r="D1680" s="34" t="e">
        <f>VLOOKUP($B1680,大盤與近月台指!$A$4:$I$499,3,FALSE)</f>
        <v>#N/A</v>
      </c>
      <c r="E1680" s="35" t="e">
        <f>VLOOKUP($B1680,大盤與近月台指!$A$4:$I$499,4,FALSE)</f>
        <v>#N/A</v>
      </c>
      <c r="F1680" s="33" t="e">
        <f>VLOOKUP($B1680,大盤與近月台指!$A$4:$I$499,5,FALSE)</f>
        <v>#N/A</v>
      </c>
      <c r="G1680" s="49" t="e">
        <f>VLOOKUP($B1680,三大法人買賣超!$A$4:$I$500,3,FALSE)</f>
        <v>#N/A</v>
      </c>
      <c r="H1680" s="34" t="e">
        <f>VLOOKUP($B1680,三大法人買賣超!$A$4:$I$500,5,FALSE)</f>
        <v>#N/A</v>
      </c>
      <c r="I1680" s="27" t="e">
        <f>VLOOKUP($B1680,三大法人買賣超!$A$4:$I$500,7,FALSE)</f>
        <v>#N/A</v>
      </c>
      <c r="J1680" s="27" t="e">
        <f>VLOOKUP($B1680,三大法人買賣超!$A$4:$I$500,9,FALSE)</f>
        <v>#N/A</v>
      </c>
      <c r="K1680" s="37">
        <f>新台幣匯率美元指數!B1681</f>
        <v>0</v>
      </c>
      <c r="L1680" s="38">
        <f>新台幣匯率美元指數!C1681</f>
        <v>0</v>
      </c>
      <c r="M1680" s="39">
        <f>新台幣匯率美元指數!D1681</f>
        <v>0</v>
      </c>
      <c r="N1680" s="27" t="e">
        <f>VLOOKUP($B1680,外資期貨未平倉口數!$A$4:$M$499,4,FALSE)</f>
        <v>#N/A</v>
      </c>
      <c r="O1680" s="27" t="e">
        <f>VLOOKUP($B1680,外資期貨未平倉口數!$A$4:$M$499,9,FALSE)</f>
        <v>#N/A</v>
      </c>
      <c r="P1680" s="27" t="e">
        <f>VLOOKUP($B1680,外資期貨未平倉口數!$A$4:$M$499,10,FALSE)</f>
        <v>#N/A</v>
      </c>
      <c r="Q1680" s="27" t="e">
        <f>VLOOKUP($B1680,外資期貨未平倉口數!$A$4:$M$499,11,FALSE)</f>
        <v>#N/A</v>
      </c>
      <c r="R1680" s="64" t="e">
        <f>VLOOKUP($B1680,選擇權未平倉餘額!$A$4:$I$500,6,FALSE)</f>
        <v>#N/A</v>
      </c>
      <c r="S1680" s="64" t="e">
        <f>VLOOKUP($B1680,選擇權未平倉餘額!$A$4:$I$500,7,FALSE)</f>
        <v>#N/A</v>
      </c>
      <c r="T1680" s="64" t="e">
        <f>VLOOKUP($B1680,選擇權未平倉餘額!$A$4:$I$500,8,FALSE)</f>
        <v>#N/A</v>
      </c>
      <c r="U1680" s="64" t="e">
        <f>VLOOKUP($B1680,選擇權未平倉餘額!$A$4:$I$500,9,FALSE)</f>
        <v>#N/A</v>
      </c>
      <c r="V1680" s="39" t="e">
        <f>VLOOKUP($B1680,臺指選擇權P_C_Ratios!$A$4:$C$500,3,FALSE)</f>
        <v>#N/A</v>
      </c>
      <c r="W1680" s="41" t="e">
        <f>VLOOKUP($B1680,散戶多空比!$A$6:$L$500,12,FALSE)</f>
        <v>#N/A</v>
      </c>
      <c r="X1680" s="40" t="e">
        <f>VLOOKUP($B1680,期貨大額交易人未沖銷部位!$A$4:$O$499,4,FALSE)</f>
        <v>#N/A</v>
      </c>
      <c r="Y1680" s="40" t="e">
        <f>VLOOKUP($B1680,期貨大額交易人未沖銷部位!$A$4:$O$499,7,FALSE)</f>
        <v>#N/A</v>
      </c>
      <c r="Z1680" s="40" t="e">
        <f>VLOOKUP($B1680,期貨大額交易人未沖銷部位!$A$4:$O$499,10,FALSE)</f>
        <v>#N/A</v>
      </c>
      <c r="AA1680" s="40" t="e">
        <f>VLOOKUP($B1680,期貨大額交易人未沖銷部位!$A$4:$O$499,13,FALSE)</f>
        <v>#N/A</v>
      </c>
      <c r="AB1680" s="40" t="e">
        <f>VLOOKUP($B1680,期貨大額交易人未沖銷部位!$A$4:$O$499,14,FALSE)</f>
        <v>#N/A</v>
      </c>
      <c r="AC1680" s="40" t="e">
        <f>VLOOKUP($B1680,期貨大額交易人未沖銷部位!$A$4:$O$499,15,FALSE)</f>
        <v>#N/A</v>
      </c>
      <c r="AD1680" s="33" t="e">
        <f>VLOOKUP($B1680,三大美股走勢!$A$4:$J$495,4,FALSE)</f>
        <v>#N/A</v>
      </c>
      <c r="AE1680" s="33" t="e">
        <f>VLOOKUP($B1680,三大美股走勢!$A$4:$J$495,7,FALSE)</f>
        <v>#N/A</v>
      </c>
      <c r="AF1680" s="33" t="e">
        <f>VLOOKUP($B1680,三大美股走勢!$A$4:$J$495,10,FALSE)</f>
        <v>#N/A</v>
      </c>
    </row>
    <row r="1681" spans="2:32">
      <c r="B1681" s="32">
        <v>44460</v>
      </c>
      <c r="C1681" s="33" t="e">
        <f>VLOOKUP($B1681,大盤與近月台指!$A$4:$I$499,2,FALSE)</f>
        <v>#N/A</v>
      </c>
      <c r="D1681" s="34" t="e">
        <f>VLOOKUP($B1681,大盤與近月台指!$A$4:$I$499,3,FALSE)</f>
        <v>#N/A</v>
      </c>
      <c r="E1681" s="35" t="e">
        <f>VLOOKUP($B1681,大盤與近月台指!$A$4:$I$499,4,FALSE)</f>
        <v>#N/A</v>
      </c>
      <c r="F1681" s="33" t="e">
        <f>VLOOKUP($B1681,大盤與近月台指!$A$4:$I$499,5,FALSE)</f>
        <v>#N/A</v>
      </c>
      <c r="G1681" s="49" t="e">
        <f>VLOOKUP($B1681,三大法人買賣超!$A$4:$I$500,3,FALSE)</f>
        <v>#N/A</v>
      </c>
      <c r="H1681" s="34" t="e">
        <f>VLOOKUP($B1681,三大法人買賣超!$A$4:$I$500,5,FALSE)</f>
        <v>#N/A</v>
      </c>
      <c r="I1681" s="27" t="e">
        <f>VLOOKUP($B1681,三大法人買賣超!$A$4:$I$500,7,FALSE)</f>
        <v>#N/A</v>
      </c>
      <c r="J1681" s="27" t="e">
        <f>VLOOKUP($B1681,三大法人買賣超!$A$4:$I$500,9,FALSE)</f>
        <v>#N/A</v>
      </c>
      <c r="K1681" s="37">
        <f>新台幣匯率美元指數!B1682</f>
        <v>0</v>
      </c>
      <c r="L1681" s="38">
        <f>新台幣匯率美元指數!C1682</f>
        <v>0</v>
      </c>
      <c r="M1681" s="39">
        <f>新台幣匯率美元指數!D1682</f>
        <v>0</v>
      </c>
      <c r="N1681" s="27" t="e">
        <f>VLOOKUP($B1681,外資期貨未平倉口數!$A$4:$M$499,4,FALSE)</f>
        <v>#N/A</v>
      </c>
      <c r="O1681" s="27" t="e">
        <f>VLOOKUP($B1681,外資期貨未平倉口數!$A$4:$M$499,9,FALSE)</f>
        <v>#N/A</v>
      </c>
      <c r="P1681" s="27" t="e">
        <f>VLOOKUP($B1681,外資期貨未平倉口數!$A$4:$M$499,10,FALSE)</f>
        <v>#N/A</v>
      </c>
      <c r="Q1681" s="27" t="e">
        <f>VLOOKUP($B1681,外資期貨未平倉口數!$A$4:$M$499,11,FALSE)</f>
        <v>#N/A</v>
      </c>
      <c r="R1681" s="64" t="e">
        <f>VLOOKUP($B1681,選擇權未平倉餘額!$A$4:$I$500,6,FALSE)</f>
        <v>#N/A</v>
      </c>
      <c r="S1681" s="64" t="e">
        <f>VLOOKUP($B1681,選擇權未平倉餘額!$A$4:$I$500,7,FALSE)</f>
        <v>#N/A</v>
      </c>
      <c r="T1681" s="64" t="e">
        <f>VLOOKUP($B1681,選擇權未平倉餘額!$A$4:$I$500,8,FALSE)</f>
        <v>#N/A</v>
      </c>
      <c r="U1681" s="64" t="e">
        <f>VLOOKUP($B1681,選擇權未平倉餘額!$A$4:$I$500,9,FALSE)</f>
        <v>#N/A</v>
      </c>
      <c r="V1681" s="39" t="e">
        <f>VLOOKUP($B1681,臺指選擇權P_C_Ratios!$A$4:$C$500,3,FALSE)</f>
        <v>#N/A</v>
      </c>
      <c r="W1681" s="41" t="e">
        <f>VLOOKUP($B1681,散戶多空比!$A$6:$L$500,12,FALSE)</f>
        <v>#N/A</v>
      </c>
      <c r="X1681" s="40" t="e">
        <f>VLOOKUP($B1681,期貨大額交易人未沖銷部位!$A$4:$O$499,4,FALSE)</f>
        <v>#N/A</v>
      </c>
      <c r="Y1681" s="40" t="e">
        <f>VLOOKUP($B1681,期貨大額交易人未沖銷部位!$A$4:$O$499,7,FALSE)</f>
        <v>#N/A</v>
      </c>
      <c r="Z1681" s="40" t="e">
        <f>VLOOKUP($B1681,期貨大額交易人未沖銷部位!$A$4:$O$499,10,FALSE)</f>
        <v>#N/A</v>
      </c>
      <c r="AA1681" s="40" t="e">
        <f>VLOOKUP($B1681,期貨大額交易人未沖銷部位!$A$4:$O$499,13,FALSE)</f>
        <v>#N/A</v>
      </c>
      <c r="AB1681" s="40" t="e">
        <f>VLOOKUP($B1681,期貨大額交易人未沖銷部位!$A$4:$O$499,14,FALSE)</f>
        <v>#N/A</v>
      </c>
      <c r="AC1681" s="40" t="e">
        <f>VLOOKUP($B1681,期貨大額交易人未沖銷部位!$A$4:$O$499,15,FALSE)</f>
        <v>#N/A</v>
      </c>
      <c r="AD1681" s="33" t="e">
        <f>VLOOKUP($B1681,三大美股走勢!$A$4:$J$495,4,FALSE)</f>
        <v>#N/A</v>
      </c>
      <c r="AE1681" s="33" t="e">
        <f>VLOOKUP($B1681,三大美股走勢!$A$4:$J$495,7,FALSE)</f>
        <v>#N/A</v>
      </c>
      <c r="AF1681" s="33" t="e">
        <f>VLOOKUP($B1681,三大美股走勢!$A$4:$J$495,10,FALSE)</f>
        <v>#N/A</v>
      </c>
    </row>
    <row r="1682" spans="2:32">
      <c r="B1682" s="32">
        <v>44461</v>
      </c>
      <c r="C1682" s="33" t="e">
        <f>VLOOKUP($B1682,大盤與近月台指!$A$4:$I$499,2,FALSE)</f>
        <v>#N/A</v>
      </c>
      <c r="D1682" s="34" t="e">
        <f>VLOOKUP($B1682,大盤與近月台指!$A$4:$I$499,3,FALSE)</f>
        <v>#N/A</v>
      </c>
      <c r="E1682" s="35" t="e">
        <f>VLOOKUP($B1682,大盤與近月台指!$A$4:$I$499,4,FALSE)</f>
        <v>#N/A</v>
      </c>
      <c r="F1682" s="33" t="e">
        <f>VLOOKUP($B1682,大盤與近月台指!$A$4:$I$499,5,FALSE)</f>
        <v>#N/A</v>
      </c>
      <c r="G1682" s="49" t="e">
        <f>VLOOKUP($B1682,三大法人買賣超!$A$4:$I$500,3,FALSE)</f>
        <v>#N/A</v>
      </c>
      <c r="H1682" s="34" t="e">
        <f>VLOOKUP($B1682,三大法人買賣超!$A$4:$I$500,5,FALSE)</f>
        <v>#N/A</v>
      </c>
      <c r="I1682" s="27" t="e">
        <f>VLOOKUP($B1682,三大法人買賣超!$A$4:$I$500,7,FALSE)</f>
        <v>#N/A</v>
      </c>
      <c r="J1682" s="27" t="e">
        <f>VLOOKUP($B1682,三大法人買賣超!$A$4:$I$500,9,FALSE)</f>
        <v>#N/A</v>
      </c>
      <c r="K1682" s="37">
        <f>新台幣匯率美元指數!B1683</f>
        <v>0</v>
      </c>
      <c r="L1682" s="38">
        <f>新台幣匯率美元指數!C1683</f>
        <v>0</v>
      </c>
      <c r="M1682" s="39">
        <f>新台幣匯率美元指數!D1683</f>
        <v>0</v>
      </c>
      <c r="N1682" s="27" t="e">
        <f>VLOOKUP($B1682,外資期貨未平倉口數!$A$4:$M$499,4,FALSE)</f>
        <v>#N/A</v>
      </c>
      <c r="O1682" s="27" t="e">
        <f>VLOOKUP($B1682,外資期貨未平倉口數!$A$4:$M$499,9,FALSE)</f>
        <v>#N/A</v>
      </c>
      <c r="P1682" s="27" t="e">
        <f>VLOOKUP($B1682,外資期貨未平倉口數!$A$4:$M$499,10,FALSE)</f>
        <v>#N/A</v>
      </c>
      <c r="Q1682" s="27" t="e">
        <f>VLOOKUP($B1682,外資期貨未平倉口數!$A$4:$M$499,11,FALSE)</f>
        <v>#N/A</v>
      </c>
      <c r="R1682" s="64" t="e">
        <f>VLOOKUP($B1682,選擇權未平倉餘額!$A$4:$I$500,6,FALSE)</f>
        <v>#N/A</v>
      </c>
      <c r="S1682" s="64" t="e">
        <f>VLOOKUP($B1682,選擇權未平倉餘額!$A$4:$I$500,7,FALSE)</f>
        <v>#N/A</v>
      </c>
      <c r="T1682" s="64" t="e">
        <f>VLOOKUP($B1682,選擇權未平倉餘額!$A$4:$I$500,8,FALSE)</f>
        <v>#N/A</v>
      </c>
      <c r="U1682" s="64" t="e">
        <f>VLOOKUP($B1682,選擇權未平倉餘額!$A$4:$I$500,9,FALSE)</f>
        <v>#N/A</v>
      </c>
      <c r="V1682" s="39" t="e">
        <f>VLOOKUP($B1682,臺指選擇權P_C_Ratios!$A$4:$C$500,3,FALSE)</f>
        <v>#N/A</v>
      </c>
      <c r="W1682" s="41" t="e">
        <f>VLOOKUP($B1682,散戶多空比!$A$6:$L$500,12,FALSE)</f>
        <v>#N/A</v>
      </c>
      <c r="X1682" s="40" t="e">
        <f>VLOOKUP($B1682,期貨大額交易人未沖銷部位!$A$4:$O$499,4,FALSE)</f>
        <v>#N/A</v>
      </c>
      <c r="Y1682" s="40" t="e">
        <f>VLOOKUP($B1682,期貨大額交易人未沖銷部位!$A$4:$O$499,7,FALSE)</f>
        <v>#N/A</v>
      </c>
      <c r="Z1682" s="40" t="e">
        <f>VLOOKUP($B1682,期貨大額交易人未沖銷部位!$A$4:$O$499,10,FALSE)</f>
        <v>#N/A</v>
      </c>
      <c r="AA1682" s="40" t="e">
        <f>VLOOKUP($B1682,期貨大額交易人未沖銷部位!$A$4:$O$499,13,FALSE)</f>
        <v>#N/A</v>
      </c>
      <c r="AB1682" s="40" t="e">
        <f>VLOOKUP($B1682,期貨大額交易人未沖銷部位!$A$4:$O$499,14,FALSE)</f>
        <v>#N/A</v>
      </c>
      <c r="AC1682" s="40" t="e">
        <f>VLOOKUP($B1682,期貨大額交易人未沖銷部位!$A$4:$O$499,15,FALSE)</f>
        <v>#N/A</v>
      </c>
      <c r="AD1682" s="33" t="e">
        <f>VLOOKUP($B1682,三大美股走勢!$A$4:$J$495,4,FALSE)</f>
        <v>#N/A</v>
      </c>
      <c r="AE1682" s="33" t="e">
        <f>VLOOKUP($B1682,三大美股走勢!$A$4:$J$495,7,FALSE)</f>
        <v>#N/A</v>
      </c>
      <c r="AF1682" s="33" t="e">
        <f>VLOOKUP($B1682,三大美股走勢!$A$4:$J$495,10,FALSE)</f>
        <v>#N/A</v>
      </c>
    </row>
    <row r="1683" spans="2:32">
      <c r="B1683" s="32">
        <v>44462</v>
      </c>
      <c r="C1683" s="33" t="e">
        <f>VLOOKUP($B1683,大盤與近月台指!$A$4:$I$499,2,FALSE)</f>
        <v>#N/A</v>
      </c>
      <c r="D1683" s="34" t="e">
        <f>VLOOKUP($B1683,大盤與近月台指!$A$4:$I$499,3,FALSE)</f>
        <v>#N/A</v>
      </c>
      <c r="E1683" s="35" t="e">
        <f>VLOOKUP($B1683,大盤與近月台指!$A$4:$I$499,4,FALSE)</f>
        <v>#N/A</v>
      </c>
      <c r="F1683" s="33" t="e">
        <f>VLOOKUP($B1683,大盤與近月台指!$A$4:$I$499,5,FALSE)</f>
        <v>#N/A</v>
      </c>
      <c r="G1683" s="49" t="e">
        <f>VLOOKUP($B1683,三大法人買賣超!$A$4:$I$500,3,FALSE)</f>
        <v>#N/A</v>
      </c>
      <c r="H1683" s="34" t="e">
        <f>VLOOKUP($B1683,三大法人買賣超!$A$4:$I$500,5,FALSE)</f>
        <v>#N/A</v>
      </c>
      <c r="I1683" s="27" t="e">
        <f>VLOOKUP($B1683,三大法人買賣超!$A$4:$I$500,7,FALSE)</f>
        <v>#N/A</v>
      </c>
      <c r="J1683" s="27" t="e">
        <f>VLOOKUP($B1683,三大法人買賣超!$A$4:$I$500,9,FALSE)</f>
        <v>#N/A</v>
      </c>
      <c r="K1683" s="37">
        <f>新台幣匯率美元指數!B1684</f>
        <v>0</v>
      </c>
      <c r="L1683" s="38">
        <f>新台幣匯率美元指數!C1684</f>
        <v>0</v>
      </c>
      <c r="M1683" s="39">
        <f>新台幣匯率美元指數!D1684</f>
        <v>0</v>
      </c>
      <c r="N1683" s="27" t="e">
        <f>VLOOKUP($B1683,外資期貨未平倉口數!$A$4:$M$499,4,FALSE)</f>
        <v>#N/A</v>
      </c>
      <c r="O1683" s="27" t="e">
        <f>VLOOKUP($B1683,外資期貨未平倉口數!$A$4:$M$499,9,FALSE)</f>
        <v>#N/A</v>
      </c>
      <c r="P1683" s="27" t="e">
        <f>VLOOKUP($B1683,外資期貨未平倉口數!$A$4:$M$499,10,FALSE)</f>
        <v>#N/A</v>
      </c>
      <c r="Q1683" s="27" t="e">
        <f>VLOOKUP($B1683,外資期貨未平倉口數!$A$4:$M$499,11,FALSE)</f>
        <v>#N/A</v>
      </c>
      <c r="R1683" s="64" t="e">
        <f>VLOOKUP($B1683,選擇權未平倉餘額!$A$4:$I$500,6,FALSE)</f>
        <v>#N/A</v>
      </c>
      <c r="S1683" s="64" t="e">
        <f>VLOOKUP($B1683,選擇權未平倉餘額!$A$4:$I$500,7,FALSE)</f>
        <v>#N/A</v>
      </c>
      <c r="T1683" s="64" t="e">
        <f>VLOOKUP($B1683,選擇權未平倉餘額!$A$4:$I$500,8,FALSE)</f>
        <v>#N/A</v>
      </c>
      <c r="U1683" s="64" t="e">
        <f>VLOOKUP($B1683,選擇權未平倉餘額!$A$4:$I$500,9,FALSE)</f>
        <v>#N/A</v>
      </c>
      <c r="V1683" s="39" t="e">
        <f>VLOOKUP($B1683,臺指選擇權P_C_Ratios!$A$4:$C$500,3,FALSE)</f>
        <v>#N/A</v>
      </c>
      <c r="W1683" s="41" t="e">
        <f>VLOOKUP($B1683,散戶多空比!$A$6:$L$500,12,FALSE)</f>
        <v>#N/A</v>
      </c>
      <c r="X1683" s="40" t="e">
        <f>VLOOKUP($B1683,期貨大額交易人未沖銷部位!$A$4:$O$499,4,FALSE)</f>
        <v>#N/A</v>
      </c>
      <c r="Y1683" s="40" t="e">
        <f>VLOOKUP($B1683,期貨大額交易人未沖銷部位!$A$4:$O$499,7,FALSE)</f>
        <v>#N/A</v>
      </c>
      <c r="Z1683" s="40" t="e">
        <f>VLOOKUP($B1683,期貨大額交易人未沖銷部位!$A$4:$O$499,10,FALSE)</f>
        <v>#N/A</v>
      </c>
      <c r="AA1683" s="40" t="e">
        <f>VLOOKUP($B1683,期貨大額交易人未沖銷部位!$A$4:$O$499,13,FALSE)</f>
        <v>#N/A</v>
      </c>
      <c r="AB1683" s="40" t="e">
        <f>VLOOKUP($B1683,期貨大額交易人未沖銷部位!$A$4:$O$499,14,FALSE)</f>
        <v>#N/A</v>
      </c>
      <c r="AC1683" s="40" t="e">
        <f>VLOOKUP($B1683,期貨大額交易人未沖銷部位!$A$4:$O$499,15,FALSE)</f>
        <v>#N/A</v>
      </c>
      <c r="AD1683" s="33" t="e">
        <f>VLOOKUP($B1683,三大美股走勢!$A$4:$J$495,4,FALSE)</f>
        <v>#N/A</v>
      </c>
      <c r="AE1683" s="33" t="e">
        <f>VLOOKUP($B1683,三大美股走勢!$A$4:$J$495,7,FALSE)</f>
        <v>#N/A</v>
      </c>
      <c r="AF1683" s="33" t="e">
        <f>VLOOKUP($B1683,三大美股走勢!$A$4:$J$495,10,FALSE)</f>
        <v>#N/A</v>
      </c>
    </row>
    <row r="1684" spans="2:32">
      <c r="B1684" s="32">
        <v>44463</v>
      </c>
      <c r="C1684" s="33" t="e">
        <f>VLOOKUP($B1684,大盤與近月台指!$A$4:$I$499,2,FALSE)</f>
        <v>#N/A</v>
      </c>
      <c r="D1684" s="34" t="e">
        <f>VLOOKUP($B1684,大盤與近月台指!$A$4:$I$499,3,FALSE)</f>
        <v>#N/A</v>
      </c>
      <c r="E1684" s="35" t="e">
        <f>VLOOKUP($B1684,大盤與近月台指!$A$4:$I$499,4,FALSE)</f>
        <v>#N/A</v>
      </c>
      <c r="F1684" s="33" t="e">
        <f>VLOOKUP($B1684,大盤與近月台指!$A$4:$I$499,5,FALSE)</f>
        <v>#N/A</v>
      </c>
      <c r="G1684" s="49" t="e">
        <f>VLOOKUP($B1684,三大法人買賣超!$A$4:$I$500,3,FALSE)</f>
        <v>#N/A</v>
      </c>
      <c r="H1684" s="34" t="e">
        <f>VLOOKUP($B1684,三大法人買賣超!$A$4:$I$500,5,FALSE)</f>
        <v>#N/A</v>
      </c>
      <c r="I1684" s="27" t="e">
        <f>VLOOKUP($B1684,三大法人買賣超!$A$4:$I$500,7,FALSE)</f>
        <v>#N/A</v>
      </c>
      <c r="J1684" s="27" t="e">
        <f>VLOOKUP($B1684,三大法人買賣超!$A$4:$I$500,9,FALSE)</f>
        <v>#N/A</v>
      </c>
      <c r="K1684" s="37">
        <f>新台幣匯率美元指數!B1685</f>
        <v>0</v>
      </c>
      <c r="L1684" s="38">
        <f>新台幣匯率美元指數!C1685</f>
        <v>0</v>
      </c>
      <c r="M1684" s="39">
        <f>新台幣匯率美元指數!D1685</f>
        <v>0</v>
      </c>
      <c r="N1684" s="27" t="e">
        <f>VLOOKUP($B1684,外資期貨未平倉口數!$A$4:$M$499,4,FALSE)</f>
        <v>#N/A</v>
      </c>
      <c r="O1684" s="27" t="e">
        <f>VLOOKUP($B1684,外資期貨未平倉口數!$A$4:$M$499,9,FALSE)</f>
        <v>#N/A</v>
      </c>
      <c r="P1684" s="27" t="e">
        <f>VLOOKUP($B1684,外資期貨未平倉口數!$A$4:$M$499,10,FALSE)</f>
        <v>#N/A</v>
      </c>
      <c r="Q1684" s="27" t="e">
        <f>VLOOKUP($B1684,外資期貨未平倉口數!$A$4:$M$499,11,FALSE)</f>
        <v>#N/A</v>
      </c>
      <c r="R1684" s="64" t="e">
        <f>VLOOKUP($B1684,選擇權未平倉餘額!$A$4:$I$500,6,FALSE)</f>
        <v>#N/A</v>
      </c>
      <c r="S1684" s="64" t="e">
        <f>VLOOKUP($B1684,選擇權未平倉餘額!$A$4:$I$500,7,FALSE)</f>
        <v>#N/A</v>
      </c>
      <c r="T1684" s="64" t="e">
        <f>VLOOKUP($B1684,選擇權未平倉餘額!$A$4:$I$500,8,FALSE)</f>
        <v>#N/A</v>
      </c>
      <c r="U1684" s="64" t="e">
        <f>VLOOKUP($B1684,選擇權未平倉餘額!$A$4:$I$500,9,FALSE)</f>
        <v>#N/A</v>
      </c>
      <c r="V1684" s="39" t="e">
        <f>VLOOKUP($B1684,臺指選擇權P_C_Ratios!$A$4:$C$500,3,FALSE)</f>
        <v>#N/A</v>
      </c>
      <c r="W1684" s="41" t="e">
        <f>VLOOKUP($B1684,散戶多空比!$A$6:$L$500,12,FALSE)</f>
        <v>#N/A</v>
      </c>
      <c r="X1684" s="40" t="e">
        <f>VLOOKUP($B1684,期貨大額交易人未沖銷部位!$A$4:$O$499,4,FALSE)</f>
        <v>#N/A</v>
      </c>
      <c r="Y1684" s="40" t="e">
        <f>VLOOKUP($B1684,期貨大額交易人未沖銷部位!$A$4:$O$499,7,FALSE)</f>
        <v>#N/A</v>
      </c>
      <c r="Z1684" s="40" t="e">
        <f>VLOOKUP($B1684,期貨大額交易人未沖銷部位!$A$4:$O$499,10,FALSE)</f>
        <v>#N/A</v>
      </c>
      <c r="AA1684" s="40" t="e">
        <f>VLOOKUP($B1684,期貨大額交易人未沖銷部位!$A$4:$O$499,13,FALSE)</f>
        <v>#N/A</v>
      </c>
      <c r="AB1684" s="40" t="e">
        <f>VLOOKUP($B1684,期貨大額交易人未沖銷部位!$A$4:$O$499,14,FALSE)</f>
        <v>#N/A</v>
      </c>
      <c r="AC1684" s="40" t="e">
        <f>VLOOKUP($B1684,期貨大額交易人未沖銷部位!$A$4:$O$499,15,FALSE)</f>
        <v>#N/A</v>
      </c>
      <c r="AD1684" s="33" t="e">
        <f>VLOOKUP($B1684,三大美股走勢!$A$4:$J$495,4,FALSE)</f>
        <v>#N/A</v>
      </c>
      <c r="AE1684" s="33" t="e">
        <f>VLOOKUP($B1684,三大美股走勢!$A$4:$J$495,7,FALSE)</f>
        <v>#N/A</v>
      </c>
      <c r="AF1684" s="33" t="e">
        <f>VLOOKUP($B1684,三大美股走勢!$A$4:$J$495,10,FALSE)</f>
        <v>#N/A</v>
      </c>
    </row>
    <row r="1685" spans="2:32">
      <c r="B1685" s="32">
        <v>44464</v>
      </c>
      <c r="C1685" s="33" t="e">
        <f>VLOOKUP($B1685,大盤與近月台指!$A$4:$I$499,2,FALSE)</f>
        <v>#N/A</v>
      </c>
      <c r="D1685" s="34" t="e">
        <f>VLOOKUP($B1685,大盤與近月台指!$A$4:$I$499,3,FALSE)</f>
        <v>#N/A</v>
      </c>
      <c r="E1685" s="35" t="e">
        <f>VLOOKUP($B1685,大盤與近月台指!$A$4:$I$499,4,FALSE)</f>
        <v>#N/A</v>
      </c>
      <c r="F1685" s="33" t="e">
        <f>VLOOKUP($B1685,大盤與近月台指!$A$4:$I$499,5,FALSE)</f>
        <v>#N/A</v>
      </c>
      <c r="G1685" s="49" t="e">
        <f>VLOOKUP($B1685,三大法人買賣超!$A$4:$I$500,3,FALSE)</f>
        <v>#N/A</v>
      </c>
      <c r="H1685" s="34" t="e">
        <f>VLOOKUP($B1685,三大法人買賣超!$A$4:$I$500,5,FALSE)</f>
        <v>#N/A</v>
      </c>
      <c r="I1685" s="27" t="e">
        <f>VLOOKUP($B1685,三大法人買賣超!$A$4:$I$500,7,FALSE)</f>
        <v>#N/A</v>
      </c>
      <c r="J1685" s="27" t="e">
        <f>VLOOKUP($B1685,三大法人買賣超!$A$4:$I$500,9,FALSE)</f>
        <v>#N/A</v>
      </c>
      <c r="K1685" s="37">
        <f>新台幣匯率美元指數!B1686</f>
        <v>0</v>
      </c>
      <c r="L1685" s="38">
        <f>新台幣匯率美元指數!C1686</f>
        <v>0</v>
      </c>
      <c r="M1685" s="39">
        <f>新台幣匯率美元指數!D1686</f>
        <v>0</v>
      </c>
      <c r="N1685" s="27" t="e">
        <f>VLOOKUP($B1685,外資期貨未平倉口數!$A$4:$M$499,4,FALSE)</f>
        <v>#N/A</v>
      </c>
      <c r="O1685" s="27" t="e">
        <f>VLOOKUP($B1685,外資期貨未平倉口數!$A$4:$M$499,9,FALSE)</f>
        <v>#N/A</v>
      </c>
      <c r="P1685" s="27" t="e">
        <f>VLOOKUP($B1685,外資期貨未平倉口數!$A$4:$M$499,10,FALSE)</f>
        <v>#N/A</v>
      </c>
      <c r="Q1685" s="27" t="e">
        <f>VLOOKUP($B1685,外資期貨未平倉口數!$A$4:$M$499,11,FALSE)</f>
        <v>#N/A</v>
      </c>
      <c r="R1685" s="64" t="e">
        <f>VLOOKUP($B1685,選擇權未平倉餘額!$A$4:$I$500,6,FALSE)</f>
        <v>#N/A</v>
      </c>
      <c r="S1685" s="64" t="e">
        <f>VLOOKUP($B1685,選擇權未平倉餘額!$A$4:$I$500,7,FALSE)</f>
        <v>#N/A</v>
      </c>
      <c r="T1685" s="64" t="e">
        <f>VLOOKUP($B1685,選擇權未平倉餘額!$A$4:$I$500,8,FALSE)</f>
        <v>#N/A</v>
      </c>
      <c r="U1685" s="64" t="e">
        <f>VLOOKUP($B1685,選擇權未平倉餘額!$A$4:$I$500,9,FALSE)</f>
        <v>#N/A</v>
      </c>
      <c r="V1685" s="39" t="e">
        <f>VLOOKUP($B1685,臺指選擇權P_C_Ratios!$A$4:$C$500,3,FALSE)</f>
        <v>#N/A</v>
      </c>
      <c r="W1685" s="41" t="e">
        <f>VLOOKUP($B1685,散戶多空比!$A$6:$L$500,12,FALSE)</f>
        <v>#N/A</v>
      </c>
      <c r="X1685" s="40" t="e">
        <f>VLOOKUP($B1685,期貨大額交易人未沖銷部位!$A$4:$O$499,4,FALSE)</f>
        <v>#N/A</v>
      </c>
      <c r="Y1685" s="40" t="e">
        <f>VLOOKUP($B1685,期貨大額交易人未沖銷部位!$A$4:$O$499,7,FALSE)</f>
        <v>#N/A</v>
      </c>
      <c r="Z1685" s="40" t="e">
        <f>VLOOKUP($B1685,期貨大額交易人未沖銷部位!$A$4:$O$499,10,FALSE)</f>
        <v>#N/A</v>
      </c>
      <c r="AA1685" s="40" t="e">
        <f>VLOOKUP($B1685,期貨大額交易人未沖銷部位!$A$4:$O$499,13,FALSE)</f>
        <v>#N/A</v>
      </c>
      <c r="AB1685" s="40" t="e">
        <f>VLOOKUP($B1685,期貨大額交易人未沖銷部位!$A$4:$O$499,14,FALSE)</f>
        <v>#N/A</v>
      </c>
      <c r="AC1685" s="40" t="e">
        <f>VLOOKUP($B1685,期貨大額交易人未沖銷部位!$A$4:$O$499,15,FALSE)</f>
        <v>#N/A</v>
      </c>
      <c r="AD1685" s="33" t="e">
        <f>VLOOKUP($B1685,三大美股走勢!$A$4:$J$495,4,FALSE)</f>
        <v>#N/A</v>
      </c>
      <c r="AE1685" s="33" t="e">
        <f>VLOOKUP($B1685,三大美股走勢!$A$4:$J$495,7,FALSE)</f>
        <v>#N/A</v>
      </c>
      <c r="AF1685" s="33" t="e">
        <f>VLOOKUP($B1685,三大美股走勢!$A$4:$J$495,10,FALSE)</f>
        <v>#N/A</v>
      </c>
    </row>
    <row r="1686" spans="2:32">
      <c r="B1686" s="32">
        <v>44465</v>
      </c>
      <c r="C1686" s="33" t="e">
        <f>VLOOKUP($B1686,大盤與近月台指!$A$4:$I$499,2,FALSE)</f>
        <v>#N/A</v>
      </c>
      <c r="D1686" s="34" t="e">
        <f>VLOOKUP($B1686,大盤與近月台指!$A$4:$I$499,3,FALSE)</f>
        <v>#N/A</v>
      </c>
      <c r="E1686" s="35" t="e">
        <f>VLOOKUP($B1686,大盤與近月台指!$A$4:$I$499,4,FALSE)</f>
        <v>#N/A</v>
      </c>
      <c r="F1686" s="33" t="e">
        <f>VLOOKUP($B1686,大盤與近月台指!$A$4:$I$499,5,FALSE)</f>
        <v>#N/A</v>
      </c>
      <c r="G1686" s="49" t="e">
        <f>VLOOKUP($B1686,三大法人買賣超!$A$4:$I$500,3,FALSE)</f>
        <v>#N/A</v>
      </c>
      <c r="H1686" s="34" t="e">
        <f>VLOOKUP($B1686,三大法人買賣超!$A$4:$I$500,5,FALSE)</f>
        <v>#N/A</v>
      </c>
      <c r="I1686" s="27" t="e">
        <f>VLOOKUP($B1686,三大法人買賣超!$A$4:$I$500,7,FALSE)</f>
        <v>#N/A</v>
      </c>
      <c r="J1686" s="27" t="e">
        <f>VLOOKUP($B1686,三大法人買賣超!$A$4:$I$500,9,FALSE)</f>
        <v>#N/A</v>
      </c>
      <c r="K1686" s="37">
        <f>新台幣匯率美元指數!B1687</f>
        <v>0</v>
      </c>
      <c r="L1686" s="38">
        <f>新台幣匯率美元指數!C1687</f>
        <v>0</v>
      </c>
      <c r="M1686" s="39">
        <f>新台幣匯率美元指數!D1687</f>
        <v>0</v>
      </c>
      <c r="N1686" s="27" t="e">
        <f>VLOOKUP($B1686,外資期貨未平倉口數!$A$4:$M$499,4,FALSE)</f>
        <v>#N/A</v>
      </c>
      <c r="O1686" s="27" t="e">
        <f>VLOOKUP($B1686,外資期貨未平倉口數!$A$4:$M$499,9,FALSE)</f>
        <v>#N/A</v>
      </c>
      <c r="P1686" s="27" t="e">
        <f>VLOOKUP($B1686,外資期貨未平倉口數!$A$4:$M$499,10,FALSE)</f>
        <v>#N/A</v>
      </c>
      <c r="Q1686" s="27" t="e">
        <f>VLOOKUP($B1686,外資期貨未平倉口數!$A$4:$M$499,11,FALSE)</f>
        <v>#N/A</v>
      </c>
      <c r="R1686" s="64" t="e">
        <f>VLOOKUP($B1686,選擇權未平倉餘額!$A$4:$I$500,6,FALSE)</f>
        <v>#N/A</v>
      </c>
      <c r="S1686" s="64" t="e">
        <f>VLOOKUP($B1686,選擇權未平倉餘額!$A$4:$I$500,7,FALSE)</f>
        <v>#N/A</v>
      </c>
      <c r="T1686" s="64" t="e">
        <f>VLOOKUP($B1686,選擇權未平倉餘額!$A$4:$I$500,8,FALSE)</f>
        <v>#N/A</v>
      </c>
      <c r="U1686" s="64" t="e">
        <f>VLOOKUP($B1686,選擇權未平倉餘額!$A$4:$I$500,9,FALSE)</f>
        <v>#N/A</v>
      </c>
      <c r="V1686" s="39" t="e">
        <f>VLOOKUP($B1686,臺指選擇權P_C_Ratios!$A$4:$C$500,3,FALSE)</f>
        <v>#N/A</v>
      </c>
      <c r="W1686" s="41" t="e">
        <f>VLOOKUP($B1686,散戶多空比!$A$6:$L$500,12,FALSE)</f>
        <v>#N/A</v>
      </c>
      <c r="X1686" s="40" t="e">
        <f>VLOOKUP($B1686,期貨大額交易人未沖銷部位!$A$4:$O$499,4,FALSE)</f>
        <v>#N/A</v>
      </c>
      <c r="Y1686" s="40" t="e">
        <f>VLOOKUP($B1686,期貨大額交易人未沖銷部位!$A$4:$O$499,7,FALSE)</f>
        <v>#N/A</v>
      </c>
      <c r="Z1686" s="40" t="e">
        <f>VLOOKUP($B1686,期貨大額交易人未沖銷部位!$A$4:$O$499,10,FALSE)</f>
        <v>#N/A</v>
      </c>
      <c r="AA1686" s="40" t="e">
        <f>VLOOKUP($B1686,期貨大額交易人未沖銷部位!$A$4:$O$499,13,FALSE)</f>
        <v>#N/A</v>
      </c>
      <c r="AB1686" s="40" t="e">
        <f>VLOOKUP($B1686,期貨大額交易人未沖銷部位!$A$4:$O$499,14,FALSE)</f>
        <v>#N/A</v>
      </c>
      <c r="AC1686" s="40" t="e">
        <f>VLOOKUP($B1686,期貨大額交易人未沖銷部位!$A$4:$O$499,15,FALSE)</f>
        <v>#N/A</v>
      </c>
      <c r="AD1686" s="33" t="e">
        <f>VLOOKUP($B1686,三大美股走勢!$A$4:$J$495,4,FALSE)</f>
        <v>#N/A</v>
      </c>
      <c r="AE1686" s="33" t="e">
        <f>VLOOKUP($B1686,三大美股走勢!$A$4:$J$495,7,FALSE)</f>
        <v>#N/A</v>
      </c>
      <c r="AF1686" s="33" t="e">
        <f>VLOOKUP($B1686,三大美股走勢!$A$4:$J$495,10,FALSE)</f>
        <v>#N/A</v>
      </c>
    </row>
    <row r="1687" spans="2:32">
      <c r="B1687" s="32">
        <v>44466</v>
      </c>
      <c r="C1687" s="33" t="e">
        <f>VLOOKUP($B1687,大盤與近月台指!$A$4:$I$499,2,FALSE)</f>
        <v>#N/A</v>
      </c>
      <c r="D1687" s="34" t="e">
        <f>VLOOKUP($B1687,大盤與近月台指!$A$4:$I$499,3,FALSE)</f>
        <v>#N/A</v>
      </c>
      <c r="E1687" s="35" t="e">
        <f>VLOOKUP($B1687,大盤與近月台指!$A$4:$I$499,4,FALSE)</f>
        <v>#N/A</v>
      </c>
      <c r="F1687" s="33" t="e">
        <f>VLOOKUP($B1687,大盤與近月台指!$A$4:$I$499,5,FALSE)</f>
        <v>#N/A</v>
      </c>
      <c r="G1687" s="49" t="e">
        <f>VLOOKUP($B1687,三大法人買賣超!$A$4:$I$500,3,FALSE)</f>
        <v>#N/A</v>
      </c>
      <c r="H1687" s="34" t="e">
        <f>VLOOKUP($B1687,三大法人買賣超!$A$4:$I$500,5,FALSE)</f>
        <v>#N/A</v>
      </c>
      <c r="I1687" s="27" t="e">
        <f>VLOOKUP($B1687,三大法人買賣超!$A$4:$I$500,7,FALSE)</f>
        <v>#N/A</v>
      </c>
      <c r="J1687" s="27" t="e">
        <f>VLOOKUP($B1687,三大法人買賣超!$A$4:$I$500,9,FALSE)</f>
        <v>#N/A</v>
      </c>
      <c r="K1687" s="37">
        <f>新台幣匯率美元指數!B1688</f>
        <v>0</v>
      </c>
      <c r="L1687" s="38">
        <f>新台幣匯率美元指數!C1688</f>
        <v>0</v>
      </c>
      <c r="M1687" s="39">
        <f>新台幣匯率美元指數!D1688</f>
        <v>0</v>
      </c>
      <c r="N1687" s="27" t="e">
        <f>VLOOKUP($B1687,外資期貨未平倉口數!$A$4:$M$499,4,FALSE)</f>
        <v>#N/A</v>
      </c>
      <c r="O1687" s="27" t="e">
        <f>VLOOKUP($B1687,外資期貨未平倉口數!$A$4:$M$499,9,FALSE)</f>
        <v>#N/A</v>
      </c>
      <c r="P1687" s="27" t="e">
        <f>VLOOKUP($B1687,外資期貨未平倉口數!$A$4:$M$499,10,FALSE)</f>
        <v>#N/A</v>
      </c>
      <c r="Q1687" s="27" t="e">
        <f>VLOOKUP($B1687,外資期貨未平倉口數!$A$4:$M$499,11,FALSE)</f>
        <v>#N/A</v>
      </c>
      <c r="R1687" s="64" t="e">
        <f>VLOOKUP($B1687,選擇權未平倉餘額!$A$4:$I$500,6,FALSE)</f>
        <v>#N/A</v>
      </c>
      <c r="S1687" s="64" t="e">
        <f>VLOOKUP($B1687,選擇權未平倉餘額!$A$4:$I$500,7,FALSE)</f>
        <v>#N/A</v>
      </c>
      <c r="T1687" s="64" t="e">
        <f>VLOOKUP($B1687,選擇權未平倉餘額!$A$4:$I$500,8,FALSE)</f>
        <v>#N/A</v>
      </c>
      <c r="U1687" s="64" t="e">
        <f>VLOOKUP($B1687,選擇權未平倉餘額!$A$4:$I$500,9,FALSE)</f>
        <v>#N/A</v>
      </c>
      <c r="V1687" s="39" t="e">
        <f>VLOOKUP($B1687,臺指選擇權P_C_Ratios!$A$4:$C$500,3,FALSE)</f>
        <v>#N/A</v>
      </c>
      <c r="W1687" s="41" t="e">
        <f>VLOOKUP($B1687,散戶多空比!$A$6:$L$500,12,FALSE)</f>
        <v>#N/A</v>
      </c>
      <c r="X1687" s="40" t="e">
        <f>VLOOKUP($B1687,期貨大額交易人未沖銷部位!$A$4:$O$499,4,FALSE)</f>
        <v>#N/A</v>
      </c>
      <c r="Y1687" s="40" t="e">
        <f>VLOOKUP($B1687,期貨大額交易人未沖銷部位!$A$4:$O$499,7,FALSE)</f>
        <v>#N/A</v>
      </c>
      <c r="Z1687" s="40" t="e">
        <f>VLOOKUP($B1687,期貨大額交易人未沖銷部位!$A$4:$O$499,10,FALSE)</f>
        <v>#N/A</v>
      </c>
      <c r="AA1687" s="40" t="e">
        <f>VLOOKUP($B1687,期貨大額交易人未沖銷部位!$A$4:$O$499,13,FALSE)</f>
        <v>#N/A</v>
      </c>
      <c r="AB1687" s="40" t="e">
        <f>VLOOKUP($B1687,期貨大額交易人未沖銷部位!$A$4:$O$499,14,FALSE)</f>
        <v>#N/A</v>
      </c>
      <c r="AC1687" s="40" t="e">
        <f>VLOOKUP($B1687,期貨大額交易人未沖銷部位!$A$4:$O$499,15,FALSE)</f>
        <v>#N/A</v>
      </c>
      <c r="AD1687" s="33" t="e">
        <f>VLOOKUP($B1687,三大美股走勢!$A$4:$J$495,4,FALSE)</f>
        <v>#N/A</v>
      </c>
      <c r="AE1687" s="33" t="e">
        <f>VLOOKUP($B1687,三大美股走勢!$A$4:$J$495,7,FALSE)</f>
        <v>#N/A</v>
      </c>
      <c r="AF1687" s="33" t="e">
        <f>VLOOKUP($B1687,三大美股走勢!$A$4:$J$495,10,FALSE)</f>
        <v>#N/A</v>
      </c>
    </row>
    <row r="1688" spans="2:32">
      <c r="B1688" s="32">
        <v>44467</v>
      </c>
      <c r="C1688" s="33" t="e">
        <f>VLOOKUP($B1688,大盤與近月台指!$A$4:$I$499,2,FALSE)</f>
        <v>#N/A</v>
      </c>
      <c r="D1688" s="34" t="e">
        <f>VLOOKUP($B1688,大盤與近月台指!$A$4:$I$499,3,FALSE)</f>
        <v>#N/A</v>
      </c>
      <c r="E1688" s="35" t="e">
        <f>VLOOKUP($B1688,大盤與近月台指!$A$4:$I$499,4,FALSE)</f>
        <v>#N/A</v>
      </c>
      <c r="F1688" s="33" t="e">
        <f>VLOOKUP($B1688,大盤與近月台指!$A$4:$I$499,5,FALSE)</f>
        <v>#N/A</v>
      </c>
      <c r="G1688" s="49" t="e">
        <f>VLOOKUP($B1688,三大法人買賣超!$A$4:$I$500,3,FALSE)</f>
        <v>#N/A</v>
      </c>
      <c r="H1688" s="34" t="e">
        <f>VLOOKUP($B1688,三大法人買賣超!$A$4:$I$500,5,FALSE)</f>
        <v>#N/A</v>
      </c>
      <c r="I1688" s="27" t="e">
        <f>VLOOKUP($B1688,三大法人買賣超!$A$4:$I$500,7,FALSE)</f>
        <v>#N/A</v>
      </c>
      <c r="J1688" s="27" t="e">
        <f>VLOOKUP($B1688,三大法人買賣超!$A$4:$I$500,9,FALSE)</f>
        <v>#N/A</v>
      </c>
      <c r="K1688" s="37">
        <f>新台幣匯率美元指數!B1689</f>
        <v>0</v>
      </c>
      <c r="L1688" s="38">
        <f>新台幣匯率美元指數!C1689</f>
        <v>0</v>
      </c>
      <c r="M1688" s="39">
        <f>新台幣匯率美元指數!D1689</f>
        <v>0</v>
      </c>
      <c r="N1688" s="27" t="e">
        <f>VLOOKUP($B1688,外資期貨未平倉口數!$A$4:$M$499,4,FALSE)</f>
        <v>#N/A</v>
      </c>
      <c r="O1688" s="27" t="e">
        <f>VLOOKUP($B1688,外資期貨未平倉口數!$A$4:$M$499,9,FALSE)</f>
        <v>#N/A</v>
      </c>
      <c r="P1688" s="27" t="e">
        <f>VLOOKUP($B1688,外資期貨未平倉口數!$A$4:$M$499,10,FALSE)</f>
        <v>#N/A</v>
      </c>
      <c r="Q1688" s="27" t="e">
        <f>VLOOKUP($B1688,外資期貨未平倉口數!$A$4:$M$499,11,FALSE)</f>
        <v>#N/A</v>
      </c>
      <c r="R1688" s="64" t="e">
        <f>VLOOKUP($B1688,選擇權未平倉餘額!$A$4:$I$500,6,FALSE)</f>
        <v>#N/A</v>
      </c>
      <c r="S1688" s="64" t="e">
        <f>VLOOKUP($B1688,選擇權未平倉餘額!$A$4:$I$500,7,FALSE)</f>
        <v>#N/A</v>
      </c>
      <c r="T1688" s="64" t="e">
        <f>VLOOKUP($B1688,選擇權未平倉餘額!$A$4:$I$500,8,FALSE)</f>
        <v>#N/A</v>
      </c>
      <c r="U1688" s="64" t="e">
        <f>VLOOKUP($B1688,選擇權未平倉餘額!$A$4:$I$500,9,FALSE)</f>
        <v>#N/A</v>
      </c>
      <c r="V1688" s="39" t="e">
        <f>VLOOKUP($B1688,臺指選擇權P_C_Ratios!$A$4:$C$500,3,FALSE)</f>
        <v>#N/A</v>
      </c>
      <c r="W1688" s="41" t="e">
        <f>VLOOKUP($B1688,散戶多空比!$A$6:$L$500,12,FALSE)</f>
        <v>#N/A</v>
      </c>
      <c r="X1688" s="40" t="e">
        <f>VLOOKUP($B1688,期貨大額交易人未沖銷部位!$A$4:$O$499,4,FALSE)</f>
        <v>#N/A</v>
      </c>
      <c r="Y1688" s="40" t="e">
        <f>VLOOKUP($B1688,期貨大額交易人未沖銷部位!$A$4:$O$499,7,FALSE)</f>
        <v>#N/A</v>
      </c>
      <c r="Z1688" s="40" t="e">
        <f>VLOOKUP($B1688,期貨大額交易人未沖銷部位!$A$4:$O$499,10,FALSE)</f>
        <v>#N/A</v>
      </c>
      <c r="AA1688" s="40" t="e">
        <f>VLOOKUP($B1688,期貨大額交易人未沖銷部位!$A$4:$O$499,13,FALSE)</f>
        <v>#N/A</v>
      </c>
      <c r="AB1688" s="40" t="e">
        <f>VLOOKUP($B1688,期貨大額交易人未沖銷部位!$A$4:$O$499,14,FALSE)</f>
        <v>#N/A</v>
      </c>
      <c r="AC1688" s="40" t="e">
        <f>VLOOKUP($B1688,期貨大額交易人未沖銷部位!$A$4:$O$499,15,FALSE)</f>
        <v>#N/A</v>
      </c>
      <c r="AD1688" s="33" t="e">
        <f>VLOOKUP($B1688,三大美股走勢!$A$4:$J$495,4,FALSE)</f>
        <v>#N/A</v>
      </c>
      <c r="AE1688" s="33" t="e">
        <f>VLOOKUP($B1688,三大美股走勢!$A$4:$J$495,7,FALSE)</f>
        <v>#N/A</v>
      </c>
      <c r="AF1688" s="33" t="e">
        <f>VLOOKUP($B1688,三大美股走勢!$A$4:$J$495,10,FALSE)</f>
        <v>#N/A</v>
      </c>
    </row>
    <row r="1689" spans="2:32">
      <c r="B1689" s="32">
        <v>44468</v>
      </c>
      <c r="C1689" s="33" t="e">
        <f>VLOOKUP($B1689,大盤與近月台指!$A$4:$I$499,2,FALSE)</f>
        <v>#N/A</v>
      </c>
      <c r="D1689" s="34" t="e">
        <f>VLOOKUP($B1689,大盤與近月台指!$A$4:$I$499,3,FALSE)</f>
        <v>#N/A</v>
      </c>
      <c r="E1689" s="35" t="e">
        <f>VLOOKUP($B1689,大盤與近月台指!$A$4:$I$499,4,FALSE)</f>
        <v>#N/A</v>
      </c>
      <c r="F1689" s="33" t="e">
        <f>VLOOKUP($B1689,大盤與近月台指!$A$4:$I$499,5,FALSE)</f>
        <v>#N/A</v>
      </c>
      <c r="G1689" s="49" t="e">
        <f>VLOOKUP($B1689,三大法人買賣超!$A$4:$I$500,3,FALSE)</f>
        <v>#N/A</v>
      </c>
      <c r="H1689" s="34" t="e">
        <f>VLOOKUP($B1689,三大法人買賣超!$A$4:$I$500,5,FALSE)</f>
        <v>#N/A</v>
      </c>
      <c r="I1689" s="27" t="e">
        <f>VLOOKUP($B1689,三大法人買賣超!$A$4:$I$500,7,FALSE)</f>
        <v>#N/A</v>
      </c>
      <c r="J1689" s="27" t="e">
        <f>VLOOKUP($B1689,三大法人買賣超!$A$4:$I$500,9,FALSE)</f>
        <v>#N/A</v>
      </c>
      <c r="K1689" s="37">
        <f>新台幣匯率美元指數!B1690</f>
        <v>0</v>
      </c>
      <c r="L1689" s="38">
        <f>新台幣匯率美元指數!C1690</f>
        <v>0</v>
      </c>
      <c r="M1689" s="39">
        <f>新台幣匯率美元指數!D1690</f>
        <v>0</v>
      </c>
      <c r="N1689" s="27" t="e">
        <f>VLOOKUP($B1689,外資期貨未平倉口數!$A$4:$M$499,4,FALSE)</f>
        <v>#N/A</v>
      </c>
      <c r="O1689" s="27" t="e">
        <f>VLOOKUP($B1689,外資期貨未平倉口數!$A$4:$M$499,9,FALSE)</f>
        <v>#N/A</v>
      </c>
      <c r="P1689" s="27" t="e">
        <f>VLOOKUP($B1689,外資期貨未平倉口數!$A$4:$M$499,10,FALSE)</f>
        <v>#N/A</v>
      </c>
      <c r="Q1689" s="27" t="e">
        <f>VLOOKUP($B1689,外資期貨未平倉口數!$A$4:$M$499,11,FALSE)</f>
        <v>#N/A</v>
      </c>
      <c r="R1689" s="64" t="e">
        <f>VLOOKUP($B1689,選擇權未平倉餘額!$A$4:$I$500,6,FALSE)</f>
        <v>#N/A</v>
      </c>
      <c r="S1689" s="64" t="e">
        <f>VLOOKUP($B1689,選擇權未平倉餘額!$A$4:$I$500,7,FALSE)</f>
        <v>#N/A</v>
      </c>
      <c r="T1689" s="64" t="e">
        <f>VLOOKUP($B1689,選擇權未平倉餘額!$A$4:$I$500,8,FALSE)</f>
        <v>#N/A</v>
      </c>
      <c r="U1689" s="64" t="e">
        <f>VLOOKUP($B1689,選擇權未平倉餘額!$A$4:$I$500,9,FALSE)</f>
        <v>#N/A</v>
      </c>
      <c r="V1689" s="39" t="e">
        <f>VLOOKUP($B1689,臺指選擇權P_C_Ratios!$A$4:$C$500,3,FALSE)</f>
        <v>#N/A</v>
      </c>
      <c r="W1689" s="41" t="e">
        <f>VLOOKUP($B1689,散戶多空比!$A$6:$L$500,12,FALSE)</f>
        <v>#N/A</v>
      </c>
      <c r="X1689" s="40" t="e">
        <f>VLOOKUP($B1689,期貨大額交易人未沖銷部位!$A$4:$O$499,4,FALSE)</f>
        <v>#N/A</v>
      </c>
      <c r="Y1689" s="40" t="e">
        <f>VLOOKUP($B1689,期貨大額交易人未沖銷部位!$A$4:$O$499,7,FALSE)</f>
        <v>#N/A</v>
      </c>
      <c r="Z1689" s="40" t="e">
        <f>VLOOKUP($B1689,期貨大額交易人未沖銷部位!$A$4:$O$499,10,FALSE)</f>
        <v>#N/A</v>
      </c>
      <c r="AA1689" s="40" t="e">
        <f>VLOOKUP($B1689,期貨大額交易人未沖銷部位!$A$4:$O$499,13,FALSE)</f>
        <v>#N/A</v>
      </c>
      <c r="AB1689" s="40" t="e">
        <f>VLOOKUP($B1689,期貨大額交易人未沖銷部位!$A$4:$O$499,14,FALSE)</f>
        <v>#N/A</v>
      </c>
      <c r="AC1689" s="40" t="e">
        <f>VLOOKUP($B1689,期貨大額交易人未沖銷部位!$A$4:$O$499,15,FALSE)</f>
        <v>#N/A</v>
      </c>
      <c r="AD1689" s="33" t="e">
        <f>VLOOKUP($B1689,三大美股走勢!$A$4:$J$495,4,FALSE)</f>
        <v>#N/A</v>
      </c>
      <c r="AE1689" s="33" t="e">
        <f>VLOOKUP($B1689,三大美股走勢!$A$4:$J$495,7,FALSE)</f>
        <v>#N/A</v>
      </c>
      <c r="AF1689" s="33" t="e">
        <f>VLOOKUP($B1689,三大美股走勢!$A$4:$J$495,10,FALSE)</f>
        <v>#N/A</v>
      </c>
    </row>
    <row r="1690" spans="2:32">
      <c r="B1690" s="32">
        <v>44469</v>
      </c>
      <c r="C1690" s="33" t="e">
        <f>VLOOKUP($B1690,大盤與近月台指!$A$4:$I$499,2,FALSE)</f>
        <v>#N/A</v>
      </c>
      <c r="D1690" s="34" t="e">
        <f>VLOOKUP($B1690,大盤與近月台指!$A$4:$I$499,3,FALSE)</f>
        <v>#N/A</v>
      </c>
      <c r="E1690" s="35" t="e">
        <f>VLOOKUP($B1690,大盤與近月台指!$A$4:$I$499,4,FALSE)</f>
        <v>#N/A</v>
      </c>
      <c r="F1690" s="33" t="e">
        <f>VLOOKUP($B1690,大盤與近月台指!$A$4:$I$499,5,FALSE)</f>
        <v>#N/A</v>
      </c>
      <c r="G1690" s="49" t="e">
        <f>VLOOKUP($B1690,三大法人買賣超!$A$4:$I$500,3,FALSE)</f>
        <v>#N/A</v>
      </c>
      <c r="H1690" s="34" t="e">
        <f>VLOOKUP($B1690,三大法人買賣超!$A$4:$I$500,5,FALSE)</f>
        <v>#N/A</v>
      </c>
      <c r="I1690" s="27" t="e">
        <f>VLOOKUP($B1690,三大法人買賣超!$A$4:$I$500,7,FALSE)</f>
        <v>#N/A</v>
      </c>
      <c r="J1690" s="27" t="e">
        <f>VLOOKUP($B1690,三大法人買賣超!$A$4:$I$500,9,FALSE)</f>
        <v>#N/A</v>
      </c>
      <c r="K1690" s="37">
        <f>新台幣匯率美元指數!B1691</f>
        <v>0</v>
      </c>
      <c r="L1690" s="38">
        <f>新台幣匯率美元指數!C1691</f>
        <v>0</v>
      </c>
      <c r="M1690" s="39">
        <f>新台幣匯率美元指數!D1691</f>
        <v>0</v>
      </c>
      <c r="N1690" s="27" t="e">
        <f>VLOOKUP($B1690,外資期貨未平倉口數!$A$4:$M$499,4,FALSE)</f>
        <v>#N/A</v>
      </c>
      <c r="O1690" s="27" t="e">
        <f>VLOOKUP($B1690,外資期貨未平倉口數!$A$4:$M$499,9,FALSE)</f>
        <v>#N/A</v>
      </c>
      <c r="P1690" s="27" t="e">
        <f>VLOOKUP($B1690,外資期貨未平倉口數!$A$4:$M$499,10,FALSE)</f>
        <v>#N/A</v>
      </c>
      <c r="Q1690" s="27" t="e">
        <f>VLOOKUP($B1690,外資期貨未平倉口數!$A$4:$M$499,11,FALSE)</f>
        <v>#N/A</v>
      </c>
      <c r="R1690" s="64" t="e">
        <f>VLOOKUP($B1690,選擇權未平倉餘額!$A$4:$I$500,6,FALSE)</f>
        <v>#N/A</v>
      </c>
      <c r="S1690" s="64" t="e">
        <f>VLOOKUP($B1690,選擇權未平倉餘額!$A$4:$I$500,7,FALSE)</f>
        <v>#N/A</v>
      </c>
      <c r="T1690" s="64" t="e">
        <f>VLOOKUP($B1690,選擇權未平倉餘額!$A$4:$I$500,8,FALSE)</f>
        <v>#N/A</v>
      </c>
      <c r="U1690" s="64" t="e">
        <f>VLOOKUP($B1690,選擇權未平倉餘額!$A$4:$I$500,9,FALSE)</f>
        <v>#N/A</v>
      </c>
      <c r="V1690" s="39" t="e">
        <f>VLOOKUP($B1690,臺指選擇權P_C_Ratios!$A$4:$C$500,3,FALSE)</f>
        <v>#N/A</v>
      </c>
      <c r="W1690" s="41" t="e">
        <f>VLOOKUP($B1690,散戶多空比!$A$6:$L$500,12,FALSE)</f>
        <v>#N/A</v>
      </c>
      <c r="X1690" s="40" t="e">
        <f>VLOOKUP($B1690,期貨大額交易人未沖銷部位!$A$4:$O$499,4,FALSE)</f>
        <v>#N/A</v>
      </c>
      <c r="Y1690" s="40" t="e">
        <f>VLOOKUP($B1690,期貨大額交易人未沖銷部位!$A$4:$O$499,7,FALSE)</f>
        <v>#N/A</v>
      </c>
      <c r="Z1690" s="40" t="e">
        <f>VLOOKUP($B1690,期貨大額交易人未沖銷部位!$A$4:$O$499,10,FALSE)</f>
        <v>#N/A</v>
      </c>
      <c r="AA1690" s="40" t="e">
        <f>VLOOKUP($B1690,期貨大額交易人未沖銷部位!$A$4:$O$499,13,FALSE)</f>
        <v>#N/A</v>
      </c>
      <c r="AB1690" s="40" t="e">
        <f>VLOOKUP($B1690,期貨大額交易人未沖銷部位!$A$4:$O$499,14,FALSE)</f>
        <v>#N/A</v>
      </c>
      <c r="AC1690" s="40" t="e">
        <f>VLOOKUP($B1690,期貨大額交易人未沖銷部位!$A$4:$O$499,15,FALSE)</f>
        <v>#N/A</v>
      </c>
      <c r="AD1690" s="33" t="e">
        <f>VLOOKUP($B1690,三大美股走勢!$A$4:$J$495,4,FALSE)</f>
        <v>#N/A</v>
      </c>
      <c r="AE1690" s="33" t="e">
        <f>VLOOKUP($B1690,三大美股走勢!$A$4:$J$495,7,FALSE)</f>
        <v>#N/A</v>
      </c>
      <c r="AF1690" s="33" t="e">
        <f>VLOOKUP($B1690,三大美股走勢!$A$4:$J$495,10,FALSE)</f>
        <v>#N/A</v>
      </c>
    </row>
    <row r="1691" spans="2:32">
      <c r="B1691" s="32">
        <v>44470</v>
      </c>
      <c r="C1691" s="33" t="e">
        <f>VLOOKUP($B1691,大盤與近月台指!$A$4:$I$499,2,FALSE)</f>
        <v>#N/A</v>
      </c>
      <c r="D1691" s="34" t="e">
        <f>VLOOKUP($B1691,大盤與近月台指!$A$4:$I$499,3,FALSE)</f>
        <v>#N/A</v>
      </c>
      <c r="E1691" s="35" t="e">
        <f>VLOOKUP($B1691,大盤與近月台指!$A$4:$I$499,4,FALSE)</f>
        <v>#N/A</v>
      </c>
      <c r="F1691" s="33" t="e">
        <f>VLOOKUP($B1691,大盤與近月台指!$A$4:$I$499,5,FALSE)</f>
        <v>#N/A</v>
      </c>
      <c r="G1691" s="49" t="e">
        <f>VLOOKUP($B1691,三大法人買賣超!$A$4:$I$500,3,FALSE)</f>
        <v>#N/A</v>
      </c>
      <c r="H1691" s="34" t="e">
        <f>VLOOKUP($B1691,三大法人買賣超!$A$4:$I$500,5,FALSE)</f>
        <v>#N/A</v>
      </c>
      <c r="I1691" s="27" t="e">
        <f>VLOOKUP($B1691,三大法人買賣超!$A$4:$I$500,7,FALSE)</f>
        <v>#N/A</v>
      </c>
      <c r="J1691" s="27" t="e">
        <f>VLOOKUP($B1691,三大法人買賣超!$A$4:$I$500,9,FALSE)</f>
        <v>#N/A</v>
      </c>
      <c r="K1691" s="37">
        <f>新台幣匯率美元指數!B1692</f>
        <v>0</v>
      </c>
      <c r="L1691" s="38">
        <f>新台幣匯率美元指數!C1692</f>
        <v>0</v>
      </c>
      <c r="M1691" s="39">
        <f>新台幣匯率美元指數!D1692</f>
        <v>0</v>
      </c>
      <c r="N1691" s="27" t="e">
        <f>VLOOKUP($B1691,外資期貨未平倉口數!$A$4:$M$499,4,FALSE)</f>
        <v>#N/A</v>
      </c>
      <c r="O1691" s="27" t="e">
        <f>VLOOKUP($B1691,外資期貨未平倉口數!$A$4:$M$499,9,FALSE)</f>
        <v>#N/A</v>
      </c>
      <c r="P1691" s="27" t="e">
        <f>VLOOKUP($B1691,外資期貨未平倉口數!$A$4:$M$499,10,FALSE)</f>
        <v>#N/A</v>
      </c>
      <c r="Q1691" s="27" t="e">
        <f>VLOOKUP($B1691,外資期貨未平倉口數!$A$4:$M$499,11,FALSE)</f>
        <v>#N/A</v>
      </c>
      <c r="R1691" s="64" t="e">
        <f>VLOOKUP($B1691,選擇權未平倉餘額!$A$4:$I$500,6,FALSE)</f>
        <v>#N/A</v>
      </c>
      <c r="S1691" s="64" t="e">
        <f>VLOOKUP($B1691,選擇權未平倉餘額!$A$4:$I$500,7,FALSE)</f>
        <v>#N/A</v>
      </c>
      <c r="T1691" s="64" t="e">
        <f>VLOOKUP($B1691,選擇權未平倉餘額!$A$4:$I$500,8,FALSE)</f>
        <v>#N/A</v>
      </c>
      <c r="U1691" s="64" t="e">
        <f>VLOOKUP($B1691,選擇權未平倉餘額!$A$4:$I$500,9,FALSE)</f>
        <v>#N/A</v>
      </c>
      <c r="V1691" s="39" t="e">
        <f>VLOOKUP($B1691,臺指選擇權P_C_Ratios!$A$4:$C$500,3,FALSE)</f>
        <v>#N/A</v>
      </c>
      <c r="W1691" s="41" t="e">
        <f>VLOOKUP($B1691,散戶多空比!$A$6:$L$500,12,FALSE)</f>
        <v>#N/A</v>
      </c>
      <c r="X1691" s="40" t="e">
        <f>VLOOKUP($B1691,期貨大額交易人未沖銷部位!$A$4:$O$499,4,FALSE)</f>
        <v>#N/A</v>
      </c>
      <c r="Y1691" s="40" t="e">
        <f>VLOOKUP($B1691,期貨大額交易人未沖銷部位!$A$4:$O$499,7,FALSE)</f>
        <v>#N/A</v>
      </c>
      <c r="Z1691" s="40" t="e">
        <f>VLOOKUP($B1691,期貨大額交易人未沖銷部位!$A$4:$O$499,10,FALSE)</f>
        <v>#N/A</v>
      </c>
      <c r="AA1691" s="40" t="e">
        <f>VLOOKUP($B1691,期貨大額交易人未沖銷部位!$A$4:$O$499,13,FALSE)</f>
        <v>#N/A</v>
      </c>
      <c r="AB1691" s="40" t="e">
        <f>VLOOKUP($B1691,期貨大額交易人未沖銷部位!$A$4:$O$499,14,FALSE)</f>
        <v>#N/A</v>
      </c>
      <c r="AC1691" s="40" t="e">
        <f>VLOOKUP($B1691,期貨大額交易人未沖銷部位!$A$4:$O$499,15,FALSE)</f>
        <v>#N/A</v>
      </c>
      <c r="AD1691" s="33" t="e">
        <f>VLOOKUP($B1691,三大美股走勢!$A$4:$J$495,4,FALSE)</f>
        <v>#N/A</v>
      </c>
      <c r="AE1691" s="33" t="e">
        <f>VLOOKUP($B1691,三大美股走勢!$A$4:$J$495,7,FALSE)</f>
        <v>#N/A</v>
      </c>
      <c r="AF1691" s="33" t="e">
        <f>VLOOKUP($B1691,三大美股走勢!$A$4:$J$495,10,FALSE)</f>
        <v>#N/A</v>
      </c>
    </row>
    <row r="1692" spans="2:32">
      <c r="B1692" s="32">
        <v>44471</v>
      </c>
      <c r="C1692" s="33" t="e">
        <f>VLOOKUP($B1692,大盤與近月台指!$A$4:$I$499,2,FALSE)</f>
        <v>#N/A</v>
      </c>
      <c r="D1692" s="34" t="e">
        <f>VLOOKUP($B1692,大盤與近月台指!$A$4:$I$499,3,FALSE)</f>
        <v>#N/A</v>
      </c>
      <c r="E1692" s="35" t="e">
        <f>VLOOKUP($B1692,大盤與近月台指!$A$4:$I$499,4,FALSE)</f>
        <v>#N/A</v>
      </c>
      <c r="F1692" s="33" t="e">
        <f>VLOOKUP($B1692,大盤與近月台指!$A$4:$I$499,5,FALSE)</f>
        <v>#N/A</v>
      </c>
      <c r="G1692" s="49" t="e">
        <f>VLOOKUP($B1692,三大法人買賣超!$A$4:$I$500,3,FALSE)</f>
        <v>#N/A</v>
      </c>
      <c r="H1692" s="34" t="e">
        <f>VLOOKUP($B1692,三大法人買賣超!$A$4:$I$500,5,FALSE)</f>
        <v>#N/A</v>
      </c>
      <c r="I1692" s="27" t="e">
        <f>VLOOKUP($B1692,三大法人買賣超!$A$4:$I$500,7,FALSE)</f>
        <v>#N/A</v>
      </c>
      <c r="J1692" s="27" t="e">
        <f>VLOOKUP($B1692,三大法人買賣超!$A$4:$I$500,9,FALSE)</f>
        <v>#N/A</v>
      </c>
      <c r="K1692" s="37">
        <f>新台幣匯率美元指數!B1693</f>
        <v>0</v>
      </c>
      <c r="L1692" s="38">
        <f>新台幣匯率美元指數!C1693</f>
        <v>0</v>
      </c>
      <c r="M1692" s="39">
        <f>新台幣匯率美元指數!D1693</f>
        <v>0</v>
      </c>
      <c r="N1692" s="27" t="e">
        <f>VLOOKUP($B1692,外資期貨未平倉口數!$A$4:$M$499,4,FALSE)</f>
        <v>#N/A</v>
      </c>
      <c r="O1692" s="27" t="e">
        <f>VLOOKUP($B1692,外資期貨未平倉口數!$A$4:$M$499,9,FALSE)</f>
        <v>#N/A</v>
      </c>
      <c r="P1692" s="27" t="e">
        <f>VLOOKUP($B1692,外資期貨未平倉口數!$A$4:$M$499,10,FALSE)</f>
        <v>#N/A</v>
      </c>
      <c r="Q1692" s="27" t="e">
        <f>VLOOKUP($B1692,外資期貨未平倉口數!$A$4:$M$499,11,FALSE)</f>
        <v>#N/A</v>
      </c>
      <c r="R1692" s="64" t="e">
        <f>VLOOKUP($B1692,選擇權未平倉餘額!$A$4:$I$500,6,FALSE)</f>
        <v>#N/A</v>
      </c>
      <c r="S1692" s="64" t="e">
        <f>VLOOKUP($B1692,選擇權未平倉餘額!$A$4:$I$500,7,FALSE)</f>
        <v>#N/A</v>
      </c>
      <c r="T1692" s="64" t="e">
        <f>VLOOKUP($B1692,選擇權未平倉餘額!$A$4:$I$500,8,FALSE)</f>
        <v>#N/A</v>
      </c>
      <c r="U1692" s="64" t="e">
        <f>VLOOKUP($B1692,選擇權未平倉餘額!$A$4:$I$500,9,FALSE)</f>
        <v>#N/A</v>
      </c>
      <c r="V1692" s="39" t="e">
        <f>VLOOKUP($B1692,臺指選擇權P_C_Ratios!$A$4:$C$500,3,FALSE)</f>
        <v>#N/A</v>
      </c>
      <c r="W1692" s="41" t="e">
        <f>VLOOKUP($B1692,散戶多空比!$A$6:$L$500,12,FALSE)</f>
        <v>#N/A</v>
      </c>
      <c r="X1692" s="40" t="e">
        <f>VLOOKUP($B1692,期貨大額交易人未沖銷部位!$A$4:$O$499,4,FALSE)</f>
        <v>#N/A</v>
      </c>
      <c r="Y1692" s="40" t="e">
        <f>VLOOKUP($B1692,期貨大額交易人未沖銷部位!$A$4:$O$499,7,FALSE)</f>
        <v>#N/A</v>
      </c>
      <c r="Z1692" s="40" t="e">
        <f>VLOOKUP($B1692,期貨大額交易人未沖銷部位!$A$4:$O$499,10,FALSE)</f>
        <v>#N/A</v>
      </c>
      <c r="AA1692" s="40" t="e">
        <f>VLOOKUP($B1692,期貨大額交易人未沖銷部位!$A$4:$O$499,13,FALSE)</f>
        <v>#N/A</v>
      </c>
      <c r="AB1692" s="40" t="e">
        <f>VLOOKUP($B1692,期貨大額交易人未沖銷部位!$A$4:$O$499,14,FALSE)</f>
        <v>#N/A</v>
      </c>
      <c r="AC1692" s="40" t="e">
        <f>VLOOKUP($B1692,期貨大額交易人未沖銷部位!$A$4:$O$499,15,FALSE)</f>
        <v>#N/A</v>
      </c>
      <c r="AD1692" s="33" t="e">
        <f>VLOOKUP($B1692,三大美股走勢!$A$4:$J$495,4,FALSE)</f>
        <v>#N/A</v>
      </c>
      <c r="AE1692" s="33" t="e">
        <f>VLOOKUP($B1692,三大美股走勢!$A$4:$J$495,7,FALSE)</f>
        <v>#N/A</v>
      </c>
      <c r="AF1692" s="33" t="e">
        <f>VLOOKUP($B1692,三大美股走勢!$A$4:$J$495,10,FALSE)</f>
        <v>#N/A</v>
      </c>
    </row>
    <row r="1693" spans="2:32">
      <c r="B1693" s="32">
        <v>44472</v>
      </c>
      <c r="C1693" s="33" t="e">
        <f>VLOOKUP($B1693,大盤與近月台指!$A$4:$I$499,2,FALSE)</f>
        <v>#N/A</v>
      </c>
      <c r="D1693" s="34" t="e">
        <f>VLOOKUP($B1693,大盤與近月台指!$A$4:$I$499,3,FALSE)</f>
        <v>#N/A</v>
      </c>
      <c r="E1693" s="35" t="e">
        <f>VLOOKUP($B1693,大盤與近月台指!$A$4:$I$499,4,FALSE)</f>
        <v>#N/A</v>
      </c>
      <c r="F1693" s="33" t="e">
        <f>VLOOKUP($B1693,大盤與近月台指!$A$4:$I$499,5,FALSE)</f>
        <v>#N/A</v>
      </c>
      <c r="G1693" s="49" t="e">
        <f>VLOOKUP($B1693,三大法人買賣超!$A$4:$I$500,3,FALSE)</f>
        <v>#N/A</v>
      </c>
      <c r="H1693" s="34" t="e">
        <f>VLOOKUP($B1693,三大法人買賣超!$A$4:$I$500,5,FALSE)</f>
        <v>#N/A</v>
      </c>
      <c r="I1693" s="27" t="e">
        <f>VLOOKUP($B1693,三大法人買賣超!$A$4:$I$500,7,FALSE)</f>
        <v>#N/A</v>
      </c>
      <c r="J1693" s="27" t="e">
        <f>VLOOKUP($B1693,三大法人買賣超!$A$4:$I$500,9,FALSE)</f>
        <v>#N/A</v>
      </c>
      <c r="K1693" s="37">
        <f>新台幣匯率美元指數!B1694</f>
        <v>0</v>
      </c>
      <c r="L1693" s="38">
        <f>新台幣匯率美元指數!C1694</f>
        <v>0</v>
      </c>
      <c r="M1693" s="39">
        <f>新台幣匯率美元指數!D1694</f>
        <v>0</v>
      </c>
      <c r="N1693" s="27" t="e">
        <f>VLOOKUP($B1693,外資期貨未平倉口數!$A$4:$M$499,4,FALSE)</f>
        <v>#N/A</v>
      </c>
      <c r="O1693" s="27" t="e">
        <f>VLOOKUP($B1693,外資期貨未平倉口數!$A$4:$M$499,9,FALSE)</f>
        <v>#N/A</v>
      </c>
      <c r="P1693" s="27" t="e">
        <f>VLOOKUP($B1693,外資期貨未平倉口數!$A$4:$M$499,10,FALSE)</f>
        <v>#N/A</v>
      </c>
      <c r="Q1693" s="27" t="e">
        <f>VLOOKUP($B1693,外資期貨未平倉口數!$A$4:$M$499,11,FALSE)</f>
        <v>#N/A</v>
      </c>
      <c r="R1693" s="64" t="e">
        <f>VLOOKUP($B1693,選擇權未平倉餘額!$A$4:$I$500,6,FALSE)</f>
        <v>#N/A</v>
      </c>
      <c r="S1693" s="64" t="e">
        <f>VLOOKUP($B1693,選擇權未平倉餘額!$A$4:$I$500,7,FALSE)</f>
        <v>#N/A</v>
      </c>
      <c r="T1693" s="64" t="e">
        <f>VLOOKUP($B1693,選擇權未平倉餘額!$A$4:$I$500,8,FALSE)</f>
        <v>#N/A</v>
      </c>
      <c r="U1693" s="64" t="e">
        <f>VLOOKUP($B1693,選擇權未平倉餘額!$A$4:$I$500,9,FALSE)</f>
        <v>#N/A</v>
      </c>
      <c r="V1693" s="39" t="e">
        <f>VLOOKUP($B1693,臺指選擇權P_C_Ratios!$A$4:$C$500,3,FALSE)</f>
        <v>#N/A</v>
      </c>
      <c r="W1693" s="41" t="e">
        <f>VLOOKUP($B1693,散戶多空比!$A$6:$L$500,12,FALSE)</f>
        <v>#N/A</v>
      </c>
      <c r="X1693" s="40" t="e">
        <f>VLOOKUP($B1693,期貨大額交易人未沖銷部位!$A$4:$O$499,4,FALSE)</f>
        <v>#N/A</v>
      </c>
      <c r="Y1693" s="40" t="e">
        <f>VLOOKUP($B1693,期貨大額交易人未沖銷部位!$A$4:$O$499,7,FALSE)</f>
        <v>#N/A</v>
      </c>
      <c r="Z1693" s="40" t="e">
        <f>VLOOKUP($B1693,期貨大額交易人未沖銷部位!$A$4:$O$499,10,FALSE)</f>
        <v>#N/A</v>
      </c>
      <c r="AA1693" s="40" t="e">
        <f>VLOOKUP($B1693,期貨大額交易人未沖銷部位!$A$4:$O$499,13,FALSE)</f>
        <v>#N/A</v>
      </c>
      <c r="AB1693" s="40" t="e">
        <f>VLOOKUP($B1693,期貨大額交易人未沖銷部位!$A$4:$O$499,14,FALSE)</f>
        <v>#N/A</v>
      </c>
      <c r="AC1693" s="40" t="e">
        <f>VLOOKUP($B1693,期貨大額交易人未沖銷部位!$A$4:$O$499,15,FALSE)</f>
        <v>#N/A</v>
      </c>
      <c r="AD1693" s="33" t="e">
        <f>VLOOKUP($B1693,三大美股走勢!$A$4:$J$495,4,FALSE)</f>
        <v>#N/A</v>
      </c>
      <c r="AE1693" s="33" t="e">
        <f>VLOOKUP($B1693,三大美股走勢!$A$4:$J$495,7,FALSE)</f>
        <v>#N/A</v>
      </c>
      <c r="AF1693" s="33" t="e">
        <f>VLOOKUP($B1693,三大美股走勢!$A$4:$J$495,10,FALSE)</f>
        <v>#N/A</v>
      </c>
    </row>
    <row r="1694" spans="2:32">
      <c r="B1694" s="32">
        <v>44473</v>
      </c>
      <c r="C1694" s="33" t="e">
        <f>VLOOKUP($B1694,大盤與近月台指!$A$4:$I$499,2,FALSE)</f>
        <v>#N/A</v>
      </c>
      <c r="D1694" s="34" t="e">
        <f>VLOOKUP($B1694,大盤與近月台指!$A$4:$I$499,3,FALSE)</f>
        <v>#N/A</v>
      </c>
      <c r="E1694" s="35" t="e">
        <f>VLOOKUP($B1694,大盤與近月台指!$A$4:$I$499,4,FALSE)</f>
        <v>#N/A</v>
      </c>
      <c r="F1694" s="33" t="e">
        <f>VLOOKUP($B1694,大盤與近月台指!$A$4:$I$499,5,FALSE)</f>
        <v>#N/A</v>
      </c>
      <c r="G1694" s="49" t="e">
        <f>VLOOKUP($B1694,三大法人買賣超!$A$4:$I$500,3,FALSE)</f>
        <v>#N/A</v>
      </c>
      <c r="H1694" s="34" t="e">
        <f>VLOOKUP($B1694,三大法人買賣超!$A$4:$I$500,5,FALSE)</f>
        <v>#N/A</v>
      </c>
      <c r="I1694" s="27" t="e">
        <f>VLOOKUP($B1694,三大法人買賣超!$A$4:$I$500,7,FALSE)</f>
        <v>#N/A</v>
      </c>
      <c r="J1694" s="27" t="e">
        <f>VLOOKUP($B1694,三大法人買賣超!$A$4:$I$500,9,FALSE)</f>
        <v>#N/A</v>
      </c>
      <c r="K1694" s="37">
        <f>新台幣匯率美元指數!B1695</f>
        <v>0</v>
      </c>
      <c r="L1694" s="38">
        <f>新台幣匯率美元指數!C1695</f>
        <v>0</v>
      </c>
      <c r="M1694" s="39">
        <f>新台幣匯率美元指數!D1695</f>
        <v>0</v>
      </c>
      <c r="N1694" s="27" t="e">
        <f>VLOOKUP($B1694,外資期貨未平倉口數!$A$4:$M$499,4,FALSE)</f>
        <v>#N/A</v>
      </c>
      <c r="O1694" s="27" t="e">
        <f>VLOOKUP($B1694,外資期貨未平倉口數!$A$4:$M$499,9,FALSE)</f>
        <v>#N/A</v>
      </c>
      <c r="P1694" s="27" t="e">
        <f>VLOOKUP($B1694,外資期貨未平倉口數!$A$4:$M$499,10,FALSE)</f>
        <v>#N/A</v>
      </c>
      <c r="Q1694" s="27" t="e">
        <f>VLOOKUP($B1694,外資期貨未平倉口數!$A$4:$M$499,11,FALSE)</f>
        <v>#N/A</v>
      </c>
      <c r="R1694" s="64" t="e">
        <f>VLOOKUP($B1694,選擇權未平倉餘額!$A$4:$I$500,6,FALSE)</f>
        <v>#N/A</v>
      </c>
      <c r="S1694" s="64" t="e">
        <f>VLOOKUP($B1694,選擇權未平倉餘額!$A$4:$I$500,7,FALSE)</f>
        <v>#N/A</v>
      </c>
      <c r="T1694" s="64" t="e">
        <f>VLOOKUP($B1694,選擇權未平倉餘額!$A$4:$I$500,8,FALSE)</f>
        <v>#N/A</v>
      </c>
      <c r="U1694" s="64" t="e">
        <f>VLOOKUP($B1694,選擇權未平倉餘額!$A$4:$I$500,9,FALSE)</f>
        <v>#N/A</v>
      </c>
      <c r="V1694" s="39" t="e">
        <f>VLOOKUP($B1694,臺指選擇權P_C_Ratios!$A$4:$C$500,3,FALSE)</f>
        <v>#N/A</v>
      </c>
      <c r="W1694" s="41" t="e">
        <f>VLOOKUP($B1694,散戶多空比!$A$6:$L$500,12,FALSE)</f>
        <v>#N/A</v>
      </c>
      <c r="X1694" s="40" t="e">
        <f>VLOOKUP($B1694,期貨大額交易人未沖銷部位!$A$4:$O$499,4,FALSE)</f>
        <v>#N/A</v>
      </c>
      <c r="Y1694" s="40" t="e">
        <f>VLOOKUP($B1694,期貨大額交易人未沖銷部位!$A$4:$O$499,7,FALSE)</f>
        <v>#N/A</v>
      </c>
      <c r="Z1694" s="40" t="e">
        <f>VLOOKUP($B1694,期貨大額交易人未沖銷部位!$A$4:$O$499,10,FALSE)</f>
        <v>#N/A</v>
      </c>
      <c r="AA1694" s="40" t="e">
        <f>VLOOKUP($B1694,期貨大額交易人未沖銷部位!$A$4:$O$499,13,FALSE)</f>
        <v>#N/A</v>
      </c>
      <c r="AB1694" s="40" t="e">
        <f>VLOOKUP($B1694,期貨大額交易人未沖銷部位!$A$4:$O$499,14,FALSE)</f>
        <v>#N/A</v>
      </c>
      <c r="AC1694" s="40" t="e">
        <f>VLOOKUP($B1694,期貨大額交易人未沖銷部位!$A$4:$O$499,15,FALSE)</f>
        <v>#N/A</v>
      </c>
      <c r="AD1694" s="33" t="e">
        <f>VLOOKUP($B1694,三大美股走勢!$A$4:$J$495,4,FALSE)</f>
        <v>#N/A</v>
      </c>
      <c r="AE1694" s="33" t="e">
        <f>VLOOKUP($B1694,三大美股走勢!$A$4:$J$495,7,FALSE)</f>
        <v>#N/A</v>
      </c>
      <c r="AF1694" s="33" t="e">
        <f>VLOOKUP($B1694,三大美股走勢!$A$4:$J$495,10,FALSE)</f>
        <v>#N/A</v>
      </c>
    </row>
    <row r="1695" spans="2:32">
      <c r="B1695" s="32">
        <v>44474</v>
      </c>
      <c r="C1695" s="33" t="e">
        <f>VLOOKUP($B1695,大盤與近月台指!$A$4:$I$499,2,FALSE)</f>
        <v>#N/A</v>
      </c>
      <c r="D1695" s="34" t="e">
        <f>VLOOKUP($B1695,大盤與近月台指!$A$4:$I$499,3,FALSE)</f>
        <v>#N/A</v>
      </c>
      <c r="E1695" s="35" t="e">
        <f>VLOOKUP($B1695,大盤與近月台指!$A$4:$I$499,4,FALSE)</f>
        <v>#N/A</v>
      </c>
      <c r="F1695" s="33" t="e">
        <f>VLOOKUP($B1695,大盤與近月台指!$A$4:$I$499,5,FALSE)</f>
        <v>#N/A</v>
      </c>
      <c r="G1695" s="49" t="e">
        <f>VLOOKUP($B1695,三大法人買賣超!$A$4:$I$500,3,FALSE)</f>
        <v>#N/A</v>
      </c>
      <c r="H1695" s="34" t="e">
        <f>VLOOKUP($B1695,三大法人買賣超!$A$4:$I$500,5,FALSE)</f>
        <v>#N/A</v>
      </c>
      <c r="I1695" s="27" t="e">
        <f>VLOOKUP($B1695,三大法人買賣超!$A$4:$I$500,7,FALSE)</f>
        <v>#N/A</v>
      </c>
      <c r="J1695" s="27" t="e">
        <f>VLOOKUP($B1695,三大法人買賣超!$A$4:$I$500,9,FALSE)</f>
        <v>#N/A</v>
      </c>
      <c r="K1695" s="37">
        <f>新台幣匯率美元指數!B1696</f>
        <v>0</v>
      </c>
      <c r="L1695" s="38">
        <f>新台幣匯率美元指數!C1696</f>
        <v>0</v>
      </c>
      <c r="M1695" s="39">
        <f>新台幣匯率美元指數!D1696</f>
        <v>0</v>
      </c>
      <c r="N1695" s="27" t="e">
        <f>VLOOKUP($B1695,外資期貨未平倉口數!$A$4:$M$499,4,FALSE)</f>
        <v>#N/A</v>
      </c>
      <c r="O1695" s="27" t="e">
        <f>VLOOKUP($B1695,外資期貨未平倉口數!$A$4:$M$499,9,FALSE)</f>
        <v>#N/A</v>
      </c>
      <c r="P1695" s="27" t="e">
        <f>VLOOKUP($B1695,外資期貨未平倉口數!$A$4:$M$499,10,FALSE)</f>
        <v>#N/A</v>
      </c>
      <c r="Q1695" s="27" t="e">
        <f>VLOOKUP($B1695,外資期貨未平倉口數!$A$4:$M$499,11,FALSE)</f>
        <v>#N/A</v>
      </c>
      <c r="R1695" s="64" t="e">
        <f>VLOOKUP($B1695,選擇權未平倉餘額!$A$4:$I$500,6,FALSE)</f>
        <v>#N/A</v>
      </c>
      <c r="S1695" s="64" t="e">
        <f>VLOOKUP($B1695,選擇權未平倉餘額!$A$4:$I$500,7,FALSE)</f>
        <v>#N/A</v>
      </c>
      <c r="T1695" s="64" t="e">
        <f>VLOOKUP($B1695,選擇權未平倉餘額!$A$4:$I$500,8,FALSE)</f>
        <v>#N/A</v>
      </c>
      <c r="U1695" s="64" t="e">
        <f>VLOOKUP($B1695,選擇權未平倉餘額!$A$4:$I$500,9,FALSE)</f>
        <v>#N/A</v>
      </c>
      <c r="V1695" s="39" t="e">
        <f>VLOOKUP($B1695,臺指選擇權P_C_Ratios!$A$4:$C$500,3,FALSE)</f>
        <v>#N/A</v>
      </c>
      <c r="W1695" s="41" t="e">
        <f>VLOOKUP($B1695,散戶多空比!$A$6:$L$500,12,FALSE)</f>
        <v>#N/A</v>
      </c>
      <c r="X1695" s="40" t="e">
        <f>VLOOKUP($B1695,期貨大額交易人未沖銷部位!$A$4:$O$499,4,FALSE)</f>
        <v>#N/A</v>
      </c>
      <c r="Y1695" s="40" t="e">
        <f>VLOOKUP($B1695,期貨大額交易人未沖銷部位!$A$4:$O$499,7,FALSE)</f>
        <v>#N/A</v>
      </c>
      <c r="Z1695" s="40" t="e">
        <f>VLOOKUP($B1695,期貨大額交易人未沖銷部位!$A$4:$O$499,10,FALSE)</f>
        <v>#N/A</v>
      </c>
      <c r="AA1695" s="40" t="e">
        <f>VLOOKUP($B1695,期貨大額交易人未沖銷部位!$A$4:$O$499,13,FALSE)</f>
        <v>#N/A</v>
      </c>
      <c r="AB1695" s="40" t="e">
        <f>VLOOKUP($B1695,期貨大額交易人未沖銷部位!$A$4:$O$499,14,FALSE)</f>
        <v>#N/A</v>
      </c>
      <c r="AC1695" s="40" t="e">
        <f>VLOOKUP($B1695,期貨大額交易人未沖銷部位!$A$4:$O$499,15,FALSE)</f>
        <v>#N/A</v>
      </c>
      <c r="AD1695" s="33" t="e">
        <f>VLOOKUP($B1695,三大美股走勢!$A$4:$J$495,4,FALSE)</f>
        <v>#N/A</v>
      </c>
      <c r="AE1695" s="33" t="e">
        <f>VLOOKUP($B1695,三大美股走勢!$A$4:$J$495,7,FALSE)</f>
        <v>#N/A</v>
      </c>
      <c r="AF1695" s="33" t="e">
        <f>VLOOKUP($B1695,三大美股走勢!$A$4:$J$495,10,FALSE)</f>
        <v>#N/A</v>
      </c>
    </row>
    <row r="1696" spans="2:32">
      <c r="B1696" s="32">
        <v>44475</v>
      </c>
      <c r="C1696" s="33" t="e">
        <f>VLOOKUP($B1696,大盤與近月台指!$A$4:$I$499,2,FALSE)</f>
        <v>#N/A</v>
      </c>
      <c r="D1696" s="34" t="e">
        <f>VLOOKUP($B1696,大盤與近月台指!$A$4:$I$499,3,FALSE)</f>
        <v>#N/A</v>
      </c>
      <c r="E1696" s="35" t="e">
        <f>VLOOKUP($B1696,大盤與近月台指!$A$4:$I$499,4,FALSE)</f>
        <v>#N/A</v>
      </c>
      <c r="F1696" s="33" t="e">
        <f>VLOOKUP($B1696,大盤與近月台指!$A$4:$I$499,5,FALSE)</f>
        <v>#N/A</v>
      </c>
      <c r="G1696" s="49" t="e">
        <f>VLOOKUP($B1696,三大法人買賣超!$A$4:$I$500,3,FALSE)</f>
        <v>#N/A</v>
      </c>
      <c r="H1696" s="34" t="e">
        <f>VLOOKUP($B1696,三大法人買賣超!$A$4:$I$500,5,FALSE)</f>
        <v>#N/A</v>
      </c>
      <c r="I1696" s="27" t="e">
        <f>VLOOKUP($B1696,三大法人買賣超!$A$4:$I$500,7,FALSE)</f>
        <v>#N/A</v>
      </c>
      <c r="J1696" s="27" t="e">
        <f>VLOOKUP($B1696,三大法人買賣超!$A$4:$I$500,9,FALSE)</f>
        <v>#N/A</v>
      </c>
      <c r="K1696" s="37">
        <f>新台幣匯率美元指數!B1697</f>
        <v>0</v>
      </c>
      <c r="L1696" s="38">
        <f>新台幣匯率美元指數!C1697</f>
        <v>0</v>
      </c>
      <c r="M1696" s="39">
        <f>新台幣匯率美元指數!D1697</f>
        <v>0</v>
      </c>
      <c r="N1696" s="27" t="e">
        <f>VLOOKUP($B1696,外資期貨未平倉口數!$A$4:$M$499,4,FALSE)</f>
        <v>#N/A</v>
      </c>
      <c r="O1696" s="27" t="e">
        <f>VLOOKUP($B1696,外資期貨未平倉口數!$A$4:$M$499,9,FALSE)</f>
        <v>#N/A</v>
      </c>
      <c r="P1696" s="27" t="e">
        <f>VLOOKUP($B1696,外資期貨未平倉口數!$A$4:$M$499,10,FALSE)</f>
        <v>#N/A</v>
      </c>
      <c r="Q1696" s="27" t="e">
        <f>VLOOKUP($B1696,外資期貨未平倉口數!$A$4:$M$499,11,FALSE)</f>
        <v>#N/A</v>
      </c>
      <c r="R1696" s="64" t="e">
        <f>VLOOKUP($B1696,選擇權未平倉餘額!$A$4:$I$500,6,FALSE)</f>
        <v>#N/A</v>
      </c>
      <c r="S1696" s="64" t="e">
        <f>VLOOKUP($B1696,選擇權未平倉餘額!$A$4:$I$500,7,FALSE)</f>
        <v>#N/A</v>
      </c>
      <c r="T1696" s="64" t="e">
        <f>VLOOKUP($B1696,選擇權未平倉餘額!$A$4:$I$500,8,FALSE)</f>
        <v>#N/A</v>
      </c>
      <c r="U1696" s="64" t="e">
        <f>VLOOKUP($B1696,選擇權未平倉餘額!$A$4:$I$500,9,FALSE)</f>
        <v>#N/A</v>
      </c>
      <c r="V1696" s="39" t="e">
        <f>VLOOKUP($B1696,臺指選擇權P_C_Ratios!$A$4:$C$500,3,FALSE)</f>
        <v>#N/A</v>
      </c>
      <c r="W1696" s="41" t="e">
        <f>VLOOKUP($B1696,散戶多空比!$A$6:$L$500,12,FALSE)</f>
        <v>#N/A</v>
      </c>
      <c r="X1696" s="40" t="e">
        <f>VLOOKUP($B1696,期貨大額交易人未沖銷部位!$A$4:$O$499,4,FALSE)</f>
        <v>#N/A</v>
      </c>
      <c r="Y1696" s="40" t="e">
        <f>VLOOKUP($B1696,期貨大額交易人未沖銷部位!$A$4:$O$499,7,FALSE)</f>
        <v>#N/A</v>
      </c>
      <c r="Z1696" s="40" t="e">
        <f>VLOOKUP($B1696,期貨大額交易人未沖銷部位!$A$4:$O$499,10,FALSE)</f>
        <v>#N/A</v>
      </c>
      <c r="AA1696" s="40" t="e">
        <f>VLOOKUP($B1696,期貨大額交易人未沖銷部位!$A$4:$O$499,13,FALSE)</f>
        <v>#N/A</v>
      </c>
      <c r="AB1696" s="40" t="e">
        <f>VLOOKUP($B1696,期貨大額交易人未沖銷部位!$A$4:$O$499,14,FALSE)</f>
        <v>#N/A</v>
      </c>
      <c r="AC1696" s="40" t="e">
        <f>VLOOKUP($B1696,期貨大額交易人未沖銷部位!$A$4:$O$499,15,FALSE)</f>
        <v>#N/A</v>
      </c>
      <c r="AD1696" s="33" t="e">
        <f>VLOOKUP($B1696,三大美股走勢!$A$4:$J$495,4,FALSE)</f>
        <v>#N/A</v>
      </c>
      <c r="AE1696" s="33" t="e">
        <f>VLOOKUP($B1696,三大美股走勢!$A$4:$J$495,7,FALSE)</f>
        <v>#N/A</v>
      </c>
      <c r="AF1696" s="33" t="e">
        <f>VLOOKUP($B1696,三大美股走勢!$A$4:$J$495,10,FALSE)</f>
        <v>#N/A</v>
      </c>
    </row>
    <row r="1697" spans="2:32">
      <c r="B1697" s="32">
        <v>44476</v>
      </c>
      <c r="C1697" s="33" t="e">
        <f>VLOOKUP($B1697,大盤與近月台指!$A$4:$I$499,2,FALSE)</f>
        <v>#N/A</v>
      </c>
      <c r="D1697" s="34" t="e">
        <f>VLOOKUP($B1697,大盤與近月台指!$A$4:$I$499,3,FALSE)</f>
        <v>#N/A</v>
      </c>
      <c r="E1697" s="35" t="e">
        <f>VLOOKUP($B1697,大盤與近月台指!$A$4:$I$499,4,FALSE)</f>
        <v>#N/A</v>
      </c>
      <c r="F1697" s="33" t="e">
        <f>VLOOKUP($B1697,大盤與近月台指!$A$4:$I$499,5,FALSE)</f>
        <v>#N/A</v>
      </c>
      <c r="G1697" s="49" t="e">
        <f>VLOOKUP($B1697,三大法人買賣超!$A$4:$I$500,3,FALSE)</f>
        <v>#N/A</v>
      </c>
      <c r="H1697" s="34" t="e">
        <f>VLOOKUP($B1697,三大法人買賣超!$A$4:$I$500,5,FALSE)</f>
        <v>#N/A</v>
      </c>
      <c r="I1697" s="27" t="e">
        <f>VLOOKUP($B1697,三大法人買賣超!$A$4:$I$500,7,FALSE)</f>
        <v>#N/A</v>
      </c>
      <c r="J1697" s="27" t="e">
        <f>VLOOKUP($B1697,三大法人買賣超!$A$4:$I$500,9,FALSE)</f>
        <v>#N/A</v>
      </c>
      <c r="K1697" s="37">
        <f>新台幣匯率美元指數!B1698</f>
        <v>0</v>
      </c>
      <c r="L1697" s="38">
        <f>新台幣匯率美元指數!C1698</f>
        <v>0</v>
      </c>
      <c r="M1697" s="39">
        <f>新台幣匯率美元指數!D1698</f>
        <v>0</v>
      </c>
      <c r="N1697" s="27" t="e">
        <f>VLOOKUP($B1697,外資期貨未平倉口數!$A$4:$M$499,4,FALSE)</f>
        <v>#N/A</v>
      </c>
      <c r="O1697" s="27" t="e">
        <f>VLOOKUP($B1697,外資期貨未平倉口數!$A$4:$M$499,9,FALSE)</f>
        <v>#N/A</v>
      </c>
      <c r="P1697" s="27" t="e">
        <f>VLOOKUP($B1697,外資期貨未平倉口數!$A$4:$M$499,10,FALSE)</f>
        <v>#N/A</v>
      </c>
      <c r="Q1697" s="27" t="e">
        <f>VLOOKUP($B1697,外資期貨未平倉口數!$A$4:$M$499,11,FALSE)</f>
        <v>#N/A</v>
      </c>
      <c r="R1697" s="64" t="e">
        <f>VLOOKUP($B1697,選擇權未平倉餘額!$A$4:$I$500,6,FALSE)</f>
        <v>#N/A</v>
      </c>
      <c r="S1697" s="64" t="e">
        <f>VLOOKUP($B1697,選擇權未平倉餘額!$A$4:$I$500,7,FALSE)</f>
        <v>#N/A</v>
      </c>
      <c r="T1697" s="64" t="e">
        <f>VLOOKUP($B1697,選擇權未平倉餘額!$A$4:$I$500,8,FALSE)</f>
        <v>#N/A</v>
      </c>
      <c r="U1697" s="64" t="e">
        <f>VLOOKUP($B1697,選擇權未平倉餘額!$A$4:$I$500,9,FALSE)</f>
        <v>#N/A</v>
      </c>
      <c r="V1697" s="39" t="e">
        <f>VLOOKUP($B1697,臺指選擇權P_C_Ratios!$A$4:$C$500,3,FALSE)</f>
        <v>#N/A</v>
      </c>
      <c r="W1697" s="41" t="e">
        <f>VLOOKUP($B1697,散戶多空比!$A$6:$L$500,12,FALSE)</f>
        <v>#N/A</v>
      </c>
      <c r="X1697" s="40" t="e">
        <f>VLOOKUP($B1697,期貨大額交易人未沖銷部位!$A$4:$O$499,4,FALSE)</f>
        <v>#N/A</v>
      </c>
      <c r="Y1697" s="40" t="e">
        <f>VLOOKUP($B1697,期貨大額交易人未沖銷部位!$A$4:$O$499,7,FALSE)</f>
        <v>#N/A</v>
      </c>
      <c r="Z1697" s="40" t="e">
        <f>VLOOKUP($B1697,期貨大額交易人未沖銷部位!$A$4:$O$499,10,FALSE)</f>
        <v>#N/A</v>
      </c>
      <c r="AA1697" s="40" t="e">
        <f>VLOOKUP($B1697,期貨大額交易人未沖銷部位!$A$4:$O$499,13,FALSE)</f>
        <v>#N/A</v>
      </c>
      <c r="AB1697" s="40" t="e">
        <f>VLOOKUP($B1697,期貨大額交易人未沖銷部位!$A$4:$O$499,14,FALSE)</f>
        <v>#N/A</v>
      </c>
      <c r="AC1697" s="40" t="e">
        <f>VLOOKUP($B1697,期貨大額交易人未沖銷部位!$A$4:$O$499,15,FALSE)</f>
        <v>#N/A</v>
      </c>
      <c r="AD1697" s="33" t="e">
        <f>VLOOKUP($B1697,三大美股走勢!$A$4:$J$495,4,FALSE)</f>
        <v>#N/A</v>
      </c>
      <c r="AE1697" s="33" t="e">
        <f>VLOOKUP($B1697,三大美股走勢!$A$4:$J$495,7,FALSE)</f>
        <v>#N/A</v>
      </c>
      <c r="AF1697" s="33" t="e">
        <f>VLOOKUP($B1697,三大美股走勢!$A$4:$J$495,10,FALSE)</f>
        <v>#N/A</v>
      </c>
    </row>
    <row r="1698" spans="2:32">
      <c r="B1698" s="32">
        <v>44477</v>
      </c>
      <c r="C1698" s="33" t="e">
        <f>VLOOKUP($B1698,大盤與近月台指!$A$4:$I$499,2,FALSE)</f>
        <v>#N/A</v>
      </c>
      <c r="D1698" s="34" t="e">
        <f>VLOOKUP($B1698,大盤與近月台指!$A$4:$I$499,3,FALSE)</f>
        <v>#N/A</v>
      </c>
      <c r="E1698" s="35" t="e">
        <f>VLOOKUP($B1698,大盤與近月台指!$A$4:$I$499,4,FALSE)</f>
        <v>#N/A</v>
      </c>
      <c r="F1698" s="33" t="e">
        <f>VLOOKUP($B1698,大盤與近月台指!$A$4:$I$499,5,FALSE)</f>
        <v>#N/A</v>
      </c>
      <c r="G1698" s="49" t="e">
        <f>VLOOKUP($B1698,三大法人買賣超!$A$4:$I$500,3,FALSE)</f>
        <v>#N/A</v>
      </c>
      <c r="H1698" s="34" t="e">
        <f>VLOOKUP($B1698,三大法人買賣超!$A$4:$I$500,5,FALSE)</f>
        <v>#N/A</v>
      </c>
      <c r="I1698" s="27" t="e">
        <f>VLOOKUP($B1698,三大法人買賣超!$A$4:$I$500,7,FALSE)</f>
        <v>#N/A</v>
      </c>
      <c r="J1698" s="27" t="e">
        <f>VLOOKUP($B1698,三大法人買賣超!$A$4:$I$500,9,FALSE)</f>
        <v>#N/A</v>
      </c>
      <c r="K1698" s="37">
        <f>新台幣匯率美元指數!B1699</f>
        <v>0</v>
      </c>
      <c r="L1698" s="38">
        <f>新台幣匯率美元指數!C1699</f>
        <v>0</v>
      </c>
      <c r="M1698" s="39">
        <f>新台幣匯率美元指數!D1699</f>
        <v>0</v>
      </c>
      <c r="N1698" s="27" t="e">
        <f>VLOOKUP($B1698,外資期貨未平倉口數!$A$4:$M$499,4,FALSE)</f>
        <v>#N/A</v>
      </c>
      <c r="O1698" s="27" t="e">
        <f>VLOOKUP($B1698,外資期貨未平倉口數!$A$4:$M$499,9,FALSE)</f>
        <v>#N/A</v>
      </c>
      <c r="P1698" s="27" t="e">
        <f>VLOOKUP($B1698,外資期貨未平倉口數!$A$4:$M$499,10,FALSE)</f>
        <v>#N/A</v>
      </c>
      <c r="Q1698" s="27" t="e">
        <f>VLOOKUP($B1698,外資期貨未平倉口數!$A$4:$M$499,11,FALSE)</f>
        <v>#N/A</v>
      </c>
      <c r="R1698" s="64" t="e">
        <f>VLOOKUP($B1698,選擇權未平倉餘額!$A$4:$I$500,6,FALSE)</f>
        <v>#N/A</v>
      </c>
      <c r="S1698" s="64" t="e">
        <f>VLOOKUP($B1698,選擇權未平倉餘額!$A$4:$I$500,7,FALSE)</f>
        <v>#N/A</v>
      </c>
      <c r="T1698" s="64" t="e">
        <f>VLOOKUP($B1698,選擇權未平倉餘額!$A$4:$I$500,8,FALSE)</f>
        <v>#N/A</v>
      </c>
      <c r="U1698" s="64" t="e">
        <f>VLOOKUP($B1698,選擇權未平倉餘額!$A$4:$I$500,9,FALSE)</f>
        <v>#N/A</v>
      </c>
      <c r="V1698" s="39" t="e">
        <f>VLOOKUP($B1698,臺指選擇權P_C_Ratios!$A$4:$C$500,3,FALSE)</f>
        <v>#N/A</v>
      </c>
      <c r="W1698" s="41" t="e">
        <f>VLOOKUP($B1698,散戶多空比!$A$6:$L$500,12,FALSE)</f>
        <v>#N/A</v>
      </c>
      <c r="X1698" s="40" t="e">
        <f>VLOOKUP($B1698,期貨大額交易人未沖銷部位!$A$4:$O$499,4,FALSE)</f>
        <v>#N/A</v>
      </c>
      <c r="Y1698" s="40" t="e">
        <f>VLOOKUP($B1698,期貨大額交易人未沖銷部位!$A$4:$O$499,7,FALSE)</f>
        <v>#N/A</v>
      </c>
      <c r="Z1698" s="40" t="e">
        <f>VLOOKUP($B1698,期貨大額交易人未沖銷部位!$A$4:$O$499,10,FALSE)</f>
        <v>#N/A</v>
      </c>
      <c r="AA1698" s="40" t="e">
        <f>VLOOKUP($B1698,期貨大額交易人未沖銷部位!$A$4:$O$499,13,FALSE)</f>
        <v>#N/A</v>
      </c>
      <c r="AB1698" s="40" t="e">
        <f>VLOOKUP($B1698,期貨大額交易人未沖銷部位!$A$4:$O$499,14,FALSE)</f>
        <v>#N/A</v>
      </c>
      <c r="AC1698" s="40" t="e">
        <f>VLOOKUP($B1698,期貨大額交易人未沖銷部位!$A$4:$O$499,15,FALSE)</f>
        <v>#N/A</v>
      </c>
      <c r="AD1698" s="33" t="e">
        <f>VLOOKUP($B1698,三大美股走勢!$A$4:$J$495,4,FALSE)</f>
        <v>#N/A</v>
      </c>
      <c r="AE1698" s="33" t="e">
        <f>VLOOKUP($B1698,三大美股走勢!$A$4:$J$495,7,FALSE)</f>
        <v>#N/A</v>
      </c>
      <c r="AF1698" s="33" t="e">
        <f>VLOOKUP($B1698,三大美股走勢!$A$4:$J$495,10,FALSE)</f>
        <v>#N/A</v>
      </c>
    </row>
    <row r="1699" spans="2:32">
      <c r="B1699" s="32">
        <v>44478</v>
      </c>
      <c r="C1699" s="33" t="e">
        <f>VLOOKUP($B1699,大盤與近月台指!$A$4:$I$499,2,FALSE)</f>
        <v>#N/A</v>
      </c>
      <c r="D1699" s="34" t="e">
        <f>VLOOKUP($B1699,大盤與近月台指!$A$4:$I$499,3,FALSE)</f>
        <v>#N/A</v>
      </c>
      <c r="E1699" s="35" t="e">
        <f>VLOOKUP($B1699,大盤與近月台指!$A$4:$I$499,4,FALSE)</f>
        <v>#N/A</v>
      </c>
      <c r="F1699" s="33" t="e">
        <f>VLOOKUP($B1699,大盤與近月台指!$A$4:$I$499,5,FALSE)</f>
        <v>#N/A</v>
      </c>
      <c r="G1699" s="49" t="e">
        <f>VLOOKUP($B1699,三大法人買賣超!$A$4:$I$500,3,FALSE)</f>
        <v>#N/A</v>
      </c>
      <c r="H1699" s="34" t="e">
        <f>VLOOKUP($B1699,三大法人買賣超!$A$4:$I$500,5,FALSE)</f>
        <v>#N/A</v>
      </c>
      <c r="I1699" s="27" t="e">
        <f>VLOOKUP($B1699,三大法人買賣超!$A$4:$I$500,7,FALSE)</f>
        <v>#N/A</v>
      </c>
      <c r="J1699" s="27" t="e">
        <f>VLOOKUP($B1699,三大法人買賣超!$A$4:$I$500,9,FALSE)</f>
        <v>#N/A</v>
      </c>
      <c r="K1699" s="37">
        <f>新台幣匯率美元指數!B1700</f>
        <v>0</v>
      </c>
      <c r="L1699" s="38">
        <f>新台幣匯率美元指數!C1700</f>
        <v>0</v>
      </c>
      <c r="M1699" s="39">
        <f>新台幣匯率美元指數!D1700</f>
        <v>0</v>
      </c>
      <c r="N1699" s="27" t="e">
        <f>VLOOKUP($B1699,外資期貨未平倉口數!$A$4:$M$499,4,FALSE)</f>
        <v>#N/A</v>
      </c>
      <c r="O1699" s="27" t="e">
        <f>VLOOKUP($B1699,外資期貨未平倉口數!$A$4:$M$499,9,FALSE)</f>
        <v>#N/A</v>
      </c>
      <c r="P1699" s="27" t="e">
        <f>VLOOKUP($B1699,外資期貨未平倉口數!$A$4:$M$499,10,FALSE)</f>
        <v>#N/A</v>
      </c>
      <c r="Q1699" s="27" t="e">
        <f>VLOOKUP($B1699,外資期貨未平倉口數!$A$4:$M$499,11,FALSE)</f>
        <v>#N/A</v>
      </c>
      <c r="R1699" s="64" t="e">
        <f>VLOOKUP($B1699,選擇權未平倉餘額!$A$4:$I$500,6,FALSE)</f>
        <v>#N/A</v>
      </c>
      <c r="S1699" s="64" t="e">
        <f>VLOOKUP($B1699,選擇權未平倉餘額!$A$4:$I$500,7,FALSE)</f>
        <v>#N/A</v>
      </c>
      <c r="T1699" s="64" t="e">
        <f>VLOOKUP($B1699,選擇權未平倉餘額!$A$4:$I$500,8,FALSE)</f>
        <v>#N/A</v>
      </c>
      <c r="U1699" s="64" t="e">
        <f>VLOOKUP($B1699,選擇權未平倉餘額!$A$4:$I$500,9,FALSE)</f>
        <v>#N/A</v>
      </c>
      <c r="V1699" s="39" t="e">
        <f>VLOOKUP($B1699,臺指選擇權P_C_Ratios!$A$4:$C$500,3,FALSE)</f>
        <v>#N/A</v>
      </c>
      <c r="W1699" s="41" t="e">
        <f>VLOOKUP($B1699,散戶多空比!$A$6:$L$500,12,FALSE)</f>
        <v>#N/A</v>
      </c>
      <c r="X1699" s="40" t="e">
        <f>VLOOKUP($B1699,期貨大額交易人未沖銷部位!$A$4:$O$499,4,FALSE)</f>
        <v>#N/A</v>
      </c>
      <c r="Y1699" s="40" t="e">
        <f>VLOOKUP($B1699,期貨大額交易人未沖銷部位!$A$4:$O$499,7,FALSE)</f>
        <v>#N/A</v>
      </c>
      <c r="Z1699" s="40" t="e">
        <f>VLOOKUP($B1699,期貨大額交易人未沖銷部位!$A$4:$O$499,10,FALSE)</f>
        <v>#N/A</v>
      </c>
      <c r="AA1699" s="40" t="e">
        <f>VLOOKUP($B1699,期貨大額交易人未沖銷部位!$A$4:$O$499,13,FALSE)</f>
        <v>#N/A</v>
      </c>
      <c r="AB1699" s="40" t="e">
        <f>VLOOKUP($B1699,期貨大額交易人未沖銷部位!$A$4:$O$499,14,FALSE)</f>
        <v>#N/A</v>
      </c>
      <c r="AC1699" s="40" t="e">
        <f>VLOOKUP($B1699,期貨大額交易人未沖銷部位!$A$4:$O$499,15,FALSE)</f>
        <v>#N/A</v>
      </c>
      <c r="AD1699" s="33" t="e">
        <f>VLOOKUP($B1699,三大美股走勢!$A$4:$J$495,4,FALSE)</f>
        <v>#N/A</v>
      </c>
      <c r="AE1699" s="33" t="e">
        <f>VLOOKUP($B1699,三大美股走勢!$A$4:$J$495,7,FALSE)</f>
        <v>#N/A</v>
      </c>
      <c r="AF1699" s="33" t="e">
        <f>VLOOKUP($B1699,三大美股走勢!$A$4:$J$495,10,FALSE)</f>
        <v>#N/A</v>
      </c>
    </row>
    <row r="1700" spans="2:32">
      <c r="B1700" s="32">
        <v>44479</v>
      </c>
      <c r="C1700" s="33" t="e">
        <f>VLOOKUP($B1700,大盤與近月台指!$A$4:$I$499,2,FALSE)</f>
        <v>#N/A</v>
      </c>
      <c r="D1700" s="34" t="e">
        <f>VLOOKUP($B1700,大盤與近月台指!$A$4:$I$499,3,FALSE)</f>
        <v>#N/A</v>
      </c>
      <c r="E1700" s="35" t="e">
        <f>VLOOKUP($B1700,大盤與近月台指!$A$4:$I$499,4,FALSE)</f>
        <v>#N/A</v>
      </c>
      <c r="F1700" s="33" t="e">
        <f>VLOOKUP($B1700,大盤與近月台指!$A$4:$I$499,5,FALSE)</f>
        <v>#N/A</v>
      </c>
      <c r="G1700" s="49" t="e">
        <f>VLOOKUP($B1700,三大法人買賣超!$A$4:$I$500,3,FALSE)</f>
        <v>#N/A</v>
      </c>
      <c r="H1700" s="34" t="e">
        <f>VLOOKUP($B1700,三大法人買賣超!$A$4:$I$500,5,FALSE)</f>
        <v>#N/A</v>
      </c>
      <c r="I1700" s="27" t="e">
        <f>VLOOKUP($B1700,三大法人買賣超!$A$4:$I$500,7,FALSE)</f>
        <v>#N/A</v>
      </c>
      <c r="J1700" s="27" t="e">
        <f>VLOOKUP($B1700,三大法人買賣超!$A$4:$I$500,9,FALSE)</f>
        <v>#N/A</v>
      </c>
      <c r="K1700" s="37">
        <f>新台幣匯率美元指數!B1701</f>
        <v>0</v>
      </c>
      <c r="L1700" s="38">
        <f>新台幣匯率美元指數!C1701</f>
        <v>0</v>
      </c>
      <c r="M1700" s="39">
        <f>新台幣匯率美元指數!D1701</f>
        <v>0</v>
      </c>
      <c r="N1700" s="27" t="e">
        <f>VLOOKUP($B1700,外資期貨未平倉口數!$A$4:$M$499,4,FALSE)</f>
        <v>#N/A</v>
      </c>
      <c r="O1700" s="27" t="e">
        <f>VLOOKUP($B1700,外資期貨未平倉口數!$A$4:$M$499,9,FALSE)</f>
        <v>#N/A</v>
      </c>
      <c r="P1700" s="27" t="e">
        <f>VLOOKUP($B1700,外資期貨未平倉口數!$A$4:$M$499,10,FALSE)</f>
        <v>#N/A</v>
      </c>
      <c r="Q1700" s="27" t="e">
        <f>VLOOKUP($B1700,外資期貨未平倉口數!$A$4:$M$499,11,FALSE)</f>
        <v>#N/A</v>
      </c>
      <c r="R1700" s="64" t="e">
        <f>VLOOKUP($B1700,選擇權未平倉餘額!$A$4:$I$500,6,FALSE)</f>
        <v>#N/A</v>
      </c>
      <c r="S1700" s="64" t="e">
        <f>VLOOKUP($B1700,選擇權未平倉餘額!$A$4:$I$500,7,FALSE)</f>
        <v>#N/A</v>
      </c>
      <c r="T1700" s="64" t="e">
        <f>VLOOKUP($B1700,選擇權未平倉餘額!$A$4:$I$500,8,FALSE)</f>
        <v>#N/A</v>
      </c>
      <c r="U1700" s="64" t="e">
        <f>VLOOKUP($B1700,選擇權未平倉餘額!$A$4:$I$500,9,FALSE)</f>
        <v>#N/A</v>
      </c>
      <c r="V1700" s="39" t="e">
        <f>VLOOKUP($B1700,臺指選擇權P_C_Ratios!$A$4:$C$500,3,FALSE)</f>
        <v>#N/A</v>
      </c>
      <c r="W1700" s="41" t="e">
        <f>VLOOKUP($B1700,散戶多空比!$A$6:$L$500,12,FALSE)</f>
        <v>#N/A</v>
      </c>
      <c r="X1700" s="40" t="e">
        <f>VLOOKUP($B1700,期貨大額交易人未沖銷部位!$A$4:$O$499,4,FALSE)</f>
        <v>#N/A</v>
      </c>
      <c r="Y1700" s="40" t="e">
        <f>VLOOKUP($B1700,期貨大額交易人未沖銷部位!$A$4:$O$499,7,FALSE)</f>
        <v>#N/A</v>
      </c>
      <c r="Z1700" s="40" t="e">
        <f>VLOOKUP($B1700,期貨大額交易人未沖銷部位!$A$4:$O$499,10,FALSE)</f>
        <v>#N/A</v>
      </c>
      <c r="AA1700" s="40" t="e">
        <f>VLOOKUP($B1700,期貨大額交易人未沖銷部位!$A$4:$O$499,13,FALSE)</f>
        <v>#N/A</v>
      </c>
      <c r="AB1700" s="40" t="e">
        <f>VLOOKUP($B1700,期貨大額交易人未沖銷部位!$A$4:$O$499,14,FALSE)</f>
        <v>#N/A</v>
      </c>
      <c r="AC1700" s="40" t="e">
        <f>VLOOKUP($B1700,期貨大額交易人未沖銷部位!$A$4:$O$499,15,FALSE)</f>
        <v>#N/A</v>
      </c>
      <c r="AD1700" s="33" t="e">
        <f>VLOOKUP($B1700,三大美股走勢!$A$4:$J$495,4,FALSE)</f>
        <v>#N/A</v>
      </c>
      <c r="AE1700" s="33" t="e">
        <f>VLOOKUP($B1700,三大美股走勢!$A$4:$J$495,7,FALSE)</f>
        <v>#N/A</v>
      </c>
      <c r="AF1700" s="33" t="e">
        <f>VLOOKUP($B1700,三大美股走勢!$A$4:$J$495,10,FALSE)</f>
        <v>#N/A</v>
      </c>
    </row>
    <row r="1701" spans="2:32">
      <c r="B1701" s="32">
        <v>44480</v>
      </c>
      <c r="C1701" s="33" t="e">
        <f>VLOOKUP($B1701,大盤與近月台指!$A$4:$I$499,2,FALSE)</f>
        <v>#N/A</v>
      </c>
      <c r="D1701" s="34" t="e">
        <f>VLOOKUP($B1701,大盤與近月台指!$A$4:$I$499,3,FALSE)</f>
        <v>#N/A</v>
      </c>
      <c r="E1701" s="35" t="e">
        <f>VLOOKUP($B1701,大盤與近月台指!$A$4:$I$499,4,FALSE)</f>
        <v>#N/A</v>
      </c>
      <c r="F1701" s="33" t="e">
        <f>VLOOKUP($B1701,大盤與近月台指!$A$4:$I$499,5,FALSE)</f>
        <v>#N/A</v>
      </c>
      <c r="G1701" s="49" t="e">
        <f>VLOOKUP($B1701,三大法人買賣超!$A$4:$I$500,3,FALSE)</f>
        <v>#N/A</v>
      </c>
      <c r="H1701" s="34" t="e">
        <f>VLOOKUP($B1701,三大法人買賣超!$A$4:$I$500,5,FALSE)</f>
        <v>#N/A</v>
      </c>
      <c r="I1701" s="27" t="e">
        <f>VLOOKUP($B1701,三大法人買賣超!$A$4:$I$500,7,FALSE)</f>
        <v>#N/A</v>
      </c>
      <c r="J1701" s="27" t="e">
        <f>VLOOKUP($B1701,三大法人買賣超!$A$4:$I$500,9,FALSE)</f>
        <v>#N/A</v>
      </c>
      <c r="K1701" s="37">
        <f>新台幣匯率美元指數!B1702</f>
        <v>0</v>
      </c>
      <c r="L1701" s="38">
        <f>新台幣匯率美元指數!C1702</f>
        <v>0</v>
      </c>
      <c r="M1701" s="39">
        <f>新台幣匯率美元指數!D1702</f>
        <v>0</v>
      </c>
      <c r="N1701" s="27" t="e">
        <f>VLOOKUP($B1701,外資期貨未平倉口數!$A$4:$M$499,4,FALSE)</f>
        <v>#N/A</v>
      </c>
      <c r="O1701" s="27" t="e">
        <f>VLOOKUP($B1701,外資期貨未平倉口數!$A$4:$M$499,9,FALSE)</f>
        <v>#N/A</v>
      </c>
      <c r="P1701" s="27" t="e">
        <f>VLOOKUP($B1701,外資期貨未平倉口數!$A$4:$M$499,10,FALSE)</f>
        <v>#N/A</v>
      </c>
      <c r="Q1701" s="27" t="e">
        <f>VLOOKUP($B1701,外資期貨未平倉口數!$A$4:$M$499,11,FALSE)</f>
        <v>#N/A</v>
      </c>
      <c r="R1701" s="64" t="e">
        <f>VLOOKUP($B1701,選擇權未平倉餘額!$A$4:$I$500,6,FALSE)</f>
        <v>#N/A</v>
      </c>
      <c r="S1701" s="64" t="e">
        <f>VLOOKUP($B1701,選擇權未平倉餘額!$A$4:$I$500,7,FALSE)</f>
        <v>#N/A</v>
      </c>
      <c r="T1701" s="64" t="e">
        <f>VLOOKUP($B1701,選擇權未平倉餘額!$A$4:$I$500,8,FALSE)</f>
        <v>#N/A</v>
      </c>
      <c r="U1701" s="64" t="e">
        <f>VLOOKUP($B1701,選擇權未平倉餘額!$A$4:$I$500,9,FALSE)</f>
        <v>#N/A</v>
      </c>
      <c r="V1701" s="39" t="e">
        <f>VLOOKUP($B1701,臺指選擇權P_C_Ratios!$A$4:$C$500,3,FALSE)</f>
        <v>#N/A</v>
      </c>
      <c r="W1701" s="41" t="e">
        <f>VLOOKUP($B1701,散戶多空比!$A$6:$L$500,12,FALSE)</f>
        <v>#N/A</v>
      </c>
      <c r="X1701" s="40" t="e">
        <f>VLOOKUP($B1701,期貨大額交易人未沖銷部位!$A$4:$O$499,4,FALSE)</f>
        <v>#N/A</v>
      </c>
      <c r="Y1701" s="40" t="e">
        <f>VLOOKUP($B1701,期貨大額交易人未沖銷部位!$A$4:$O$499,7,FALSE)</f>
        <v>#N/A</v>
      </c>
      <c r="Z1701" s="40" t="e">
        <f>VLOOKUP($B1701,期貨大額交易人未沖銷部位!$A$4:$O$499,10,FALSE)</f>
        <v>#N/A</v>
      </c>
      <c r="AA1701" s="40" t="e">
        <f>VLOOKUP($B1701,期貨大額交易人未沖銷部位!$A$4:$O$499,13,FALSE)</f>
        <v>#N/A</v>
      </c>
      <c r="AB1701" s="40" t="e">
        <f>VLOOKUP($B1701,期貨大額交易人未沖銷部位!$A$4:$O$499,14,FALSE)</f>
        <v>#N/A</v>
      </c>
      <c r="AC1701" s="40" t="e">
        <f>VLOOKUP($B1701,期貨大額交易人未沖銷部位!$A$4:$O$499,15,FALSE)</f>
        <v>#N/A</v>
      </c>
      <c r="AD1701" s="33" t="e">
        <f>VLOOKUP($B1701,三大美股走勢!$A$4:$J$495,4,FALSE)</f>
        <v>#N/A</v>
      </c>
      <c r="AE1701" s="33" t="e">
        <f>VLOOKUP($B1701,三大美股走勢!$A$4:$J$495,7,FALSE)</f>
        <v>#N/A</v>
      </c>
      <c r="AF1701" s="33" t="e">
        <f>VLOOKUP($B1701,三大美股走勢!$A$4:$J$495,10,FALSE)</f>
        <v>#N/A</v>
      </c>
    </row>
    <row r="1702" spans="2:32">
      <c r="B1702" s="32">
        <v>44481</v>
      </c>
      <c r="C1702" s="33" t="e">
        <f>VLOOKUP($B1702,大盤與近月台指!$A$4:$I$499,2,FALSE)</f>
        <v>#N/A</v>
      </c>
      <c r="D1702" s="34" t="e">
        <f>VLOOKUP($B1702,大盤與近月台指!$A$4:$I$499,3,FALSE)</f>
        <v>#N/A</v>
      </c>
      <c r="E1702" s="35" t="e">
        <f>VLOOKUP($B1702,大盤與近月台指!$A$4:$I$499,4,FALSE)</f>
        <v>#N/A</v>
      </c>
      <c r="F1702" s="33" t="e">
        <f>VLOOKUP($B1702,大盤與近月台指!$A$4:$I$499,5,FALSE)</f>
        <v>#N/A</v>
      </c>
      <c r="G1702" s="49" t="e">
        <f>VLOOKUP($B1702,三大法人買賣超!$A$4:$I$500,3,FALSE)</f>
        <v>#N/A</v>
      </c>
      <c r="H1702" s="34" t="e">
        <f>VLOOKUP($B1702,三大法人買賣超!$A$4:$I$500,5,FALSE)</f>
        <v>#N/A</v>
      </c>
      <c r="I1702" s="27" t="e">
        <f>VLOOKUP($B1702,三大法人買賣超!$A$4:$I$500,7,FALSE)</f>
        <v>#N/A</v>
      </c>
      <c r="J1702" s="27" t="e">
        <f>VLOOKUP($B1702,三大法人買賣超!$A$4:$I$500,9,FALSE)</f>
        <v>#N/A</v>
      </c>
      <c r="K1702" s="37">
        <f>新台幣匯率美元指數!B1703</f>
        <v>0</v>
      </c>
      <c r="L1702" s="38">
        <f>新台幣匯率美元指數!C1703</f>
        <v>0</v>
      </c>
      <c r="M1702" s="39">
        <f>新台幣匯率美元指數!D1703</f>
        <v>0</v>
      </c>
      <c r="N1702" s="27" t="e">
        <f>VLOOKUP($B1702,外資期貨未平倉口數!$A$4:$M$499,4,FALSE)</f>
        <v>#N/A</v>
      </c>
      <c r="O1702" s="27" t="e">
        <f>VLOOKUP($B1702,外資期貨未平倉口數!$A$4:$M$499,9,FALSE)</f>
        <v>#N/A</v>
      </c>
      <c r="P1702" s="27" t="e">
        <f>VLOOKUP($B1702,外資期貨未平倉口數!$A$4:$M$499,10,FALSE)</f>
        <v>#N/A</v>
      </c>
      <c r="Q1702" s="27" t="e">
        <f>VLOOKUP($B1702,外資期貨未平倉口數!$A$4:$M$499,11,FALSE)</f>
        <v>#N/A</v>
      </c>
      <c r="R1702" s="64" t="e">
        <f>VLOOKUP($B1702,選擇權未平倉餘額!$A$4:$I$500,6,FALSE)</f>
        <v>#N/A</v>
      </c>
      <c r="S1702" s="64" t="e">
        <f>VLOOKUP($B1702,選擇權未平倉餘額!$A$4:$I$500,7,FALSE)</f>
        <v>#N/A</v>
      </c>
      <c r="T1702" s="64" t="e">
        <f>VLOOKUP($B1702,選擇權未平倉餘額!$A$4:$I$500,8,FALSE)</f>
        <v>#N/A</v>
      </c>
      <c r="U1702" s="64" t="e">
        <f>VLOOKUP($B1702,選擇權未平倉餘額!$A$4:$I$500,9,FALSE)</f>
        <v>#N/A</v>
      </c>
      <c r="V1702" s="39" t="e">
        <f>VLOOKUP($B1702,臺指選擇權P_C_Ratios!$A$4:$C$500,3,FALSE)</f>
        <v>#N/A</v>
      </c>
      <c r="W1702" s="41" t="e">
        <f>VLOOKUP($B1702,散戶多空比!$A$6:$L$500,12,FALSE)</f>
        <v>#N/A</v>
      </c>
      <c r="X1702" s="40" t="e">
        <f>VLOOKUP($B1702,期貨大額交易人未沖銷部位!$A$4:$O$499,4,FALSE)</f>
        <v>#N/A</v>
      </c>
      <c r="Y1702" s="40" t="e">
        <f>VLOOKUP($B1702,期貨大額交易人未沖銷部位!$A$4:$O$499,7,FALSE)</f>
        <v>#N/A</v>
      </c>
      <c r="Z1702" s="40" t="e">
        <f>VLOOKUP($B1702,期貨大額交易人未沖銷部位!$A$4:$O$499,10,FALSE)</f>
        <v>#N/A</v>
      </c>
      <c r="AA1702" s="40" t="e">
        <f>VLOOKUP($B1702,期貨大額交易人未沖銷部位!$A$4:$O$499,13,FALSE)</f>
        <v>#N/A</v>
      </c>
      <c r="AB1702" s="40" t="e">
        <f>VLOOKUP($B1702,期貨大額交易人未沖銷部位!$A$4:$O$499,14,FALSE)</f>
        <v>#N/A</v>
      </c>
      <c r="AC1702" s="40" t="e">
        <f>VLOOKUP($B1702,期貨大額交易人未沖銷部位!$A$4:$O$499,15,FALSE)</f>
        <v>#N/A</v>
      </c>
      <c r="AD1702" s="33" t="e">
        <f>VLOOKUP($B1702,三大美股走勢!$A$4:$J$495,4,FALSE)</f>
        <v>#N/A</v>
      </c>
      <c r="AE1702" s="33" t="e">
        <f>VLOOKUP($B1702,三大美股走勢!$A$4:$J$495,7,FALSE)</f>
        <v>#N/A</v>
      </c>
      <c r="AF1702" s="33" t="e">
        <f>VLOOKUP($B1702,三大美股走勢!$A$4:$J$495,10,FALSE)</f>
        <v>#N/A</v>
      </c>
    </row>
    <row r="1703" spans="2:32">
      <c r="B1703" s="32">
        <v>44482</v>
      </c>
      <c r="C1703" s="33" t="e">
        <f>VLOOKUP($B1703,大盤與近月台指!$A$4:$I$499,2,FALSE)</f>
        <v>#N/A</v>
      </c>
      <c r="D1703" s="34" t="e">
        <f>VLOOKUP($B1703,大盤與近月台指!$A$4:$I$499,3,FALSE)</f>
        <v>#N/A</v>
      </c>
      <c r="E1703" s="35" t="e">
        <f>VLOOKUP($B1703,大盤與近月台指!$A$4:$I$499,4,FALSE)</f>
        <v>#N/A</v>
      </c>
      <c r="F1703" s="33" t="e">
        <f>VLOOKUP($B1703,大盤與近月台指!$A$4:$I$499,5,FALSE)</f>
        <v>#N/A</v>
      </c>
      <c r="G1703" s="49" t="e">
        <f>VLOOKUP($B1703,三大法人買賣超!$A$4:$I$500,3,FALSE)</f>
        <v>#N/A</v>
      </c>
      <c r="H1703" s="34" t="e">
        <f>VLOOKUP($B1703,三大法人買賣超!$A$4:$I$500,5,FALSE)</f>
        <v>#N/A</v>
      </c>
      <c r="I1703" s="27" t="e">
        <f>VLOOKUP($B1703,三大法人買賣超!$A$4:$I$500,7,FALSE)</f>
        <v>#N/A</v>
      </c>
      <c r="J1703" s="27" t="e">
        <f>VLOOKUP($B1703,三大法人買賣超!$A$4:$I$500,9,FALSE)</f>
        <v>#N/A</v>
      </c>
      <c r="K1703" s="37">
        <f>新台幣匯率美元指數!B1704</f>
        <v>0</v>
      </c>
      <c r="L1703" s="38">
        <f>新台幣匯率美元指數!C1704</f>
        <v>0</v>
      </c>
      <c r="M1703" s="39">
        <f>新台幣匯率美元指數!D1704</f>
        <v>0</v>
      </c>
      <c r="N1703" s="27" t="e">
        <f>VLOOKUP($B1703,外資期貨未平倉口數!$A$4:$M$499,4,FALSE)</f>
        <v>#N/A</v>
      </c>
      <c r="O1703" s="27" t="e">
        <f>VLOOKUP($B1703,外資期貨未平倉口數!$A$4:$M$499,9,FALSE)</f>
        <v>#N/A</v>
      </c>
      <c r="P1703" s="27" t="e">
        <f>VLOOKUP($B1703,外資期貨未平倉口數!$A$4:$M$499,10,FALSE)</f>
        <v>#N/A</v>
      </c>
      <c r="Q1703" s="27" t="e">
        <f>VLOOKUP($B1703,外資期貨未平倉口數!$A$4:$M$499,11,FALSE)</f>
        <v>#N/A</v>
      </c>
      <c r="R1703" s="64" t="e">
        <f>VLOOKUP($B1703,選擇權未平倉餘額!$A$4:$I$500,6,FALSE)</f>
        <v>#N/A</v>
      </c>
      <c r="S1703" s="64" t="e">
        <f>VLOOKUP($B1703,選擇權未平倉餘額!$A$4:$I$500,7,FALSE)</f>
        <v>#N/A</v>
      </c>
      <c r="T1703" s="64" t="e">
        <f>VLOOKUP($B1703,選擇權未平倉餘額!$A$4:$I$500,8,FALSE)</f>
        <v>#N/A</v>
      </c>
      <c r="U1703" s="64" t="e">
        <f>VLOOKUP($B1703,選擇權未平倉餘額!$A$4:$I$500,9,FALSE)</f>
        <v>#N/A</v>
      </c>
      <c r="V1703" s="39" t="e">
        <f>VLOOKUP($B1703,臺指選擇權P_C_Ratios!$A$4:$C$500,3,FALSE)</f>
        <v>#N/A</v>
      </c>
      <c r="W1703" s="41" t="e">
        <f>VLOOKUP($B1703,散戶多空比!$A$6:$L$500,12,FALSE)</f>
        <v>#N/A</v>
      </c>
      <c r="X1703" s="40" t="e">
        <f>VLOOKUP($B1703,期貨大額交易人未沖銷部位!$A$4:$O$499,4,FALSE)</f>
        <v>#N/A</v>
      </c>
      <c r="Y1703" s="40" t="e">
        <f>VLOOKUP($B1703,期貨大額交易人未沖銷部位!$A$4:$O$499,7,FALSE)</f>
        <v>#N/A</v>
      </c>
      <c r="Z1703" s="40" t="e">
        <f>VLOOKUP($B1703,期貨大額交易人未沖銷部位!$A$4:$O$499,10,FALSE)</f>
        <v>#N/A</v>
      </c>
      <c r="AA1703" s="40" t="e">
        <f>VLOOKUP($B1703,期貨大額交易人未沖銷部位!$A$4:$O$499,13,FALSE)</f>
        <v>#N/A</v>
      </c>
      <c r="AB1703" s="40" t="e">
        <f>VLOOKUP($B1703,期貨大額交易人未沖銷部位!$A$4:$O$499,14,FALSE)</f>
        <v>#N/A</v>
      </c>
      <c r="AC1703" s="40" t="e">
        <f>VLOOKUP($B1703,期貨大額交易人未沖銷部位!$A$4:$O$499,15,FALSE)</f>
        <v>#N/A</v>
      </c>
      <c r="AD1703" s="33" t="e">
        <f>VLOOKUP($B1703,三大美股走勢!$A$4:$J$495,4,FALSE)</f>
        <v>#N/A</v>
      </c>
      <c r="AE1703" s="33" t="e">
        <f>VLOOKUP($B1703,三大美股走勢!$A$4:$J$495,7,FALSE)</f>
        <v>#N/A</v>
      </c>
      <c r="AF1703" s="33" t="e">
        <f>VLOOKUP($B1703,三大美股走勢!$A$4:$J$495,10,FALSE)</f>
        <v>#N/A</v>
      </c>
    </row>
    <row r="1704" spans="2:32">
      <c r="B1704" s="32">
        <v>44483</v>
      </c>
      <c r="C1704" s="33" t="e">
        <f>VLOOKUP($B1704,大盤與近月台指!$A$4:$I$499,2,FALSE)</f>
        <v>#N/A</v>
      </c>
      <c r="D1704" s="34" t="e">
        <f>VLOOKUP($B1704,大盤與近月台指!$A$4:$I$499,3,FALSE)</f>
        <v>#N/A</v>
      </c>
      <c r="E1704" s="35" t="e">
        <f>VLOOKUP($B1704,大盤與近月台指!$A$4:$I$499,4,FALSE)</f>
        <v>#N/A</v>
      </c>
      <c r="F1704" s="33" t="e">
        <f>VLOOKUP($B1704,大盤與近月台指!$A$4:$I$499,5,FALSE)</f>
        <v>#N/A</v>
      </c>
      <c r="G1704" s="49" t="e">
        <f>VLOOKUP($B1704,三大法人買賣超!$A$4:$I$500,3,FALSE)</f>
        <v>#N/A</v>
      </c>
      <c r="H1704" s="34" t="e">
        <f>VLOOKUP($B1704,三大法人買賣超!$A$4:$I$500,5,FALSE)</f>
        <v>#N/A</v>
      </c>
      <c r="I1704" s="27" t="e">
        <f>VLOOKUP($B1704,三大法人買賣超!$A$4:$I$500,7,FALSE)</f>
        <v>#N/A</v>
      </c>
      <c r="J1704" s="27" t="e">
        <f>VLOOKUP($B1704,三大法人買賣超!$A$4:$I$500,9,FALSE)</f>
        <v>#N/A</v>
      </c>
      <c r="K1704" s="37">
        <f>新台幣匯率美元指數!B1705</f>
        <v>0</v>
      </c>
      <c r="L1704" s="38">
        <f>新台幣匯率美元指數!C1705</f>
        <v>0</v>
      </c>
      <c r="M1704" s="39">
        <f>新台幣匯率美元指數!D1705</f>
        <v>0</v>
      </c>
      <c r="N1704" s="27" t="e">
        <f>VLOOKUP($B1704,外資期貨未平倉口數!$A$4:$M$499,4,FALSE)</f>
        <v>#N/A</v>
      </c>
      <c r="O1704" s="27" t="e">
        <f>VLOOKUP($B1704,外資期貨未平倉口數!$A$4:$M$499,9,FALSE)</f>
        <v>#N/A</v>
      </c>
      <c r="P1704" s="27" t="e">
        <f>VLOOKUP($B1704,外資期貨未平倉口數!$A$4:$M$499,10,FALSE)</f>
        <v>#N/A</v>
      </c>
      <c r="Q1704" s="27" t="e">
        <f>VLOOKUP($B1704,外資期貨未平倉口數!$A$4:$M$499,11,FALSE)</f>
        <v>#N/A</v>
      </c>
      <c r="R1704" s="64" t="e">
        <f>VLOOKUP($B1704,選擇權未平倉餘額!$A$4:$I$500,6,FALSE)</f>
        <v>#N/A</v>
      </c>
      <c r="S1704" s="64" t="e">
        <f>VLOOKUP($B1704,選擇權未平倉餘額!$A$4:$I$500,7,FALSE)</f>
        <v>#N/A</v>
      </c>
      <c r="T1704" s="64" t="e">
        <f>VLOOKUP($B1704,選擇權未平倉餘額!$A$4:$I$500,8,FALSE)</f>
        <v>#N/A</v>
      </c>
      <c r="U1704" s="64" t="e">
        <f>VLOOKUP($B1704,選擇權未平倉餘額!$A$4:$I$500,9,FALSE)</f>
        <v>#N/A</v>
      </c>
      <c r="V1704" s="39" t="e">
        <f>VLOOKUP($B1704,臺指選擇權P_C_Ratios!$A$4:$C$500,3,FALSE)</f>
        <v>#N/A</v>
      </c>
      <c r="W1704" s="41" t="e">
        <f>VLOOKUP($B1704,散戶多空比!$A$6:$L$500,12,FALSE)</f>
        <v>#N/A</v>
      </c>
      <c r="X1704" s="40" t="e">
        <f>VLOOKUP($B1704,期貨大額交易人未沖銷部位!$A$4:$O$499,4,FALSE)</f>
        <v>#N/A</v>
      </c>
      <c r="Y1704" s="40" t="e">
        <f>VLOOKUP($B1704,期貨大額交易人未沖銷部位!$A$4:$O$499,7,FALSE)</f>
        <v>#N/A</v>
      </c>
      <c r="Z1704" s="40" t="e">
        <f>VLOOKUP($B1704,期貨大額交易人未沖銷部位!$A$4:$O$499,10,FALSE)</f>
        <v>#N/A</v>
      </c>
      <c r="AA1704" s="40" t="e">
        <f>VLOOKUP($B1704,期貨大額交易人未沖銷部位!$A$4:$O$499,13,FALSE)</f>
        <v>#N/A</v>
      </c>
      <c r="AB1704" s="40" t="e">
        <f>VLOOKUP($B1704,期貨大額交易人未沖銷部位!$A$4:$O$499,14,FALSE)</f>
        <v>#N/A</v>
      </c>
      <c r="AC1704" s="40" t="e">
        <f>VLOOKUP($B1704,期貨大額交易人未沖銷部位!$A$4:$O$499,15,FALSE)</f>
        <v>#N/A</v>
      </c>
      <c r="AD1704" s="33" t="e">
        <f>VLOOKUP($B1704,三大美股走勢!$A$4:$J$495,4,FALSE)</f>
        <v>#N/A</v>
      </c>
      <c r="AE1704" s="33" t="e">
        <f>VLOOKUP($B1704,三大美股走勢!$A$4:$J$495,7,FALSE)</f>
        <v>#N/A</v>
      </c>
      <c r="AF1704" s="33" t="e">
        <f>VLOOKUP($B1704,三大美股走勢!$A$4:$J$495,10,FALSE)</f>
        <v>#N/A</v>
      </c>
    </row>
    <row r="1705" spans="2:32">
      <c r="B1705" s="32">
        <v>44484</v>
      </c>
      <c r="C1705" s="33" t="e">
        <f>VLOOKUP($B1705,大盤與近月台指!$A$4:$I$499,2,FALSE)</f>
        <v>#N/A</v>
      </c>
      <c r="D1705" s="34" t="e">
        <f>VLOOKUP($B1705,大盤與近月台指!$A$4:$I$499,3,FALSE)</f>
        <v>#N/A</v>
      </c>
      <c r="E1705" s="35" t="e">
        <f>VLOOKUP($B1705,大盤與近月台指!$A$4:$I$499,4,FALSE)</f>
        <v>#N/A</v>
      </c>
      <c r="F1705" s="33" t="e">
        <f>VLOOKUP($B1705,大盤與近月台指!$A$4:$I$499,5,FALSE)</f>
        <v>#N/A</v>
      </c>
      <c r="G1705" s="49" t="e">
        <f>VLOOKUP($B1705,三大法人買賣超!$A$4:$I$500,3,FALSE)</f>
        <v>#N/A</v>
      </c>
      <c r="H1705" s="34" t="e">
        <f>VLOOKUP($B1705,三大法人買賣超!$A$4:$I$500,5,FALSE)</f>
        <v>#N/A</v>
      </c>
      <c r="I1705" s="27" t="e">
        <f>VLOOKUP($B1705,三大法人買賣超!$A$4:$I$500,7,FALSE)</f>
        <v>#N/A</v>
      </c>
      <c r="J1705" s="27" t="e">
        <f>VLOOKUP($B1705,三大法人買賣超!$A$4:$I$500,9,FALSE)</f>
        <v>#N/A</v>
      </c>
      <c r="K1705" s="37">
        <f>新台幣匯率美元指數!B1706</f>
        <v>0</v>
      </c>
      <c r="L1705" s="38">
        <f>新台幣匯率美元指數!C1706</f>
        <v>0</v>
      </c>
      <c r="M1705" s="39">
        <f>新台幣匯率美元指數!D1706</f>
        <v>0</v>
      </c>
      <c r="N1705" s="27" t="e">
        <f>VLOOKUP($B1705,外資期貨未平倉口數!$A$4:$M$499,4,FALSE)</f>
        <v>#N/A</v>
      </c>
      <c r="O1705" s="27" t="e">
        <f>VLOOKUP($B1705,外資期貨未平倉口數!$A$4:$M$499,9,FALSE)</f>
        <v>#N/A</v>
      </c>
      <c r="P1705" s="27" t="e">
        <f>VLOOKUP($B1705,外資期貨未平倉口數!$A$4:$M$499,10,FALSE)</f>
        <v>#N/A</v>
      </c>
      <c r="Q1705" s="27" t="e">
        <f>VLOOKUP($B1705,外資期貨未平倉口數!$A$4:$M$499,11,FALSE)</f>
        <v>#N/A</v>
      </c>
      <c r="R1705" s="64" t="e">
        <f>VLOOKUP($B1705,選擇權未平倉餘額!$A$4:$I$500,6,FALSE)</f>
        <v>#N/A</v>
      </c>
      <c r="S1705" s="64" t="e">
        <f>VLOOKUP($B1705,選擇權未平倉餘額!$A$4:$I$500,7,FALSE)</f>
        <v>#N/A</v>
      </c>
      <c r="T1705" s="64" t="e">
        <f>VLOOKUP($B1705,選擇權未平倉餘額!$A$4:$I$500,8,FALSE)</f>
        <v>#N/A</v>
      </c>
      <c r="U1705" s="64" t="e">
        <f>VLOOKUP($B1705,選擇權未平倉餘額!$A$4:$I$500,9,FALSE)</f>
        <v>#N/A</v>
      </c>
      <c r="V1705" s="39" t="e">
        <f>VLOOKUP($B1705,臺指選擇權P_C_Ratios!$A$4:$C$500,3,FALSE)</f>
        <v>#N/A</v>
      </c>
      <c r="W1705" s="41" t="e">
        <f>VLOOKUP($B1705,散戶多空比!$A$6:$L$500,12,FALSE)</f>
        <v>#N/A</v>
      </c>
      <c r="X1705" s="40" t="e">
        <f>VLOOKUP($B1705,期貨大額交易人未沖銷部位!$A$4:$O$499,4,FALSE)</f>
        <v>#N/A</v>
      </c>
      <c r="Y1705" s="40" t="e">
        <f>VLOOKUP($B1705,期貨大額交易人未沖銷部位!$A$4:$O$499,7,FALSE)</f>
        <v>#N/A</v>
      </c>
      <c r="Z1705" s="40" t="e">
        <f>VLOOKUP($B1705,期貨大額交易人未沖銷部位!$A$4:$O$499,10,FALSE)</f>
        <v>#N/A</v>
      </c>
      <c r="AA1705" s="40" t="e">
        <f>VLOOKUP($B1705,期貨大額交易人未沖銷部位!$A$4:$O$499,13,FALSE)</f>
        <v>#N/A</v>
      </c>
      <c r="AB1705" s="40" t="e">
        <f>VLOOKUP($B1705,期貨大額交易人未沖銷部位!$A$4:$O$499,14,FALSE)</f>
        <v>#N/A</v>
      </c>
      <c r="AC1705" s="40" t="e">
        <f>VLOOKUP($B1705,期貨大額交易人未沖銷部位!$A$4:$O$499,15,FALSE)</f>
        <v>#N/A</v>
      </c>
      <c r="AD1705" s="33" t="e">
        <f>VLOOKUP($B1705,三大美股走勢!$A$4:$J$495,4,FALSE)</f>
        <v>#N/A</v>
      </c>
      <c r="AE1705" s="33" t="e">
        <f>VLOOKUP($B1705,三大美股走勢!$A$4:$J$495,7,FALSE)</f>
        <v>#N/A</v>
      </c>
      <c r="AF1705" s="33" t="e">
        <f>VLOOKUP($B1705,三大美股走勢!$A$4:$J$495,10,FALSE)</f>
        <v>#N/A</v>
      </c>
    </row>
    <row r="1706" spans="2:32">
      <c r="B1706" s="32">
        <v>44485</v>
      </c>
      <c r="C1706" s="33" t="e">
        <f>VLOOKUP($B1706,大盤與近月台指!$A$4:$I$499,2,FALSE)</f>
        <v>#N/A</v>
      </c>
      <c r="D1706" s="34" t="e">
        <f>VLOOKUP($B1706,大盤與近月台指!$A$4:$I$499,3,FALSE)</f>
        <v>#N/A</v>
      </c>
      <c r="E1706" s="35" t="e">
        <f>VLOOKUP($B1706,大盤與近月台指!$A$4:$I$499,4,FALSE)</f>
        <v>#N/A</v>
      </c>
      <c r="F1706" s="33" t="e">
        <f>VLOOKUP($B1706,大盤與近月台指!$A$4:$I$499,5,FALSE)</f>
        <v>#N/A</v>
      </c>
      <c r="G1706" s="49" t="e">
        <f>VLOOKUP($B1706,三大法人買賣超!$A$4:$I$500,3,FALSE)</f>
        <v>#N/A</v>
      </c>
      <c r="H1706" s="34" t="e">
        <f>VLOOKUP($B1706,三大法人買賣超!$A$4:$I$500,5,FALSE)</f>
        <v>#N/A</v>
      </c>
      <c r="I1706" s="27" t="e">
        <f>VLOOKUP($B1706,三大法人買賣超!$A$4:$I$500,7,FALSE)</f>
        <v>#N/A</v>
      </c>
      <c r="J1706" s="27" t="e">
        <f>VLOOKUP($B1706,三大法人買賣超!$A$4:$I$500,9,FALSE)</f>
        <v>#N/A</v>
      </c>
      <c r="K1706" s="37">
        <f>新台幣匯率美元指數!B1707</f>
        <v>0</v>
      </c>
      <c r="L1706" s="38">
        <f>新台幣匯率美元指數!C1707</f>
        <v>0</v>
      </c>
      <c r="M1706" s="39">
        <f>新台幣匯率美元指數!D1707</f>
        <v>0</v>
      </c>
      <c r="N1706" s="27" t="e">
        <f>VLOOKUP($B1706,外資期貨未平倉口數!$A$4:$M$499,4,FALSE)</f>
        <v>#N/A</v>
      </c>
      <c r="O1706" s="27" t="e">
        <f>VLOOKUP($B1706,外資期貨未平倉口數!$A$4:$M$499,9,FALSE)</f>
        <v>#N/A</v>
      </c>
      <c r="P1706" s="27" t="e">
        <f>VLOOKUP($B1706,外資期貨未平倉口數!$A$4:$M$499,10,FALSE)</f>
        <v>#N/A</v>
      </c>
      <c r="Q1706" s="27" t="e">
        <f>VLOOKUP($B1706,外資期貨未平倉口數!$A$4:$M$499,11,FALSE)</f>
        <v>#N/A</v>
      </c>
      <c r="R1706" s="64" t="e">
        <f>VLOOKUP($B1706,選擇權未平倉餘額!$A$4:$I$500,6,FALSE)</f>
        <v>#N/A</v>
      </c>
      <c r="S1706" s="64" t="e">
        <f>VLOOKUP($B1706,選擇權未平倉餘額!$A$4:$I$500,7,FALSE)</f>
        <v>#N/A</v>
      </c>
      <c r="T1706" s="64" t="e">
        <f>VLOOKUP($B1706,選擇權未平倉餘額!$A$4:$I$500,8,FALSE)</f>
        <v>#N/A</v>
      </c>
      <c r="U1706" s="64" t="e">
        <f>VLOOKUP($B1706,選擇權未平倉餘額!$A$4:$I$500,9,FALSE)</f>
        <v>#N/A</v>
      </c>
      <c r="V1706" s="39" t="e">
        <f>VLOOKUP($B1706,臺指選擇權P_C_Ratios!$A$4:$C$500,3,FALSE)</f>
        <v>#N/A</v>
      </c>
      <c r="W1706" s="41" t="e">
        <f>VLOOKUP($B1706,散戶多空比!$A$6:$L$500,12,FALSE)</f>
        <v>#N/A</v>
      </c>
      <c r="X1706" s="40" t="e">
        <f>VLOOKUP($B1706,期貨大額交易人未沖銷部位!$A$4:$O$499,4,FALSE)</f>
        <v>#N/A</v>
      </c>
      <c r="Y1706" s="40" t="e">
        <f>VLOOKUP($B1706,期貨大額交易人未沖銷部位!$A$4:$O$499,7,FALSE)</f>
        <v>#N/A</v>
      </c>
      <c r="Z1706" s="40" t="e">
        <f>VLOOKUP($B1706,期貨大額交易人未沖銷部位!$A$4:$O$499,10,FALSE)</f>
        <v>#N/A</v>
      </c>
      <c r="AA1706" s="40" t="e">
        <f>VLOOKUP($B1706,期貨大額交易人未沖銷部位!$A$4:$O$499,13,FALSE)</f>
        <v>#N/A</v>
      </c>
      <c r="AB1706" s="40" t="e">
        <f>VLOOKUP($B1706,期貨大額交易人未沖銷部位!$A$4:$O$499,14,FALSE)</f>
        <v>#N/A</v>
      </c>
      <c r="AC1706" s="40" t="e">
        <f>VLOOKUP($B1706,期貨大額交易人未沖銷部位!$A$4:$O$499,15,FALSE)</f>
        <v>#N/A</v>
      </c>
      <c r="AD1706" s="33" t="e">
        <f>VLOOKUP($B1706,三大美股走勢!$A$4:$J$495,4,FALSE)</f>
        <v>#N/A</v>
      </c>
      <c r="AE1706" s="33" t="e">
        <f>VLOOKUP($B1706,三大美股走勢!$A$4:$J$495,7,FALSE)</f>
        <v>#N/A</v>
      </c>
      <c r="AF1706" s="33" t="e">
        <f>VLOOKUP($B1706,三大美股走勢!$A$4:$J$495,10,FALSE)</f>
        <v>#N/A</v>
      </c>
    </row>
    <row r="1707" spans="2:32">
      <c r="B1707" s="32">
        <v>44486</v>
      </c>
      <c r="C1707" s="33" t="e">
        <f>VLOOKUP($B1707,大盤與近月台指!$A$4:$I$499,2,FALSE)</f>
        <v>#N/A</v>
      </c>
      <c r="D1707" s="34" t="e">
        <f>VLOOKUP($B1707,大盤與近月台指!$A$4:$I$499,3,FALSE)</f>
        <v>#N/A</v>
      </c>
      <c r="E1707" s="35" t="e">
        <f>VLOOKUP($B1707,大盤與近月台指!$A$4:$I$499,4,FALSE)</f>
        <v>#N/A</v>
      </c>
      <c r="F1707" s="33" t="e">
        <f>VLOOKUP($B1707,大盤與近月台指!$A$4:$I$499,5,FALSE)</f>
        <v>#N/A</v>
      </c>
      <c r="G1707" s="49" t="e">
        <f>VLOOKUP($B1707,三大法人買賣超!$A$4:$I$500,3,FALSE)</f>
        <v>#N/A</v>
      </c>
      <c r="H1707" s="34" t="e">
        <f>VLOOKUP($B1707,三大法人買賣超!$A$4:$I$500,5,FALSE)</f>
        <v>#N/A</v>
      </c>
      <c r="I1707" s="27" t="e">
        <f>VLOOKUP($B1707,三大法人買賣超!$A$4:$I$500,7,FALSE)</f>
        <v>#N/A</v>
      </c>
      <c r="J1707" s="27" t="e">
        <f>VLOOKUP($B1707,三大法人買賣超!$A$4:$I$500,9,FALSE)</f>
        <v>#N/A</v>
      </c>
      <c r="K1707" s="37">
        <f>新台幣匯率美元指數!B1708</f>
        <v>0</v>
      </c>
      <c r="L1707" s="38">
        <f>新台幣匯率美元指數!C1708</f>
        <v>0</v>
      </c>
      <c r="M1707" s="39">
        <f>新台幣匯率美元指數!D1708</f>
        <v>0</v>
      </c>
      <c r="N1707" s="27" t="e">
        <f>VLOOKUP($B1707,外資期貨未平倉口數!$A$4:$M$499,4,FALSE)</f>
        <v>#N/A</v>
      </c>
      <c r="O1707" s="27" t="e">
        <f>VLOOKUP($B1707,外資期貨未平倉口數!$A$4:$M$499,9,FALSE)</f>
        <v>#N/A</v>
      </c>
      <c r="P1707" s="27" t="e">
        <f>VLOOKUP($B1707,外資期貨未平倉口數!$A$4:$M$499,10,FALSE)</f>
        <v>#N/A</v>
      </c>
      <c r="Q1707" s="27" t="e">
        <f>VLOOKUP($B1707,外資期貨未平倉口數!$A$4:$M$499,11,FALSE)</f>
        <v>#N/A</v>
      </c>
      <c r="R1707" s="64" t="e">
        <f>VLOOKUP($B1707,選擇權未平倉餘額!$A$4:$I$500,6,FALSE)</f>
        <v>#N/A</v>
      </c>
      <c r="S1707" s="64" t="e">
        <f>VLOOKUP($B1707,選擇權未平倉餘額!$A$4:$I$500,7,FALSE)</f>
        <v>#N/A</v>
      </c>
      <c r="T1707" s="64" t="e">
        <f>VLOOKUP($B1707,選擇權未平倉餘額!$A$4:$I$500,8,FALSE)</f>
        <v>#N/A</v>
      </c>
      <c r="U1707" s="64" t="e">
        <f>VLOOKUP($B1707,選擇權未平倉餘額!$A$4:$I$500,9,FALSE)</f>
        <v>#N/A</v>
      </c>
      <c r="V1707" s="39" t="e">
        <f>VLOOKUP($B1707,臺指選擇權P_C_Ratios!$A$4:$C$500,3,FALSE)</f>
        <v>#N/A</v>
      </c>
      <c r="W1707" s="41" t="e">
        <f>VLOOKUP($B1707,散戶多空比!$A$6:$L$500,12,FALSE)</f>
        <v>#N/A</v>
      </c>
      <c r="X1707" s="40" t="e">
        <f>VLOOKUP($B1707,期貨大額交易人未沖銷部位!$A$4:$O$499,4,FALSE)</f>
        <v>#N/A</v>
      </c>
      <c r="Y1707" s="40" t="e">
        <f>VLOOKUP($B1707,期貨大額交易人未沖銷部位!$A$4:$O$499,7,FALSE)</f>
        <v>#N/A</v>
      </c>
      <c r="Z1707" s="40" t="e">
        <f>VLOOKUP($B1707,期貨大額交易人未沖銷部位!$A$4:$O$499,10,FALSE)</f>
        <v>#N/A</v>
      </c>
      <c r="AA1707" s="40" t="e">
        <f>VLOOKUP($B1707,期貨大額交易人未沖銷部位!$A$4:$O$499,13,FALSE)</f>
        <v>#N/A</v>
      </c>
      <c r="AB1707" s="40" t="e">
        <f>VLOOKUP($B1707,期貨大額交易人未沖銷部位!$A$4:$O$499,14,FALSE)</f>
        <v>#N/A</v>
      </c>
      <c r="AC1707" s="40" t="e">
        <f>VLOOKUP($B1707,期貨大額交易人未沖銷部位!$A$4:$O$499,15,FALSE)</f>
        <v>#N/A</v>
      </c>
      <c r="AD1707" s="33" t="e">
        <f>VLOOKUP($B1707,三大美股走勢!$A$4:$J$495,4,FALSE)</f>
        <v>#N/A</v>
      </c>
      <c r="AE1707" s="33" t="e">
        <f>VLOOKUP($B1707,三大美股走勢!$A$4:$J$495,7,FALSE)</f>
        <v>#N/A</v>
      </c>
      <c r="AF1707" s="33" t="e">
        <f>VLOOKUP($B1707,三大美股走勢!$A$4:$J$495,10,FALSE)</f>
        <v>#N/A</v>
      </c>
    </row>
    <row r="1708" spans="2:32">
      <c r="B1708" s="32">
        <v>44487</v>
      </c>
      <c r="C1708" s="33" t="e">
        <f>VLOOKUP($B1708,大盤與近月台指!$A$4:$I$499,2,FALSE)</f>
        <v>#N/A</v>
      </c>
      <c r="D1708" s="34" t="e">
        <f>VLOOKUP($B1708,大盤與近月台指!$A$4:$I$499,3,FALSE)</f>
        <v>#N/A</v>
      </c>
      <c r="E1708" s="35" t="e">
        <f>VLOOKUP($B1708,大盤與近月台指!$A$4:$I$499,4,FALSE)</f>
        <v>#N/A</v>
      </c>
      <c r="F1708" s="33" t="e">
        <f>VLOOKUP($B1708,大盤與近月台指!$A$4:$I$499,5,FALSE)</f>
        <v>#N/A</v>
      </c>
      <c r="G1708" s="49" t="e">
        <f>VLOOKUP($B1708,三大法人買賣超!$A$4:$I$500,3,FALSE)</f>
        <v>#N/A</v>
      </c>
      <c r="H1708" s="34" t="e">
        <f>VLOOKUP($B1708,三大法人買賣超!$A$4:$I$500,5,FALSE)</f>
        <v>#N/A</v>
      </c>
      <c r="I1708" s="27" t="e">
        <f>VLOOKUP($B1708,三大法人買賣超!$A$4:$I$500,7,FALSE)</f>
        <v>#N/A</v>
      </c>
      <c r="J1708" s="27" t="e">
        <f>VLOOKUP($B1708,三大法人買賣超!$A$4:$I$500,9,FALSE)</f>
        <v>#N/A</v>
      </c>
      <c r="K1708" s="37">
        <f>新台幣匯率美元指數!B1709</f>
        <v>0</v>
      </c>
      <c r="L1708" s="38">
        <f>新台幣匯率美元指數!C1709</f>
        <v>0</v>
      </c>
      <c r="M1708" s="39">
        <f>新台幣匯率美元指數!D1709</f>
        <v>0</v>
      </c>
      <c r="N1708" s="27" t="e">
        <f>VLOOKUP($B1708,外資期貨未平倉口數!$A$4:$M$499,4,FALSE)</f>
        <v>#N/A</v>
      </c>
      <c r="O1708" s="27" t="e">
        <f>VLOOKUP($B1708,外資期貨未平倉口數!$A$4:$M$499,9,FALSE)</f>
        <v>#N/A</v>
      </c>
      <c r="P1708" s="27" t="e">
        <f>VLOOKUP($B1708,外資期貨未平倉口數!$A$4:$M$499,10,FALSE)</f>
        <v>#N/A</v>
      </c>
      <c r="Q1708" s="27" t="e">
        <f>VLOOKUP($B1708,外資期貨未平倉口數!$A$4:$M$499,11,FALSE)</f>
        <v>#N/A</v>
      </c>
      <c r="R1708" s="64" t="e">
        <f>VLOOKUP($B1708,選擇權未平倉餘額!$A$4:$I$500,6,FALSE)</f>
        <v>#N/A</v>
      </c>
      <c r="S1708" s="64" t="e">
        <f>VLOOKUP($B1708,選擇權未平倉餘額!$A$4:$I$500,7,FALSE)</f>
        <v>#N/A</v>
      </c>
      <c r="T1708" s="64" t="e">
        <f>VLOOKUP($B1708,選擇權未平倉餘額!$A$4:$I$500,8,FALSE)</f>
        <v>#N/A</v>
      </c>
      <c r="U1708" s="64" t="e">
        <f>VLOOKUP($B1708,選擇權未平倉餘額!$A$4:$I$500,9,FALSE)</f>
        <v>#N/A</v>
      </c>
      <c r="V1708" s="39" t="e">
        <f>VLOOKUP($B1708,臺指選擇權P_C_Ratios!$A$4:$C$500,3,FALSE)</f>
        <v>#N/A</v>
      </c>
      <c r="W1708" s="41" t="e">
        <f>VLOOKUP($B1708,散戶多空比!$A$6:$L$500,12,FALSE)</f>
        <v>#N/A</v>
      </c>
      <c r="X1708" s="40" t="e">
        <f>VLOOKUP($B1708,期貨大額交易人未沖銷部位!$A$4:$O$499,4,FALSE)</f>
        <v>#N/A</v>
      </c>
      <c r="Y1708" s="40" t="e">
        <f>VLOOKUP($B1708,期貨大額交易人未沖銷部位!$A$4:$O$499,7,FALSE)</f>
        <v>#N/A</v>
      </c>
      <c r="Z1708" s="40" t="e">
        <f>VLOOKUP($B1708,期貨大額交易人未沖銷部位!$A$4:$O$499,10,FALSE)</f>
        <v>#N/A</v>
      </c>
      <c r="AA1708" s="40" t="e">
        <f>VLOOKUP($B1708,期貨大額交易人未沖銷部位!$A$4:$O$499,13,FALSE)</f>
        <v>#N/A</v>
      </c>
      <c r="AB1708" s="40" t="e">
        <f>VLOOKUP($B1708,期貨大額交易人未沖銷部位!$A$4:$O$499,14,FALSE)</f>
        <v>#N/A</v>
      </c>
      <c r="AC1708" s="40" t="e">
        <f>VLOOKUP($B1708,期貨大額交易人未沖銷部位!$A$4:$O$499,15,FALSE)</f>
        <v>#N/A</v>
      </c>
      <c r="AD1708" s="33" t="e">
        <f>VLOOKUP($B1708,三大美股走勢!$A$4:$J$495,4,FALSE)</f>
        <v>#N/A</v>
      </c>
      <c r="AE1708" s="33" t="e">
        <f>VLOOKUP($B1708,三大美股走勢!$A$4:$J$495,7,FALSE)</f>
        <v>#N/A</v>
      </c>
      <c r="AF1708" s="33" t="e">
        <f>VLOOKUP($B1708,三大美股走勢!$A$4:$J$495,10,FALSE)</f>
        <v>#N/A</v>
      </c>
    </row>
    <row r="1709" spans="2:32">
      <c r="B1709" s="32">
        <v>44488</v>
      </c>
      <c r="C1709" s="33" t="e">
        <f>VLOOKUP($B1709,大盤與近月台指!$A$4:$I$499,2,FALSE)</f>
        <v>#N/A</v>
      </c>
      <c r="D1709" s="34" t="e">
        <f>VLOOKUP($B1709,大盤與近月台指!$A$4:$I$499,3,FALSE)</f>
        <v>#N/A</v>
      </c>
      <c r="E1709" s="35" t="e">
        <f>VLOOKUP($B1709,大盤與近月台指!$A$4:$I$499,4,FALSE)</f>
        <v>#N/A</v>
      </c>
      <c r="F1709" s="33" t="e">
        <f>VLOOKUP($B1709,大盤與近月台指!$A$4:$I$499,5,FALSE)</f>
        <v>#N/A</v>
      </c>
      <c r="G1709" s="49" t="e">
        <f>VLOOKUP($B1709,三大法人買賣超!$A$4:$I$500,3,FALSE)</f>
        <v>#N/A</v>
      </c>
      <c r="H1709" s="34" t="e">
        <f>VLOOKUP($B1709,三大法人買賣超!$A$4:$I$500,5,FALSE)</f>
        <v>#N/A</v>
      </c>
      <c r="I1709" s="27" t="e">
        <f>VLOOKUP($B1709,三大法人買賣超!$A$4:$I$500,7,FALSE)</f>
        <v>#N/A</v>
      </c>
      <c r="J1709" s="27" t="e">
        <f>VLOOKUP($B1709,三大法人買賣超!$A$4:$I$500,9,FALSE)</f>
        <v>#N/A</v>
      </c>
      <c r="K1709" s="37">
        <f>新台幣匯率美元指數!B1710</f>
        <v>0</v>
      </c>
      <c r="L1709" s="38">
        <f>新台幣匯率美元指數!C1710</f>
        <v>0</v>
      </c>
      <c r="M1709" s="39">
        <f>新台幣匯率美元指數!D1710</f>
        <v>0</v>
      </c>
      <c r="N1709" s="27" t="e">
        <f>VLOOKUP($B1709,外資期貨未平倉口數!$A$4:$M$499,4,FALSE)</f>
        <v>#N/A</v>
      </c>
      <c r="O1709" s="27" t="e">
        <f>VLOOKUP($B1709,外資期貨未平倉口數!$A$4:$M$499,9,FALSE)</f>
        <v>#N/A</v>
      </c>
      <c r="P1709" s="27" t="e">
        <f>VLOOKUP($B1709,外資期貨未平倉口數!$A$4:$M$499,10,FALSE)</f>
        <v>#N/A</v>
      </c>
      <c r="Q1709" s="27" t="e">
        <f>VLOOKUP($B1709,外資期貨未平倉口數!$A$4:$M$499,11,FALSE)</f>
        <v>#N/A</v>
      </c>
      <c r="R1709" s="64" t="e">
        <f>VLOOKUP($B1709,選擇權未平倉餘額!$A$4:$I$500,6,FALSE)</f>
        <v>#N/A</v>
      </c>
      <c r="S1709" s="64" t="e">
        <f>VLOOKUP($B1709,選擇權未平倉餘額!$A$4:$I$500,7,FALSE)</f>
        <v>#N/A</v>
      </c>
      <c r="T1709" s="64" t="e">
        <f>VLOOKUP($B1709,選擇權未平倉餘額!$A$4:$I$500,8,FALSE)</f>
        <v>#N/A</v>
      </c>
      <c r="U1709" s="64" t="e">
        <f>VLOOKUP($B1709,選擇權未平倉餘額!$A$4:$I$500,9,FALSE)</f>
        <v>#N/A</v>
      </c>
      <c r="V1709" s="39" t="e">
        <f>VLOOKUP($B1709,臺指選擇權P_C_Ratios!$A$4:$C$500,3,FALSE)</f>
        <v>#N/A</v>
      </c>
      <c r="W1709" s="41" t="e">
        <f>VLOOKUP($B1709,散戶多空比!$A$6:$L$500,12,FALSE)</f>
        <v>#N/A</v>
      </c>
      <c r="X1709" s="40" t="e">
        <f>VLOOKUP($B1709,期貨大額交易人未沖銷部位!$A$4:$O$499,4,FALSE)</f>
        <v>#N/A</v>
      </c>
      <c r="Y1709" s="40" t="e">
        <f>VLOOKUP($B1709,期貨大額交易人未沖銷部位!$A$4:$O$499,7,FALSE)</f>
        <v>#N/A</v>
      </c>
      <c r="Z1709" s="40" t="e">
        <f>VLOOKUP($B1709,期貨大額交易人未沖銷部位!$A$4:$O$499,10,FALSE)</f>
        <v>#N/A</v>
      </c>
      <c r="AA1709" s="40" t="e">
        <f>VLOOKUP($B1709,期貨大額交易人未沖銷部位!$A$4:$O$499,13,FALSE)</f>
        <v>#N/A</v>
      </c>
      <c r="AB1709" s="40" t="e">
        <f>VLOOKUP($B1709,期貨大額交易人未沖銷部位!$A$4:$O$499,14,FALSE)</f>
        <v>#N/A</v>
      </c>
      <c r="AC1709" s="40" t="e">
        <f>VLOOKUP($B1709,期貨大額交易人未沖銷部位!$A$4:$O$499,15,FALSE)</f>
        <v>#N/A</v>
      </c>
      <c r="AD1709" s="33" t="e">
        <f>VLOOKUP($B1709,三大美股走勢!$A$4:$J$495,4,FALSE)</f>
        <v>#N/A</v>
      </c>
      <c r="AE1709" s="33" t="e">
        <f>VLOOKUP($B1709,三大美股走勢!$A$4:$J$495,7,FALSE)</f>
        <v>#N/A</v>
      </c>
      <c r="AF1709" s="33" t="e">
        <f>VLOOKUP($B1709,三大美股走勢!$A$4:$J$495,10,FALSE)</f>
        <v>#N/A</v>
      </c>
    </row>
    <row r="1710" spans="2:32">
      <c r="B1710" s="32">
        <v>44489</v>
      </c>
      <c r="C1710" s="33" t="e">
        <f>VLOOKUP($B1710,大盤與近月台指!$A$4:$I$499,2,FALSE)</f>
        <v>#N/A</v>
      </c>
      <c r="D1710" s="34" t="e">
        <f>VLOOKUP($B1710,大盤與近月台指!$A$4:$I$499,3,FALSE)</f>
        <v>#N/A</v>
      </c>
      <c r="E1710" s="35" t="e">
        <f>VLOOKUP($B1710,大盤與近月台指!$A$4:$I$499,4,FALSE)</f>
        <v>#N/A</v>
      </c>
      <c r="F1710" s="33" t="e">
        <f>VLOOKUP($B1710,大盤與近月台指!$A$4:$I$499,5,FALSE)</f>
        <v>#N/A</v>
      </c>
      <c r="G1710" s="49" t="e">
        <f>VLOOKUP($B1710,三大法人買賣超!$A$4:$I$500,3,FALSE)</f>
        <v>#N/A</v>
      </c>
      <c r="H1710" s="34" t="e">
        <f>VLOOKUP($B1710,三大法人買賣超!$A$4:$I$500,5,FALSE)</f>
        <v>#N/A</v>
      </c>
      <c r="I1710" s="27" t="e">
        <f>VLOOKUP($B1710,三大法人買賣超!$A$4:$I$500,7,FALSE)</f>
        <v>#N/A</v>
      </c>
      <c r="J1710" s="27" t="e">
        <f>VLOOKUP($B1710,三大法人買賣超!$A$4:$I$500,9,FALSE)</f>
        <v>#N/A</v>
      </c>
      <c r="K1710" s="37">
        <f>新台幣匯率美元指數!B1711</f>
        <v>0</v>
      </c>
      <c r="L1710" s="38">
        <f>新台幣匯率美元指數!C1711</f>
        <v>0</v>
      </c>
      <c r="M1710" s="39">
        <f>新台幣匯率美元指數!D1711</f>
        <v>0</v>
      </c>
      <c r="N1710" s="27" t="e">
        <f>VLOOKUP($B1710,外資期貨未平倉口數!$A$4:$M$499,4,FALSE)</f>
        <v>#N/A</v>
      </c>
      <c r="O1710" s="27" t="e">
        <f>VLOOKUP($B1710,外資期貨未平倉口數!$A$4:$M$499,9,FALSE)</f>
        <v>#N/A</v>
      </c>
      <c r="P1710" s="27" t="e">
        <f>VLOOKUP($B1710,外資期貨未平倉口數!$A$4:$M$499,10,FALSE)</f>
        <v>#N/A</v>
      </c>
      <c r="Q1710" s="27" t="e">
        <f>VLOOKUP($B1710,外資期貨未平倉口數!$A$4:$M$499,11,FALSE)</f>
        <v>#N/A</v>
      </c>
      <c r="R1710" s="64" t="e">
        <f>VLOOKUP($B1710,選擇權未平倉餘額!$A$4:$I$500,6,FALSE)</f>
        <v>#N/A</v>
      </c>
      <c r="S1710" s="64" t="e">
        <f>VLOOKUP($B1710,選擇權未平倉餘額!$A$4:$I$500,7,FALSE)</f>
        <v>#N/A</v>
      </c>
      <c r="T1710" s="64" t="e">
        <f>VLOOKUP($B1710,選擇權未平倉餘額!$A$4:$I$500,8,FALSE)</f>
        <v>#N/A</v>
      </c>
      <c r="U1710" s="64" t="e">
        <f>VLOOKUP($B1710,選擇權未平倉餘額!$A$4:$I$500,9,FALSE)</f>
        <v>#N/A</v>
      </c>
      <c r="V1710" s="39" t="e">
        <f>VLOOKUP($B1710,臺指選擇權P_C_Ratios!$A$4:$C$500,3,FALSE)</f>
        <v>#N/A</v>
      </c>
      <c r="W1710" s="41" t="e">
        <f>VLOOKUP($B1710,散戶多空比!$A$6:$L$500,12,FALSE)</f>
        <v>#N/A</v>
      </c>
      <c r="X1710" s="40" t="e">
        <f>VLOOKUP($B1710,期貨大額交易人未沖銷部位!$A$4:$O$499,4,FALSE)</f>
        <v>#N/A</v>
      </c>
      <c r="Y1710" s="40" t="e">
        <f>VLOOKUP($B1710,期貨大額交易人未沖銷部位!$A$4:$O$499,7,FALSE)</f>
        <v>#N/A</v>
      </c>
      <c r="Z1710" s="40" t="e">
        <f>VLOOKUP($B1710,期貨大額交易人未沖銷部位!$A$4:$O$499,10,FALSE)</f>
        <v>#N/A</v>
      </c>
      <c r="AA1710" s="40" t="e">
        <f>VLOOKUP($B1710,期貨大額交易人未沖銷部位!$A$4:$O$499,13,FALSE)</f>
        <v>#N/A</v>
      </c>
      <c r="AB1710" s="40" t="e">
        <f>VLOOKUP($B1710,期貨大額交易人未沖銷部位!$A$4:$O$499,14,FALSE)</f>
        <v>#N/A</v>
      </c>
      <c r="AC1710" s="40" t="e">
        <f>VLOOKUP($B1710,期貨大額交易人未沖銷部位!$A$4:$O$499,15,FALSE)</f>
        <v>#N/A</v>
      </c>
      <c r="AD1710" s="33" t="e">
        <f>VLOOKUP($B1710,三大美股走勢!$A$4:$J$495,4,FALSE)</f>
        <v>#N/A</v>
      </c>
      <c r="AE1710" s="33" t="e">
        <f>VLOOKUP($B1710,三大美股走勢!$A$4:$J$495,7,FALSE)</f>
        <v>#N/A</v>
      </c>
      <c r="AF1710" s="33" t="e">
        <f>VLOOKUP($B1710,三大美股走勢!$A$4:$J$495,10,FALSE)</f>
        <v>#N/A</v>
      </c>
    </row>
    <row r="1711" spans="2:32">
      <c r="B1711" s="32">
        <v>44490</v>
      </c>
      <c r="C1711" s="33" t="e">
        <f>VLOOKUP($B1711,大盤與近月台指!$A$4:$I$499,2,FALSE)</f>
        <v>#N/A</v>
      </c>
      <c r="D1711" s="34" t="e">
        <f>VLOOKUP($B1711,大盤與近月台指!$A$4:$I$499,3,FALSE)</f>
        <v>#N/A</v>
      </c>
      <c r="E1711" s="35" t="e">
        <f>VLOOKUP($B1711,大盤與近月台指!$A$4:$I$499,4,FALSE)</f>
        <v>#N/A</v>
      </c>
      <c r="F1711" s="33" t="e">
        <f>VLOOKUP($B1711,大盤與近月台指!$A$4:$I$499,5,FALSE)</f>
        <v>#N/A</v>
      </c>
      <c r="G1711" s="49" t="e">
        <f>VLOOKUP($B1711,三大法人買賣超!$A$4:$I$500,3,FALSE)</f>
        <v>#N/A</v>
      </c>
      <c r="H1711" s="34" t="e">
        <f>VLOOKUP($B1711,三大法人買賣超!$A$4:$I$500,5,FALSE)</f>
        <v>#N/A</v>
      </c>
      <c r="I1711" s="27" t="e">
        <f>VLOOKUP($B1711,三大法人買賣超!$A$4:$I$500,7,FALSE)</f>
        <v>#N/A</v>
      </c>
      <c r="J1711" s="27" t="e">
        <f>VLOOKUP($B1711,三大法人買賣超!$A$4:$I$500,9,FALSE)</f>
        <v>#N/A</v>
      </c>
      <c r="K1711" s="37">
        <f>新台幣匯率美元指數!B1712</f>
        <v>0</v>
      </c>
      <c r="L1711" s="38">
        <f>新台幣匯率美元指數!C1712</f>
        <v>0</v>
      </c>
      <c r="M1711" s="39">
        <f>新台幣匯率美元指數!D1712</f>
        <v>0</v>
      </c>
      <c r="N1711" s="27" t="e">
        <f>VLOOKUP($B1711,外資期貨未平倉口數!$A$4:$M$499,4,FALSE)</f>
        <v>#N/A</v>
      </c>
      <c r="O1711" s="27" t="e">
        <f>VLOOKUP($B1711,外資期貨未平倉口數!$A$4:$M$499,9,FALSE)</f>
        <v>#N/A</v>
      </c>
      <c r="P1711" s="27" t="e">
        <f>VLOOKUP($B1711,外資期貨未平倉口數!$A$4:$M$499,10,FALSE)</f>
        <v>#N/A</v>
      </c>
      <c r="Q1711" s="27" t="e">
        <f>VLOOKUP($B1711,外資期貨未平倉口數!$A$4:$M$499,11,FALSE)</f>
        <v>#N/A</v>
      </c>
      <c r="R1711" s="64" t="e">
        <f>VLOOKUP($B1711,選擇權未平倉餘額!$A$4:$I$500,6,FALSE)</f>
        <v>#N/A</v>
      </c>
      <c r="S1711" s="64" t="e">
        <f>VLOOKUP($B1711,選擇權未平倉餘額!$A$4:$I$500,7,FALSE)</f>
        <v>#N/A</v>
      </c>
      <c r="T1711" s="64" t="e">
        <f>VLOOKUP($B1711,選擇權未平倉餘額!$A$4:$I$500,8,FALSE)</f>
        <v>#N/A</v>
      </c>
      <c r="U1711" s="64" t="e">
        <f>VLOOKUP($B1711,選擇權未平倉餘額!$A$4:$I$500,9,FALSE)</f>
        <v>#N/A</v>
      </c>
      <c r="V1711" s="39" t="e">
        <f>VLOOKUP($B1711,臺指選擇權P_C_Ratios!$A$4:$C$500,3,FALSE)</f>
        <v>#N/A</v>
      </c>
      <c r="W1711" s="41" t="e">
        <f>VLOOKUP($B1711,散戶多空比!$A$6:$L$500,12,FALSE)</f>
        <v>#N/A</v>
      </c>
      <c r="X1711" s="40" t="e">
        <f>VLOOKUP($B1711,期貨大額交易人未沖銷部位!$A$4:$O$499,4,FALSE)</f>
        <v>#N/A</v>
      </c>
      <c r="Y1711" s="40" t="e">
        <f>VLOOKUP($B1711,期貨大額交易人未沖銷部位!$A$4:$O$499,7,FALSE)</f>
        <v>#N/A</v>
      </c>
      <c r="Z1711" s="40" t="e">
        <f>VLOOKUP($B1711,期貨大額交易人未沖銷部位!$A$4:$O$499,10,FALSE)</f>
        <v>#N/A</v>
      </c>
      <c r="AA1711" s="40" t="e">
        <f>VLOOKUP($B1711,期貨大額交易人未沖銷部位!$A$4:$O$499,13,FALSE)</f>
        <v>#N/A</v>
      </c>
      <c r="AB1711" s="40" t="e">
        <f>VLOOKUP($B1711,期貨大額交易人未沖銷部位!$A$4:$O$499,14,FALSE)</f>
        <v>#N/A</v>
      </c>
      <c r="AC1711" s="40" t="e">
        <f>VLOOKUP($B1711,期貨大額交易人未沖銷部位!$A$4:$O$499,15,FALSE)</f>
        <v>#N/A</v>
      </c>
      <c r="AD1711" s="33" t="e">
        <f>VLOOKUP($B1711,三大美股走勢!$A$4:$J$495,4,FALSE)</f>
        <v>#N/A</v>
      </c>
      <c r="AE1711" s="33" t="e">
        <f>VLOOKUP($B1711,三大美股走勢!$A$4:$J$495,7,FALSE)</f>
        <v>#N/A</v>
      </c>
      <c r="AF1711" s="33" t="e">
        <f>VLOOKUP($B1711,三大美股走勢!$A$4:$J$495,10,FALSE)</f>
        <v>#N/A</v>
      </c>
    </row>
    <row r="1712" spans="2:32">
      <c r="B1712" s="32">
        <v>44491</v>
      </c>
      <c r="C1712" s="33" t="e">
        <f>VLOOKUP($B1712,大盤與近月台指!$A$4:$I$499,2,FALSE)</f>
        <v>#N/A</v>
      </c>
      <c r="D1712" s="34" t="e">
        <f>VLOOKUP($B1712,大盤與近月台指!$A$4:$I$499,3,FALSE)</f>
        <v>#N/A</v>
      </c>
      <c r="E1712" s="35" t="e">
        <f>VLOOKUP($B1712,大盤與近月台指!$A$4:$I$499,4,FALSE)</f>
        <v>#N/A</v>
      </c>
      <c r="F1712" s="33" t="e">
        <f>VLOOKUP($B1712,大盤與近月台指!$A$4:$I$499,5,FALSE)</f>
        <v>#N/A</v>
      </c>
      <c r="G1712" s="49" t="e">
        <f>VLOOKUP($B1712,三大法人買賣超!$A$4:$I$500,3,FALSE)</f>
        <v>#N/A</v>
      </c>
      <c r="H1712" s="34" t="e">
        <f>VLOOKUP($B1712,三大法人買賣超!$A$4:$I$500,5,FALSE)</f>
        <v>#N/A</v>
      </c>
      <c r="I1712" s="27" t="e">
        <f>VLOOKUP($B1712,三大法人買賣超!$A$4:$I$500,7,FALSE)</f>
        <v>#N/A</v>
      </c>
      <c r="J1712" s="27" t="e">
        <f>VLOOKUP($B1712,三大法人買賣超!$A$4:$I$500,9,FALSE)</f>
        <v>#N/A</v>
      </c>
      <c r="K1712" s="37">
        <f>新台幣匯率美元指數!B1713</f>
        <v>0</v>
      </c>
      <c r="L1712" s="38">
        <f>新台幣匯率美元指數!C1713</f>
        <v>0</v>
      </c>
      <c r="M1712" s="39">
        <f>新台幣匯率美元指數!D1713</f>
        <v>0</v>
      </c>
      <c r="N1712" s="27" t="e">
        <f>VLOOKUP($B1712,外資期貨未平倉口數!$A$4:$M$499,4,FALSE)</f>
        <v>#N/A</v>
      </c>
      <c r="O1712" s="27" t="e">
        <f>VLOOKUP($B1712,外資期貨未平倉口數!$A$4:$M$499,9,FALSE)</f>
        <v>#N/A</v>
      </c>
      <c r="P1712" s="27" t="e">
        <f>VLOOKUP($B1712,外資期貨未平倉口數!$A$4:$M$499,10,FALSE)</f>
        <v>#N/A</v>
      </c>
      <c r="Q1712" s="27" t="e">
        <f>VLOOKUP($B1712,外資期貨未平倉口數!$A$4:$M$499,11,FALSE)</f>
        <v>#N/A</v>
      </c>
      <c r="R1712" s="64" t="e">
        <f>VLOOKUP($B1712,選擇權未平倉餘額!$A$4:$I$500,6,FALSE)</f>
        <v>#N/A</v>
      </c>
      <c r="S1712" s="64" t="e">
        <f>VLOOKUP($B1712,選擇權未平倉餘額!$A$4:$I$500,7,FALSE)</f>
        <v>#N/A</v>
      </c>
      <c r="T1712" s="64" t="e">
        <f>VLOOKUP($B1712,選擇權未平倉餘額!$A$4:$I$500,8,FALSE)</f>
        <v>#N/A</v>
      </c>
      <c r="U1712" s="64" t="e">
        <f>VLOOKUP($B1712,選擇權未平倉餘額!$A$4:$I$500,9,FALSE)</f>
        <v>#N/A</v>
      </c>
      <c r="V1712" s="39" t="e">
        <f>VLOOKUP($B1712,臺指選擇權P_C_Ratios!$A$4:$C$500,3,FALSE)</f>
        <v>#N/A</v>
      </c>
      <c r="W1712" s="41" t="e">
        <f>VLOOKUP($B1712,散戶多空比!$A$6:$L$500,12,FALSE)</f>
        <v>#N/A</v>
      </c>
      <c r="X1712" s="40" t="e">
        <f>VLOOKUP($B1712,期貨大額交易人未沖銷部位!$A$4:$O$499,4,FALSE)</f>
        <v>#N/A</v>
      </c>
      <c r="Y1712" s="40" t="e">
        <f>VLOOKUP($B1712,期貨大額交易人未沖銷部位!$A$4:$O$499,7,FALSE)</f>
        <v>#N/A</v>
      </c>
      <c r="Z1712" s="40" t="e">
        <f>VLOOKUP($B1712,期貨大額交易人未沖銷部位!$A$4:$O$499,10,FALSE)</f>
        <v>#N/A</v>
      </c>
      <c r="AA1712" s="40" t="e">
        <f>VLOOKUP($B1712,期貨大額交易人未沖銷部位!$A$4:$O$499,13,FALSE)</f>
        <v>#N/A</v>
      </c>
      <c r="AB1712" s="40" t="e">
        <f>VLOOKUP($B1712,期貨大額交易人未沖銷部位!$A$4:$O$499,14,FALSE)</f>
        <v>#N/A</v>
      </c>
      <c r="AC1712" s="40" t="e">
        <f>VLOOKUP($B1712,期貨大額交易人未沖銷部位!$A$4:$O$499,15,FALSE)</f>
        <v>#N/A</v>
      </c>
      <c r="AD1712" s="33" t="e">
        <f>VLOOKUP($B1712,三大美股走勢!$A$4:$J$495,4,FALSE)</f>
        <v>#N/A</v>
      </c>
      <c r="AE1712" s="33" t="e">
        <f>VLOOKUP($B1712,三大美股走勢!$A$4:$J$495,7,FALSE)</f>
        <v>#N/A</v>
      </c>
      <c r="AF1712" s="33" t="e">
        <f>VLOOKUP($B1712,三大美股走勢!$A$4:$J$495,10,FALSE)</f>
        <v>#N/A</v>
      </c>
    </row>
    <row r="1713" spans="2:32">
      <c r="B1713" s="32">
        <v>44492</v>
      </c>
      <c r="C1713" s="33" t="e">
        <f>VLOOKUP($B1713,大盤與近月台指!$A$4:$I$499,2,FALSE)</f>
        <v>#N/A</v>
      </c>
      <c r="D1713" s="34" t="e">
        <f>VLOOKUP($B1713,大盤與近月台指!$A$4:$I$499,3,FALSE)</f>
        <v>#N/A</v>
      </c>
      <c r="E1713" s="35" t="e">
        <f>VLOOKUP($B1713,大盤與近月台指!$A$4:$I$499,4,FALSE)</f>
        <v>#N/A</v>
      </c>
      <c r="F1713" s="33" t="e">
        <f>VLOOKUP($B1713,大盤與近月台指!$A$4:$I$499,5,FALSE)</f>
        <v>#N/A</v>
      </c>
      <c r="G1713" s="49" t="e">
        <f>VLOOKUP($B1713,三大法人買賣超!$A$4:$I$500,3,FALSE)</f>
        <v>#N/A</v>
      </c>
      <c r="H1713" s="34" t="e">
        <f>VLOOKUP($B1713,三大法人買賣超!$A$4:$I$500,5,FALSE)</f>
        <v>#N/A</v>
      </c>
      <c r="I1713" s="27" t="e">
        <f>VLOOKUP($B1713,三大法人買賣超!$A$4:$I$500,7,FALSE)</f>
        <v>#N/A</v>
      </c>
      <c r="J1713" s="27" t="e">
        <f>VLOOKUP($B1713,三大法人買賣超!$A$4:$I$500,9,FALSE)</f>
        <v>#N/A</v>
      </c>
      <c r="K1713" s="37">
        <f>新台幣匯率美元指數!B1714</f>
        <v>0</v>
      </c>
      <c r="L1713" s="38">
        <f>新台幣匯率美元指數!C1714</f>
        <v>0</v>
      </c>
      <c r="M1713" s="39">
        <f>新台幣匯率美元指數!D1714</f>
        <v>0</v>
      </c>
      <c r="N1713" s="27" t="e">
        <f>VLOOKUP($B1713,外資期貨未平倉口數!$A$4:$M$499,4,FALSE)</f>
        <v>#N/A</v>
      </c>
      <c r="O1713" s="27" t="e">
        <f>VLOOKUP($B1713,外資期貨未平倉口數!$A$4:$M$499,9,FALSE)</f>
        <v>#N/A</v>
      </c>
      <c r="P1713" s="27" t="e">
        <f>VLOOKUP($B1713,外資期貨未平倉口數!$A$4:$M$499,10,FALSE)</f>
        <v>#N/A</v>
      </c>
      <c r="Q1713" s="27" t="e">
        <f>VLOOKUP($B1713,外資期貨未平倉口數!$A$4:$M$499,11,FALSE)</f>
        <v>#N/A</v>
      </c>
      <c r="R1713" s="64" t="e">
        <f>VLOOKUP($B1713,選擇權未平倉餘額!$A$4:$I$500,6,FALSE)</f>
        <v>#N/A</v>
      </c>
      <c r="S1713" s="64" t="e">
        <f>VLOOKUP($B1713,選擇權未平倉餘額!$A$4:$I$500,7,FALSE)</f>
        <v>#N/A</v>
      </c>
      <c r="T1713" s="64" t="e">
        <f>VLOOKUP($B1713,選擇權未平倉餘額!$A$4:$I$500,8,FALSE)</f>
        <v>#N/A</v>
      </c>
      <c r="U1713" s="64" t="e">
        <f>VLOOKUP($B1713,選擇權未平倉餘額!$A$4:$I$500,9,FALSE)</f>
        <v>#N/A</v>
      </c>
      <c r="V1713" s="39" t="e">
        <f>VLOOKUP($B1713,臺指選擇權P_C_Ratios!$A$4:$C$500,3,FALSE)</f>
        <v>#N/A</v>
      </c>
      <c r="W1713" s="41" t="e">
        <f>VLOOKUP($B1713,散戶多空比!$A$6:$L$500,12,FALSE)</f>
        <v>#N/A</v>
      </c>
      <c r="X1713" s="40" t="e">
        <f>VLOOKUP($B1713,期貨大額交易人未沖銷部位!$A$4:$O$499,4,FALSE)</f>
        <v>#N/A</v>
      </c>
      <c r="Y1713" s="40" t="e">
        <f>VLOOKUP($B1713,期貨大額交易人未沖銷部位!$A$4:$O$499,7,FALSE)</f>
        <v>#N/A</v>
      </c>
      <c r="Z1713" s="40" t="e">
        <f>VLOOKUP($B1713,期貨大額交易人未沖銷部位!$A$4:$O$499,10,FALSE)</f>
        <v>#N/A</v>
      </c>
      <c r="AA1713" s="40" t="e">
        <f>VLOOKUP($B1713,期貨大額交易人未沖銷部位!$A$4:$O$499,13,FALSE)</f>
        <v>#N/A</v>
      </c>
      <c r="AB1713" s="40" t="e">
        <f>VLOOKUP($B1713,期貨大額交易人未沖銷部位!$A$4:$O$499,14,FALSE)</f>
        <v>#N/A</v>
      </c>
      <c r="AC1713" s="40" t="e">
        <f>VLOOKUP($B1713,期貨大額交易人未沖銷部位!$A$4:$O$499,15,FALSE)</f>
        <v>#N/A</v>
      </c>
      <c r="AD1713" s="33" t="e">
        <f>VLOOKUP($B1713,三大美股走勢!$A$4:$J$495,4,FALSE)</f>
        <v>#N/A</v>
      </c>
      <c r="AE1713" s="33" t="e">
        <f>VLOOKUP($B1713,三大美股走勢!$A$4:$J$495,7,FALSE)</f>
        <v>#N/A</v>
      </c>
      <c r="AF1713" s="33" t="e">
        <f>VLOOKUP($B1713,三大美股走勢!$A$4:$J$495,10,FALSE)</f>
        <v>#N/A</v>
      </c>
    </row>
    <row r="1714" spans="2:32">
      <c r="B1714" s="32">
        <v>44493</v>
      </c>
      <c r="C1714" s="33" t="e">
        <f>VLOOKUP($B1714,大盤與近月台指!$A$4:$I$499,2,FALSE)</f>
        <v>#N/A</v>
      </c>
      <c r="D1714" s="34" t="e">
        <f>VLOOKUP($B1714,大盤與近月台指!$A$4:$I$499,3,FALSE)</f>
        <v>#N/A</v>
      </c>
      <c r="E1714" s="35" t="e">
        <f>VLOOKUP($B1714,大盤與近月台指!$A$4:$I$499,4,FALSE)</f>
        <v>#N/A</v>
      </c>
      <c r="F1714" s="33" t="e">
        <f>VLOOKUP($B1714,大盤與近月台指!$A$4:$I$499,5,FALSE)</f>
        <v>#N/A</v>
      </c>
      <c r="G1714" s="49" t="e">
        <f>VLOOKUP($B1714,三大法人買賣超!$A$4:$I$500,3,FALSE)</f>
        <v>#N/A</v>
      </c>
      <c r="H1714" s="34" t="e">
        <f>VLOOKUP($B1714,三大法人買賣超!$A$4:$I$500,5,FALSE)</f>
        <v>#N/A</v>
      </c>
      <c r="I1714" s="27" t="e">
        <f>VLOOKUP($B1714,三大法人買賣超!$A$4:$I$500,7,FALSE)</f>
        <v>#N/A</v>
      </c>
      <c r="J1714" s="27" t="e">
        <f>VLOOKUP($B1714,三大法人買賣超!$A$4:$I$500,9,FALSE)</f>
        <v>#N/A</v>
      </c>
      <c r="K1714" s="37">
        <f>新台幣匯率美元指數!B1715</f>
        <v>0</v>
      </c>
      <c r="L1714" s="38">
        <f>新台幣匯率美元指數!C1715</f>
        <v>0</v>
      </c>
      <c r="M1714" s="39">
        <f>新台幣匯率美元指數!D1715</f>
        <v>0</v>
      </c>
      <c r="N1714" s="27" t="e">
        <f>VLOOKUP($B1714,外資期貨未平倉口數!$A$4:$M$499,4,FALSE)</f>
        <v>#N/A</v>
      </c>
      <c r="O1714" s="27" t="e">
        <f>VLOOKUP($B1714,外資期貨未平倉口數!$A$4:$M$499,9,FALSE)</f>
        <v>#N/A</v>
      </c>
      <c r="P1714" s="27" t="e">
        <f>VLOOKUP($B1714,外資期貨未平倉口數!$A$4:$M$499,10,FALSE)</f>
        <v>#N/A</v>
      </c>
      <c r="Q1714" s="27" t="e">
        <f>VLOOKUP($B1714,外資期貨未平倉口數!$A$4:$M$499,11,FALSE)</f>
        <v>#N/A</v>
      </c>
      <c r="R1714" s="64" t="e">
        <f>VLOOKUP($B1714,選擇權未平倉餘額!$A$4:$I$500,6,FALSE)</f>
        <v>#N/A</v>
      </c>
      <c r="S1714" s="64" t="e">
        <f>VLOOKUP($B1714,選擇權未平倉餘額!$A$4:$I$500,7,FALSE)</f>
        <v>#N/A</v>
      </c>
      <c r="T1714" s="64" t="e">
        <f>VLOOKUP($B1714,選擇權未平倉餘額!$A$4:$I$500,8,FALSE)</f>
        <v>#N/A</v>
      </c>
      <c r="U1714" s="64" t="e">
        <f>VLOOKUP($B1714,選擇權未平倉餘額!$A$4:$I$500,9,FALSE)</f>
        <v>#N/A</v>
      </c>
      <c r="V1714" s="39" t="e">
        <f>VLOOKUP($B1714,臺指選擇權P_C_Ratios!$A$4:$C$500,3,FALSE)</f>
        <v>#N/A</v>
      </c>
      <c r="W1714" s="41" t="e">
        <f>VLOOKUP($B1714,散戶多空比!$A$6:$L$500,12,FALSE)</f>
        <v>#N/A</v>
      </c>
      <c r="X1714" s="40" t="e">
        <f>VLOOKUP($B1714,期貨大額交易人未沖銷部位!$A$4:$O$499,4,FALSE)</f>
        <v>#N/A</v>
      </c>
      <c r="Y1714" s="40" t="e">
        <f>VLOOKUP($B1714,期貨大額交易人未沖銷部位!$A$4:$O$499,7,FALSE)</f>
        <v>#N/A</v>
      </c>
      <c r="Z1714" s="40" t="e">
        <f>VLOOKUP($B1714,期貨大額交易人未沖銷部位!$A$4:$O$499,10,FALSE)</f>
        <v>#N/A</v>
      </c>
      <c r="AA1714" s="40" t="e">
        <f>VLOOKUP($B1714,期貨大額交易人未沖銷部位!$A$4:$O$499,13,FALSE)</f>
        <v>#N/A</v>
      </c>
      <c r="AB1714" s="40" t="e">
        <f>VLOOKUP($B1714,期貨大額交易人未沖銷部位!$A$4:$O$499,14,FALSE)</f>
        <v>#N/A</v>
      </c>
      <c r="AC1714" s="40" t="e">
        <f>VLOOKUP($B1714,期貨大額交易人未沖銷部位!$A$4:$O$499,15,FALSE)</f>
        <v>#N/A</v>
      </c>
      <c r="AD1714" s="33" t="e">
        <f>VLOOKUP($B1714,三大美股走勢!$A$4:$J$495,4,FALSE)</f>
        <v>#N/A</v>
      </c>
      <c r="AE1714" s="33" t="e">
        <f>VLOOKUP($B1714,三大美股走勢!$A$4:$J$495,7,FALSE)</f>
        <v>#N/A</v>
      </c>
      <c r="AF1714" s="33" t="e">
        <f>VLOOKUP($B1714,三大美股走勢!$A$4:$J$495,10,FALSE)</f>
        <v>#N/A</v>
      </c>
    </row>
    <row r="1715" spans="2:32">
      <c r="B1715" s="32">
        <v>44494</v>
      </c>
      <c r="C1715" s="33" t="e">
        <f>VLOOKUP($B1715,大盤與近月台指!$A$4:$I$499,2,FALSE)</f>
        <v>#N/A</v>
      </c>
      <c r="D1715" s="34" t="e">
        <f>VLOOKUP($B1715,大盤與近月台指!$A$4:$I$499,3,FALSE)</f>
        <v>#N/A</v>
      </c>
      <c r="E1715" s="35" t="e">
        <f>VLOOKUP($B1715,大盤與近月台指!$A$4:$I$499,4,FALSE)</f>
        <v>#N/A</v>
      </c>
      <c r="F1715" s="33" t="e">
        <f>VLOOKUP($B1715,大盤與近月台指!$A$4:$I$499,5,FALSE)</f>
        <v>#N/A</v>
      </c>
      <c r="G1715" s="49" t="e">
        <f>VLOOKUP($B1715,三大法人買賣超!$A$4:$I$500,3,FALSE)</f>
        <v>#N/A</v>
      </c>
      <c r="H1715" s="34" t="e">
        <f>VLOOKUP($B1715,三大法人買賣超!$A$4:$I$500,5,FALSE)</f>
        <v>#N/A</v>
      </c>
      <c r="I1715" s="27" t="e">
        <f>VLOOKUP($B1715,三大法人買賣超!$A$4:$I$500,7,FALSE)</f>
        <v>#N/A</v>
      </c>
      <c r="J1715" s="27" t="e">
        <f>VLOOKUP($B1715,三大法人買賣超!$A$4:$I$500,9,FALSE)</f>
        <v>#N/A</v>
      </c>
      <c r="K1715" s="37">
        <f>新台幣匯率美元指數!B1716</f>
        <v>0</v>
      </c>
      <c r="L1715" s="38">
        <f>新台幣匯率美元指數!C1716</f>
        <v>0</v>
      </c>
      <c r="M1715" s="39">
        <f>新台幣匯率美元指數!D1716</f>
        <v>0</v>
      </c>
      <c r="N1715" s="27" t="e">
        <f>VLOOKUP($B1715,外資期貨未平倉口數!$A$4:$M$499,4,FALSE)</f>
        <v>#N/A</v>
      </c>
      <c r="O1715" s="27" t="e">
        <f>VLOOKUP($B1715,外資期貨未平倉口數!$A$4:$M$499,9,FALSE)</f>
        <v>#N/A</v>
      </c>
      <c r="P1715" s="27" t="e">
        <f>VLOOKUP($B1715,外資期貨未平倉口數!$A$4:$M$499,10,FALSE)</f>
        <v>#N/A</v>
      </c>
      <c r="Q1715" s="27" t="e">
        <f>VLOOKUP($B1715,外資期貨未平倉口數!$A$4:$M$499,11,FALSE)</f>
        <v>#N/A</v>
      </c>
      <c r="R1715" s="64" t="e">
        <f>VLOOKUP($B1715,選擇權未平倉餘額!$A$4:$I$500,6,FALSE)</f>
        <v>#N/A</v>
      </c>
      <c r="S1715" s="64" t="e">
        <f>VLOOKUP($B1715,選擇權未平倉餘額!$A$4:$I$500,7,FALSE)</f>
        <v>#N/A</v>
      </c>
      <c r="T1715" s="64" t="e">
        <f>VLOOKUP($B1715,選擇權未平倉餘額!$A$4:$I$500,8,FALSE)</f>
        <v>#N/A</v>
      </c>
      <c r="U1715" s="64" t="e">
        <f>VLOOKUP($B1715,選擇權未平倉餘額!$A$4:$I$500,9,FALSE)</f>
        <v>#N/A</v>
      </c>
      <c r="V1715" s="39" t="e">
        <f>VLOOKUP($B1715,臺指選擇權P_C_Ratios!$A$4:$C$500,3,FALSE)</f>
        <v>#N/A</v>
      </c>
      <c r="W1715" s="41" t="e">
        <f>VLOOKUP($B1715,散戶多空比!$A$6:$L$500,12,FALSE)</f>
        <v>#N/A</v>
      </c>
      <c r="X1715" s="40" t="e">
        <f>VLOOKUP($B1715,期貨大額交易人未沖銷部位!$A$4:$O$499,4,FALSE)</f>
        <v>#N/A</v>
      </c>
      <c r="Y1715" s="40" t="e">
        <f>VLOOKUP($B1715,期貨大額交易人未沖銷部位!$A$4:$O$499,7,FALSE)</f>
        <v>#N/A</v>
      </c>
      <c r="Z1715" s="40" t="e">
        <f>VLOOKUP($B1715,期貨大額交易人未沖銷部位!$A$4:$O$499,10,FALSE)</f>
        <v>#N/A</v>
      </c>
      <c r="AA1715" s="40" t="e">
        <f>VLOOKUP($B1715,期貨大額交易人未沖銷部位!$A$4:$O$499,13,FALSE)</f>
        <v>#N/A</v>
      </c>
      <c r="AB1715" s="40" t="e">
        <f>VLOOKUP($B1715,期貨大額交易人未沖銷部位!$A$4:$O$499,14,FALSE)</f>
        <v>#N/A</v>
      </c>
      <c r="AC1715" s="40" t="e">
        <f>VLOOKUP($B1715,期貨大額交易人未沖銷部位!$A$4:$O$499,15,FALSE)</f>
        <v>#N/A</v>
      </c>
      <c r="AD1715" s="33" t="e">
        <f>VLOOKUP($B1715,三大美股走勢!$A$4:$J$495,4,FALSE)</f>
        <v>#N/A</v>
      </c>
      <c r="AE1715" s="33" t="e">
        <f>VLOOKUP($B1715,三大美股走勢!$A$4:$J$495,7,FALSE)</f>
        <v>#N/A</v>
      </c>
      <c r="AF1715" s="33" t="e">
        <f>VLOOKUP($B1715,三大美股走勢!$A$4:$J$495,10,FALSE)</f>
        <v>#N/A</v>
      </c>
    </row>
    <row r="1716" spans="2:32">
      <c r="B1716" s="32">
        <v>44495</v>
      </c>
      <c r="C1716" s="33" t="e">
        <f>VLOOKUP($B1716,大盤與近月台指!$A$4:$I$499,2,FALSE)</f>
        <v>#N/A</v>
      </c>
      <c r="D1716" s="34" t="e">
        <f>VLOOKUP($B1716,大盤與近月台指!$A$4:$I$499,3,FALSE)</f>
        <v>#N/A</v>
      </c>
      <c r="E1716" s="35" t="e">
        <f>VLOOKUP($B1716,大盤與近月台指!$A$4:$I$499,4,FALSE)</f>
        <v>#N/A</v>
      </c>
      <c r="F1716" s="33" t="e">
        <f>VLOOKUP($B1716,大盤與近月台指!$A$4:$I$499,5,FALSE)</f>
        <v>#N/A</v>
      </c>
      <c r="G1716" s="49" t="e">
        <f>VLOOKUP($B1716,三大法人買賣超!$A$4:$I$500,3,FALSE)</f>
        <v>#N/A</v>
      </c>
      <c r="H1716" s="34" t="e">
        <f>VLOOKUP($B1716,三大法人買賣超!$A$4:$I$500,5,FALSE)</f>
        <v>#N/A</v>
      </c>
      <c r="I1716" s="27" t="e">
        <f>VLOOKUP($B1716,三大法人買賣超!$A$4:$I$500,7,FALSE)</f>
        <v>#N/A</v>
      </c>
      <c r="J1716" s="27" t="e">
        <f>VLOOKUP($B1716,三大法人買賣超!$A$4:$I$500,9,FALSE)</f>
        <v>#N/A</v>
      </c>
      <c r="K1716" s="37">
        <f>新台幣匯率美元指數!B1717</f>
        <v>0</v>
      </c>
      <c r="L1716" s="38">
        <f>新台幣匯率美元指數!C1717</f>
        <v>0</v>
      </c>
      <c r="M1716" s="39">
        <f>新台幣匯率美元指數!D1717</f>
        <v>0</v>
      </c>
      <c r="N1716" s="27" t="e">
        <f>VLOOKUP($B1716,外資期貨未平倉口數!$A$4:$M$499,4,FALSE)</f>
        <v>#N/A</v>
      </c>
      <c r="O1716" s="27" t="e">
        <f>VLOOKUP($B1716,外資期貨未平倉口數!$A$4:$M$499,9,FALSE)</f>
        <v>#N/A</v>
      </c>
      <c r="P1716" s="27" t="e">
        <f>VLOOKUP($B1716,外資期貨未平倉口數!$A$4:$M$499,10,FALSE)</f>
        <v>#N/A</v>
      </c>
      <c r="Q1716" s="27" t="e">
        <f>VLOOKUP($B1716,外資期貨未平倉口數!$A$4:$M$499,11,FALSE)</f>
        <v>#N/A</v>
      </c>
      <c r="R1716" s="64" t="e">
        <f>VLOOKUP($B1716,選擇權未平倉餘額!$A$4:$I$500,6,FALSE)</f>
        <v>#N/A</v>
      </c>
      <c r="S1716" s="64" t="e">
        <f>VLOOKUP($B1716,選擇權未平倉餘額!$A$4:$I$500,7,FALSE)</f>
        <v>#N/A</v>
      </c>
      <c r="T1716" s="64" t="e">
        <f>VLOOKUP($B1716,選擇權未平倉餘額!$A$4:$I$500,8,FALSE)</f>
        <v>#N/A</v>
      </c>
      <c r="U1716" s="64" t="e">
        <f>VLOOKUP($B1716,選擇權未平倉餘額!$A$4:$I$500,9,FALSE)</f>
        <v>#N/A</v>
      </c>
      <c r="V1716" s="39" t="e">
        <f>VLOOKUP($B1716,臺指選擇權P_C_Ratios!$A$4:$C$500,3,FALSE)</f>
        <v>#N/A</v>
      </c>
      <c r="W1716" s="41" t="e">
        <f>VLOOKUP($B1716,散戶多空比!$A$6:$L$500,12,FALSE)</f>
        <v>#N/A</v>
      </c>
      <c r="X1716" s="40" t="e">
        <f>VLOOKUP($B1716,期貨大額交易人未沖銷部位!$A$4:$O$499,4,FALSE)</f>
        <v>#N/A</v>
      </c>
      <c r="Y1716" s="40" t="e">
        <f>VLOOKUP($B1716,期貨大額交易人未沖銷部位!$A$4:$O$499,7,FALSE)</f>
        <v>#N/A</v>
      </c>
      <c r="Z1716" s="40" t="e">
        <f>VLOOKUP($B1716,期貨大額交易人未沖銷部位!$A$4:$O$499,10,FALSE)</f>
        <v>#N/A</v>
      </c>
      <c r="AA1716" s="40" t="e">
        <f>VLOOKUP($B1716,期貨大額交易人未沖銷部位!$A$4:$O$499,13,FALSE)</f>
        <v>#N/A</v>
      </c>
      <c r="AB1716" s="40" t="e">
        <f>VLOOKUP($B1716,期貨大額交易人未沖銷部位!$A$4:$O$499,14,FALSE)</f>
        <v>#N/A</v>
      </c>
      <c r="AC1716" s="40" t="e">
        <f>VLOOKUP($B1716,期貨大額交易人未沖銷部位!$A$4:$O$499,15,FALSE)</f>
        <v>#N/A</v>
      </c>
      <c r="AD1716" s="33" t="e">
        <f>VLOOKUP($B1716,三大美股走勢!$A$4:$J$495,4,FALSE)</f>
        <v>#N/A</v>
      </c>
      <c r="AE1716" s="33" t="e">
        <f>VLOOKUP($B1716,三大美股走勢!$A$4:$J$495,7,FALSE)</f>
        <v>#N/A</v>
      </c>
      <c r="AF1716" s="33" t="e">
        <f>VLOOKUP($B1716,三大美股走勢!$A$4:$J$495,10,FALSE)</f>
        <v>#N/A</v>
      </c>
    </row>
    <row r="1717" spans="2:32">
      <c r="B1717" s="32">
        <v>44496</v>
      </c>
      <c r="C1717" s="33" t="e">
        <f>VLOOKUP($B1717,大盤與近月台指!$A$4:$I$499,2,FALSE)</f>
        <v>#N/A</v>
      </c>
      <c r="D1717" s="34" t="e">
        <f>VLOOKUP($B1717,大盤與近月台指!$A$4:$I$499,3,FALSE)</f>
        <v>#N/A</v>
      </c>
      <c r="E1717" s="35" t="e">
        <f>VLOOKUP($B1717,大盤與近月台指!$A$4:$I$499,4,FALSE)</f>
        <v>#N/A</v>
      </c>
      <c r="F1717" s="33" t="e">
        <f>VLOOKUP($B1717,大盤與近月台指!$A$4:$I$499,5,FALSE)</f>
        <v>#N/A</v>
      </c>
      <c r="G1717" s="49" t="e">
        <f>VLOOKUP($B1717,三大法人買賣超!$A$4:$I$500,3,FALSE)</f>
        <v>#N/A</v>
      </c>
      <c r="H1717" s="34" t="e">
        <f>VLOOKUP($B1717,三大法人買賣超!$A$4:$I$500,5,FALSE)</f>
        <v>#N/A</v>
      </c>
      <c r="I1717" s="27" t="e">
        <f>VLOOKUP($B1717,三大法人買賣超!$A$4:$I$500,7,FALSE)</f>
        <v>#N/A</v>
      </c>
      <c r="J1717" s="27" t="e">
        <f>VLOOKUP($B1717,三大法人買賣超!$A$4:$I$500,9,FALSE)</f>
        <v>#N/A</v>
      </c>
      <c r="K1717" s="37">
        <f>新台幣匯率美元指數!B1718</f>
        <v>0</v>
      </c>
      <c r="L1717" s="38">
        <f>新台幣匯率美元指數!C1718</f>
        <v>0</v>
      </c>
      <c r="M1717" s="39">
        <f>新台幣匯率美元指數!D1718</f>
        <v>0</v>
      </c>
      <c r="N1717" s="27" t="e">
        <f>VLOOKUP($B1717,外資期貨未平倉口數!$A$4:$M$499,4,FALSE)</f>
        <v>#N/A</v>
      </c>
      <c r="O1717" s="27" t="e">
        <f>VLOOKUP($B1717,外資期貨未平倉口數!$A$4:$M$499,9,FALSE)</f>
        <v>#N/A</v>
      </c>
      <c r="P1717" s="27" t="e">
        <f>VLOOKUP($B1717,外資期貨未平倉口數!$A$4:$M$499,10,FALSE)</f>
        <v>#N/A</v>
      </c>
      <c r="Q1717" s="27" t="e">
        <f>VLOOKUP($B1717,外資期貨未平倉口數!$A$4:$M$499,11,FALSE)</f>
        <v>#N/A</v>
      </c>
      <c r="R1717" s="64" t="e">
        <f>VLOOKUP($B1717,選擇權未平倉餘額!$A$4:$I$500,6,FALSE)</f>
        <v>#N/A</v>
      </c>
      <c r="S1717" s="64" t="e">
        <f>VLOOKUP($B1717,選擇權未平倉餘額!$A$4:$I$500,7,FALSE)</f>
        <v>#N/A</v>
      </c>
      <c r="T1717" s="64" t="e">
        <f>VLOOKUP($B1717,選擇權未平倉餘額!$A$4:$I$500,8,FALSE)</f>
        <v>#N/A</v>
      </c>
      <c r="U1717" s="64" t="e">
        <f>VLOOKUP($B1717,選擇權未平倉餘額!$A$4:$I$500,9,FALSE)</f>
        <v>#N/A</v>
      </c>
      <c r="V1717" s="39" t="e">
        <f>VLOOKUP($B1717,臺指選擇權P_C_Ratios!$A$4:$C$500,3,FALSE)</f>
        <v>#N/A</v>
      </c>
      <c r="W1717" s="41" t="e">
        <f>VLOOKUP($B1717,散戶多空比!$A$6:$L$500,12,FALSE)</f>
        <v>#N/A</v>
      </c>
      <c r="X1717" s="40" t="e">
        <f>VLOOKUP($B1717,期貨大額交易人未沖銷部位!$A$4:$O$499,4,FALSE)</f>
        <v>#N/A</v>
      </c>
      <c r="Y1717" s="40" t="e">
        <f>VLOOKUP($B1717,期貨大額交易人未沖銷部位!$A$4:$O$499,7,FALSE)</f>
        <v>#N/A</v>
      </c>
      <c r="Z1717" s="40" t="e">
        <f>VLOOKUP($B1717,期貨大額交易人未沖銷部位!$A$4:$O$499,10,FALSE)</f>
        <v>#N/A</v>
      </c>
      <c r="AA1717" s="40" t="e">
        <f>VLOOKUP($B1717,期貨大額交易人未沖銷部位!$A$4:$O$499,13,FALSE)</f>
        <v>#N/A</v>
      </c>
      <c r="AB1717" s="40" t="e">
        <f>VLOOKUP($B1717,期貨大額交易人未沖銷部位!$A$4:$O$499,14,FALSE)</f>
        <v>#N/A</v>
      </c>
      <c r="AC1717" s="40" t="e">
        <f>VLOOKUP($B1717,期貨大額交易人未沖銷部位!$A$4:$O$499,15,FALSE)</f>
        <v>#N/A</v>
      </c>
      <c r="AD1717" s="33" t="e">
        <f>VLOOKUP($B1717,三大美股走勢!$A$4:$J$495,4,FALSE)</f>
        <v>#N/A</v>
      </c>
      <c r="AE1717" s="33" t="e">
        <f>VLOOKUP($B1717,三大美股走勢!$A$4:$J$495,7,FALSE)</f>
        <v>#N/A</v>
      </c>
      <c r="AF1717" s="33" t="e">
        <f>VLOOKUP($B1717,三大美股走勢!$A$4:$J$495,10,FALSE)</f>
        <v>#N/A</v>
      </c>
    </row>
    <row r="1718" spans="2:32">
      <c r="B1718" s="32">
        <v>44497</v>
      </c>
      <c r="C1718" s="33" t="e">
        <f>VLOOKUP($B1718,大盤與近月台指!$A$4:$I$499,2,FALSE)</f>
        <v>#N/A</v>
      </c>
      <c r="D1718" s="34" t="e">
        <f>VLOOKUP($B1718,大盤與近月台指!$A$4:$I$499,3,FALSE)</f>
        <v>#N/A</v>
      </c>
      <c r="E1718" s="35" t="e">
        <f>VLOOKUP($B1718,大盤與近月台指!$A$4:$I$499,4,FALSE)</f>
        <v>#N/A</v>
      </c>
      <c r="F1718" s="33" t="e">
        <f>VLOOKUP($B1718,大盤與近月台指!$A$4:$I$499,5,FALSE)</f>
        <v>#N/A</v>
      </c>
      <c r="G1718" s="49" t="e">
        <f>VLOOKUP($B1718,三大法人買賣超!$A$4:$I$500,3,FALSE)</f>
        <v>#N/A</v>
      </c>
      <c r="H1718" s="34" t="e">
        <f>VLOOKUP($B1718,三大法人買賣超!$A$4:$I$500,5,FALSE)</f>
        <v>#N/A</v>
      </c>
      <c r="I1718" s="27" t="e">
        <f>VLOOKUP($B1718,三大法人買賣超!$A$4:$I$500,7,FALSE)</f>
        <v>#N/A</v>
      </c>
      <c r="J1718" s="27" t="e">
        <f>VLOOKUP($B1718,三大法人買賣超!$A$4:$I$500,9,FALSE)</f>
        <v>#N/A</v>
      </c>
      <c r="K1718" s="37">
        <f>新台幣匯率美元指數!B1719</f>
        <v>0</v>
      </c>
      <c r="L1718" s="38">
        <f>新台幣匯率美元指數!C1719</f>
        <v>0</v>
      </c>
      <c r="M1718" s="39">
        <f>新台幣匯率美元指數!D1719</f>
        <v>0</v>
      </c>
      <c r="N1718" s="27" t="e">
        <f>VLOOKUP($B1718,外資期貨未平倉口數!$A$4:$M$499,4,FALSE)</f>
        <v>#N/A</v>
      </c>
      <c r="O1718" s="27" t="e">
        <f>VLOOKUP($B1718,外資期貨未平倉口數!$A$4:$M$499,9,FALSE)</f>
        <v>#N/A</v>
      </c>
      <c r="P1718" s="27" t="e">
        <f>VLOOKUP($B1718,外資期貨未平倉口數!$A$4:$M$499,10,FALSE)</f>
        <v>#N/A</v>
      </c>
      <c r="Q1718" s="27" t="e">
        <f>VLOOKUP($B1718,外資期貨未平倉口數!$A$4:$M$499,11,FALSE)</f>
        <v>#N/A</v>
      </c>
      <c r="R1718" s="64" t="e">
        <f>VLOOKUP($B1718,選擇權未平倉餘額!$A$4:$I$500,6,FALSE)</f>
        <v>#N/A</v>
      </c>
      <c r="S1718" s="64" t="e">
        <f>VLOOKUP($B1718,選擇權未平倉餘額!$A$4:$I$500,7,FALSE)</f>
        <v>#N/A</v>
      </c>
      <c r="T1718" s="64" t="e">
        <f>VLOOKUP($B1718,選擇權未平倉餘額!$A$4:$I$500,8,FALSE)</f>
        <v>#N/A</v>
      </c>
      <c r="U1718" s="64" t="e">
        <f>VLOOKUP($B1718,選擇權未平倉餘額!$A$4:$I$500,9,FALSE)</f>
        <v>#N/A</v>
      </c>
      <c r="V1718" s="39" t="e">
        <f>VLOOKUP($B1718,臺指選擇權P_C_Ratios!$A$4:$C$500,3,FALSE)</f>
        <v>#N/A</v>
      </c>
      <c r="W1718" s="41" t="e">
        <f>VLOOKUP($B1718,散戶多空比!$A$6:$L$500,12,FALSE)</f>
        <v>#N/A</v>
      </c>
      <c r="X1718" s="40" t="e">
        <f>VLOOKUP($B1718,期貨大額交易人未沖銷部位!$A$4:$O$499,4,FALSE)</f>
        <v>#N/A</v>
      </c>
      <c r="Y1718" s="40" t="e">
        <f>VLOOKUP($B1718,期貨大額交易人未沖銷部位!$A$4:$O$499,7,FALSE)</f>
        <v>#N/A</v>
      </c>
      <c r="Z1718" s="40" t="e">
        <f>VLOOKUP($B1718,期貨大額交易人未沖銷部位!$A$4:$O$499,10,FALSE)</f>
        <v>#N/A</v>
      </c>
      <c r="AA1718" s="40" t="e">
        <f>VLOOKUP($B1718,期貨大額交易人未沖銷部位!$A$4:$O$499,13,FALSE)</f>
        <v>#N/A</v>
      </c>
      <c r="AB1718" s="40" t="e">
        <f>VLOOKUP($B1718,期貨大額交易人未沖銷部位!$A$4:$O$499,14,FALSE)</f>
        <v>#N/A</v>
      </c>
      <c r="AC1718" s="40" t="e">
        <f>VLOOKUP($B1718,期貨大額交易人未沖銷部位!$A$4:$O$499,15,FALSE)</f>
        <v>#N/A</v>
      </c>
      <c r="AD1718" s="33" t="e">
        <f>VLOOKUP($B1718,三大美股走勢!$A$4:$J$495,4,FALSE)</f>
        <v>#N/A</v>
      </c>
      <c r="AE1718" s="33" t="e">
        <f>VLOOKUP($B1718,三大美股走勢!$A$4:$J$495,7,FALSE)</f>
        <v>#N/A</v>
      </c>
      <c r="AF1718" s="33" t="e">
        <f>VLOOKUP($B1718,三大美股走勢!$A$4:$J$495,10,FALSE)</f>
        <v>#N/A</v>
      </c>
    </row>
    <row r="1719" spans="2:32">
      <c r="B1719" s="32">
        <v>44498</v>
      </c>
      <c r="C1719" s="33" t="e">
        <f>VLOOKUP($B1719,大盤與近月台指!$A$4:$I$499,2,FALSE)</f>
        <v>#N/A</v>
      </c>
      <c r="D1719" s="34" t="e">
        <f>VLOOKUP($B1719,大盤與近月台指!$A$4:$I$499,3,FALSE)</f>
        <v>#N/A</v>
      </c>
      <c r="E1719" s="35" t="e">
        <f>VLOOKUP($B1719,大盤與近月台指!$A$4:$I$499,4,FALSE)</f>
        <v>#N/A</v>
      </c>
      <c r="F1719" s="33" t="e">
        <f>VLOOKUP($B1719,大盤與近月台指!$A$4:$I$499,5,FALSE)</f>
        <v>#N/A</v>
      </c>
      <c r="G1719" s="49" t="e">
        <f>VLOOKUP($B1719,三大法人買賣超!$A$4:$I$500,3,FALSE)</f>
        <v>#N/A</v>
      </c>
      <c r="H1719" s="34" t="e">
        <f>VLOOKUP($B1719,三大法人買賣超!$A$4:$I$500,5,FALSE)</f>
        <v>#N/A</v>
      </c>
      <c r="I1719" s="27" t="e">
        <f>VLOOKUP($B1719,三大法人買賣超!$A$4:$I$500,7,FALSE)</f>
        <v>#N/A</v>
      </c>
      <c r="J1719" s="27" t="e">
        <f>VLOOKUP($B1719,三大法人買賣超!$A$4:$I$500,9,FALSE)</f>
        <v>#N/A</v>
      </c>
      <c r="K1719" s="37">
        <f>新台幣匯率美元指數!B1720</f>
        <v>0</v>
      </c>
      <c r="L1719" s="38">
        <f>新台幣匯率美元指數!C1720</f>
        <v>0</v>
      </c>
      <c r="M1719" s="39">
        <f>新台幣匯率美元指數!D1720</f>
        <v>0</v>
      </c>
      <c r="N1719" s="27" t="e">
        <f>VLOOKUP($B1719,外資期貨未平倉口數!$A$4:$M$499,4,FALSE)</f>
        <v>#N/A</v>
      </c>
      <c r="O1719" s="27" t="e">
        <f>VLOOKUP($B1719,外資期貨未平倉口數!$A$4:$M$499,9,FALSE)</f>
        <v>#N/A</v>
      </c>
      <c r="P1719" s="27" t="e">
        <f>VLOOKUP($B1719,外資期貨未平倉口數!$A$4:$M$499,10,FALSE)</f>
        <v>#N/A</v>
      </c>
      <c r="Q1719" s="27" t="e">
        <f>VLOOKUP($B1719,外資期貨未平倉口數!$A$4:$M$499,11,FALSE)</f>
        <v>#N/A</v>
      </c>
      <c r="R1719" s="64" t="e">
        <f>VLOOKUP($B1719,選擇權未平倉餘額!$A$4:$I$500,6,FALSE)</f>
        <v>#N/A</v>
      </c>
      <c r="S1719" s="64" t="e">
        <f>VLOOKUP($B1719,選擇權未平倉餘額!$A$4:$I$500,7,FALSE)</f>
        <v>#N/A</v>
      </c>
      <c r="T1719" s="64" t="e">
        <f>VLOOKUP($B1719,選擇權未平倉餘額!$A$4:$I$500,8,FALSE)</f>
        <v>#N/A</v>
      </c>
      <c r="U1719" s="64" t="e">
        <f>VLOOKUP($B1719,選擇權未平倉餘額!$A$4:$I$500,9,FALSE)</f>
        <v>#N/A</v>
      </c>
      <c r="V1719" s="39" t="e">
        <f>VLOOKUP($B1719,臺指選擇權P_C_Ratios!$A$4:$C$500,3,FALSE)</f>
        <v>#N/A</v>
      </c>
      <c r="W1719" s="41" t="e">
        <f>VLOOKUP($B1719,散戶多空比!$A$6:$L$500,12,FALSE)</f>
        <v>#N/A</v>
      </c>
      <c r="X1719" s="40" t="e">
        <f>VLOOKUP($B1719,期貨大額交易人未沖銷部位!$A$4:$O$499,4,FALSE)</f>
        <v>#N/A</v>
      </c>
      <c r="Y1719" s="40" t="e">
        <f>VLOOKUP($B1719,期貨大額交易人未沖銷部位!$A$4:$O$499,7,FALSE)</f>
        <v>#N/A</v>
      </c>
      <c r="Z1719" s="40" t="e">
        <f>VLOOKUP($B1719,期貨大額交易人未沖銷部位!$A$4:$O$499,10,FALSE)</f>
        <v>#N/A</v>
      </c>
      <c r="AA1719" s="40" t="e">
        <f>VLOOKUP($B1719,期貨大額交易人未沖銷部位!$A$4:$O$499,13,FALSE)</f>
        <v>#N/A</v>
      </c>
      <c r="AB1719" s="40" t="e">
        <f>VLOOKUP($B1719,期貨大額交易人未沖銷部位!$A$4:$O$499,14,FALSE)</f>
        <v>#N/A</v>
      </c>
      <c r="AC1719" s="40" t="e">
        <f>VLOOKUP($B1719,期貨大額交易人未沖銷部位!$A$4:$O$499,15,FALSE)</f>
        <v>#N/A</v>
      </c>
      <c r="AD1719" s="33" t="e">
        <f>VLOOKUP($B1719,三大美股走勢!$A$4:$J$495,4,FALSE)</f>
        <v>#N/A</v>
      </c>
      <c r="AE1719" s="33" t="e">
        <f>VLOOKUP($B1719,三大美股走勢!$A$4:$J$495,7,FALSE)</f>
        <v>#N/A</v>
      </c>
      <c r="AF1719" s="33" t="e">
        <f>VLOOKUP($B1719,三大美股走勢!$A$4:$J$495,10,FALSE)</f>
        <v>#N/A</v>
      </c>
    </row>
    <row r="1720" spans="2:32">
      <c r="B1720" s="32">
        <v>44499</v>
      </c>
      <c r="C1720" s="33" t="e">
        <f>VLOOKUP($B1720,大盤與近月台指!$A$4:$I$499,2,FALSE)</f>
        <v>#N/A</v>
      </c>
      <c r="D1720" s="34" t="e">
        <f>VLOOKUP($B1720,大盤與近月台指!$A$4:$I$499,3,FALSE)</f>
        <v>#N/A</v>
      </c>
      <c r="E1720" s="35" t="e">
        <f>VLOOKUP($B1720,大盤與近月台指!$A$4:$I$499,4,FALSE)</f>
        <v>#N/A</v>
      </c>
      <c r="F1720" s="33" t="e">
        <f>VLOOKUP($B1720,大盤與近月台指!$A$4:$I$499,5,FALSE)</f>
        <v>#N/A</v>
      </c>
      <c r="G1720" s="49" t="e">
        <f>VLOOKUP($B1720,三大法人買賣超!$A$4:$I$500,3,FALSE)</f>
        <v>#N/A</v>
      </c>
      <c r="H1720" s="34" t="e">
        <f>VLOOKUP($B1720,三大法人買賣超!$A$4:$I$500,5,FALSE)</f>
        <v>#N/A</v>
      </c>
      <c r="I1720" s="27" t="e">
        <f>VLOOKUP($B1720,三大法人買賣超!$A$4:$I$500,7,FALSE)</f>
        <v>#N/A</v>
      </c>
      <c r="J1720" s="27" t="e">
        <f>VLOOKUP($B1720,三大法人買賣超!$A$4:$I$500,9,FALSE)</f>
        <v>#N/A</v>
      </c>
      <c r="K1720" s="37">
        <f>新台幣匯率美元指數!B1721</f>
        <v>0</v>
      </c>
      <c r="L1720" s="38">
        <f>新台幣匯率美元指數!C1721</f>
        <v>0</v>
      </c>
      <c r="M1720" s="39">
        <f>新台幣匯率美元指數!D1721</f>
        <v>0</v>
      </c>
      <c r="N1720" s="27" t="e">
        <f>VLOOKUP($B1720,外資期貨未平倉口數!$A$4:$M$499,4,FALSE)</f>
        <v>#N/A</v>
      </c>
      <c r="O1720" s="27" t="e">
        <f>VLOOKUP($B1720,外資期貨未平倉口數!$A$4:$M$499,9,FALSE)</f>
        <v>#N/A</v>
      </c>
      <c r="P1720" s="27" t="e">
        <f>VLOOKUP($B1720,外資期貨未平倉口數!$A$4:$M$499,10,FALSE)</f>
        <v>#N/A</v>
      </c>
      <c r="Q1720" s="27" t="e">
        <f>VLOOKUP($B1720,外資期貨未平倉口數!$A$4:$M$499,11,FALSE)</f>
        <v>#N/A</v>
      </c>
      <c r="R1720" s="64" t="e">
        <f>VLOOKUP($B1720,選擇權未平倉餘額!$A$4:$I$500,6,FALSE)</f>
        <v>#N/A</v>
      </c>
      <c r="S1720" s="64" t="e">
        <f>VLOOKUP($B1720,選擇權未平倉餘額!$A$4:$I$500,7,FALSE)</f>
        <v>#N/A</v>
      </c>
      <c r="T1720" s="64" t="e">
        <f>VLOOKUP($B1720,選擇權未平倉餘額!$A$4:$I$500,8,FALSE)</f>
        <v>#N/A</v>
      </c>
      <c r="U1720" s="64" t="e">
        <f>VLOOKUP($B1720,選擇權未平倉餘額!$A$4:$I$500,9,FALSE)</f>
        <v>#N/A</v>
      </c>
      <c r="V1720" s="39" t="e">
        <f>VLOOKUP($B1720,臺指選擇權P_C_Ratios!$A$4:$C$500,3,FALSE)</f>
        <v>#N/A</v>
      </c>
      <c r="W1720" s="41" t="e">
        <f>VLOOKUP($B1720,散戶多空比!$A$6:$L$500,12,FALSE)</f>
        <v>#N/A</v>
      </c>
      <c r="X1720" s="40" t="e">
        <f>VLOOKUP($B1720,期貨大額交易人未沖銷部位!$A$4:$O$499,4,FALSE)</f>
        <v>#N/A</v>
      </c>
      <c r="Y1720" s="40" t="e">
        <f>VLOOKUP($B1720,期貨大額交易人未沖銷部位!$A$4:$O$499,7,FALSE)</f>
        <v>#N/A</v>
      </c>
      <c r="Z1720" s="40" t="e">
        <f>VLOOKUP($B1720,期貨大額交易人未沖銷部位!$A$4:$O$499,10,FALSE)</f>
        <v>#N/A</v>
      </c>
      <c r="AA1720" s="40" t="e">
        <f>VLOOKUP($B1720,期貨大額交易人未沖銷部位!$A$4:$O$499,13,FALSE)</f>
        <v>#N/A</v>
      </c>
      <c r="AB1720" s="40" t="e">
        <f>VLOOKUP($B1720,期貨大額交易人未沖銷部位!$A$4:$O$499,14,FALSE)</f>
        <v>#N/A</v>
      </c>
      <c r="AC1720" s="40" t="e">
        <f>VLOOKUP($B1720,期貨大額交易人未沖銷部位!$A$4:$O$499,15,FALSE)</f>
        <v>#N/A</v>
      </c>
      <c r="AD1720" s="33" t="e">
        <f>VLOOKUP($B1720,三大美股走勢!$A$4:$J$495,4,FALSE)</f>
        <v>#N/A</v>
      </c>
      <c r="AE1720" s="33" t="e">
        <f>VLOOKUP($B1720,三大美股走勢!$A$4:$J$495,7,FALSE)</f>
        <v>#N/A</v>
      </c>
      <c r="AF1720" s="33" t="e">
        <f>VLOOKUP($B1720,三大美股走勢!$A$4:$J$495,10,FALSE)</f>
        <v>#N/A</v>
      </c>
    </row>
    <row r="1721" spans="2:32">
      <c r="B1721" s="32">
        <v>44500</v>
      </c>
      <c r="C1721" s="33" t="e">
        <f>VLOOKUP($B1721,大盤與近月台指!$A$4:$I$499,2,FALSE)</f>
        <v>#N/A</v>
      </c>
      <c r="D1721" s="34" t="e">
        <f>VLOOKUP($B1721,大盤與近月台指!$A$4:$I$499,3,FALSE)</f>
        <v>#N/A</v>
      </c>
      <c r="E1721" s="35" t="e">
        <f>VLOOKUP($B1721,大盤與近月台指!$A$4:$I$499,4,FALSE)</f>
        <v>#N/A</v>
      </c>
      <c r="F1721" s="33" t="e">
        <f>VLOOKUP($B1721,大盤與近月台指!$A$4:$I$499,5,FALSE)</f>
        <v>#N/A</v>
      </c>
      <c r="G1721" s="49" t="e">
        <f>VLOOKUP($B1721,三大法人買賣超!$A$4:$I$500,3,FALSE)</f>
        <v>#N/A</v>
      </c>
      <c r="H1721" s="34" t="e">
        <f>VLOOKUP($B1721,三大法人買賣超!$A$4:$I$500,5,FALSE)</f>
        <v>#N/A</v>
      </c>
      <c r="I1721" s="27" t="e">
        <f>VLOOKUP($B1721,三大法人買賣超!$A$4:$I$500,7,FALSE)</f>
        <v>#N/A</v>
      </c>
      <c r="J1721" s="27" t="e">
        <f>VLOOKUP($B1721,三大法人買賣超!$A$4:$I$500,9,FALSE)</f>
        <v>#N/A</v>
      </c>
      <c r="K1721" s="37">
        <f>新台幣匯率美元指數!B1722</f>
        <v>0</v>
      </c>
      <c r="L1721" s="38">
        <f>新台幣匯率美元指數!C1722</f>
        <v>0</v>
      </c>
      <c r="M1721" s="39">
        <f>新台幣匯率美元指數!D1722</f>
        <v>0</v>
      </c>
      <c r="N1721" s="27" t="e">
        <f>VLOOKUP($B1721,外資期貨未平倉口數!$A$4:$M$499,4,FALSE)</f>
        <v>#N/A</v>
      </c>
      <c r="O1721" s="27" t="e">
        <f>VLOOKUP($B1721,外資期貨未平倉口數!$A$4:$M$499,9,FALSE)</f>
        <v>#N/A</v>
      </c>
      <c r="P1721" s="27" t="e">
        <f>VLOOKUP($B1721,外資期貨未平倉口數!$A$4:$M$499,10,FALSE)</f>
        <v>#N/A</v>
      </c>
      <c r="Q1721" s="27" t="e">
        <f>VLOOKUP($B1721,外資期貨未平倉口數!$A$4:$M$499,11,FALSE)</f>
        <v>#N/A</v>
      </c>
      <c r="R1721" s="64" t="e">
        <f>VLOOKUP($B1721,選擇權未平倉餘額!$A$4:$I$500,6,FALSE)</f>
        <v>#N/A</v>
      </c>
      <c r="S1721" s="64" t="e">
        <f>VLOOKUP($B1721,選擇權未平倉餘額!$A$4:$I$500,7,FALSE)</f>
        <v>#N/A</v>
      </c>
      <c r="T1721" s="64" t="e">
        <f>VLOOKUP($B1721,選擇權未平倉餘額!$A$4:$I$500,8,FALSE)</f>
        <v>#N/A</v>
      </c>
      <c r="U1721" s="64" t="e">
        <f>VLOOKUP($B1721,選擇權未平倉餘額!$A$4:$I$500,9,FALSE)</f>
        <v>#N/A</v>
      </c>
      <c r="V1721" s="39" t="e">
        <f>VLOOKUP($B1721,臺指選擇權P_C_Ratios!$A$4:$C$500,3,FALSE)</f>
        <v>#N/A</v>
      </c>
      <c r="W1721" s="41" t="e">
        <f>VLOOKUP($B1721,散戶多空比!$A$6:$L$500,12,FALSE)</f>
        <v>#N/A</v>
      </c>
      <c r="X1721" s="40" t="e">
        <f>VLOOKUP($B1721,期貨大額交易人未沖銷部位!$A$4:$O$499,4,FALSE)</f>
        <v>#N/A</v>
      </c>
      <c r="Y1721" s="40" t="e">
        <f>VLOOKUP($B1721,期貨大額交易人未沖銷部位!$A$4:$O$499,7,FALSE)</f>
        <v>#N/A</v>
      </c>
      <c r="Z1721" s="40" t="e">
        <f>VLOOKUP($B1721,期貨大額交易人未沖銷部位!$A$4:$O$499,10,FALSE)</f>
        <v>#N/A</v>
      </c>
      <c r="AA1721" s="40" t="e">
        <f>VLOOKUP($B1721,期貨大額交易人未沖銷部位!$A$4:$O$499,13,FALSE)</f>
        <v>#N/A</v>
      </c>
      <c r="AB1721" s="40" t="e">
        <f>VLOOKUP($B1721,期貨大額交易人未沖銷部位!$A$4:$O$499,14,FALSE)</f>
        <v>#N/A</v>
      </c>
      <c r="AC1721" s="40" t="e">
        <f>VLOOKUP($B1721,期貨大額交易人未沖銷部位!$A$4:$O$499,15,FALSE)</f>
        <v>#N/A</v>
      </c>
      <c r="AD1721" s="33" t="e">
        <f>VLOOKUP($B1721,三大美股走勢!$A$4:$J$495,4,FALSE)</f>
        <v>#N/A</v>
      </c>
      <c r="AE1721" s="33" t="e">
        <f>VLOOKUP($B1721,三大美股走勢!$A$4:$J$495,7,FALSE)</f>
        <v>#N/A</v>
      </c>
      <c r="AF1721" s="33" t="e">
        <f>VLOOKUP($B1721,三大美股走勢!$A$4:$J$495,10,FALSE)</f>
        <v>#N/A</v>
      </c>
    </row>
    <row r="1722" spans="2:32">
      <c r="B1722" s="32">
        <v>44501</v>
      </c>
      <c r="C1722" s="33" t="e">
        <f>VLOOKUP($B1722,大盤與近月台指!$A$4:$I$499,2,FALSE)</f>
        <v>#N/A</v>
      </c>
      <c r="D1722" s="34" t="e">
        <f>VLOOKUP($B1722,大盤與近月台指!$A$4:$I$499,3,FALSE)</f>
        <v>#N/A</v>
      </c>
      <c r="E1722" s="35" t="e">
        <f>VLOOKUP($B1722,大盤與近月台指!$A$4:$I$499,4,FALSE)</f>
        <v>#N/A</v>
      </c>
      <c r="F1722" s="33" t="e">
        <f>VLOOKUP($B1722,大盤與近月台指!$A$4:$I$499,5,FALSE)</f>
        <v>#N/A</v>
      </c>
      <c r="G1722" s="49" t="e">
        <f>VLOOKUP($B1722,三大法人買賣超!$A$4:$I$500,3,FALSE)</f>
        <v>#N/A</v>
      </c>
      <c r="H1722" s="34" t="e">
        <f>VLOOKUP($B1722,三大法人買賣超!$A$4:$I$500,5,FALSE)</f>
        <v>#N/A</v>
      </c>
      <c r="I1722" s="27" t="e">
        <f>VLOOKUP($B1722,三大法人買賣超!$A$4:$I$500,7,FALSE)</f>
        <v>#N/A</v>
      </c>
      <c r="J1722" s="27" t="e">
        <f>VLOOKUP($B1722,三大法人買賣超!$A$4:$I$500,9,FALSE)</f>
        <v>#N/A</v>
      </c>
      <c r="K1722" s="37">
        <f>新台幣匯率美元指數!B1723</f>
        <v>0</v>
      </c>
      <c r="L1722" s="38">
        <f>新台幣匯率美元指數!C1723</f>
        <v>0</v>
      </c>
      <c r="M1722" s="39">
        <f>新台幣匯率美元指數!D1723</f>
        <v>0</v>
      </c>
      <c r="N1722" s="27" t="e">
        <f>VLOOKUP($B1722,外資期貨未平倉口數!$A$4:$M$499,4,FALSE)</f>
        <v>#N/A</v>
      </c>
      <c r="O1722" s="27" t="e">
        <f>VLOOKUP($B1722,外資期貨未平倉口數!$A$4:$M$499,9,FALSE)</f>
        <v>#N/A</v>
      </c>
      <c r="P1722" s="27" t="e">
        <f>VLOOKUP($B1722,外資期貨未平倉口數!$A$4:$M$499,10,FALSE)</f>
        <v>#N/A</v>
      </c>
      <c r="Q1722" s="27" t="e">
        <f>VLOOKUP($B1722,外資期貨未平倉口數!$A$4:$M$499,11,FALSE)</f>
        <v>#N/A</v>
      </c>
      <c r="R1722" s="64" t="e">
        <f>VLOOKUP($B1722,選擇權未平倉餘額!$A$4:$I$500,6,FALSE)</f>
        <v>#N/A</v>
      </c>
      <c r="S1722" s="64" t="e">
        <f>VLOOKUP($B1722,選擇權未平倉餘額!$A$4:$I$500,7,FALSE)</f>
        <v>#N/A</v>
      </c>
      <c r="T1722" s="64" t="e">
        <f>VLOOKUP($B1722,選擇權未平倉餘額!$A$4:$I$500,8,FALSE)</f>
        <v>#N/A</v>
      </c>
      <c r="U1722" s="64" t="e">
        <f>VLOOKUP($B1722,選擇權未平倉餘額!$A$4:$I$500,9,FALSE)</f>
        <v>#N/A</v>
      </c>
      <c r="V1722" s="39" t="e">
        <f>VLOOKUP($B1722,臺指選擇權P_C_Ratios!$A$4:$C$500,3,FALSE)</f>
        <v>#N/A</v>
      </c>
      <c r="W1722" s="41" t="e">
        <f>VLOOKUP($B1722,散戶多空比!$A$6:$L$500,12,FALSE)</f>
        <v>#N/A</v>
      </c>
      <c r="X1722" s="40" t="e">
        <f>VLOOKUP($B1722,期貨大額交易人未沖銷部位!$A$4:$O$499,4,FALSE)</f>
        <v>#N/A</v>
      </c>
      <c r="Y1722" s="40" t="e">
        <f>VLOOKUP($B1722,期貨大額交易人未沖銷部位!$A$4:$O$499,7,FALSE)</f>
        <v>#N/A</v>
      </c>
      <c r="Z1722" s="40" t="e">
        <f>VLOOKUP($B1722,期貨大額交易人未沖銷部位!$A$4:$O$499,10,FALSE)</f>
        <v>#N/A</v>
      </c>
      <c r="AA1722" s="40" t="e">
        <f>VLOOKUP($B1722,期貨大額交易人未沖銷部位!$A$4:$O$499,13,FALSE)</f>
        <v>#N/A</v>
      </c>
      <c r="AB1722" s="40" t="e">
        <f>VLOOKUP($B1722,期貨大額交易人未沖銷部位!$A$4:$O$499,14,FALSE)</f>
        <v>#N/A</v>
      </c>
      <c r="AC1722" s="40" t="e">
        <f>VLOOKUP($B1722,期貨大額交易人未沖銷部位!$A$4:$O$499,15,FALSE)</f>
        <v>#N/A</v>
      </c>
      <c r="AD1722" s="33" t="e">
        <f>VLOOKUP($B1722,三大美股走勢!$A$4:$J$495,4,FALSE)</f>
        <v>#N/A</v>
      </c>
      <c r="AE1722" s="33" t="e">
        <f>VLOOKUP($B1722,三大美股走勢!$A$4:$J$495,7,FALSE)</f>
        <v>#N/A</v>
      </c>
      <c r="AF1722" s="33" t="e">
        <f>VLOOKUP($B1722,三大美股走勢!$A$4:$J$495,10,FALSE)</f>
        <v>#N/A</v>
      </c>
    </row>
    <row r="1723" spans="2:32">
      <c r="B1723" s="32">
        <v>44502</v>
      </c>
      <c r="C1723" s="33" t="e">
        <f>VLOOKUP($B1723,大盤與近月台指!$A$4:$I$499,2,FALSE)</f>
        <v>#N/A</v>
      </c>
      <c r="D1723" s="34" t="e">
        <f>VLOOKUP($B1723,大盤與近月台指!$A$4:$I$499,3,FALSE)</f>
        <v>#N/A</v>
      </c>
      <c r="E1723" s="35" t="e">
        <f>VLOOKUP($B1723,大盤與近月台指!$A$4:$I$499,4,FALSE)</f>
        <v>#N/A</v>
      </c>
      <c r="F1723" s="33" t="e">
        <f>VLOOKUP($B1723,大盤與近月台指!$A$4:$I$499,5,FALSE)</f>
        <v>#N/A</v>
      </c>
      <c r="G1723" s="49" t="e">
        <f>VLOOKUP($B1723,三大法人買賣超!$A$4:$I$500,3,FALSE)</f>
        <v>#N/A</v>
      </c>
      <c r="H1723" s="34" t="e">
        <f>VLOOKUP($B1723,三大法人買賣超!$A$4:$I$500,5,FALSE)</f>
        <v>#N/A</v>
      </c>
      <c r="I1723" s="27" t="e">
        <f>VLOOKUP($B1723,三大法人買賣超!$A$4:$I$500,7,FALSE)</f>
        <v>#N/A</v>
      </c>
      <c r="J1723" s="27" t="e">
        <f>VLOOKUP($B1723,三大法人買賣超!$A$4:$I$500,9,FALSE)</f>
        <v>#N/A</v>
      </c>
      <c r="K1723" s="37">
        <f>新台幣匯率美元指數!B1724</f>
        <v>0</v>
      </c>
      <c r="L1723" s="38">
        <f>新台幣匯率美元指數!C1724</f>
        <v>0</v>
      </c>
      <c r="M1723" s="39">
        <f>新台幣匯率美元指數!D1724</f>
        <v>0</v>
      </c>
      <c r="N1723" s="27" t="e">
        <f>VLOOKUP($B1723,外資期貨未平倉口數!$A$4:$M$499,4,FALSE)</f>
        <v>#N/A</v>
      </c>
      <c r="O1723" s="27" t="e">
        <f>VLOOKUP($B1723,外資期貨未平倉口數!$A$4:$M$499,9,FALSE)</f>
        <v>#N/A</v>
      </c>
      <c r="P1723" s="27" t="e">
        <f>VLOOKUP($B1723,外資期貨未平倉口數!$A$4:$M$499,10,FALSE)</f>
        <v>#N/A</v>
      </c>
      <c r="Q1723" s="27" t="e">
        <f>VLOOKUP($B1723,外資期貨未平倉口數!$A$4:$M$499,11,FALSE)</f>
        <v>#N/A</v>
      </c>
      <c r="R1723" s="64" t="e">
        <f>VLOOKUP($B1723,選擇權未平倉餘額!$A$4:$I$500,6,FALSE)</f>
        <v>#N/A</v>
      </c>
      <c r="S1723" s="64" t="e">
        <f>VLOOKUP($B1723,選擇權未平倉餘額!$A$4:$I$500,7,FALSE)</f>
        <v>#N/A</v>
      </c>
      <c r="T1723" s="64" t="e">
        <f>VLOOKUP($B1723,選擇權未平倉餘額!$A$4:$I$500,8,FALSE)</f>
        <v>#N/A</v>
      </c>
      <c r="U1723" s="64" t="e">
        <f>VLOOKUP($B1723,選擇權未平倉餘額!$A$4:$I$500,9,FALSE)</f>
        <v>#N/A</v>
      </c>
      <c r="V1723" s="39" t="e">
        <f>VLOOKUP($B1723,臺指選擇權P_C_Ratios!$A$4:$C$500,3,FALSE)</f>
        <v>#N/A</v>
      </c>
      <c r="W1723" s="41" t="e">
        <f>VLOOKUP($B1723,散戶多空比!$A$6:$L$500,12,FALSE)</f>
        <v>#N/A</v>
      </c>
      <c r="X1723" s="40" t="e">
        <f>VLOOKUP($B1723,期貨大額交易人未沖銷部位!$A$4:$O$499,4,FALSE)</f>
        <v>#N/A</v>
      </c>
      <c r="Y1723" s="40" t="e">
        <f>VLOOKUP($B1723,期貨大額交易人未沖銷部位!$A$4:$O$499,7,FALSE)</f>
        <v>#N/A</v>
      </c>
      <c r="Z1723" s="40" t="e">
        <f>VLOOKUP($B1723,期貨大額交易人未沖銷部位!$A$4:$O$499,10,FALSE)</f>
        <v>#N/A</v>
      </c>
      <c r="AA1723" s="40" t="e">
        <f>VLOOKUP($B1723,期貨大額交易人未沖銷部位!$A$4:$O$499,13,FALSE)</f>
        <v>#N/A</v>
      </c>
      <c r="AB1723" s="40" t="e">
        <f>VLOOKUP($B1723,期貨大額交易人未沖銷部位!$A$4:$O$499,14,FALSE)</f>
        <v>#N/A</v>
      </c>
      <c r="AC1723" s="40" t="e">
        <f>VLOOKUP($B1723,期貨大額交易人未沖銷部位!$A$4:$O$499,15,FALSE)</f>
        <v>#N/A</v>
      </c>
      <c r="AD1723" s="33" t="e">
        <f>VLOOKUP($B1723,三大美股走勢!$A$4:$J$495,4,FALSE)</f>
        <v>#N/A</v>
      </c>
      <c r="AE1723" s="33" t="e">
        <f>VLOOKUP($B1723,三大美股走勢!$A$4:$J$495,7,FALSE)</f>
        <v>#N/A</v>
      </c>
      <c r="AF1723" s="33" t="e">
        <f>VLOOKUP($B1723,三大美股走勢!$A$4:$J$495,10,FALSE)</f>
        <v>#N/A</v>
      </c>
    </row>
    <row r="1724" spans="2:32">
      <c r="B1724" s="32">
        <v>44503</v>
      </c>
      <c r="C1724" s="33" t="e">
        <f>VLOOKUP($B1724,大盤與近月台指!$A$4:$I$499,2,FALSE)</f>
        <v>#N/A</v>
      </c>
      <c r="D1724" s="34" t="e">
        <f>VLOOKUP($B1724,大盤與近月台指!$A$4:$I$499,3,FALSE)</f>
        <v>#N/A</v>
      </c>
      <c r="E1724" s="35" t="e">
        <f>VLOOKUP($B1724,大盤與近月台指!$A$4:$I$499,4,FALSE)</f>
        <v>#N/A</v>
      </c>
      <c r="F1724" s="33" t="e">
        <f>VLOOKUP($B1724,大盤與近月台指!$A$4:$I$499,5,FALSE)</f>
        <v>#N/A</v>
      </c>
      <c r="G1724" s="49" t="e">
        <f>VLOOKUP($B1724,三大法人買賣超!$A$4:$I$500,3,FALSE)</f>
        <v>#N/A</v>
      </c>
      <c r="H1724" s="34" t="e">
        <f>VLOOKUP($B1724,三大法人買賣超!$A$4:$I$500,5,FALSE)</f>
        <v>#N/A</v>
      </c>
      <c r="I1724" s="27" t="e">
        <f>VLOOKUP($B1724,三大法人買賣超!$A$4:$I$500,7,FALSE)</f>
        <v>#N/A</v>
      </c>
      <c r="J1724" s="27" t="e">
        <f>VLOOKUP($B1724,三大法人買賣超!$A$4:$I$500,9,FALSE)</f>
        <v>#N/A</v>
      </c>
      <c r="K1724" s="37">
        <f>新台幣匯率美元指數!B1725</f>
        <v>0</v>
      </c>
      <c r="L1724" s="38">
        <f>新台幣匯率美元指數!C1725</f>
        <v>0</v>
      </c>
      <c r="M1724" s="39">
        <f>新台幣匯率美元指數!D1725</f>
        <v>0</v>
      </c>
      <c r="N1724" s="27" t="e">
        <f>VLOOKUP($B1724,外資期貨未平倉口數!$A$4:$M$499,4,FALSE)</f>
        <v>#N/A</v>
      </c>
      <c r="O1724" s="27" t="e">
        <f>VLOOKUP($B1724,外資期貨未平倉口數!$A$4:$M$499,9,FALSE)</f>
        <v>#N/A</v>
      </c>
      <c r="P1724" s="27" t="e">
        <f>VLOOKUP($B1724,外資期貨未平倉口數!$A$4:$M$499,10,FALSE)</f>
        <v>#N/A</v>
      </c>
      <c r="Q1724" s="27" t="e">
        <f>VLOOKUP($B1724,外資期貨未平倉口數!$A$4:$M$499,11,FALSE)</f>
        <v>#N/A</v>
      </c>
      <c r="R1724" s="64" t="e">
        <f>VLOOKUP($B1724,選擇權未平倉餘額!$A$4:$I$500,6,FALSE)</f>
        <v>#N/A</v>
      </c>
      <c r="S1724" s="64" t="e">
        <f>VLOOKUP($B1724,選擇權未平倉餘額!$A$4:$I$500,7,FALSE)</f>
        <v>#N/A</v>
      </c>
      <c r="T1724" s="64" t="e">
        <f>VLOOKUP($B1724,選擇權未平倉餘額!$A$4:$I$500,8,FALSE)</f>
        <v>#N/A</v>
      </c>
      <c r="U1724" s="64" t="e">
        <f>VLOOKUP($B1724,選擇權未平倉餘額!$A$4:$I$500,9,FALSE)</f>
        <v>#N/A</v>
      </c>
      <c r="V1724" s="39" t="e">
        <f>VLOOKUP($B1724,臺指選擇權P_C_Ratios!$A$4:$C$500,3,FALSE)</f>
        <v>#N/A</v>
      </c>
      <c r="W1724" s="41" t="e">
        <f>VLOOKUP($B1724,散戶多空比!$A$6:$L$500,12,FALSE)</f>
        <v>#N/A</v>
      </c>
      <c r="X1724" s="40" t="e">
        <f>VLOOKUP($B1724,期貨大額交易人未沖銷部位!$A$4:$O$499,4,FALSE)</f>
        <v>#N/A</v>
      </c>
      <c r="Y1724" s="40" t="e">
        <f>VLOOKUP($B1724,期貨大額交易人未沖銷部位!$A$4:$O$499,7,FALSE)</f>
        <v>#N/A</v>
      </c>
      <c r="Z1724" s="40" t="e">
        <f>VLOOKUP($B1724,期貨大額交易人未沖銷部位!$A$4:$O$499,10,FALSE)</f>
        <v>#N/A</v>
      </c>
      <c r="AA1724" s="40" t="e">
        <f>VLOOKUP($B1724,期貨大額交易人未沖銷部位!$A$4:$O$499,13,FALSE)</f>
        <v>#N/A</v>
      </c>
      <c r="AB1724" s="40" t="e">
        <f>VLOOKUP($B1724,期貨大額交易人未沖銷部位!$A$4:$O$499,14,FALSE)</f>
        <v>#N/A</v>
      </c>
      <c r="AC1724" s="40" t="e">
        <f>VLOOKUP($B1724,期貨大額交易人未沖銷部位!$A$4:$O$499,15,FALSE)</f>
        <v>#N/A</v>
      </c>
      <c r="AD1724" s="33" t="e">
        <f>VLOOKUP($B1724,三大美股走勢!$A$4:$J$495,4,FALSE)</f>
        <v>#N/A</v>
      </c>
      <c r="AE1724" s="33" t="e">
        <f>VLOOKUP($B1724,三大美股走勢!$A$4:$J$495,7,FALSE)</f>
        <v>#N/A</v>
      </c>
      <c r="AF1724" s="33" t="e">
        <f>VLOOKUP($B1724,三大美股走勢!$A$4:$J$495,10,FALSE)</f>
        <v>#N/A</v>
      </c>
    </row>
    <row r="1725" spans="2:32">
      <c r="B1725" s="32">
        <v>44504</v>
      </c>
      <c r="C1725" s="33" t="e">
        <f>VLOOKUP($B1725,大盤與近月台指!$A$4:$I$499,2,FALSE)</f>
        <v>#N/A</v>
      </c>
      <c r="D1725" s="34" t="e">
        <f>VLOOKUP($B1725,大盤與近月台指!$A$4:$I$499,3,FALSE)</f>
        <v>#N/A</v>
      </c>
      <c r="E1725" s="35" t="e">
        <f>VLOOKUP($B1725,大盤與近月台指!$A$4:$I$499,4,FALSE)</f>
        <v>#N/A</v>
      </c>
      <c r="F1725" s="33" t="e">
        <f>VLOOKUP($B1725,大盤與近月台指!$A$4:$I$499,5,FALSE)</f>
        <v>#N/A</v>
      </c>
      <c r="G1725" s="49" t="e">
        <f>VLOOKUP($B1725,三大法人買賣超!$A$4:$I$500,3,FALSE)</f>
        <v>#N/A</v>
      </c>
      <c r="H1725" s="34" t="e">
        <f>VLOOKUP($B1725,三大法人買賣超!$A$4:$I$500,5,FALSE)</f>
        <v>#N/A</v>
      </c>
      <c r="I1725" s="27" t="e">
        <f>VLOOKUP($B1725,三大法人買賣超!$A$4:$I$500,7,FALSE)</f>
        <v>#N/A</v>
      </c>
      <c r="J1725" s="27" t="e">
        <f>VLOOKUP($B1725,三大法人買賣超!$A$4:$I$500,9,FALSE)</f>
        <v>#N/A</v>
      </c>
      <c r="K1725" s="37">
        <f>新台幣匯率美元指數!B1726</f>
        <v>0</v>
      </c>
      <c r="L1725" s="38">
        <f>新台幣匯率美元指數!C1726</f>
        <v>0</v>
      </c>
      <c r="M1725" s="39">
        <f>新台幣匯率美元指數!D1726</f>
        <v>0</v>
      </c>
      <c r="N1725" s="27" t="e">
        <f>VLOOKUP($B1725,外資期貨未平倉口數!$A$4:$M$499,4,FALSE)</f>
        <v>#N/A</v>
      </c>
      <c r="O1725" s="27" t="e">
        <f>VLOOKUP($B1725,外資期貨未平倉口數!$A$4:$M$499,9,FALSE)</f>
        <v>#N/A</v>
      </c>
      <c r="P1725" s="27" t="e">
        <f>VLOOKUP($B1725,外資期貨未平倉口數!$A$4:$M$499,10,FALSE)</f>
        <v>#N/A</v>
      </c>
      <c r="Q1725" s="27" t="e">
        <f>VLOOKUP($B1725,外資期貨未平倉口數!$A$4:$M$499,11,FALSE)</f>
        <v>#N/A</v>
      </c>
      <c r="R1725" s="64" t="e">
        <f>VLOOKUP($B1725,選擇權未平倉餘額!$A$4:$I$500,6,FALSE)</f>
        <v>#N/A</v>
      </c>
      <c r="S1725" s="64" t="e">
        <f>VLOOKUP($B1725,選擇權未平倉餘額!$A$4:$I$500,7,FALSE)</f>
        <v>#N/A</v>
      </c>
      <c r="T1725" s="64" t="e">
        <f>VLOOKUP($B1725,選擇權未平倉餘額!$A$4:$I$500,8,FALSE)</f>
        <v>#N/A</v>
      </c>
      <c r="U1725" s="64" t="e">
        <f>VLOOKUP($B1725,選擇權未平倉餘額!$A$4:$I$500,9,FALSE)</f>
        <v>#N/A</v>
      </c>
      <c r="V1725" s="39" t="e">
        <f>VLOOKUP($B1725,臺指選擇權P_C_Ratios!$A$4:$C$500,3,FALSE)</f>
        <v>#N/A</v>
      </c>
      <c r="W1725" s="41" t="e">
        <f>VLOOKUP($B1725,散戶多空比!$A$6:$L$500,12,FALSE)</f>
        <v>#N/A</v>
      </c>
      <c r="X1725" s="40" t="e">
        <f>VLOOKUP($B1725,期貨大額交易人未沖銷部位!$A$4:$O$499,4,FALSE)</f>
        <v>#N/A</v>
      </c>
      <c r="Y1725" s="40" t="e">
        <f>VLOOKUP($B1725,期貨大額交易人未沖銷部位!$A$4:$O$499,7,FALSE)</f>
        <v>#N/A</v>
      </c>
      <c r="Z1725" s="40" t="e">
        <f>VLOOKUP($B1725,期貨大額交易人未沖銷部位!$A$4:$O$499,10,FALSE)</f>
        <v>#N/A</v>
      </c>
      <c r="AA1725" s="40" t="e">
        <f>VLOOKUP($B1725,期貨大額交易人未沖銷部位!$A$4:$O$499,13,FALSE)</f>
        <v>#N/A</v>
      </c>
      <c r="AB1725" s="40" t="e">
        <f>VLOOKUP($B1725,期貨大額交易人未沖銷部位!$A$4:$O$499,14,FALSE)</f>
        <v>#N/A</v>
      </c>
      <c r="AC1725" s="40" t="e">
        <f>VLOOKUP($B1725,期貨大額交易人未沖銷部位!$A$4:$O$499,15,FALSE)</f>
        <v>#N/A</v>
      </c>
      <c r="AD1725" s="33" t="e">
        <f>VLOOKUP($B1725,三大美股走勢!$A$4:$J$495,4,FALSE)</f>
        <v>#N/A</v>
      </c>
      <c r="AE1725" s="33" t="e">
        <f>VLOOKUP($B1725,三大美股走勢!$A$4:$J$495,7,FALSE)</f>
        <v>#N/A</v>
      </c>
      <c r="AF1725" s="33" t="e">
        <f>VLOOKUP($B1725,三大美股走勢!$A$4:$J$495,10,FALSE)</f>
        <v>#N/A</v>
      </c>
    </row>
    <row r="1726" spans="2:32">
      <c r="B1726" s="32">
        <v>44505</v>
      </c>
      <c r="C1726" s="33" t="e">
        <f>VLOOKUP($B1726,大盤與近月台指!$A$4:$I$499,2,FALSE)</f>
        <v>#N/A</v>
      </c>
      <c r="D1726" s="34" t="e">
        <f>VLOOKUP($B1726,大盤與近月台指!$A$4:$I$499,3,FALSE)</f>
        <v>#N/A</v>
      </c>
      <c r="E1726" s="35" t="e">
        <f>VLOOKUP($B1726,大盤與近月台指!$A$4:$I$499,4,FALSE)</f>
        <v>#N/A</v>
      </c>
      <c r="F1726" s="33" t="e">
        <f>VLOOKUP($B1726,大盤與近月台指!$A$4:$I$499,5,FALSE)</f>
        <v>#N/A</v>
      </c>
      <c r="G1726" s="49" t="e">
        <f>VLOOKUP($B1726,三大法人買賣超!$A$4:$I$500,3,FALSE)</f>
        <v>#N/A</v>
      </c>
      <c r="H1726" s="34" t="e">
        <f>VLOOKUP($B1726,三大法人買賣超!$A$4:$I$500,5,FALSE)</f>
        <v>#N/A</v>
      </c>
      <c r="I1726" s="27" t="e">
        <f>VLOOKUP($B1726,三大法人買賣超!$A$4:$I$500,7,FALSE)</f>
        <v>#N/A</v>
      </c>
      <c r="J1726" s="27" t="e">
        <f>VLOOKUP($B1726,三大法人買賣超!$A$4:$I$500,9,FALSE)</f>
        <v>#N/A</v>
      </c>
      <c r="K1726" s="37">
        <f>新台幣匯率美元指數!B1727</f>
        <v>0</v>
      </c>
      <c r="L1726" s="38">
        <f>新台幣匯率美元指數!C1727</f>
        <v>0</v>
      </c>
      <c r="M1726" s="39">
        <f>新台幣匯率美元指數!D1727</f>
        <v>0</v>
      </c>
      <c r="N1726" s="27" t="e">
        <f>VLOOKUP($B1726,外資期貨未平倉口數!$A$4:$M$499,4,FALSE)</f>
        <v>#N/A</v>
      </c>
      <c r="O1726" s="27" t="e">
        <f>VLOOKUP($B1726,外資期貨未平倉口數!$A$4:$M$499,9,FALSE)</f>
        <v>#N/A</v>
      </c>
      <c r="P1726" s="27" t="e">
        <f>VLOOKUP($B1726,外資期貨未平倉口數!$A$4:$M$499,10,FALSE)</f>
        <v>#N/A</v>
      </c>
      <c r="Q1726" s="27" t="e">
        <f>VLOOKUP($B1726,外資期貨未平倉口數!$A$4:$M$499,11,FALSE)</f>
        <v>#N/A</v>
      </c>
      <c r="R1726" s="64" t="e">
        <f>VLOOKUP($B1726,選擇權未平倉餘額!$A$4:$I$500,6,FALSE)</f>
        <v>#N/A</v>
      </c>
      <c r="S1726" s="64" t="e">
        <f>VLOOKUP($B1726,選擇權未平倉餘額!$A$4:$I$500,7,FALSE)</f>
        <v>#N/A</v>
      </c>
      <c r="T1726" s="64" t="e">
        <f>VLOOKUP($B1726,選擇權未平倉餘額!$A$4:$I$500,8,FALSE)</f>
        <v>#N/A</v>
      </c>
      <c r="U1726" s="64" t="e">
        <f>VLOOKUP($B1726,選擇權未平倉餘額!$A$4:$I$500,9,FALSE)</f>
        <v>#N/A</v>
      </c>
      <c r="V1726" s="39" t="e">
        <f>VLOOKUP($B1726,臺指選擇權P_C_Ratios!$A$4:$C$500,3,FALSE)</f>
        <v>#N/A</v>
      </c>
      <c r="W1726" s="41" t="e">
        <f>VLOOKUP($B1726,散戶多空比!$A$6:$L$500,12,FALSE)</f>
        <v>#N/A</v>
      </c>
      <c r="X1726" s="40" t="e">
        <f>VLOOKUP($B1726,期貨大額交易人未沖銷部位!$A$4:$O$499,4,FALSE)</f>
        <v>#N/A</v>
      </c>
      <c r="Y1726" s="40" t="e">
        <f>VLOOKUP($B1726,期貨大額交易人未沖銷部位!$A$4:$O$499,7,FALSE)</f>
        <v>#N/A</v>
      </c>
      <c r="Z1726" s="40" t="e">
        <f>VLOOKUP($B1726,期貨大額交易人未沖銷部位!$A$4:$O$499,10,FALSE)</f>
        <v>#N/A</v>
      </c>
      <c r="AA1726" s="40" t="e">
        <f>VLOOKUP($B1726,期貨大額交易人未沖銷部位!$A$4:$O$499,13,FALSE)</f>
        <v>#N/A</v>
      </c>
      <c r="AB1726" s="40" t="e">
        <f>VLOOKUP($B1726,期貨大額交易人未沖銷部位!$A$4:$O$499,14,FALSE)</f>
        <v>#N/A</v>
      </c>
      <c r="AC1726" s="40" t="e">
        <f>VLOOKUP($B1726,期貨大額交易人未沖銷部位!$A$4:$O$499,15,FALSE)</f>
        <v>#N/A</v>
      </c>
      <c r="AD1726" s="33" t="e">
        <f>VLOOKUP($B1726,三大美股走勢!$A$4:$J$495,4,FALSE)</f>
        <v>#N/A</v>
      </c>
      <c r="AE1726" s="33" t="e">
        <f>VLOOKUP($B1726,三大美股走勢!$A$4:$J$495,7,FALSE)</f>
        <v>#N/A</v>
      </c>
      <c r="AF1726" s="33" t="e">
        <f>VLOOKUP($B1726,三大美股走勢!$A$4:$J$495,10,FALSE)</f>
        <v>#N/A</v>
      </c>
    </row>
    <row r="1727" spans="2:32">
      <c r="B1727" s="32">
        <v>44506</v>
      </c>
      <c r="C1727" s="33" t="e">
        <f>VLOOKUP($B1727,大盤與近月台指!$A$4:$I$499,2,FALSE)</f>
        <v>#N/A</v>
      </c>
      <c r="D1727" s="34" t="e">
        <f>VLOOKUP($B1727,大盤與近月台指!$A$4:$I$499,3,FALSE)</f>
        <v>#N/A</v>
      </c>
      <c r="E1727" s="35" t="e">
        <f>VLOOKUP($B1727,大盤與近月台指!$A$4:$I$499,4,FALSE)</f>
        <v>#N/A</v>
      </c>
      <c r="F1727" s="33" t="e">
        <f>VLOOKUP($B1727,大盤與近月台指!$A$4:$I$499,5,FALSE)</f>
        <v>#N/A</v>
      </c>
      <c r="G1727" s="49" t="e">
        <f>VLOOKUP($B1727,三大法人買賣超!$A$4:$I$500,3,FALSE)</f>
        <v>#N/A</v>
      </c>
      <c r="H1727" s="34" t="e">
        <f>VLOOKUP($B1727,三大法人買賣超!$A$4:$I$500,5,FALSE)</f>
        <v>#N/A</v>
      </c>
      <c r="I1727" s="27" t="e">
        <f>VLOOKUP($B1727,三大法人買賣超!$A$4:$I$500,7,FALSE)</f>
        <v>#N/A</v>
      </c>
      <c r="J1727" s="27" t="e">
        <f>VLOOKUP($B1727,三大法人買賣超!$A$4:$I$500,9,FALSE)</f>
        <v>#N/A</v>
      </c>
      <c r="K1727" s="37">
        <f>新台幣匯率美元指數!B1728</f>
        <v>0</v>
      </c>
      <c r="L1727" s="38">
        <f>新台幣匯率美元指數!C1728</f>
        <v>0</v>
      </c>
      <c r="M1727" s="39">
        <f>新台幣匯率美元指數!D1728</f>
        <v>0</v>
      </c>
      <c r="N1727" s="27" t="e">
        <f>VLOOKUP($B1727,外資期貨未平倉口數!$A$4:$M$499,4,FALSE)</f>
        <v>#N/A</v>
      </c>
      <c r="O1727" s="27" t="e">
        <f>VLOOKUP($B1727,外資期貨未平倉口數!$A$4:$M$499,9,FALSE)</f>
        <v>#N/A</v>
      </c>
      <c r="P1727" s="27" t="e">
        <f>VLOOKUP($B1727,外資期貨未平倉口數!$A$4:$M$499,10,FALSE)</f>
        <v>#N/A</v>
      </c>
      <c r="Q1727" s="27" t="e">
        <f>VLOOKUP($B1727,外資期貨未平倉口數!$A$4:$M$499,11,FALSE)</f>
        <v>#N/A</v>
      </c>
      <c r="R1727" s="64" t="e">
        <f>VLOOKUP($B1727,選擇權未平倉餘額!$A$4:$I$500,6,FALSE)</f>
        <v>#N/A</v>
      </c>
      <c r="S1727" s="64" t="e">
        <f>VLOOKUP($B1727,選擇權未平倉餘額!$A$4:$I$500,7,FALSE)</f>
        <v>#N/A</v>
      </c>
      <c r="T1727" s="64" t="e">
        <f>VLOOKUP($B1727,選擇權未平倉餘額!$A$4:$I$500,8,FALSE)</f>
        <v>#N/A</v>
      </c>
      <c r="U1727" s="64" t="e">
        <f>VLOOKUP($B1727,選擇權未平倉餘額!$A$4:$I$500,9,FALSE)</f>
        <v>#N/A</v>
      </c>
      <c r="V1727" s="39" t="e">
        <f>VLOOKUP($B1727,臺指選擇權P_C_Ratios!$A$4:$C$500,3,FALSE)</f>
        <v>#N/A</v>
      </c>
      <c r="W1727" s="41" t="e">
        <f>VLOOKUP($B1727,散戶多空比!$A$6:$L$500,12,FALSE)</f>
        <v>#N/A</v>
      </c>
      <c r="X1727" s="40" t="e">
        <f>VLOOKUP($B1727,期貨大額交易人未沖銷部位!$A$4:$O$499,4,FALSE)</f>
        <v>#N/A</v>
      </c>
      <c r="Y1727" s="40" t="e">
        <f>VLOOKUP($B1727,期貨大額交易人未沖銷部位!$A$4:$O$499,7,FALSE)</f>
        <v>#N/A</v>
      </c>
      <c r="Z1727" s="40" t="e">
        <f>VLOOKUP($B1727,期貨大額交易人未沖銷部位!$A$4:$O$499,10,FALSE)</f>
        <v>#N/A</v>
      </c>
      <c r="AA1727" s="40" t="e">
        <f>VLOOKUP($B1727,期貨大額交易人未沖銷部位!$A$4:$O$499,13,FALSE)</f>
        <v>#N/A</v>
      </c>
      <c r="AB1727" s="40" t="e">
        <f>VLOOKUP($B1727,期貨大額交易人未沖銷部位!$A$4:$O$499,14,FALSE)</f>
        <v>#N/A</v>
      </c>
      <c r="AC1727" s="40" t="e">
        <f>VLOOKUP($B1727,期貨大額交易人未沖銷部位!$A$4:$O$499,15,FALSE)</f>
        <v>#N/A</v>
      </c>
      <c r="AD1727" s="33" t="e">
        <f>VLOOKUP($B1727,三大美股走勢!$A$4:$J$495,4,FALSE)</f>
        <v>#N/A</v>
      </c>
      <c r="AE1727" s="33" t="e">
        <f>VLOOKUP($B1727,三大美股走勢!$A$4:$J$495,7,FALSE)</f>
        <v>#N/A</v>
      </c>
      <c r="AF1727" s="33" t="e">
        <f>VLOOKUP($B1727,三大美股走勢!$A$4:$J$495,10,FALSE)</f>
        <v>#N/A</v>
      </c>
    </row>
    <row r="1728" spans="2:32">
      <c r="B1728" s="32">
        <v>44507</v>
      </c>
      <c r="C1728" s="33" t="e">
        <f>VLOOKUP($B1728,大盤與近月台指!$A$4:$I$499,2,FALSE)</f>
        <v>#N/A</v>
      </c>
      <c r="D1728" s="34" t="e">
        <f>VLOOKUP($B1728,大盤與近月台指!$A$4:$I$499,3,FALSE)</f>
        <v>#N/A</v>
      </c>
      <c r="E1728" s="35" t="e">
        <f>VLOOKUP($B1728,大盤與近月台指!$A$4:$I$499,4,FALSE)</f>
        <v>#N/A</v>
      </c>
      <c r="F1728" s="33" t="e">
        <f>VLOOKUP($B1728,大盤與近月台指!$A$4:$I$499,5,FALSE)</f>
        <v>#N/A</v>
      </c>
      <c r="G1728" s="49" t="e">
        <f>VLOOKUP($B1728,三大法人買賣超!$A$4:$I$500,3,FALSE)</f>
        <v>#N/A</v>
      </c>
      <c r="H1728" s="34" t="e">
        <f>VLOOKUP($B1728,三大法人買賣超!$A$4:$I$500,5,FALSE)</f>
        <v>#N/A</v>
      </c>
      <c r="I1728" s="27" t="e">
        <f>VLOOKUP($B1728,三大法人買賣超!$A$4:$I$500,7,FALSE)</f>
        <v>#N/A</v>
      </c>
      <c r="J1728" s="27" t="e">
        <f>VLOOKUP($B1728,三大法人買賣超!$A$4:$I$500,9,FALSE)</f>
        <v>#N/A</v>
      </c>
      <c r="K1728" s="37">
        <f>新台幣匯率美元指數!B1729</f>
        <v>0</v>
      </c>
      <c r="L1728" s="38">
        <f>新台幣匯率美元指數!C1729</f>
        <v>0</v>
      </c>
      <c r="M1728" s="39">
        <f>新台幣匯率美元指數!D1729</f>
        <v>0</v>
      </c>
      <c r="N1728" s="27" t="e">
        <f>VLOOKUP($B1728,外資期貨未平倉口數!$A$4:$M$499,4,FALSE)</f>
        <v>#N/A</v>
      </c>
      <c r="O1728" s="27" t="e">
        <f>VLOOKUP($B1728,外資期貨未平倉口數!$A$4:$M$499,9,FALSE)</f>
        <v>#N/A</v>
      </c>
      <c r="P1728" s="27" t="e">
        <f>VLOOKUP($B1728,外資期貨未平倉口數!$A$4:$M$499,10,FALSE)</f>
        <v>#N/A</v>
      </c>
      <c r="Q1728" s="27" t="e">
        <f>VLOOKUP($B1728,外資期貨未平倉口數!$A$4:$M$499,11,FALSE)</f>
        <v>#N/A</v>
      </c>
      <c r="R1728" s="64" t="e">
        <f>VLOOKUP($B1728,選擇權未平倉餘額!$A$4:$I$500,6,FALSE)</f>
        <v>#N/A</v>
      </c>
      <c r="S1728" s="64" t="e">
        <f>VLOOKUP($B1728,選擇權未平倉餘額!$A$4:$I$500,7,FALSE)</f>
        <v>#N/A</v>
      </c>
      <c r="T1728" s="64" t="e">
        <f>VLOOKUP($B1728,選擇權未平倉餘額!$A$4:$I$500,8,FALSE)</f>
        <v>#N/A</v>
      </c>
      <c r="U1728" s="64" t="e">
        <f>VLOOKUP($B1728,選擇權未平倉餘額!$A$4:$I$500,9,FALSE)</f>
        <v>#N/A</v>
      </c>
      <c r="V1728" s="39" t="e">
        <f>VLOOKUP($B1728,臺指選擇權P_C_Ratios!$A$4:$C$500,3,FALSE)</f>
        <v>#N/A</v>
      </c>
      <c r="W1728" s="41" t="e">
        <f>VLOOKUP($B1728,散戶多空比!$A$6:$L$500,12,FALSE)</f>
        <v>#N/A</v>
      </c>
      <c r="X1728" s="40" t="e">
        <f>VLOOKUP($B1728,期貨大額交易人未沖銷部位!$A$4:$O$499,4,FALSE)</f>
        <v>#N/A</v>
      </c>
      <c r="Y1728" s="40" t="e">
        <f>VLOOKUP($B1728,期貨大額交易人未沖銷部位!$A$4:$O$499,7,FALSE)</f>
        <v>#N/A</v>
      </c>
      <c r="Z1728" s="40" t="e">
        <f>VLOOKUP($B1728,期貨大額交易人未沖銷部位!$A$4:$O$499,10,FALSE)</f>
        <v>#N/A</v>
      </c>
      <c r="AA1728" s="40" t="e">
        <f>VLOOKUP($B1728,期貨大額交易人未沖銷部位!$A$4:$O$499,13,FALSE)</f>
        <v>#N/A</v>
      </c>
      <c r="AB1728" s="40" t="e">
        <f>VLOOKUP($B1728,期貨大額交易人未沖銷部位!$A$4:$O$499,14,FALSE)</f>
        <v>#N/A</v>
      </c>
      <c r="AC1728" s="40" t="e">
        <f>VLOOKUP($B1728,期貨大額交易人未沖銷部位!$A$4:$O$499,15,FALSE)</f>
        <v>#N/A</v>
      </c>
      <c r="AD1728" s="33" t="e">
        <f>VLOOKUP($B1728,三大美股走勢!$A$4:$J$495,4,FALSE)</f>
        <v>#N/A</v>
      </c>
      <c r="AE1728" s="33" t="e">
        <f>VLOOKUP($B1728,三大美股走勢!$A$4:$J$495,7,FALSE)</f>
        <v>#N/A</v>
      </c>
      <c r="AF1728" s="33" t="e">
        <f>VLOOKUP($B1728,三大美股走勢!$A$4:$J$495,10,FALSE)</f>
        <v>#N/A</v>
      </c>
    </row>
    <row r="1729" spans="2:32">
      <c r="B1729" s="32">
        <v>44508</v>
      </c>
      <c r="C1729" s="33" t="e">
        <f>VLOOKUP($B1729,大盤與近月台指!$A$4:$I$499,2,FALSE)</f>
        <v>#N/A</v>
      </c>
      <c r="D1729" s="34" t="e">
        <f>VLOOKUP($B1729,大盤與近月台指!$A$4:$I$499,3,FALSE)</f>
        <v>#N/A</v>
      </c>
      <c r="E1729" s="35" t="e">
        <f>VLOOKUP($B1729,大盤與近月台指!$A$4:$I$499,4,FALSE)</f>
        <v>#N/A</v>
      </c>
      <c r="F1729" s="33" t="e">
        <f>VLOOKUP($B1729,大盤與近月台指!$A$4:$I$499,5,FALSE)</f>
        <v>#N/A</v>
      </c>
      <c r="G1729" s="49" t="e">
        <f>VLOOKUP($B1729,三大法人買賣超!$A$4:$I$500,3,FALSE)</f>
        <v>#N/A</v>
      </c>
      <c r="H1729" s="34" t="e">
        <f>VLOOKUP($B1729,三大法人買賣超!$A$4:$I$500,5,FALSE)</f>
        <v>#N/A</v>
      </c>
      <c r="I1729" s="27" t="e">
        <f>VLOOKUP($B1729,三大法人買賣超!$A$4:$I$500,7,FALSE)</f>
        <v>#N/A</v>
      </c>
      <c r="J1729" s="27" t="e">
        <f>VLOOKUP($B1729,三大法人買賣超!$A$4:$I$500,9,FALSE)</f>
        <v>#N/A</v>
      </c>
      <c r="K1729" s="37">
        <f>新台幣匯率美元指數!B1730</f>
        <v>0</v>
      </c>
      <c r="L1729" s="38">
        <f>新台幣匯率美元指數!C1730</f>
        <v>0</v>
      </c>
      <c r="M1729" s="39">
        <f>新台幣匯率美元指數!D1730</f>
        <v>0</v>
      </c>
      <c r="N1729" s="27" t="e">
        <f>VLOOKUP($B1729,外資期貨未平倉口數!$A$4:$M$499,4,FALSE)</f>
        <v>#N/A</v>
      </c>
      <c r="O1729" s="27" t="e">
        <f>VLOOKUP($B1729,外資期貨未平倉口數!$A$4:$M$499,9,FALSE)</f>
        <v>#N/A</v>
      </c>
      <c r="P1729" s="27" t="e">
        <f>VLOOKUP($B1729,外資期貨未平倉口數!$A$4:$M$499,10,FALSE)</f>
        <v>#N/A</v>
      </c>
      <c r="Q1729" s="27" t="e">
        <f>VLOOKUP($B1729,外資期貨未平倉口數!$A$4:$M$499,11,FALSE)</f>
        <v>#N/A</v>
      </c>
      <c r="R1729" s="64" t="e">
        <f>VLOOKUP($B1729,選擇權未平倉餘額!$A$4:$I$500,6,FALSE)</f>
        <v>#N/A</v>
      </c>
      <c r="S1729" s="64" t="e">
        <f>VLOOKUP($B1729,選擇權未平倉餘額!$A$4:$I$500,7,FALSE)</f>
        <v>#N/A</v>
      </c>
      <c r="T1729" s="64" t="e">
        <f>VLOOKUP($B1729,選擇權未平倉餘額!$A$4:$I$500,8,FALSE)</f>
        <v>#N/A</v>
      </c>
      <c r="U1729" s="64" t="e">
        <f>VLOOKUP($B1729,選擇權未平倉餘額!$A$4:$I$500,9,FALSE)</f>
        <v>#N/A</v>
      </c>
      <c r="V1729" s="39" t="e">
        <f>VLOOKUP($B1729,臺指選擇權P_C_Ratios!$A$4:$C$500,3,FALSE)</f>
        <v>#N/A</v>
      </c>
      <c r="W1729" s="41" t="e">
        <f>VLOOKUP($B1729,散戶多空比!$A$6:$L$500,12,FALSE)</f>
        <v>#N/A</v>
      </c>
      <c r="X1729" s="40" t="e">
        <f>VLOOKUP($B1729,期貨大額交易人未沖銷部位!$A$4:$O$499,4,FALSE)</f>
        <v>#N/A</v>
      </c>
      <c r="Y1729" s="40" t="e">
        <f>VLOOKUP($B1729,期貨大額交易人未沖銷部位!$A$4:$O$499,7,FALSE)</f>
        <v>#N/A</v>
      </c>
      <c r="Z1729" s="40" t="e">
        <f>VLOOKUP($B1729,期貨大額交易人未沖銷部位!$A$4:$O$499,10,FALSE)</f>
        <v>#N/A</v>
      </c>
      <c r="AA1729" s="40" t="e">
        <f>VLOOKUP($B1729,期貨大額交易人未沖銷部位!$A$4:$O$499,13,FALSE)</f>
        <v>#N/A</v>
      </c>
      <c r="AB1729" s="40" t="e">
        <f>VLOOKUP($B1729,期貨大額交易人未沖銷部位!$A$4:$O$499,14,FALSE)</f>
        <v>#N/A</v>
      </c>
      <c r="AC1729" s="40" t="e">
        <f>VLOOKUP($B1729,期貨大額交易人未沖銷部位!$A$4:$O$499,15,FALSE)</f>
        <v>#N/A</v>
      </c>
      <c r="AD1729" s="33" t="e">
        <f>VLOOKUP($B1729,三大美股走勢!$A$4:$J$495,4,FALSE)</f>
        <v>#N/A</v>
      </c>
      <c r="AE1729" s="33" t="e">
        <f>VLOOKUP($B1729,三大美股走勢!$A$4:$J$495,7,FALSE)</f>
        <v>#N/A</v>
      </c>
      <c r="AF1729" s="33" t="e">
        <f>VLOOKUP($B1729,三大美股走勢!$A$4:$J$495,10,FALSE)</f>
        <v>#N/A</v>
      </c>
    </row>
    <row r="1730" spans="2:32">
      <c r="B1730" s="32">
        <v>44509</v>
      </c>
      <c r="C1730" s="33" t="e">
        <f>VLOOKUP($B1730,大盤與近月台指!$A$4:$I$499,2,FALSE)</f>
        <v>#N/A</v>
      </c>
      <c r="D1730" s="34" t="e">
        <f>VLOOKUP($B1730,大盤與近月台指!$A$4:$I$499,3,FALSE)</f>
        <v>#N/A</v>
      </c>
      <c r="E1730" s="35" t="e">
        <f>VLOOKUP($B1730,大盤與近月台指!$A$4:$I$499,4,FALSE)</f>
        <v>#N/A</v>
      </c>
      <c r="F1730" s="33" t="e">
        <f>VLOOKUP($B1730,大盤與近月台指!$A$4:$I$499,5,FALSE)</f>
        <v>#N/A</v>
      </c>
      <c r="G1730" s="49" t="e">
        <f>VLOOKUP($B1730,三大法人買賣超!$A$4:$I$500,3,FALSE)</f>
        <v>#N/A</v>
      </c>
      <c r="H1730" s="34" t="e">
        <f>VLOOKUP($B1730,三大法人買賣超!$A$4:$I$500,5,FALSE)</f>
        <v>#N/A</v>
      </c>
      <c r="I1730" s="27" t="e">
        <f>VLOOKUP($B1730,三大法人買賣超!$A$4:$I$500,7,FALSE)</f>
        <v>#N/A</v>
      </c>
      <c r="J1730" s="27" t="e">
        <f>VLOOKUP($B1730,三大法人買賣超!$A$4:$I$500,9,FALSE)</f>
        <v>#N/A</v>
      </c>
      <c r="K1730" s="37">
        <f>新台幣匯率美元指數!B1731</f>
        <v>0</v>
      </c>
      <c r="L1730" s="38">
        <f>新台幣匯率美元指數!C1731</f>
        <v>0</v>
      </c>
      <c r="M1730" s="39">
        <f>新台幣匯率美元指數!D1731</f>
        <v>0</v>
      </c>
      <c r="N1730" s="27" t="e">
        <f>VLOOKUP($B1730,外資期貨未平倉口數!$A$4:$M$499,4,FALSE)</f>
        <v>#N/A</v>
      </c>
      <c r="O1730" s="27" t="e">
        <f>VLOOKUP($B1730,外資期貨未平倉口數!$A$4:$M$499,9,FALSE)</f>
        <v>#N/A</v>
      </c>
      <c r="P1730" s="27" t="e">
        <f>VLOOKUP($B1730,外資期貨未平倉口數!$A$4:$M$499,10,FALSE)</f>
        <v>#N/A</v>
      </c>
      <c r="Q1730" s="27" t="e">
        <f>VLOOKUP($B1730,外資期貨未平倉口數!$A$4:$M$499,11,FALSE)</f>
        <v>#N/A</v>
      </c>
      <c r="R1730" s="64" t="e">
        <f>VLOOKUP($B1730,選擇權未平倉餘額!$A$4:$I$500,6,FALSE)</f>
        <v>#N/A</v>
      </c>
      <c r="S1730" s="64" t="e">
        <f>VLOOKUP($B1730,選擇權未平倉餘額!$A$4:$I$500,7,FALSE)</f>
        <v>#N/A</v>
      </c>
      <c r="T1730" s="64" t="e">
        <f>VLOOKUP($B1730,選擇權未平倉餘額!$A$4:$I$500,8,FALSE)</f>
        <v>#N/A</v>
      </c>
      <c r="U1730" s="64" t="e">
        <f>VLOOKUP($B1730,選擇權未平倉餘額!$A$4:$I$500,9,FALSE)</f>
        <v>#N/A</v>
      </c>
      <c r="V1730" s="39" t="e">
        <f>VLOOKUP($B1730,臺指選擇權P_C_Ratios!$A$4:$C$500,3,FALSE)</f>
        <v>#N/A</v>
      </c>
      <c r="W1730" s="41" t="e">
        <f>VLOOKUP($B1730,散戶多空比!$A$6:$L$500,12,FALSE)</f>
        <v>#N/A</v>
      </c>
      <c r="X1730" s="40" t="e">
        <f>VLOOKUP($B1730,期貨大額交易人未沖銷部位!$A$4:$O$499,4,FALSE)</f>
        <v>#N/A</v>
      </c>
      <c r="Y1730" s="40" t="e">
        <f>VLOOKUP($B1730,期貨大額交易人未沖銷部位!$A$4:$O$499,7,FALSE)</f>
        <v>#N/A</v>
      </c>
      <c r="Z1730" s="40" t="e">
        <f>VLOOKUP($B1730,期貨大額交易人未沖銷部位!$A$4:$O$499,10,FALSE)</f>
        <v>#N/A</v>
      </c>
      <c r="AA1730" s="40" t="e">
        <f>VLOOKUP($B1730,期貨大額交易人未沖銷部位!$A$4:$O$499,13,FALSE)</f>
        <v>#N/A</v>
      </c>
      <c r="AB1730" s="40" t="e">
        <f>VLOOKUP($B1730,期貨大額交易人未沖銷部位!$A$4:$O$499,14,FALSE)</f>
        <v>#N/A</v>
      </c>
      <c r="AC1730" s="40" t="e">
        <f>VLOOKUP($B1730,期貨大額交易人未沖銷部位!$A$4:$O$499,15,FALSE)</f>
        <v>#N/A</v>
      </c>
      <c r="AD1730" s="33" t="e">
        <f>VLOOKUP($B1730,三大美股走勢!$A$4:$J$495,4,FALSE)</f>
        <v>#N/A</v>
      </c>
      <c r="AE1730" s="33" t="e">
        <f>VLOOKUP($B1730,三大美股走勢!$A$4:$J$495,7,FALSE)</f>
        <v>#N/A</v>
      </c>
      <c r="AF1730" s="33" t="e">
        <f>VLOOKUP($B1730,三大美股走勢!$A$4:$J$495,10,FALSE)</f>
        <v>#N/A</v>
      </c>
    </row>
    <row r="1731" spans="2:32">
      <c r="B1731" s="32">
        <v>44510</v>
      </c>
      <c r="C1731" s="33" t="e">
        <f>VLOOKUP($B1731,大盤與近月台指!$A$4:$I$499,2,FALSE)</f>
        <v>#N/A</v>
      </c>
      <c r="D1731" s="34" t="e">
        <f>VLOOKUP($B1731,大盤與近月台指!$A$4:$I$499,3,FALSE)</f>
        <v>#N/A</v>
      </c>
      <c r="E1731" s="35" t="e">
        <f>VLOOKUP($B1731,大盤與近月台指!$A$4:$I$499,4,FALSE)</f>
        <v>#N/A</v>
      </c>
      <c r="F1731" s="33" t="e">
        <f>VLOOKUP($B1731,大盤與近月台指!$A$4:$I$499,5,FALSE)</f>
        <v>#N/A</v>
      </c>
      <c r="G1731" s="49" t="e">
        <f>VLOOKUP($B1731,三大法人買賣超!$A$4:$I$500,3,FALSE)</f>
        <v>#N/A</v>
      </c>
      <c r="H1731" s="34" t="e">
        <f>VLOOKUP($B1731,三大法人買賣超!$A$4:$I$500,5,FALSE)</f>
        <v>#N/A</v>
      </c>
      <c r="I1731" s="27" t="e">
        <f>VLOOKUP($B1731,三大法人買賣超!$A$4:$I$500,7,FALSE)</f>
        <v>#N/A</v>
      </c>
      <c r="J1731" s="27" t="e">
        <f>VLOOKUP($B1731,三大法人買賣超!$A$4:$I$500,9,FALSE)</f>
        <v>#N/A</v>
      </c>
      <c r="K1731" s="37">
        <f>新台幣匯率美元指數!B1732</f>
        <v>0</v>
      </c>
      <c r="L1731" s="38">
        <f>新台幣匯率美元指數!C1732</f>
        <v>0</v>
      </c>
      <c r="M1731" s="39">
        <f>新台幣匯率美元指數!D1732</f>
        <v>0</v>
      </c>
      <c r="N1731" s="27" t="e">
        <f>VLOOKUP($B1731,外資期貨未平倉口數!$A$4:$M$499,4,FALSE)</f>
        <v>#N/A</v>
      </c>
      <c r="O1731" s="27" t="e">
        <f>VLOOKUP($B1731,外資期貨未平倉口數!$A$4:$M$499,9,FALSE)</f>
        <v>#N/A</v>
      </c>
      <c r="P1731" s="27" t="e">
        <f>VLOOKUP($B1731,外資期貨未平倉口數!$A$4:$M$499,10,FALSE)</f>
        <v>#N/A</v>
      </c>
      <c r="Q1731" s="27" t="e">
        <f>VLOOKUP($B1731,外資期貨未平倉口數!$A$4:$M$499,11,FALSE)</f>
        <v>#N/A</v>
      </c>
      <c r="R1731" s="64" t="e">
        <f>VLOOKUP($B1731,選擇權未平倉餘額!$A$4:$I$500,6,FALSE)</f>
        <v>#N/A</v>
      </c>
      <c r="S1731" s="64" t="e">
        <f>VLOOKUP($B1731,選擇權未平倉餘額!$A$4:$I$500,7,FALSE)</f>
        <v>#N/A</v>
      </c>
      <c r="T1731" s="64" t="e">
        <f>VLOOKUP($B1731,選擇權未平倉餘額!$A$4:$I$500,8,FALSE)</f>
        <v>#N/A</v>
      </c>
      <c r="U1731" s="64" t="e">
        <f>VLOOKUP($B1731,選擇權未平倉餘額!$A$4:$I$500,9,FALSE)</f>
        <v>#N/A</v>
      </c>
      <c r="V1731" s="39" t="e">
        <f>VLOOKUP($B1731,臺指選擇權P_C_Ratios!$A$4:$C$500,3,FALSE)</f>
        <v>#N/A</v>
      </c>
      <c r="W1731" s="41" t="e">
        <f>VLOOKUP($B1731,散戶多空比!$A$6:$L$500,12,FALSE)</f>
        <v>#N/A</v>
      </c>
      <c r="X1731" s="40" t="e">
        <f>VLOOKUP($B1731,期貨大額交易人未沖銷部位!$A$4:$O$499,4,FALSE)</f>
        <v>#N/A</v>
      </c>
      <c r="Y1731" s="40" t="e">
        <f>VLOOKUP($B1731,期貨大額交易人未沖銷部位!$A$4:$O$499,7,FALSE)</f>
        <v>#N/A</v>
      </c>
      <c r="Z1731" s="40" t="e">
        <f>VLOOKUP($B1731,期貨大額交易人未沖銷部位!$A$4:$O$499,10,FALSE)</f>
        <v>#N/A</v>
      </c>
      <c r="AA1731" s="40" t="e">
        <f>VLOOKUP($B1731,期貨大額交易人未沖銷部位!$A$4:$O$499,13,FALSE)</f>
        <v>#N/A</v>
      </c>
      <c r="AB1731" s="40" t="e">
        <f>VLOOKUP($B1731,期貨大額交易人未沖銷部位!$A$4:$O$499,14,FALSE)</f>
        <v>#N/A</v>
      </c>
      <c r="AC1731" s="40" t="e">
        <f>VLOOKUP($B1731,期貨大額交易人未沖銷部位!$A$4:$O$499,15,FALSE)</f>
        <v>#N/A</v>
      </c>
      <c r="AD1731" s="33" t="e">
        <f>VLOOKUP($B1731,三大美股走勢!$A$4:$J$495,4,FALSE)</f>
        <v>#N/A</v>
      </c>
      <c r="AE1731" s="33" t="e">
        <f>VLOOKUP($B1731,三大美股走勢!$A$4:$J$495,7,FALSE)</f>
        <v>#N/A</v>
      </c>
      <c r="AF1731" s="33" t="e">
        <f>VLOOKUP($B1731,三大美股走勢!$A$4:$J$495,10,FALSE)</f>
        <v>#N/A</v>
      </c>
    </row>
    <row r="1732" spans="2:32">
      <c r="B1732" s="32">
        <v>44511</v>
      </c>
      <c r="C1732" s="33" t="e">
        <f>VLOOKUP($B1732,大盤與近月台指!$A$4:$I$499,2,FALSE)</f>
        <v>#N/A</v>
      </c>
      <c r="D1732" s="34" t="e">
        <f>VLOOKUP($B1732,大盤與近月台指!$A$4:$I$499,3,FALSE)</f>
        <v>#N/A</v>
      </c>
      <c r="E1732" s="35" t="e">
        <f>VLOOKUP($B1732,大盤與近月台指!$A$4:$I$499,4,FALSE)</f>
        <v>#N/A</v>
      </c>
      <c r="F1732" s="33" t="e">
        <f>VLOOKUP($B1732,大盤與近月台指!$A$4:$I$499,5,FALSE)</f>
        <v>#N/A</v>
      </c>
      <c r="G1732" s="49" t="e">
        <f>VLOOKUP($B1732,三大法人買賣超!$A$4:$I$500,3,FALSE)</f>
        <v>#N/A</v>
      </c>
      <c r="H1732" s="34" t="e">
        <f>VLOOKUP($B1732,三大法人買賣超!$A$4:$I$500,5,FALSE)</f>
        <v>#N/A</v>
      </c>
      <c r="I1732" s="27" t="e">
        <f>VLOOKUP($B1732,三大法人買賣超!$A$4:$I$500,7,FALSE)</f>
        <v>#N/A</v>
      </c>
      <c r="J1732" s="27" t="e">
        <f>VLOOKUP($B1732,三大法人買賣超!$A$4:$I$500,9,FALSE)</f>
        <v>#N/A</v>
      </c>
      <c r="K1732" s="37">
        <f>新台幣匯率美元指數!B1733</f>
        <v>0</v>
      </c>
      <c r="L1732" s="38">
        <f>新台幣匯率美元指數!C1733</f>
        <v>0</v>
      </c>
      <c r="M1732" s="39">
        <f>新台幣匯率美元指數!D1733</f>
        <v>0</v>
      </c>
      <c r="N1732" s="27" t="e">
        <f>VLOOKUP($B1732,外資期貨未平倉口數!$A$4:$M$499,4,FALSE)</f>
        <v>#N/A</v>
      </c>
      <c r="O1732" s="27" t="e">
        <f>VLOOKUP($B1732,外資期貨未平倉口數!$A$4:$M$499,9,FALSE)</f>
        <v>#N/A</v>
      </c>
      <c r="P1732" s="27" t="e">
        <f>VLOOKUP($B1732,外資期貨未平倉口數!$A$4:$M$499,10,FALSE)</f>
        <v>#N/A</v>
      </c>
      <c r="Q1732" s="27" t="e">
        <f>VLOOKUP($B1732,外資期貨未平倉口數!$A$4:$M$499,11,FALSE)</f>
        <v>#N/A</v>
      </c>
      <c r="R1732" s="64" t="e">
        <f>VLOOKUP($B1732,選擇權未平倉餘額!$A$4:$I$500,6,FALSE)</f>
        <v>#N/A</v>
      </c>
      <c r="S1732" s="64" t="e">
        <f>VLOOKUP($B1732,選擇權未平倉餘額!$A$4:$I$500,7,FALSE)</f>
        <v>#N/A</v>
      </c>
      <c r="T1732" s="64" t="e">
        <f>VLOOKUP($B1732,選擇權未平倉餘額!$A$4:$I$500,8,FALSE)</f>
        <v>#N/A</v>
      </c>
      <c r="U1732" s="64" t="e">
        <f>VLOOKUP($B1732,選擇權未平倉餘額!$A$4:$I$500,9,FALSE)</f>
        <v>#N/A</v>
      </c>
      <c r="V1732" s="39" t="e">
        <f>VLOOKUP($B1732,臺指選擇權P_C_Ratios!$A$4:$C$500,3,FALSE)</f>
        <v>#N/A</v>
      </c>
      <c r="W1732" s="41" t="e">
        <f>VLOOKUP($B1732,散戶多空比!$A$6:$L$500,12,FALSE)</f>
        <v>#N/A</v>
      </c>
      <c r="X1732" s="40" t="e">
        <f>VLOOKUP($B1732,期貨大額交易人未沖銷部位!$A$4:$O$499,4,FALSE)</f>
        <v>#N/A</v>
      </c>
      <c r="Y1732" s="40" t="e">
        <f>VLOOKUP($B1732,期貨大額交易人未沖銷部位!$A$4:$O$499,7,FALSE)</f>
        <v>#N/A</v>
      </c>
      <c r="Z1732" s="40" t="e">
        <f>VLOOKUP($B1732,期貨大額交易人未沖銷部位!$A$4:$O$499,10,FALSE)</f>
        <v>#N/A</v>
      </c>
      <c r="AA1732" s="40" t="e">
        <f>VLOOKUP($B1732,期貨大額交易人未沖銷部位!$A$4:$O$499,13,FALSE)</f>
        <v>#N/A</v>
      </c>
      <c r="AB1732" s="40" t="e">
        <f>VLOOKUP($B1732,期貨大額交易人未沖銷部位!$A$4:$O$499,14,FALSE)</f>
        <v>#N/A</v>
      </c>
      <c r="AC1732" s="40" t="e">
        <f>VLOOKUP($B1732,期貨大額交易人未沖銷部位!$A$4:$O$499,15,FALSE)</f>
        <v>#N/A</v>
      </c>
      <c r="AD1732" s="33" t="e">
        <f>VLOOKUP($B1732,三大美股走勢!$A$4:$J$495,4,FALSE)</f>
        <v>#N/A</v>
      </c>
      <c r="AE1732" s="33" t="e">
        <f>VLOOKUP($B1732,三大美股走勢!$A$4:$J$495,7,FALSE)</f>
        <v>#N/A</v>
      </c>
      <c r="AF1732" s="33" t="e">
        <f>VLOOKUP($B1732,三大美股走勢!$A$4:$J$495,10,FALSE)</f>
        <v>#N/A</v>
      </c>
    </row>
    <row r="1733" spans="2:32">
      <c r="B1733" s="32">
        <v>44512</v>
      </c>
      <c r="C1733" s="33" t="e">
        <f>VLOOKUP($B1733,大盤與近月台指!$A$4:$I$499,2,FALSE)</f>
        <v>#N/A</v>
      </c>
      <c r="D1733" s="34" t="e">
        <f>VLOOKUP($B1733,大盤與近月台指!$A$4:$I$499,3,FALSE)</f>
        <v>#N/A</v>
      </c>
      <c r="E1733" s="35" t="e">
        <f>VLOOKUP($B1733,大盤與近月台指!$A$4:$I$499,4,FALSE)</f>
        <v>#N/A</v>
      </c>
      <c r="F1733" s="33" t="e">
        <f>VLOOKUP($B1733,大盤與近月台指!$A$4:$I$499,5,FALSE)</f>
        <v>#N/A</v>
      </c>
      <c r="G1733" s="49" t="e">
        <f>VLOOKUP($B1733,三大法人買賣超!$A$4:$I$500,3,FALSE)</f>
        <v>#N/A</v>
      </c>
      <c r="H1733" s="34" t="e">
        <f>VLOOKUP($B1733,三大法人買賣超!$A$4:$I$500,5,FALSE)</f>
        <v>#N/A</v>
      </c>
      <c r="I1733" s="27" t="e">
        <f>VLOOKUP($B1733,三大法人買賣超!$A$4:$I$500,7,FALSE)</f>
        <v>#N/A</v>
      </c>
      <c r="J1733" s="27" t="e">
        <f>VLOOKUP($B1733,三大法人買賣超!$A$4:$I$500,9,FALSE)</f>
        <v>#N/A</v>
      </c>
      <c r="K1733" s="37">
        <f>新台幣匯率美元指數!B1734</f>
        <v>0</v>
      </c>
      <c r="L1733" s="38">
        <f>新台幣匯率美元指數!C1734</f>
        <v>0</v>
      </c>
      <c r="M1733" s="39">
        <f>新台幣匯率美元指數!D1734</f>
        <v>0</v>
      </c>
      <c r="N1733" s="27" t="e">
        <f>VLOOKUP($B1733,外資期貨未平倉口數!$A$4:$M$499,4,FALSE)</f>
        <v>#N/A</v>
      </c>
      <c r="O1733" s="27" t="e">
        <f>VLOOKUP($B1733,外資期貨未平倉口數!$A$4:$M$499,9,FALSE)</f>
        <v>#N/A</v>
      </c>
      <c r="P1733" s="27" t="e">
        <f>VLOOKUP($B1733,外資期貨未平倉口數!$A$4:$M$499,10,FALSE)</f>
        <v>#N/A</v>
      </c>
      <c r="Q1733" s="27" t="e">
        <f>VLOOKUP($B1733,外資期貨未平倉口數!$A$4:$M$499,11,FALSE)</f>
        <v>#N/A</v>
      </c>
      <c r="R1733" s="64" t="e">
        <f>VLOOKUP($B1733,選擇權未平倉餘額!$A$4:$I$500,6,FALSE)</f>
        <v>#N/A</v>
      </c>
      <c r="S1733" s="64" t="e">
        <f>VLOOKUP($B1733,選擇權未平倉餘額!$A$4:$I$500,7,FALSE)</f>
        <v>#N/A</v>
      </c>
      <c r="T1733" s="64" t="e">
        <f>VLOOKUP($B1733,選擇權未平倉餘額!$A$4:$I$500,8,FALSE)</f>
        <v>#N/A</v>
      </c>
      <c r="U1733" s="64" t="e">
        <f>VLOOKUP($B1733,選擇權未平倉餘額!$A$4:$I$500,9,FALSE)</f>
        <v>#N/A</v>
      </c>
      <c r="V1733" s="39" t="e">
        <f>VLOOKUP($B1733,臺指選擇權P_C_Ratios!$A$4:$C$500,3,FALSE)</f>
        <v>#N/A</v>
      </c>
      <c r="W1733" s="41" t="e">
        <f>VLOOKUP($B1733,散戶多空比!$A$6:$L$500,12,FALSE)</f>
        <v>#N/A</v>
      </c>
      <c r="X1733" s="40" t="e">
        <f>VLOOKUP($B1733,期貨大額交易人未沖銷部位!$A$4:$O$499,4,FALSE)</f>
        <v>#N/A</v>
      </c>
      <c r="Y1733" s="40" t="e">
        <f>VLOOKUP($B1733,期貨大額交易人未沖銷部位!$A$4:$O$499,7,FALSE)</f>
        <v>#N/A</v>
      </c>
      <c r="Z1733" s="40" t="e">
        <f>VLOOKUP($B1733,期貨大額交易人未沖銷部位!$A$4:$O$499,10,FALSE)</f>
        <v>#N/A</v>
      </c>
      <c r="AA1733" s="40" t="e">
        <f>VLOOKUP($B1733,期貨大額交易人未沖銷部位!$A$4:$O$499,13,FALSE)</f>
        <v>#N/A</v>
      </c>
      <c r="AB1733" s="40" t="e">
        <f>VLOOKUP($B1733,期貨大額交易人未沖銷部位!$A$4:$O$499,14,FALSE)</f>
        <v>#N/A</v>
      </c>
      <c r="AC1733" s="40" t="e">
        <f>VLOOKUP($B1733,期貨大額交易人未沖銷部位!$A$4:$O$499,15,FALSE)</f>
        <v>#N/A</v>
      </c>
      <c r="AD1733" s="33" t="e">
        <f>VLOOKUP($B1733,三大美股走勢!$A$4:$J$495,4,FALSE)</f>
        <v>#N/A</v>
      </c>
      <c r="AE1733" s="33" t="e">
        <f>VLOOKUP($B1733,三大美股走勢!$A$4:$J$495,7,FALSE)</f>
        <v>#N/A</v>
      </c>
      <c r="AF1733" s="33" t="e">
        <f>VLOOKUP($B1733,三大美股走勢!$A$4:$J$495,10,FALSE)</f>
        <v>#N/A</v>
      </c>
    </row>
    <row r="1734" spans="2:32">
      <c r="B1734" s="32">
        <v>44513</v>
      </c>
      <c r="C1734" s="33" t="e">
        <f>VLOOKUP($B1734,大盤與近月台指!$A$4:$I$499,2,FALSE)</f>
        <v>#N/A</v>
      </c>
      <c r="D1734" s="34" t="e">
        <f>VLOOKUP($B1734,大盤與近月台指!$A$4:$I$499,3,FALSE)</f>
        <v>#N/A</v>
      </c>
      <c r="E1734" s="35" t="e">
        <f>VLOOKUP($B1734,大盤與近月台指!$A$4:$I$499,4,FALSE)</f>
        <v>#N/A</v>
      </c>
      <c r="F1734" s="33" t="e">
        <f>VLOOKUP($B1734,大盤與近月台指!$A$4:$I$499,5,FALSE)</f>
        <v>#N/A</v>
      </c>
      <c r="G1734" s="49" t="e">
        <f>VLOOKUP($B1734,三大法人買賣超!$A$4:$I$500,3,FALSE)</f>
        <v>#N/A</v>
      </c>
      <c r="H1734" s="34" t="e">
        <f>VLOOKUP($B1734,三大法人買賣超!$A$4:$I$500,5,FALSE)</f>
        <v>#N/A</v>
      </c>
      <c r="I1734" s="27" t="e">
        <f>VLOOKUP($B1734,三大法人買賣超!$A$4:$I$500,7,FALSE)</f>
        <v>#N/A</v>
      </c>
      <c r="J1734" s="27" t="e">
        <f>VLOOKUP($B1734,三大法人買賣超!$A$4:$I$500,9,FALSE)</f>
        <v>#N/A</v>
      </c>
      <c r="K1734" s="37">
        <f>新台幣匯率美元指數!B1735</f>
        <v>0</v>
      </c>
      <c r="L1734" s="38">
        <f>新台幣匯率美元指數!C1735</f>
        <v>0</v>
      </c>
      <c r="M1734" s="39">
        <f>新台幣匯率美元指數!D1735</f>
        <v>0</v>
      </c>
      <c r="N1734" s="27" t="e">
        <f>VLOOKUP($B1734,外資期貨未平倉口數!$A$4:$M$499,4,FALSE)</f>
        <v>#N/A</v>
      </c>
      <c r="O1734" s="27" t="e">
        <f>VLOOKUP($B1734,外資期貨未平倉口數!$A$4:$M$499,9,FALSE)</f>
        <v>#N/A</v>
      </c>
      <c r="P1734" s="27" t="e">
        <f>VLOOKUP($B1734,外資期貨未平倉口數!$A$4:$M$499,10,FALSE)</f>
        <v>#N/A</v>
      </c>
      <c r="Q1734" s="27" t="e">
        <f>VLOOKUP($B1734,外資期貨未平倉口數!$A$4:$M$499,11,FALSE)</f>
        <v>#N/A</v>
      </c>
      <c r="R1734" s="64" t="e">
        <f>VLOOKUP($B1734,選擇權未平倉餘額!$A$4:$I$500,6,FALSE)</f>
        <v>#N/A</v>
      </c>
      <c r="S1734" s="64" t="e">
        <f>VLOOKUP($B1734,選擇權未平倉餘額!$A$4:$I$500,7,FALSE)</f>
        <v>#N/A</v>
      </c>
      <c r="T1734" s="64" t="e">
        <f>VLOOKUP($B1734,選擇權未平倉餘額!$A$4:$I$500,8,FALSE)</f>
        <v>#N/A</v>
      </c>
      <c r="U1734" s="64" t="e">
        <f>VLOOKUP($B1734,選擇權未平倉餘額!$A$4:$I$500,9,FALSE)</f>
        <v>#N/A</v>
      </c>
      <c r="V1734" s="39" t="e">
        <f>VLOOKUP($B1734,臺指選擇權P_C_Ratios!$A$4:$C$500,3,FALSE)</f>
        <v>#N/A</v>
      </c>
      <c r="W1734" s="41" t="e">
        <f>VLOOKUP($B1734,散戶多空比!$A$6:$L$500,12,FALSE)</f>
        <v>#N/A</v>
      </c>
      <c r="X1734" s="40" t="e">
        <f>VLOOKUP($B1734,期貨大額交易人未沖銷部位!$A$4:$O$499,4,FALSE)</f>
        <v>#N/A</v>
      </c>
      <c r="Y1734" s="40" t="e">
        <f>VLOOKUP($B1734,期貨大額交易人未沖銷部位!$A$4:$O$499,7,FALSE)</f>
        <v>#N/A</v>
      </c>
      <c r="Z1734" s="40" t="e">
        <f>VLOOKUP($B1734,期貨大額交易人未沖銷部位!$A$4:$O$499,10,FALSE)</f>
        <v>#N/A</v>
      </c>
      <c r="AA1734" s="40" t="e">
        <f>VLOOKUP($B1734,期貨大額交易人未沖銷部位!$A$4:$O$499,13,FALSE)</f>
        <v>#N/A</v>
      </c>
      <c r="AB1734" s="40" t="e">
        <f>VLOOKUP($B1734,期貨大額交易人未沖銷部位!$A$4:$O$499,14,FALSE)</f>
        <v>#N/A</v>
      </c>
      <c r="AC1734" s="40" t="e">
        <f>VLOOKUP($B1734,期貨大額交易人未沖銷部位!$A$4:$O$499,15,FALSE)</f>
        <v>#N/A</v>
      </c>
      <c r="AD1734" s="33" t="e">
        <f>VLOOKUP($B1734,三大美股走勢!$A$4:$J$495,4,FALSE)</f>
        <v>#N/A</v>
      </c>
      <c r="AE1734" s="33" t="e">
        <f>VLOOKUP($B1734,三大美股走勢!$A$4:$J$495,7,FALSE)</f>
        <v>#N/A</v>
      </c>
      <c r="AF1734" s="33" t="e">
        <f>VLOOKUP($B1734,三大美股走勢!$A$4:$J$495,10,FALSE)</f>
        <v>#N/A</v>
      </c>
    </row>
    <row r="1735" spans="2:32">
      <c r="B1735" s="32">
        <v>44514</v>
      </c>
      <c r="C1735" s="33" t="e">
        <f>VLOOKUP($B1735,大盤與近月台指!$A$4:$I$499,2,FALSE)</f>
        <v>#N/A</v>
      </c>
      <c r="D1735" s="34" t="e">
        <f>VLOOKUP($B1735,大盤與近月台指!$A$4:$I$499,3,FALSE)</f>
        <v>#N/A</v>
      </c>
      <c r="E1735" s="35" t="e">
        <f>VLOOKUP($B1735,大盤與近月台指!$A$4:$I$499,4,FALSE)</f>
        <v>#N/A</v>
      </c>
      <c r="F1735" s="33" t="e">
        <f>VLOOKUP($B1735,大盤與近月台指!$A$4:$I$499,5,FALSE)</f>
        <v>#N/A</v>
      </c>
      <c r="G1735" s="49" t="e">
        <f>VLOOKUP($B1735,三大法人買賣超!$A$4:$I$500,3,FALSE)</f>
        <v>#N/A</v>
      </c>
      <c r="H1735" s="34" t="e">
        <f>VLOOKUP($B1735,三大法人買賣超!$A$4:$I$500,5,FALSE)</f>
        <v>#N/A</v>
      </c>
      <c r="I1735" s="27" t="e">
        <f>VLOOKUP($B1735,三大法人買賣超!$A$4:$I$500,7,FALSE)</f>
        <v>#N/A</v>
      </c>
      <c r="J1735" s="27" t="e">
        <f>VLOOKUP($B1735,三大法人買賣超!$A$4:$I$500,9,FALSE)</f>
        <v>#N/A</v>
      </c>
      <c r="K1735" s="37">
        <f>新台幣匯率美元指數!B1736</f>
        <v>0</v>
      </c>
      <c r="L1735" s="38">
        <f>新台幣匯率美元指數!C1736</f>
        <v>0</v>
      </c>
      <c r="M1735" s="39">
        <f>新台幣匯率美元指數!D1736</f>
        <v>0</v>
      </c>
      <c r="N1735" s="27" t="e">
        <f>VLOOKUP($B1735,外資期貨未平倉口數!$A$4:$M$499,4,FALSE)</f>
        <v>#N/A</v>
      </c>
      <c r="O1735" s="27" t="e">
        <f>VLOOKUP($B1735,外資期貨未平倉口數!$A$4:$M$499,9,FALSE)</f>
        <v>#N/A</v>
      </c>
      <c r="P1735" s="27" t="e">
        <f>VLOOKUP($B1735,外資期貨未平倉口數!$A$4:$M$499,10,FALSE)</f>
        <v>#N/A</v>
      </c>
      <c r="Q1735" s="27" t="e">
        <f>VLOOKUP($B1735,外資期貨未平倉口數!$A$4:$M$499,11,FALSE)</f>
        <v>#N/A</v>
      </c>
      <c r="R1735" s="64" t="e">
        <f>VLOOKUP($B1735,選擇權未平倉餘額!$A$4:$I$500,6,FALSE)</f>
        <v>#N/A</v>
      </c>
      <c r="S1735" s="64" t="e">
        <f>VLOOKUP($B1735,選擇權未平倉餘額!$A$4:$I$500,7,FALSE)</f>
        <v>#N/A</v>
      </c>
      <c r="T1735" s="64" t="e">
        <f>VLOOKUP($B1735,選擇權未平倉餘額!$A$4:$I$500,8,FALSE)</f>
        <v>#N/A</v>
      </c>
      <c r="U1735" s="64" t="e">
        <f>VLOOKUP($B1735,選擇權未平倉餘額!$A$4:$I$500,9,FALSE)</f>
        <v>#N/A</v>
      </c>
      <c r="V1735" s="39" t="e">
        <f>VLOOKUP($B1735,臺指選擇權P_C_Ratios!$A$4:$C$500,3,FALSE)</f>
        <v>#N/A</v>
      </c>
      <c r="W1735" s="41" t="e">
        <f>VLOOKUP($B1735,散戶多空比!$A$6:$L$500,12,FALSE)</f>
        <v>#N/A</v>
      </c>
      <c r="X1735" s="40" t="e">
        <f>VLOOKUP($B1735,期貨大額交易人未沖銷部位!$A$4:$O$499,4,FALSE)</f>
        <v>#N/A</v>
      </c>
      <c r="Y1735" s="40" t="e">
        <f>VLOOKUP($B1735,期貨大額交易人未沖銷部位!$A$4:$O$499,7,FALSE)</f>
        <v>#N/A</v>
      </c>
      <c r="Z1735" s="40" t="e">
        <f>VLOOKUP($B1735,期貨大額交易人未沖銷部位!$A$4:$O$499,10,FALSE)</f>
        <v>#N/A</v>
      </c>
      <c r="AA1735" s="40" t="e">
        <f>VLOOKUP($B1735,期貨大額交易人未沖銷部位!$A$4:$O$499,13,FALSE)</f>
        <v>#N/A</v>
      </c>
      <c r="AB1735" s="40" t="e">
        <f>VLOOKUP($B1735,期貨大額交易人未沖銷部位!$A$4:$O$499,14,FALSE)</f>
        <v>#N/A</v>
      </c>
      <c r="AC1735" s="40" t="e">
        <f>VLOOKUP($B1735,期貨大額交易人未沖銷部位!$A$4:$O$499,15,FALSE)</f>
        <v>#N/A</v>
      </c>
      <c r="AD1735" s="33" t="e">
        <f>VLOOKUP($B1735,三大美股走勢!$A$4:$J$495,4,FALSE)</f>
        <v>#N/A</v>
      </c>
      <c r="AE1735" s="33" t="e">
        <f>VLOOKUP($B1735,三大美股走勢!$A$4:$J$495,7,FALSE)</f>
        <v>#N/A</v>
      </c>
      <c r="AF1735" s="33" t="e">
        <f>VLOOKUP($B1735,三大美股走勢!$A$4:$J$495,10,FALSE)</f>
        <v>#N/A</v>
      </c>
    </row>
    <row r="1736" spans="2:32">
      <c r="B1736" s="32">
        <v>44515</v>
      </c>
      <c r="C1736" s="33" t="e">
        <f>VLOOKUP($B1736,大盤與近月台指!$A$4:$I$499,2,FALSE)</f>
        <v>#N/A</v>
      </c>
      <c r="D1736" s="34" t="e">
        <f>VLOOKUP($B1736,大盤與近月台指!$A$4:$I$499,3,FALSE)</f>
        <v>#N/A</v>
      </c>
      <c r="E1736" s="35" t="e">
        <f>VLOOKUP($B1736,大盤與近月台指!$A$4:$I$499,4,FALSE)</f>
        <v>#N/A</v>
      </c>
      <c r="F1736" s="33" t="e">
        <f>VLOOKUP($B1736,大盤與近月台指!$A$4:$I$499,5,FALSE)</f>
        <v>#N/A</v>
      </c>
      <c r="G1736" s="49" t="e">
        <f>VLOOKUP($B1736,三大法人買賣超!$A$4:$I$500,3,FALSE)</f>
        <v>#N/A</v>
      </c>
      <c r="H1736" s="34" t="e">
        <f>VLOOKUP($B1736,三大法人買賣超!$A$4:$I$500,5,FALSE)</f>
        <v>#N/A</v>
      </c>
      <c r="I1736" s="27" t="e">
        <f>VLOOKUP($B1736,三大法人買賣超!$A$4:$I$500,7,FALSE)</f>
        <v>#N/A</v>
      </c>
      <c r="J1736" s="27" t="e">
        <f>VLOOKUP($B1736,三大法人買賣超!$A$4:$I$500,9,FALSE)</f>
        <v>#N/A</v>
      </c>
      <c r="K1736" s="37">
        <f>新台幣匯率美元指數!B1737</f>
        <v>0</v>
      </c>
      <c r="L1736" s="38">
        <f>新台幣匯率美元指數!C1737</f>
        <v>0</v>
      </c>
      <c r="M1736" s="39">
        <f>新台幣匯率美元指數!D1737</f>
        <v>0</v>
      </c>
      <c r="N1736" s="27" t="e">
        <f>VLOOKUP($B1736,外資期貨未平倉口數!$A$4:$M$499,4,FALSE)</f>
        <v>#N/A</v>
      </c>
      <c r="O1736" s="27" t="e">
        <f>VLOOKUP($B1736,外資期貨未平倉口數!$A$4:$M$499,9,FALSE)</f>
        <v>#N/A</v>
      </c>
      <c r="P1736" s="27" t="e">
        <f>VLOOKUP($B1736,外資期貨未平倉口數!$A$4:$M$499,10,FALSE)</f>
        <v>#N/A</v>
      </c>
      <c r="Q1736" s="27" t="e">
        <f>VLOOKUP($B1736,外資期貨未平倉口數!$A$4:$M$499,11,FALSE)</f>
        <v>#N/A</v>
      </c>
      <c r="R1736" s="64" t="e">
        <f>VLOOKUP($B1736,選擇權未平倉餘額!$A$4:$I$500,6,FALSE)</f>
        <v>#N/A</v>
      </c>
      <c r="S1736" s="64" t="e">
        <f>VLOOKUP($B1736,選擇權未平倉餘額!$A$4:$I$500,7,FALSE)</f>
        <v>#N/A</v>
      </c>
      <c r="T1736" s="64" t="e">
        <f>VLOOKUP($B1736,選擇權未平倉餘額!$A$4:$I$500,8,FALSE)</f>
        <v>#N/A</v>
      </c>
      <c r="U1736" s="64" t="e">
        <f>VLOOKUP($B1736,選擇權未平倉餘額!$A$4:$I$500,9,FALSE)</f>
        <v>#N/A</v>
      </c>
      <c r="V1736" s="39" t="e">
        <f>VLOOKUP($B1736,臺指選擇權P_C_Ratios!$A$4:$C$500,3,FALSE)</f>
        <v>#N/A</v>
      </c>
      <c r="W1736" s="41" t="e">
        <f>VLOOKUP($B1736,散戶多空比!$A$6:$L$500,12,FALSE)</f>
        <v>#N/A</v>
      </c>
      <c r="X1736" s="40" t="e">
        <f>VLOOKUP($B1736,期貨大額交易人未沖銷部位!$A$4:$O$499,4,FALSE)</f>
        <v>#N/A</v>
      </c>
      <c r="Y1736" s="40" t="e">
        <f>VLOOKUP($B1736,期貨大額交易人未沖銷部位!$A$4:$O$499,7,FALSE)</f>
        <v>#N/A</v>
      </c>
      <c r="Z1736" s="40" t="e">
        <f>VLOOKUP($B1736,期貨大額交易人未沖銷部位!$A$4:$O$499,10,FALSE)</f>
        <v>#N/A</v>
      </c>
      <c r="AA1736" s="40" t="e">
        <f>VLOOKUP($B1736,期貨大額交易人未沖銷部位!$A$4:$O$499,13,FALSE)</f>
        <v>#N/A</v>
      </c>
      <c r="AB1736" s="40" t="e">
        <f>VLOOKUP($B1736,期貨大額交易人未沖銷部位!$A$4:$O$499,14,FALSE)</f>
        <v>#N/A</v>
      </c>
      <c r="AC1736" s="40" t="e">
        <f>VLOOKUP($B1736,期貨大額交易人未沖銷部位!$A$4:$O$499,15,FALSE)</f>
        <v>#N/A</v>
      </c>
      <c r="AD1736" s="33" t="e">
        <f>VLOOKUP($B1736,三大美股走勢!$A$4:$J$495,4,FALSE)</f>
        <v>#N/A</v>
      </c>
      <c r="AE1736" s="33" t="e">
        <f>VLOOKUP($B1736,三大美股走勢!$A$4:$J$495,7,FALSE)</f>
        <v>#N/A</v>
      </c>
      <c r="AF1736" s="33" t="e">
        <f>VLOOKUP($B1736,三大美股走勢!$A$4:$J$495,10,FALSE)</f>
        <v>#N/A</v>
      </c>
    </row>
    <row r="1737" spans="2:32">
      <c r="B1737" s="32">
        <v>44516</v>
      </c>
      <c r="C1737" s="33" t="e">
        <f>VLOOKUP($B1737,大盤與近月台指!$A$4:$I$499,2,FALSE)</f>
        <v>#N/A</v>
      </c>
      <c r="D1737" s="34" t="e">
        <f>VLOOKUP($B1737,大盤與近月台指!$A$4:$I$499,3,FALSE)</f>
        <v>#N/A</v>
      </c>
      <c r="E1737" s="35" t="e">
        <f>VLOOKUP($B1737,大盤與近月台指!$A$4:$I$499,4,FALSE)</f>
        <v>#N/A</v>
      </c>
      <c r="F1737" s="33" t="e">
        <f>VLOOKUP($B1737,大盤與近月台指!$A$4:$I$499,5,FALSE)</f>
        <v>#N/A</v>
      </c>
      <c r="G1737" s="49" t="e">
        <f>VLOOKUP($B1737,三大法人買賣超!$A$4:$I$500,3,FALSE)</f>
        <v>#N/A</v>
      </c>
      <c r="H1737" s="34" t="e">
        <f>VLOOKUP($B1737,三大法人買賣超!$A$4:$I$500,5,FALSE)</f>
        <v>#N/A</v>
      </c>
      <c r="I1737" s="27" t="e">
        <f>VLOOKUP($B1737,三大法人買賣超!$A$4:$I$500,7,FALSE)</f>
        <v>#N/A</v>
      </c>
      <c r="J1737" s="27" t="e">
        <f>VLOOKUP($B1737,三大法人買賣超!$A$4:$I$500,9,FALSE)</f>
        <v>#N/A</v>
      </c>
      <c r="K1737" s="37">
        <f>新台幣匯率美元指數!B1738</f>
        <v>0</v>
      </c>
      <c r="L1737" s="38">
        <f>新台幣匯率美元指數!C1738</f>
        <v>0</v>
      </c>
      <c r="M1737" s="39">
        <f>新台幣匯率美元指數!D1738</f>
        <v>0</v>
      </c>
      <c r="N1737" s="27" t="e">
        <f>VLOOKUP($B1737,外資期貨未平倉口數!$A$4:$M$499,4,FALSE)</f>
        <v>#N/A</v>
      </c>
      <c r="O1737" s="27" t="e">
        <f>VLOOKUP($B1737,外資期貨未平倉口數!$A$4:$M$499,9,FALSE)</f>
        <v>#N/A</v>
      </c>
      <c r="P1737" s="27" t="e">
        <f>VLOOKUP($B1737,外資期貨未平倉口數!$A$4:$M$499,10,FALSE)</f>
        <v>#N/A</v>
      </c>
      <c r="Q1737" s="27" t="e">
        <f>VLOOKUP($B1737,外資期貨未平倉口數!$A$4:$M$499,11,FALSE)</f>
        <v>#N/A</v>
      </c>
      <c r="R1737" s="64" t="e">
        <f>VLOOKUP($B1737,選擇權未平倉餘額!$A$4:$I$500,6,FALSE)</f>
        <v>#N/A</v>
      </c>
      <c r="S1737" s="64" t="e">
        <f>VLOOKUP($B1737,選擇權未平倉餘額!$A$4:$I$500,7,FALSE)</f>
        <v>#N/A</v>
      </c>
      <c r="T1737" s="64" t="e">
        <f>VLOOKUP($B1737,選擇權未平倉餘額!$A$4:$I$500,8,FALSE)</f>
        <v>#N/A</v>
      </c>
      <c r="U1737" s="64" t="e">
        <f>VLOOKUP($B1737,選擇權未平倉餘額!$A$4:$I$500,9,FALSE)</f>
        <v>#N/A</v>
      </c>
      <c r="V1737" s="39" t="e">
        <f>VLOOKUP($B1737,臺指選擇權P_C_Ratios!$A$4:$C$500,3,FALSE)</f>
        <v>#N/A</v>
      </c>
      <c r="W1737" s="41" t="e">
        <f>VLOOKUP($B1737,散戶多空比!$A$6:$L$500,12,FALSE)</f>
        <v>#N/A</v>
      </c>
      <c r="X1737" s="40" t="e">
        <f>VLOOKUP($B1737,期貨大額交易人未沖銷部位!$A$4:$O$499,4,FALSE)</f>
        <v>#N/A</v>
      </c>
      <c r="Y1737" s="40" t="e">
        <f>VLOOKUP($B1737,期貨大額交易人未沖銷部位!$A$4:$O$499,7,FALSE)</f>
        <v>#N/A</v>
      </c>
      <c r="Z1737" s="40" t="e">
        <f>VLOOKUP($B1737,期貨大額交易人未沖銷部位!$A$4:$O$499,10,FALSE)</f>
        <v>#N/A</v>
      </c>
      <c r="AA1737" s="40" t="e">
        <f>VLOOKUP($B1737,期貨大額交易人未沖銷部位!$A$4:$O$499,13,FALSE)</f>
        <v>#N/A</v>
      </c>
      <c r="AB1737" s="40" t="e">
        <f>VLOOKUP($B1737,期貨大額交易人未沖銷部位!$A$4:$O$499,14,FALSE)</f>
        <v>#N/A</v>
      </c>
      <c r="AC1737" s="40" t="e">
        <f>VLOOKUP($B1737,期貨大額交易人未沖銷部位!$A$4:$O$499,15,FALSE)</f>
        <v>#N/A</v>
      </c>
      <c r="AD1737" s="33" t="e">
        <f>VLOOKUP($B1737,三大美股走勢!$A$4:$J$495,4,FALSE)</f>
        <v>#N/A</v>
      </c>
      <c r="AE1737" s="33" t="e">
        <f>VLOOKUP($B1737,三大美股走勢!$A$4:$J$495,7,FALSE)</f>
        <v>#N/A</v>
      </c>
      <c r="AF1737" s="33" t="e">
        <f>VLOOKUP($B1737,三大美股走勢!$A$4:$J$495,10,FALSE)</f>
        <v>#N/A</v>
      </c>
    </row>
    <row r="1738" spans="2:32">
      <c r="B1738" s="32">
        <v>44517</v>
      </c>
      <c r="C1738" s="33" t="e">
        <f>VLOOKUP($B1738,大盤與近月台指!$A$4:$I$499,2,FALSE)</f>
        <v>#N/A</v>
      </c>
      <c r="D1738" s="34" t="e">
        <f>VLOOKUP($B1738,大盤與近月台指!$A$4:$I$499,3,FALSE)</f>
        <v>#N/A</v>
      </c>
      <c r="E1738" s="35" t="e">
        <f>VLOOKUP($B1738,大盤與近月台指!$A$4:$I$499,4,FALSE)</f>
        <v>#N/A</v>
      </c>
      <c r="F1738" s="33" t="e">
        <f>VLOOKUP($B1738,大盤與近月台指!$A$4:$I$499,5,FALSE)</f>
        <v>#N/A</v>
      </c>
      <c r="G1738" s="49" t="e">
        <f>VLOOKUP($B1738,三大法人買賣超!$A$4:$I$500,3,FALSE)</f>
        <v>#N/A</v>
      </c>
      <c r="H1738" s="34" t="e">
        <f>VLOOKUP($B1738,三大法人買賣超!$A$4:$I$500,5,FALSE)</f>
        <v>#N/A</v>
      </c>
      <c r="I1738" s="27" t="e">
        <f>VLOOKUP($B1738,三大法人買賣超!$A$4:$I$500,7,FALSE)</f>
        <v>#N/A</v>
      </c>
      <c r="J1738" s="27" t="e">
        <f>VLOOKUP($B1738,三大法人買賣超!$A$4:$I$500,9,FALSE)</f>
        <v>#N/A</v>
      </c>
      <c r="K1738" s="37">
        <f>新台幣匯率美元指數!B1739</f>
        <v>0</v>
      </c>
      <c r="L1738" s="38">
        <f>新台幣匯率美元指數!C1739</f>
        <v>0</v>
      </c>
      <c r="M1738" s="39">
        <f>新台幣匯率美元指數!D1739</f>
        <v>0</v>
      </c>
      <c r="N1738" s="27" t="e">
        <f>VLOOKUP($B1738,外資期貨未平倉口數!$A$4:$M$499,4,FALSE)</f>
        <v>#N/A</v>
      </c>
      <c r="O1738" s="27" t="e">
        <f>VLOOKUP($B1738,外資期貨未平倉口數!$A$4:$M$499,9,FALSE)</f>
        <v>#N/A</v>
      </c>
      <c r="P1738" s="27" t="e">
        <f>VLOOKUP($B1738,外資期貨未平倉口數!$A$4:$M$499,10,FALSE)</f>
        <v>#N/A</v>
      </c>
      <c r="Q1738" s="27" t="e">
        <f>VLOOKUP($B1738,外資期貨未平倉口數!$A$4:$M$499,11,FALSE)</f>
        <v>#N/A</v>
      </c>
      <c r="R1738" s="64" t="e">
        <f>VLOOKUP($B1738,選擇權未平倉餘額!$A$4:$I$500,6,FALSE)</f>
        <v>#N/A</v>
      </c>
      <c r="S1738" s="64" t="e">
        <f>VLOOKUP($B1738,選擇權未平倉餘額!$A$4:$I$500,7,FALSE)</f>
        <v>#N/A</v>
      </c>
      <c r="T1738" s="64" t="e">
        <f>VLOOKUP($B1738,選擇權未平倉餘額!$A$4:$I$500,8,FALSE)</f>
        <v>#N/A</v>
      </c>
      <c r="U1738" s="64" t="e">
        <f>VLOOKUP($B1738,選擇權未平倉餘額!$A$4:$I$500,9,FALSE)</f>
        <v>#N/A</v>
      </c>
      <c r="V1738" s="39" t="e">
        <f>VLOOKUP($B1738,臺指選擇權P_C_Ratios!$A$4:$C$500,3,FALSE)</f>
        <v>#N/A</v>
      </c>
      <c r="W1738" s="41" t="e">
        <f>VLOOKUP($B1738,散戶多空比!$A$6:$L$500,12,FALSE)</f>
        <v>#N/A</v>
      </c>
      <c r="X1738" s="40" t="e">
        <f>VLOOKUP($B1738,期貨大額交易人未沖銷部位!$A$4:$O$499,4,FALSE)</f>
        <v>#N/A</v>
      </c>
      <c r="Y1738" s="40" t="e">
        <f>VLOOKUP($B1738,期貨大額交易人未沖銷部位!$A$4:$O$499,7,FALSE)</f>
        <v>#N/A</v>
      </c>
      <c r="Z1738" s="40" t="e">
        <f>VLOOKUP($B1738,期貨大額交易人未沖銷部位!$A$4:$O$499,10,FALSE)</f>
        <v>#N/A</v>
      </c>
      <c r="AA1738" s="40" t="e">
        <f>VLOOKUP($B1738,期貨大額交易人未沖銷部位!$A$4:$O$499,13,FALSE)</f>
        <v>#N/A</v>
      </c>
      <c r="AB1738" s="40" t="e">
        <f>VLOOKUP($B1738,期貨大額交易人未沖銷部位!$A$4:$O$499,14,FALSE)</f>
        <v>#N/A</v>
      </c>
      <c r="AC1738" s="40" t="e">
        <f>VLOOKUP($B1738,期貨大額交易人未沖銷部位!$A$4:$O$499,15,FALSE)</f>
        <v>#N/A</v>
      </c>
      <c r="AD1738" s="33" t="e">
        <f>VLOOKUP($B1738,三大美股走勢!$A$4:$J$495,4,FALSE)</f>
        <v>#N/A</v>
      </c>
      <c r="AE1738" s="33" t="e">
        <f>VLOOKUP($B1738,三大美股走勢!$A$4:$J$495,7,FALSE)</f>
        <v>#N/A</v>
      </c>
      <c r="AF1738" s="33" t="e">
        <f>VLOOKUP($B1738,三大美股走勢!$A$4:$J$495,10,FALSE)</f>
        <v>#N/A</v>
      </c>
    </row>
    <row r="1739" spans="2:32">
      <c r="B1739" s="32">
        <v>44518</v>
      </c>
      <c r="C1739" s="33" t="e">
        <f>VLOOKUP($B1739,大盤與近月台指!$A$4:$I$499,2,FALSE)</f>
        <v>#N/A</v>
      </c>
      <c r="D1739" s="34" t="e">
        <f>VLOOKUP($B1739,大盤與近月台指!$A$4:$I$499,3,FALSE)</f>
        <v>#N/A</v>
      </c>
      <c r="E1739" s="35" t="e">
        <f>VLOOKUP($B1739,大盤與近月台指!$A$4:$I$499,4,FALSE)</f>
        <v>#N/A</v>
      </c>
      <c r="F1739" s="33" t="e">
        <f>VLOOKUP($B1739,大盤與近月台指!$A$4:$I$499,5,FALSE)</f>
        <v>#N/A</v>
      </c>
      <c r="G1739" s="49" t="e">
        <f>VLOOKUP($B1739,三大法人買賣超!$A$4:$I$500,3,FALSE)</f>
        <v>#N/A</v>
      </c>
      <c r="H1739" s="34" t="e">
        <f>VLOOKUP($B1739,三大法人買賣超!$A$4:$I$500,5,FALSE)</f>
        <v>#N/A</v>
      </c>
      <c r="I1739" s="27" t="e">
        <f>VLOOKUP($B1739,三大法人買賣超!$A$4:$I$500,7,FALSE)</f>
        <v>#N/A</v>
      </c>
      <c r="J1739" s="27" t="e">
        <f>VLOOKUP($B1739,三大法人買賣超!$A$4:$I$500,9,FALSE)</f>
        <v>#N/A</v>
      </c>
      <c r="K1739" s="37">
        <f>新台幣匯率美元指數!B1740</f>
        <v>0</v>
      </c>
      <c r="L1739" s="38">
        <f>新台幣匯率美元指數!C1740</f>
        <v>0</v>
      </c>
      <c r="M1739" s="39">
        <f>新台幣匯率美元指數!D1740</f>
        <v>0</v>
      </c>
      <c r="N1739" s="27" t="e">
        <f>VLOOKUP($B1739,外資期貨未平倉口數!$A$4:$M$499,4,FALSE)</f>
        <v>#N/A</v>
      </c>
      <c r="O1739" s="27" t="e">
        <f>VLOOKUP($B1739,外資期貨未平倉口數!$A$4:$M$499,9,FALSE)</f>
        <v>#N/A</v>
      </c>
      <c r="P1739" s="27" t="e">
        <f>VLOOKUP($B1739,外資期貨未平倉口數!$A$4:$M$499,10,FALSE)</f>
        <v>#N/A</v>
      </c>
      <c r="Q1739" s="27" t="e">
        <f>VLOOKUP($B1739,外資期貨未平倉口數!$A$4:$M$499,11,FALSE)</f>
        <v>#N/A</v>
      </c>
      <c r="R1739" s="64" t="e">
        <f>VLOOKUP($B1739,選擇權未平倉餘額!$A$4:$I$500,6,FALSE)</f>
        <v>#N/A</v>
      </c>
      <c r="S1739" s="64" t="e">
        <f>VLOOKUP($B1739,選擇權未平倉餘額!$A$4:$I$500,7,FALSE)</f>
        <v>#N/A</v>
      </c>
      <c r="T1739" s="64" t="e">
        <f>VLOOKUP($B1739,選擇權未平倉餘額!$A$4:$I$500,8,FALSE)</f>
        <v>#N/A</v>
      </c>
      <c r="U1739" s="64" t="e">
        <f>VLOOKUP($B1739,選擇權未平倉餘額!$A$4:$I$500,9,FALSE)</f>
        <v>#N/A</v>
      </c>
      <c r="V1739" s="39" t="e">
        <f>VLOOKUP($B1739,臺指選擇權P_C_Ratios!$A$4:$C$500,3,FALSE)</f>
        <v>#N/A</v>
      </c>
      <c r="W1739" s="41" t="e">
        <f>VLOOKUP($B1739,散戶多空比!$A$6:$L$500,12,FALSE)</f>
        <v>#N/A</v>
      </c>
      <c r="X1739" s="40" t="e">
        <f>VLOOKUP($B1739,期貨大額交易人未沖銷部位!$A$4:$O$499,4,FALSE)</f>
        <v>#N/A</v>
      </c>
      <c r="Y1739" s="40" t="e">
        <f>VLOOKUP($B1739,期貨大額交易人未沖銷部位!$A$4:$O$499,7,FALSE)</f>
        <v>#N/A</v>
      </c>
      <c r="Z1739" s="40" t="e">
        <f>VLOOKUP($B1739,期貨大額交易人未沖銷部位!$A$4:$O$499,10,FALSE)</f>
        <v>#N/A</v>
      </c>
      <c r="AA1739" s="40" t="e">
        <f>VLOOKUP($B1739,期貨大額交易人未沖銷部位!$A$4:$O$499,13,FALSE)</f>
        <v>#N/A</v>
      </c>
      <c r="AB1739" s="40" t="e">
        <f>VLOOKUP($B1739,期貨大額交易人未沖銷部位!$A$4:$O$499,14,FALSE)</f>
        <v>#N/A</v>
      </c>
      <c r="AC1739" s="40" t="e">
        <f>VLOOKUP($B1739,期貨大額交易人未沖銷部位!$A$4:$O$499,15,FALSE)</f>
        <v>#N/A</v>
      </c>
      <c r="AD1739" s="33" t="e">
        <f>VLOOKUP($B1739,三大美股走勢!$A$4:$J$495,4,FALSE)</f>
        <v>#N/A</v>
      </c>
      <c r="AE1739" s="33" t="e">
        <f>VLOOKUP($B1739,三大美股走勢!$A$4:$J$495,7,FALSE)</f>
        <v>#N/A</v>
      </c>
      <c r="AF1739" s="33" t="e">
        <f>VLOOKUP($B1739,三大美股走勢!$A$4:$J$495,10,FALSE)</f>
        <v>#N/A</v>
      </c>
    </row>
    <row r="1740" spans="2:32">
      <c r="B1740" s="32">
        <v>44519</v>
      </c>
      <c r="C1740" s="33" t="e">
        <f>VLOOKUP($B1740,大盤與近月台指!$A$4:$I$499,2,FALSE)</f>
        <v>#N/A</v>
      </c>
      <c r="D1740" s="34" t="e">
        <f>VLOOKUP($B1740,大盤與近月台指!$A$4:$I$499,3,FALSE)</f>
        <v>#N/A</v>
      </c>
      <c r="E1740" s="35" t="e">
        <f>VLOOKUP($B1740,大盤與近月台指!$A$4:$I$499,4,FALSE)</f>
        <v>#N/A</v>
      </c>
      <c r="F1740" s="33" t="e">
        <f>VLOOKUP($B1740,大盤與近月台指!$A$4:$I$499,5,FALSE)</f>
        <v>#N/A</v>
      </c>
      <c r="G1740" s="49" t="e">
        <f>VLOOKUP($B1740,三大法人買賣超!$A$4:$I$500,3,FALSE)</f>
        <v>#N/A</v>
      </c>
      <c r="H1740" s="34" t="e">
        <f>VLOOKUP($B1740,三大法人買賣超!$A$4:$I$500,5,FALSE)</f>
        <v>#N/A</v>
      </c>
      <c r="I1740" s="27" t="e">
        <f>VLOOKUP($B1740,三大法人買賣超!$A$4:$I$500,7,FALSE)</f>
        <v>#N/A</v>
      </c>
      <c r="J1740" s="27" t="e">
        <f>VLOOKUP($B1740,三大法人買賣超!$A$4:$I$500,9,FALSE)</f>
        <v>#N/A</v>
      </c>
      <c r="K1740" s="37">
        <f>新台幣匯率美元指數!B1741</f>
        <v>0</v>
      </c>
      <c r="L1740" s="38">
        <f>新台幣匯率美元指數!C1741</f>
        <v>0</v>
      </c>
      <c r="M1740" s="39">
        <f>新台幣匯率美元指數!D1741</f>
        <v>0</v>
      </c>
      <c r="N1740" s="27" t="e">
        <f>VLOOKUP($B1740,外資期貨未平倉口數!$A$4:$M$499,4,FALSE)</f>
        <v>#N/A</v>
      </c>
      <c r="O1740" s="27" t="e">
        <f>VLOOKUP($B1740,外資期貨未平倉口數!$A$4:$M$499,9,FALSE)</f>
        <v>#N/A</v>
      </c>
      <c r="P1740" s="27" t="e">
        <f>VLOOKUP($B1740,外資期貨未平倉口數!$A$4:$M$499,10,FALSE)</f>
        <v>#N/A</v>
      </c>
      <c r="Q1740" s="27" t="e">
        <f>VLOOKUP($B1740,外資期貨未平倉口數!$A$4:$M$499,11,FALSE)</f>
        <v>#N/A</v>
      </c>
      <c r="R1740" s="64" t="e">
        <f>VLOOKUP($B1740,選擇權未平倉餘額!$A$4:$I$500,6,FALSE)</f>
        <v>#N/A</v>
      </c>
      <c r="S1740" s="64" t="e">
        <f>VLOOKUP($B1740,選擇權未平倉餘額!$A$4:$I$500,7,FALSE)</f>
        <v>#N/A</v>
      </c>
      <c r="T1740" s="64" t="e">
        <f>VLOOKUP($B1740,選擇權未平倉餘額!$A$4:$I$500,8,FALSE)</f>
        <v>#N/A</v>
      </c>
      <c r="U1740" s="64" t="e">
        <f>VLOOKUP($B1740,選擇權未平倉餘額!$A$4:$I$500,9,FALSE)</f>
        <v>#N/A</v>
      </c>
      <c r="V1740" s="39" t="e">
        <f>VLOOKUP($B1740,臺指選擇權P_C_Ratios!$A$4:$C$500,3,FALSE)</f>
        <v>#N/A</v>
      </c>
      <c r="W1740" s="41" t="e">
        <f>VLOOKUP($B1740,散戶多空比!$A$6:$L$500,12,FALSE)</f>
        <v>#N/A</v>
      </c>
      <c r="X1740" s="40" t="e">
        <f>VLOOKUP($B1740,期貨大額交易人未沖銷部位!$A$4:$O$499,4,FALSE)</f>
        <v>#N/A</v>
      </c>
      <c r="Y1740" s="40" t="e">
        <f>VLOOKUP($B1740,期貨大額交易人未沖銷部位!$A$4:$O$499,7,FALSE)</f>
        <v>#N/A</v>
      </c>
      <c r="Z1740" s="40" t="e">
        <f>VLOOKUP($B1740,期貨大額交易人未沖銷部位!$A$4:$O$499,10,FALSE)</f>
        <v>#N/A</v>
      </c>
      <c r="AA1740" s="40" t="e">
        <f>VLOOKUP($B1740,期貨大額交易人未沖銷部位!$A$4:$O$499,13,FALSE)</f>
        <v>#N/A</v>
      </c>
      <c r="AB1740" s="40" t="e">
        <f>VLOOKUP($B1740,期貨大額交易人未沖銷部位!$A$4:$O$499,14,FALSE)</f>
        <v>#N/A</v>
      </c>
      <c r="AC1740" s="40" t="e">
        <f>VLOOKUP($B1740,期貨大額交易人未沖銷部位!$A$4:$O$499,15,FALSE)</f>
        <v>#N/A</v>
      </c>
      <c r="AD1740" s="33" t="e">
        <f>VLOOKUP($B1740,三大美股走勢!$A$4:$J$495,4,FALSE)</f>
        <v>#N/A</v>
      </c>
      <c r="AE1740" s="33" t="e">
        <f>VLOOKUP($B1740,三大美股走勢!$A$4:$J$495,7,FALSE)</f>
        <v>#N/A</v>
      </c>
      <c r="AF1740" s="33" t="e">
        <f>VLOOKUP($B1740,三大美股走勢!$A$4:$J$495,10,FALSE)</f>
        <v>#N/A</v>
      </c>
    </row>
    <row r="1741" spans="2:32">
      <c r="B1741" s="32">
        <v>44520</v>
      </c>
      <c r="C1741" s="33" t="e">
        <f>VLOOKUP($B1741,大盤與近月台指!$A$4:$I$499,2,FALSE)</f>
        <v>#N/A</v>
      </c>
      <c r="D1741" s="34" t="e">
        <f>VLOOKUP($B1741,大盤與近月台指!$A$4:$I$499,3,FALSE)</f>
        <v>#N/A</v>
      </c>
      <c r="E1741" s="35" t="e">
        <f>VLOOKUP($B1741,大盤與近月台指!$A$4:$I$499,4,FALSE)</f>
        <v>#N/A</v>
      </c>
      <c r="F1741" s="33" t="e">
        <f>VLOOKUP($B1741,大盤與近月台指!$A$4:$I$499,5,FALSE)</f>
        <v>#N/A</v>
      </c>
      <c r="G1741" s="49" t="e">
        <f>VLOOKUP($B1741,三大法人買賣超!$A$4:$I$500,3,FALSE)</f>
        <v>#N/A</v>
      </c>
      <c r="H1741" s="34" t="e">
        <f>VLOOKUP($B1741,三大法人買賣超!$A$4:$I$500,5,FALSE)</f>
        <v>#N/A</v>
      </c>
      <c r="I1741" s="27" t="e">
        <f>VLOOKUP($B1741,三大法人買賣超!$A$4:$I$500,7,FALSE)</f>
        <v>#N/A</v>
      </c>
      <c r="J1741" s="27" t="e">
        <f>VLOOKUP($B1741,三大法人買賣超!$A$4:$I$500,9,FALSE)</f>
        <v>#N/A</v>
      </c>
      <c r="K1741" s="37">
        <f>新台幣匯率美元指數!B1742</f>
        <v>0</v>
      </c>
      <c r="L1741" s="38">
        <f>新台幣匯率美元指數!C1742</f>
        <v>0</v>
      </c>
      <c r="M1741" s="39">
        <f>新台幣匯率美元指數!D1742</f>
        <v>0</v>
      </c>
      <c r="N1741" s="27" t="e">
        <f>VLOOKUP($B1741,外資期貨未平倉口數!$A$4:$M$499,4,FALSE)</f>
        <v>#N/A</v>
      </c>
      <c r="O1741" s="27" t="e">
        <f>VLOOKUP($B1741,外資期貨未平倉口數!$A$4:$M$499,9,FALSE)</f>
        <v>#N/A</v>
      </c>
      <c r="P1741" s="27" t="e">
        <f>VLOOKUP($B1741,外資期貨未平倉口數!$A$4:$M$499,10,FALSE)</f>
        <v>#N/A</v>
      </c>
      <c r="Q1741" s="27" t="e">
        <f>VLOOKUP($B1741,外資期貨未平倉口數!$A$4:$M$499,11,FALSE)</f>
        <v>#N/A</v>
      </c>
      <c r="R1741" s="64" t="e">
        <f>VLOOKUP($B1741,選擇權未平倉餘額!$A$4:$I$500,6,FALSE)</f>
        <v>#N/A</v>
      </c>
      <c r="S1741" s="64" t="e">
        <f>VLOOKUP($B1741,選擇權未平倉餘額!$A$4:$I$500,7,FALSE)</f>
        <v>#N/A</v>
      </c>
      <c r="T1741" s="64" t="e">
        <f>VLOOKUP($B1741,選擇權未平倉餘額!$A$4:$I$500,8,FALSE)</f>
        <v>#N/A</v>
      </c>
      <c r="U1741" s="64" t="e">
        <f>VLOOKUP($B1741,選擇權未平倉餘額!$A$4:$I$500,9,FALSE)</f>
        <v>#N/A</v>
      </c>
      <c r="V1741" s="39" t="e">
        <f>VLOOKUP($B1741,臺指選擇權P_C_Ratios!$A$4:$C$500,3,FALSE)</f>
        <v>#N/A</v>
      </c>
      <c r="W1741" s="41" t="e">
        <f>VLOOKUP($B1741,散戶多空比!$A$6:$L$500,12,FALSE)</f>
        <v>#N/A</v>
      </c>
      <c r="X1741" s="40" t="e">
        <f>VLOOKUP($B1741,期貨大額交易人未沖銷部位!$A$4:$O$499,4,FALSE)</f>
        <v>#N/A</v>
      </c>
      <c r="Y1741" s="40" t="e">
        <f>VLOOKUP($B1741,期貨大額交易人未沖銷部位!$A$4:$O$499,7,FALSE)</f>
        <v>#N/A</v>
      </c>
      <c r="Z1741" s="40" t="e">
        <f>VLOOKUP($B1741,期貨大額交易人未沖銷部位!$A$4:$O$499,10,FALSE)</f>
        <v>#N/A</v>
      </c>
      <c r="AA1741" s="40" t="e">
        <f>VLOOKUP($B1741,期貨大額交易人未沖銷部位!$A$4:$O$499,13,FALSE)</f>
        <v>#N/A</v>
      </c>
      <c r="AB1741" s="40" t="e">
        <f>VLOOKUP($B1741,期貨大額交易人未沖銷部位!$A$4:$O$499,14,FALSE)</f>
        <v>#N/A</v>
      </c>
      <c r="AC1741" s="40" t="e">
        <f>VLOOKUP($B1741,期貨大額交易人未沖銷部位!$A$4:$O$499,15,FALSE)</f>
        <v>#N/A</v>
      </c>
      <c r="AD1741" s="33" t="e">
        <f>VLOOKUP($B1741,三大美股走勢!$A$4:$J$495,4,FALSE)</f>
        <v>#N/A</v>
      </c>
      <c r="AE1741" s="33" t="e">
        <f>VLOOKUP($B1741,三大美股走勢!$A$4:$J$495,7,FALSE)</f>
        <v>#N/A</v>
      </c>
      <c r="AF1741" s="33" t="e">
        <f>VLOOKUP($B1741,三大美股走勢!$A$4:$J$495,10,FALSE)</f>
        <v>#N/A</v>
      </c>
    </row>
    <row r="1742" spans="2:32">
      <c r="B1742" s="32">
        <v>44521</v>
      </c>
      <c r="C1742" s="33" t="e">
        <f>VLOOKUP($B1742,大盤與近月台指!$A$4:$I$499,2,FALSE)</f>
        <v>#N/A</v>
      </c>
      <c r="D1742" s="34" t="e">
        <f>VLOOKUP($B1742,大盤與近月台指!$A$4:$I$499,3,FALSE)</f>
        <v>#N/A</v>
      </c>
      <c r="E1742" s="35" t="e">
        <f>VLOOKUP($B1742,大盤與近月台指!$A$4:$I$499,4,FALSE)</f>
        <v>#N/A</v>
      </c>
      <c r="F1742" s="33" t="e">
        <f>VLOOKUP($B1742,大盤與近月台指!$A$4:$I$499,5,FALSE)</f>
        <v>#N/A</v>
      </c>
      <c r="G1742" s="49" t="e">
        <f>VLOOKUP($B1742,三大法人買賣超!$A$4:$I$500,3,FALSE)</f>
        <v>#N/A</v>
      </c>
      <c r="H1742" s="34" t="e">
        <f>VLOOKUP($B1742,三大法人買賣超!$A$4:$I$500,5,FALSE)</f>
        <v>#N/A</v>
      </c>
      <c r="I1742" s="27" t="e">
        <f>VLOOKUP($B1742,三大法人買賣超!$A$4:$I$500,7,FALSE)</f>
        <v>#N/A</v>
      </c>
      <c r="J1742" s="27" t="e">
        <f>VLOOKUP($B1742,三大法人買賣超!$A$4:$I$500,9,FALSE)</f>
        <v>#N/A</v>
      </c>
      <c r="K1742" s="37">
        <f>新台幣匯率美元指數!B1743</f>
        <v>0</v>
      </c>
      <c r="L1742" s="38">
        <f>新台幣匯率美元指數!C1743</f>
        <v>0</v>
      </c>
      <c r="M1742" s="39">
        <f>新台幣匯率美元指數!D1743</f>
        <v>0</v>
      </c>
      <c r="N1742" s="27" t="e">
        <f>VLOOKUP($B1742,外資期貨未平倉口數!$A$4:$M$499,4,FALSE)</f>
        <v>#N/A</v>
      </c>
      <c r="O1742" s="27" t="e">
        <f>VLOOKUP($B1742,外資期貨未平倉口數!$A$4:$M$499,9,FALSE)</f>
        <v>#N/A</v>
      </c>
      <c r="P1742" s="27" t="e">
        <f>VLOOKUP($B1742,外資期貨未平倉口數!$A$4:$M$499,10,FALSE)</f>
        <v>#N/A</v>
      </c>
      <c r="Q1742" s="27" t="e">
        <f>VLOOKUP($B1742,外資期貨未平倉口數!$A$4:$M$499,11,FALSE)</f>
        <v>#N/A</v>
      </c>
      <c r="R1742" s="64" t="e">
        <f>VLOOKUP($B1742,選擇權未平倉餘額!$A$4:$I$500,6,FALSE)</f>
        <v>#N/A</v>
      </c>
      <c r="S1742" s="64" t="e">
        <f>VLOOKUP($B1742,選擇權未平倉餘額!$A$4:$I$500,7,FALSE)</f>
        <v>#N/A</v>
      </c>
      <c r="T1742" s="64" t="e">
        <f>VLOOKUP($B1742,選擇權未平倉餘額!$A$4:$I$500,8,FALSE)</f>
        <v>#N/A</v>
      </c>
      <c r="U1742" s="64" t="e">
        <f>VLOOKUP($B1742,選擇權未平倉餘額!$A$4:$I$500,9,FALSE)</f>
        <v>#N/A</v>
      </c>
      <c r="V1742" s="39" t="e">
        <f>VLOOKUP($B1742,臺指選擇權P_C_Ratios!$A$4:$C$500,3,FALSE)</f>
        <v>#N/A</v>
      </c>
      <c r="W1742" s="41" t="e">
        <f>VLOOKUP($B1742,散戶多空比!$A$6:$L$500,12,FALSE)</f>
        <v>#N/A</v>
      </c>
      <c r="X1742" s="40" t="e">
        <f>VLOOKUP($B1742,期貨大額交易人未沖銷部位!$A$4:$O$499,4,FALSE)</f>
        <v>#N/A</v>
      </c>
      <c r="Y1742" s="40" t="e">
        <f>VLOOKUP($B1742,期貨大額交易人未沖銷部位!$A$4:$O$499,7,FALSE)</f>
        <v>#N/A</v>
      </c>
      <c r="Z1742" s="40" t="e">
        <f>VLOOKUP($B1742,期貨大額交易人未沖銷部位!$A$4:$O$499,10,FALSE)</f>
        <v>#N/A</v>
      </c>
      <c r="AA1742" s="40" t="e">
        <f>VLOOKUP($B1742,期貨大額交易人未沖銷部位!$A$4:$O$499,13,FALSE)</f>
        <v>#N/A</v>
      </c>
      <c r="AB1742" s="40" t="e">
        <f>VLOOKUP($B1742,期貨大額交易人未沖銷部位!$A$4:$O$499,14,FALSE)</f>
        <v>#N/A</v>
      </c>
      <c r="AC1742" s="40" t="e">
        <f>VLOOKUP($B1742,期貨大額交易人未沖銷部位!$A$4:$O$499,15,FALSE)</f>
        <v>#N/A</v>
      </c>
      <c r="AD1742" s="33" t="e">
        <f>VLOOKUP($B1742,三大美股走勢!$A$4:$J$495,4,FALSE)</f>
        <v>#N/A</v>
      </c>
      <c r="AE1742" s="33" t="e">
        <f>VLOOKUP($B1742,三大美股走勢!$A$4:$J$495,7,FALSE)</f>
        <v>#N/A</v>
      </c>
      <c r="AF1742" s="33" t="e">
        <f>VLOOKUP($B1742,三大美股走勢!$A$4:$J$495,10,FALSE)</f>
        <v>#N/A</v>
      </c>
    </row>
    <row r="1743" spans="2:32">
      <c r="B1743" s="32">
        <v>44522</v>
      </c>
      <c r="C1743" s="33" t="e">
        <f>VLOOKUP($B1743,大盤與近月台指!$A$4:$I$499,2,FALSE)</f>
        <v>#N/A</v>
      </c>
      <c r="D1743" s="34" t="e">
        <f>VLOOKUP($B1743,大盤與近月台指!$A$4:$I$499,3,FALSE)</f>
        <v>#N/A</v>
      </c>
      <c r="E1743" s="35" t="e">
        <f>VLOOKUP($B1743,大盤與近月台指!$A$4:$I$499,4,FALSE)</f>
        <v>#N/A</v>
      </c>
      <c r="F1743" s="33" t="e">
        <f>VLOOKUP($B1743,大盤與近月台指!$A$4:$I$499,5,FALSE)</f>
        <v>#N/A</v>
      </c>
      <c r="G1743" s="49" t="e">
        <f>VLOOKUP($B1743,三大法人買賣超!$A$4:$I$500,3,FALSE)</f>
        <v>#N/A</v>
      </c>
      <c r="H1743" s="34" t="e">
        <f>VLOOKUP($B1743,三大法人買賣超!$A$4:$I$500,5,FALSE)</f>
        <v>#N/A</v>
      </c>
      <c r="I1743" s="27" t="e">
        <f>VLOOKUP($B1743,三大法人買賣超!$A$4:$I$500,7,FALSE)</f>
        <v>#N/A</v>
      </c>
      <c r="J1743" s="27" t="e">
        <f>VLOOKUP($B1743,三大法人買賣超!$A$4:$I$500,9,FALSE)</f>
        <v>#N/A</v>
      </c>
      <c r="K1743" s="37">
        <f>新台幣匯率美元指數!B1744</f>
        <v>0</v>
      </c>
      <c r="L1743" s="38">
        <f>新台幣匯率美元指數!C1744</f>
        <v>0</v>
      </c>
      <c r="M1743" s="39">
        <f>新台幣匯率美元指數!D1744</f>
        <v>0</v>
      </c>
      <c r="N1743" s="27" t="e">
        <f>VLOOKUP($B1743,外資期貨未平倉口數!$A$4:$M$499,4,FALSE)</f>
        <v>#N/A</v>
      </c>
      <c r="O1743" s="27" t="e">
        <f>VLOOKUP($B1743,外資期貨未平倉口數!$A$4:$M$499,9,FALSE)</f>
        <v>#N/A</v>
      </c>
      <c r="P1743" s="27" t="e">
        <f>VLOOKUP($B1743,外資期貨未平倉口數!$A$4:$M$499,10,FALSE)</f>
        <v>#N/A</v>
      </c>
      <c r="Q1743" s="27" t="e">
        <f>VLOOKUP($B1743,外資期貨未平倉口數!$A$4:$M$499,11,FALSE)</f>
        <v>#N/A</v>
      </c>
      <c r="R1743" s="64" t="e">
        <f>VLOOKUP($B1743,選擇權未平倉餘額!$A$4:$I$500,6,FALSE)</f>
        <v>#N/A</v>
      </c>
      <c r="S1743" s="64" t="e">
        <f>VLOOKUP($B1743,選擇權未平倉餘額!$A$4:$I$500,7,FALSE)</f>
        <v>#N/A</v>
      </c>
      <c r="T1743" s="64" t="e">
        <f>VLOOKUP($B1743,選擇權未平倉餘額!$A$4:$I$500,8,FALSE)</f>
        <v>#N/A</v>
      </c>
      <c r="U1743" s="64" t="e">
        <f>VLOOKUP($B1743,選擇權未平倉餘額!$A$4:$I$500,9,FALSE)</f>
        <v>#N/A</v>
      </c>
      <c r="V1743" s="39" t="e">
        <f>VLOOKUP($B1743,臺指選擇權P_C_Ratios!$A$4:$C$500,3,FALSE)</f>
        <v>#N/A</v>
      </c>
      <c r="W1743" s="41" t="e">
        <f>VLOOKUP($B1743,散戶多空比!$A$6:$L$500,12,FALSE)</f>
        <v>#N/A</v>
      </c>
      <c r="X1743" s="40" t="e">
        <f>VLOOKUP($B1743,期貨大額交易人未沖銷部位!$A$4:$O$499,4,FALSE)</f>
        <v>#N/A</v>
      </c>
      <c r="Y1743" s="40" t="e">
        <f>VLOOKUP($B1743,期貨大額交易人未沖銷部位!$A$4:$O$499,7,FALSE)</f>
        <v>#N/A</v>
      </c>
      <c r="Z1743" s="40" t="e">
        <f>VLOOKUP($B1743,期貨大額交易人未沖銷部位!$A$4:$O$499,10,FALSE)</f>
        <v>#N/A</v>
      </c>
      <c r="AA1743" s="40" t="e">
        <f>VLOOKUP($B1743,期貨大額交易人未沖銷部位!$A$4:$O$499,13,FALSE)</f>
        <v>#N/A</v>
      </c>
      <c r="AB1743" s="40" t="e">
        <f>VLOOKUP($B1743,期貨大額交易人未沖銷部位!$A$4:$O$499,14,FALSE)</f>
        <v>#N/A</v>
      </c>
      <c r="AC1743" s="40" t="e">
        <f>VLOOKUP($B1743,期貨大額交易人未沖銷部位!$A$4:$O$499,15,FALSE)</f>
        <v>#N/A</v>
      </c>
      <c r="AD1743" s="33" t="e">
        <f>VLOOKUP($B1743,三大美股走勢!$A$4:$J$495,4,FALSE)</f>
        <v>#N/A</v>
      </c>
      <c r="AE1743" s="33" t="e">
        <f>VLOOKUP($B1743,三大美股走勢!$A$4:$J$495,7,FALSE)</f>
        <v>#N/A</v>
      </c>
      <c r="AF1743" s="33" t="e">
        <f>VLOOKUP($B1743,三大美股走勢!$A$4:$J$495,10,FALSE)</f>
        <v>#N/A</v>
      </c>
    </row>
    <row r="1744" spans="2:32">
      <c r="B1744" s="32">
        <v>44523</v>
      </c>
      <c r="C1744" s="33" t="e">
        <f>VLOOKUP($B1744,大盤與近月台指!$A$4:$I$499,2,FALSE)</f>
        <v>#N/A</v>
      </c>
      <c r="D1744" s="34" t="e">
        <f>VLOOKUP($B1744,大盤與近月台指!$A$4:$I$499,3,FALSE)</f>
        <v>#N/A</v>
      </c>
      <c r="E1744" s="35" t="e">
        <f>VLOOKUP($B1744,大盤與近月台指!$A$4:$I$499,4,FALSE)</f>
        <v>#N/A</v>
      </c>
      <c r="F1744" s="33" t="e">
        <f>VLOOKUP($B1744,大盤與近月台指!$A$4:$I$499,5,FALSE)</f>
        <v>#N/A</v>
      </c>
      <c r="G1744" s="49" t="e">
        <f>VLOOKUP($B1744,三大法人買賣超!$A$4:$I$500,3,FALSE)</f>
        <v>#N/A</v>
      </c>
      <c r="H1744" s="34" t="e">
        <f>VLOOKUP($B1744,三大法人買賣超!$A$4:$I$500,5,FALSE)</f>
        <v>#N/A</v>
      </c>
      <c r="I1744" s="27" t="e">
        <f>VLOOKUP($B1744,三大法人買賣超!$A$4:$I$500,7,FALSE)</f>
        <v>#N/A</v>
      </c>
      <c r="J1744" s="27" t="e">
        <f>VLOOKUP($B1744,三大法人買賣超!$A$4:$I$500,9,FALSE)</f>
        <v>#N/A</v>
      </c>
      <c r="K1744" s="37">
        <f>新台幣匯率美元指數!B1745</f>
        <v>0</v>
      </c>
      <c r="L1744" s="38">
        <f>新台幣匯率美元指數!C1745</f>
        <v>0</v>
      </c>
      <c r="M1744" s="39">
        <f>新台幣匯率美元指數!D1745</f>
        <v>0</v>
      </c>
      <c r="N1744" s="27" t="e">
        <f>VLOOKUP($B1744,外資期貨未平倉口數!$A$4:$M$499,4,FALSE)</f>
        <v>#N/A</v>
      </c>
      <c r="O1744" s="27" t="e">
        <f>VLOOKUP($B1744,外資期貨未平倉口數!$A$4:$M$499,9,FALSE)</f>
        <v>#N/A</v>
      </c>
      <c r="P1744" s="27" t="e">
        <f>VLOOKUP($B1744,外資期貨未平倉口數!$A$4:$M$499,10,FALSE)</f>
        <v>#N/A</v>
      </c>
      <c r="Q1744" s="27" t="e">
        <f>VLOOKUP($B1744,外資期貨未平倉口數!$A$4:$M$499,11,FALSE)</f>
        <v>#N/A</v>
      </c>
      <c r="R1744" s="64" t="e">
        <f>VLOOKUP($B1744,選擇權未平倉餘額!$A$4:$I$500,6,FALSE)</f>
        <v>#N/A</v>
      </c>
      <c r="S1744" s="64" t="e">
        <f>VLOOKUP($B1744,選擇權未平倉餘額!$A$4:$I$500,7,FALSE)</f>
        <v>#N/A</v>
      </c>
      <c r="T1744" s="64" t="e">
        <f>VLOOKUP($B1744,選擇權未平倉餘額!$A$4:$I$500,8,FALSE)</f>
        <v>#N/A</v>
      </c>
      <c r="U1744" s="64" t="e">
        <f>VLOOKUP($B1744,選擇權未平倉餘額!$A$4:$I$500,9,FALSE)</f>
        <v>#N/A</v>
      </c>
      <c r="V1744" s="39" t="e">
        <f>VLOOKUP($B1744,臺指選擇權P_C_Ratios!$A$4:$C$500,3,FALSE)</f>
        <v>#N/A</v>
      </c>
      <c r="W1744" s="41" t="e">
        <f>VLOOKUP($B1744,散戶多空比!$A$6:$L$500,12,FALSE)</f>
        <v>#N/A</v>
      </c>
      <c r="X1744" s="40" t="e">
        <f>VLOOKUP($B1744,期貨大額交易人未沖銷部位!$A$4:$O$499,4,FALSE)</f>
        <v>#N/A</v>
      </c>
      <c r="Y1744" s="40" t="e">
        <f>VLOOKUP($B1744,期貨大額交易人未沖銷部位!$A$4:$O$499,7,FALSE)</f>
        <v>#N/A</v>
      </c>
      <c r="Z1744" s="40" t="e">
        <f>VLOOKUP($B1744,期貨大額交易人未沖銷部位!$A$4:$O$499,10,FALSE)</f>
        <v>#N/A</v>
      </c>
      <c r="AA1744" s="40" t="e">
        <f>VLOOKUP($B1744,期貨大額交易人未沖銷部位!$A$4:$O$499,13,FALSE)</f>
        <v>#N/A</v>
      </c>
      <c r="AB1744" s="40" t="e">
        <f>VLOOKUP($B1744,期貨大額交易人未沖銷部位!$A$4:$O$499,14,FALSE)</f>
        <v>#N/A</v>
      </c>
      <c r="AC1744" s="40" t="e">
        <f>VLOOKUP($B1744,期貨大額交易人未沖銷部位!$A$4:$O$499,15,FALSE)</f>
        <v>#N/A</v>
      </c>
      <c r="AD1744" s="33" t="e">
        <f>VLOOKUP($B1744,三大美股走勢!$A$4:$J$495,4,FALSE)</f>
        <v>#N/A</v>
      </c>
      <c r="AE1744" s="33" t="e">
        <f>VLOOKUP($B1744,三大美股走勢!$A$4:$J$495,7,FALSE)</f>
        <v>#N/A</v>
      </c>
      <c r="AF1744" s="33" t="e">
        <f>VLOOKUP($B1744,三大美股走勢!$A$4:$J$495,10,FALSE)</f>
        <v>#N/A</v>
      </c>
    </row>
    <row r="1745" spans="2:32">
      <c r="B1745" s="32">
        <v>44524</v>
      </c>
      <c r="C1745" s="33" t="e">
        <f>VLOOKUP($B1745,大盤與近月台指!$A$4:$I$499,2,FALSE)</f>
        <v>#N/A</v>
      </c>
      <c r="D1745" s="34" t="e">
        <f>VLOOKUP($B1745,大盤與近月台指!$A$4:$I$499,3,FALSE)</f>
        <v>#N/A</v>
      </c>
      <c r="E1745" s="35" t="e">
        <f>VLOOKUP($B1745,大盤與近月台指!$A$4:$I$499,4,FALSE)</f>
        <v>#N/A</v>
      </c>
      <c r="F1745" s="33" t="e">
        <f>VLOOKUP($B1745,大盤與近月台指!$A$4:$I$499,5,FALSE)</f>
        <v>#N/A</v>
      </c>
      <c r="G1745" s="49" t="e">
        <f>VLOOKUP($B1745,三大法人買賣超!$A$4:$I$500,3,FALSE)</f>
        <v>#N/A</v>
      </c>
      <c r="H1745" s="34" t="e">
        <f>VLOOKUP($B1745,三大法人買賣超!$A$4:$I$500,5,FALSE)</f>
        <v>#N/A</v>
      </c>
      <c r="I1745" s="27" t="e">
        <f>VLOOKUP($B1745,三大法人買賣超!$A$4:$I$500,7,FALSE)</f>
        <v>#N/A</v>
      </c>
      <c r="J1745" s="27" t="e">
        <f>VLOOKUP($B1745,三大法人買賣超!$A$4:$I$500,9,FALSE)</f>
        <v>#N/A</v>
      </c>
      <c r="K1745" s="37">
        <f>新台幣匯率美元指數!B1746</f>
        <v>0</v>
      </c>
      <c r="L1745" s="38">
        <f>新台幣匯率美元指數!C1746</f>
        <v>0</v>
      </c>
      <c r="M1745" s="39">
        <f>新台幣匯率美元指數!D1746</f>
        <v>0</v>
      </c>
      <c r="N1745" s="27" t="e">
        <f>VLOOKUP($B1745,外資期貨未平倉口數!$A$4:$M$499,4,FALSE)</f>
        <v>#N/A</v>
      </c>
      <c r="O1745" s="27" t="e">
        <f>VLOOKUP($B1745,外資期貨未平倉口數!$A$4:$M$499,9,FALSE)</f>
        <v>#N/A</v>
      </c>
      <c r="P1745" s="27" t="e">
        <f>VLOOKUP($B1745,外資期貨未平倉口數!$A$4:$M$499,10,FALSE)</f>
        <v>#N/A</v>
      </c>
      <c r="Q1745" s="27" t="e">
        <f>VLOOKUP($B1745,外資期貨未平倉口數!$A$4:$M$499,11,FALSE)</f>
        <v>#N/A</v>
      </c>
      <c r="R1745" s="64" t="e">
        <f>VLOOKUP($B1745,選擇權未平倉餘額!$A$4:$I$500,6,FALSE)</f>
        <v>#N/A</v>
      </c>
      <c r="S1745" s="64" t="e">
        <f>VLOOKUP($B1745,選擇權未平倉餘額!$A$4:$I$500,7,FALSE)</f>
        <v>#N/A</v>
      </c>
      <c r="T1745" s="64" t="e">
        <f>VLOOKUP($B1745,選擇權未平倉餘額!$A$4:$I$500,8,FALSE)</f>
        <v>#N/A</v>
      </c>
      <c r="U1745" s="64" t="e">
        <f>VLOOKUP($B1745,選擇權未平倉餘額!$A$4:$I$500,9,FALSE)</f>
        <v>#N/A</v>
      </c>
      <c r="V1745" s="39" t="e">
        <f>VLOOKUP($B1745,臺指選擇權P_C_Ratios!$A$4:$C$500,3,FALSE)</f>
        <v>#N/A</v>
      </c>
      <c r="W1745" s="41" t="e">
        <f>VLOOKUP($B1745,散戶多空比!$A$6:$L$500,12,FALSE)</f>
        <v>#N/A</v>
      </c>
      <c r="X1745" s="40" t="e">
        <f>VLOOKUP($B1745,期貨大額交易人未沖銷部位!$A$4:$O$499,4,FALSE)</f>
        <v>#N/A</v>
      </c>
      <c r="Y1745" s="40" t="e">
        <f>VLOOKUP($B1745,期貨大額交易人未沖銷部位!$A$4:$O$499,7,FALSE)</f>
        <v>#N/A</v>
      </c>
      <c r="Z1745" s="40" t="e">
        <f>VLOOKUP($B1745,期貨大額交易人未沖銷部位!$A$4:$O$499,10,FALSE)</f>
        <v>#N/A</v>
      </c>
      <c r="AA1745" s="40" t="e">
        <f>VLOOKUP($B1745,期貨大額交易人未沖銷部位!$A$4:$O$499,13,FALSE)</f>
        <v>#N/A</v>
      </c>
      <c r="AB1745" s="40" t="e">
        <f>VLOOKUP($B1745,期貨大額交易人未沖銷部位!$A$4:$O$499,14,FALSE)</f>
        <v>#N/A</v>
      </c>
      <c r="AC1745" s="40" t="e">
        <f>VLOOKUP($B1745,期貨大額交易人未沖銷部位!$A$4:$O$499,15,FALSE)</f>
        <v>#N/A</v>
      </c>
      <c r="AD1745" s="33" t="e">
        <f>VLOOKUP($B1745,三大美股走勢!$A$4:$J$495,4,FALSE)</f>
        <v>#N/A</v>
      </c>
      <c r="AE1745" s="33" t="e">
        <f>VLOOKUP($B1745,三大美股走勢!$A$4:$J$495,7,FALSE)</f>
        <v>#N/A</v>
      </c>
      <c r="AF1745" s="33" t="e">
        <f>VLOOKUP($B1745,三大美股走勢!$A$4:$J$495,10,FALSE)</f>
        <v>#N/A</v>
      </c>
    </row>
    <row r="1746" spans="2:32">
      <c r="B1746" s="32">
        <v>44525</v>
      </c>
      <c r="C1746" s="33" t="e">
        <f>VLOOKUP($B1746,大盤與近月台指!$A$4:$I$499,2,FALSE)</f>
        <v>#N/A</v>
      </c>
      <c r="D1746" s="34" t="e">
        <f>VLOOKUP($B1746,大盤與近月台指!$A$4:$I$499,3,FALSE)</f>
        <v>#N/A</v>
      </c>
      <c r="E1746" s="35" t="e">
        <f>VLOOKUP($B1746,大盤與近月台指!$A$4:$I$499,4,FALSE)</f>
        <v>#N/A</v>
      </c>
      <c r="F1746" s="33" t="e">
        <f>VLOOKUP($B1746,大盤與近月台指!$A$4:$I$499,5,FALSE)</f>
        <v>#N/A</v>
      </c>
      <c r="G1746" s="49" t="e">
        <f>VLOOKUP($B1746,三大法人買賣超!$A$4:$I$500,3,FALSE)</f>
        <v>#N/A</v>
      </c>
      <c r="H1746" s="34" t="e">
        <f>VLOOKUP($B1746,三大法人買賣超!$A$4:$I$500,5,FALSE)</f>
        <v>#N/A</v>
      </c>
      <c r="I1746" s="27" t="e">
        <f>VLOOKUP($B1746,三大法人買賣超!$A$4:$I$500,7,FALSE)</f>
        <v>#N/A</v>
      </c>
      <c r="J1746" s="27" t="e">
        <f>VLOOKUP($B1746,三大法人買賣超!$A$4:$I$500,9,FALSE)</f>
        <v>#N/A</v>
      </c>
      <c r="K1746" s="37">
        <f>新台幣匯率美元指數!B1747</f>
        <v>0</v>
      </c>
      <c r="L1746" s="38">
        <f>新台幣匯率美元指數!C1747</f>
        <v>0</v>
      </c>
      <c r="M1746" s="39">
        <f>新台幣匯率美元指數!D1747</f>
        <v>0</v>
      </c>
      <c r="N1746" s="27" t="e">
        <f>VLOOKUP($B1746,外資期貨未平倉口數!$A$4:$M$499,4,FALSE)</f>
        <v>#N/A</v>
      </c>
      <c r="O1746" s="27" t="e">
        <f>VLOOKUP($B1746,外資期貨未平倉口數!$A$4:$M$499,9,FALSE)</f>
        <v>#N/A</v>
      </c>
      <c r="P1746" s="27" t="e">
        <f>VLOOKUP($B1746,外資期貨未平倉口數!$A$4:$M$499,10,FALSE)</f>
        <v>#N/A</v>
      </c>
      <c r="Q1746" s="27" t="e">
        <f>VLOOKUP($B1746,外資期貨未平倉口數!$A$4:$M$499,11,FALSE)</f>
        <v>#N/A</v>
      </c>
      <c r="R1746" s="64" t="e">
        <f>VLOOKUP($B1746,選擇權未平倉餘額!$A$4:$I$500,6,FALSE)</f>
        <v>#N/A</v>
      </c>
      <c r="S1746" s="64" t="e">
        <f>VLOOKUP($B1746,選擇權未平倉餘額!$A$4:$I$500,7,FALSE)</f>
        <v>#N/A</v>
      </c>
      <c r="T1746" s="64" t="e">
        <f>VLOOKUP($B1746,選擇權未平倉餘額!$A$4:$I$500,8,FALSE)</f>
        <v>#N/A</v>
      </c>
      <c r="U1746" s="64" t="e">
        <f>VLOOKUP($B1746,選擇權未平倉餘額!$A$4:$I$500,9,FALSE)</f>
        <v>#N/A</v>
      </c>
      <c r="V1746" s="39" t="e">
        <f>VLOOKUP($B1746,臺指選擇權P_C_Ratios!$A$4:$C$500,3,FALSE)</f>
        <v>#N/A</v>
      </c>
      <c r="W1746" s="41" t="e">
        <f>VLOOKUP($B1746,散戶多空比!$A$6:$L$500,12,FALSE)</f>
        <v>#N/A</v>
      </c>
      <c r="X1746" s="40" t="e">
        <f>VLOOKUP($B1746,期貨大額交易人未沖銷部位!$A$4:$O$499,4,FALSE)</f>
        <v>#N/A</v>
      </c>
      <c r="Y1746" s="40" t="e">
        <f>VLOOKUP($B1746,期貨大額交易人未沖銷部位!$A$4:$O$499,7,FALSE)</f>
        <v>#N/A</v>
      </c>
      <c r="Z1746" s="40" t="e">
        <f>VLOOKUP($B1746,期貨大額交易人未沖銷部位!$A$4:$O$499,10,FALSE)</f>
        <v>#N/A</v>
      </c>
      <c r="AA1746" s="40" t="e">
        <f>VLOOKUP($B1746,期貨大額交易人未沖銷部位!$A$4:$O$499,13,FALSE)</f>
        <v>#N/A</v>
      </c>
      <c r="AB1746" s="40" t="e">
        <f>VLOOKUP($B1746,期貨大額交易人未沖銷部位!$A$4:$O$499,14,FALSE)</f>
        <v>#N/A</v>
      </c>
      <c r="AC1746" s="40" t="e">
        <f>VLOOKUP($B1746,期貨大額交易人未沖銷部位!$A$4:$O$499,15,FALSE)</f>
        <v>#N/A</v>
      </c>
      <c r="AD1746" s="33" t="e">
        <f>VLOOKUP($B1746,三大美股走勢!$A$4:$J$495,4,FALSE)</f>
        <v>#N/A</v>
      </c>
      <c r="AE1746" s="33" t="e">
        <f>VLOOKUP($B1746,三大美股走勢!$A$4:$J$495,7,FALSE)</f>
        <v>#N/A</v>
      </c>
      <c r="AF1746" s="33" t="e">
        <f>VLOOKUP($B1746,三大美股走勢!$A$4:$J$495,10,FALSE)</f>
        <v>#N/A</v>
      </c>
    </row>
    <row r="1747" spans="2:32">
      <c r="B1747" s="32">
        <v>44526</v>
      </c>
      <c r="C1747" s="33" t="e">
        <f>VLOOKUP($B1747,大盤與近月台指!$A$4:$I$499,2,FALSE)</f>
        <v>#N/A</v>
      </c>
      <c r="D1747" s="34" t="e">
        <f>VLOOKUP($B1747,大盤與近月台指!$A$4:$I$499,3,FALSE)</f>
        <v>#N/A</v>
      </c>
      <c r="E1747" s="35" t="e">
        <f>VLOOKUP($B1747,大盤與近月台指!$A$4:$I$499,4,FALSE)</f>
        <v>#N/A</v>
      </c>
      <c r="F1747" s="33" t="e">
        <f>VLOOKUP($B1747,大盤與近月台指!$A$4:$I$499,5,FALSE)</f>
        <v>#N/A</v>
      </c>
      <c r="G1747" s="49" t="e">
        <f>VLOOKUP($B1747,三大法人買賣超!$A$4:$I$500,3,FALSE)</f>
        <v>#N/A</v>
      </c>
      <c r="H1747" s="34" t="e">
        <f>VLOOKUP($B1747,三大法人買賣超!$A$4:$I$500,5,FALSE)</f>
        <v>#N/A</v>
      </c>
      <c r="I1747" s="27" t="e">
        <f>VLOOKUP($B1747,三大法人買賣超!$A$4:$I$500,7,FALSE)</f>
        <v>#N/A</v>
      </c>
      <c r="J1747" s="27" t="e">
        <f>VLOOKUP($B1747,三大法人買賣超!$A$4:$I$500,9,FALSE)</f>
        <v>#N/A</v>
      </c>
      <c r="K1747" s="37">
        <f>新台幣匯率美元指數!B1748</f>
        <v>0</v>
      </c>
      <c r="L1747" s="38">
        <f>新台幣匯率美元指數!C1748</f>
        <v>0</v>
      </c>
      <c r="M1747" s="39">
        <f>新台幣匯率美元指數!D1748</f>
        <v>0</v>
      </c>
      <c r="N1747" s="27" t="e">
        <f>VLOOKUP($B1747,外資期貨未平倉口數!$A$4:$M$499,4,FALSE)</f>
        <v>#N/A</v>
      </c>
      <c r="O1747" s="27" t="e">
        <f>VLOOKUP($B1747,外資期貨未平倉口數!$A$4:$M$499,9,FALSE)</f>
        <v>#N/A</v>
      </c>
      <c r="P1747" s="27" t="e">
        <f>VLOOKUP($B1747,外資期貨未平倉口數!$A$4:$M$499,10,FALSE)</f>
        <v>#N/A</v>
      </c>
      <c r="Q1747" s="27" t="e">
        <f>VLOOKUP($B1747,外資期貨未平倉口數!$A$4:$M$499,11,FALSE)</f>
        <v>#N/A</v>
      </c>
      <c r="R1747" s="64" t="e">
        <f>VLOOKUP($B1747,選擇權未平倉餘額!$A$4:$I$500,6,FALSE)</f>
        <v>#N/A</v>
      </c>
      <c r="S1747" s="64" t="e">
        <f>VLOOKUP($B1747,選擇權未平倉餘額!$A$4:$I$500,7,FALSE)</f>
        <v>#N/A</v>
      </c>
      <c r="T1747" s="64" t="e">
        <f>VLOOKUP($B1747,選擇權未平倉餘額!$A$4:$I$500,8,FALSE)</f>
        <v>#N/A</v>
      </c>
      <c r="U1747" s="64" t="e">
        <f>VLOOKUP($B1747,選擇權未平倉餘額!$A$4:$I$500,9,FALSE)</f>
        <v>#N/A</v>
      </c>
      <c r="V1747" s="39" t="e">
        <f>VLOOKUP($B1747,臺指選擇權P_C_Ratios!$A$4:$C$500,3,FALSE)</f>
        <v>#N/A</v>
      </c>
      <c r="W1747" s="41" t="e">
        <f>VLOOKUP($B1747,散戶多空比!$A$6:$L$500,12,FALSE)</f>
        <v>#N/A</v>
      </c>
      <c r="X1747" s="40" t="e">
        <f>VLOOKUP($B1747,期貨大額交易人未沖銷部位!$A$4:$O$499,4,FALSE)</f>
        <v>#N/A</v>
      </c>
      <c r="Y1747" s="40" t="e">
        <f>VLOOKUP($B1747,期貨大額交易人未沖銷部位!$A$4:$O$499,7,FALSE)</f>
        <v>#N/A</v>
      </c>
      <c r="Z1747" s="40" t="e">
        <f>VLOOKUP($B1747,期貨大額交易人未沖銷部位!$A$4:$O$499,10,FALSE)</f>
        <v>#N/A</v>
      </c>
      <c r="AA1747" s="40" t="e">
        <f>VLOOKUP($B1747,期貨大額交易人未沖銷部位!$A$4:$O$499,13,FALSE)</f>
        <v>#N/A</v>
      </c>
      <c r="AB1747" s="40" t="e">
        <f>VLOOKUP($B1747,期貨大額交易人未沖銷部位!$A$4:$O$499,14,FALSE)</f>
        <v>#N/A</v>
      </c>
      <c r="AC1747" s="40" t="e">
        <f>VLOOKUP($B1747,期貨大額交易人未沖銷部位!$A$4:$O$499,15,FALSE)</f>
        <v>#N/A</v>
      </c>
      <c r="AD1747" s="33" t="e">
        <f>VLOOKUP($B1747,三大美股走勢!$A$4:$J$495,4,FALSE)</f>
        <v>#N/A</v>
      </c>
      <c r="AE1747" s="33" t="e">
        <f>VLOOKUP($B1747,三大美股走勢!$A$4:$J$495,7,FALSE)</f>
        <v>#N/A</v>
      </c>
      <c r="AF1747" s="33" t="e">
        <f>VLOOKUP($B1747,三大美股走勢!$A$4:$J$495,10,FALSE)</f>
        <v>#N/A</v>
      </c>
    </row>
    <row r="1748" spans="2:32">
      <c r="B1748" s="32">
        <v>44527</v>
      </c>
      <c r="C1748" s="33" t="e">
        <f>VLOOKUP($B1748,大盤與近月台指!$A$4:$I$499,2,FALSE)</f>
        <v>#N/A</v>
      </c>
      <c r="D1748" s="34" t="e">
        <f>VLOOKUP($B1748,大盤與近月台指!$A$4:$I$499,3,FALSE)</f>
        <v>#N/A</v>
      </c>
      <c r="E1748" s="35" t="e">
        <f>VLOOKUP($B1748,大盤與近月台指!$A$4:$I$499,4,FALSE)</f>
        <v>#N/A</v>
      </c>
      <c r="F1748" s="33" t="e">
        <f>VLOOKUP($B1748,大盤與近月台指!$A$4:$I$499,5,FALSE)</f>
        <v>#N/A</v>
      </c>
      <c r="G1748" s="49" t="e">
        <f>VLOOKUP($B1748,三大法人買賣超!$A$4:$I$500,3,FALSE)</f>
        <v>#N/A</v>
      </c>
      <c r="H1748" s="34" t="e">
        <f>VLOOKUP($B1748,三大法人買賣超!$A$4:$I$500,5,FALSE)</f>
        <v>#N/A</v>
      </c>
      <c r="I1748" s="27" t="e">
        <f>VLOOKUP($B1748,三大法人買賣超!$A$4:$I$500,7,FALSE)</f>
        <v>#N/A</v>
      </c>
      <c r="J1748" s="27" t="e">
        <f>VLOOKUP($B1748,三大法人買賣超!$A$4:$I$500,9,FALSE)</f>
        <v>#N/A</v>
      </c>
      <c r="K1748" s="37">
        <f>新台幣匯率美元指數!B1749</f>
        <v>0</v>
      </c>
      <c r="L1748" s="38">
        <f>新台幣匯率美元指數!C1749</f>
        <v>0</v>
      </c>
      <c r="M1748" s="39">
        <f>新台幣匯率美元指數!D1749</f>
        <v>0</v>
      </c>
      <c r="N1748" s="27" t="e">
        <f>VLOOKUP($B1748,外資期貨未平倉口數!$A$4:$M$499,4,FALSE)</f>
        <v>#N/A</v>
      </c>
      <c r="O1748" s="27" t="e">
        <f>VLOOKUP($B1748,外資期貨未平倉口數!$A$4:$M$499,9,FALSE)</f>
        <v>#N/A</v>
      </c>
      <c r="P1748" s="27" t="e">
        <f>VLOOKUP($B1748,外資期貨未平倉口數!$A$4:$M$499,10,FALSE)</f>
        <v>#N/A</v>
      </c>
      <c r="Q1748" s="27" t="e">
        <f>VLOOKUP($B1748,外資期貨未平倉口數!$A$4:$M$499,11,FALSE)</f>
        <v>#N/A</v>
      </c>
      <c r="R1748" s="64" t="e">
        <f>VLOOKUP($B1748,選擇權未平倉餘額!$A$4:$I$500,6,FALSE)</f>
        <v>#N/A</v>
      </c>
      <c r="S1748" s="64" t="e">
        <f>VLOOKUP($B1748,選擇權未平倉餘額!$A$4:$I$500,7,FALSE)</f>
        <v>#N/A</v>
      </c>
      <c r="T1748" s="64" t="e">
        <f>VLOOKUP($B1748,選擇權未平倉餘額!$A$4:$I$500,8,FALSE)</f>
        <v>#N/A</v>
      </c>
      <c r="U1748" s="64" t="e">
        <f>VLOOKUP($B1748,選擇權未平倉餘額!$A$4:$I$500,9,FALSE)</f>
        <v>#N/A</v>
      </c>
      <c r="V1748" s="39" t="e">
        <f>VLOOKUP($B1748,臺指選擇權P_C_Ratios!$A$4:$C$500,3,FALSE)</f>
        <v>#N/A</v>
      </c>
      <c r="W1748" s="41" t="e">
        <f>VLOOKUP($B1748,散戶多空比!$A$6:$L$500,12,FALSE)</f>
        <v>#N/A</v>
      </c>
      <c r="X1748" s="40" t="e">
        <f>VLOOKUP($B1748,期貨大額交易人未沖銷部位!$A$4:$O$499,4,FALSE)</f>
        <v>#N/A</v>
      </c>
      <c r="Y1748" s="40" t="e">
        <f>VLOOKUP($B1748,期貨大額交易人未沖銷部位!$A$4:$O$499,7,FALSE)</f>
        <v>#N/A</v>
      </c>
      <c r="Z1748" s="40" t="e">
        <f>VLOOKUP($B1748,期貨大額交易人未沖銷部位!$A$4:$O$499,10,FALSE)</f>
        <v>#N/A</v>
      </c>
      <c r="AA1748" s="40" t="e">
        <f>VLOOKUP($B1748,期貨大額交易人未沖銷部位!$A$4:$O$499,13,FALSE)</f>
        <v>#N/A</v>
      </c>
      <c r="AB1748" s="40" t="e">
        <f>VLOOKUP($B1748,期貨大額交易人未沖銷部位!$A$4:$O$499,14,FALSE)</f>
        <v>#N/A</v>
      </c>
      <c r="AC1748" s="40" t="e">
        <f>VLOOKUP($B1748,期貨大額交易人未沖銷部位!$A$4:$O$499,15,FALSE)</f>
        <v>#N/A</v>
      </c>
      <c r="AD1748" s="33" t="e">
        <f>VLOOKUP($B1748,三大美股走勢!$A$4:$J$495,4,FALSE)</f>
        <v>#N/A</v>
      </c>
      <c r="AE1748" s="33" t="e">
        <f>VLOOKUP($B1748,三大美股走勢!$A$4:$J$495,7,FALSE)</f>
        <v>#N/A</v>
      </c>
      <c r="AF1748" s="33" t="e">
        <f>VLOOKUP($B1748,三大美股走勢!$A$4:$J$495,10,FALSE)</f>
        <v>#N/A</v>
      </c>
    </row>
    <row r="1749" spans="2:32">
      <c r="B1749" s="32">
        <v>44528</v>
      </c>
      <c r="C1749" s="33" t="e">
        <f>VLOOKUP($B1749,大盤與近月台指!$A$4:$I$499,2,FALSE)</f>
        <v>#N/A</v>
      </c>
      <c r="D1749" s="34" t="e">
        <f>VLOOKUP($B1749,大盤與近月台指!$A$4:$I$499,3,FALSE)</f>
        <v>#N/A</v>
      </c>
      <c r="E1749" s="35" t="e">
        <f>VLOOKUP($B1749,大盤與近月台指!$A$4:$I$499,4,FALSE)</f>
        <v>#N/A</v>
      </c>
      <c r="F1749" s="33" t="e">
        <f>VLOOKUP($B1749,大盤與近月台指!$A$4:$I$499,5,FALSE)</f>
        <v>#N/A</v>
      </c>
      <c r="G1749" s="49" t="e">
        <f>VLOOKUP($B1749,三大法人買賣超!$A$4:$I$500,3,FALSE)</f>
        <v>#N/A</v>
      </c>
      <c r="H1749" s="34" t="e">
        <f>VLOOKUP($B1749,三大法人買賣超!$A$4:$I$500,5,FALSE)</f>
        <v>#N/A</v>
      </c>
      <c r="I1749" s="27" t="e">
        <f>VLOOKUP($B1749,三大法人買賣超!$A$4:$I$500,7,FALSE)</f>
        <v>#N/A</v>
      </c>
      <c r="J1749" s="27" t="e">
        <f>VLOOKUP($B1749,三大法人買賣超!$A$4:$I$500,9,FALSE)</f>
        <v>#N/A</v>
      </c>
      <c r="K1749" s="37">
        <f>新台幣匯率美元指數!B1750</f>
        <v>0</v>
      </c>
      <c r="L1749" s="38">
        <f>新台幣匯率美元指數!C1750</f>
        <v>0</v>
      </c>
      <c r="M1749" s="39">
        <f>新台幣匯率美元指數!D1750</f>
        <v>0</v>
      </c>
      <c r="N1749" s="27" t="e">
        <f>VLOOKUP($B1749,外資期貨未平倉口數!$A$4:$M$499,4,FALSE)</f>
        <v>#N/A</v>
      </c>
      <c r="O1749" s="27" t="e">
        <f>VLOOKUP($B1749,外資期貨未平倉口數!$A$4:$M$499,9,FALSE)</f>
        <v>#N/A</v>
      </c>
      <c r="P1749" s="27" t="e">
        <f>VLOOKUP($B1749,外資期貨未平倉口數!$A$4:$M$499,10,FALSE)</f>
        <v>#N/A</v>
      </c>
      <c r="Q1749" s="27" t="e">
        <f>VLOOKUP($B1749,外資期貨未平倉口數!$A$4:$M$499,11,FALSE)</f>
        <v>#N/A</v>
      </c>
      <c r="R1749" s="64" t="e">
        <f>VLOOKUP($B1749,選擇權未平倉餘額!$A$4:$I$500,6,FALSE)</f>
        <v>#N/A</v>
      </c>
      <c r="S1749" s="64" t="e">
        <f>VLOOKUP($B1749,選擇權未平倉餘額!$A$4:$I$500,7,FALSE)</f>
        <v>#N/A</v>
      </c>
      <c r="T1749" s="64" t="e">
        <f>VLOOKUP($B1749,選擇權未平倉餘額!$A$4:$I$500,8,FALSE)</f>
        <v>#N/A</v>
      </c>
      <c r="U1749" s="64" t="e">
        <f>VLOOKUP($B1749,選擇權未平倉餘額!$A$4:$I$500,9,FALSE)</f>
        <v>#N/A</v>
      </c>
      <c r="V1749" s="39" t="e">
        <f>VLOOKUP($B1749,臺指選擇權P_C_Ratios!$A$4:$C$500,3,FALSE)</f>
        <v>#N/A</v>
      </c>
      <c r="W1749" s="41" t="e">
        <f>VLOOKUP($B1749,散戶多空比!$A$6:$L$500,12,FALSE)</f>
        <v>#N/A</v>
      </c>
      <c r="X1749" s="40" t="e">
        <f>VLOOKUP($B1749,期貨大額交易人未沖銷部位!$A$4:$O$499,4,FALSE)</f>
        <v>#N/A</v>
      </c>
      <c r="Y1749" s="40" t="e">
        <f>VLOOKUP($B1749,期貨大額交易人未沖銷部位!$A$4:$O$499,7,FALSE)</f>
        <v>#N/A</v>
      </c>
      <c r="Z1749" s="40" t="e">
        <f>VLOOKUP($B1749,期貨大額交易人未沖銷部位!$A$4:$O$499,10,FALSE)</f>
        <v>#N/A</v>
      </c>
      <c r="AA1749" s="40" t="e">
        <f>VLOOKUP($B1749,期貨大額交易人未沖銷部位!$A$4:$O$499,13,FALSE)</f>
        <v>#N/A</v>
      </c>
      <c r="AB1749" s="40" t="e">
        <f>VLOOKUP($B1749,期貨大額交易人未沖銷部位!$A$4:$O$499,14,FALSE)</f>
        <v>#N/A</v>
      </c>
      <c r="AC1749" s="40" t="e">
        <f>VLOOKUP($B1749,期貨大額交易人未沖銷部位!$A$4:$O$499,15,FALSE)</f>
        <v>#N/A</v>
      </c>
      <c r="AD1749" s="33" t="e">
        <f>VLOOKUP($B1749,三大美股走勢!$A$4:$J$495,4,FALSE)</f>
        <v>#N/A</v>
      </c>
      <c r="AE1749" s="33" t="e">
        <f>VLOOKUP($B1749,三大美股走勢!$A$4:$J$495,7,FALSE)</f>
        <v>#N/A</v>
      </c>
      <c r="AF1749" s="33" t="e">
        <f>VLOOKUP($B1749,三大美股走勢!$A$4:$J$495,10,FALSE)</f>
        <v>#N/A</v>
      </c>
    </row>
    <row r="1750" spans="2:32">
      <c r="B1750" s="32">
        <v>44529</v>
      </c>
      <c r="C1750" s="33" t="e">
        <f>VLOOKUP($B1750,大盤與近月台指!$A$4:$I$499,2,FALSE)</f>
        <v>#N/A</v>
      </c>
      <c r="D1750" s="34" t="e">
        <f>VLOOKUP($B1750,大盤與近月台指!$A$4:$I$499,3,FALSE)</f>
        <v>#N/A</v>
      </c>
      <c r="E1750" s="35" t="e">
        <f>VLOOKUP($B1750,大盤與近月台指!$A$4:$I$499,4,FALSE)</f>
        <v>#N/A</v>
      </c>
      <c r="F1750" s="33" t="e">
        <f>VLOOKUP($B1750,大盤與近月台指!$A$4:$I$499,5,FALSE)</f>
        <v>#N/A</v>
      </c>
      <c r="G1750" s="49" t="e">
        <f>VLOOKUP($B1750,三大法人買賣超!$A$4:$I$500,3,FALSE)</f>
        <v>#N/A</v>
      </c>
      <c r="H1750" s="34" t="e">
        <f>VLOOKUP($B1750,三大法人買賣超!$A$4:$I$500,5,FALSE)</f>
        <v>#N/A</v>
      </c>
      <c r="I1750" s="27" t="e">
        <f>VLOOKUP($B1750,三大法人買賣超!$A$4:$I$500,7,FALSE)</f>
        <v>#N/A</v>
      </c>
      <c r="J1750" s="27" t="e">
        <f>VLOOKUP($B1750,三大法人買賣超!$A$4:$I$500,9,FALSE)</f>
        <v>#N/A</v>
      </c>
      <c r="K1750" s="37">
        <f>新台幣匯率美元指數!B1751</f>
        <v>0</v>
      </c>
      <c r="L1750" s="38">
        <f>新台幣匯率美元指數!C1751</f>
        <v>0</v>
      </c>
      <c r="M1750" s="39">
        <f>新台幣匯率美元指數!D1751</f>
        <v>0</v>
      </c>
      <c r="N1750" s="27" t="e">
        <f>VLOOKUP($B1750,外資期貨未平倉口數!$A$4:$M$499,4,FALSE)</f>
        <v>#N/A</v>
      </c>
      <c r="O1750" s="27" t="e">
        <f>VLOOKUP($B1750,外資期貨未平倉口數!$A$4:$M$499,9,FALSE)</f>
        <v>#N/A</v>
      </c>
      <c r="P1750" s="27" t="e">
        <f>VLOOKUP($B1750,外資期貨未平倉口數!$A$4:$M$499,10,FALSE)</f>
        <v>#N/A</v>
      </c>
      <c r="Q1750" s="27" t="e">
        <f>VLOOKUP($B1750,外資期貨未平倉口數!$A$4:$M$499,11,FALSE)</f>
        <v>#N/A</v>
      </c>
      <c r="R1750" s="64" t="e">
        <f>VLOOKUP($B1750,選擇權未平倉餘額!$A$4:$I$500,6,FALSE)</f>
        <v>#N/A</v>
      </c>
      <c r="S1750" s="64" t="e">
        <f>VLOOKUP($B1750,選擇權未平倉餘額!$A$4:$I$500,7,FALSE)</f>
        <v>#N/A</v>
      </c>
      <c r="T1750" s="64" t="e">
        <f>VLOOKUP($B1750,選擇權未平倉餘額!$A$4:$I$500,8,FALSE)</f>
        <v>#N/A</v>
      </c>
      <c r="U1750" s="64" t="e">
        <f>VLOOKUP($B1750,選擇權未平倉餘額!$A$4:$I$500,9,FALSE)</f>
        <v>#N/A</v>
      </c>
      <c r="V1750" s="39" t="e">
        <f>VLOOKUP($B1750,臺指選擇權P_C_Ratios!$A$4:$C$500,3,FALSE)</f>
        <v>#N/A</v>
      </c>
      <c r="W1750" s="41" t="e">
        <f>VLOOKUP($B1750,散戶多空比!$A$6:$L$500,12,FALSE)</f>
        <v>#N/A</v>
      </c>
      <c r="X1750" s="40" t="e">
        <f>VLOOKUP($B1750,期貨大額交易人未沖銷部位!$A$4:$O$499,4,FALSE)</f>
        <v>#N/A</v>
      </c>
      <c r="Y1750" s="40" t="e">
        <f>VLOOKUP($B1750,期貨大額交易人未沖銷部位!$A$4:$O$499,7,FALSE)</f>
        <v>#N/A</v>
      </c>
      <c r="Z1750" s="40" t="e">
        <f>VLOOKUP($B1750,期貨大額交易人未沖銷部位!$A$4:$O$499,10,FALSE)</f>
        <v>#N/A</v>
      </c>
      <c r="AA1750" s="40" t="e">
        <f>VLOOKUP($B1750,期貨大額交易人未沖銷部位!$A$4:$O$499,13,FALSE)</f>
        <v>#N/A</v>
      </c>
      <c r="AB1750" s="40" t="e">
        <f>VLOOKUP($B1750,期貨大額交易人未沖銷部位!$A$4:$O$499,14,FALSE)</f>
        <v>#N/A</v>
      </c>
      <c r="AC1750" s="40" t="e">
        <f>VLOOKUP($B1750,期貨大額交易人未沖銷部位!$A$4:$O$499,15,FALSE)</f>
        <v>#N/A</v>
      </c>
      <c r="AD1750" s="33" t="e">
        <f>VLOOKUP($B1750,三大美股走勢!$A$4:$J$495,4,FALSE)</f>
        <v>#N/A</v>
      </c>
      <c r="AE1750" s="33" t="e">
        <f>VLOOKUP($B1750,三大美股走勢!$A$4:$J$495,7,FALSE)</f>
        <v>#N/A</v>
      </c>
      <c r="AF1750" s="33" t="e">
        <f>VLOOKUP($B1750,三大美股走勢!$A$4:$J$495,10,FALSE)</f>
        <v>#N/A</v>
      </c>
    </row>
    <row r="1751" spans="2:32">
      <c r="B1751" s="32">
        <v>44530</v>
      </c>
      <c r="C1751" s="33" t="e">
        <f>VLOOKUP($B1751,大盤與近月台指!$A$4:$I$499,2,FALSE)</f>
        <v>#N/A</v>
      </c>
      <c r="D1751" s="34" t="e">
        <f>VLOOKUP($B1751,大盤與近月台指!$A$4:$I$499,3,FALSE)</f>
        <v>#N/A</v>
      </c>
      <c r="E1751" s="35" t="e">
        <f>VLOOKUP($B1751,大盤與近月台指!$A$4:$I$499,4,FALSE)</f>
        <v>#N/A</v>
      </c>
      <c r="F1751" s="33" t="e">
        <f>VLOOKUP($B1751,大盤與近月台指!$A$4:$I$499,5,FALSE)</f>
        <v>#N/A</v>
      </c>
      <c r="G1751" s="49" t="e">
        <f>VLOOKUP($B1751,三大法人買賣超!$A$4:$I$500,3,FALSE)</f>
        <v>#N/A</v>
      </c>
      <c r="H1751" s="34" t="e">
        <f>VLOOKUP($B1751,三大法人買賣超!$A$4:$I$500,5,FALSE)</f>
        <v>#N/A</v>
      </c>
      <c r="I1751" s="27" t="e">
        <f>VLOOKUP($B1751,三大法人買賣超!$A$4:$I$500,7,FALSE)</f>
        <v>#N/A</v>
      </c>
      <c r="J1751" s="27" t="e">
        <f>VLOOKUP($B1751,三大法人買賣超!$A$4:$I$500,9,FALSE)</f>
        <v>#N/A</v>
      </c>
      <c r="K1751" s="37">
        <f>新台幣匯率美元指數!B1752</f>
        <v>0</v>
      </c>
      <c r="L1751" s="38">
        <f>新台幣匯率美元指數!C1752</f>
        <v>0</v>
      </c>
      <c r="M1751" s="39">
        <f>新台幣匯率美元指數!D1752</f>
        <v>0</v>
      </c>
      <c r="N1751" s="27" t="e">
        <f>VLOOKUP($B1751,外資期貨未平倉口數!$A$4:$M$499,4,FALSE)</f>
        <v>#N/A</v>
      </c>
      <c r="O1751" s="27" t="e">
        <f>VLOOKUP($B1751,外資期貨未平倉口數!$A$4:$M$499,9,FALSE)</f>
        <v>#N/A</v>
      </c>
      <c r="P1751" s="27" t="e">
        <f>VLOOKUP($B1751,外資期貨未平倉口數!$A$4:$M$499,10,FALSE)</f>
        <v>#N/A</v>
      </c>
      <c r="Q1751" s="27" t="e">
        <f>VLOOKUP($B1751,外資期貨未平倉口數!$A$4:$M$499,11,FALSE)</f>
        <v>#N/A</v>
      </c>
      <c r="R1751" s="64" t="e">
        <f>VLOOKUP($B1751,選擇權未平倉餘額!$A$4:$I$500,6,FALSE)</f>
        <v>#N/A</v>
      </c>
      <c r="S1751" s="64" t="e">
        <f>VLOOKUP($B1751,選擇權未平倉餘額!$A$4:$I$500,7,FALSE)</f>
        <v>#N/A</v>
      </c>
      <c r="T1751" s="64" t="e">
        <f>VLOOKUP($B1751,選擇權未平倉餘額!$A$4:$I$500,8,FALSE)</f>
        <v>#N/A</v>
      </c>
      <c r="U1751" s="64" t="e">
        <f>VLOOKUP($B1751,選擇權未平倉餘額!$A$4:$I$500,9,FALSE)</f>
        <v>#N/A</v>
      </c>
      <c r="V1751" s="39" t="e">
        <f>VLOOKUP($B1751,臺指選擇權P_C_Ratios!$A$4:$C$500,3,FALSE)</f>
        <v>#N/A</v>
      </c>
      <c r="W1751" s="41" t="e">
        <f>VLOOKUP($B1751,散戶多空比!$A$6:$L$500,12,FALSE)</f>
        <v>#N/A</v>
      </c>
      <c r="X1751" s="40" t="e">
        <f>VLOOKUP($B1751,期貨大額交易人未沖銷部位!$A$4:$O$499,4,FALSE)</f>
        <v>#N/A</v>
      </c>
      <c r="Y1751" s="40" t="e">
        <f>VLOOKUP($B1751,期貨大額交易人未沖銷部位!$A$4:$O$499,7,FALSE)</f>
        <v>#N/A</v>
      </c>
      <c r="Z1751" s="40" t="e">
        <f>VLOOKUP($B1751,期貨大額交易人未沖銷部位!$A$4:$O$499,10,FALSE)</f>
        <v>#N/A</v>
      </c>
      <c r="AA1751" s="40" t="e">
        <f>VLOOKUP($B1751,期貨大額交易人未沖銷部位!$A$4:$O$499,13,FALSE)</f>
        <v>#N/A</v>
      </c>
      <c r="AB1751" s="40" t="e">
        <f>VLOOKUP($B1751,期貨大額交易人未沖銷部位!$A$4:$O$499,14,FALSE)</f>
        <v>#N/A</v>
      </c>
      <c r="AC1751" s="40" t="e">
        <f>VLOOKUP($B1751,期貨大額交易人未沖銷部位!$A$4:$O$499,15,FALSE)</f>
        <v>#N/A</v>
      </c>
      <c r="AD1751" s="33" t="e">
        <f>VLOOKUP($B1751,三大美股走勢!$A$4:$J$495,4,FALSE)</f>
        <v>#N/A</v>
      </c>
      <c r="AE1751" s="33" t="e">
        <f>VLOOKUP($B1751,三大美股走勢!$A$4:$J$495,7,FALSE)</f>
        <v>#N/A</v>
      </c>
      <c r="AF1751" s="33" t="e">
        <f>VLOOKUP($B1751,三大美股走勢!$A$4:$J$495,10,FALSE)</f>
        <v>#N/A</v>
      </c>
    </row>
    <row r="1752" spans="2:32">
      <c r="B1752" s="32">
        <v>44531</v>
      </c>
      <c r="C1752" s="33" t="e">
        <f>VLOOKUP($B1752,大盤與近月台指!$A$4:$I$499,2,FALSE)</f>
        <v>#N/A</v>
      </c>
      <c r="D1752" s="34" t="e">
        <f>VLOOKUP($B1752,大盤與近月台指!$A$4:$I$499,3,FALSE)</f>
        <v>#N/A</v>
      </c>
      <c r="E1752" s="35" t="e">
        <f>VLOOKUP($B1752,大盤與近月台指!$A$4:$I$499,4,FALSE)</f>
        <v>#N/A</v>
      </c>
      <c r="F1752" s="33" t="e">
        <f>VLOOKUP($B1752,大盤與近月台指!$A$4:$I$499,5,FALSE)</f>
        <v>#N/A</v>
      </c>
      <c r="G1752" s="49" t="e">
        <f>VLOOKUP($B1752,三大法人買賣超!$A$4:$I$500,3,FALSE)</f>
        <v>#N/A</v>
      </c>
      <c r="H1752" s="34" t="e">
        <f>VLOOKUP($B1752,三大法人買賣超!$A$4:$I$500,5,FALSE)</f>
        <v>#N/A</v>
      </c>
      <c r="I1752" s="27" t="e">
        <f>VLOOKUP($B1752,三大法人買賣超!$A$4:$I$500,7,FALSE)</f>
        <v>#N/A</v>
      </c>
      <c r="J1752" s="27" t="e">
        <f>VLOOKUP($B1752,三大法人買賣超!$A$4:$I$500,9,FALSE)</f>
        <v>#N/A</v>
      </c>
      <c r="K1752" s="37">
        <f>新台幣匯率美元指數!B1753</f>
        <v>0</v>
      </c>
      <c r="L1752" s="38">
        <f>新台幣匯率美元指數!C1753</f>
        <v>0</v>
      </c>
      <c r="M1752" s="39">
        <f>新台幣匯率美元指數!D1753</f>
        <v>0</v>
      </c>
      <c r="N1752" s="27" t="e">
        <f>VLOOKUP($B1752,外資期貨未平倉口數!$A$4:$M$499,4,FALSE)</f>
        <v>#N/A</v>
      </c>
      <c r="O1752" s="27" t="e">
        <f>VLOOKUP($B1752,外資期貨未平倉口數!$A$4:$M$499,9,FALSE)</f>
        <v>#N/A</v>
      </c>
      <c r="P1752" s="27" t="e">
        <f>VLOOKUP($B1752,外資期貨未平倉口數!$A$4:$M$499,10,FALSE)</f>
        <v>#N/A</v>
      </c>
      <c r="Q1752" s="27" t="e">
        <f>VLOOKUP($B1752,外資期貨未平倉口數!$A$4:$M$499,11,FALSE)</f>
        <v>#N/A</v>
      </c>
      <c r="R1752" s="64" t="e">
        <f>VLOOKUP($B1752,選擇權未平倉餘額!$A$4:$I$500,6,FALSE)</f>
        <v>#N/A</v>
      </c>
      <c r="S1752" s="64" t="e">
        <f>VLOOKUP($B1752,選擇權未平倉餘額!$A$4:$I$500,7,FALSE)</f>
        <v>#N/A</v>
      </c>
      <c r="T1752" s="64" t="e">
        <f>VLOOKUP($B1752,選擇權未平倉餘額!$A$4:$I$500,8,FALSE)</f>
        <v>#N/A</v>
      </c>
      <c r="U1752" s="64" t="e">
        <f>VLOOKUP($B1752,選擇權未平倉餘額!$A$4:$I$500,9,FALSE)</f>
        <v>#N/A</v>
      </c>
      <c r="V1752" s="39" t="e">
        <f>VLOOKUP($B1752,臺指選擇權P_C_Ratios!$A$4:$C$500,3,FALSE)</f>
        <v>#N/A</v>
      </c>
      <c r="W1752" s="41" t="e">
        <f>VLOOKUP($B1752,散戶多空比!$A$6:$L$500,12,FALSE)</f>
        <v>#N/A</v>
      </c>
      <c r="X1752" s="40" t="e">
        <f>VLOOKUP($B1752,期貨大額交易人未沖銷部位!$A$4:$O$499,4,FALSE)</f>
        <v>#N/A</v>
      </c>
      <c r="Y1752" s="40" t="e">
        <f>VLOOKUP($B1752,期貨大額交易人未沖銷部位!$A$4:$O$499,7,FALSE)</f>
        <v>#N/A</v>
      </c>
      <c r="Z1752" s="40" t="e">
        <f>VLOOKUP($B1752,期貨大額交易人未沖銷部位!$A$4:$O$499,10,FALSE)</f>
        <v>#N/A</v>
      </c>
      <c r="AA1752" s="40" t="e">
        <f>VLOOKUP($B1752,期貨大額交易人未沖銷部位!$A$4:$O$499,13,FALSE)</f>
        <v>#N/A</v>
      </c>
      <c r="AB1752" s="40" t="e">
        <f>VLOOKUP($B1752,期貨大額交易人未沖銷部位!$A$4:$O$499,14,FALSE)</f>
        <v>#N/A</v>
      </c>
      <c r="AC1752" s="40" t="e">
        <f>VLOOKUP($B1752,期貨大額交易人未沖銷部位!$A$4:$O$499,15,FALSE)</f>
        <v>#N/A</v>
      </c>
      <c r="AD1752" s="33" t="e">
        <f>VLOOKUP($B1752,三大美股走勢!$A$4:$J$495,4,FALSE)</f>
        <v>#N/A</v>
      </c>
      <c r="AE1752" s="33" t="e">
        <f>VLOOKUP($B1752,三大美股走勢!$A$4:$J$495,7,FALSE)</f>
        <v>#N/A</v>
      </c>
      <c r="AF1752" s="33" t="e">
        <f>VLOOKUP($B1752,三大美股走勢!$A$4:$J$495,10,FALSE)</f>
        <v>#N/A</v>
      </c>
    </row>
    <row r="1753" spans="2:32">
      <c r="B1753" s="32">
        <v>44532</v>
      </c>
      <c r="C1753" s="33" t="e">
        <f>VLOOKUP($B1753,大盤與近月台指!$A$4:$I$499,2,FALSE)</f>
        <v>#N/A</v>
      </c>
      <c r="D1753" s="34" t="e">
        <f>VLOOKUP($B1753,大盤與近月台指!$A$4:$I$499,3,FALSE)</f>
        <v>#N/A</v>
      </c>
      <c r="E1753" s="35" t="e">
        <f>VLOOKUP($B1753,大盤與近月台指!$A$4:$I$499,4,FALSE)</f>
        <v>#N/A</v>
      </c>
      <c r="F1753" s="33" t="e">
        <f>VLOOKUP($B1753,大盤與近月台指!$A$4:$I$499,5,FALSE)</f>
        <v>#N/A</v>
      </c>
      <c r="G1753" s="49" t="e">
        <f>VLOOKUP($B1753,三大法人買賣超!$A$4:$I$500,3,FALSE)</f>
        <v>#N/A</v>
      </c>
      <c r="H1753" s="34" t="e">
        <f>VLOOKUP($B1753,三大法人買賣超!$A$4:$I$500,5,FALSE)</f>
        <v>#N/A</v>
      </c>
      <c r="I1753" s="27" t="e">
        <f>VLOOKUP($B1753,三大法人買賣超!$A$4:$I$500,7,FALSE)</f>
        <v>#N/A</v>
      </c>
      <c r="J1753" s="27" t="e">
        <f>VLOOKUP($B1753,三大法人買賣超!$A$4:$I$500,9,FALSE)</f>
        <v>#N/A</v>
      </c>
      <c r="K1753" s="37">
        <f>新台幣匯率美元指數!B1754</f>
        <v>0</v>
      </c>
      <c r="L1753" s="38">
        <f>新台幣匯率美元指數!C1754</f>
        <v>0</v>
      </c>
      <c r="M1753" s="39">
        <f>新台幣匯率美元指數!D1754</f>
        <v>0</v>
      </c>
      <c r="N1753" s="27" t="e">
        <f>VLOOKUP($B1753,外資期貨未平倉口數!$A$4:$M$499,4,FALSE)</f>
        <v>#N/A</v>
      </c>
      <c r="O1753" s="27" t="e">
        <f>VLOOKUP($B1753,外資期貨未平倉口數!$A$4:$M$499,9,FALSE)</f>
        <v>#N/A</v>
      </c>
      <c r="P1753" s="27" t="e">
        <f>VLOOKUP($B1753,外資期貨未平倉口數!$A$4:$M$499,10,FALSE)</f>
        <v>#N/A</v>
      </c>
      <c r="Q1753" s="27" t="e">
        <f>VLOOKUP($B1753,外資期貨未平倉口數!$A$4:$M$499,11,FALSE)</f>
        <v>#N/A</v>
      </c>
      <c r="R1753" s="64" t="e">
        <f>VLOOKUP($B1753,選擇權未平倉餘額!$A$4:$I$500,6,FALSE)</f>
        <v>#N/A</v>
      </c>
      <c r="S1753" s="64" t="e">
        <f>VLOOKUP($B1753,選擇權未平倉餘額!$A$4:$I$500,7,FALSE)</f>
        <v>#N/A</v>
      </c>
      <c r="T1753" s="64" t="e">
        <f>VLOOKUP($B1753,選擇權未平倉餘額!$A$4:$I$500,8,FALSE)</f>
        <v>#N/A</v>
      </c>
      <c r="U1753" s="64" t="e">
        <f>VLOOKUP($B1753,選擇權未平倉餘額!$A$4:$I$500,9,FALSE)</f>
        <v>#N/A</v>
      </c>
      <c r="V1753" s="39" t="e">
        <f>VLOOKUP($B1753,臺指選擇權P_C_Ratios!$A$4:$C$500,3,FALSE)</f>
        <v>#N/A</v>
      </c>
      <c r="W1753" s="41" t="e">
        <f>VLOOKUP($B1753,散戶多空比!$A$6:$L$500,12,FALSE)</f>
        <v>#N/A</v>
      </c>
      <c r="X1753" s="40" t="e">
        <f>VLOOKUP($B1753,期貨大額交易人未沖銷部位!$A$4:$O$499,4,FALSE)</f>
        <v>#N/A</v>
      </c>
      <c r="Y1753" s="40" t="e">
        <f>VLOOKUP($B1753,期貨大額交易人未沖銷部位!$A$4:$O$499,7,FALSE)</f>
        <v>#N/A</v>
      </c>
      <c r="Z1753" s="40" t="e">
        <f>VLOOKUP($B1753,期貨大額交易人未沖銷部位!$A$4:$O$499,10,FALSE)</f>
        <v>#N/A</v>
      </c>
      <c r="AA1753" s="40" t="e">
        <f>VLOOKUP($B1753,期貨大額交易人未沖銷部位!$A$4:$O$499,13,FALSE)</f>
        <v>#N/A</v>
      </c>
      <c r="AB1753" s="40" t="e">
        <f>VLOOKUP($B1753,期貨大額交易人未沖銷部位!$A$4:$O$499,14,FALSE)</f>
        <v>#N/A</v>
      </c>
      <c r="AC1753" s="40" t="e">
        <f>VLOOKUP($B1753,期貨大額交易人未沖銷部位!$A$4:$O$499,15,FALSE)</f>
        <v>#N/A</v>
      </c>
      <c r="AD1753" s="33" t="e">
        <f>VLOOKUP($B1753,三大美股走勢!$A$4:$J$495,4,FALSE)</f>
        <v>#N/A</v>
      </c>
      <c r="AE1753" s="33" t="e">
        <f>VLOOKUP($B1753,三大美股走勢!$A$4:$J$495,7,FALSE)</f>
        <v>#N/A</v>
      </c>
      <c r="AF1753" s="33" t="e">
        <f>VLOOKUP($B1753,三大美股走勢!$A$4:$J$495,10,FALSE)</f>
        <v>#N/A</v>
      </c>
    </row>
    <row r="1754" spans="2:32">
      <c r="B1754" s="32">
        <v>44533</v>
      </c>
      <c r="C1754" s="33" t="e">
        <f>VLOOKUP($B1754,大盤與近月台指!$A$4:$I$499,2,FALSE)</f>
        <v>#N/A</v>
      </c>
      <c r="D1754" s="34" t="e">
        <f>VLOOKUP($B1754,大盤與近月台指!$A$4:$I$499,3,FALSE)</f>
        <v>#N/A</v>
      </c>
      <c r="E1754" s="35" t="e">
        <f>VLOOKUP($B1754,大盤與近月台指!$A$4:$I$499,4,FALSE)</f>
        <v>#N/A</v>
      </c>
      <c r="F1754" s="33" t="e">
        <f>VLOOKUP($B1754,大盤與近月台指!$A$4:$I$499,5,FALSE)</f>
        <v>#N/A</v>
      </c>
      <c r="G1754" s="49" t="e">
        <f>VLOOKUP($B1754,三大法人買賣超!$A$4:$I$500,3,FALSE)</f>
        <v>#N/A</v>
      </c>
      <c r="H1754" s="34" t="e">
        <f>VLOOKUP($B1754,三大法人買賣超!$A$4:$I$500,5,FALSE)</f>
        <v>#N/A</v>
      </c>
      <c r="I1754" s="27" t="e">
        <f>VLOOKUP($B1754,三大法人買賣超!$A$4:$I$500,7,FALSE)</f>
        <v>#N/A</v>
      </c>
      <c r="J1754" s="27" t="e">
        <f>VLOOKUP($B1754,三大法人買賣超!$A$4:$I$500,9,FALSE)</f>
        <v>#N/A</v>
      </c>
      <c r="K1754" s="37">
        <f>新台幣匯率美元指數!B1755</f>
        <v>0</v>
      </c>
      <c r="L1754" s="38">
        <f>新台幣匯率美元指數!C1755</f>
        <v>0</v>
      </c>
      <c r="M1754" s="39">
        <f>新台幣匯率美元指數!D1755</f>
        <v>0</v>
      </c>
      <c r="N1754" s="27" t="e">
        <f>VLOOKUP($B1754,外資期貨未平倉口數!$A$4:$M$499,4,FALSE)</f>
        <v>#N/A</v>
      </c>
      <c r="O1754" s="27" t="e">
        <f>VLOOKUP($B1754,外資期貨未平倉口數!$A$4:$M$499,9,FALSE)</f>
        <v>#N/A</v>
      </c>
      <c r="P1754" s="27" t="e">
        <f>VLOOKUP($B1754,外資期貨未平倉口數!$A$4:$M$499,10,FALSE)</f>
        <v>#N/A</v>
      </c>
      <c r="Q1754" s="27" t="e">
        <f>VLOOKUP($B1754,外資期貨未平倉口數!$A$4:$M$499,11,FALSE)</f>
        <v>#N/A</v>
      </c>
      <c r="R1754" s="64" t="e">
        <f>VLOOKUP($B1754,選擇權未平倉餘額!$A$4:$I$500,6,FALSE)</f>
        <v>#N/A</v>
      </c>
      <c r="S1754" s="64" t="e">
        <f>VLOOKUP($B1754,選擇權未平倉餘額!$A$4:$I$500,7,FALSE)</f>
        <v>#N/A</v>
      </c>
      <c r="T1754" s="64" t="e">
        <f>VLOOKUP($B1754,選擇權未平倉餘額!$A$4:$I$500,8,FALSE)</f>
        <v>#N/A</v>
      </c>
      <c r="U1754" s="64" t="e">
        <f>VLOOKUP($B1754,選擇權未平倉餘額!$A$4:$I$500,9,FALSE)</f>
        <v>#N/A</v>
      </c>
      <c r="V1754" s="39" t="e">
        <f>VLOOKUP($B1754,臺指選擇權P_C_Ratios!$A$4:$C$500,3,FALSE)</f>
        <v>#N/A</v>
      </c>
      <c r="W1754" s="41" t="e">
        <f>VLOOKUP($B1754,散戶多空比!$A$6:$L$500,12,FALSE)</f>
        <v>#N/A</v>
      </c>
      <c r="X1754" s="40" t="e">
        <f>VLOOKUP($B1754,期貨大額交易人未沖銷部位!$A$4:$O$499,4,FALSE)</f>
        <v>#N/A</v>
      </c>
      <c r="Y1754" s="40" t="e">
        <f>VLOOKUP($B1754,期貨大額交易人未沖銷部位!$A$4:$O$499,7,FALSE)</f>
        <v>#N/A</v>
      </c>
      <c r="Z1754" s="40" t="e">
        <f>VLOOKUP($B1754,期貨大額交易人未沖銷部位!$A$4:$O$499,10,FALSE)</f>
        <v>#N/A</v>
      </c>
      <c r="AA1754" s="40" t="e">
        <f>VLOOKUP($B1754,期貨大額交易人未沖銷部位!$A$4:$O$499,13,FALSE)</f>
        <v>#N/A</v>
      </c>
      <c r="AB1754" s="40" t="e">
        <f>VLOOKUP($B1754,期貨大額交易人未沖銷部位!$A$4:$O$499,14,FALSE)</f>
        <v>#N/A</v>
      </c>
      <c r="AC1754" s="40" t="e">
        <f>VLOOKUP($B1754,期貨大額交易人未沖銷部位!$A$4:$O$499,15,FALSE)</f>
        <v>#N/A</v>
      </c>
      <c r="AD1754" s="33" t="e">
        <f>VLOOKUP($B1754,三大美股走勢!$A$4:$J$495,4,FALSE)</f>
        <v>#N/A</v>
      </c>
      <c r="AE1754" s="33" t="e">
        <f>VLOOKUP($B1754,三大美股走勢!$A$4:$J$495,7,FALSE)</f>
        <v>#N/A</v>
      </c>
      <c r="AF1754" s="33" t="e">
        <f>VLOOKUP($B1754,三大美股走勢!$A$4:$J$495,10,FALSE)</f>
        <v>#N/A</v>
      </c>
    </row>
    <row r="1755" spans="2:32">
      <c r="B1755" s="32">
        <v>44534</v>
      </c>
      <c r="C1755" s="33" t="e">
        <f>VLOOKUP($B1755,大盤與近月台指!$A$4:$I$499,2,FALSE)</f>
        <v>#N/A</v>
      </c>
      <c r="D1755" s="34" t="e">
        <f>VLOOKUP($B1755,大盤與近月台指!$A$4:$I$499,3,FALSE)</f>
        <v>#N/A</v>
      </c>
      <c r="E1755" s="35" t="e">
        <f>VLOOKUP($B1755,大盤與近月台指!$A$4:$I$499,4,FALSE)</f>
        <v>#N/A</v>
      </c>
      <c r="F1755" s="33" t="e">
        <f>VLOOKUP($B1755,大盤與近月台指!$A$4:$I$499,5,FALSE)</f>
        <v>#N/A</v>
      </c>
      <c r="G1755" s="49" t="e">
        <f>VLOOKUP($B1755,三大法人買賣超!$A$4:$I$500,3,FALSE)</f>
        <v>#N/A</v>
      </c>
      <c r="H1755" s="34" t="e">
        <f>VLOOKUP($B1755,三大法人買賣超!$A$4:$I$500,5,FALSE)</f>
        <v>#N/A</v>
      </c>
      <c r="I1755" s="27" t="e">
        <f>VLOOKUP($B1755,三大法人買賣超!$A$4:$I$500,7,FALSE)</f>
        <v>#N/A</v>
      </c>
      <c r="J1755" s="27" t="e">
        <f>VLOOKUP($B1755,三大法人買賣超!$A$4:$I$500,9,FALSE)</f>
        <v>#N/A</v>
      </c>
      <c r="K1755" s="37">
        <f>新台幣匯率美元指數!B1756</f>
        <v>0</v>
      </c>
      <c r="L1755" s="38">
        <f>新台幣匯率美元指數!C1756</f>
        <v>0</v>
      </c>
      <c r="M1755" s="39">
        <f>新台幣匯率美元指數!D1756</f>
        <v>0</v>
      </c>
      <c r="N1755" s="27" t="e">
        <f>VLOOKUP($B1755,外資期貨未平倉口數!$A$4:$M$499,4,FALSE)</f>
        <v>#N/A</v>
      </c>
      <c r="O1755" s="27" t="e">
        <f>VLOOKUP($B1755,外資期貨未平倉口數!$A$4:$M$499,9,FALSE)</f>
        <v>#N/A</v>
      </c>
      <c r="P1755" s="27" t="e">
        <f>VLOOKUP($B1755,外資期貨未平倉口數!$A$4:$M$499,10,FALSE)</f>
        <v>#N/A</v>
      </c>
      <c r="Q1755" s="27" t="e">
        <f>VLOOKUP($B1755,外資期貨未平倉口數!$A$4:$M$499,11,FALSE)</f>
        <v>#N/A</v>
      </c>
      <c r="R1755" s="64" t="e">
        <f>VLOOKUP($B1755,選擇權未平倉餘額!$A$4:$I$500,6,FALSE)</f>
        <v>#N/A</v>
      </c>
      <c r="S1755" s="64" t="e">
        <f>VLOOKUP($B1755,選擇權未平倉餘額!$A$4:$I$500,7,FALSE)</f>
        <v>#N/A</v>
      </c>
      <c r="T1755" s="64" t="e">
        <f>VLOOKUP($B1755,選擇權未平倉餘額!$A$4:$I$500,8,FALSE)</f>
        <v>#N/A</v>
      </c>
      <c r="U1755" s="64" t="e">
        <f>VLOOKUP($B1755,選擇權未平倉餘額!$A$4:$I$500,9,FALSE)</f>
        <v>#N/A</v>
      </c>
      <c r="V1755" s="39" t="e">
        <f>VLOOKUP($B1755,臺指選擇權P_C_Ratios!$A$4:$C$500,3,FALSE)</f>
        <v>#N/A</v>
      </c>
      <c r="W1755" s="41" t="e">
        <f>VLOOKUP($B1755,散戶多空比!$A$6:$L$500,12,FALSE)</f>
        <v>#N/A</v>
      </c>
      <c r="X1755" s="40" t="e">
        <f>VLOOKUP($B1755,期貨大額交易人未沖銷部位!$A$4:$O$499,4,FALSE)</f>
        <v>#N/A</v>
      </c>
      <c r="Y1755" s="40" t="e">
        <f>VLOOKUP($B1755,期貨大額交易人未沖銷部位!$A$4:$O$499,7,FALSE)</f>
        <v>#N/A</v>
      </c>
      <c r="Z1755" s="40" t="e">
        <f>VLOOKUP($B1755,期貨大額交易人未沖銷部位!$A$4:$O$499,10,FALSE)</f>
        <v>#N/A</v>
      </c>
      <c r="AA1755" s="40" t="e">
        <f>VLOOKUP($B1755,期貨大額交易人未沖銷部位!$A$4:$O$499,13,FALSE)</f>
        <v>#N/A</v>
      </c>
      <c r="AB1755" s="40" t="e">
        <f>VLOOKUP($B1755,期貨大額交易人未沖銷部位!$A$4:$O$499,14,FALSE)</f>
        <v>#N/A</v>
      </c>
      <c r="AC1755" s="40" t="e">
        <f>VLOOKUP($B1755,期貨大額交易人未沖銷部位!$A$4:$O$499,15,FALSE)</f>
        <v>#N/A</v>
      </c>
      <c r="AD1755" s="33" t="e">
        <f>VLOOKUP($B1755,三大美股走勢!$A$4:$J$495,4,FALSE)</f>
        <v>#N/A</v>
      </c>
      <c r="AE1755" s="33" t="e">
        <f>VLOOKUP($B1755,三大美股走勢!$A$4:$J$495,7,FALSE)</f>
        <v>#N/A</v>
      </c>
      <c r="AF1755" s="33" t="e">
        <f>VLOOKUP($B1755,三大美股走勢!$A$4:$J$495,10,FALSE)</f>
        <v>#N/A</v>
      </c>
    </row>
    <row r="1756" spans="2:32">
      <c r="B1756" s="32">
        <v>44535</v>
      </c>
      <c r="C1756" s="33" t="e">
        <f>VLOOKUP($B1756,大盤與近月台指!$A$4:$I$499,2,FALSE)</f>
        <v>#N/A</v>
      </c>
      <c r="D1756" s="34" t="e">
        <f>VLOOKUP($B1756,大盤與近月台指!$A$4:$I$499,3,FALSE)</f>
        <v>#N/A</v>
      </c>
      <c r="E1756" s="35" t="e">
        <f>VLOOKUP($B1756,大盤與近月台指!$A$4:$I$499,4,FALSE)</f>
        <v>#N/A</v>
      </c>
      <c r="F1756" s="33" t="e">
        <f>VLOOKUP($B1756,大盤與近月台指!$A$4:$I$499,5,FALSE)</f>
        <v>#N/A</v>
      </c>
      <c r="G1756" s="49" t="e">
        <f>VLOOKUP($B1756,三大法人買賣超!$A$4:$I$500,3,FALSE)</f>
        <v>#N/A</v>
      </c>
      <c r="H1756" s="34" t="e">
        <f>VLOOKUP($B1756,三大法人買賣超!$A$4:$I$500,5,FALSE)</f>
        <v>#N/A</v>
      </c>
      <c r="I1756" s="27" t="e">
        <f>VLOOKUP($B1756,三大法人買賣超!$A$4:$I$500,7,FALSE)</f>
        <v>#N/A</v>
      </c>
      <c r="J1756" s="27" t="e">
        <f>VLOOKUP($B1756,三大法人買賣超!$A$4:$I$500,9,FALSE)</f>
        <v>#N/A</v>
      </c>
      <c r="K1756" s="37">
        <f>新台幣匯率美元指數!B1757</f>
        <v>0</v>
      </c>
      <c r="L1756" s="38">
        <f>新台幣匯率美元指數!C1757</f>
        <v>0</v>
      </c>
      <c r="M1756" s="39">
        <f>新台幣匯率美元指數!D1757</f>
        <v>0</v>
      </c>
      <c r="N1756" s="27" t="e">
        <f>VLOOKUP($B1756,外資期貨未平倉口數!$A$4:$M$499,4,FALSE)</f>
        <v>#N/A</v>
      </c>
      <c r="O1756" s="27" t="e">
        <f>VLOOKUP($B1756,外資期貨未平倉口數!$A$4:$M$499,9,FALSE)</f>
        <v>#N/A</v>
      </c>
      <c r="P1756" s="27" t="e">
        <f>VLOOKUP($B1756,外資期貨未平倉口數!$A$4:$M$499,10,FALSE)</f>
        <v>#N/A</v>
      </c>
      <c r="Q1756" s="27" t="e">
        <f>VLOOKUP($B1756,外資期貨未平倉口數!$A$4:$M$499,11,FALSE)</f>
        <v>#N/A</v>
      </c>
      <c r="R1756" s="64" t="e">
        <f>VLOOKUP($B1756,選擇權未平倉餘額!$A$4:$I$500,6,FALSE)</f>
        <v>#N/A</v>
      </c>
      <c r="S1756" s="64" t="e">
        <f>VLOOKUP($B1756,選擇權未平倉餘額!$A$4:$I$500,7,FALSE)</f>
        <v>#N/A</v>
      </c>
      <c r="T1756" s="64" t="e">
        <f>VLOOKUP($B1756,選擇權未平倉餘額!$A$4:$I$500,8,FALSE)</f>
        <v>#N/A</v>
      </c>
      <c r="U1756" s="64" t="e">
        <f>VLOOKUP($B1756,選擇權未平倉餘額!$A$4:$I$500,9,FALSE)</f>
        <v>#N/A</v>
      </c>
      <c r="V1756" s="39" t="e">
        <f>VLOOKUP($B1756,臺指選擇權P_C_Ratios!$A$4:$C$500,3,FALSE)</f>
        <v>#N/A</v>
      </c>
      <c r="W1756" s="41" t="e">
        <f>VLOOKUP($B1756,散戶多空比!$A$6:$L$500,12,FALSE)</f>
        <v>#N/A</v>
      </c>
      <c r="X1756" s="40" t="e">
        <f>VLOOKUP($B1756,期貨大額交易人未沖銷部位!$A$4:$O$499,4,FALSE)</f>
        <v>#N/A</v>
      </c>
      <c r="Y1756" s="40" t="e">
        <f>VLOOKUP($B1756,期貨大額交易人未沖銷部位!$A$4:$O$499,7,FALSE)</f>
        <v>#N/A</v>
      </c>
      <c r="Z1756" s="40" t="e">
        <f>VLOOKUP($B1756,期貨大額交易人未沖銷部位!$A$4:$O$499,10,FALSE)</f>
        <v>#N/A</v>
      </c>
      <c r="AA1756" s="40" t="e">
        <f>VLOOKUP($B1756,期貨大額交易人未沖銷部位!$A$4:$O$499,13,FALSE)</f>
        <v>#N/A</v>
      </c>
      <c r="AB1756" s="40" t="e">
        <f>VLOOKUP($B1756,期貨大額交易人未沖銷部位!$A$4:$O$499,14,FALSE)</f>
        <v>#N/A</v>
      </c>
      <c r="AC1756" s="40" t="e">
        <f>VLOOKUP($B1756,期貨大額交易人未沖銷部位!$A$4:$O$499,15,FALSE)</f>
        <v>#N/A</v>
      </c>
      <c r="AD1756" s="33" t="e">
        <f>VLOOKUP($B1756,三大美股走勢!$A$4:$J$495,4,FALSE)</f>
        <v>#N/A</v>
      </c>
      <c r="AE1756" s="33" t="e">
        <f>VLOOKUP($B1756,三大美股走勢!$A$4:$J$495,7,FALSE)</f>
        <v>#N/A</v>
      </c>
      <c r="AF1756" s="33" t="e">
        <f>VLOOKUP($B1756,三大美股走勢!$A$4:$J$495,10,FALSE)</f>
        <v>#N/A</v>
      </c>
    </row>
    <row r="1757" spans="2:32">
      <c r="B1757" s="32">
        <v>44536</v>
      </c>
      <c r="C1757" s="33" t="e">
        <f>VLOOKUP($B1757,大盤與近月台指!$A$4:$I$499,2,FALSE)</f>
        <v>#N/A</v>
      </c>
      <c r="D1757" s="34" t="e">
        <f>VLOOKUP($B1757,大盤與近月台指!$A$4:$I$499,3,FALSE)</f>
        <v>#N/A</v>
      </c>
      <c r="E1757" s="35" t="e">
        <f>VLOOKUP($B1757,大盤與近月台指!$A$4:$I$499,4,FALSE)</f>
        <v>#N/A</v>
      </c>
      <c r="F1757" s="33" t="e">
        <f>VLOOKUP($B1757,大盤與近月台指!$A$4:$I$499,5,FALSE)</f>
        <v>#N/A</v>
      </c>
      <c r="G1757" s="49" t="e">
        <f>VLOOKUP($B1757,三大法人買賣超!$A$4:$I$500,3,FALSE)</f>
        <v>#N/A</v>
      </c>
      <c r="H1757" s="34" t="e">
        <f>VLOOKUP($B1757,三大法人買賣超!$A$4:$I$500,5,FALSE)</f>
        <v>#N/A</v>
      </c>
      <c r="I1757" s="27" t="e">
        <f>VLOOKUP($B1757,三大法人買賣超!$A$4:$I$500,7,FALSE)</f>
        <v>#N/A</v>
      </c>
      <c r="J1757" s="27" t="e">
        <f>VLOOKUP($B1757,三大法人買賣超!$A$4:$I$500,9,FALSE)</f>
        <v>#N/A</v>
      </c>
      <c r="K1757" s="37">
        <f>新台幣匯率美元指數!B1758</f>
        <v>0</v>
      </c>
      <c r="L1757" s="38">
        <f>新台幣匯率美元指數!C1758</f>
        <v>0</v>
      </c>
      <c r="M1757" s="39">
        <f>新台幣匯率美元指數!D1758</f>
        <v>0</v>
      </c>
      <c r="N1757" s="27" t="e">
        <f>VLOOKUP($B1757,外資期貨未平倉口數!$A$4:$M$499,4,FALSE)</f>
        <v>#N/A</v>
      </c>
      <c r="O1757" s="27" t="e">
        <f>VLOOKUP($B1757,外資期貨未平倉口數!$A$4:$M$499,9,FALSE)</f>
        <v>#N/A</v>
      </c>
      <c r="P1757" s="27" t="e">
        <f>VLOOKUP($B1757,外資期貨未平倉口數!$A$4:$M$499,10,FALSE)</f>
        <v>#N/A</v>
      </c>
      <c r="Q1757" s="27" t="e">
        <f>VLOOKUP($B1757,外資期貨未平倉口數!$A$4:$M$499,11,FALSE)</f>
        <v>#N/A</v>
      </c>
      <c r="R1757" s="64" t="e">
        <f>VLOOKUP($B1757,選擇權未平倉餘額!$A$4:$I$500,6,FALSE)</f>
        <v>#N/A</v>
      </c>
      <c r="S1757" s="64" t="e">
        <f>VLOOKUP($B1757,選擇權未平倉餘額!$A$4:$I$500,7,FALSE)</f>
        <v>#N/A</v>
      </c>
      <c r="T1757" s="64" t="e">
        <f>VLOOKUP($B1757,選擇權未平倉餘額!$A$4:$I$500,8,FALSE)</f>
        <v>#N/A</v>
      </c>
      <c r="U1757" s="64" t="e">
        <f>VLOOKUP($B1757,選擇權未平倉餘額!$A$4:$I$500,9,FALSE)</f>
        <v>#N/A</v>
      </c>
      <c r="V1757" s="39" t="e">
        <f>VLOOKUP($B1757,臺指選擇權P_C_Ratios!$A$4:$C$500,3,FALSE)</f>
        <v>#N/A</v>
      </c>
      <c r="W1757" s="41" t="e">
        <f>VLOOKUP($B1757,散戶多空比!$A$6:$L$500,12,FALSE)</f>
        <v>#N/A</v>
      </c>
      <c r="X1757" s="40" t="e">
        <f>VLOOKUP($B1757,期貨大額交易人未沖銷部位!$A$4:$O$499,4,FALSE)</f>
        <v>#N/A</v>
      </c>
      <c r="Y1757" s="40" t="e">
        <f>VLOOKUP($B1757,期貨大額交易人未沖銷部位!$A$4:$O$499,7,FALSE)</f>
        <v>#N/A</v>
      </c>
      <c r="Z1757" s="40" t="e">
        <f>VLOOKUP($B1757,期貨大額交易人未沖銷部位!$A$4:$O$499,10,FALSE)</f>
        <v>#N/A</v>
      </c>
      <c r="AA1757" s="40" t="e">
        <f>VLOOKUP($B1757,期貨大額交易人未沖銷部位!$A$4:$O$499,13,FALSE)</f>
        <v>#N/A</v>
      </c>
      <c r="AB1757" s="40" t="e">
        <f>VLOOKUP($B1757,期貨大額交易人未沖銷部位!$A$4:$O$499,14,FALSE)</f>
        <v>#N/A</v>
      </c>
      <c r="AC1757" s="40" t="e">
        <f>VLOOKUP($B1757,期貨大額交易人未沖銷部位!$A$4:$O$499,15,FALSE)</f>
        <v>#N/A</v>
      </c>
      <c r="AD1757" s="33" t="e">
        <f>VLOOKUP($B1757,三大美股走勢!$A$4:$J$495,4,FALSE)</f>
        <v>#N/A</v>
      </c>
      <c r="AE1757" s="33" t="e">
        <f>VLOOKUP($B1757,三大美股走勢!$A$4:$J$495,7,FALSE)</f>
        <v>#N/A</v>
      </c>
      <c r="AF1757" s="33" t="e">
        <f>VLOOKUP($B1757,三大美股走勢!$A$4:$J$495,10,FALSE)</f>
        <v>#N/A</v>
      </c>
    </row>
    <row r="1758" spans="2:32">
      <c r="B1758" s="32">
        <v>44537</v>
      </c>
      <c r="C1758" s="33" t="e">
        <f>VLOOKUP($B1758,大盤與近月台指!$A$4:$I$499,2,FALSE)</f>
        <v>#N/A</v>
      </c>
      <c r="D1758" s="34" t="e">
        <f>VLOOKUP($B1758,大盤與近月台指!$A$4:$I$499,3,FALSE)</f>
        <v>#N/A</v>
      </c>
      <c r="E1758" s="35" t="e">
        <f>VLOOKUP($B1758,大盤與近月台指!$A$4:$I$499,4,FALSE)</f>
        <v>#N/A</v>
      </c>
      <c r="F1758" s="33" t="e">
        <f>VLOOKUP($B1758,大盤與近月台指!$A$4:$I$499,5,FALSE)</f>
        <v>#N/A</v>
      </c>
      <c r="G1758" s="49" t="e">
        <f>VLOOKUP($B1758,三大法人買賣超!$A$4:$I$500,3,FALSE)</f>
        <v>#N/A</v>
      </c>
      <c r="H1758" s="34" t="e">
        <f>VLOOKUP($B1758,三大法人買賣超!$A$4:$I$500,5,FALSE)</f>
        <v>#N/A</v>
      </c>
      <c r="I1758" s="27" t="e">
        <f>VLOOKUP($B1758,三大法人買賣超!$A$4:$I$500,7,FALSE)</f>
        <v>#N/A</v>
      </c>
      <c r="J1758" s="27" t="e">
        <f>VLOOKUP($B1758,三大法人買賣超!$A$4:$I$500,9,FALSE)</f>
        <v>#N/A</v>
      </c>
      <c r="K1758" s="37">
        <f>新台幣匯率美元指數!B1759</f>
        <v>0</v>
      </c>
      <c r="L1758" s="38">
        <f>新台幣匯率美元指數!C1759</f>
        <v>0</v>
      </c>
      <c r="M1758" s="39">
        <f>新台幣匯率美元指數!D1759</f>
        <v>0</v>
      </c>
      <c r="N1758" s="27" t="e">
        <f>VLOOKUP($B1758,外資期貨未平倉口數!$A$4:$M$499,4,FALSE)</f>
        <v>#N/A</v>
      </c>
      <c r="O1758" s="27" t="e">
        <f>VLOOKUP($B1758,外資期貨未平倉口數!$A$4:$M$499,9,FALSE)</f>
        <v>#N/A</v>
      </c>
      <c r="P1758" s="27" t="e">
        <f>VLOOKUP($B1758,外資期貨未平倉口數!$A$4:$M$499,10,FALSE)</f>
        <v>#N/A</v>
      </c>
      <c r="Q1758" s="27" t="e">
        <f>VLOOKUP($B1758,外資期貨未平倉口數!$A$4:$M$499,11,FALSE)</f>
        <v>#N/A</v>
      </c>
      <c r="R1758" s="64" t="e">
        <f>VLOOKUP($B1758,選擇權未平倉餘額!$A$4:$I$500,6,FALSE)</f>
        <v>#N/A</v>
      </c>
      <c r="S1758" s="64" t="e">
        <f>VLOOKUP($B1758,選擇權未平倉餘額!$A$4:$I$500,7,FALSE)</f>
        <v>#N/A</v>
      </c>
      <c r="T1758" s="64" t="e">
        <f>VLOOKUP($B1758,選擇權未平倉餘額!$A$4:$I$500,8,FALSE)</f>
        <v>#N/A</v>
      </c>
      <c r="U1758" s="64" t="e">
        <f>VLOOKUP($B1758,選擇權未平倉餘額!$A$4:$I$500,9,FALSE)</f>
        <v>#N/A</v>
      </c>
      <c r="V1758" s="39" t="e">
        <f>VLOOKUP($B1758,臺指選擇權P_C_Ratios!$A$4:$C$500,3,FALSE)</f>
        <v>#N/A</v>
      </c>
      <c r="W1758" s="41" t="e">
        <f>VLOOKUP($B1758,散戶多空比!$A$6:$L$500,12,FALSE)</f>
        <v>#N/A</v>
      </c>
      <c r="X1758" s="40" t="e">
        <f>VLOOKUP($B1758,期貨大額交易人未沖銷部位!$A$4:$O$499,4,FALSE)</f>
        <v>#N/A</v>
      </c>
      <c r="Y1758" s="40" t="e">
        <f>VLOOKUP($B1758,期貨大額交易人未沖銷部位!$A$4:$O$499,7,FALSE)</f>
        <v>#N/A</v>
      </c>
      <c r="Z1758" s="40" t="e">
        <f>VLOOKUP($B1758,期貨大額交易人未沖銷部位!$A$4:$O$499,10,FALSE)</f>
        <v>#N/A</v>
      </c>
      <c r="AA1758" s="40" t="e">
        <f>VLOOKUP($B1758,期貨大額交易人未沖銷部位!$A$4:$O$499,13,FALSE)</f>
        <v>#N/A</v>
      </c>
      <c r="AB1758" s="40" t="e">
        <f>VLOOKUP($B1758,期貨大額交易人未沖銷部位!$A$4:$O$499,14,FALSE)</f>
        <v>#N/A</v>
      </c>
      <c r="AC1758" s="40" t="e">
        <f>VLOOKUP($B1758,期貨大額交易人未沖銷部位!$A$4:$O$499,15,FALSE)</f>
        <v>#N/A</v>
      </c>
      <c r="AD1758" s="33" t="e">
        <f>VLOOKUP($B1758,三大美股走勢!$A$4:$J$495,4,FALSE)</f>
        <v>#N/A</v>
      </c>
      <c r="AE1758" s="33" t="e">
        <f>VLOOKUP($B1758,三大美股走勢!$A$4:$J$495,7,FALSE)</f>
        <v>#N/A</v>
      </c>
      <c r="AF1758" s="33" t="e">
        <f>VLOOKUP($B1758,三大美股走勢!$A$4:$J$495,10,FALSE)</f>
        <v>#N/A</v>
      </c>
    </row>
    <row r="1759" spans="2:32">
      <c r="B1759" s="32">
        <v>44538</v>
      </c>
      <c r="C1759" s="33" t="e">
        <f>VLOOKUP($B1759,大盤與近月台指!$A$4:$I$499,2,FALSE)</f>
        <v>#N/A</v>
      </c>
      <c r="D1759" s="34" t="e">
        <f>VLOOKUP($B1759,大盤與近月台指!$A$4:$I$499,3,FALSE)</f>
        <v>#N/A</v>
      </c>
      <c r="E1759" s="35" t="e">
        <f>VLOOKUP($B1759,大盤與近月台指!$A$4:$I$499,4,FALSE)</f>
        <v>#N/A</v>
      </c>
      <c r="F1759" s="33" t="e">
        <f>VLOOKUP($B1759,大盤與近月台指!$A$4:$I$499,5,FALSE)</f>
        <v>#N/A</v>
      </c>
      <c r="G1759" s="49" t="e">
        <f>VLOOKUP($B1759,三大法人買賣超!$A$4:$I$500,3,FALSE)</f>
        <v>#N/A</v>
      </c>
      <c r="H1759" s="34" t="e">
        <f>VLOOKUP($B1759,三大法人買賣超!$A$4:$I$500,5,FALSE)</f>
        <v>#N/A</v>
      </c>
      <c r="I1759" s="27" t="e">
        <f>VLOOKUP($B1759,三大法人買賣超!$A$4:$I$500,7,FALSE)</f>
        <v>#N/A</v>
      </c>
      <c r="J1759" s="27" t="e">
        <f>VLOOKUP($B1759,三大法人買賣超!$A$4:$I$500,9,FALSE)</f>
        <v>#N/A</v>
      </c>
      <c r="K1759" s="37">
        <f>新台幣匯率美元指數!B1760</f>
        <v>0</v>
      </c>
      <c r="L1759" s="38">
        <f>新台幣匯率美元指數!C1760</f>
        <v>0</v>
      </c>
      <c r="M1759" s="39">
        <f>新台幣匯率美元指數!D1760</f>
        <v>0</v>
      </c>
      <c r="N1759" s="27" t="e">
        <f>VLOOKUP($B1759,外資期貨未平倉口數!$A$4:$M$499,4,FALSE)</f>
        <v>#N/A</v>
      </c>
      <c r="O1759" s="27" t="e">
        <f>VLOOKUP($B1759,外資期貨未平倉口數!$A$4:$M$499,9,FALSE)</f>
        <v>#N/A</v>
      </c>
      <c r="P1759" s="27" t="e">
        <f>VLOOKUP($B1759,外資期貨未平倉口數!$A$4:$M$499,10,FALSE)</f>
        <v>#N/A</v>
      </c>
      <c r="Q1759" s="27" t="e">
        <f>VLOOKUP($B1759,外資期貨未平倉口數!$A$4:$M$499,11,FALSE)</f>
        <v>#N/A</v>
      </c>
      <c r="R1759" s="64" t="e">
        <f>VLOOKUP($B1759,選擇權未平倉餘額!$A$4:$I$500,6,FALSE)</f>
        <v>#N/A</v>
      </c>
      <c r="S1759" s="64" t="e">
        <f>VLOOKUP($B1759,選擇權未平倉餘額!$A$4:$I$500,7,FALSE)</f>
        <v>#N/A</v>
      </c>
      <c r="T1759" s="64" t="e">
        <f>VLOOKUP($B1759,選擇權未平倉餘額!$A$4:$I$500,8,FALSE)</f>
        <v>#N/A</v>
      </c>
      <c r="U1759" s="64" t="e">
        <f>VLOOKUP($B1759,選擇權未平倉餘額!$A$4:$I$500,9,FALSE)</f>
        <v>#N/A</v>
      </c>
      <c r="V1759" s="39" t="e">
        <f>VLOOKUP($B1759,臺指選擇權P_C_Ratios!$A$4:$C$500,3,FALSE)</f>
        <v>#N/A</v>
      </c>
      <c r="W1759" s="41" t="e">
        <f>VLOOKUP($B1759,散戶多空比!$A$6:$L$500,12,FALSE)</f>
        <v>#N/A</v>
      </c>
      <c r="X1759" s="40" t="e">
        <f>VLOOKUP($B1759,期貨大額交易人未沖銷部位!$A$4:$O$499,4,FALSE)</f>
        <v>#N/A</v>
      </c>
      <c r="Y1759" s="40" t="e">
        <f>VLOOKUP($B1759,期貨大額交易人未沖銷部位!$A$4:$O$499,7,FALSE)</f>
        <v>#N/A</v>
      </c>
      <c r="Z1759" s="40" t="e">
        <f>VLOOKUP($B1759,期貨大額交易人未沖銷部位!$A$4:$O$499,10,FALSE)</f>
        <v>#N/A</v>
      </c>
      <c r="AA1759" s="40" t="e">
        <f>VLOOKUP($B1759,期貨大額交易人未沖銷部位!$A$4:$O$499,13,FALSE)</f>
        <v>#N/A</v>
      </c>
      <c r="AB1759" s="40" t="e">
        <f>VLOOKUP($B1759,期貨大額交易人未沖銷部位!$A$4:$O$499,14,FALSE)</f>
        <v>#N/A</v>
      </c>
      <c r="AC1759" s="40" t="e">
        <f>VLOOKUP($B1759,期貨大額交易人未沖銷部位!$A$4:$O$499,15,FALSE)</f>
        <v>#N/A</v>
      </c>
      <c r="AD1759" s="33" t="e">
        <f>VLOOKUP($B1759,三大美股走勢!$A$4:$J$495,4,FALSE)</f>
        <v>#N/A</v>
      </c>
      <c r="AE1759" s="33" t="e">
        <f>VLOOKUP($B1759,三大美股走勢!$A$4:$J$495,7,FALSE)</f>
        <v>#N/A</v>
      </c>
      <c r="AF1759" s="33" t="e">
        <f>VLOOKUP($B1759,三大美股走勢!$A$4:$J$495,10,FALSE)</f>
        <v>#N/A</v>
      </c>
    </row>
    <row r="1760" spans="2:32">
      <c r="B1760" s="32">
        <v>44539</v>
      </c>
      <c r="C1760" s="33" t="e">
        <f>VLOOKUP($B1760,大盤與近月台指!$A$4:$I$499,2,FALSE)</f>
        <v>#N/A</v>
      </c>
      <c r="D1760" s="34" t="e">
        <f>VLOOKUP($B1760,大盤與近月台指!$A$4:$I$499,3,FALSE)</f>
        <v>#N/A</v>
      </c>
      <c r="E1760" s="35" t="e">
        <f>VLOOKUP($B1760,大盤與近月台指!$A$4:$I$499,4,FALSE)</f>
        <v>#N/A</v>
      </c>
      <c r="F1760" s="33" t="e">
        <f>VLOOKUP($B1760,大盤與近月台指!$A$4:$I$499,5,FALSE)</f>
        <v>#N/A</v>
      </c>
      <c r="G1760" s="49" t="e">
        <f>VLOOKUP($B1760,三大法人買賣超!$A$4:$I$500,3,FALSE)</f>
        <v>#N/A</v>
      </c>
      <c r="H1760" s="34" t="e">
        <f>VLOOKUP($B1760,三大法人買賣超!$A$4:$I$500,5,FALSE)</f>
        <v>#N/A</v>
      </c>
      <c r="I1760" s="27" t="e">
        <f>VLOOKUP($B1760,三大法人買賣超!$A$4:$I$500,7,FALSE)</f>
        <v>#N/A</v>
      </c>
      <c r="J1760" s="27" t="e">
        <f>VLOOKUP($B1760,三大法人買賣超!$A$4:$I$500,9,FALSE)</f>
        <v>#N/A</v>
      </c>
      <c r="K1760" s="37">
        <f>新台幣匯率美元指數!B1761</f>
        <v>0</v>
      </c>
      <c r="L1760" s="38">
        <f>新台幣匯率美元指數!C1761</f>
        <v>0</v>
      </c>
      <c r="M1760" s="39">
        <f>新台幣匯率美元指數!D1761</f>
        <v>0</v>
      </c>
      <c r="N1760" s="27" t="e">
        <f>VLOOKUP($B1760,外資期貨未平倉口數!$A$4:$M$499,4,FALSE)</f>
        <v>#N/A</v>
      </c>
      <c r="O1760" s="27" t="e">
        <f>VLOOKUP($B1760,外資期貨未平倉口數!$A$4:$M$499,9,FALSE)</f>
        <v>#N/A</v>
      </c>
      <c r="P1760" s="27" t="e">
        <f>VLOOKUP($B1760,外資期貨未平倉口數!$A$4:$M$499,10,FALSE)</f>
        <v>#N/A</v>
      </c>
      <c r="Q1760" s="27" t="e">
        <f>VLOOKUP($B1760,外資期貨未平倉口數!$A$4:$M$499,11,FALSE)</f>
        <v>#N/A</v>
      </c>
      <c r="R1760" s="64" t="e">
        <f>VLOOKUP($B1760,選擇權未平倉餘額!$A$4:$I$500,6,FALSE)</f>
        <v>#N/A</v>
      </c>
      <c r="S1760" s="64" t="e">
        <f>VLOOKUP($B1760,選擇權未平倉餘額!$A$4:$I$500,7,FALSE)</f>
        <v>#N/A</v>
      </c>
      <c r="T1760" s="64" t="e">
        <f>VLOOKUP($B1760,選擇權未平倉餘額!$A$4:$I$500,8,FALSE)</f>
        <v>#N/A</v>
      </c>
      <c r="U1760" s="64" t="e">
        <f>VLOOKUP($B1760,選擇權未平倉餘額!$A$4:$I$500,9,FALSE)</f>
        <v>#N/A</v>
      </c>
      <c r="V1760" s="39" t="e">
        <f>VLOOKUP($B1760,臺指選擇權P_C_Ratios!$A$4:$C$500,3,FALSE)</f>
        <v>#N/A</v>
      </c>
      <c r="W1760" s="41" t="e">
        <f>VLOOKUP($B1760,散戶多空比!$A$6:$L$500,12,FALSE)</f>
        <v>#N/A</v>
      </c>
      <c r="X1760" s="40" t="e">
        <f>VLOOKUP($B1760,期貨大額交易人未沖銷部位!$A$4:$O$499,4,FALSE)</f>
        <v>#N/A</v>
      </c>
      <c r="Y1760" s="40" t="e">
        <f>VLOOKUP($B1760,期貨大額交易人未沖銷部位!$A$4:$O$499,7,FALSE)</f>
        <v>#N/A</v>
      </c>
      <c r="Z1760" s="40" t="e">
        <f>VLOOKUP($B1760,期貨大額交易人未沖銷部位!$A$4:$O$499,10,FALSE)</f>
        <v>#N/A</v>
      </c>
      <c r="AA1760" s="40" t="e">
        <f>VLOOKUP($B1760,期貨大額交易人未沖銷部位!$A$4:$O$499,13,FALSE)</f>
        <v>#N/A</v>
      </c>
      <c r="AB1760" s="40" t="e">
        <f>VLOOKUP($B1760,期貨大額交易人未沖銷部位!$A$4:$O$499,14,FALSE)</f>
        <v>#N/A</v>
      </c>
      <c r="AC1760" s="40" t="e">
        <f>VLOOKUP($B1760,期貨大額交易人未沖銷部位!$A$4:$O$499,15,FALSE)</f>
        <v>#N/A</v>
      </c>
      <c r="AD1760" s="33" t="e">
        <f>VLOOKUP($B1760,三大美股走勢!$A$4:$J$495,4,FALSE)</f>
        <v>#N/A</v>
      </c>
      <c r="AE1760" s="33" t="e">
        <f>VLOOKUP($B1760,三大美股走勢!$A$4:$J$495,7,FALSE)</f>
        <v>#N/A</v>
      </c>
      <c r="AF1760" s="33" t="e">
        <f>VLOOKUP($B1760,三大美股走勢!$A$4:$J$495,10,FALSE)</f>
        <v>#N/A</v>
      </c>
    </row>
    <row r="1761" spans="2:32">
      <c r="B1761" s="32">
        <v>44540</v>
      </c>
      <c r="C1761" s="33" t="e">
        <f>VLOOKUP($B1761,大盤與近月台指!$A$4:$I$499,2,FALSE)</f>
        <v>#N/A</v>
      </c>
      <c r="D1761" s="34" t="e">
        <f>VLOOKUP($B1761,大盤與近月台指!$A$4:$I$499,3,FALSE)</f>
        <v>#N/A</v>
      </c>
      <c r="E1761" s="35" t="e">
        <f>VLOOKUP($B1761,大盤與近月台指!$A$4:$I$499,4,FALSE)</f>
        <v>#N/A</v>
      </c>
      <c r="F1761" s="33" t="e">
        <f>VLOOKUP($B1761,大盤與近月台指!$A$4:$I$499,5,FALSE)</f>
        <v>#N/A</v>
      </c>
      <c r="G1761" s="49" t="e">
        <f>VLOOKUP($B1761,三大法人買賣超!$A$4:$I$500,3,FALSE)</f>
        <v>#N/A</v>
      </c>
      <c r="H1761" s="34" t="e">
        <f>VLOOKUP($B1761,三大法人買賣超!$A$4:$I$500,5,FALSE)</f>
        <v>#N/A</v>
      </c>
      <c r="I1761" s="27" t="e">
        <f>VLOOKUP($B1761,三大法人買賣超!$A$4:$I$500,7,FALSE)</f>
        <v>#N/A</v>
      </c>
      <c r="J1761" s="27" t="e">
        <f>VLOOKUP($B1761,三大法人買賣超!$A$4:$I$500,9,FALSE)</f>
        <v>#N/A</v>
      </c>
      <c r="K1761" s="37">
        <f>新台幣匯率美元指數!B1762</f>
        <v>0</v>
      </c>
      <c r="L1761" s="38">
        <f>新台幣匯率美元指數!C1762</f>
        <v>0</v>
      </c>
      <c r="M1761" s="39">
        <f>新台幣匯率美元指數!D1762</f>
        <v>0</v>
      </c>
      <c r="N1761" s="27" t="e">
        <f>VLOOKUP($B1761,外資期貨未平倉口數!$A$4:$M$499,4,FALSE)</f>
        <v>#N/A</v>
      </c>
      <c r="O1761" s="27" t="e">
        <f>VLOOKUP($B1761,外資期貨未平倉口數!$A$4:$M$499,9,FALSE)</f>
        <v>#N/A</v>
      </c>
      <c r="P1761" s="27" t="e">
        <f>VLOOKUP($B1761,外資期貨未平倉口數!$A$4:$M$499,10,FALSE)</f>
        <v>#N/A</v>
      </c>
      <c r="Q1761" s="27" t="e">
        <f>VLOOKUP($B1761,外資期貨未平倉口數!$A$4:$M$499,11,FALSE)</f>
        <v>#N/A</v>
      </c>
      <c r="R1761" s="64" t="e">
        <f>VLOOKUP($B1761,選擇權未平倉餘額!$A$4:$I$500,6,FALSE)</f>
        <v>#N/A</v>
      </c>
      <c r="S1761" s="64" t="e">
        <f>VLOOKUP($B1761,選擇權未平倉餘額!$A$4:$I$500,7,FALSE)</f>
        <v>#N/A</v>
      </c>
      <c r="T1761" s="64" t="e">
        <f>VLOOKUP($B1761,選擇權未平倉餘額!$A$4:$I$500,8,FALSE)</f>
        <v>#N/A</v>
      </c>
      <c r="U1761" s="64" t="e">
        <f>VLOOKUP($B1761,選擇權未平倉餘額!$A$4:$I$500,9,FALSE)</f>
        <v>#N/A</v>
      </c>
      <c r="V1761" s="39" t="e">
        <f>VLOOKUP($B1761,臺指選擇權P_C_Ratios!$A$4:$C$500,3,FALSE)</f>
        <v>#N/A</v>
      </c>
      <c r="W1761" s="41" t="e">
        <f>VLOOKUP($B1761,散戶多空比!$A$6:$L$500,12,FALSE)</f>
        <v>#N/A</v>
      </c>
      <c r="X1761" s="40" t="e">
        <f>VLOOKUP($B1761,期貨大額交易人未沖銷部位!$A$4:$O$499,4,FALSE)</f>
        <v>#N/A</v>
      </c>
      <c r="Y1761" s="40" t="e">
        <f>VLOOKUP($B1761,期貨大額交易人未沖銷部位!$A$4:$O$499,7,FALSE)</f>
        <v>#N/A</v>
      </c>
      <c r="Z1761" s="40" t="e">
        <f>VLOOKUP($B1761,期貨大額交易人未沖銷部位!$A$4:$O$499,10,FALSE)</f>
        <v>#N/A</v>
      </c>
      <c r="AA1761" s="40" t="e">
        <f>VLOOKUP($B1761,期貨大額交易人未沖銷部位!$A$4:$O$499,13,FALSE)</f>
        <v>#N/A</v>
      </c>
      <c r="AB1761" s="40" t="e">
        <f>VLOOKUP($B1761,期貨大額交易人未沖銷部位!$A$4:$O$499,14,FALSE)</f>
        <v>#N/A</v>
      </c>
      <c r="AC1761" s="40" t="e">
        <f>VLOOKUP($B1761,期貨大額交易人未沖銷部位!$A$4:$O$499,15,FALSE)</f>
        <v>#N/A</v>
      </c>
      <c r="AD1761" s="33" t="e">
        <f>VLOOKUP($B1761,三大美股走勢!$A$4:$J$495,4,FALSE)</f>
        <v>#N/A</v>
      </c>
      <c r="AE1761" s="33" t="e">
        <f>VLOOKUP($B1761,三大美股走勢!$A$4:$J$495,7,FALSE)</f>
        <v>#N/A</v>
      </c>
      <c r="AF1761" s="33" t="e">
        <f>VLOOKUP($B1761,三大美股走勢!$A$4:$J$495,10,FALSE)</f>
        <v>#N/A</v>
      </c>
    </row>
    <row r="1762" spans="2:32">
      <c r="B1762" s="32">
        <v>44541</v>
      </c>
      <c r="C1762" s="33" t="e">
        <f>VLOOKUP($B1762,大盤與近月台指!$A$4:$I$499,2,FALSE)</f>
        <v>#N/A</v>
      </c>
      <c r="D1762" s="34" t="e">
        <f>VLOOKUP($B1762,大盤與近月台指!$A$4:$I$499,3,FALSE)</f>
        <v>#N/A</v>
      </c>
      <c r="E1762" s="35" t="e">
        <f>VLOOKUP($B1762,大盤與近月台指!$A$4:$I$499,4,FALSE)</f>
        <v>#N/A</v>
      </c>
      <c r="F1762" s="33" t="e">
        <f>VLOOKUP($B1762,大盤與近月台指!$A$4:$I$499,5,FALSE)</f>
        <v>#N/A</v>
      </c>
      <c r="G1762" s="49" t="e">
        <f>VLOOKUP($B1762,三大法人買賣超!$A$4:$I$500,3,FALSE)</f>
        <v>#N/A</v>
      </c>
      <c r="H1762" s="34" t="e">
        <f>VLOOKUP($B1762,三大法人買賣超!$A$4:$I$500,5,FALSE)</f>
        <v>#N/A</v>
      </c>
      <c r="I1762" s="27" t="e">
        <f>VLOOKUP($B1762,三大法人買賣超!$A$4:$I$500,7,FALSE)</f>
        <v>#N/A</v>
      </c>
      <c r="J1762" s="27" t="e">
        <f>VLOOKUP($B1762,三大法人買賣超!$A$4:$I$500,9,FALSE)</f>
        <v>#N/A</v>
      </c>
      <c r="K1762" s="37">
        <f>新台幣匯率美元指數!B1763</f>
        <v>0</v>
      </c>
      <c r="L1762" s="38">
        <f>新台幣匯率美元指數!C1763</f>
        <v>0</v>
      </c>
      <c r="M1762" s="39">
        <f>新台幣匯率美元指數!D1763</f>
        <v>0</v>
      </c>
      <c r="N1762" s="27" t="e">
        <f>VLOOKUP($B1762,外資期貨未平倉口數!$A$4:$M$499,4,FALSE)</f>
        <v>#N/A</v>
      </c>
      <c r="O1762" s="27" t="e">
        <f>VLOOKUP($B1762,外資期貨未平倉口數!$A$4:$M$499,9,FALSE)</f>
        <v>#N/A</v>
      </c>
      <c r="P1762" s="27" t="e">
        <f>VLOOKUP($B1762,外資期貨未平倉口數!$A$4:$M$499,10,FALSE)</f>
        <v>#N/A</v>
      </c>
      <c r="Q1762" s="27" t="e">
        <f>VLOOKUP($B1762,外資期貨未平倉口數!$A$4:$M$499,11,FALSE)</f>
        <v>#N/A</v>
      </c>
      <c r="R1762" s="64" t="e">
        <f>VLOOKUP($B1762,選擇權未平倉餘額!$A$4:$I$500,6,FALSE)</f>
        <v>#N/A</v>
      </c>
      <c r="S1762" s="64" t="e">
        <f>VLOOKUP($B1762,選擇權未平倉餘額!$A$4:$I$500,7,FALSE)</f>
        <v>#N/A</v>
      </c>
      <c r="T1762" s="64" t="e">
        <f>VLOOKUP($B1762,選擇權未平倉餘額!$A$4:$I$500,8,FALSE)</f>
        <v>#N/A</v>
      </c>
      <c r="U1762" s="64" t="e">
        <f>VLOOKUP($B1762,選擇權未平倉餘額!$A$4:$I$500,9,FALSE)</f>
        <v>#N/A</v>
      </c>
      <c r="V1762" s="39" t="e">
        <f>VLOOKUP($B1762,臺指選擇權P_C_Ratios!$A$4:$C$500,3,FALSE)</f>
        <v>#N/A</v>
      </c>
      <c r="W1762" s="41" t="e">
        <f>VLOOKUP($B1762,散戶多空比!$A$6:$L$500,12,FALSE)</f>
        <v>#N/A</v>
      </c>
      <c r="X1762" s="40" t="e">
        <f>VLOOKUP($B1762,期貨大額交易人未沖銷部位!$A$4:$O$499,4,FALSE)</f>
        <v>#N/A</v>
      </c>
      <c r="Y1762" s="40" t="e">
        <f>VLOOKUP($B1762,期貨大額交易人未沖銷部位!$A$4:$O$499,7,FALSE)</f>
        <v>#N/A</v>
      </c>
      <c r="Z1762" s="40" t="e">
        <f>VLOOKUP($B1762,期貨大額交易人未沖銷部位!$A$4:$O$499,10,FALSE)</f>
        <v>#N/A</v>
      </c>
      <c r="AA1762" s="40" t="e">
        <f>VLOOKUP($B1762,期貨大額交易人未沖銷部位!$A$4:$O$499,13,FALSE)</f>
        <v>#N/A</v>
      </c>
      <c r="AB1762" s="40" t="e">
        <f>VLOOKUP($B1762,期貨大額交易人未沖銷部位!$A$4:$O$499,14,FALSE)</f>
        <v>#N/A</v>
      </c>
      <c r="AC1762" s="40" t="e">
        <f>VLOOKUP($B1762,期貨大額交易人未沖銷部位!$A$4:$O$499,15,FALSE)</f>
        <v>#N/A</v>
      </c>
      <c r="AD1762" s="33" t="e">
        <f>VLOOKUP($B1762,三大美股走勢!$A$4:$J$495,4,FALSE)</f>
        <v>#N/A</v>
      </c>
      <c r="AE1762" s="33" t="e">
        <f>VLOOKUP($B1762,三大美股走勢!$A$4:$J$495,7,FALSE)</f>
        <v>#N/A</v>
      </c>
      <c r="AF1762" s="33" t="e">
        <f>VLOOKUP($B1762,三大美股走勢!$A$4:$J$495,10,FALSE)</f>
        <v>#N/A</v>
      </c>
    </row>
    <row r="1763" spans="2:32">
      <c r="B1763" s="32">
        <v>44542</v>
      </c>
      <c r="C1763" s="33" t="e">
        <f>VLOOKUP($B1763,大盤與近月台指!$A$4:$I$499,2,FALSE)</f>
        <v>#N/A</v>
      </c>
      <c r="D1763" s="34" t="e">
        <f>VLOOKUP($B1763,大盤與近月台指!$A$4:$I$499,3,FALSE)</f>
        <v>#N/A</v>
      </c>
      <c r="E1763" s="35" t="e">
        <f>VLOOKUP($B1763,大盤與近月台指!$A$4:$I$499,4,FALSE)</f>
        <v>#N/A</v>
      </c>
      <c r="F1763" s="33" t="e">
        <f>VLOOKUP($B1763,大盤與近月台指!$A$4:$I$499,5,FALSE)</f>
        <v>#N/A</v>
      </c>
      <c r="G1763" s="49" t="e">
        <f>VLOOKUP($B1763,三大法人買賣超!$A$4:$I$500,3,FALSE)</f>
        <v>#N/A</v>
      </c>
      <c r="H1763" s="34" t="e">
        <f>VLOOKUP($B1763,三大法人買賣超!$A$4:$I$500,5,FALSE)</f>
        <v>#N/A</v>
      </c>
      <c r="I1763" s="27" t="e">
        <f>VLOOKUP($B1763,三大法人買賣超!$A$4:$I$500,7,FALSE)</f>
        <v>#N/A</v>
      </c>
      <c r="J1763" s="27" t="e">
        <f>VLOOKUP($B1763,三大法人買賣超!$A$4:$I$500,9,FALSE)</f>
        <v>#N/A</v>
      </c>
      <c r="K1763" s="37">
        <f>新台幣匯率美元指數!B1764</f>
        <v>0</v>
      </c>
      <c r="L1763" s="38">
        <f>新台幣匯率美元指數!C1764</f>
        <v>0</v>
      </c>
      <c r="M1763" s="39">
        <f>新台幣匯率美元指數!D1764</f>
        <v>0</v>
      </c>
      <c r="N1763" s="27" t="e">
        <f>VLOOKUP($B1763,外資期貨未平倉口數!$A$4:$M$499,4,FALSE)</f>
        <v>#N/A</v>
      </c>
      <c r="O1763" s="27" t="e">
        <f>VLOOKUP($B1763,外資期貨未平倉口數!$A$4:$M$499,9,FALSE)</f>
        <v>#N/A</v>
      </c>
      <c r="P1763" s="27" t="e">
        <f>VLOOKUP($B1763,外資期貨未平倉口數!$A$4:$M$499,10,FALSE)</f>
        <v>#N/A</v>
      </c>
      <c r="Q1763" s="27" t="e">
        <f>VLOOKUP($B1763,外資期貨未平倉口數!$A$4:$M$499,11,FALSE)</f>
        <v>#N/A</v>
      </c>
      <c r="R1763" s="64" t="e">
        <f>VLOOKUP($B1763,選擇權未平倉餘額!$A$4:$I$500,6,FALSE)</f>
        <v>#N/A</v>
      </c>
      <c r="S1763" s="64" t="e">
        <f>VLOOKUP($B1763,選擇權未平倉餘額!$A$4:$I$500,7,FALSE)</f>
        <v>#N/A</v>
      </c>
      <c r="T1763" s="64" t="e">
        <f>VLOOKUP($B1763,選擇權未平倉餘額!$A$4:$I$500,8,FALSE)</f>
        <v>#N/A</v>
      </c>
      <c r="U1763" s="64" t="e">
        <f>VLOOKUP($B1763,選擇權未平倉餘額!$A$4:$I$500,9,FALSE)</f>
        <v>#N/A</v>
      </c>
      <c r="V1763" s="39" t="e">
        <f>VLOOKUP($B1763,臺指選擇權P_C_Ratios!$A$4:$C$500,3,FALSE)</f>
        <v>#N/A</v>
      </c>
      <c r="W1763" s="41" t="e">
        <f>VLOOKUP($B1763,散戶多空比!$A$6:$L$500,12,FALSE)</f>
        <v>#N/A</v>
      </c>
      <c r="X1763" s="40" t="e">
        <f>VLOOKUP($B1763,期貨大額交易人未沖銷部位!$A$4:$O$499,4,FALSE)</f>
        <v>#N/A</v>
      </c>
      <c r="Y1763" s="40" t="e">
        <f>VLOOKUP($B1763,期貨大額交易人未沖銷部位!$A$4:$O$499,7,FALSE)</f>
        <v>#N/A</v>
      </c>
      <c r="Z1763" s="40" t="e">
        <f>VLOOKUP($B1763,期貨大額交易人未沖銷部位!$A$4:$O$499,10,FALSE)</f>
        <v>#N/A</v>
      </c>
      <c r="AA1763" s="40" t="e">
        <f>VLOOKUP($B1763,期貨大額交易人未沖銷部位!$A$4:$O$499,13,FALSE)</f>
        <v>#N/A</v>
      </c>
      <c r="AB1763" s="40" t="e">
        <f>VLOOKUP($B1763,期貨大額交易人未沖銷部位!$A$4:$O$499,14,FALSE)</f>
        <v>#N/A</v>
      </c>
      <c r="AC1763" s="40" t="e">
        <f>VLOOKUP($B1763,期貨大額交易人未沖銷部位!$A$4:$O$499,15,FALSE)</f>
        <v>#N/A</v>
      </c>
      <c r="AD1763" s="33" t="e">
        <f>VLOOKUP($B1763,三大美股走勢!$A$4:$J$495,4,FALSE)</f>
        <v>#N/A</v>
      </c>
      <c r="AE1763" s="33" t="e">
        <f>VLOOKUP($B1763,三大美股走勢!$A$4:$J$495,7,FALSE)</f>
        <v>#N/A</v>
      </c>
      <c r="AF1763" s="33" t="e">
        <f>VLOOKUP($B1763,三大美股走勢!$A$4:$J$495,10,FALSE)</f>
        <v>#N/A</v>
      </c>
    </row>
    <row r="1764" spans="2:32">
      <c r="B1764" s="32">
        <v>44543</v>
      </c>
      <c r="C1764" s="33" t="e">
        <f>VLOOKUP($B1764,大盤與近月台指!$A$4:$I$499,2,FALSE)</f>
        <v>#N/A</v>
      </c>
      <c r="D1764" s="34" t="e">
        <f>VLOOKUP($B1764,大盤與近月台指!$A$4:$I$499,3,FALSE)</f>
        <v>#N/A</v>
      </c>
      <c r="E1764" s="35" t="e">
        <f>VLOOKUP($B1764,大盤與近月台指!$A$4:$I$499,4,FALSE)</f>
        <v>#N/A</v>
      </c>
      <c r="F1764" s="33" t="e">
        <f>VLOOKUP($B1764,大盤與近月台指!$A$4:$I$499,5,FALSE)</f>
        <v>#N/A</v>
      </c>
      <c r="G1764" s="49" t="e">
        <f>VLOOKUP($B1764,三大法人買賣超!$A$4:$I$500,3,FALSE)</f>
        <v>#N/A</v>
      </c>
      <c r="H1764" s="34" t="e">
        <f>VLOOKUP($B1764,三大法人買賣超!$A$4:$I$500,5,FALSE)</f>
        <v>#N/A</v>
      </c>
      <c r="I1764" s="27" t="e">
        <f>VLOOKUP($B1764,三大法人買賣超!$A$4:$I$500,7,FALSE)</f>
        <v>#N/A</v>
      </c>
      <c r="J1764" s="27" t="e">
        <f>VLOOKUP($B1764,三大法人買賣超!$A$4:$I$500,9,FALSE)</f>
        <v>#N/A</v>
      </c>
      <c r="K1764" s="37">
        <f>新台幣匯率美元指數!B1765</f>
        <v>0</v>
      </c>
      <c r="L1764" s="38">
        <f>新台幣匯率美元指數!C1765</f>
        <v>0</v>
      </c>
      <c r="M1764" s="39">
        <f>新台幣匯率美元指數!D1765</f>
        <v>0</v>
      </c>
      <c r="N1764" s="27" t="e">
        <f>VLOOKUP($B1764,外資期貨未平倉口數!$A$4:$M$499,4,FALSE)</f>
        <v>#N/A</v>
      </c>
      <c r="O1764" s="27" t="e">
        <f>VLOOKUP($B1764,外資期貨未平倉口數!$A$4:$M$499,9,FALSE)</f>
        <v>#N/A</v>
      </c>
      <c r="P1764" s="27" t="e">
        <f>VLOOKUP($B1764,外資期貨未平倉口數!$A$4:$M$499,10,FALSE)</f>
        <v>#N/A</v>
      </c>
      <c r="Q1764" s="27" t="e">
        <f>VLOOKUP($B1764,外資期貨未平倉口數!$A$4:$M$499,11,FALSE)</f>
        <v>#N/A</v>
      </c>
      <c r="R1764" s="64" t="e">
        <f>VLOOKUP($B1764,選擇權未平倉餘額!$A$4:$I$500,6,FALSE)</f>
        <v>#N/A</v>
      </c>
      <c r="S1764" s="64" t="e">
        <f>VLOOKUP($B1764,選擇權未平倉餘額!$A$4:$I$500,7,FALSE)</f>
        <v>#N/A</v>
      </c>
      <c r="T1764" s="64" t="e">
        <f>VLOOKUP($B1764,選擇權未平倉餘額!$A$4:$I$500,8,FALSE)</f>
        <v>#N/A</v>
      </c>
      <c r="U1764" s="64" t="e">
        <f>VLOOKUP($B1764,選擇權未平倉餘額!$A$4:$I$500,9,FALSE)</f>
        <v>#N/A</v>
      </c>
      <c r="V1764" s="39" t="e">
        <f>VLOOKUP($B1764,臺指選擇權P_C_Ratios!$A$4:$C$500,3,FALSE)</f>
        <v>#N/A</v>
      </c>
      <c r="W1764" s="41" t="e">
        <f>VLOOKUP($B1764,散戶多空比!$A$6:$L$500,12,FALSE)</f>
        <v>#N/A</v>
      </c>
      <c r="X1764" s="40" t="e">
        <f>VLOOKUP($B1764,期貨大額交易人未沖銷部位!$A$4:$O$499,4,FALSE)</f>
        <v>#N/A</v>
      </c>
      <c r="Y1764" s="40" t="e">
        <f>VLOOKUP($B1764,期貨大額交易人未沖銷部位!$A$4:$O$499,7,FALSE)</f>
        <v>#N/A</v>
      </c>
      <c r="Z1764" s="40" t="e">
        <f>VLOOKUP($B1764,期貨大額交易人未沖銷部位!$A$4:$O$499,10,FALSE)</f>
        <v>#N/A</v>
      </c>
      <c r="AA1764" s="40" t="e">
        <f>VLOOKUP($B1764,期貨大額交易人未沖銷部位!$A$4:$O$499,13,FALSE)</f>
        <v>#N/A</v>
      </c>
      <c r="AB1764" s="40" t="e">
        <f>VLOOKUP($B1764,期貨大額交易人未沖銷部位!$A$4:$O$499,14,FALSE)</f>
        <v>#N/A</v>
      </c>
      <c r="AC1764" s="40" t="e">
        <f>VLOOKUP($B1764,期貨大額交易人未沖銷部位!$A$4:$O$499,15,FALSE)</f>
        <v>#N/A</v>
      </c>
      <c r="AD1764" s="33" t="e">
        <f>VLOOKUP($B1764,三大美股走勢!$A$4:$J$495,4,FALSE)</f>
        <v>#N/A</v>
      </c>
      <c r="AE1764" s="33" t="e">
        <f>VLOOKUP($B1764,三大美股走勢!$A$4:$J$495,7,FALSE)</f>
        <v>#N/A</v>
      </c>
      <c r="AF1764" s="33" t="e">
        <f>VLOOKUP($B1764,三大美股走勢!$A$4:$J$495,10,FALSE)</f>
        <v>#N/A</v>
      </c>
    </row>
    <row r="1765" spans="2:32">
      <c r="B1765" s="32">
        <v>44544</v>
      </c>
      <c r="C1765" s="33" t="e">
        <f>VLOOKUP($B1765,大盤與近月台指!$A$4:$I$499,2,FALSE)</f>
        <v>#N/A</v>
      </c>
      <c r="D1765" s="34" t="e">
        <f>VLOOKUP($B1765,大盤與近月台指!$A$4:$I$499,3,FALSE)</f>
        <v>#N/A</v>
      </c>
      <c r="E1765" s="35" t="e">
        <f>VLOOKUP($B1765,大盤與近月台指!$A$4:$I$499,4,FALSE)</f>
        <v>#N/A</v>
      </c>
      <c r="F1765" s="33" t="e">
        <f>VLOOKUP($B1765,大盤與近月台指!$A$4:$I$499,5,FALSE)</f>
        <v>#N/A</v>
      </c>
      <c r="G1765" s="49" t="e">
        <f>VLOOKUP($B1765,三大法人買賣超!$A$4:$I$500,3,FALSE)</f>
        <v>#N/A</v>
      </c>
      <c r="H1765" s="34" t="e">
        <f>VLOOKUP($B1765,三大法人買賣超!$A$4:$I$500,5,FALSE)</f>
        <v>#N/A</v>
      </c>
      <c r="I1765" s="27" t="e">
        <f>VLOOKUP($B1765,三大法人買賣超!$A$4:$I$500,7,FALSE)</f>
        <v>#N/A</v>
      </c>
      <c r="J1765" s="27" t="e">
        <f>VLOOKUP($B1765,三大法人買賣超!$A$4:$I$500,9,FALSE)</f>
        <v>#N/A</v>
      </c>
      <c r="K1765" s="37">
        <f>新台幣匯率美元指數!B1766</f>
        <v>0</v>
      </c>
      <c r="L1765" s="38">
        <f>新台幣匯率美元指數!C1766</f>
        <v>0</v>
      </c>
      <c r="M1765" s="39">
        <f>新台幣匯率美元指數!D1766</f>
        <v>0</v>
      </c>
      <c r="N1765" s="27" t="e">
        <f>VLOOKUP($B1765,外資期貨未平倉口數!$A$4:$M$499,4,FALSE)</f>
        <v>#N/A</v>
      </c>
      <c r="O1765" s="27" t="e">
        <f>VLOOKUP($B1765,外資期貨未平倉口數!$A$4:$M$499,9,FALSE)</f>
        <v>#N/A</v>
      </c>
      <c r="P1765" s="27" t="e">
        <f>VLOOKUP($B1765,外資期貨未平倉口數!$A$4:$M$499,10,FALSE)</f>
        <v>#N/A</v>
      </c>
      <c r="Q1765" s="27" t="e">
        <f>VLOOKUP($B1765,外資期貨未平倉口數!$A$4:$M$499,11,FALSE)</f>
        <v>#N/A</v>
      </c>
      <c r="R1765" s="64" t="e">
        <f>VLOOKUP($B1765,選擇權未平倉餘額!$A$4:$I$500,6,FALSE)</f>
        <v>#N/A</v>
      </c>
      <c r="S1765" s="64" t="e">
        <f>VLOOKUP($B1765,選擇權未平倉餘額!$A$4:$I$500,7,FALSE)</f>
        <v>#N/A</v>
      </c>
      <c r="T1765" s="64" t="e">
        <f>VLOOKUP($B1765,選擇權未平倉餘額!$A$4:$I$500,8,FALSE)</f>
        <v>#N/A</v>
      </c>
      <c r="U1765" s="64" t="e">
        <f>VLOOKUP($B1765,選擇權未平倉餘額!$A$4:$I$500,9,FALSE)</f>
        <v>#N/A</v>
      </c>
      <c r="V1765" s="39" t="e">
        <f>VLOOKUP($B1765,臺指選擇權P_C_Ratios!$A$4:$C$500,3,FALSE)</f>
        <v>#N/A</v>
      </c>
      <c r="W1765" s="41" t="e">
        <f>VLOOKUP($B1765,散戶多空比!$A$6:$L$500,12,FALSE)</f>
        <v>#N/A</v>
      </c>
      <c r="X1765" s="40" t="e">
        <f>VLOOKUP($B1765,期貨大額交易人未沖銷部位!$A$4:$O$499,4,FALSE)</f>
        <v>#N/A</v>
      </c>
      <c r="Y1765" s="40" t="e">
        <f>VLOOKUP($B1765,期貨大額交易人未沖銷部位!$A$4:$O$499,7,FALSE)</f>
        <v>#N/A</v>
      </c>
      <c r="Z1765" s="40" t="e">
        <f>VLOOKUP($B1765,期貨大額交易人未沖銷部位!$A$4:$O$499,10,FALSE)</f>
        <v>#N/A</v>
      </c>
      <c r="AA1765" s="40" t="e">
        <f>VLOOKUP($B1765,期貨大額交易人未沖銷部位!$A$4:$O$499,13,FALSE)</f>
        <v>#N/A</v>
      </c>
      <c r="AB1765" s="40" t="e">
        <f>VLOOKUP($B1765,期貨大額交易人未沖銷部位!$A$4:$O$499,14,FALSE)</f>
        <v>#N/A</v>
      </c>
      <c r="AC1765" s="40" t="e">
        <f>VLOOKUP($B1765,期貨大額交易人未沖銷部位!$A$4:$O$499,15,FALSE)</f>
        <v>#N/A</v>
      </c>
      <c r="AD1765" s="33" t="e">
        <f>VLOOKUP($B1765,三大美股走勢!$A$4:$J$495,4,FALSE)</f>
        <v>#N/A</v>
      </c>
      <c r="AE1765" s="33" t="e">
        <f>VLOOKUP($B1765,三大美股走勢!$A$4:$J$495,7,FALSE)</f>
        <v>#N/A</v>
      </c>
      <c r="AF1765" s="33" t="e">
        <f>VLOOKUP($B1765,三大美股走勢!$A$4:$J$495,10,FALSE)</f>
        <v>#N/A</v>
      </c>
    </row>
    <row r="1766" spans="2:32">
      <c r="B1766" s="32">
        <v>44545</v>
      </c>
      <c r="C1766" s="33" t="e">
        <f>VLOOKUP($B1766,大盤與近月台指!$A$4:$I$499,2,FALSE)</f>
        <v>#N/A</v>
      </c>
      <c r="D1766" s="34" t="e">
        <f>VLOOKUP($B1766,大盤與近月台指!$A$4:$I$499,3,FALSE)</f>
        <v>#N/A</v>
      </c>
      <c r="E1766" s="35" t="e">
        <f>VLOOKUP($B1766,大盤與近月台指!$A$4:$I$499,4,FALSE)</f>
        <v>#N/A</v>
      </c>
      <c r="F1766" s="33" t="e">
        <f>VLOOKUP($B1766,大盤與近月台指!$A$4:$I$499,5,FALSE)</f>
        <v>#N/A</v>
      </c>
      <c r="G1766" s="49" t="e">
        <f>VLOOKUP($B1766,三大法人買賣超!$A$4:$I$500,3,FALSE)</f>
        <v>#N/A</v>
      </c>
      <c r="H1766" s="34" t="e">
        <f>VLOOKUP($B1766,三大法人買賣超!$A$4:$I$500,5,FALSE)</f>
        <v>#N/A</v>
      </c>
      <c r="I1766" s="27" t="e">
        <f>VLOOKUP($B1766,三大法人買賣超!$A$4:$I$500,7,FALSE)</f>
        <v>#N/A</v>
      </c>
      <c r="J1766" s="27" t="e">
        <f>VLOOKUP($B1766,三大法人買賣超!$A$4:$I$500,9,FALSE)</f>
        <v>#N/A</v>
      </c>
      <c r="K1766" s="37">
        <f>新台幣匯率美元指數!B1767</f>
        <v>0</v>
      </c>
      <c r="L1766" s="38">
        <f>新台幣匯率美元指數!C1767</f>
        <v>0</v>
      </c>
      <c r="M1766" s="39">
        <f>新台幣匯率美元指數!D1767</f>
        <v>0</v>
      </c>
      <c r="N1766" s="27" t="e">
        <f>VLOOKUP($B1766,外資期貨未平倉口數!$A$4:$M$499,4,FALSE)</f>
        <v>#N/A</v>
      </c>
      <c r="O1766" s="27" t="e">
        <f>VLOOKUP($B1766,外資期貨未平倉口數!$A$4:$M$499,9,FALSE)</f>
        <v>#N/A</v>
      </c>
      <c r="P1766" s="27" t="e">
        <f>VLOOKUP($B1766,外資期貨未平倉口數!$A$4:$M$499,10,FALSE)</f>
        <v>#N/A</v>
      </c>
      <c r="Q1766" s="27" t="e">
        <f>VLOOKUP($B1766,外資期貨未平倉口數!$A$4:$M$499,11,FALSE)</f>
        <v>#N/A</v>
      </c>
      <c r="R1766" s="64" t="e">
        <f>VLOOKUP($B1766,選擇權未平倉餘額!$A$4:$I$500,6,FALSE)</f>
        <v>#N/A</v>
      </c>
      <c r="S1766" s="64" t="e">
        <f>VLOOKUP($B1766,選擇權未平倉餘額!$A$4:$I$500,7,FALSE)</f>
        <v>#N/A</v>
      </c>
      <c r="T1766" s="64" t="e">
        <f>VLOOKUP($B1766,選擇權未平倉餘額!$A$4:$I$500,8,FALSE)</f>
        <v>#N/A</v>
      </c>
      <c r="U1766" s="64" t="e">
        <f>VLOOKUP($B1766,選擇權未平倉餘額!$A$4:$I$500,9,FALSE)</f>
        <v>#N/A</v>
      </c>
      <c r="V1766" s="39" t="e">
        <f>VLOOKUP($B1766,臺指選擇權P_C_Ratios!$A$4:$C$500,3,FALSE)</f>
        <v>#N/A</v>
      </c>
      <c r="W1766" s="41" t="e">
        <f>VLOOKUP($B1766,散戶多空比!$A$6:$L$500,12,FALSE)</f>
        <v>#N/A</v>
      </c>
      <c r="X1766" s="40" t="e">
        <f>VLOOKUP($B1766,期貨大額交易人未沖銷部位!$A$4:$O$499,4,FALSE)</f>
        <v>#N/A</v>
      </c>
      <c r="Y1766" s="40" t="e">
        <f>VLOOKUP($B1766,期貨大額交易人未沖銷部位!$A$4:$O$499,7,FALSE)</f>
        <v>#N/A</v>
      </c>
      <c r="Z1766" s="40" t="e">
        <f>VLOOKUP($B1766,期貨大額交易人未沖銷部位!$A$4:$O$499,10,FALSE)</f>
        <v>#N/A</v>
      </c>
      <c r="AA1766" s="40" t="e">
        <f>VLOOKUP($B1766,期貨大額交易人未沖銷部位!$A$4:$O$499,13,FALSE)</f>
        <v>#N/A</v>
      </c>
      <c r="AB1766" s="40" t="e">
        <f>VLOOKUP($B1766,期貨大額交易人未沖銷部位!$A$4:$O$499,14,FALSE)</f>
        <v>#N/A</v>
      </c>
      <c r="AC1766" s="40" t="e">
        <f>VLOOKUP($B1766,期貨大額交易人未沖銷部位!$A$4:$O$499,15,FALSE)</f>
        <v>#N/A</v>
      </c>
      <c r="AD1766" s="33" t="e">
        <f>VLOOKUP($B1766,三大美股走勢!$A$4:$J$495,4,FALSE)</f>
        <v>#N/A</v>
      </c>
      <c r="AE1766" s="33" t="e">
        <f>VLOOKUP($B1766,三大美股走勢!$A$4:$J$495,7,FALSE)</f>
        <v>#N/A</v>
      </c>
      <c r="AF1766" s="33" t="e">
        <f>VLOOKUP($B1766,三大美股走勢!$A$4:$J$495,10,FALSE)</f>
        <v>#N/A</v>
      </c>
    </row>
    <row r="1767" spans="2:32">
      <c r="B1767" s="32">
        <v>44546</v>
      </c>
      <c r="C1767" s="33" t="e">
        <f>VLOOKUP($B1767,大盤與近月台指!$A$4:$I$499,2,FALSE)</f>
        <v>#N/A</v>
      </c>
      <c r="D1767" s="34" t="e">
        <f>VLOOKUP($B1767,大盤與近月台指!$A$4:$I$499,3,FALSE)</f>
        <v>#N/A</v>
      </c>
      <c r="E1767" s="35" t="e">
        <f>VLOOKUP($B1767,大盤與近月台指!$A$4:$I$499,4,FALSE)</f>
        <v>#N/A</v>
      </c>
      <c r="F1767" s="33" t="e">
        <f>VLOOKUP($B1767,大盤與近月台指!$A$4:$I$499,5,FALSE)</f>
        <v>#N/A</v>
      </c>
      <c r="G1767" s="49" t="e">
        <f>VLOOKUP($B1767,三大法人買賣超!$A$4:$I$500,3,FALSE)</f>
        <v>#N/A</v>
      </c>
      <c r="H1767" s="34" t="e">
        <f>VLOOKUP($B1767,三大法人買賣超!$A$4:$I$500,5,FALSE)</f>
        <v>#N/A</v>
      </c>
      <c r="I1767" s="27" t="e">
        <f>VLOOKUP($B1767,三大法人買賣超!$A$4:$I$500,7,FALSE)</f>
        <v>#N/A</v>
      </c>
      <c r="J1767" s="27" t="e">
        <f>VLOOKUP($B1767,三大法人買賣超!$A$4:$I$500,9,FALSE)</f>
        <v>#N/A</v>
      </c>
      <c r="K1767" s="37">
        <f>新台幣匯率美元指數!B1768</f>
        <v>0</v>
      </c>
      <c r="L1767" s="38">
        <f>新台幣匯率美元指數!C1768</f>
        <v>0</v>
      </c>
      <c r="M1767" s="39">
        <f>新台幣匯率美元指數!D1768</f>
        <v>0</v>
      </c>
      <c r="N1767" s="27" t="e">
        <f>VLOOKUP($B1767,外資期貨未平倉口數!$A$4:$M$499,4,FALSE)</f>
        <v>#N/A</v>
      </c>
      <c r="O1767" s="27" t="e">
        <f>VLOOKUP($B1767,外資期貨未平倉口數!$A$4:$M$499,9,FALSE)</f>
        <v>#N/A</v>
      </c>
      <c r="P1767" s="27" t="e">
        <f>VLOOKUP($B1767,外資期貨未平倉口數!$A$4:$M$499,10,FALSE)</f>
        <v>#N/A</v>
      </c>
      <c r="Q1767" s="27" t="e">
        <f>VLOOKUP($B1767,外資期貨未平倉口數!$A$4:$M$499,11,FALSE)</f>
        <v>#N/A</v>
      </c>
      <c r="R1767" s="64" t="e">
        <f>VLOOKUP($B1767,選擇權未平倉餘額!$A$4:$I$500,6,FALSE)</f>
        <v>#N/A</v>
      </c>
      <c r="S1767" s="64" t="e">
        <f>VLOOKUP($B1767,選擇權未平倉餘額!$A$4:$I$500,7,FALSE)</f>
        <v>#N/A</v>
      </c>
      <c r="T1767" s="64" t="e">
        <f>VLOOKUP($B1767,選擇權未平倉餘額!$A$4:$I$500,8,FALSE)</f>
        <v>#N/A</v>
      </c>
      <c r="U1767" s="64" t="e">
        <f>VLOOKUP($B1767,選擇權未平倉餘額!$A$4:$I$500,9,FALSE)</f>
        <v>#N/A</v>
      </c>
      <c r="V1767" s="39" t="e">
        <f>VLOOKUP($B1767,臺指選擇權P_C_Ratios!$A$4:$C$500,3,FALSE)</f>
        <v>#N/A</v>
      </c>
      <c r="W1767" s="41" t="e">
        <f>VLOOKUP($B1767,散戶多空比!$A$6:$L$500,12,FALSE)</f>
        <v>#N/A</v>
      </c>
      <c r="X1767" s="40" t="e">
        <f>VLOOKUP($B1767,期貨大額交易人未沖銷部位!$A$4:$O$499,4,FALSE)</f>
        <v>#N/A</v>
      </c>
      <c r="Y1767" s="40" t="e">
        <f>VLOOKUP($B1767,期貨大額交易人未沖銷部位!$A$4:$O$499,7,FALSE)</f>
        <v>#N/A</v>
      </c>
      <c r="Z1767" s="40" t="e">
        <f>VLOOKUP($B1767,期貨大額交易人未沖銷部位!$A$4:$O$499,10,FALSE)</f>
        <v>#N/A</v>
      </c>
      <c r="AA1767" s="40" t="e">
        <f>VLOOKUP($B1767,期貨大額交易人未沖銷部位!$A$4:$O$499,13,FALSE)</f>
        <v>#N/A</v>
      </c>
      <c r="AB1767" s="40" t="e">
        <f>VLOOKUP($B1767,期貨大額交易人未沖銷部位!$A$4:$O$499,14,FALSE)</f>
        <v>#N/A</v>
      </c>
      <c r="AC1767" s="40" t="e">
        <f>VLOOKUP($B1767,期貨大額交易人未沖銷部位!$A$4:$O$499,15,FALSE)</f>
        <v>#N/A</v>
      </c>
      <c r="AD1767" s="33" t="e">
        <f>VLOOKUP($B1767,三大美股走勢!$A$4:$J$495,4,FALSE)</f>
        <v>#N/A</v>
      </c>
      <c r="AE1767" s="33" t="e">
        <f>VLOOKUP($B1767,三大美股走勢!$A$4:$J$495,7,FALSE)</f>
        <v>#N/A</v>
      </c>
      <c r="AF1767" s="33" t="e">
        <f>VLOOKUP($B1767,三大美股走勢!$A$4:$J$495,10,FALSE)</f>
        <v>#N/A</v>
      </c>
    </row>
    <row r="1768" spans="2:32">
      <c r="B1768" s="32">
        <v>44547</v>
      </c>
      <c r="C1768" s="33" t="e">
        <f>VLOOKUP($B1768,大盤與近月台指!$A$4:$I$499,2,FALSE)</f>
        <v>#N/A</v>
      </c>
      <c r="D1768" s="34" t="e">
        <f>VLOOKUP($B1768,大盤與近月台指!$A$4:$I$499,3,FALSE)</f>
        <v>#N/A</v>
      </c>
      <c r="E1768" s="35" t="e">
        <f>VLOOKUP($B1768,大盤與近月台指!$A$4:$I$499,4,FALSE)</f>
        <v>#N/A</v>
      </c>
      <c r="F1768" s="33" t="e">
        <f>VLOOKUP($B1768,大盤與近月台指!$A$4:$I$499,5,FALSE)</f>
        <v>#N/A</v>
      </c>
      <c r="G1768" s="49" t="e">
        <f>VLOOKUP($B1768,三大法人買賣超!$A$4:$I$500,3,FALSE)</f>
        <v>#N/A</v>
      </c>
      <c r="H1768" s="34" t="e">
        <f>VLOOKUP($B1768,三大法人買賣超!$A$4:$I$500,5,FALSE)</f>
        <v>#N/A</v>
      </c>
      <c r="I1768" s="27" t="e">
        <f>VLOOKUP($B1768,三大法人買賣超!$A$4:$I$500,7,FALSE)</f>
        <v>#N/A</v>
      </c>
      <c r="J1768" s="27" t="e">
        <f>VLOOKUP($B1768,三大法人買賣超!$A$4:$I$500,9,FALSE)</f>
        <v>#N/A</v>
      </c>
      <c r="K1768" s="37">
        <f>新台幣匯率美元指數!B1769</f>
        <v>0</v>
      </c>
      <c r="L1768" s="38">
        <f>新台幣匯率美元指數!C1769</f>
        <v>0</v>
      </c>
      <c r="M1768" s="39">
        <f>新台幣匯率美元指數!D1769</f>
        <v>0</v>
      </c>
      <c r="N1768" s="27" t="e">
        <f>VLOOKUP($B1768,外資期貨未平倉口數!$A$4:$M$499,4,FALSE)</f>
        <v>#N/A</v>
      </c>
      <c r="O1768" s="27" t="e">
        <f>VLOOKUP($B1768,外資期貨未平倉口數!$A$4:$M$499,9,FALSE)</f>
        <v>#N/A</v>
      </c>
      <c r="P1768" s="27" t="e">
        <f>VLOOKUP($B1768,外資期貨未平倉口數!$A$4:$M$499,10,FALSE)</f>
        <v>#N/A</v>
      </c>
      <c r="Q1768" s="27" t="e">
        <f>VLOOKUP($B1768,外資期貨未平倉口數!$A$4:$M$499,11,FALSE)</f>
        <v>#N/A</v>
      </c>
      <c r="R1768" s="64" t="e">
        <f>VLOOKUP($B1768,選擇權未平倉餘額!$A$4:$I$500,6,FALSE)</f>
        <v>#N/A</v>
      </c>
      <c r="S1768" s="64" t="e">
        <f>VLOOKUP($B1768,選擇權未平倉餘額!$A$4:$I$500,7,FALSE)</f>
        <v>#N/A</v>
      </c>
      <c r="T1768" s="64" t="e">
        <f>VLOOKUP($B1768,選擇權未平倉餘額!$A$4:$I$500,8,FALSE)</f>
        <v>#N/A</v>
      </c>
      <c r="U1768" s="64" t="e">
        <f>VLOOKUP($B1768,選擇權未平倉餘額!$A$4:$I$500,9,FALSE)</f>
        <v>#N/A</v>
      </c>
      <c r="V1768" s="39" t="e">
        <f>VLOOKUP($B1768,臺指選擇權P_C_Ratios!$A$4:$C$500,3,FALSE)</f>
        <v>#N/A</v>
      </c>
      <c r="W1768" s="41" t="e">
        <f>VLOOKUP($B1768,散戶多空比!$A$6:$L$500,12,FALSE)</f>
        <v>#N/A</v>
      </c>
      <c r="X1768" s="40" t="e">
        <f>VLOOKUP($B1768,期貨大額交易人未沖銷部位!$A$4:$O$499,4,FALSE)</f>
        <v>#N/A</v>
      </c>
      <c r="Y1768" s="40" t="e">
        <f>VLOOKUP($B1768,期貨大額交易人未沖銷部位!$A$4:$O$499,7,FALSE)</f>
        <v>#N/A</v>
      </c>
      <c r="Z1768" s="40" t="e">
        <f>VLOOKUP($B1768,期貨大額交易人未沖銷部位!$A$4:$O$499,10,FALSE)</f>
        <v>#N/A</v>
      </c>
      <c r="AA1768" s="40" t="e">
        <f>VLOOKUP($B1768,期貨大額交易人未沖銷部位!$A$4:$O$499,13,FALSE)</f>
        <v>#N/A</v>
      </c>
      <c r="AB1768" s="40" t="e">
        <f>VLOOKUP($B1768,期貨大額交易人未沖銷部位!$A$4:$O$499,14,FALSE)</f>
        <v>#N/A</v>
      </c>
      <c r="AC1768" s="40" t="e">
        <f>VLOOKUP($B1768,期貨大額交易人未沖銷部位!$A$4:$O$499,15,FALSE)</f>
        <v>#N/A</v>
      </c>
      <c r="AD1768" s="33" t="e">
        <f>VLOOKUP($B1768,三大美股走勢!$A$4:$J$495,4,FALSE)</f>
        <v>#N/A</v>
      </c>
      <c r="AE1768" s="33" t="e">
        <f>VLOOKUP($B1768,三大美股走勢!$A$4:$J$495,7,FALSE)</f>
        <v>#N/A</v>
      </c>
      <c r="AF1768" s="33" t="e">
        <f>VLOOKUP($B1768,三大美股走勢!$A$4:$J$495,10,FALSE)</f>
        <v>#N/A</v>
      </c>
    </row>
    <row r="1769" spans="2:32">
      <c r="B1769" s="32">
        <v>44548</v>
      </c>
      <c r="C1769" s="33" t="e">
        <f>VLOOKUP($B1769,大盤與近月台指!$A$4:$I$499,2,FALSE)</f>
        <v>#N/A</v>
      </c>
      <c r="D1769" s="34" t="e">
        <f>VLOOKUP($B1769,大盤與近月台指!$A$4:$I$499,3,FALSE)</f>
        <v>#N/A</v>
      </c>
      <c r="E1769" s="35" t="e">
        <f>VLOOKUP($B1769,大盤與近月台指!$A$4:$I$499,4,FALSE)</f>
        <v>#N/A</v>
      </c>
      <c r="F1769" s="33" t="e">
        <f>VLOOKUP($B1769,大盤與近月台指!$A$4:$I$499,5,FALSE)</f>
        <v>#N/A</v>
      </c>
      <c r="G1769" s="49" t="e">
        <f>VLOOKUP($B1769,三大法人買賣超!$A$4:$I$500,3,FALSE)</f>
        <v>#N/A</v>
      </c>
      <c r="H1769" s="34" t="e">
        <f>VLOOKUP($B1769,三大法人買賣超!$A$4:$I$500,5,FALSE)</f>
        <v>#N/A</v>
      </c>
      <c r="I1769" s="27" t="e">
        <f>VLOOKUP($B1769,三大法人買賣超!$A$4:$I$500,7,FALSE)</f>
        <v>#N/A</v>
      </c>
      <c r="J1769" s="27" t="e">
        <f>VLOOKUP($B1769,三大法人買賣超!$A$4:$I$500,9,FALSE)</f>
        <v>#N/A</v>
      </c>
      <c r="K1769" s="37">
        <f>新台幣匯率美元指數!B1770</f>
        <v>0</v>
      </c>
      <c r="L1769" s="38">
        <f>新台幣匯率美元指數!C1770</f>
        <v>0</v>
      </c>
      <c r="M1769" s="39">
        <f>新台幣匯率美元指數!D1770</f>
        <v>0</v>
      </c>
      <c r="N1769" s="27" t="e">
        <f>VLOOKUP($B1769,外資期貨未平倉口數!$A$4:$M$499,4,FALSE)</f>
        <v>#N/A</v>
      </c>
      <c r="O1769" s="27" t="e">
        <f>VLOOKUP($B1769,外資期貨未平倉口數!$A$4:$M$499,9,FALSE)</f>
        <v>#N/A</v>
      </c>
      <c r="P1769" s="27" t="e">
        <f>VLOOKUP($B1769,外資期貨未平倉口數!$A$4:$M$499,10,FALSE)</f>
        <v>#N/A</v>
      </c>
      <c r="Q1769" s="27" t="e">
        <f>VLOOKUP($B1769,外資期貨未平倉口數!$A$4:$M$499,11,FALSE)</f>
        <v>#N/A</v>
      </c>
      <c r="R1769" s="64" t="e">
        <f>VLOOKUP($B1769,選擇權未平倉餘額!$A$4:$I$500,6,FALSE)</f>
        <v>#N/A</v>
      </c>
      <c r="S1769" s="64" t="e">
        <f>VLOOKUP($B1769,選擇權未平倉餘額!$A$4:$I$500,7,FALSE)</f>
        <v>#N/A</v>
      </c>
      <c r="T1769" s="64" t="e">
        <f>VLOOKUP($B1769,選擇權未平倉餘額!$A$4:$I$500,8,FALSE)</f>
        <v>#N/A</v>
      </c>
      <c r="U1769" s="64" t="e">
        <f>VLOOKUP($B1769,選擇權未平倉餘額!$A$4:$I$500,9,FALSE)</f>
        <v>#N/A</v>
      </c>
      <c r="V1769" s="39" t="e">
        <f>VLOOKUP($B1769,臺指選擇權P_C_Ratios!$A$4:$C$500,3,FALSE)</f>
        <v>#N/A</v>
      </c>
      <c r="W1769" s="41" t="e">
        <f>VLOOKUP($B1769,散戶多空比!$A$6:$L$500,12,FALSE)</f>
        <v>#N/A</v>
      </c>
      <c r="X1769" s="40" t="e">
        <f>VLOOKUP($B1769,期貨大額交易人未沖銷部位!$A$4:$O$499,4,FALSE)</f>
        <v>#N/A</v>
      </c>
      <c r="Y1769" s="40" t="e">
        <f>VLOOKUP($B1769,期貨大額交易人未沖銷部位!$A$4:$O$499,7,FALSE)</f>
        <v>#N/A</v>
      </c>
      <c r="Z1769" s="40" t="e">
        <f>VLOOKUP($B1769,期貨大額交易人未沖銷部位!$A$4:$O$499,10,FALSE)</f>
        <v>#N/A</v>
      </c>
      <c r="AA1769" s="40" t="e">
        <f>VLOOKUP($B1769,期貨大額交易人未沖銷部位!$A$4:$O$499,13,FALSE)</f>
        <v>#N/A</v>
      </c>
      <c r="AB1769" s="40" t="e">
        <f>VLOOKUP($B1769,期貨大額交易人未沖銷部位!$A$4:$O$499,14,FALSE)</f>
        <v>#N/A</v>
      </c>
      <c r="AC1769" s="40" t="e">
        <f>VLOOKUP($B1769,期貨大額交易人未沖銷部位!$A$4:$O$499,15,FALSE)</f>
        <v>#N/A</v>
      </c>
      <c r="AD1769" s="33" t="e">
        <f>VLOOKUP($B1769,三大美股走勢!$A$4:$J$495,4,FALSE)</f>
        <v>#N/A</v>
      </c>
      <c r="AE1769" s="33" t="e">
        <f>VLOOKUP($B1769,三大美股走勢!$A$4:$J$495,7,FALSE)</f>
        <v>#N/A</v>
      </c>
      <c r="AF1769" s="33" t="e">
        <f>VLOOKUP($B1769,三大美股走勢!$A$4:$J$495,10,FALSE)</f>
        <v>#N/A</v>
      </c>
    </row>
    <row r="1770" spans="2:32">
      <c r="B1770" s="32">
        <v>44549</v>
      </c>
      <c r="C1770" s="33" t="e">
        <f>VLOOKUP($B1770,大盤與近月台指!$A$4:$I$499,2,FALSE)</f>
        <v>#N/A</v>
      </c>
      <c r="D1770" s="34" t="e">
        <f>VLOOKUP($B1770,大盤與近月台指!$A$4:$I$499,3,FALSE)</f>
        <v>#N/A</v>
      </c>
      <c r="E1770" s="35" t="e">
        <f>VLOOKUP($B1770,大盤與近月台指!$A$4:$I$499,4,FALSE)</f>
        <v>#N/A</v>
      </c>
      <c r="F1770" s="33" t="e">
        <f>VLOOKUP($B1770,大盤與近月台指!$A$4:$I$499,5,FALSE)</f>
        <v>#N/A</v>
      </c>
      <c r="G1770" s="49" t="e">
        <f>VLOOKUP($B1770,三大法人買賣超!$A$4:$I$500,3,FALSE)</f>
        <v>#N/A</v>
      </c>
      <c r="H1770" s="34" t="e">
        <f>VLOOKUP($B1770,三大法人買賣超!$A$4:$I$500,5,FALSE)</f>
        <v>#N/A</v>
      </c>
      <c r="I1770" s="27" t="e">
        <f>VLOOKUP($B1770,三大法人買賣超!$A$4:$I$500,7,FALSE)</f>
        <v>#N/A</v>
      </c>
      <c r="J1770" s="27" t="e">
        <f>VLOOKUP($B1770,三大法人買賣超!$A$4:$I$500,9,FALSE)</f>
        <v>#N/A</v>
      </c>
      <c r="K1770" s="37">
        <f>新台幣匯率美元指數!B1771</f>
        <v>0</v>
      </c>
      <c r="L1770" s="38">
        <f>新台幣匯率美元指數!C1771</f>
        <v>0</v>
      </c>
      <c r="M1770" s="39">
        <f>新台幣匯率美元指數!D1771</f>
        <v>0</v>
      </c>
      <c r="N1770" s="27" t="e">
        <f>VLOOKUP($B1770,外資期貨未平倉口數!$A$4:$M$499,4,FALSE)</f>
        <v>#N/A</v>
      </c>
      <c r="O1770" s="27" t="e">
        <f>VLOOKUP($B1770,外資期貨未平倉口數!$A$4:$M$499,9,FALSE)</f>
        <v>#N/A</v>
      </c>
      <c r="P1770" s="27" t="e">
        <f>VLOOKUP($B1770,外資期貨未平倉口數!$A$4:$M$499,10,FALSE)</f>
        <v>#N/A</v>
      </c>
      <c r="Q1770" s="27" t="e">
        <f>VLOOKUP($B1770,外資期貨未平倉口數!$A$4:$M$499,11,FALSE)</f>
        <v>#N/A</v>
      </c>
      <c r="R1770" s="64" t="e">
        <f>VLOOKUP($B1770,選擇權未平倉餘額!$A$4:$I$500,6,FALSE)</f>
        <v>#N/A</v>
      </c>
      <c r="S1770" s="64" t="e">
        <f>VLOOKUP($B1770,選擇權未平倉餘額!$A$4:$I$500,7,FALSE)</f>
        <v>#N/A</v>
      </c>
      <c r="T1770" s="64" t="e">
        <f>VLOOKUP($B1770,選擇權未平倉餘額!$A$4:$I$500,8,FALSE)</f>
        <v>#N/A</v>
      </c>
      <c r="U1770" s="64" t="e">
        <f>VLOOKUP($B1770,選擇權未平倉餘額!$A$4:$I$500,9,FALSE)</f>
        <v>#N/A</v>
      </c>
      <c r="V1770" s="39" t="e">
        <f>VLOOKUP($B1770,臺指選擇權P_C_Ratios!$A$4:$C$500,3,FALSE)</f>
        <v>#N/A</v>
      </c>
      <c r="W1770" s="41" t="e">
        <f>VLOOKUP($B1770,散戶多空比!$A$6:$L$500,12,FALSE)</f>
        <v>#N/A</v>
      </c>
      <c r="X1770" s="40" t="e">
        <f>VLOOKUP($B1770,期貨大額交易人未沖銷部位!$A$4:$O$499,4,FALSE)</f>
        <v>#N/A</v>
      </c>
      <c r="Y1770" s="40" t="e">
        <f>VLOOKUP($B1770,期貨大額交易人未沖銷部位!$A$4:$O$499,7,FALSE)</f>
        <v>#N/A</v>
      </c>
      <c r="Z1770" s="40" t="e">
        <f>VLOOKUP($B1770,期貨大額交易人未沖銷部位!$A$4:$O$499,10,FALSE)</f>
        <v>#N/A</v>
      </c>
      <c r="AA1770" s="40" t="e">
        <f>VLOOKUP($B1770,期貨大額交易人未沖銷部位!$A$4:$O$499,13,FALSE)</f>
        <v>#N/A</v>
      </c>
      <c r="AB1770" s="40" t="e">
        <f>VLOOKUP($B1770,期貨大額交易人未沖銷部位!$A$4:$O$499,14,FALSE)</f>
        <v>#N/A</v>
      </c>
      <c r="AC1770" s="40" t="e">
        <f>VLOOKUP($B1770,期貨大額交易人未沖銷部位!$A$4:$O$499,15,FALSE)</f>
        <v>#N/A</v>
      </c>
      <c r="AD1770" s="33" t="e">
        <f>VLOOKUP($B1770,三大美股走勢!$A$4:$J$495,4,FALSE)</f>
        <v>#N/A</v>
      </c>
      <c r="AE1770" s="33" t="e">
        <f>VLOOKUP($B1770,三大美股走勢!$A$4:$J$495,7,FALSE)</f>
        <v>#N/A</v>
      </c>
      <c r="AF1770" s="33" t="e">
        <f>VLOOKUP($B1770,三大美股走勢!$A$4:$J$495,10,FALSE)</f>
        <v>#N/A</v>
      </c>
    </row>
    <row r="1771" spans="2:32">
      <c r="B1771" s="32">
        <v>44550</v>
      </c>
      <c r="C1771" s="33" t="e">
        <f>VLOOKUP($B1771,大盤與近月台指!$A$4:$I$499,2,FALSE)</f>
        <v>#N/A</v>
      </c>
      <c r="D1771" s="34" t="e">
        <f>VLOOKUP($B1771,大盤與近月台指!$A$4:$I$499,3,FALSE)</f>
        <v>#N/A</v>
      </c>
      <c r="E1771" s="35" t="e">
        <f>VLOOKUP($B1771,大盤與近月台指!$A$4:$I$499,4,FALSE)</f>
        <v>#N/A</v>
      </c>
      <c r="F1771" s="33" t="e">
        <f>VLOOKUP($B1771,大盤與近月台指!$A$4:$I$499,5,FALSE)</f>
        <v>#N/A</v>
      </c>
      <c r="G1771" s="49" t="e">
        <f>VLOOKUP($B1771,三大法人買賣超!$A$4:$I$500,3,FALSE)</f>
        <v>#N/A</v>
      </c>
      <c r="H1771" s="34" t="e">
        <f>VLOOKUP($B1771,三大法人買賣超!$A$4:$I$500,5,FALSE)</f>
        <v>#N/A</v>
      </c>
      <c r="I1771" s="27" t="e">
        <f>VLOOKUP($B1771,三大法人買賣超!$A$4:$I$500,7,FALSE)</f>
        <v>#N/A</v>
      </c>
      <c r="J1771" s="27" t="e">
        <f>VLOOKUP($B1771,三大法人買賣超!$A$4:$I$500,9,FALSE)</f>
        <v>#N/A</v>
      </c>
      <c r="K1771" s="37">
        <f>新台幣匯率美元指數!B1772</f>
        <v>0</v>
      </c>
      <c r="L1771" s="38">
        <f>新台幣匯率美元指數!C1772</f>
        <v>0</v>
      </c>
      <c r="M1771" s="39">
        <f>新台幣匯率美元指數!D1772</f>
        <v>0</v>
      </c>
      <c r="N1771" s="27" t="e">
        <f>VLOOKUP($B1771,外資期貨未平倉口數!$A$4:$M$499,4,FALSE)</f>
        <v>#N/A</v>
      </c>
      <c r="O1771" s="27" t="e">
        <f>VLOOKUP($B1771,外資期貨未平倉口數!$A$4:$M$499,9,FALSE)</f>
        <v>#N/A</v>
      </c>
      <c r="P1771" s="27" t="e">
        <f>VLOOKUP($B1771,外資期貨未平倉口數!$A$4:$M$499,10,FALSE)</f>
        <v>#N/A</v>
      </c>
      <c r="Q1771" s="27" t="e">
        <f>VLOOKUP($B1771,外資期貨未平倉口數!$A$4:$M$499,11,FALSE)</f>
        <v>#N/A</v>
      </c>
      <c r="R1771" s="64" t="e">
        <f>VLOOKUP($B1771,選擇權未平倉餘額!$A$4:$I$500,6,FALSE)</f>
        <v>#N/A</v>
      </c>
      <c r="S1771" s="64" t="e">
        <f>VLOOKUP($B1771,選擇權未平倉餘額!$A$4:$I$500,7,FALSE)</f>
        <v>#N/A</v>
      </c>
      <c r="T1771" s="64" t="e">
        <f>VLOOKUP($B1771,選擇權未平倉餘額!$A$4:$I$500,8,FALSE)</f>
        <v>#N/A</v>
      </c>
      <c r="U1771" s="64" t="e">
        <f>VLOOKUP($B1771,選擇權未平倉餘額!$A$4:$I$500,9,FALSE)</f>
        <v>#N/A</v>
      </c>
      <c r="V1771" s="39" t="e">
        <f>VLOOKUP($B1771,臺指選擇權P_C_Ratios!$A$4:$C$500,3,FALSE)</f>
        <v>#N/A</v>
      </c>
      <c r="W1771" s="41" t="e">
        <f>VLOOKUP($B1771,散戶多空比!$A$6:$L$500,12,FALSE)</f>
        <v>#N/A</v>
      </c>
      <c r="X1771" s="40" t="e">
        <f>VLOOKUP($B1771,期貨大額交易人未沖銷部位!$A$4:$O$499,4,FALSE)</f>
        <v>#N/A</v>
      </c>
      <c r="Y1771" s="40" t="e">
        <f>VLOOKUP($B1771,期貨大額交易人未沖銷部位!$A$4:$O$499,7,FALSE)</f>
        <v>#N/A</v>
      </c>
      <c r="Z1771" s="40" t="e">
        <f>VLOOKUP($B1771,期貨大額交易人未沖銷部位!$A$4:$O$499,10,FALSE)</f>
        <v>#N/A</v>
      </c>
      <c r="AA1771" s="40" t="e">
        <f>VLOOKUP($B1771,期貨大額交易人未沖銷部位!$A$4:$O$499,13,FALSE)</f>
        <v>#N/A</v>
      </c>
      <c r="AB1771" s="40" t="e">
        <f>VLOOKUP($B1771,期貨大額交易人未沖銷部位!$A$4:$O$499,14,FALSE)</f>
        <v>#N/A</v>
      </c>
      <c r="AC1771" s="40" t="e">
        <f>VLOOKUP($B1771,期貨大額交易人未沖銷部位!$A$4:$O$499,15,FALSE)</f>
        <v>#N/A</v>
      </c>
      <c r="AD1771" s="33" t="e">
        <f>VLOOKUP($B1771,三大美股走勢!$A$4:$J$495,4,FALSE)</f>
        <v>#N/A</v>
      </c>
      <c r="AE1771" s="33" t="e">
        <f>VLOOKUP($B1771,三大美股走勢!$A$4:$J$495,7,FALSE)</f>
        <v>#N/A</v>
      </c>
      <c r="AF1771" s="33" t="e">
        <f>VLOOKUP($B1771,三大美股走勢!$A$4:$J$495,10,FALSE)</f>
        <v>#N/A</v>
      </c>
    </row>
    <row r="1772" spans="2:32">
      <c r="B1772" s="32">
        <v>44551</v>
      </c>
      <c r="C1772" s="33" t="e">
        <f>VLOOKUP($B1772,大盤與近月台指!$A$4:$I$499,2,FALSE)</f>
        <v>#N/A</v>
      </c>
      <c r="D1772" s="34" t="e">
        <f>VLOOKUP($B1772,大盤與近月台指!$A$4:$I$499,3,FALSE)</f>
        <v>#N/A</v>
      </c>
      <c r="E1772" s="35" t="e">
        <f>VLOOKUP($B1772,大盤與近月台指!$A$4:$I$499,4,FALSE)</f>
        <v>#N/A</v>
      </c>
      <c r="F1772" s="33" t="e">
        <f>VLOOKUP($B1772,大盤與近月台指!$A$4:$I$499,5,FALSE)</f>
        <v>#N/A</v>
      </c>
      <c r="G1772" s="49" t="e">
        <f>VLOOKUP($B1772,三大法人買賣超!$A$4:$I$500,3,FALSE)</f>
        <v>#N/A</v>
      </c>
      <c r="H1772" s="34" t="e">
        <f>VLOOKUP($B1772,三大法人買賣超!$A$4:$I$500,5,FALSE)</f>
        <v>#N/A</v>
      </c>
      <c r="I1772" s="27" t="e">
        <f>VLOOKUP($B1772,三大法人買賣超!$A$4:$I$500,7,FALSE)</f>
        <v>#N/A</v>
      </c>
      <c r="J1772" s="27" t="e">
        <f>VLOOKUP($B1772,三大法人買賣超!$A$4:$I$500,9,FALSE)</f>
        <v>#N/A</v>
      </c>
      <c r="K1772" s="37">
        <f>新台幣匯率美元指數!B1773</f>
        <v>0</v>
      </c>
      <c r="L1772" s="38">
        <f>新台幣匯率美元指數!C1773</f>
        <v>0</v>
      </c>
      <c r="M1772" s="39">
        <f>新台幣匯率美元指數!D1773</f>
        <v>0</v>
      </c>
      <c r="N1772" s="27" t="e">
        <f>VLOOKUP($B1772,外資期貨未平倉口數!$A$4:$M$499,4,FALSE)</f>
        <v>#N/A</v>
      </c>
      <c r="O1772" s="27" t="e">
        <f>VLOOKUP($B1772,外資期貨未平倉口數!$A$4:$M$499,9,FALSE)</f>
        <v>#N/A</v>
      </c>
      <c r="P1772" s="27" t="e">
        <f>VLOOKUP($B1772,外資期貨未平倉口數!$A$4:$M$499,10,FALSE)</f>
        <v>#N/A</v>
      </c>
      <c r="Q1772" s="27" t="e">
        <f>VLOOKUP($B1772,外資期貨未平倉口數!$A$4:$M$499,11,FALSE)</f>
        <v>#N/A</v>
      </c>
      <c r="R1772" s="64" t="e">
        <f>VLOOKUP($B1772,選擇權未平倉餘額!$A$4:$I$500,6,FALSE)</f>
        <v>#N/A</v>
      </c>
      <c r="S1772" s="64" t="e">
        <f>VLOOKUP($B1772,選擇權未平倉餘額!$A$4:$I$500,7,FALSE)</f>
        <v>#N/A</v>
      </c>
      <c r="T1772" s="64" t="e">
        <f>VLOOKUP($B1772,選擇權未平倉餘額!$A$4:$I$500,8,FALSE)</f>
        <v>#N/A</v>
      </c>
      <c r="U1772" s="64" t="e">
        <f>VLOOKUP($B1772,選擇權未平倉餘額!$A$4:$I$500,9,FALSE)</f>
        <v>#N/A</v>
      </c>
      <c r="V1772" s="39" t="e">
        <f>VLOOKUP($B1772,臺指選擇權P_C_Ratios!$A$4:$C$500,3,FALSE)</f>
        <v>#N/A</v>
      </c>
      <c r="W1772" s="41" t="e">
        <f>VLOOKUP($B1772,散戶多空比!$A$6:$L$500,12,FALSE)</f>
        <v>#N/A</v>
      </c>
      <c r="X1772" s="40" t="e">
        <f>VLOOKUP($B1772,期貨大額交易人未沖銷部位!$A$4:$O$499,4,FALSE)</f>
        <v>#N/A</v>
      </c>
      <c r="Y1772" s="40" t="e">
        <f>VLOOKUP($B1772,期貨大額交易人未沖銷部位!$A$4:$O$499,7,FALSE)</f>
        <v>#N/A</v>
      </c>
      <c r="Z1772" s="40" t="e">
        <f>VLOOKUP($B1772,期貨大額交易人未沖銷部位!$A$4:$O$499,10,FALSE)</f>
        <v>#N/A</v>
      </c>
      <c r="AA1772" s="40" t="e">
        <f>VLOOKUP($B1772,期貨大額交易人未沖銷部位!$A$4:$O$499,13,FALSE)</f>
        <v>#N/A</v>
      </c>
      <c r="AB1772" s="40" t="e">
        <f>VLOOKUP($B1772,期貨大額交易人未沖銷部位!$A$4:$O$499,14,FALSE)</f>
        <v>#N/A</v>
      </c>
      <c r="AC1772" s="40" t="e">
        <f>VLOOKUP($B1772,期貨大額交易人未沖銷部位!$A$4:$O$499,15,FALSE)</f>
        <v>#N/A</v>
      </c>
      <c r="AD1772" s="33" t="e">
        <f>VLOOKUP($B1772,三大美股走勢!$A$4:$J$495,4,FALSE)</f>
        <v>#N/A</v>
      </c>
      <c r="AE1772" s="33" t="e">
        <f>VLOOKUP($B1772,三大美股走勢!$A$4:$J$495,7,FALSE)</f>
        <v>#N/A</v>
      </c>
      <c r="AF1772" s="33" t="e">
        <f>VLOOKUP($B1772,三大美股走勢!$A$4:$J$495,10,FALSE)</f>
        <v>#N/A</v>
      </c>
    </row>
    <row r="1773" spans="2:32">
      <c r="B1773" s="32">
        <v>44552</v>
      </c>
      <c r="C1773" s="33" t="e">
        <f>VLOOKUP($B1773,大盤與近月台指!$A$4:$I$499,2,FALSE)</f>
        <v>#N/A</v>
      </c>
      <c r="D1773" s="34" t="e">
        <f>VLOOKUP($B1773,大盤與近月台指!$A$4:$I$499,3,FALSE)</f>
        <v>#N/A</v>
      </c>
      <c r="E1773" s="35" t="e">
        <f>VLOOKUP($B1773,大盤與近月台指!$A$4:$I$499,4,FALSE)</f>
        <v>#N/A</v>
      </c>
      <c r="F1773" s="33" t="e">
        <f>VLOOKUP($B1773,大盤與近月台指!$A$4:$I$499,5,FALSE)</f>
        <v>#N/A</v>
      </c>
      <c r="G1773" s="49" t="e">
        <f>VLOOKUP($B1773,三大法人買賣超!$A$4:$I$500,3,FALSE)</f>
        <v>#N/A</v>
      </c>
      <c r="H1773" s="34" t="e">
        <f>VLOOKUP($B1773,三大法人買賣超!$A$4:$I$500,5,FALSE)</f>
        <v>#N/A</v>
      </c>
      <c r="I1773" s="27" t="e">
        <f>VLOOKUP($B1773,三大法人買賣超!$A$4:$I$500,7,FALSE)</f>
        <v>#N/A</v>
      </c>
      <c r="J1773" s="27" t="e">
        <f>VLOOKUP($B1773,三大法人買賣超!$A$4:$I$500,9,FALSE)</f>
        <v>#N/A</v>
      </c>
      <c r="K1773" s="37">
        <f>新台幣匯率美元指數!B1774</f>
        <v>0</v>
      </c>
      <c r="L1773" s="38">
        <f>新台幣匯率美元指數!C1774</f>
        <v>0</v>
      </c>
      <c r="M1773" s="39">
        <f>新台幣匯率美元指數!D1774</f>
        <v>0</v>
      </c>
      <c r="N1773" s="27" t="e">
        <f>VLOOKUP($B1773,外資期貨未平倉口數!$A$4:$M$499,4,FALSE)</f>
        <v>#N/A</v>
      </c>
      <c r="O1773" s="27" t="e">
        <f>VLOOKUP($B1773,外資期貨未平倉口數!$A$4:$M$499,9,FALSE)</f>
        <v>#N/A</v>
      </c>
      <c r="P1773" s="27" t="e">
        <f>VLOOKUP($B1773,外資期貨未平倉口數!$A$4:$M$499,10,FALSE)</f>
        <v>#N/A</v>
      </c>
      <c r="Q1773" s="27" t="e">
        <f>VLOOKUP($B1773,外資期貨未平倉口數!$A$4:$M$499,11,FALSE)</f>
        <v>#N/A</v>
      </c>
      <c r="R1773" s="64" t="e">
        <f>VLOOKUP($B1773,選擇權未平倉餘額!$A$4:$I$500,6,FALSE)</f>
        <v>#N/A</v>
      </c>
      <c r="S1773" s="64" t="e">
        <f>VLOOKUP($B1773,選擇權未平倉餘額!$A$4:$I$500,7,FALSE)</f>
        <v>#N/A</v>
      </c>
      <c r="T1773" s="64" t="e">
        <f>VLOOKUP($B1773,選擇權未平倉餘額!$A$4:$I$500,8,FALSE)</f>
        <v>#N/A</v>
      </c>
      <c r="U1773" s="64" t="e">
        <f>VLOOKUP($B1773,選擇權未平倉餘額!$A$4:$I$500,9,FALSE)</f>
        <v>#N/A</v>
      </c>
      <c r="V1773" s="39" t="e">
        <f>VLOOKUP($B1773,臺指選擇權P_C_Ratios!$A$4:$C$500,3,FALSE)</f>
        <v>#N/A</v>
      </c>
      <c r="W1773" s="41" t="e">
        <f>VLOOKUP($B1773,散戶多空比!$A$6:$L$500,12,FALSE)</f>
        <v>#N/A</v>
      </c>
      <c r="X1773" s="40" t="e">
        <f>VLOOKUP($B1773,期貨大額交易人未沖銷部位!$A$4:$O$499,4,FALSE)</f>
        <v>#N/A</v>
      </c>
      <c r="Y1773" s="40" t="e">
        <f>VLOOKUP($B1773,期貨大額交易人未沖銷部位!$A$4:$O$499,7,FALSE)</f>
        <v>#N/A</v>
      </c>
      <c r="Z1773" s="40" t="e">
        <f>VLOOKUP($B1773,期貨大額交易人未沖銷部位!$A$4:$O$499,10,FALSE)</f>
        <v>#N/A</v>
      </c>
      <c r="AA1773" s="40" t="e">
        <f>VLOOKUP($B1773,期貨大額交易人未沖銷部位!$A$4:$O$499,13,FALSE)</f>
        <v>#N/A</v>
      </c>
      <c r="AB1773" s="40" t="e">
        <f>VLOOKUP($B1773,期貨大額交易人未沖銷部位!$A$4:$O$499,14,FALSE)</f>
        <v>#N/A</v>
      </c>
      <c r="AC1773" s="40" t="e">
        <f>VLOOKUP($B1773,期貨大額交易人未沖銷部位!$A$4:$O$499,15,FALSE)</f>
        <v>#N/A</v>
      </c>
      <c r="AD1773" s="33" t="e">
        <f>VLOOKUP($B1773,三大美股走勢!$A$4:$J$495,4,FALSE)</f>
        <v>#N/A</v>
      </c>
      <c r="AE1773" s="33" t="e">
        <f>VLOOKUP($B1773,三大美股走勢!$A$4:$J$495,7,FALSE)</f>
        <v>#N/A</v>
      </c>
      <c r="AF1773" s="33" t="e">
        <f>VLOOKUP($B1773,三大美股走勢!$A$4:$J$495,10,FALSE)</f>
        <v>#N/A</v>
      </c>
    </row>
    <row r="1774" spans="2:32">
      <c r="B1774" s="32">
        <v>44553</v>
      </c>
      <c r="C1774" s="33" t="e">
        <f>VLOOKUP($B1774,大盤與近月台指!$A$4:$I$499,2,FALSE)</f>
        <v>#N/A</v>
      </c>
      <c r="D1774" s="34" t="e">
        <f>VLOOKUP($B1774,大盤與近月台指!$A$4:$I$499,3,FALSE)</f>
        <v>#N/A</v>
      </c>
      <c r="E1774" s="35" t="e">
        <f>VLOOKUP($B1774,大盤與近月台指!$A$4:$I$499,4,FALSE)</f>
        <v>#N/A</v>
      </c>
      <c r="F1774" s="33" t="e">
        <f>VLOOKUP($B1774,大盤與近月台指!$A$4:$I$499,5,FALSE)</f>
        <v>#N/A</v>
      </c>
      <c r="G1774" s="49" t="e">
        <f>VLOOKUP($B1774,三大法人買賣超!$A$4:$I$500,3,FALSE)</f>
        <v>#N/A</v>
      </c>
      <c r="H1774" s="34" t="e">
        <f>VLOOKUP($B1774,三大法人買賣超!$A$4:$I$500,5,FALSE)</f>
        <v>#N/A</v>
      </c>
      <c r="I1774" s="27" t="e">
        <f>VLOOKUP($B1774,三大法人買賣超!$A$4:$I$500,7,FALSE)</f>
        <v>#N/A</v>
      </c>
      <c r="J1774" s="27" t="e">
        <f>VLOOKUP($B1774,三大法人買賣超!$A$4:$I$500,9,FALSE)</f>
        <v>#N/A</v>
      </c>
      <c r="K1774" s="37">
        <f>新台幣匯率美元指數!B1775</f>
        <v>0</v>
      </c>
      <c r="L1774" s="38">
        <f>新台幣匯率美元指數!C1775</f>
        <v>0</v>
      </c>
      <c r="M1774" s="39">
        <f>新台幣匯率美元指數!D1775</f>
        <v>0</v>
      </c>
      <c r="N1774" s="27" t="e">
        <f>VLOOKUP($B1774,外資期貨未平倉口數!$A$4:$M$499,4,FALSE)</f>
        <v>#N/A</v>
      </c>
      <c r="O1774" s="27" t="e">
        <f>VLOOKUP($B1774,外資期貨未平倉口數!$A$4:$M$499,9,FALSE)</f>
        <v>#N/A</v>
      </c>
      <c r="P1774" s="27" t="e">
        <f>VLOOKUP($B1774,外資期貨未平倉口數!$A$4:$M$499,10,FALSE)</f>
        <v>#N/A</v>
      </c>
      <c r="Q1774" s="27" t="e">
        <f>VLOOKUP($B1774,外資期貨未平倉口數!$A$4:$M$499,11,FALSE)</f>
        <v>#N/A</v>
      </c>
      <c r="R1774" s="64" t="e">
        <f>VLOOKUP($B1774,選擇權未平倉餘額!$A$4:$I$500,6,FALSE)</f>
        <v>#N/A</v>
      </c>
      <c r="S1774" s="64" t="e">
        <f>VLOOKUP($B1774,選擇權未平倉餘額!$A$4:$I$500,7,FALSE)</f>
        <v>#N/A</v>
      </c>
      <c r="T1774" s="64" t="e">
        <f>VLOOKUP($B1774,選擇權未平倉餘額!$A$4:$I$500,8,FALSE)</f>
        <v>#N/A</v>
      </c>
      <c r="U1774" s="64" t="e">
        <f>VLOOKUP($B1774,選擇權未平倉餘額!$A$4:$I$500,9,FALSE)</f>
        <v>#N/A</v>
      </c>
      <c r="V1774" s="39" t="e">
        <f>VLOOKUP($B1774,臺指選擇權P_C_Ratios!$A$4:$C$500,3,FALSE)</f>
        <v>#N/A</v>
      </c>
      <c r="W1774" s="41" t="e">
        <f>VLOOKUP($B1774,散戶多空比!$A$6:$L$500,12,FALSE)</f>
        <v>#N/A</v>
      </c>
      <c r="X1774" s="40" t="e">
        <f>VLOOKUP($B1774,期貨大額交易人未沖銷部位!$A$4:$O$499,4,FALSE)</f>
        <v>#N/A</v>
      </c>
      <c r="Y1774" s="40" t="e">
        <f>VLOOKUP($B1774,期貨大額交易人未沖銷部位!$A$4:$O$499,7,FALSE)</f>
        <v>#N/A</v>
      </c>
      <c r="Z1774" s="40" t="e">
        <f>VLOOKUP($B1774,期貨大額交易人未沖銷部位!$A$4:$O$499,10,FALSE)</f>
        <v>#N/A</v>
      </c>
      <c r="AA1774" s="40" t="e">
        <f>VLOOKUP($B1774,期貨大額交易人未沖銷部位!$A$4:$O$499,13,FALSE)</f>
        <v>#N/A</v>
      </c>
      <c r="AB1774" s="40" t="e">
        <f>VLOOKUP($B1774,期貨大額交易人未沖銷部位!$A$4:$O$499,14,FALSE)</f>
        <v>#N/A</v>
      </c>
      <c r="AC1774" s="40" t="e">
        <f>VLOOKUP($B1774,期貨大額交易人未沖銷部位!$A$4:$O$499,15,FALSE)</f>
        <v>#N/A</v>
      </c>
      <c r="AD1774" s="33" t="e">
        <f>VLOOKUP($B1774,三大美股走勢!$A$4:$J$495,4,FALSE)</f>
        <v>#N/A</v>
      </c>
      <c r="AE1774" s="33" t="e">
        <f>VLOOKUP($B1774,三大美股走勢!$A$4:$J$495,7,FALSE)</f>
        <v>#N/A</v>
      </c>
      <c r="AF1774" s="33" t="e">
        <f>VLOOKUP($B1774,三大美股走勢!$A$4:$J$495,10,FALSE)</f>
        <v>#N/A</v>
      </c>
    </row>
    <row r="1775" spans="2:32">
      <c r="B1775" s="32">
        <v>44554</v>
      </c>
      <c r="C1775" s="33" t="e">
        <f>VLOOKUP($B1775,大盤與近月台指!$A$4:$I$499,2,FALSE)</f>
        <v>#N/A</v>
      </c>
      <c r="D1775" s="34" t="e">
        <f>VLOOKUP($B1775,大盤與近月台指!$A$4:$I$499,3,FALSE)</f>
        <v>#N/A</v>
      </c>
      <c r="E1775" s="35" t="e">
        <f>VLOOKUP($B1775,大盤與近月台指!$A$4:$I$499,4,FALSE)</f>
        <v>#N/A</v>
      </c>
      <c r="F1775" s="33" t="e">
        <f>VLOOKUP($B1775,大盤與近月台指!$A$4:$I$499,5,FALSE)</f>
        <v>#N/A</v>
      </c>
      <c r="G1775" s="49" t="e">
        <f>VLOOKUP($B1775,三大法人買賣超!$A$4:$I$500,3,FALSE)</f>
        <v>#N/A</v>
      </c>
      <c r="H1775" s="34" t="e">
        <f>VLOOKUP($B1775,三大法人買賣超!$A$4:$I$500,5,FALSE)</f>
        <v>#N/A</v>
      </c>
      <c r="I1775" s="27" t="e">
        <f>VLOOKUP($B1775,三大法人買賣超!$A$4:$I$500,7,FALSE)</f>
        <v>#N/A</v>
      </c>
      <c r="J1775" s="27" t="e">
        <f>VLOOKUP($B1775,三大法人買賣超!$A$4:$I$500,9,FALSE)</f>
        <v>#N/A</v>
      </c>
      <c r="K1775" s="37">
        <f>新台幣匯率美元指數!B1776</f>
        <v>0</v>
      </c>
      <c r="L1775" s="38">
        <f>新台幣匯率美元指數!C1776</f>
        <v>0</v>
      </c>
      <c r="M1775" s="39">
        <f>新台幣匯率美元指數!D1776</f>
        <v>0</v>
      </c>
      <c r="N1775" s="27" t="e">
        <f>VLOOKUP($B1775,外資期貨未平倉口數!$A$4:$M$499,4,FALSE)</f>
        <v>#N/A</v>
      </c>
      <c r="O1775" s="27" t="e">
        <f>VLOOKUP($B1775,外資期貨未平倉口數!$A$4:$M$499,9,FALSE)</f>
        <v>#N/A</v>
      </c>
      <c r="P1775" s="27" t="e">
        <f>VLOOKUP($B1775,外資期貨未平倉口數!$A$4:$M$499,10,FALSE)</f>
        <v>#N/A</v>
      </c>
      <c r="Q1775" s="27" t="e">
        <f>VLOOKUP($B1775,外資期貨未平倉口數!$A$4:$M$499,11,FALSE)</f>
        <v>#N/A</v>
      </c>
      <c r="R1775" s="64" t="e">
        <f>VLOOKUP($B1775,選擇權未平倉餘額!$A$4:$I$500,6,FALSE)</f>
        <v>#N/A</v>
      </c>
      <c r="S1775" s="64" t="e">
        <f>VLOOKUP($B1775,選擇權未平倉餘額!$A$4:$I$500,7,FALSE)</f>
        <v>#N/A</v>
      </c>
      <c r="T1775" s="64" t="e">
        <f>VLOOKUP($B1775,選擇權未平倉餘額!$A$4:$I$500,8,FALSE)</f>
        <v>#N/A</v>
      </c>
      <c r="U1775" s="64" t="e">
        <f>VLOOKUP($B1775,選擇權未平倉餘額!$A$4:$I$500,9,FALSE)</f>
        <v>#N/A</v>
      </c>
      <c r="V1775" s="39" t="e">
        <f>VLOOKUP($B1775,臺指選擇權P_C_Ratios!$A$4:$C$500,3,FALSE)</f>
        <v>#N/A</v>
      </c>
      <c r="W1775" s="41" t="e">
        <f>VLOOKUP($B1775,散戶多空比!$A$6:$L$500,12,FALSE)</f>
        <v>#N/A</v>
      </c>
      <c r="X1775" s="40" t="e">
        <f>VLOOKUP($B1775,期貨大額交易人未沖銷部位!$A$4:$O$499,4,FALSE)</f>
        <v>#N/A</v>
      </c>
      <c r="Y1775" s="40" t="e">
        <f>VLOOKUP($B1775,期貨大額交易人未沖銷部位!$A$4:$O$499,7,FALSE)</f>
        <v>#N/A</v>
      </c>
      <c r="Z1775" s="40" t="e">
        <f>VLOOKUP($B1775,期貨大額交易人未沖銷部位!$A$4:$O$499,10,FALSE)</f>
        <v>#N/A</v>
      </c>
      <c r="AA1775" s="40" t="e">
        <f>VLOOKUP($B1775,期貨大額交易人未沖銷部位!$A$4:$O$499,13,FALSE)</f>
        <v>#N/A</v>
      </c>
      <c r="AB1775" s="40" t="e">
        <f>VLOOKUP($B1775,期貨大額交易人未沖銷部位!$A$4:$O$499,14,FALSE)</f>
        <v>#N/A</v>
      </c>
      <c r="AC1775" s="40" t="e">
        <f>VLOOKUP($B1775,期貨大額交易人未沖銷部位!$A$4:$O$499,15,FALSE)</f>
        <v>#N/A</v>
      </c>
      <c r="AD1775" s="33" t="e">
        <f>VLOOKUP($B1775,三大美股走勢!$A$4:$J$495,4,FALSE)</f>
        <v>#N/A</v>
      </c>
      <c r="AE1775" s="33" t="e">
        <f>VLOOKUP($B1775,三大美股走勢!$A$4:$J$495,7,FALSE)</f>
        <v>#N/A</v>
      </c>
      <c r="AF1775" s="33" t="e">
        <f>VLOOKUP($B1775,三大美股走勢!$A$4:$J$495,10,FALSE)</f>
        <v>#N/A</v>
      </c>
    </row>
    <row r="1776" spans="2:32">
      <c r="B1776" s="32">
        <v>44555</v>
      </c>
      <c r="C1776" s="33" t="e">
        <f>VLOOKUP($B1776,大盤與近月台指!$A$4:$I$499,2,FALSE)</f>
        <v>#N/A</v>
      </c>
      <c r="D1776" s="34" t="e">
        <f>VLOOKUP($B1776,大盤與近月台指!$A$4:$I$499,3,FALSE)</f>
        <v>#N/A</v>
      </c>
      <c r="E1776" s="35" t="e">
        <f>VLOOKUP($B1776,大盤與近月台指!$A$4:$I$499,4,FALSE)</f>
        <v>#N/A</v>
      </c>
      <c r="F1776" s="33" t="e">
        <f>VLOOKUP($B1776,大盤與近月台指!$A$4:$I$499,5,FALSE)</f>
        <v>#N/A</v>
      </c>
      <c r="G1776" s="49" t="e">
        <f>VLOOKUP($B1776,三大法人買賣超!$A$4:$I$500,3,FALSE)</f>
        <v>#N/A</v>
      </c>
      <c r="H1776" s="34" t="e">
        <f>VLOOKUP($B1776,三大法人買賣超!$A$4:$I$500,5,FALSE)</f>
        <v>#N/A</v>
      </c>
      <c r="I1776" s="27" t="e">
        <f>VLOOKUP($B1776,三大法人買賣超!$A$4:$I$500,7,FALSE)</f>
        <v>#N/A</v>
      </c>
      <c r="J1776" s="27" t="e">
        <f>VLOOKUP($B1776,三大法人買賣超!$A$4:$I$500,9,FALSE)</f>
        <v>#N/A</v>
      </c>
      <c r="K1776" s="37">
        <f>新台幣匯率美元指數!B1777</f>
        <v>0</v>
      </c>
      <c r="L1776" s="38">
        <f>新台幣匯率美元指數!C1777</f>
        <v>0</v>
      </c>
      <c r="M1776" s="39">
        <f>新台幣匯率美元指數!D1777</f>
        <v>0</v>
      </c>
      <c r="N1776" s="27" t="e">
        <f>VLOOKUP($B1776,外資期貨未平倉口數!$A$4:$M$499,4,FALSE)</f>
        <v>#N/A</v>
      </c>
      <c r="O1776" s="27" t="e">
        <f>VLOOKUP($B1776,外資期貨未平倉口數!$A$4:$M$499,9,FALSE)</f>
        <v>#N/A</v>
      </c>
      <c r="P1776" s="27" t="e">
        <f>VLOOKUP($B1776,外資期貨未平倉口數!$A$4:$M$499,10,FALSE)</f>
        <v>#N/A</v>
      </c>
      <c r="Q1776" s="27" t="e">
        <f>VLOOKUP($B1776,外資期貨未平倉口數!$A$4:$M$499,11,FALSE)</f>
        <v>#N/A</v>
      </c>
      <c r="R1776" s="64" t="e">
        <f>VLOOKUP($B1776,選擇權未平倉餘額!$A$4:$I$500,6,FALSE)</f>
        <v>#N/A</v>
      </c>
      <c r="S1776" s="64" t="e">
        <f>VLOOKUP($B1776,選擇權未平倉餘額!$A$4:$I$500,7,FALSE)</f>
        <v>#N/A</v>
      </c>
      <c r="T1776" s="64" t="e">
        <f>VLOOKUP($B1776,選擇權未平倉餘額!$A$4:$I$500,8,FALSE)</f>
        <v>#N/A</v>
      </c>
      <c r="U1776" s="64" t="e">
        <f>VLOOKUP($B1776,選擇權未平倉餘額!$A$4:$I$500,9,FALSE)</f>
        <v>#N/A</v>
      </c>
      <c r="V1776" s="39" t="e">
        <f>VLOOKUP($B1776,臺指選擇權P_C_Ratios!$A$4:$C$500,3,FALSE)</f>
        <v>#N/A</v>
      </c>
      <c r="W1776" s="41" t="e">
        <f>VLOOKUP($B1776,散戶多空比!$A$6:$L$500,12,FALSE)</f>
        <v>#N/A</v>
      </c>
      <c r="X1776" s="40" t="e">
        <f>VLOOKUP($B1776,期貨大額交易人未沖銷部位!$A$4:$O$499,4,FALSE)</f>
        <v>#N/A</v>
      </c>
      <c r="Y1776" s="40" t="e">
        <f>VLOOKUP($B1776,期貨大額交易人未沖銷部位!$A$4:$O$499,7,FALSE)</f>
        <v>#N/A</v>
      </c>
      <c r="Z1776" s="40" t="e">
        <f>VLOOKUP($B1776,期貨大額交易人未沖銷部位!$A$4:$O$499,10,FALSE)</f>
        <v>#N/A</v>
      </c>
      <c r="AA1776" s="40" t="e">
        <f>VLOOKUP($B1776,期貨大額交易人未沖銷部位!$A$4:$O$499,13,FALSE)</f>
        <v>#N/A</v>
      </c>
      <c r="AB1776" s="40" t="e">
        <f>VLOOKUP($B1776,期貨大額交易人未沖銷部位!$A$4:$O$499,14,FALSE)</f>
        <v>#N/A</v>
      </c>
      <c r="AC1776" s="40" t="e">
        <f>VLOOKUP($B1776,期貨大額交易人未沖銷部位!$A$4:$O$499,15,FALSE)</f>
        <v>#N/A</v>
      </c>
      <c r="AD1776" s="33" t="e">
        <f>VLOOKUP($B1776,三大美股走勢!$A$4:$J$495,4,FALSE)</f>
        <v>#N/A</v>
      </c>
      <c r="AE1776" s="33" t="e">
        <f>VLOOKUP($B1776,三大美股走勢!$A$4:$J$495,7,FALSE)</f>
        <v>#N/A</v>
      </c>
      <c r="AF1776" s="33" t="e">
        <f>VLOOKUP($B1776,三大美股走勢!$A$4:$J$495,10,FALSE)</f>
        <v>#N/A</v>
      </c>
    </row>
    <row r="1777" spans="2:32">
      <c r="B1777" s="32">
        <v>44556</v>
      </c>
      <c r="C1777" s="33" t="e">
        <f>VLOOKUP($B1777,大盤與近月台指!$A$4:$I$499,2,FALSE)</f>
        <v>#N/A</v>
      </c>
      <c r="D1777" s="34" t="e">
        <f>VLOOKUP($B1777,大盤與近月台指!$A$4:$I$499,3,FALSE)</f>
        <v>#N/A</v>
      </c>
      <c r="E1777" s="35" t="e">
        <f>VLOOKUP($B1777,大盤與近月台指!$A$4:$I$499,4,FALSE)</f>
        <v>#N/A</v>
      </c>
      <c r="F1777" s="33" t="e">
        <f>VLOOKUP($B1777,大盤與近月台指!$A$4:$I$499,5,FALSE)</f>
        <v>#N/A</v>
      </c>
      <c r="G1777" s="49" t="e">
        <f>VLOOKUP($B1777,三大法人買賣超!$A$4:$I$500,3,FALSE)</f>
        <v>#N/A</v>
      </c>
      <c r="H1777" s="34" t="e">
        <f>VLOOKUP($B1777,三大法人買賣超!$A$4:$I$500,5,FALSE)</f>
        <v>#N/A</v>
      </c>
      <c r="I1777" s="27" t="e">
        <f>VLOOKUP($B1777,三大法人買賣超!$A$4:$I$500,7,FALSE)</f>
        <v>#N/A</v>
      </c>
      <c r="J1777" s="27" t="e">
        <f>VLOOKUP($B1777,三大法人買賣超!$A$4:$I$500,9,FALSE)</f>
        <v>#N/A</v>
      </c>
      <c r="K1777" s="37">
        <f>新台幣匯率美元指數!B1778</f>
        <v>0</v>
      </c>
      <c r="L1777" s="38">
        <f>新台幣匯率美元指數!C1778</f>
        <v>0</v>
      </c>
      <c r="M1777" s="39">
        <f>新台幣匯率美元指數!D1778</f>
        <v>0</v>
      </c>
      <c r="N1777" s="27" t="e">
        <f>VLOOKUP($B1777,外資期貨未平倉口數!$A$4:$M$499,4,FALSE)</f>
        <v>#N/A</v>
      </c>
      <c r="O1777" s="27" t="e">
        <f>VLOOKUP($B1777,外資期貨未平倉口數!$A$4:$M$499,9,FALSE)</f>
        <v>#N/A</v>
      </c>
      <c r="P1777" s="27" t="e">
        <f>VLOOKUP($B1777,外資期貨未平倉口數!$A$4:$M$499,10,FALSE)</f>
        <v>#N/A</v>
      </c>
      <c r="Q1777" s="27" t="e">
        <f>VLOOKUP($B1777,外資期貨未平倉口數!$A$4:$M$499,11,FALSE)</f>
        <v>#N/A</v>
      </c>
      <c r="R1777" s="64" t="e">
        <f>VLOOKUP($B1777,選擇權未平倉餘額!$A$4:$I$500,6,FALSE)</f>
        <v>#N/A</v>
      </c>
      <c r="S1777" s="64" t="e">
        <f>VLOOKUP($B1777,選擇權未平倉餘額!$A$4:$I$500,7,FALSE)</f>
        <v>#N/A</v>
      </c>
      <c r="T1777" s="64" t="e">
        <f>VLOOKUP($B1777,選擇權未平倉餘額!$A$4:$I$500,8,FALSE)</f>
        <v>#N/A</v>
      </c>
      <c r="U1777" s="64" t="e">
        <f>VLOOKUP($B1777,選擇權未平倉餘額!$A$4:$I$500,9,FALSE)</f>
        <v>#N/A</v>
      </c>
      <c r="V1777" s="39" t="e">
        <f>VLOOKUP($B1777,臺指選擇權P_C_Ratios!$A$4:$C$500,3,FALSE)</f>
        <v>#N/A</v>
      </c>
      <c r="W1777" s="41" t="e">
        <f>VLOOKUP($B1777,散戶多空比!$A$6:$L$500,12,FALSE)</f>
        <v>#N/A</v>
      </c>
      <c r="X1777" s="40" t="e">
        <f>VLOOKUP($B1777,期貨大額交易人未沖銷部位!$A$4:$O$499,4,FALSE)</f>
        <v>#N/A</v>
      </c>
      <c r="Y1777" s="40" t="e">
        <f>VLOOKUP($B1777,期貨大額交易人未沖銷部位!$A$4:$O$499,7,FALSE)</f>
        <v>#N/A</v>
      </c>
      <c r="Z1777" s="40" t="e">
        <f>VLOOKUP($B1777,期貨大額交易人未沖銷部位!$A$4:$O$499,10,FALSE)</f>
        <v>#N/A</v>
      </c>
      <c r="AA1777" s="40" t="e">
        <f>VLOOKUP($B1777,期貨大額交易人未沖銷部位!$A$4:$O$499,13,FALSE)</f>
        <v>#N/A</v>
      </c>
      <c r="AB1777" s="40" t="e">
        <f>VLOOKUP($B1777,期貨大額交易人未沖銷部位!$A$4:$O$499,14,FALSE)</f>
        <v>#N/A</v>
      </c>
      <c r="AC1777" s="40" t="e">
        <f>VLOOKUP($B1777,期貨大額交易人未沖銷部位!$A$4:$O$499,15,FALSE)</f>
        <v>#N/A</v>
      </c>
      <c r="AD1777" s="33" t="e">
        <f>VLOOKUP($B1777,三大美股走勢!$A$4:$J$495,4,FALSE)</f>
        <v>#N/A</v>
      </c>
      <c r="AE1777" s="33" t="e">
        <f>VLOOKUP($B1777,三大美股走勢!$A$4:$J$495,7,FALSE)</f>
        <v>#N/A</v>
      </c>
      <c r="AF1777" s="33" t="e">
        <f>VLOOKUP($B1777,三大美股走勢!$A$4:$J$495,10,FALSE)</f>
        <v>#N/A</v>
      </c>
    </row>
    <row r="1778" spans="2:32">
      <c r="B1778" s="32">
        <v>44557</v>
      </c>
      <c r="C1778" s="33" t="e">
        <f>VLOOKUP($B1778,大盤與近月台指!$A$4:$I$499,2,FALSE)</f>
        <v>#N/A</v>
      </c>
      <c r="D1778" s="34" t="e">
        <f>VLOOKUP($B1778,大盤與近月台指!$A$4:$I$499,3,FALSE)</f>
        <v>#N/A</v>
      </c>
      <c r="E1778" s="35" t="e">
        <f>VLOOKUP($B1778,大盤與近月台指!$A$4:$I$499,4,FALSE)</f>
        <v>#N/A</v>
      </c>
      <c r="F1778" s="33" t="e">
        <f>VLOOKUP($B1778,大盤與近月台指!$A$4:$I$499,5,FALSE)</f>
        <v>#N/A</v>
      </c>
      <c r="G1778" s="49" t="e">
        <f>VLOOKUP($B1778,三大法人買賣超!$A$4:$I$500,3,FALSE)</f>
        <v>#N/A</v>
      </c>
      <c r="H1778" s="34" t="e">
        <f>VLOOKUP($B1778,三大法人買賣超!$A$4:$I$500,5,FALSE)</f>
        <v>#N/A</v>
      </c>
      <c r="I1778" s="27" t="e">
        <f>VLOOKUP($B1778,三大法人買賣超!$A$4:$I$500,7,FALSE)</f>
        <v>#N/A</v>
      </c>
      <c r="J1778" s="27" t="e">
        <f>VLOOKUP($B1778,三大法人買賣超!$A$4:$I$500,9,FALSE)</f>
        <v>#N/A</v>
      </c>
      <c r="K1778" s="37">
        <f>新台幣匯率美元指數!B1779</f>
        <v>0</v>
      </c>
      <c r="L1778" s="38">
        <f>新台幣匯率美元指數!C1779</f>
        <v>0</v>
      </c>
      <c r="M1778" s="39">
        <f>新台幣匯率美元指數!D1779</f>
        <v>0</v>
      </c>
      <c r="N1778" s="27" t="e">
        <f>VLOOKUP($B1778,外資期貨未平倉口數!$A$4:$M$499,4,FALSE)</f>
        <v>#N/A</v>
      </c>
      <c r="O1778" s="27" t="e">
        <f>VLOOKUP($B1778,外資期貨未平倉口數!$A$4:$M$499,9,FALSE)</f>
        <v>#N/A</v>
      </c>
      <c r="P1778" s="27" t="e">
        <f>VLOOKUP($B1778,外資期貨未平倉口數!$A$4:$M$499,10,FALSE)</f>
        <v>#N/A</v>
      </c>
      <c r="Q1778" s="27" t="e">
        <f>VLOOKUP($B1778,外資期貨未平倉口數!$A$4:$M$499,11,FALSE)</f>
        <v>#N/A</v>
      </c>
      <c r="R1778" s="64" t="e">
        <f>VLOOKUP($B1778,選擇權未平倉餘額!$A$4:$I$500,6,FALSE)</f>
        <v>#N/A</v>
      </c>
      <c r="S1778" s="64" t="e">
        <f>VLOOKUP($B1778,選擇權未平倉餘額!$A$4:$I$500,7,FALSE)</f>
        <v>#N/A</v>
      </c>
      <c r="T1778" s="64" t="e">
        <f>VLOOKUP($B1778,選擇權未平倉餘額!$A$4:$I$500,8,FALSE)</f>
        <v>#N/A</v>
      </c>
      <c r="U1778" s="64" t="e">
        <f>VLOOKUP($B1778,選擇權未平倉餘額!$A$4:$I$500,9,FALSE)</f>
        <v>#N/A</v>
      </c>
      <c r="V1778" s="39" t="e">
        <f>VLOOKUP($B1778,臺指選擇權P_C_Ratios!$A$4:$C$500,3,FALSE)</f>
        <v>#N/A</v>
      </c>
      <c r="W1778" s="41" t="e">
        <f>VLOOKUP($B1778,散戶多空比!$A$6:$L$500,12,FALSE)</f>
        <v>#N/A</v>
      </c>
      <c r="X1778" s="40" t="e">
        <f>VLOOKUP($B1778,期貨大額交易人未沖銷部位!$A$4:$O$499,4,FALSE)</f>
        <v>#N/A</v>
      </c>
      <c r="Y1778" s="40" t="e">
        <f>VLOOKUP($B1778,期貨大額交易人未沖銷部位!$A$4:$O$499,7,FALSE)</f>
        <v>#N/A</v>
      </c>
      <c r="Z1778" s="40" t="e">
        <f>VLOOKUP($B1778,期貨大額交易人未沖銷部位!$A$4:$O$499,10,FALSE)</f>
        <v>#N/A</v>
      </c>
      <c r="AA1778" s="40" t="e">
        <f>VLOOKUP($B1778,期貨大額交易人未沖銷部位!$A$4:$O$499,13,FALSE)</f>
        <v>#N/A</v>
      </c>
      <c r="AB1778" s="40" t="e">
        <f>VLOOKUP($B1778,期貨大額交易人未沖銷部位!$A$4:$O$499,14,FALSE)</f>
        <v>#N/A</v>
      </c>
      <c r="AC1778" s="40" t="e">
        <f>VLOOKUP($B1778,期貨大額交易人未沖銷部位!$A$4:$O$499,15,FALSE)</f>
        <v>#N/A</v>
      </c>
      <c r="AD1778" s="33" t="e">
        <f>VLOOKUP($B1778,三大美股走勢!$A$4:$J$495,4,FALSE)</f>
        <v>#N/A</v>
      </c>
      <c r="AE1778" s="33" t="e">
        <f>VLOOKUP($B1778,三大美股走勢!$A$4:$J$495,7,FALSE)</f>
        <v>#N/A</v>
      </c>
      <c r="AF1778" s="33" t="e">
        <f>VLOOKUP($B1778,三大美股走勢!$A$4:$J$495,10,FALSE)</f>
        <v>#N/A</v>
      </c>
    </row>
    <row r="1779" spans="2:32">
      <c r="B1779" s="32">
        <v>44558</v>
      </c>
      <c r="C1779" s="33" t="e">
        <f>VLOOKUP($B1779,大盤與近月台指!$A$4:$I$499,2,FALSE)</f>
        <v>#N/A</v>
      </c>
      <c r="D1779" s="34" t="e">
        <f>VLOOKUP($B1779,大盤與近月台指!$A$4:$I$499,3,FALSE)</f>
        <v>#N/A</v>
      </c>
      <c r="E1779" s="35" t="e">
        <f>VLOOKUP($B1779,大盤與近月台指!$A$4:$I$499,4,FALSE)</f>
        <v>#N/A</v>
      </c>
      <c r="F1779" s="33" t="e">
        <f>VLOOKUP($B1779,大盤與近月台指!$A$4:$I$499,5,FALSE)</f>
        <v>#N/A</v>
      </c>
      <c r="G1779" s="49" t="e">
        <f>VLOOKUP($B1779,三大法人買賣超!$A$4:$I$500,3,FALSE)</f>
        <v>#N/A</v>
      </c>
      <c r="H1779" s="34" t="e">
        <f>VLOOKUP($B1779,三大法人買賣超!$A$4:$I$500,5,FALSE)</f>
        <v>#N/A</v>
      </c>
      <c r="I1779" s="27" t="e">
        <f>VLOOKUP($B1779,三大法人買賣超!$A$4:$I$500,7,FALSE)</f>
        <v>#N/A</v>
      </c>
      <c r="J1779" s="27" t="e">
        <f>VLOOKUP($B1779,三大法人買賣超!$A$4:$I$500,9,FALSE)</f>
        <v>#N/A</v>
      </c>
      <c r="K1779" s="37">
        <f>新台幣匯率美元指數!B1780</f>
        <v>0</v>
      </c>
      <c r="L1779" s="38">
        <f>新台幣匯率美元指數!C1780</f>
        <v>0</v>
      </c>
      <c r="M1779" s="39">
        <f>新台幣匯率美元指數!D1780</f>
        <v>0</v>
      </c>
      <c r="N1779" s="27" t="e">
        <f>VLOOKUP($B1779,外資期貨未平倉口數!$A$4:$M$499,4,FALSE)</f>
        <v>#N/A</v>
      </c>
      <c r="O1779" s="27" t="e">
        <f>VLOOKUP($B1779,外資期貨未平倉口數!$A$4:$M$499,9,FALSE)</f>
        <v>#N/A</v>
      </c>
      <c r="P1779" s="27" t="e">
        <f>VLOOKUP($B1779,外資期貨未平倉口數!$A$4:$M$499,10,FALSE)</f>
        <v>#N/A</v>
      </c>
      <c r="Q1779" s="27" t="e">
        <f>VLOOKUP($B1779,外資期貨未平倉口數!$A$4:$M$499,11,FALSE)</f>
        <v>#N/A</v>
      </c>
      <c r="R1779" s="64" t="e">
        <f>VLOOKUP($B1779,選擇權未平倉餘額!$A$4:$I$500,6,FALSE)</f>
        <v>#N/A</v>
      </c>
      <c r="S1779" s="64" t="e">
        <f>VLOOKUP($B1779,選擇權未平倉餘額!$A$4:$I$500,7,FALSE)</f>
        <v>#N/A</v>
      </c>
      <c r="T1779" s="64" t="e">
        <f>VLOOKUP($B1779,選擇權未平倉餘額!$A$4:$I$500,8,FALSE)</f>
        <v>#N/A</v>
      </c>
      <c r="U1779" s="64" t="e">
        <f>VLOOKUP($B1779,選擇權未平倉餘額!$A$4:$I$500,9,FALSE)</f>
        <v>#N/A</v>
      </c>
      <c r="V1779" s="39" t="e">
        <f>VLOOKUP($B1779,臺指選擇權P_C_Ratios!$A$4:$C$500,3,FALSE)</f>
        <v>#N/A</v>
      </c>
      <c r="W1779" s="41" t="e">
        <f>VLOOKUP($B1779,散戶多空比!$A$6:$L$500,12,FALSE)</f>
        <v>#N/A</v>
      </c>
      <c r="X1779" s="40" t="e">
        <f>VLOOKUP($B1779,期貨大額交易人未沖銷部位!$A$4:$O$499,4,FALSE)</f>
        <v>#N/A</v>
      </c>
      <c r="Y1779" s="40" t="e">
        <f>VLOOKUP($B1779,期貨大額交易人未沖銷部位!$A$4:$O$499,7,FALSE)</f>
        <v>#N/A</v>
      </c>
      <c r="Z1779" s="40" t="e">
        <f>VLOOKUP($B1779,期貨大額交易人未沖銷部位!$A$4:$O$499,10,FALSE)</f>
        <v>#N/A</v>
      </c>
      <c r="AA1779" s="40" t="e">
        <f>VLOOKUP($B1779,期貨大額交易人未沖銷部位!$A$4:$O$499,13,FALSE)</f>
        <v>#N/A</v>
      </c>
      <c r="AB1779" s="40" t="e">
        <f>VLOOKUP($B1779,期貨大額交易人未沖銷部位!$A$4:$O$499,14,FALSE)</f>
        <v>#N/A</v>
      </c>
      <c r="AC1779" s="40" t="e">
        <f>VLOOKUP($B1779,期貨大額交易人未沖銷部位!$A$4:$O$499,15,FALSE)</f>
        <v>#N/A</v>
      </c>
      <c r="AD1779" s="33" t="e">
        <f>VLOOKUP($B1779,三大美股走勢!$A$4:$J$495,4,FALSE)</f>
        <v>#N/A</v>
      </c>
      <c r="AE1779" s="33" t="e">
        <f>VLOOKUP($B1779,三大美股走勢!$A$4:$J$495,7,FALSE)</f>
        <v>#N/A</v>
      </c>
      <c r="AF1779" s="33" t="e">
        <f>VLOOKUP($B1779,三大美股走勢!$A$4:$J$495,10,FALSE)</f>
        <v>#N/A</v>
      </c>
    </row>
    <row r="1780" spans="2:32">
      <c r="B1780" s="32">
        <v>44559</v>
      </c>
      <c r="C1780" s="33" t="e">
        <f>VLOOKUP($B1780,大盤與近月台指!$A$4:$I$499,2,FALSE)</f>
        <v>#N/A</v>
      </c>
      <c r="D1780" s="34" t="e">
        <f>VLOOKUP($B1780,大盤與近月台指!$A$4:$I$499,3,FALSE)</f>
        <v>#N/A</v>
      </c>
      <c r="E1780" s="35" t="e">
        <f>VLOOKUP($B1780,大盤與近月台指!$A$4:$I$499,4,FALSE)</f>
        <v>#N/A</v>
      </c>
      <c r="F1780" s="33" t="e">
        <f>VLOOKUP($B1780,大盤與近月台指!$A$4:$I$499,5,FALSE)</f>
        <v>#N/A</v>
      </c>
      <c r="G1780" s="49" t="e">
        <f>VLOOKUP($B1780,三大法人買賣超!$A$4:$I$500,3,FALSE)</f>
        <v>#N/A</v>
      </c>
      <c r="H1780" s="34" t="e">
        <f>VLOOKUP($B1780,三大法人買賣超!$A$4:$I$500,5,FALSE)</f>
        <v>#N/A</v>
      </c>
      <c r="I1780" s="27" t="e">
        <f>VLOOKUP($B1780,三大法人買賣超!$A$4:$I$500,7,FALSE)</f>
        <v>#N/A</v>
      </c>
      <c r="J1780" s="27" t="e">
        <f>VLOOKUP($B1780,三大法人買賣超!$A$4:$I$500,9,FALSE)</f>
        <v>#N/A</v>
      </c>
      <c r="K1780" s="37">
        <f>新台幣匯率美元指數!B1781</f>
        <v>0</v>
      </c>
      <c r="L1780" s="38">
        <f>新台幣匯率美元指數!C1781</f>
        <v>0</v>
      </c>
      <c r="M1780" s="39">
        <f>新台幣匯率美元指數!D1781</f>
        <v>0</v>
      </c>
      <c r="N1780" s="27" t="e">
        <f>VLOOKUP($B1780,外資期貨未平倉口數!$A$4:$M$499,4,FALSE)</f>
        <v>#N/A</v>
      </c>
      <c r="O1780" s="27" t="e">
        <f>VLOOKUP($B1780,外資期貨未平倉口數!$A$4:$M$499,9,FALSE)</f>
        <v>#N/A</v>
      </c>
      <c r="P1780" s="27" t="e">
        <f>VLOOKUP($B1780,外資期貨未平倉口數!$A$4:$M$499,10,FALSE)</f>
        <v>#N/A</v>
      </c>
      <c r="Q1780" s="27" t="e">
        <f>VLOOKUP($B1780,外資期貨未平倉口數!$A$4:$M$499,11,FALSE)</f>
        <v>#N/A</v>
      </c>
      <c r="R1780" s="64" t="e">
        <f>VLOOKUP($B1780,選擇權未平倉餘額!$A$4:$I$500,6,FALSE)</f>
        <v>#N/A</v>
      </c>
      <c r="S1780" s="64" t="e">
        <f>VLOOKUP($B1780,選擇權未平倉餘額!$A$4:$I$500,7,FALSE)</f>
        <v>#N/A</v>
      </c>
      <c r="T1780" s="64" t="e">
        <f>VLOOKUP($B1780,選擇權未平倉餘額!$A$4:$I$500,8,FALSE)</f>
        <v>#N/A</v>
      </c>
      <c r="U1780" s="64" t="e">
        <f>VLOOKUP($B1780,選擇權未平倉餘額!$A$4:$I$500,9,FALSE)</f>
        <v>#N/A</v>
      </c>
      <c r="V1780" s="39" t="e">
        <f>VLOOKUP($B1780,臺指選擇權P_C_Ratios!$A$4:$C$500,3,FALSE)</f>
        <v>#N/A</v>
      </c>
      <c r="W1780" s="41" t="e">
        <f>VLOOKUP($B1780,散戶多空比!$A$6:$L$500,12,FALSE)</f>
        <v>#N/A</v>
      </c>
      <c r="X1780" s="40" t="e">
        <f>VLOOKUP($B1780,期貨大額交易人未沖銷部位!$A$4:$O$499,4,FALSE)</f>
        <v>#N/A</v>
      </c>
      <c r="Y1780" s="40" t="e">
        <f>VLOOKUP($B1780,期貨大額交易人未沖銷部位!$A$4:$O$499,7,FALSE)</f>
        <v>#N/A</v>
      </c>
      <c r="Z1780" s="40" t="e">
        <f>VLOOKUP($B1780,期貨大額交易人未沖銷部位!$A$4:$O$499,10,FALSE)</f>
        <v>#N/A</v>
      </c>
      <c r="AA1780" s="40" t="e">
        <f>VLOOKUP($B1780,期貨大額交易人未沖銷部位!$A$4:$O$499,13,FALSE)</f>
        <v>#N/A</v>
      </c>
      <c r="AB1780" s="40" t="e">
        <f>VLOOKUP($B1780,期貨大額交易人未沖銷部位!$A$4:$O$499,14,FALSE)</f>
        <v>#N/A</v>
      </c>
      <c r="AC1780" s="40" t="e">
        <f>VLOOKUP($B1780,期貨大額交易人未沖銷部位!$A$4:$O$499,15,FALSE)</f>
        <v>#N/A</v>
      </c>
      <c r="AD1780" s="33" t="e">
        <f>VLOOKUP($B1780,三大美股走勢!$A$4:$J$495,4,FALSE)</f>
        <v>#N/A</v>
      </c>
      <c r="AE1780" s="33" t="e">
        <f>VLOOKUP($B1780,三大美股走勢!$A$4:$J$495,7,FALSE)</f>
        <v>#N/A</v>
      </c>
      <c r="AF1780" s="33" t="e">
        <f>VLOOKUP($B1780,三大美股走勢!$A$4:$J$495,10,FALSE)</f>
        <v>#N/A</v>
      </c>
    </row>
    <row r="1781" spans="2:32">
      <c r="B1781" s="32">
        <v>44560</v>
      </c>
      <c r="C1781" s="33" t="e">
        <f>VLOOKUP($B1781,大盤與近月台指!$A$4:$I$499,2,FALSE)</f>
        <v>#N/A</v>
      </c>
      <c r="D1781" s="34" t="e">
        <f>VLOOKUP($B1781,大盤與近月台指!$A$4:$I$499,3,FALSE)</f>
        <v>#N/A</v>
      </c>
      <c r="E1781" s="35" t="e">
        <f>VLOOKUP($B1781,大盤與近月台指!$A$4:$I$499,4,FALSE)</f>
        <v>#N/A</v>
      </c>
      <c r="F1781" s="33" t="e">
        <f>VLOOKUP($B1781,大盤與近月台指!$A$4:$I$499,5,FALSE)</f>
        <v>#N/A</v>
      </c>
      <c r="G1781" s="49" t="e">
        <f>VLOOKUP($B1781,三大法人買賣超!$A$4:$I$500,3,FALSE)</f>
        <v>#N/A</v>
      </c>
      <c r="H1781" s="34" t="e">
        <f>VLOOKUP($B1781,三大法人買賣超!$A$4:$I$500,5,FALSE)</f>
        <v>#N/A</v>
      </c>
      <c r="I1781" s="27" t="e">
        <f>VLOOKUP($B1781,三大法人買賣超!$A$4:$I$500,7,FALSE)</f>
        <v>#N/A</v>
      </c>
      <c r="J1781" s="27" t="e">
        <f>VLOOKUP($B1781,三大法人買賣超!$A$4:$I$500,9,FALSE)</f>
        <v>#N/A</v>
      </c>
      <c r="K1781" s="37">
        <f>新台幣匯率美元指數!B1782</f>
        <v>0</v>
      </c>
      <c r="L1781" s="38">
        <f>新台幣匯率美元指數!C1782</f>
        <v>0</v>
      </c>
      <c r="M1781" s="39">
        <f>新台幣匯率美元指數!D1782</f>
        <v>0</v>
      </c>
      <c r="N1781" s="27" t="e">
        <f>VLOOKUP($B1781,外資期貨未平倉口數!$A$4:$M$499,4,FALSE)</f>
        <v>#N/A</v>
      </c>
      <c r="O1781" s="27" t="e">
        <f>VLOOKUP($B1781,外資期貨未平倉口數!$A$4:$M$499,9,FALSE)</f>
        <v>#N/A</v>
      </c>
      <c r="P1781" s="27" t="e">
        <f>VLOOKUP($B1781,外資期貨未平倉口數!$A$4:$M$499,10,FALSE)</f>
        <v>#N/A</v>
      </c>
      <c r="Q1781" s="27" t="e">
        <f>VLOOKUP($B1781,外資期貨未平倉口數!$A$4:$M$499,11,FALSE)</f>
        <v>#N/A</v>
      </c>
      <c r="R1781" s="64" t="e">
        <f>VLOOKUP($B1781,選擇權未平倉餘額!$A$4:$I$500,6,FALSE)</f>
        <v>#N/A</v>
      </c>
      <c r="S1781" s="64" t="e">
        <f>VLOOKUP($B1781,選擇權未平倉餘額!$A$4:$I$500,7,FALSE)</f>
        <v>#N/A</v>
      </c>
      <c r="T1781" s="64" t="e">
        <f>VLOOKUP($B1781,選擇權未平倉餘額!$A$4:$I$500,8,FALSE)</f>
        <v>#N/A</v>
      </c>
      <c r="U1781" s="64" t="e">
        <f>VLOOKUP($B1781,選擇權未平倉餘額!$A$4:$I$500,9,FALSE)</f>
        <v>#N/A</v>
      </c>
      <c r="V1781" s="39" t="e">
        <f>VLOOKUP($B1781,臺指選擇權P_C_Ratios!$A$4:$C$500,3,FALSE)</f>
        <v>#N/A</v>
      </c>
      <c r="W1781" s="41" t="e">
        <f>VLOOKUP($B1781,散戶多空比!$A$6:$L$500,12,FALSE)</f>
        <v>#N/A</v>
      </c>
      <c r="X1781" s="40" t="e">
        <f>VLOOKUP($B1781,期貨大額交易人未沖銷部位!$A$4:$O$499,4,FALSE)</f>
        <v>#N/A</v>
      </c>
      <c r="Y1781" s="40" t="e">
        <f>VLOOKUP($B1781,期貨大額交易人未沖銷部位!$A$4:$O$499,7,FALSE)</f>
        <v>#N/A</v>
      </c>
      <c r="Z1781" s="40" t="e">
        <f>VLOOKUP($B1781,期貨大額交易人未沖銷部位!$A$4:$O$499,10,FALSE)</f>
        <v>#N/A</v>
      </c>
      <c r="AA1781" s="40" t="e">
        <f>VLOOKUP($B1781,期貨大額交易人未沖銷部位!$A$4:$O$499,13,FALSE)</f>
        <v>#N/A</v>
      </c>
      <c r="AB1781" s="40" t="e">
        <f>VLOOKUP($B1781,期貨大額交易人未沖銷部位!$A$4:$O$499,14,FALSE)</f>
        <v>#N/A</v>
      </c>
      <c r="AC1781" s="40" t="e">
        <f>VLOOKUP($B1781,期貨大額交易人未沖銷部位!$A$4:$O$499,15,FALSE)</f>
        <v>#N/A</v>
      </c>
      <c r="AD1781" s="33" t="e">
        <f>VLOOKUP($B1781,三大美股走勢!$A$4:$J$495,4,FALSE)</f>
        <v>#N/A</v>
      </c>
      <c r="AE1781" s="33" t="e">
        <f>VLOOKUP($B1781,三大美股走勢!$A$4:$J$495,7,FALSE)</f>
        <v>#N/A</v>
      </c>
      <c r="AF1781" s="33" t="e">
        <f>VLOOKUP($B1781,三大美股走勢!$A$4:$J$495,10,FALSE)</f>
        <v>#N/A</v>
      </c>
    </row>
    <row r="1782" spans="2:32">
      <c r="B1782" s="32">
        <v>44561</v>
      </c>
      <c r="C1782" s="33" t="e">
        <f>VLOOKUP($B1782,大盤與近月台指!$A$4:$I$499,2,FALSE)</f>
        <v>#N/A</v>
      </c>
      <c r="D1782" s="34" t="e">
        <f>VLOOKUP($B1782,大盤與近月台指!$A$4:$I$499,3,FALSE)</f>
        <v>#N/A</v>
      </c>
      <c r="E1782" s="35" t="e">
        <f>VLOOKUP($B1782,大盤與近月台指!$A$4:$I$499,4,FALSE)</f>
        <v>#N/A</v>
      </c>
      <c r="F1782" s="33" t="e">
        <f>VLOOKUP($B1782,大盤與近月台指!$A$4:$I$499,5,FALSE)</f>
        <v>#N/A</v>
      </c>
      <c r="G1782" s="49" t="e">
        <f>VLOOKUP($B1782,三大法人買賣超!$A$4:$I$500,3,FALSE)</f>
        <v>#N/A</v>
      </c>
      <c r="H1782" s="34" t="e">
        <f>VLOOKUP($B1782,三大法人買賣超!$A$4:$I$500,5,FALSE)</f>
        <v>#N/A</v>
      </c>
      <c r="I1782" s="27" t="e">
        <f>VLOOKUP($B1782,三大法人買賣超!$A$4:$I$500,7,FALSE)</f>
        <v>#N/A</v>
      </c>
      <c r="J1782" s="27" t="e">
        <f>VLOOKUP($B1782,三大法人買賣超!$A$4:$I$500,9,FALSE)</f>
        <v>#N/A</v>
      </c>
      <c r="K1782" s="37">
        <f>新台幣匯率美元指數!B1783</f>
        <v>0</v>
      </c>
      <c r="L1782" s="38">
        <f>新台幣匯率美元指數!C1783</f>
        <v>0</v>
      </c>
      <c r="M1782" s="39">
        <f>新台幣匯率美元指數!D1783</f>
        <v>0</v>
      </c>
      <c r="N1782" s="27" t="e">
        <f>VLOOKUP($B1782,外資期貨未平倉口數!$A$4:$M$499,4,FALSE)</f>
        <v>#N/A</v>
      </c>
      <c r="O1782" s="27" t="e">
        <f>VLOOKUP($B1782,外資期貨未平倉口數!$A$4:$M$499,9,FALSE)</f>
        <v>#N/A</v>
      </c>
      <c r="P1782" s="27" t="e">
        <f>VLOOKUP($B1782,外資期貨未平倉口數!$A$4:$M$499,10,FALSE)</f>
        <v>#N/A</v>
      </c>
      <c r="Q1782" s="27" t="e">
        <f>VLOOKUP($B1782,外資期貨未平倉口數!$A$4:$M$499,11,FALSE)</f>
        <v>#N/A</v>
      </c>
      <c r="R1782" s="64" t="e">
        <f>VLOOKUP($B1782,選擇權未平倉餘額!$A$4:$I$500,6,FALSE)</f>
        <v>#N/A</v>
      </c>
      <c r="S1782" s="64" t="e">
        <f>VLOOKUP($B1782,選擇權未平倉餘額!$A$4:$I$500,7,FALSE)</f>
        <v>#N/A</v>
      </c>
      <c r="T1782" s="64" t="e">
        <f>VLOOKUP($B1782,選擇權未平倉餘額!$A$4:$I$500,8,FALSE)</f>
        <v>#N/A</v>
      </c>
      <c r="U1782" s="64" t="e">
        <f>VLOOKUP($B1782,選擇權未平倉餘額!$A$4:$I$500,9,FALSE)</f>
        <v>#N/A</v>
      </c>
      <c r="V1782" s="39" t="e">
        <f>VLOOKUP($B1782,臺指選擇權P_C_Ratios!$A$4:$C$500,3,FALSE)</f>
        <v>#N/A</v>
      </c>
      <c r="W1782" s="41" t="e">
        <f>VLOOKUP($B1782,散戶多空比!$A$6:$L$500,12,FALSE)</f>
        <v>#N/A</v>
      </c>
      <c r="X1782" s="40" t="e">
        <f>VLOOKUP($B1782,期貨大額交易人未沖銷部位!$A$4:$O$499,4,FALSE)</f>
        <v>#N/A</v>
      </c>
      <c r="Y1782" s="40" t="e">
        <f>VLOOKUP($B1782,期貨大額交易人未沖銷部位!$A$4:$O$499,7,FALSE)</f>
        <v>#N/A</v>
      </c>
      <c r="Z1782" s="40" t="e">
        <f>VLOOKUP($B1782,期貨大額交易人未沖銷部位!$A$4:$O$499,10,FALSE)</f>
        <v>#N/A</v>
      </c>
      <c r="AA1782" s="40" t="e">
        <f>VLOOKUP($B1782,期貨大額交易人未沖銷部位!$A$4:$O$499,13,FALSE)</f>
        <v>#N/A</v>
      </c>
      <c r="AB1782" s="40" t="e">
        <f>VLOOKUP($B1782,期貨大額交易人未沖銷部位!$A$4:$O$499,14,FALSE)</f>
        <v>#N/A</v>
      </c>
      <c r="AC1782" s="40" t="e">
        <f>VLOOKUP($B1782,期貨大額交易人未沖銷部位!$A$4:$O$499,15,FALSE)</f>
        <v>#N/A</v>
      </c>
      <c r="AD1782" s="33" t="e">
        <f>VLOOKUP($B1782,三大美股走勢!$A$4:$J$495,4,FALSE)</f>
        <v>#N/A</v>
      </c>
      <c r="AE1782" s="33" t="e">
        <f>VLOOKUP($B1782,三大美股走勢!$A$4:$J$495,7,FALSE)</f>
        <v>#N/A</v>
      </c>
      <c r="AF1782" s="33" t="e">
        <f>VLOOKUP($B1782,三大美股走勢!$A$4:$J$495,10,FALSE)</f>
        <v>#N/A</v>
      </c>
    </row>
    <row r="1783" spans="2:32">
      <c r="B1783" s="32">
        <v>44562</v>
      </c>
      <c r="C1783" s="33" t="e">
        <f>VLOOKUP($B1783,大盤與近月台指!$A$4:$I$499,2,FALSE)</f>
        <v>#N/A</v>
      </c>
      <c r="D1783" s="34" t="e">
        <f>VLOOKUP($B1783,大盤與近月台指!$A$4:$I$499,3,FALSE)</f>
        <v>#N/A</v>
      </c>
      <c r="E1783" s="35" t="e">
        <f>VLOOKUP($B1783,大盤與近月台指!$A$4:$I$499,4,FALSE)</f>
        <v>#N/A</v>
      </c>
      <c r="F1783" s="33" t="e">
        <f>VLOOKUP($B1783,大盤與近月台指!$A$4:$I$499,5,FALSE)</f>
        <v>#N/A</v>
      </c>
      <c r="G1783" s="49" t="e">
        <f>VLOOKUP($B1783,三大法人買賣超!$A$4:$I$500,3,FALSE)</f>
        <v>#N/A</v>
      </c>
      <c r="H1783" s="34" t="e">
        <f>VLOOKUP($B1783,三大法人買賣超!$A$4:$I$500,5,FALSE)</f>
        <v>#N/A</v>
      </c>
      <c r="I1783" s="27" t="e">
        <f>VLOOKUP($B1783,三大法人買賣超!$A$4:$I$500,7,FALSE)</f>
        <v>#N/A</v>
      </c>
      <c r="J1783" s="27" t="e">
        <f>VLOOKUP($B1783,三大法人買賣超!$A$4:$I$500,9,FALSE)</f>
        <v>#N/A</v>
      </c>
      <c r="K1783" s="37">
        <f>新台幣匯率美元指數!B1784</f>
        <v>0</v>
      </c>
      <c r="L1783" s="38">
        <f>新台幣匯率美元指數!C1784</f>
        <v>0</v>
      </c>
      <c r="M1783" s="39">
        <f>新台幣匯率美元指數!D1784</f>
        <v>0</v>
      </c>
      <c r="N1783" s="27" t="e">
        <f>VLOOKUP($B1783,外資期貨未平倉口數!$A$4:$M$499,4,FALSE)</f>
        <v>#N/A</v>
      </c>
      <c r="O1783" s="27" t="e">
        <f>VLOOKUP($B1783,外資期貨未平倉口數!$A$4:$M$499,9,FALSE)</f>
        <v>#N/A</v>
      </c>
      <c r="P1783" s="27" t="e">
        <f>VLOOKUP($B1783,外資期貨未平倉口數!$A$4:$M$499,10,FALSE)</f>
        <v>#N/A</v>
      </c>
      <c r="Q1783" s="27" t="e">
        <f>VLOOKUP($B1783,外資期貨未平倉口數!$A$4:$M$499,11,FALSE)</f>
        <v>#N/A</v>
      </c>
      <c r="R1783" s="64" t="e">
        <f>VLOOKUP($B1783,選擇權未平倉餘額!$A$4:$I$500,6,FALSE)</f>
        <v>#N/A</v>
      </c>
      <c r="S1783" s="64" t="e">
        <f>VLOOKUP($B1783,選擇權未平倉餘額!$A$4:$I$500,7,FALSE)</f>
        <v>#N/A</v>
      </c>
      <c r="T1783" s="64" t="e">
        <f>VLOOKUP($B1783,選擇權未平倉餘額!$A$4:$I$500,8,FALSE)</f>
        <v>#N/A</v>
      </c>
      <c r="U1783" s="64" t="e">
        <f>VLOOKUP($B1783,選擇權未平倉餘額!$A$4:$I$500,9,FALSE)</f>
        <v>#N/A</v>
      </c>
      <c r="V1783" s="39" t="e">
        <f>VLOOKUP($B1783,臺指選擇權P_C_Ratios!$A$4:$C$500,3,FALSE)</f>
        <v>#N/A</v>
      </c>
      <c r="W1783" s="41" t="e">
        <f>VLOOKUP($B1783,散戶多空比!$A$6:$L$500,12,FALSE)</f>
        <v>#N/A</v>
      </c>
      <c r="X1783" s="40" t="e">
        <f>VLOOKUP($B1783,期貨大額交易人未沖銷部位!$A$4:$O$499,4,FALSE)</f>
        <v>#N/A</v>
      </c>
      <c r="Y1783" s="40" t="e">
        <f>VLOOKUP($B1783,期貨大額交易人未沖銷部位!$A$4:$O$499,7,FALSE)</f>
        <v>#N/A</v>
      </c>
      <c r="Z1783" s="40" t="e">
        <f>VLOOKUP($B1783,期貨大額交易人未沖銷部位!$A$4:$O$499,10,FALSE)</f>
        <v>#N/A</v>
      </c>
      <c r="AA1783" s="40" t="e">
        <f>VLOOKUP($B1783,期貨大額交易人未沖銷部位!$A$4:$O$499,13,FALSE)</f>
        <v>#N/A</v>
      </c>
      <c r="AB1783" s="40" t="e">
        <f>VLOOKUP($B1783,期貨大額交易人未沖銷部位!$A$4:$O$499,14,FALSE)</f>
        <v>#N/A</v>
      </c>
      <c r="AC1783" s="40" t="e">
        <f>VLOOKUP($B1783,期貨大額交易人未沖銷部位!$A$4:$O$499,15,FALSE)</f>
        <v>#N/A</v>
      </c>
      <c r="AD1783" s="33" t="e">
        <f>VLOOKUP($B1783,三大美股走勢!$A$4:$J$495,4,FALSE)</f>
        <v>#N/A</v>
      </c>
      <c r="AE1783" s="33" t="e">
        <f>VLOOKUP($B1783,三大美股走勢!$A$4:$J$495,7,FALSE)</f>
        <v>#N/A</v>
      </c>
      <c r="AF1783" s="33" t="e">
        <f>VLOOKUP($B1783,三大美股走勢!$A$4:$J$495,10,FALSE)</f>
        <v>#N/A</v>
      </c>
    </row>
    <row r="1784" spans="2:32">
      <c r="B1784" s="32">
        <v>44563</v>
      </c>
      <c r="C1784" s="33" t="e">
        <f>VLOOKUP($B1784,大盤與近月台指!$A$4:$I$499,2,FALSE)</f>
        <v>#N/A</v>
      </c>
      <c r="D1784" s="34" t="e">
        <f>VLOOKUP($B1784,大盤與近月台指!$A$4:$I$499,3,FALSE)</f>
        <v>#N/A</v>
      </c>
      <c r="E1784" s="35" t="e">
        <f>VLOOKUP($B1784,大盤與近月台指!$A$4:$I$499,4,FALSE)</f>
        <v>#N/A</v>
      </c>
      <c r="F1784" s="33" t="e">
        <f>VLOOKUP($B1784,大盤與近月台指!$A$4:$I$499,5,FALSE)</f>
        <v>#N/A</v>
      </c>
      <c r="G1784" s="49" t="e">
        <f>VLOOKUP($B1784,三大法人買賣超!$A$4:$I$500,3,FALSE)</f>
        <v>#N/A</v>
      </c>
      <c r="H1784" s="34" t="e">
        <f>VLOOKUP($B1784,三大法人買賣超!$A$4:$I$500,5,FALSE)</f>
        <v>#N/A</v>
      </c>
      <c r="I1784" s="27" t="e">
        <f>VLOOKUP($B1784,三大法人買賣超!$A$4:$I$500,7,FALSE)</f>
        <v>#N/A</v>
      </c>
      <c r="J1784" s="27" t="e">
        <f>VLOOKUP($B1784,三大法人買賣超!$A$4:$I$500,9,FALSE)</f>
        <v>#N/A</v>
      </c>
      <c r="K1784" s="37">
        <f>新台幣匯率美元指數!B1785</f>
        <v>0</v>
      </c>
      <c r="L1784" s="38">
        <f>新台幣匯率美元指數!C1785</f>
        <v>0</v>
      </c>
      <c r="M1784" s="39">
        <f>新台幣匯率美元指數!D1785</f>
        <v>0</v>
      </c>
      <c r="N1784" s="27" t="e">
        <f>VLOOKUP($B1784,外資期貨未平倉口數!$A$4:$M$499,4,FALSE)</f>
        <v>#N/A</v>
      </c>
      <c r="O1784" s="27" t="e">
        <f>VLOOKUP($B1784,外資期貨未平倉口數!$A$4:$M$499,9,FALSE)</f>
        <v>#N/A</v>
      </c>
      <c r="P1784" s="27" t="e">
        <f>VLOOKUP($B1784,外資期貨未平倉口數!$A$4:$M$499,10,FALSE)</f>
        <v>#N/A</v>
      </c>
      <c r="Q1784" s="27" t="e">
        <f>VLOOKUP($B1784,外資期貨未平倉口數!$A$4:$M$499,11,FALSE)</f>
        <v>#N/A</v>
      </c>
      <c r="R1784" s="64" t="e">
        <f>VLOOKUP($B1784,選擇權未平倉餘額!$A$4:$I$500,6,FALSE)</f>
        <v>#N/A</v>
      </c>
      <c r="S1784" s="64" t="e">
        <f>VLOOKUP($B1784,選擇權未平倉餘額!$A$4:$I$500,7,FALSE)</f>
        <v>#N/A</v>
      </c>
      <c r="T1784" s="64" t="e">
        <f>VLOOKUP($B1784,選擇權未平倉餘額!$A$4:$I$500,8,FALSE)</f>
        <v>#N/A</v>
      </c>
      <c r="U1784" s="64" t="e">
        <f>VLOOKUP($B1784,選擇權未平倉餘額!$A$4:$I$500,9,FALSE)</f>
        <v>#N/A</v>
      </c>
      <c r="V1784" s="39" t="e">
        <f>VLOOKUP($B1784,臺指選擇權P_C_Ratios!$A$4:$C$500,3,FALSE)</f>
        <v>#N/A</v>
      </c>
      <c r="W1784" s="41" t="e">
        <f>VLOOKUP($B1784,散戶多空比!$A$6:$L$500,12,FALSE)</f>
        <v>#N/A</v>
      </c>
      <c r="X1784" s="40" t="e">
        <f>VLOOKUP($B1784,期貨大額交易人未沖銷部位!$A$4:$O$499,4,FALSE)</f>
        <v>#N/A</v>
      </c>
      <c r="Y1784" s="40" t="e">
        <f>VLOOKUP($B1784,期貨大額交易人未沖銷部位!$A$4:$O$499,7,FALSE)</f>
        <v>#N/A</v>
      </c>
      <c r="Z1784" s="40" t="e">
        <f>VLOOKUP($B1784,期貨大額交易人未沖銷部位!$A$4:$O$499,10,FALSE)</f>
        <v>#N/A</v>
      </c>
      <c r="AA1784" s="40" t="e">
        <f>VLOOKUP($B1784,期貨大額交易人未沖銷部位!$A$4:$O$499,13,FALSE)</f>
        <v>#N/A</v>
      </c>
      <c r="AB1784" s="40" t="e">
        <f>VLOOKUP($B1784,期貨大額交易人未沖銷部位!$A$4:$O$499,14,FALSE)</f>
        <v>#N/A</v>
      </c>
      <c r="AC1784" s="40" t="e">
        <f>VLOOKUP($B1784,期貨大額交易人未沖銷部位!$A$4:$O$499,15,FALSE)</f>
        <v>#N/A</v>
      </c>
      <c r="AD1784" s="33" t="e">
        <f>VLOOKUP($B1784,三大美股走勢!$A$4:$J$495,4,FALSE)</f>
        <v>#N/A</v>
      </c>
      <c r="AE1784" s="33" t="e">
        <f>VLOOKUP($B1784,三大美股走勢!$A$4:$J$495,7,FALSE)</f>
        <v>#N/A</v>
      </c>
      <c r="AF1784" s="33" t="e">
        <f>VLOOKUP($B1784,三大美股走勢!$A$4:$J$495,10,FALSE)</f>
        <v>#N/A</v>
      </c>
    </row>
    <row r="1785" spans="2:32">
      <c r="B1785" s="32">
        <v>44564</v>
      </c>
      <c r="C1785" s="33" t="e">
        <f>VLOOKUP($B1785,大盤與近月台指!$A$4:$I$499,2,FALSE)</f>
        <v>#N/A</v>
      </c>
      <c r="D1785" s="34" t="e">
        <f>VLOOKUP($B1785,大盤與近月台指!$A$4:$I$499,3,FALSE)</f>
        <v>#N/A</v>
      </c>
      <c r="E1785" s="35" t="e">
        <f>VLOOKUP($B1785,大盤與近月台指!$A$4:$I$499,4,FALSE)</f>
        <v>#N/A</v>
      </c>
      <c r="F1785" s="33" t="e">
        <f>VLOOKUP($B1785,大盤與近月台指!$A$4:$I$499,5,FALSE)</f>
        <v>#N/A</v>
      </c>
      <c r="G1785" s="49" t="e">
        <f>VLOOKUP($B1785,三大法人買賣超!$A$4:$I$500,3,FALSE)</f>
        <v>#N/A</v>
      </c>
      <c r="H1785" s="34" t="e">
        <f>VLOOKUP($B1785,三大法人買賣超!$A$4:$I$500,5,FALSE)</f>
        <v>#N/A</v>
      </c>
      <c r="I1785" s="27" t="e">
        <f>VLOOKUP($B1785,三大法人買賣超!$A$4:$I$500,7,FALSE)</f>
        <v>#N/A</v>
      </c>
      <c r="J1785" s="27" t="e">
        <f>VLOOKUP($B1785,三大法人買賣超!$A$4:$I$500,9,FALSE)</f>
        <v>#N/A</v>
      </c>
      <c r="K1785" s="37">
        <f>新台幣匯率美元指數!B1786</f>
        <v>0</v>
      </c>
      <c r="L1785" s="38">
        <f>新台幣匯率美元指數!C1786</f>
        <v>0</v>
      </c>
      <c r="M1785" s="39">
        <f>新台幣匯率美元指數!D1786</f>
        <v>0</v>
      </c>
      <c r="N1785" s="27" t="e">
        <f>VLOOKUP($B1785,外資期貨未平倉口數!$A$4:$M$499,4,FALSE)</f>
        <v>#N/A</v>
      </c>
      <c r="O1785" s="27" t="e">
        <f>VLOOKUP($B1785,外資期貨未平倉口數!$A$4:$M$499,9,FALSE)</f>
        <v>#N/A</v>
      </c>
      <c r="P1785" s="27" t="e">
        <f>VLOOKUP($B1785,外資期貨未平倉口數!$A$4:$M$499,10,FALSE)</f>
        <v>#N/A</v>
      </c>
      <c r="Q1785" s="27" t="e">
        <f>VLOOKUP($B1785,外資期貨未平倉口數!$A$4:$M$499,11,FALSE)</f>
        <v>#N/A</v>
      </c>
      <c r="R1785" s="64" t="e">
        <f>VLOOKUP($B1785,選擇權未平倉餘額!$A$4:$I$500,6,FALSE)</f>
        <v>#N/A</v>
      </c>
      <c r="S1785" s="64" t="e">
        <f>VLOOKUP($B1785,選擇權未平倉餘額!$A$4:$I$500,7,FALSE)</f>
        <v>#N/A</v>
      </c>
      <c r="T1785" s="64" t="e">
        <f>VLOOKUP($B1785,選擇權未平倉餘額!$A$4:$I$500,8,FALSE)</f>
        <v>#N/A</v>
      </c>
      <c r="U1785" s="64" t="e">
        <f>VLOOKUP($B1785,選擇權未平倉餘額!$A$4:$I$500,9,FALSE)</f>
        <v>#N/A</v>
      </c>
      <c r="V1785" s="39" t="e">
        <f>VLOOKUP($B1785,臺指選擇權P_C_Ratios!$A$4:$C$500,3,FALSE)</f>
        <v>#N/A</v>
      </c>
      <c r="W1785" s="41" t="e">
        <f>VLOOKUP($B1785,散戶多空比!$A$6:$L$500,12,FALSE)</f>
        <v>#N/A</v>
      </c>
      <c r="X1785" s="40" t="e">
        <f>VLOOKUP($B1785,期貨大額交易人未沖銷部位!$A$4:$O$499,4,FALSE)</f>
        <v>#N/A</v>
      </c>
      <c r="Y1785" s="40" t="e">
        <f>VLOOKUP($B1785,期貨大額交易人未沖銷部位!$A$4:$O$499,7,FALSE)</f>
        <v>#N/A</v>
      </c>
      <c r="Z1785" s="40" t="e">
        <f>VLOOKUP($B1785,期貨大額交易人未沖銷部位!$A$4:$O$499,10,FALSE)</f>
        <v>#N/A</v>
      </c>
      <c r="AA1785" s="40" t="e">
        <f>VLOOKUP($B1785,期貨大額交易人未沖銷部位!$A$4:$O$499,13,FALSE)</f>
        <v>#N/A</v>
      </c>
      <c r="AB1785" s="40" t="e">
        <f>VLOOKUP($B1785,期貨大額交易人未沖銷部位!$A$4:$O$499,14,FALSE)</f>
        <v>#N/A</v>
      </c>
      <c r="AC1785" s="40" t="e">
        <f>VLOOKUP($B1785,期貨大額交易人未沖銷部位!$A$4:$O$499,15,FALSE)</f>
        <v>#N/A</v>
      </c>
      <c r="AD1785" s="33" t="e">
        <f>VLOOKUP($B1785,三大美股走勢!$A$4:$J$495,4,FALSE)</f>
        <v>#N/A</v>
      </c>
      <c r="AE1785" s="33" t="e">
        <f>VLOOKUP($B1785,三大美股走勢!$A$4:$J$495,7,FALSE)</f>
        <v>#N/A</v>
      </c>
      <c r="AF1785" s="33" t="e">
        <f>VLOOKUP($B1785,三大美股走勢!$A$4:$J$495,10,FALSE)</f>
        <v>#N/A</v>
      </c>
    </row>
    <row r="1786" spans="2:32">
      <c r="B1786" s="32">
        <v>44565</v>
      </c>
      <c r="C1786" s="33" t="e">
        <f>VLOOKUP($B1786,大盤與近月台指!$A$4:$I$499,2,FALSE)</f>
        <v>#N/A</v>
      </c>
      <c r="D1786" s="34" t="e">
        <f>VLOOKUP($B1786,大盤與近月台指!$A$4:$I$499,3,FALSE)</f>
        <v>#N/A</v>
      </c>
      <c r="E1786" s="35" t="e">
        <f>VLOOKUP($B1786,大盤與近月台指!$A$4:$I$499,4,FALSE)</f>
        <v>#N/A</v>
      </c>
      <c r="F1786" s="33" t="e">
        <f>VLOOKUP($B1786,大盤與近月台指!$A$4:$I$499,5,FALSE)</f>
        <v>#N/A</v>
      </c>
      <c r="G1786" s="49" t="e">
        <f>VLOOKUP($B1786,三大法人買賣超!$A$4:$I$500,3,FALSE)</f>
        <v>#N/A</v>
      </c>
      <c r="H1786" s="34" t="e">
        <f>VLOOKUP($B1786,三大法人買賣超!$A$4:$I$500,5,FALSE)</f>
        <v>#N/A</v>
      </c>
      <c r="I1786" s="27" t="e">
        <f>VLOOKUP($B1786,三大法人買賣超!$A$4:$I$500,7,FALSE)</f>
        <v>#N/A</v>
      </c>
      <c r="J1786" s="27" t="e">
        <f>VLOOKUP($B1786,三大法人買賣超!$A$4:$I$500,9,FALSE)</f>
        <v>#N/A</v>
      </c>
      <c r="K1786" s="37">
        <f>新台幣匯率美元指數!B1787</f>
        <v>0</v>
      </c>
      <c r="L1786" s="38">
        <f>新台幣匯率美元指數!C1787</f>
        <v>0</v>
      </c>
      <c r="M1786" s="39">
        <f>新台幣匯率美元指數!D1787</f>
        <v>0</v>
      </c>
      <c r="N1786" s="27" t="e">
        <f>VLOOKUP($B1786,外資期貨未平倉口數!$A$4:$M$499,4,FALSE)</f>
        <v>#N/A</v>
      </c>
      <c r="O1786" s="27" t="e">
        <f>VLOOKUP($B1786,外資期貨未平倉口數!$A$4:$M$499,9,FALSE)</f>
        <v>#N/A</v>
      </c>
      <c r="P1786" s="27" t="e">
        <f>VLOOKUP($B1786,外資期貨未平倉口數!$A$4:$M$499,10,FALSE)</f>
        <v>#N/A</v>
      </c>
      <c r="Q1786" s="27" t="e">
        <f>VLOOKUP($B1786,外資期貨未平倉口數!$A$4:$M$499,11,FALSE)</f>
        <v>#N/A</v>
      </c>
      <c r="R1786" s="64" t="e">
        <f>VLOOKUP($B1786,選擇權未平倉餘額!$A$4:$I$500,6,FALSE)</f>
        <v>#N/A</v>
      </c>
      <c r="S1786" s="64" t="e">
        <f>VLOOKUP($B1786,選擇權未平倉餘額!$A$4:$I$500,7,FALSE)</f>
        <v>#N/A</v>
      </c>
      <c r="T1786" s="64" t="e">
        <f>VLOOKUP($B1786,選擇權未平倉餘額!$A$4:$I$500,8,FALSE)</f>
        <v>#N/A</v>
      </c>
      <c r="U1786" s="64" t="e">
        <f>VLOOKUP($B1786,選擇權未平倉餘額!$A$4:$I$500,9,FALSE)</f>
        <v>#N/A</v>
      </c>
      <c r="V1786" s="39" t="e">
        <f>VLOOKUP($B1786,臺指選擇權P_C_Ratios!$A$4:$C$500,3,FALSE)</f>
        <v>#N/A</v>
      </c>
      <c r="W1786" s="41" t="e">
        <f>VLOOKUP($B1786,散戶多空比!$A$6:$L$500,12,FALSE)</f>
        <v>#N/A</v>
      </c>
      <c r="X1786" s="40" t="e">
        <f>VLOOKUP($B1786,期貨大額交易人未沖銷部位!$A$4:$O$499,4,FALSE)</f>
        <v>#N/A</v>
      </c>
      <c r="Y1786" s="40" t="e">
        <f>VLOOKUP($B1786,期貨大額交易人未沖銷部位!$A$4:$O$499,7,FALSE)</f>
        <v>#N/A</v>
      </c>
      <c r="Z1786" s="40" t="e">
        <f>VLOOKUP($B1786,期貨大額交易人未沖銷部位!$A$4:$O$499,10,FALSE)</f>
        <v>#N/A</v>
      </c>
      <c r="AA1786" s="40" t="e">
        <f>VLOOKUP($B1786,期貨大額交易人未沖銷部位!$A$4:$O$499,13,FALSE)</f>
        <v>#N/A</v>
      </c>
      <c r="AB1786" s="40" t="e">
        <f>VLOOKUP($B1786,期貨大額交易人未沖銷部位!$A$4:$O$499,14,FALSE)</f>
        <v>#N/A</v>
      </c>
      <c r="AC1786" s="40" t="e">
        <f>VLOOKUP($B1786,期貨大額交易人未沖銷部位!$A$4:$O$499,15,FALSE)</f>
        <v>#N/A</v>
      </c>
      <c r="AD1786" s="33" t="e">
        <f>VLOOKUP($B1786,三大美股走勢!$A$4:$J$495,4,FALSE)</f>
        <v>#N/A</v>
      </c>
      <c r="AE1786" s="33" t="e">
        <f>VLOOKUP($B1786,三大美股走勢!$A$4:$J$495,7,FALSE)</f>
        <v>#N/A</v>
      </c>
      <c r="AF1786" s="33" t="e">
        <f>VLOOKUP($B1786,三大美股走勢!$A$4:$J$495,10,FALSE)</f>
        <v>#N/A</v>
      </c>
    </row>
    <row r="1787" spans="2:32">
      <c r="B1787" s="32">
        <v>44566</v>
      </c>
      <c r="C1787" s="33" t="e">
        <f>VLOOKUP($B1787,大盤與近月台指!$A$4:$I$499,2,FALSE)</f>
        <v>#N/A</v>
      </c>
      <c r="D1787" s="34" t="e">
        <f>VLOOKUP($B1787,大盤與近月台指!$A$4:$I$499,3,FALSE)</f>
        <v>#N/A</v>
      </c>
      <c r="E1787" s="35" t="e">
        <f>VLOOKUP($B1787,大盤與近月台指!$A$4:$I$499,4,FALSE)</f>
        <v>#N/A</v>
      </c>
      <c r="F1787" s="33" t="e">
        <f>VLOOKUP($B1787,大盤與近月台指!$A$4:$I$499,5,FALSE)</f>
        <v>#N/A</v>
      </c>
      <c r="G1787" s="49" t="e">
        <f>VLOOKUP($B1787,三大法人買賣超!$A$4:$I$500,3,FALSE)</f>
        <v>#N/A</v>
      </c>
      <c r="H1787" s="34" t="e">
        <f>VLOOKUP($B1787,三大法人買賣超!$A$4:$I$500,5,FALSE)</f>
        <v>#N/A</v>
      </c>
      <c r="I1787" s="27" t="e">
        <f>VLOOKUP($B1787,三大法人買賣超!$A$4:$I$500,7,FALSE)</f>
        <v>#N/A</v>
      </c>
      <c r="J1787" s="27" t="e">
        <f>VLOOKUP($B1787,三大法人買賣超!$A$4:$I$500,9,FALSE)</f>
        <v>#N/A</v>
      </c>
      <c r="K1787" s="37">
        <f>新台幣匯率美元指數!B1788</f>
        <v>0</v>
      </c>
      <c r="L1787" s="38">
        <f>新台幣匯率美元指數!C1788</f>
        <v>0</v>
      </c>
      <c r="M1787" s="39">
        <f>新台幣匯率美元指數!D1788</f>
        <v>0</v>
      </c>
      <c r="N1787" s="27" t="e">
        <f>VLOOKUP($B1787,外資期貨未平倉口數!$A$4:$M$499,4,FALSE)</f>
        <v>#N/A</v>
      </c>
      <c r="O1787" s="27" t="e">
        <f>VLOOKUP($B1787,外資期貨未平倉口數!$A$4:$M$499,9,FALSE)</f>
        <v>#N/A</v>
      </c>
      <c r="P1787" s="27" t="e">
        <f>VLOOKUP($B1787,外資期貨未平倉口數!$A$4:$M$499,10,FALSE)</f>
        <v>#N/A</v>
      </c>
      <c r="Q1787" s="27" t="e">
        <f>VLOOKUP($B1787,外資期貨未平倉口數!$A$4:$M$499,11,FALSE)</f>
        <v>#N/A</v>
      </c>
      <c r="R1787" s="64" t="e">
        <f>VLOOKUP($B1787,選擇權未平倉餘額!$A$4:$I$500,6,FALSE)</f>
        <v>#N/A</v>
      </c>
      <c r="S1787" s="64" t="e">
        <f>VLOOKUP($B1787,選擇權未平倉餘額!$A$4:$I$500,7,FALSE)</f>
        <v>#N/A</v>
      </c>
      <c r="T1787" s="64" t="e">
        <f>VLOOKUP($B1787,選擇權未平倉餘額!$A$4:$I$500,8,FALSE)</f>
        <v>#N/A</v>
      </c>
      <c r="U1787" s="64" t="e">
        <f>VLOOKUP($B1787,選擇權未平倉餘額!$A$4:$I$500,9,FALSE)</f>
        <v>#N/A</v>
      </c>
      <c r="V1787" s="39" t="e">
        <f>VLOOKUP($B1787,臺指選擇權P_C_Ratios!$A$4:$C$500,3,FALSE)</f>
        <v>#N/A</v>
      </c>
      <c r="W1787" s="41" t="e">
        <f>VLOOKUP($B1787,散戶多空比!$A$6:$L$500,12,FALSE)</f>
        <v>#N/A</v>
      </c>
      <c r="X1787" s="40" t="e">
        <f>VLOOKUP($B1787,期貨大額交易人未沖銷部位!$A$4:$O$499,4,FALSE)</f>
        <v>#N/A</v>
      </c>
      <c r="Y1787" s="40" t="e">
        <f>VLOOKUP($B1787,期貨大額交易人未沖銷部位!$A$4:$O$499,7,FALSE)</f>
        <v>#N/A</v>
      </c>
      <c r="Z1787" s="40" t="e">
        <f>VLOOKUP($B1787,期貨大額交易人未沖銷部位!$A$4:$O$499,10,FALSE)</f>
        <v>#N/A</v>
      </c>
      <c r="AA1787" s="40" t="e">
        <f>VLOOKUP($B1787,期貨大額交易人未沖銷部位!$A$4:$O$499,13,FALSE)</f>
        <v>#N/A</v>
      </c>
      <c r="AB1787" s="40" t="e">
        <f>VLOOKUP($B1787,期貨大額交易人未沖銷部位!$A$4:$O$499,14,FALSE)</f>
        <v>#N/A</v>
      </c>
      <c r="AC1787" s="40" t="e">
        <f>VLOOKUP($B1787,期貨大額交易人未沖銷部位!$A$4:$O$499,15,FALSE)</f>
        <v>#N/A</v>
      </c>
      <c r="AD1787" s="33" t="e">
        <f>VLOOKUP($B1787,三大美股走勢!$A$4:$J$495,4,FALSE)</f>
        <v>#N/A</v>
      </c>
      <c r="AE1787" s="33" t="e">
        <f>VLOOKUP($B1787,三大美股走勢!$A$4:$J$495,7,FALSE)</f>
        <v>#N/A</v>
      </c>
      <c r="AF1787" s="33" t="e">
        <f>VLOOKUP($B1787,三大美股走勢!$A$4:$J$495,10,FALSE)</f>
        <v>#N/A</v>
      </c>
    </row>
    <row r="1788" spans="2:32">
      <c r="B1788" s="32">
        <v>44567</v>
      </c>
      <c r="C1788" s="33" t="e">
        <f>VLOOKUP($B1788,大盤與近月台指!$A$4:$I$499,2,FALSE)</f>
        <v>#N/A</v>
      </c>
      <c r="D1788" s="34" t="e">
        <f>VLOOKUP($B1788,大盤與近月台指!$A$4:$I$499,3,FALSE)</f>
        <v>#N/A</v>
      </c>
      <c r="E1788" s="35" t="e">
        <f>VLOOKUP($B1788,大盤與近月台指!$A$4:$I$499,4,FALSE)</f>
        <v>#N/A</v>
      </c>
      <c r="F1788" s="33" t="e">
        <f>VLOOKUP($B1788,大盤與近月台指!$A$4:$I$499,5,FALSE)</f>
        <v>#N/A</v>
      </c>
      <c r="G1788" s="49" t="e">
        <f>VLOOKUP($B1788,三大法人買賣超!$A$4:$I$500,3,FALSE)</f>
        <v>#N/A</v>
      </c>
      <c r="H1788" s="34" t="e">
        <f>VLOOKUP($B1788,三大法人買賣超!$A$4:$I$500,5,FALSE)</f>
        <v>#N/A</v>
      </c>
      <c r="I1788" s="27" t="e">
        <f>VLOOKUP($B1788,三大法人買賣超!$A$4:$I$500,7,FALSE)</f>
        <v>#N/A</v>
      </c>
      <c r="J1788" s="27" t="e">
        <f>VLOOKUP($B1788,三大法人買賣超!$A$4:$I$500,9,FALSE)</f>
        <v>#N/A</v>
      </c>
      <c r="K1788" s="37">
        <f>新台幣匯率美元指數!B1789</f>
        <v>0</v>
      </c>
      <c r="L1788" s="38">
        <f>新台幣匯率美元指數!C1789</f>
        <v>0</v>
      </c>
      <c r="M1788" s="39">
        <f>新台幣匯率美元指數!D1789</f>
        <v>0</v>
      </c>
      <c r="N1788" s="27" t="e">
        <f>VLOOKUP($B1788,外資期貨未平倉口數!$A$4:$M$499,4,FALSE)</f>
        <v>#N/A</v>
      </c>
      <c r="O1788" s="27" t="e">
        <f>VLOOKUP($B1788,外資期貨未平倉口數!$A$4:$M$499,9,FALSE)</f>
        <v>#N/A</v>
      </c>
      <c r="P1788" s="27" t="e">
        <f>VLOOKUP($B1788,外資期貨未平倉口數!$A$4:$M$499,10,FALSE)</f>
        <v>#N/A</v>
      </c>
      <c r="Q1788" s="27" t="e">
        <f>VLOOKUP($B1788,外資期貨未平倉口數!$A$4:$M$499,11,FALSE)</f>
        <v>#N/A</v>
      </c>
      <c r="R1788" s="64" t="e">
        <f>VLOOKUP($B1788,選擇權未平倉餘額!$A$4:$I$500,6,FALSE)</f>
        <v>#N/A</v>
      </c>
      <c r="S1788" s="64" t="e">
        <f>VLOOKUP($B1788,選擇權未平倉餘額!$A$4:$I$500,7,FALSE)</f>
        <v>#N/A</v>
      </c>
      <c r="T1788" s="64" t="e">
        <f>VLOOKUP($B1788,選擇權未平倉餘額!$A$4:$I$500,8,FALSE)</f>
        <v>#N/A</v>
      </c>
      <c r="U1788" s="64" t="e">
        <f>VLOOKUP($B1788,選擇權未平倉餘額!$A$4:$I$500,9,FALSE)</f>
        <v>#N/A</v>
      </c>
      <c r="V1788" s="39" t="e">
        <f>VLOOKUP($B1788,臺指選擇權P_C_Ratios!$A$4:$C$500,3,FALSE)</f>
        <v>#N/A</v>
      </c>
      <c r="W1788" s="41" t="e">
        <f>VLOOKUP($B1788,散戶多空比!$A$6:$L$500,12,FALSE)</f>
        <v>#N/A</v>
      </c>
      <c r="X1788" s="40" t="e">
        <f>VLOOKUP($B1788,期貨大額交易人未沖銷部位!$A$4:$O$499,4,FALSE)</f>
        <v>#N/A</v>
      </c>
      <c r="Y1788" s="40" t="e">
        <f>VLOOKUP($B1788,期貨大額交易人未沖銷部位!$A$4:$O$499,7,FALSE)</f>
        <v>#N/A</v>
      </c>
      <c r="Z1788" s="40" t="e">
        <f>VLOOKUP($B1788,期貨大額交易人未沖銷部位!$A$4:$O$499,10,FALSE)</f>
        <v>#N/A</v>
      </c>
      <c r="AA1788" s="40" t="e">
        <f>VLOOKUP($B1788,期貨大額交易人未沖銷部位!$A$4:$O$499,13,FALSE)</f>
        <v>#N/A</v>
      </c>
      <c r="AB1788" s="40" t="e">
        <f>VLOOKUP($B1788,期貨大額交易人未沖銷部位!$A$4:$O$499,14,FALSE)</f>
        <v>#N/A</v>
      </c>
      <c r="AC1788" s="40" t="e">
        <f>VLOOKUP($B1788,期貨大額交易人未沖銷部位!$A$4:$O$499,15,FALSE)</f>
        <v>#N/A</v>
      </c>
      <c r="AD1788" s="33" t="e">
        <f>VLOOKUP($B1788,三大美股走勢!$A$4:$J$495,4,FALSE)</f>
        <v>#N/A</v>
      </c>
      <c r="AE1788" s="33" t="e">
        <f>VLOOKUP($B1788,三大美股走勢!$A$4:$J$495,7,FALSE)</f>
        <v>#N/A</v>
      </c>
      <c r="AF1788" s="33" t="e">
        <f>VLOOKUP($B1788,三大美股走勢!$A$4:$J$495,10,FALSE)</f>
        <v>#N/A</v>
      </c>
    </row>
    <row r="1789" spans="2:32">
      <c r="B1789" s="32">
        <v>44568</v>
      </c>
      <c r="C1789" s="33" t="e">
        <f>VLOOKUP($B1789,大盤與近月台指!$A$4:$I$499,2,FALSE)</f>
        <v>#N/A</v>
      </c>
      <c r="D1789" s="34" t="e">
        <f>VLOOKUP($B1789,大盤與近月台指!$A$4:$I$499,3,FALSE)</f>
        <v>#N/A</v>
      </c>
      <c r="E1789" s="35" t="e">
        <f>VLOOKUP($B1789,大盤與近月台指!$A$4:$I$499,4,FALSE)</f>
        <v>#N/A</v>
      </c>
      <c r="F1789" s="33" t="e">
        <f>VLOOKUP($B1789,大盤與近月台指!$A$4:$I$499,5,FALSE)</f>
        <v>#N/A</v>
      </c>
      <c r="G1789" s="49" t="e">
        <f>VLOOKUP($B1789,三大法人買賣超!$A$4:$I$500,3,FALSE)</f>
        <v>#N/A</v>
      </c>
      <c r="H1789" s="34" t="e">
        <f>VLOOKUP($B1789,三大法人買賣超!$A$4:$I$500,5,FALSE)</f>
        <v>#N/A</v>
      </c>
      <c r="I1789" s="27" t="e">
        <f>VLOOKUP($B1789,三大法人買賣超!$A$4:$I$500,7,FALSE)</f>
        <v>#N/A</v>
      </c>
      <c r="J1789" s="27" t="e">
        <f>VLOOKUP($B1789,三大法人買賣超!$A$4:$I$500,9,FALSE)</f>
        <v>#N/A</v>
      </c>
      <c r="K1789" s="37">
        <f>新台幣匯率美元指數!B1790</f>
        <v>0</v>
      </c>
      <c r="L1789" s="38">
        <f>新台幣匯率美元指數!C1790</f>
        <v>0</v>
      </c>
      <c r="M1789" s="39">
        <f>新台幣匯率美元指數!D1790</f>
        <v>0</v>
      </c>
      <c r="N1789" s="27" t="e">
        <f>VLOOKUP($B1789,外資期貨未平倉口數!$A$4:$M$499,4,FALSE)</f>
        <v>#N/A</v>
      </c>
      <c r="O1789" s="27" t="e">
        <f>VLOOKUP($B1789,外資期貨未平倉口數!$A$4:$M$499,9,FALSE)</f>
        <v>#N/A</v>
      </c>
      <c r="P1789" s="27" t="e">
        <f>VLOOKUP($B1789,外資期貨未平倉口數!$A$4:$M$499,10,FALSE)</f>
        <v>#N/A</v>
      </c>
      <c r="Q1789" s="27" t="e">
        <f>VLOOKUP($B1789,外資期貨未平倉口數!$A$4:$M$499,11,FALSE)</f>
        <v>#N/A</v>
      </c>
      <c r="R1789" s="64" t="e">
        <f>VLOOKUP($B1789,選擇權未平倉餘額!$A$4:$I$500,6,FALSE)</f>
        <v>#N/A</v>
      </c>
      <c r="S1789" s="64" t="e">
        <f>VLOOKUP($B1789,選擇權未平倉餘額!$A$4:$I$500,7,FALSE)</f>
        <v>#N/A</v>
      </c>
      <c r="T1789" s="64" t="e">
        <f>VLOOKUP($B1789,選擇權未平倉餘額!$A$4:$I$500,8,FALSE)</f>
        <v>#N/A</v>
      </c>
      <c r="U1789" s="64" t="e">
        <f>VLOOKUP($B1789,選擇權未平倉餘額!$A$4:$I$500,9,FALSE)</f>
        <v>#N/A</v>
      </c>
      <c r="V1789" s="39" t="e">
        <f>VLOOKUP($B1789,臺指選擇權P_C_Ratios!$A$4:$C$500,3,FALSE)</f>
        <v>#N/A</v>
      </c>
      <c r="W1789" s="41" t="e">
        <f>VLOOKUP($B1789,散戶多空比!$A$6:$L$500,12,FALSE)</f>
        <v>#N/A</v>
      </c>
      <c r="X1789" s="40" t="e">
        <f>VLOOKUP($B1789,期貨大額交易人未沖銷部位!$A$4:$O$499,4,FALSE)</f>
        <v>#N/A</v>
      </c>
      <c r="Y1789" s="40" t="e">
        <f>VLOOKUP($B1789,期貨大額交易人未沖銷部位!$A$4:$O$499,7,FALSE)</f>
        <v>#N/A</v>
      </c>
      <c r="Z1789" s="40" t="e">
        <f>VLOOKUP($B1789,期貨大額交易人未沖銷部位!$A$4:$O$499,10,FALSE)</f>
        <v>#N/A</v>
      </c>
      <c r="AA1789" s="40" t="e">
        <f>VLOOKUP($B1789,期貨大額交易人未沖銷部位!$A$4:$O$499,13,FALSE)</f>
        <v>#N/A</v>
      </c>
      <c r="AB1789" s="40" t="e">
        <f>VLOOKUP($B1789,期貨大額交易人未沖銷部位!$A$4:$O$499,14,FALSE)</f>
        <v>#N/A</v>
      </c>
      <c r="AC1789" s="40" t="e">
        <f>VLOOKUP($B1789,期貨大額交易人未沖銷部位!$A$4:$O$499,15,FALSE)</f>
        <v>#N/A</v>
      </c>
      <c r="AD1789" s="33" t="e">
        <f>VLOOKUP($B1789,三大美股走勢!$A$4:$J$495,4,FALSE)</f>
        <v>#N/A</v>
      </c>
      <c r="AE1789" s="33" t="e">
        <f>VLOOKUP($B1789,三大美股走勢!$A$4:$J$495,7,FALSE)</f>
        <v>#N/A</v>
      </c>
      <c r="AF1789" s="33" t="e">
        <f>VLOOKUP($B1789,三大美股走勢!$A$4:$J$495,10,FALSE)</f>
        <v>#N/A</v>
      </c>
    </row>
    <row r="1790" spans="2:32">
      <c r="B1790" s="32">
        <v>44569</v>
      </c>
      <c r="C1790" s="33" t="e">
        <f>VLOOKUP($B1790,大盤與近月台指!$A$4:$I$499,2,FALSE)</f>
        <v>#N/A</v>
      </c>
      <c r="D1790" s="34" t="e">
        <f>VLOOKUP($B1790,大盤與近月台指!$A$4:$I$499,3,FALSE)</f>
        <v>#N/A</v>
      </c>
      <c r="E1790" s="35" t="e">
        <f>VLOOKUP($B1790,大盤與近月台指!$A$4:$I$499,4,FALSE)</f>
        <v>#N/A</v>
      </c>
      <c r="F1790" s="33" t="e">
        <f>VLOOKUP($B1790,大盤與近月台指!$A$4:$I$499,5,FALSE)</f>
        <v>#N/A</v>
      </c>
      <c r="G1790" s="49" t="e">
        <f>VLOOKUP($B1790,三大法人買賣超!$A$4:$I$500,3,FALSE)</f>
        <v>#N/A</v>
      </c>
      <c r="H1790" s="34" t="e">
        <f>VLOOKUP($B1790,三大法人買賣超!$A$4:$I$500,5,FALSE)</f>
        <v>#N/A</v>
      </c>
      <c r="I1790" s="27" t="e">
        <f>VLOOKUP($B1790,三大法人買賣超!$A$4:$I$500,7,FALSE)</f>
        <v>#N/A</v>
      </c>
      <c r="J1790" s="27" t="e">
        <f>VLOOKUP($B1790,三大法人買賣超!$A$4:$I$500,9,FALSE)</f>
        <v>#N/A</v>
      </c>
      <c r="K1790" s="37">
        <f>新台幣匯率美元指數!B1791</f>
        <v>0</v>
      </c>
      <c r="L1790" s="38">
        <f>新台幣匯率美元指數!C1791</f>
        <v>0</v>
      </c>
      <c r="M1790" s="39">
        <f>新台幣匯率美元指數!D1791</f>
        <v>0</v>
      </c>
      <c r="N1790" s="27" t="e">
        <f>VLOOKUP($B1790,外資期貨未平倉口數!$A$4:$M$499,4,FALSE)</f>
        <v>#N/A</v>
      </c>
      <c r="O1790" s="27" t="e">
        <f>VLOOKUP($B1790,外資期貨未平倉口數!$A$4:$M$499,9,FALSE)</f>
        <v>#N/A</v>
      </c>
      <c r="P1790" s="27" t="e">
        <f>VLOOKUP($B1790,外資期貨未平倉口數!$A$4:$M$499,10,FALSE)</f>
        <v>#N/A</v>
      </c>
      <c r="Q1790" s="27" t="e">
        <f>VLOOKUP($B1790,外資期貨未平倉口數!$A$4:$M$499,11,FALSE)</f>
        <v>#N/A</v>
      </c>
      <c r="R1790" s="64" t="e">
        <f>VLOOKUP($B1790,選擇權未平倉餘額!$A$4:$I$500,6,FALSE)</f>
        <v>#N/A</v>
      </c>
      <c r="S1790" s="64" t="e">
        <f>VLOOKUP($B1790,選擇權未平倉餘額!$A$4:$I$500,7,FALSE)</f>
        <v>#N/A</v>
      </c>
      <c r="T1790" s="64" t="e">
        <f>VLOOKUP($B1790,選擇權未平倉餘額!$A$4:$I$500,8,FALSE)</f>
        <v>#N/A</v>
      </c>
      <c r="U1790" s="64" t="e">
        <f>VLOOKUP($B1790,選擇權未平倉餘額!$A$4:$I$500,9,FALSE)</f>
        <v>#N/A</v>
      </c>
      <c r="V1790" s="39" t="e">
        <f>VLOOKUP($B1790,臺指選擇權P_C_Ratios!$A$4:$C$500,3,FALSE)</f>
        <v>#N/A</v>
      </c>
      <c r="W1790" s="41" t="e">
        <f>VLOOKUP($B1790,散戶多空比!$A$6:$L$500,12,FALSE)</f>
        <v>#N/A</v>
      </c>
      <c r="X1790" s="40" t="e">
        <f>VLOOKUP($B1790,期貨大額交易人未沖銷部位!$A$4:$O$499,4,FALSE)</f>
        <v>#N/A</v>
      </c>
      <c r="Y1790" s="40" t="e">
        <f>VLOOKUP($B1790,期貨大額交易人未沖銷部位!$A$4:$O$499,7,FALSE)</f>
        <v>#N/A</v>
      </c>
      <c r="Z1790" s="40" t="e">
        <f>VLOOKUP($B1790,期貨大額交易人未沖銷部位!$A$4:$O$499,10,FALSE)</f>
        <v>#N/A</v>
      </c>
      <c r="AA1790" s="40" t="e">
        <f>VLOOKUP($B1790,期貨大額交易人未沖銷部位!$A$4:$O$499,13,FALSE)</f>
        <v>#N/A</v>
      </c>
      <c r="AB1790" s="40" t="e">
        <f>VLOOKUP($B1790,期貨大額交易人未沖銷部位!$A$4:$O$499,14,FALSE)</f>
        <v>#N/A</v>
      </c>
      <c r="AC1790" s="40" t="e">
        <f>VLOOKUP($B1790,期貨大額交易人未沖銷部位!$A$4:$O$499,15,FALSE)</f>
        <v>#N/A</v>
      </c>
      <c r="AD1790" s="33" t="e">
        <f>VLOOKUP($B1790,三大美股走勢!$A$4:$J$495,4,FALSE)</f>
        <v>#N/A</v>
      </c>
      <c r="AE1790" s="33" t="e">
        <f>VLOOKUP($B1790,三大美股走勢!$A$4:$J$495,7,FALSE)</f>
        <v>#N/A</v>
      </c>
      <c r="AF1790" s="33" t="e">
        <f>VLOOKUP($B1790,三大美股走勢!$A$4:$J$495,10,FALSE)</f>
        <v>#N/A</v>
      </c>
    </row>
    <row r="1791" spans="2:32">
      <c r="B1791" s="32">
        <v>44570</v>
      </c>
      <c r="C1791" s="33" t="e">
        <f>VLOOKUP($B1791,大盤與近月台指!$A$4:$I$499,2,FALSE)</f>
        <v>#N/A</v>
      </c>
      <c r="D1791" s="34" t="e">
        <f>VLOOKUP($B1791,大盤與近月台指!$A$4:$I$499,3,FALSE)</f>
        <v>#N/A</v>
      </c>
      <c r="E1791" s="35" t="e">
        <f>VLOOKUP($B1791,大盤與近月台指!$A$4:$I$499,4,FALSE)</f>
        <v>#N/A</v>
      </c>
      <c r="F1791" s="33" t="e">
        <f>VLOOKUP($B1791,大盤與近月台指!$A$4:$I$499,5,FALSE)</f>
        <v>#N/A</v>
      </c>
      <c r="G1791" s="49" t="e">
        <f>VLOOKUP($B1791,三大法人買賣超!$A$4:$I$500,3,FALSE)</f>
        <v>#N/A</v>
      </c>
      <c r="H1791" s="34" t="e">
        <f>VLOOKUP($B1791,三大法人買賣超!$A$4:$I$500,5,FALSE)</f>
        <v>#N/A</v>
      </c>
      <c r="I1791" s="27" t="e">
        <f>VLOOKUP($B1791,三大法人買賣超!$A$4:$I$500,7,FALSE)</f>
        <v>#N/A</v>
      </c>
      <c r="J1791" s="27" t="e">
        <f>VLOOKUP($B1791,三大法人買賣超!$A$4:$I$500,9,FALSE)</f>
        <v>#N/A</v>
      </c>
      <c r="K1791" s="37">
        <f>新台幣匯率美元指數!B1792</f>
        <v>0</v>
      </c>
      <c r="L1791" s="38">
        <f>新台幣匯率美元指數!C1792</f>
        <v>0</v>
      </c>
      <c r="M1791" s="39">
        <f>新台幣匯率美元指數!D1792</f>
        <v>0</v>
      </c>
      <c r="N1791" s="27" t="e">
        <f>VLOOKUP($B1791,外資期貨未平倉口數!$A$4:$M$499,4,FALSE)</f>
        <v>#N/A</v>
      </c>
      <c r="O1791" s="27" t="e">
        <f>VLOOKUP($B1791,外資期貨未平倉口數!$A$4:$M$499,9,FALSE)</f>
        <v>#N/A</v>
      </c>
      <c r="P1791" s="27" t="e">
        <f>VLOOKUP($B1791,外資期貨未平倉口數!$A$4:$M$499,10,FALSE)</f>
        <v>#N/A</v>
      </c>
      <c r="Q1791" s="27" t="e">
        <f>VLOOKUP($B1791,外資期貨未平倉口數!$A$4:$M$499,11,FALSE)</f>
        <v>#N/A</v>
      </c>
      <c r="R1791" s="64" t="e">
        <f>VLOOKUP($B1791,選擇權未平倉餘額!$A$4:$I$500,6,FALSE)</f>
        <v>#N/A</v>
      </c>
      <c r="S1791" s="64" t="e">
        <f>VLOOKUP($B1791,選擇權未平倉餘額!$A$4:$I$500,7,FALSE)</f>
        <v>#N/A</v>
      </c>
      <c r="T1791" s="64" t="e">
        <f>VLOOKUP($B1791,選擇權未平倉餘額!$A$4:$I$500,8,FALSE)</f>
        <v>#N/A</v>
      </c>
      <c r="U1791" s="64" t="e">
        <f>VLOOKUP($B1791,選擇權未平倉餘額!$A$4:$I$500,9,FALSE)</f>
        <v>#N/A</v>
      </c>
      <c r="V1791" s="39" t="e">
        <f>VLOOKUP($B1791,臺指選擇權P_C_Ratios!$A$4:$C$500,3,FALSE)</f>
        <v>#N/A</v>
      </c>
      <c r="W1791" s="41" t="e">
        <f>VLOOKUP($B1791,散戶多空比!$A$6:$L$500,12,FALSE)</f>
        <v>#N/A</v>
      </c>
      <c r="X1791" s="40" t="e">
        <f>VLOOKUP($B1791,期貨大額交易人未沖銷部位!$A$4:$O$499,4,FALSE)</f>
        <v>#N/A</v>
      </c>
      <c r="Y1791" s="40" t="e">
        <f>VLOOKUP($B1791,期貨大額交易人未沖銷部位!$A$4:$O$499,7,FALSE)</f>
        <v>#N/A</v>
      </c>
      <c r="Z1791" s="40" t="e">
        <f>VLOOKUP($B1791,期貨大額交易人未沖銷部位!$A$4:$O$499,10,FALSE)</f>
        <v>#N/A</v>
      </c>
      <c r="AA1791" s="40" t="e">
        <f>VLOOKUP($B1791,期貨大額交易人未沖銷部位!$A$4:$O$499,13,FALSE)</f>
        <v>#N/A</v>
      </c>
      <c r="AB1791" s="40" t="e">
        <f>VLOOKUP($B1791,期貨大額交易人未沖銷部位!$A$4:$O$499,14,FALSE)</f>
        <v>#N/A</v>
      </c>
      <c r="AC1791" s="40" t="e">
        <f>VLOOKUP($B1791,期貨大額交易人未沖銷部位!$A$4:$O$499,15,FALSE)</f>
        <v>#N/A</v>
      </c>
      <c r="AD1791" s="33" t="e">
        <f>VLOOKUP($B1791,三大美股走勢!$A$4:$J$495,4,FALSE)</f>
        <v>#N/A</v>
      </c>
      <c r="AE1791" s="33" t="e">
        <f>VLOOKUP($B1791,三大美股走勢!$A$4:$J$495,7,FALSE)</f>
        <v>#N/A</v>
      </c>
      <c r="AF1791" s="33" t="e">
        <f>VLOOKUP($B1791,三大美股走勢!$A$4:$J$495,10,FALSE)</f>
        <v>#N/A</v>
      </c>
    </row>
    <row r="1792" spans="2:32">
      <c r="B1792" s="32">
        <v>44571</v>
      </c>
      <c r="C1792" s="33" t="e">
        <f>VLOOKUP($B1792,大盤與近月台指!$A$4:$I$499,2,FALSE)</f>
        <v>#N/A</v>
      </c>
      <c r="D1792" s="34" t="e">
        <f>VLOOKUP($B1792,大盤與近月台指!$A$4:$I$499,3,FALSE)</f>
        <v>#N/A</v>
      </c>
      <c r="E1792" s="35" t="e">
        <f>VLOOKUP($B1792,大盤與近月台指!$A$4:$I$499,4,FALSE)</f>
        <v>#N/A</v>
      </c>
      <c r="F1792" s="33" t="e">
        <f>VLOOKUP($B1792,大盤與近月台指!$A$4:$I$499,5,FALSE)</f>
        <v>#N/A</v>
      </c>
      <c r="G1792" s="49" t="e">
        <f>VLOOKUP($B1792,三大法人買賣超!$A$4:$I$500,3,FALSE)</f>
        <v>#N/A</v>
      </c>
      <c r="H1792" s="34" t="e">
        <f>VLOOKUP($B1792,三大法人買賣超!$A$4:$I$500,5,FALSE)</f>
        <v>#N/A</v>
      </c>
      <c r="I1792" s="27" t="e">
        <f>VLOOKUP($B1792,三大法人買賣超!$A$4:$I$500,7,FALSE)</f>
        <v>#N/A</v>
      </c>
      <c r="J1792" s="27" t="e">
        <f>VLOOKUP($B1792,三大法人買賣超!$A$4:$I$500,9,FALSE)</f>
        <v>#N/A</v>
      </c>
      <c r="K1792" s="37">
        <f>新台幣匯率美元指數!B1793</f>
        <v>0</v>
      </c>
      <c r="L1792" s="38">
        <f>新台幣匯率美元指數!C1793</f>
        <v>0</v>
      </c>
      <c r="M1792" s="39">
        <f>新台幣匯率美元指數!D1793</f>
        <v>0</v>
      </c>
      <c r="N1792" s="27" t="e">
        <f>VLOOKUP($B1792,外資期貨未平倉口數!$A$4:$M$499,4,FALSE)</f>
        <v>#N/A</v>
      </c>
      <c r="O1792" s="27" t="e">
        <f>VLOOKUP($B1792,外資期貨未平倉口數!$A$4:$M$499,9,FALSE)</f>
        <v>#N/A</v>
      </c>
      <c r="P1792" s="27" t="e">
        <f>VLOOKUP($B1792,外資期貨未平倉口數!$A$4:$M$499,10,FALSE)</f>
        <v>#N/A</v>
      </c>
      <c r="Q1792" s="27" t="e">
        <f>VLOOKUP($B1792,外資期貨未平倉口數!$A$4:$M$499,11,FALSE)</f>
        <v>#N/A</v>
      </c>
      <c r="R1792" s="64" t="e">
        <f>VLOOKUP($B1792,選擇權未平倉餘額!$A$4:$I$500,6,FALSE)</f>
        <v>#N/A</v>
      </c>
      <c r="S1792" s="64" t="e">
        <f>VLOOKUP($B1792,選擇權未平倉餘額!$A$4:$I$500,7,FALSE)</f>
        <v>#N/A</v>
      </c>
      <c r="T1792" s="64" t="e">
        <f>VLOOKUP($B1792,選擇權未平倉餘額!$A$4:$I$500,8,FALSE)</f>
        <v>#N/A</v>
      </c>
      <c r="U1792" s="64" t="e">
        <f>VLOOKUP($B1792,選擇權未平倉餘額!$A$4:$I$500,9,FALSE)</f>
        <v>#N/A</v>
      </c>
      <c r="V1792" s="39" t="e">
        <f>VLOOKUP($B1792,臺指選擇權P_C_Ratios!$A$4:$C$500,3,FALSE)</f>
        <v>#N/A</v>
      </c>
      <c r="W1792" s="41" t="e">
        <f>VLOOKUP($B1792,散戶多空比!$A$6:$L$500,12,FALSE)</f>
        <v>#N/A</v>
      </c>
      <c r="X1792" s="40" t="e">
        <f>VLOOKUP($B1792,期貨大額交易人未沖銷部位!$A$4:$O$499,4,FALSE)</f>
        <v>#N/A</v>
      </c>
      <c r="Y1792" s="40" t="e">
        <f>VLOOKUP($B1792,期貨大額交易人未沖銷部位!$A$4:$O$499,7,FALSE)</f>
        <v>#N/A</v>
      </c>
      <c r="Z1792" s="40" t="e">
        <f>VLOOKUP($B1792,期貨大額交易人未沖銷部位!$A$4:$O$499,10,FALSE)</f>
        <v>#N/A</v>
      </c>
      <c r="AA1792" s="40" t="e">
        <f>VLOOKUP($B1792,期貨大額交易人未沖銷部位!$A$4:$O$499,13,FALSE)</f>
        <v>#N/A</v>
      </c>
      <c r="AB1792" s="40" t="e">
        <f>VLOOKUP($B1792,期貨大額交易人未沖銷部位!$A$4:$O$499,14,FALSE)</f>
        <v>#N/A</v>
      </c>
      <c r="AC1792" s="40" t="e">
        <f>VLOOKUP($B1792,期貨大額交易人未沖銷部位!$A$4:$O$499,15,FALSE)</f>
        <v>#N/A</v>
      </c>
      <c r="AD1792" s="33" t="e">
        <f>VLOOKUP($B1792,三大美股走勢!$A$4:$J$495,4,FALSE)</f>
        <v>#N/A</v>
      </c>
      <c r="AE1792" s="33" t="e">
        <f>VLOOKUP($B1792,三大美股走勢!$A$4:$J$495,7,FALSE)</f>
        <v>#N/A</v>
      </c>
      <c r="AF1792" s="33" t="e">
        <f>VLOOKUP($B1792,三大美股走勢!$A$4:$J$495,10,FALSE)</f>
        <v>#N/A</v>
      </c>
    </row>
    <row r="1793" spans="2:32">
      <c r="B1793" s="32">
        <v>44572</v>
      </c>
      <c r="C1793" s="33" t="e">
        <f>VLOOKUP($B1793,大盤與近月台指!$A$4:$I$499,2,FALSE)</f>
        <v>#N/A</v>
      </c>
      <c r="D1793" s="34" t="e">
        <f>VLOOKUP($B1793,大盤與近月台指!$A$4:$I$499,3,FALSE)</f>
        <v>#N/A</v>
      </c>
      <c r="E1793" s="35" t="e">
        <f>VLOOKUP($B1793,大盤與近月台指!$A$4:$I$499,4,FALSE)</f>
        <v>#N/A</v>
      </c>
      <c r="F1793" s="33" t="e">
        <f>VLOOKUP($B1793,大盤與近月台指!$A$4:$I$499,5,FALSE)</f>
        <v>#N/A</v>
      </c>
      <c r="G1793" s="49" t="e">
        <f>VLOOKUP($B1793,三大法人買賣超!$A$4:$I$500,3,FALSE)</f>
        <v>#N/A</v>
      </c>
      <c r="H1793" s="34" t="e">
        <f>VLOOKUP($B1793,三大法人買賣超!$A$4:$I$500,5,FALSE)</f>
        <v>#N/A</v>
      </c>
      <c r="I1793" s="27" t="e">
        <f>VLOOKUP($B1793,三大法人買賣超!$A$4:$I$500,7,FALSE)</f>
        <v>#N/A</v>
      </c>
      <c r="J1793" s="27" t="e">
        <f>VLOOKUP($B1793,三大法人買賣超!$A$4:$I$500,9,FALSE)</f>
        <v>#N/A</v>
      </c>
      <c r="K1793" s="37">
        <f>新台幣匯率美元指數!B1794</f>
        <v>0</v>
      </c>
      <c r="L1793" s="38">
        <f>新台幣匯率美元指數!C1794</f>
        <v>0</v>
      </c>
      <c r="M1793" s="39">
        <f>新台幣匯率美元指數!D1794</f>
        <v>0</v>
      </c>
      <c r="N1793" s="27" t="e">
        <f>VLOOKUP($B1793,外資期貨未平倉口數!$A$4:$M$499,4,FALSE)</f>
        <v>#N/A</v>
      </c>
      <c r="O1793" s="27" t="e">
        <f>VLOOKUP($B1793,外資期貨未平倉口數!$A$4:$M$499,9,FALSE)</f>
        <v>#N/A</v>
      </c>
      <c r="P1793" s="27" t="e">
        <f>VLOOKUP($B1793,外資期貨未平倉口數!$A$4:$M$499,10,FALSE)</f>
        <v>#N/A</v>
      </c>
      <c r="Q1793" s="27" t="e">
        <f>VLOOKUP($B1793,外資期貨未平倉口數!$A$4:$M$499,11,FALSE)</f>
        <v>#N/A</v>
      </c>
      <c r="R1793" s="64" t="e">
        <f>VLOOKUP($B1793,選擇權未平倉餘額!$A$4:$I$500,6,FALSE)</f>
        <v>#N/A</v>
      </c>
      <c r="S1793" s="64" t="e">
        <f>VLOOKUP($B1793,選擇權未平倉餘額!$A$4:$I$500,7,FALSE)</f>
        <v>#N/A</v>
      </c>
      <c r="T1793" s="64" t="e">
        <f>VLOOKUP($B1793,選擇權未平倉餘額!$A$4:$I$500,8,FALSE)</f>
        <v>#N/A</v>
      </c>
      <c r="U1793" s="64" t="e">
        <f>VLOOKUP($B1793,選擇權未平倉餘額!$A$4:$I$500,9,FALSE)</f>
        <v>#N/A</v>
      </c>
      <c r="V1793" s="39" t="e">
        <f>VLOOKUP($B1793,臺指選擇權P_C_Ratios!$A$4:$C$500,3,FALSE)</f>
        <v>#N/A</v>
      </c>
      <c r="W1793" s="41" t="e">
        <f>VLOOKUP($B1793,散戶多空比!$A$6:$L$500,12,FALSE)</f>
        <v>#N/A</v>
      </c>
      <c r="X1793" s="40" t="e">
        <f>VLOOKUP($B1793,期貨大額交易人未沖銷部位!$A$4:$O$499,4,FALSE)</f>
        <v>#N/A</v>
      </c>
      <c r="Y1793" s="40" t="e">
        <f>VLOOKUP($B1793,期貨大額交易人未沖銷部位!$A$4:$O$499,7,FALSE)</f>
        <v>#N/A</v>
      </c>
      <c r="Z1793" s="40" t="e">
        <f>VLOOKUP($B1793,期貨大額交易人未沖銷部位!$A$4:$O$499,10,FALSE)</f>
        <v>#N/A</v>
      </c>
      <c r="AA1793" s="40" t="e">
        <f>VLOOKUP($B1793,期貨大額交易人未沖銷部位!$A$4:$O$499,13,FALSE)</f>
        <v>#N/A</v>
      </c>
      <c r="AB1793" s="40" t="e">
        <f>VLOOKUP($B1793,期貨大額交易人未沖銷部位!$A$4:$O$499,14,FALSE)</f>
        <v>#N/A</v>
      </c>
      <c r="AC1793" s="40" t="e">
        <f>VLOOKUP($B1793,期貨大額交易人未沖銷部位!$A$4:$O$499,15,FALSE)</f>
        <v>#N/A</v>
      </c>
      <c r="AD1793" s="33" t="e">
        <f>VLOOKUP($B1793,三大美股走勢!$A$4:$J$495,4,FALSE)</f>
        <v>#N/A</v>
      </c>
      <c r="AE1793" s="33" t="e">
        <f>VLOOKUP($B1793,三大美股走勢!$A$4:$J$495,7,FALSE)</f>
        <v>#N/A</v>
      </c>
      <c r="AF1793" s="33" t="e">
        <f>VLOOKUP($B1793,三大美股走勢!$A$4:$J$495,10,FALSE)</f>
        <v>#N/A</v>
      </c>
    </row>
    <row r="1794" spans="2:32">
      <c r="B1794" s="32">
        <v>44573</v>
      </c>
      <c r="C1794" s="33" t="e">
        <f>VLOOKUP($B1794,大盤與近月台指!$A$4:$I$499,2,FALSE)</f>
        <v>#N/A</v>
      </c>
      <c r="D1794" s="34" t="e">
        <f>VLOOKUP($B1794,大盤與近月台指!$A$4:$I$499,3,FALSE)</f>
        <v>#N/A</v>
      </c>
      <c r="E1794" s="35" t="e">
        <f>VLOOKUP($B1794,大盤與近月台指!$A$4:$I$499,4,FALSE)</f>
        <v>#N/A</v>
      </c>
      <c r="F1794" s="33" t="e">
        <f>VLOOKUP($B1794,大盤與近月台指!$A$4:$I$499,5,FALSE)</f>
        <v>#N/A</v>
      </c>
      <c r="G1794" s="49" t="e">
        <f>VLOOKUP($B1794,三大法人買賣超!$A$4:$I$500,3,FALSE)</f>
        <v>#N/A</v>
      </c>
      <c r="H1794" s="34" t="e">
        <f>VLOOKUP($B1794,三大法人買賣超!$A$4:$I$500,5,FALSE)</f>
        <v>#N/A</v>
      </c>
      <c r="I1794" s="27" t="e">
        <f>VLOOKUP($B1794,三大法人買賣超!$A$4:$I$500,7,FALSE)</f>
        <v>#N/A</v>
      </c>
      <c r="J1794" s="27" t="e">
        <f>VLOOKUP($B1794,三大法人買賣超!$A$4:$I$500,9,FALSE)</f>
        <v>#N/A</v>
      </c>
      <c r="K1794" s="37">
        <f>新台幣匯率美元指數!B1795</f>
        <v>0</v>
      </c>
      <c r="L1794" s="38">
        <f>新台幣匯率美元指數!C1795</f>
        <v>0</v>
      </c>
      <c r="M1794" s="39">
        <f>新台幣匯率美元指數!D1795</f>
        <v>0</v>
      </c>
      <c r="N1794" s="27" t="e">
        <f>VLOOKUP($B1794,外資期貨未平倉口數!$A$4:$M$499,4,FALSE)</f>
        <v>#N/A</v>
      </c>
      <c r="O1794" s="27" t="e">
        <f>VLOOKUP($B1794,外資期貨未平倉口數!$A$4:$M$499,9,FALSE)</f>
        <v>#N/A</v>
      </c>
      <c r="P1794" s="27" t="e">
        <f>VLOOKUP($B1794,外資期貨未平倉口數!$A$4:$M$499,10,FALSE)</f>
        <v>#N/A</v>
      </c>
      <c r="Q1794" s="27" t="e">
        <f>VLOOKUP($B1794,外資期貨未平倉口數!$A$4:$M$499,11,FALSE)</f>
        <v>#N/A</v>
      </c>
      <c r="R1794" s="64" t="e">
        <f>VLOOKUP($B1794,選擇權未平倉餘額!$A$4:$I$500,6,FALSE)</f>
        <v>#N/A</v>
      </c>
      <c r="S1794" s="64" t="e">
        <f>VLOOKUP($B1794,選擇權未平倉餘額!$A$4:$I$500,7,FALSE)</f>
        <v>#N/A</v>
      </c>
      <c r="T1794" s="64" t="e">
        <f>VLOOKUP($B1794,選擇權未平倉餘額!$A$4:$I$500,8,FALSE)</f>
        <v>#N/A</v>
      </c>
      <c r="U1794" s="64" t="e">
        <f>VLOOKUP($B1794,選擇權未平倉餘額!$A$4:$I$500,9,FALSE)</f>
        <v>#N/A</v>
      </c>
      <c r="V1794" s="39" t="e">
        <f>VLOOKUP($B1794,臺指選擇權P_C_Ratios!$A$4:$C$500,3,FALSE)</f>
        <v>#N/A</v>
      </c>
      <c r="W1794" s="41" t="e">
        <f>VLOOKUP($B1794,散戶多空比!$A$6:$L$500,12,FALSE)</f>
        <v>#N/A</v>
      </c>
      <c r="X1794" s="40" t="e">
        <f>VLOOKUP($B1794,期貨大額交易人未沖銷部位!$A$4:$O$499,4,FALSE)</f>
        <v>#N/A</v>
      </c>
      <c r="Y1794" s="40" t="e">
        <f>VLOOKUP($B1794,期貨大額交易人未沖銷部位!$A$4:$O$499,7,FALSE)</f>
        <v>#N/A</v>
      </c>
      <c r="Z1794" s="40" t="e">
        <f>VLOOKUP($B1794,期貨大額交易人未沖銷部位!$A$4:$O$499,10,FALSE)</f>
        <v>#N/A</v>
      </c>
      <c r="AA1794" s="40" t="e">
        <f>VLOOKUP($B1794,期貨大額交易人未沖銷部位!$A$4:$O$499,13,FALSE)</f>
        <v>#N/A</v>
      </c>
      <c r="AB1794" s="40" t="e">
        <f>VLOOKUP($B1794,期貨大額交易人未沖銷部位!$A$4:$O$499,14,FALSE)</f>
        <v>#N/A</v>
      </c>
      <c r="AC1794" s="40" t="e">
        <f>VLOOKUP($B1794,期貨大額交易人未沖銷部位!$A$4:$O$499,15,FALSE)</f>
        <v>#N/A</v>
      </c>
      <c r="AD1794" s="33" t="e">
        <f>VLOOKUP($B1794,三大美股走勢!$A$4:$J$495,4,FALSE)</f>
        <v>#N/A</v>
      </c>
      <c r="AE1794" s="33" t="e">
        <f>VLOOKUP($B1794,三大美股走勢!$A$4:$J$495,7,FALSE)</f>
        <v>#N/A</v>
      </c>
      <c r="AF1794" s="33" t="e">
        <f>VLOOKUP($B1794,三大美股走勢!$A$4:$J$495,10,FALSE)</f>
        <v>#N/A</v>
      </c>
    </row>
    <row r="1795" spans="2:32">
      <c r="B1795" s="32">
        <v>44574</v>
      </c>
      <c r="C1795" s="33" t="e">
        <f>VLOOKUP($B1795,大盤與近月台指!$A$4:$I$499,2,FALSE)</f>
        <v>#N/A</v>
      </c>
      <c r="D1795" s="34" t="e">
        <f>VLOOKUP($B1795,大盤與近月台指!$A$4:$I$499,3,FALSE)</f>
        <v>#N/A</v>
      </c>
      <c r="E1795" s="35" t="e">
        <f>VLOOKUP($B1795,大盤與近月台指!$A$4:$I$499,4,FALSE)</f>
        <v>#N/A</v>
      </c>
      <c r="F1795" s="33" t="e">
        <f>VLOOKUP($B1795,大盤與近月台指!$A$4:$I$499,5,FALSE)</f>
        <v>#N/A</v>
      </c>
      <c r="G1795" s="49" t="e">
        <f>VLOOKUP($B1795,三大法人買賣超!$A$4:$I$500,3,FALSE)</f>
        <v>#N/A</v>
      </c>
      <c r="H1795" s="34" t="e">
        <f>VLOOKUP($B1795,三大法人買賣超!$A$4:$I$500,5,FALSE)</f>
        <v>#N/A</v>
      </c>
      <c r="I1795" s="27" t="e">
        <f>VLOOKUP($B1795,三大法人買賣超!$A$4:$I$500,7,FALSE)</f>
        <v>#N/A</v>
      </c>
      <c r="J1795" s="27" t="e">
        <f>VLOOKUP($B1795,三大法人買賣超!$A$4:$I$500,9,FALSE)</f>
        <v>#N/A</v>
      </c>
      <c r="K1795" s="37">
        <f>新台幣匯率美元指數!B1796</f>
        <v>0</v>
      </c>
      <c r="L1795" s="38">
        <f>新台幣匯率美元指數!C1796</f>
        <v>0</v>
      </c>
      <c r="M1795" s="39">
        <f>新台幣匯率美元指數!D1796</f>
        <v>0</v>
      </c>
      <c r="N1795" s="27" t="e">
        <f>VLOOKUP($B1795,外資期貨未平倉口數!$A$4:$M$499,4,FALSE)</f>
        <v>#N/A</v>
      </c>
      <c r="O1795" s="27" t="e">
        <f>VLOOKUP($B1795,外資期貨未平倉口數!$A$4:$M$499,9,FALSE)</f>
        <v>#N/A</v>
      </c>
      <c r="P1795" s="27" t="e">
        <f>VLOOKUP($B1795,外資期貨未平倉口數!$A$4:$M$499,10,FALSE)</f>
        <v>#N/A</v>
      </c>
      <c r="Q1795" s="27" t="e">
        <f>VLOOKUP($B1795,外資期貨未平倉口數!$A$4:$M$499,11,FALSE)</f>
        <v>#N/A</v>
      </c>
      <c r="R1795" s="64" t="e">
        <f>VLOOKUP($B1795,選擇權未平倉餘額!$A$4:$I$500,6,FALSE)</f>
        <v>#N/A</v>
      </c>
      <c r="S1795" s="64" t="e">
        <f>VLOOKUP($B1795,選擇權未平倉餘額!$A$4:$I$500,7,FALSE)</f>
        <v>#N/A</v>
      </c>
      <c r="T1795" s="64" t="e">
        <f>VLOOKUP($B1795,選擇權未平倉餘額!$A$4:$I$500,8,FALSE)</f>
        <v>#N/A</v>
      </c>
      <c r="U1795" s="64" t="e">
        <f>VLOOKUP($B1795,選擇權未平倉餘額!$A$4:$I$500,9,FALSE)</f>
        <v>#N/A</v>
      </c>
      <c r="V1795" s="39" t="e">
        <f>VLOOKUP($B1795,臺指選擇權P_C_Ratios!$A$4:$C$500,3,FALSE)</f>
        <v>#N/A</v>
      </c>
      <c r="W1795" s="41" t="e">
        <f>VLOOKUP($B1795,散戶多空比!$A$6:$L$500,12,FALSE)</f>
        <v>#N/A</v>
      </c>
      <c r="X1795" s="40" t="e">
        <f>VLOOKUP($B1795,期貨大額交易人未沖銷部位!$A$4:$O$499,4,FALSE)</f>
        <v>#N/A</v>
      </c>
      <c r="Y1795" s="40" t="e">
        <f>VLOOKUP($B1795,期貨大額交易人未沖銷部位!$A$4:$O$499,7,FALSE)</f>
        <v>#N/A</v>
      </c>
      <c r="Z1795" s="40" t="e">
        <f>VLOOKUP($B1795,期貨大額交易人未沖銷部位!$A$4:$O$499,10,FALSE)</f>
        <v>#N/A</v>
      </c>
      <c r="AA1795" s="40" t="e">
        <f>VLOOKUP($B1795,期貨大額交易人未沖銷部位!$A$4:$O$499,13,FALSE)</f>
        <v>#N/A</v>
      </c>
      <c r="AB1795" s="40" t="e">
        <f>VLOOKUP($B1795,期貨大額交易人未沖銷部位!$A$4:$O$499,14,FALSE)</f>
        <v>#N/A</v>
      </c>
      <c r="AC1795" s="40" t="e">
        <f>VLOOKUP($B1795,期貨大額交易人未沖銷部位!$A$4:$O$499,15,FALSE)</f>
        <v>#N/A</v>
      </c>
      <c r="AD1795" s="33" t="e">
        <f>VLOOKUP($B1795,三大美股走勢!$A$4:$J$495,4,FALSE)</f>
        <v>#N/A</v>
      </c>
      <c r="AE1795" s="33" t="e">
        <f>VLOOKUP($B1795,三大美股走勢!$A$4:$J$495,7,FALSE)</f>
        <v>#N/A</v>
      </c>
      <c r="AF1795" s="33" t="e">
        <f>VLOOKUP($B1795,三大美股走勢!$A$4:$J$495,10,FALSE)</f>
        <v>#N/A</v>
      </c>
    </row>
    <row r="1796" spans="2:32">
      <c r="B1796" s="32">
        <v>44575</v>
      </c>
      <c r="C1796" s="33" t="e">
        <f>VLOOKUP($B1796,大盤與近月台指!$A$4:$I$499,2,FALSE)</f>
        <v>#N/A</v>
      </c>
      <c r="D1796" s="34" t="e">
        <f>VLOOKUP($B1796,大盤與近月台指!$A$4:$I$499,3,FALSE)</f>
        <v>#N/A</v>
      </c>
      <c r="E1796" s="35" t="e">
        <f>VLOOKUP($B1796,大盤與近月台指!$A$4:$I$499,4,FALSE)</f>
        <v>#N/A</v>
      </c>
      <c r="F1796" s="33" t="e">
        <f>VLOOKUP($B1796,大盤與近月台指!$A$4:$I$499,5,FALSE)</f>
        <v>#N/A</v>
      </c>
      <c r="G1796" s="49" t="e">
        <f>VLOOKUP($B1796,三大法人買賣超!$A$4:$I$500,3,FALSE)</f>
        <v>#N/A</v>
      </c>
      <c r="H1796" s="34" t="e">
        <f>VLOOKUP($B1796,三大法人買賣超!$A$4:$I$500,5,FALSE)</f>
        <v>#N/A</v>
      </c>
      <c r="I1796" s="27" t="e">
        <f>VLOOKUP($B1796,三大法人買賣超!$A$4:$I$500,7,FALSE)</f>
        <v>#N/A</v>
      </c>
      <c r="J1796" s="27" t="e">
        <f>VLOOKUP($B1796,三大法人買賣超!$A$4:$I$500,9,FALSE)</f>
        <v>#N/A</v>
      </c>
      <c r="K1796" s="37">
        <f>新台幣匯率美元指數!B1797</f>
        <v>0</v>
      </c>
      <c r="L1796" s="38">
        <f>新台幣匯率美元指數!C1797</f>
        <v>0</v>
      </c>
      <c r="M1796" s="39">
        <f>新台幣匯率美元指數!D1797</f>
        <v>0</v>
      </c>
      <c r="N1796" s="27" t="e">
        <f>VLOOKUP($B1796,外資期貨未平倉口數!$A$4:$M$499,4,FALSE)</f>
        <v>#N/A</v>
      </c>
      <c r="O1796" s="27" t="e">
        <f>VLOOKUP($B1796,外資期貨未平倉口數!$A$4:$M$499,9,FALSE)</f>
        <v>#N/A</v>
      </c>
      <c r="P1796" s="27" t="e">
        <f>VLOOKUP($B1796,外資期貨未平倉口數!$A$4:$M$499,10,FALSE)</f>
        <v>#N/A</v>
      </c>
      <c r="Q1796" s="27" t="e">
        <f>VLOOKUP($B1796,外資期貨未平倉口數!$A$4:$M$499,11,FALSE)</f>
        <v>#N/A</v>
      </c>
      <c r="R1796" s="64" t="e">
        <f>VLOOKUP($B1796,選擇權未平倉餘額!$A$4:$I$500,6,FALSE)</f>
        <v>#N/A</v>
      </c>
      <c r="S1796" s="64" t="e">
        <f>VLOOKUP($B1796,選擇權未平倉餘額!$A$4:$I$500,7,FALSE)</f>
        <v>#N/A</v>
      </c>
      <c r="T1796" s="64" t="e">
        <f>VLOOKUP($B1796,選擇權未平倉餘額!$A$4:$I$500,8,FALSE)</f>
        <v>#N/A</v>
      </c>
      <c r="U1796" s="64" t="e">
        <f>VLOOKUP($B1796,選擇權未平倉餘額!$A$4:$I$500,9,FALSE)</f>
        <v>#N/A</v>
      </c>
      <c r="V1796" s="39" t="e">
        <f>VLOOKUP($B1796,臺指選擇權P_C_Ratios!$A$4:$C$500,3,FALSE)</f>
        <v>#N/A</v>
      </c>
      <c r="W1796" s="41" t="e">
        <f>VLOOKUP($B1796,散戶多空比!$A$6:$L$500,12,FALSE)</f>
        <v>#N/A</v>
      </c>
      <c r="X1796" s="40" t="e">
        <f>VLOOKUP($B1796,期貨大額交易人未沖銷部位!$A$4:$O$499,4,FALSE)</f>
        <v>#N/A</v>
      </c>
      <c r="Y1796" s="40" t="e">
        <f>VLOOKUP($B1796,期貨大額交易人未沖銷部位!$A$4:$O$499,7,FALSE)</f>
        <v>#N/A</v>
      </c>
      <c r="Z1796" s="40" t="e">
        <f>VLOOKUP($B1796,期貨大額交易人未沖銷部位!$A$4:$O$499,10,FALSE)</f>
        <v>#N/A</v>
      </c>
      <c r="AA1796" s="40" t="e">
        <f>VLOOKUP($B1796,期貨大額交易人未沖銷部位!$A$4:$O$499,13,FALSE)</f>
        <v>#N/A</v>
      </c>
      <c r="AB1796" s="40" t="e">
        <f>VLOOKUP($B1796,期貨大額交易人未沖銷部位!$A$4:$O$499,14,FALSE)</f>
        <v>#N/A</v>
      </c>
      <c r="AC1796" s="40" t="e">
        <f>VLOOKUP($B1796,期貨大額交易人未沖銷部位!$A$4:$O$499,15,FALSE)</f>
        <v>#N/A</v>
      </c>
      <c r="AD1796" s="33" t="e">
        <f>VLOOKUP($B1796,三大美股走勢!$A$4:$J$495,4,FALSE)</f>
        <v>#N/A</v>
      </c>
      <c r="AE1796" s="33" t="e">
        <f>VLOOKUP($B1796,三大美股走勢!$A$4:$J$495,7,FALSE)</f>
        <v>#N/A</v>
      </c>
      <c r="AF1796" s="33" t="e">
        <f>VLOOKUP($B1796,三大美股走勢!$A$4:$J$495,10,FALSE)</f>
        <v>#N/A</v>
      </c>
    </row>
    <row r="1797" spans="2:32">
      <c r="B1797" s="32">
        <v>44576</v>
      </c>
      <c r="C1797" s="33" t="e">
        <f>VLOOKUP($B1797,大盤與近月台指!$A$4:$I$499,2,FALSE)</f>
        <v>#N/A</v>
      </c>
      <c r="D1797" s="34" t="e">
        <f>VLOOKUP($B1797,大盤與近月台指!$A$4:$I$499,3,FALSE)</f>
        <v>#N/A</v>
      </c>
      <c r="E1797" s="35" t="e">
        <f>VLOOKUP($B1797,大盤與近月台指!$A$4:$I$499,4,FALSE)</f>
        <v>#N/A</v>
      </c>
      <c r="F1797" s="33" t="e">
        <f>VLOOKUP($B1797,大盤與近月台指!$A$4:$I$499,5,FALSE)</f>
        <v>#N/A</v>
      </c>
      <c r="G1797" s="49" t="e">
        <f>VLOOKUP($B1797,三大法人買賣超!$A$4:$I$500,3,FALSE)</f>
        <v>#N/A</v>
      </c>
      <c r="H1797" s="34" t="e">
        <f>VLOOKUP($B1797,三大法人買賣超!$A$4:$I$500,5,FALSE)</f>
        <v>#N/A</v>
      </c>
      <c r="I1797" s="27" t="e">
        <f>VLOOKUP($B1797,三大法人買賣超!$A$4:$I$500,7,FALSE)</f>
        <v>#N/A</v>
      </c>
      <c r="J1797" s="27" t="e">
        <f>VLOOKUP($B1797,三大法人買賣超!$A$4:$I$500,9,FALSE)</f>
        <v>#N/A</v>
      </c>
      <c r="K1797" s="37">
        <f>新台幣匯率美元指數!B1798</f>
        <v>0</v>
      </c>
      <c r="L1797" s="38">
        <f>新台幣匯率美元指數!C1798</f>
        <v>0</v>
      </c>
      <c r="M1797" s="39">
        <f>新台幣匯率美元指數!D1798</f>
        <v>0</v>
      </c>
      <c r="N1797" s="27" t="e">
        <f>VLOOKUP($B1797,外資期貨未平倉口數!$A$4:$M$499,4,FALSE)</f>
        <v>#N/A</v>
      </c>
      <c r="O1797" s="27" t="e">
        <f>VLOOKUP($B1797,外資期貨未平倉口數!$A$4:$M$499,9,FALSE)</f>
        <v>#N/A</v>
      </c>
      <c r="P1797" s="27" t="e">
        <f>VLOOKUP($B1797,外資期貨未平倉口數!$A$4:$M$499,10,FALSE)</f>
        <v>#N/A</v>
      </c>
      <c r="Q1797" s="27" t="e">
        <f>VLOOKUP($B1797,外資期貨未平倉口數!$A$4:$M$499,11,FALSE)</f>
        <v>#N/A</v>
      </c>
      <c r="R1797" s="64" t="e">
        <f>VLOOKUP($B1797,選擇權未平倉餘額!$A$4:$I$500,6,FALSE)</f>
        <v>#N/A</v>
      </c>
      <c r="S1797" s="64" t="e">
        <f>VLOOKUP($B1797,選擇權未平倉餘額!$A$4:$I$500,7,FALSE)</f>
        <v>#N/A</v>
      </c>
      <c r="T1797" s="64" t="e">
        <f>VLOOKUP($B1797,選擇權未平倉餘額!$A$4:$I$500,8,FALSE)</f>
        <v>#N/A</v>
      </c>
      <c r="U1797" s="64" t="e">
        <f>VLOOKUP($B1797,選擇權未平倉餘額!$A$4:$I$500,9,FALSE)</f>
        <v>#N/A</v>
      </c>
      <c r="V1797" s="39" t="e">
        <f>VLOOKUP($B1797,臺指選擇權P_C_Ratios!$A$4:$C$500,3,FALSE)</f>
        <v>#N/A</v>
      </c>
      <c r="W1797" s="41" t="e">
        <f>VLOOKUP($B1797,散戶多空比!$A$6:$L$500,12,FALSE)</f>
        <v>#N/A</v>
      </c>
      <c r="X1797" s="40" t="e">
        <f>VLOOKUP($B1797,期貨大額交易人未沖銷部位!$A$4:$O$499,4,FALSE)</f>
        <v>#N/A</v>
      </c>
      <c r="Y1797" s="40" t="e">
        <f>VLOOKUP($B1797,期貨大額交易人未沖銷部位!$A$4:$O$499,7,FALSE)</f>
        <v>#N/A</v>
      </c>
      <c r="Z1797" s="40" t="e">
        <f>VLOOKUP($B1797,期貨大額交易人未沖銷部位!$A$4:$O$499,10,FALSE)</f>
        <v>#N/A</v>
      </c>
      <c r="AA1797" s="40" t="e">
        <f>VLOOKUP($B1797,期貨大額交易人未沖銷部位!$A$4:$O$499,13,FALSE)</f>
        <v>#N/A</v>
      </c>
      <c r="AB1797" s="40" t="e">
        <f>VLOOKUP($B1797,期貨大額交易人未沖銷部位!$A$4:$O$499,14,FALSE)</f>
        <v>#N/A</v>
      </c>
      <c r="AC1797" s="40" t="e">
        <f>VLOOKUP($B1797,期貨大額交易人未沖銷部位!$A$4:$O$499,15,FALSE)</f>
        <v>#N/A</v>
      </c>
      <c r="AD1797" s="33" t="e">
        <f>VLOOKUP($B1797,三大美股走勢!$A$4:$J$495,4,FALSE)</f>
        <v>#N/A</v>
      </c>
      <c r="AE1797" s="33" t="e">
        <f>VLOOKUP($B1797,三大美股走勢!$A$4:$J$495,7,FALSE)</f>
        <v>#N/A</v>
      </c>
      <c r="AF1797" s="33" t="e">
        <f>VLOOKUP($B1797,三大美股走勢!$A$4:$J$495,10,FALSE)</f>
        <v>#N/A</v>
      </c>
    </row>
    <row r="1798" spans="2:32">
      <c r="B1798" s="32">
        <v>44577</v>
      </c>
      <c r="C1798" s="33" t="e">
        <f>VLOOKUP($B1798,大盤與近月台指!$A$4:$I$499,2,FALSE)</f>
        <v>#N/A</v>
      </c>
      <c r="D1798" s="34" t="e">
        <f>VLOOKUP($B1798,大盤與近月台指!$A$4:$I$499,3,FALSE)</f>
        <v>#N/A</v>
      </c>
      <c r="E1798" s="35" t="e">
        <f>VLOOKUP($B1798,大盤與近月台指!$A$4:$I$499,4,FALSE)</f>
        <v>#N/A</v>
      </c>
      <c r="F1798" s="33" t="e">
        <f>VLOOKUP($B1798,大盤與近月台指!$A$4:$I$499,5,FALSE)</f>
        <v>#N/A</v>
      </c>
      <c r="G1798" s="49" t="e">
        <f>VLOOKUP($B1798,三大法人買賣超!$A$4:$I$500,3,FALSE)</f>
        <v>#N/A</v>
      </c>
      <c r="H1798" s="34" t="e">
        <f>VLOOKUP($B1798,三大法人買賣超!$A$4:$I$500,5,FALSE)</f>
        <v>#N/A</v>
      </c>
      <c r="I1798" s="27" t="e">
        <f>VLOOKUP($B1798,三大法人買賣超!$A$4:$I$500,7,FALSE)</f>
        <v>#N/A</v>
      </c>
      <c r="J1798" s="27" t="e">
        <f>VLOOKUP($B1798,三大法人買賣超!$A$4:$I$500,9,FALSE)</f>
        <v>#N/A</v>
      </c>
      <c r="K1798" s="37">
        <f>新台幣匯率美元指數!B1799</f>
        <v>0</v>
      </c>
      <c r="L1798" s="38">
        <f>新台幣匯率美元指數!C1799</f>
        <v>0</v>
      </c>
      <c r="M1798" s="39">
        <f>新台幣匯率美元指數!D1799</f>
        <v>0</v>
      </c>
      <c r="N1798" s="27" t="e">
        <f>VLOOKUP($B1798,外資期貨未平倉口數!$A$4:$M$499,4,FALSE)</f>
        <v>#N/A</v>
      </c>
      <c r="O1798" s="27" t="e">
        <f>VLOOKUP($B1798,外資期貨未平倉口數!$A$4:$M$499,9,FALSE)</f>
        <v>#N/A</v>
      </c>
      <c r="P1798" s="27" t="e">
        <f>VLOOKUP($B1798,外資期貨未平倉口數!$A$4:$M$499,10,FALSE)</f>
        <v>#N/A</v>
      </c>
      <c r="Q1798" s="27" t="e">
        <f>VLOOKUP($B1798,外資期貨未平倉口數!$A$4:$M$499,11,FALSE)</f>
        <v>#N/A</v>
      </c>
      <c r="R1798" s="64" t="e">
        <f>VLOOKUP($B1798,選擇權未平倉餘額!$A$4:$I$500,6,FALSE)</f>
        <v>#N/A</v>
      </c>
      <c r="S1798" s="64" t="e">
        <f>VLOOKUP($B1798,選擇權未平倉餘額!$A$4:$I$500,7,FALSE)</f>
        <v>#N/A</v>
      </c>
      <c r="T1798" s="64" t="e">
        <f>VLOOKUP($B1798,選擇權未平倉餘額!$A$4:$I$500,8,FALSE)</f>
        <v>#N/A</v>
      </c>
      <c r="U1798" s="64" t="e">
        <f>VLOOKUP($B1798,選擇權未平倉餘額!$A$4:$I$500,9,FALSE)</f>
        <v>#N/A</v>
      </c>
      <c r="V1798" s="39" t="e">
        <f>VLOOKUP($B1798,臺指選擇權P_C_Ratios!$A$4:$C$500,3,FALSE)</f>
        <v>#N/A</v>
      </c>
      <c r="W1798" s="41" t="e">
        <f>VLOOKUP($B1798,散戶多空比!$A$6:$L$500,12,FALSE)</f>
        <v>#N/A</v>
      </c>
      <c r="X1798" s="40" t="e">
        <f>VLOOKUP($B1798,期貨大額交易人未沖銷部位!$A$4:$O$499,4,FALSE)</f>
        <v>#N/A</v>
      </c>
      <c r="Y1798" s="40" t="e">
        <f>VLOOKUP($B1798,期貨大額交易人未沖銷部位!$A$4:$O$499,7,FALSE)</f>
        <v>#N/A</v>
      </c>
      <c r="Z1798" s="40" t="e">
        <f>VLOOKUP($B1798,期貨大額交易人未沖銷部位!$A$4:$O$499,10,FALSE)</f>
        <v>#N/A</v>
      </c>
      <c r="AA1798" s="40" t="e">
        <f>VLOOKUP($B1798,期貨大額交易人未沖銷部位!$A$4:$O$499,13,FALSE)</f>
        <v>#N/A</v>
      </c>
      <c r="AB1798" s="40" t="e">
        <f>VLOOKUP($B1798,期貨大額交易人未沖銷部位!$A$4:$O$499,14,FALSE)</f>
        <v>#N/A</v>
      </c>
      <c r="AC1798" s="40" t="e">
        <f>VLOOKUP($B1798,期貨大額交易人未沖銷部位!$A$4:$O$499,15,FALSE)</f>
        <v>#N/A</v>
      </c>
      <c r="AD1798" s="33" t="e">
        <f>VLOOKUP($B1798,三大美股走勢!$A$4:$J$495,4,FALSE)</f>
        <v>#N/A</v>
      </c>
      <c r="AE1798" s="33" t="e">
        <f>VLOOKUP($B1798,三大美股走勢!$A$4:$J$495,7,FALSE)</f>
        <v>#N/A</v>
      </c>
      <c r="AF1798" s="33" t="e">
        <f>VLOOKUP($B1798,三大美股走勢!$A$4:$J$495,10,FALSE)</f>
        <v>#N/A</v>
      </c>
    </row>
    <row r="1799" spans="2:32">
      <c r="B1799" s="32">
        <v>44578</v>
      </c>
      <c r="C1799" s="33" t="e">
        <f>VLOOKUP($B1799,大盤與近月台指!$A$4:$I$499,2,FALSE)</f>
        <v>#N/A</v>
      </c>
      <c r="D1799" s="34" t="e">
        <f>VLOOKUP($B1799,大盤與近月台指!$A$4:$I$499,3,FALSE)</f>
        <v>#N/A</v>
      </c>
      <c r="E1799" s="35" t="e">
        <f>VLOOKUP($B1799,大盤與近月台指!$A$4:$I$499,4,FALSE)</f>
        <v>#N/A</v>
      </c>
      <c r="F1799" s="33" t="e">
        <f>VLOOKUP($B1799,大盤與近月台指!$A$4:$I$499,5,FALSE)</f>
        <v>#N/A</v>
      </c>
      <c r="G1799" s="49" t="e">
        <f>VLOOKUP($B1799,三大法人買賣超!$A$4:$I$500,3,FALSE)</f>
        <v>#N/A</v>
      </c>
      <c r="H1799" s="34" t="e">
        <f>VLOOKUP($B1799,三大法人買賣超!$A$4:$I$500,5,FALSE)</f>
        <v>#N/A</v>
      </c>
      <c r="I1799" s="27" t="e">
        <f>VLOOKUP($B1799,三大法人買賣超!$A$4:$I$500,7,FALSE)</f>
        <v>#N/A</v>
      </c>
      <c r="J1799" s="27" t="e">
        <f>VLOOKUP($B1799,三大法人買賣超!$A$4:$I$500,9,FALSE)</f>
        <v>#N/A</v>
      </c>
      <c r="K1799" s="37">
        <f>新台幣匯率美元指數!B1800</f>
        <v>0</v>
      </c>
      <c r="L1799" s="38">
        <f>新台幣匯率美元指數!C1800</f>
        <v>0</v>
      </c>
      <c r="M1799" s="39">
        <f>新台幣匯率美元指數!D1800</f>
        <v>0</v>
      </c>
      <c r="N1799" s="27" t="e">
        <f>VLOOKUP($B1799,外資期貨未平倉口數!$A$4:$M$499,4,FALSE)</f>
        <v>#N/A</v>
      </c>
      <c r="O1799" s="27" t="e">
        <f>VLOOKUP($B1799,外資期貨未平倉口數!$A$4:$M$499,9,FALSE)</f>
        <v>#N/A</v>
      </c>
      <c r="P1799" s="27" t="e">
        <f>VLOOKUP($B1799,外資期貨未平倉口數!$A$4:$M$499,10,FALSE)</f>
        <v>#N/A</v>
      </c>
      <c r="Q1799" s="27" t="e">
        <f>VLOOKUP($B1799,外資期貨未平倉口數!$A$4:$M$499,11,FALSE)</f>
        <v>#N/A</v>
      </c>
      <c r="R1799" s="64" t="e">
        <f>VLOOKUP($B1799,選擇權未平倉餘額!$A$4:$I$500,6,FALSE)</f>
        <v>#N/A</v>
      </c>
      <c r="S1799" s="64" t="e">
        <f>VLOOKUP($B1799,選擇權未平倉餘額!$A$4:$I$500,7,FALSE)</f>
        <v>#N/A</v>
      </c>
      <c r="T1799" s="64" t="e">
        <f>VLOOKUP($B1799,選擇權未平倉餘額!$A$4:$I$500,8,FALSE)</f>
        <v>#N/A</v>
      </c>
      <c r="U1799" s="64" t="e">
        <f>VLOOKUP($B1799,選擇權未平倉餘額!$A$4:$I$500,9,FALSE)</f>
        <v>#N/A</v>
      </c>
      <c r="V1799" s="39" t="e">
        <f>VLOOKUP($B1799,臺指選擇權P_C_Ratios!$A$4:$C$500,3,FALSE)</f>
        <v>#N/A</v>
      </c>
      <c r="W1799" s="41" t="e">
        <f>VLOOKUP($B1799,散戶多空比!$A$6:$L$500,12,FALSE)</f>
        <v>#N/A</v>
      </c>
      <c r="X1799" s="40" t="e">
        <f>VLOOKUP($B1799,期貨大額交易人未沖銷部位!$A$4:$O$499,4,FALSE)</f>
        <v>#N/A</v>
      </c>
      <c r="Y1799" s="40" t="e">
        <f>VLOOKUP($B1799,期貨大額交易人未沖銷部位!$A$4:$O$499,7,FALSE)</f>
        <v>#N/A</v>
      </c>
      <c r="Z1799" s="40" t="e">
        <f>VLOOKUP($B1799,期貨大額交易人未沖銷部位!$A$4:$O$499,10,FALSE)</f>
        <v>#N/A</v>
      </c>
      <c r="AA1799" s="40" t="e">
        <f>VLOOKUP($B1799,期貨大額交易人未沖銷部位!$A$4:$O$499,13,FALSE)</f>
        <v>#N/A</v>
      </c>
      <c r="AB1799" s="40" t="e">
        <f>VLOOKUP($B1799,期貨大額交易人未沖銷部位!$A$4:$O$499,14,FALSE)</f>
        <v>#N/A</v>
      </c>
      <c r="AC1799" s="40" t="e">
        <f>VLOOKUP($B1799,期貨大額交易人未沖銷部位!$A$4:$O$499,15,FALSE)</f>
        <v>#N/A</v>
      </c>
      <c r="AD1799" s="33" t="e">
        <f>VLOOKUP($B1799,三大美股走勢!$A$4:$J$495,4,FALSE)</f>
        <v>#N/A</v>
      </c>
      <c r="AE1799" s="33" t="e">
        <f>VLOOKUP($B1799,三大美股走勢!$A$4:$J$495,7,FALSE)</f>
        <v>#N/A</v>
      </c>
      <c r="AF1799" s="33" t="e">
        <f>VLOOKUP($B1799,三大美股走勢!$A$4:$J$495,10,FALSE)</f>
        <v>#N/A</v>
      </c>
    </row>
    <row r="1800" spans="2:32">
      <c r="B1800" s="32">
        <v>44579</v>
      </c>
      <c r="C1800" s="33" t="e">
        <f>VLOOKUP($B1800,大盤與近月台指!$A$4:$I$499,2,FALSE)</f>
        <v>#N/A</v>
      </c>
      <c r="D1800" s="34" t="e">
        <f>VLOOKUP($B1800,大盤與近月台指!$A$4:$I$499,3,FALSE)</f>
        <v>#N/A</v>
      </c>
      <c r="E1800" s="35" t="e">
        <f>VLOOKUP($B1800,大盤與近月台指!$A$4:$I$499,4,FALSE)</f>
        <v>#N/A</v>
      </c>
      <c r="F1800" s="33" t="e">
        <f>VLOOKUP($B1800,大盤與近月台指!$A$4:$I$499,5,FALSE)</f>
        <v>#N/A</v>
      </c>
      <c r="G1800" s="49" t="e">
        <f>VLOOKUP($B1800,三大法人買賣超!$A$4:$I$500,3,FALSE)</f>
        <v>#N/A</v>
      </c>
      <c r="H1800" s="34" t="e">
        <f>VLOOKUP($B1800,三大法人買賣超!$A$4:$I$500,5,FALSE)</f>
        <v>#N/A</v>
      </c>
      <c r="I1800" s="27" t="e">
        <f>VLOOKUP($B1800,三大法人買賣超!$A$4:$I$500,7,FALSE)</f>
        <v>#N/A</v>
      </c>
      <c r="J1800" s="27" t="e">
        <f>VLOOKUP($B1800,三大法人買賣超!$A$4:$I$500,9,FALSE)</f>
        <v>#N/A</v>
      </c>
      <c r="K1800" s="37">
        <f>新台幣匯率美元指數!B1801</f>
        <v>0</v>
      </c>
      <c r="L1800" s="38">
        <f>新台幣匯率美元指數!C1801</f>
        <v>0</v>
      </c>
      <c r="M1800" s="39">
        <f>新台幣匯率美元指數!D1801</f>
        <v>0</v>
      </c>
      <c r="N1800" s="27" t="e">
        <f>VLOOKUP($B1800,外資期貨未平倉口數!$A$4:$M$499,4,FALSE)</f>
        <v>#N/A</v>
      </c>
      <c r="O1800" s="27" t="e">
        <f>VLOOKUP($B1800,外資期貨未平倉口數!$A$4:$M$499,9,FALSE)</f>
        <v>#N/A</v>
      </c>
      <c r="P1800" s="27" t="e">
        <f>VLOOKUP($B1800,外資期貨未平倉口數!$A$4:$M$499,10,FALSE)</f>
        <v>#N/A</v>
      </c>
      <c r="Q1800" s="27" t="e">
        <f>VLOOKUP($B1800,外資期貨未平倉口數!$A$4:$M$499,11,FALSE)</f>
        <v>#N/A</v>
      </c>
      <c r="R1800" s="64" t="e">
        <f>VLOOKUP($B1800,選擇權未平倉餘額!$A$4:$I$500,6,FALSE)</f>
        <v>#N/A</v>
      </c>
      <c r="S1800" s="64" t="e">
        <f>VLOOKUP($B1800,選擇權未平倉餘額!$A$4:$I$500,7,FALSE)</f>
        <v>#N/A</v>
      </c>
      <c r="T1800" s="64" t="e">
        <f>VLOOKUP($B1800,選擇權未平倉餘額!$A$4:$I$500,8,FALSE)</f>
        <v>#N/A</v>
      </c>
      <c r="U1800" s="64" t="e">
        <f>VLOOKUP($B1800,選擇權未平倉餘額!$A$4:$I$500,9,FALSE)</f>
        <v>#N/A</v>
      </c>
      <c r="V1800" s="39" t="e">
        <f>VLOOKUP($B1800,臺指選擇權P_C_Ratios!$A$4:$C$500,3,FALSE)</f>
        <v>#N/A</v>
      </c>
      <c r="W1800" s="41" t="e">
        <f>VLOOKUP($B1800,散戶多空比!$A$6:$L$500,12,FALSE)</f>
        <v>#N/A</v>
      </c>
      <c r="X1800" s="40" t="e">
        <f>VLOOKUP($B1800,期貨大額交易人未沖銷部位!$A$4:$O$499,4,FALSE)</f>
        <v>#N/A</v>
      </c>
      <c r="Y1800" s="40" t="e">
        <f>VLOOKUP($B1800,期貨大額交易人未沖銷部位!$A$4:$O$499,7,FALSE)</f>
        <v>#N/A</v>
      </c>
      <c r="Z1800" s="40" t="e">
        <f>VLOOKUP($B1800,期貨大額交易人未沖銷部位!$A$4:$O$499,10,FALSE)</f>
        <v>#N/A</v>
      </c>
      <c r="AA1800" s="40" t="e">
        <f>VLOOKUP($B1800,期貨大額交易人未沖銷部位!$A$4:$O$499,13,FALSE)</f>
        <v>#N/A</v>
      </c>
      <c r="AB1800" s="40" t="e">
        <f>VLOOKUP($B1800,期貨大額交易人未沖銷部位!$A$4:$O$499,14,FALSE)</f>
        <v>#N/A</v>
      </c>
      <c r="AC1800" s="40" t="e">
        <f>VLOOKUP($B1800,期貨大額交易人未沖銷部位!$A$4:$O$499,15,FALSE)</f>
        <v>#N/A</v>
      </c>
      <c r="AD1800" s="33" t="e">
        <f>VLOOKUP($B1800,三大美股走勢!$A$4:$J$495,4,FALSE)</f>
        <v>#N/A</v>
      </c>
      <c r="AE1800" s="33" t="e">
        <f>VLOOKUP($B1800,三大美股走勢!$A$4:$J$495,7,FALSE)</f>
        <v>#N/A</v>
      </c>
      <c r="AF1800" s="33" t="e">
        <f>VLOOKUP($B1800,三大美股走勢!$A$4:$J$495,10,FALSE)</f>
        <v>#N/A</v>
      </c>
    </row>
    <row r="1801" spans="2:32">
      <c r="B1801" s="32">
        <v>44580</v>
      </c>
      <c r="C1801" s="33" t="e">
        <f>VLOOKUP($B1801,大盤與近月台指!$A$4:$I$499,2,FALSE)</f>
        <v>#N/A</v>
      </c>
      <c r="D1801" s="34" t="e">
        <f>VLOOKUP($B1801,大盤與近月台指!$A$4:$I$499,3,FALSE)</f>
        <v>#N/A</v>
      </c>
      <c r="E1801" s="35" t="e">
        <f>VLOOKUP($B1801,大盤與近月台指!$A$4:$I$499,4,FALSE)</f>
        <v>#N/A</v>
      </c>
      <c r="F1801" s="33" t="e">
        <f>VLOOKUP($B1801,大盤與近月台指!$A$4:$I$499,5,FALSE)</f>
        <v>#N/A</v>
      </c>
      <c r="G1801" s="49" t="e">
        <f>VLOOKUP($B1801,三大法人買賣超!$A$4:$I$500,3,FALSE)</f>
        <v>#N/A</v>
      </c>
      <c r="H1801" s="34" t="e">
        <f>VLOOKUP($B1801,三大法人買賣超!$A$4:$I$500,5,FALSE)</f>
        <v>#N/A</v>
      </c>
      <c r="I1801" s="27" t="e">
        <f>VLOOKUP($B1801,三大法人買賣超!$A$4:$I$500,7,FALSE)</f>
        <v>#N/A</v>
      </c>
      <c r="J1801" s="27" t="e">
        <f>VLOOKUP($B1801,三大法人買賣超!$A$4:$I$500,9,FALSE)</f>
        <v>#N/A</v>
      </c>
      <c r="K1801" s="37">
        <f>新台幣匯率美元指數!B1802</f>
        <v>0</v>
      </c>
      <c r="L1801" s="38">
        <f>新台幣匯率美元指數!C1802</f>
        <v>0</v>
      </c>
      <c r="M1801" s="39">
        <f>新台幣匯率美元指數!D1802</f>
        <v>0</v>
      </c>
      <c r="N1801" s="27" t="e">
        <f>VLOOKUP($B1801,外資期貨未平倉口數!$A$4:$M$499,4,FALSE)</f>
        <v>#N/A</v>
      </c>
      <c r="O1801" s="27" t="e">
        <f>VLOOKUP($B1801,外資期貨未平倉口數!$A$4:$M$499,9,FALSE)</f>
        <v>#N/A</v>
      </c>
      <c r="P1801" s="27" t="e">
        <f>VLOOKUP($B1801,外資期貨未平倉口數!$A$4:$M$499,10,FALSE)</f>
        <v>#N/A</v>
      </c>
      <c r="Q1801" s="27" t="e">
        <f>VLOOKUP($B1801,外資期貨未平倉口數!$A$4:$M$499,11,FALSE)</f>
        <v>#N/A</v>
      </c>
      <c r="R1801" s="64" t="e">
        <f>VLOOKUP($B1801,選擇權未平倉餘額!$A$4:$I$500,6,FALSE)</f>
        <v>#N/A</v>
      </c>
      <c r="S1801" s="64" t="e">
        <f>VLOOKUP($B1801,選擇權未平倉餘額!$A$4:$I$500,7,FALSE)</f>
        <v>#N/A</v>
      </c>
      <c r="T1801" s="64" t="e">
        <f>VLOOKUP($B1801,選擇權未平倉餘額!$A$4:$I$500,8,FALSE)</f>
        <v>#N/A</v>
      </c>
      <c r="U1801" s="64" t="e">
        <f>VLOOKUP($B1801,選擇權未平倉餘額!$A$4:$I$500,9,FALSE)</f>
        <v>#N/A</v>
      </c>
      <c r="V1801" s="39" t="e">
        <f>VLOOKUP($B1801,臺指選擇權P_C_Ratios!$A$4:$C$500,3,FALSE)</f>
        <v>#N/A</v>
      </c>
      <c r="W1801" s="41" t="e">
        <f>VLOOKUP($B1801,散戶多空比!$A$6:$L$500,12,FALSE)</f>
        <v>#N/A</v>
      </c>
      <c r="X1801" s="40" t="e">
        <f>VLOOKUP($B1801,期貨大額交易人未沖銷部位!$A$4:$O$499,4,FALSE)</f>
        <v>#N/A</v>
      </c>
      <c r="Y1801" s="40" t="e">
        <f>VLOOKUP($B1801,期貨大額交易人未沖銷部位!$A$4:$O$499,7,FALSE)</f>
        <v>#N/A</v>
      </c>
      <c r="Z1801" s="40" t="e">
        <f>VLOOKUP($B1801,期貨大額交易人未沖銷部位!$A$4:$O$499,10,FALSE)</f>
        <v>#N/A</v>
      </c>
      <c r="AA1801" s="40" t="e">
        <f>VLOOKUP($B1801,期貨大額交易人未沖銷部位!$A$4:$O$499,13,FALSE)</f>
        <v>#N/A</v>
      </c>
      <c r="AB1801" s="40" t="e">
        <f>VLOOKUP($B1801,期貨大額交易人未沖銷部位!$A$4:$O$499,14,FALSE)</f>
        <v>#N/A</v>
      </c>
      <c r="AC1801" s="40" t="e">
        <f>VLOOKUP($B1801,期貨大額交易人未沖銷部位!$A$4:$O$499,15,FALSE)</f>
        <v>#N/A</v>
      </c>
      <c r="AD1801" s="33" t="e">
        <f>VLOOKUP($B1801,三大美股走勢!$A$4:$J$495,4,FALSE)</f>
        <v>#N/A</v>
      </c>
      <c r="AE1801" s="33" t="e">
        <f>VLOOKUP($B1801,三大美股走勢!$A$4:$J$495,7,FALSE)</f>
        <v>#N/A</v>
      </c>
      <c r="AF1801" s="33" t="e">
        <f>VLOOKUP($B1801,三大美股走勢!$A$4:$J$495,10,FALSE)</f>
        <v>#N/A</v>
      </c>
    </row>
    <row r="1802" spans="2:32">
      <c r="B1802" s="32">
        <v>44581</v>
      </c>
      <c r="C1802" s="33" t="e">
        <f>VLOOKUP($B1802,大盤與近月台指!$A$4:$I$499,2,FALSE)</f>
        <v>#N/A</v>
      </c>
      <c r="D1802" s="34" t="e">
        <f>VLOOKUP($B1802,大盤與近月台指!$A$4:$I$499,3,FALSE)</f>
        <v>#N/A</v>
      </c>
      <c r="E1802" s="35" t="e">
        <f>VLOOKUP($B1802,大盤與近月台指!$A$4:$I$499,4,FALSE)</f>
        <v>#N/A</v>
      </c>
      <c r="F1802" s="33" t="e">
        <f>VLOOKUP($B1802,大盤與近月台指!$A$4:$I$499,5,FALSE)</f>
        <v>#N/A</v>
      </c>
      <c r="G1802" s="49" t="e">
        <f>VLOOKUP($B1802,三大法人買賣超!$A$4:$I$500,3,FALSE)</f>
        <v>#N/A</v>
      </c>
      <c r="H1802" s="34" t="e">
        <f>VLOOKUP($B1802,三大法人買賣超!$A$4:$I$500,5,FALSE)</f>
        <v>#N/A</v>
      </c>
      <c r="I1802" s="27" t="e">
        <f>VLOOKUP($B1802,三大法人買賣超!$A$4:$I$500,7,FALSE)</f>
        <v>#N/A</v>
      </c>
      <c r="J1802" s="27" t="e">
        <f>VLOOKUP($B1802,三大法人買賣超!$A$4:$I$500,9,FALSE)</f>
        <v>#N/A</v>
      </c>
      <c r="K1802" s="37">
        <f>新台幣匯率美元指數!B1803</f>
        <v>0</v>
      </c>
      <c r="L1802" s="38">
        <f>新台幣匯率美元指數!C1803</f>
        <v>0</v>
      </c>
      <c r="M1802" s="39">
        <f>新台幣匯率美元指數!D1803</f>
        <v>0</v>
      </c>
      <c r="N1802" s="27" t="e">
        <f>VLOOKUP($B1802,外資期貨未平倉口數!$A$4:$M$499,4,FALSE)</f>
        <v>#N/A</v>
      </c>
      <c r="O1802" s="27" t="e">
        <f>VLOOKUP($B1802,外資期貨未平倉口數!$A$4:$M$499,9,FALSE)</f>
        <v>#N/A</v>
      </c>
      <c r="P1802" s="27" t="e">
        <f>VLOOKUP($B1802,外資期貨未平倉口數!$A$4:$M$499,10,FALSE)</f>
        <v>#N/A</v>
      </c>
      <c r="Q1802" s="27" t="e">
        <f>VLOOKUP($B1802,外資期貨未平倉口數!$A$4:$M$499,11,FALSE)</f>
        <v>#N/A</v>
      </c>
      <c r="R1802" s="64" t="e">
        <f>VLOOKUP($B1802,選擇權未平倉餘額!$A$4:$I$500,6,FALSE)</f>
        <v>#N/A</v>
      </c>
      <c r="S1802" s="64" t="e">
        <f>VLOOKUP($B1802,選擇權未平倉餘額!$A$4:$I$500,7,FALSE)</f>
        <v>#N/A</v>
      </c>
      <c r="T1802" s="64" t="e">
        <f>VLOOKUP($B1802,選擇權未平倉餘額!$A$4:$I$500,8,FALSE)</f>
        <v>#N/A</v>
      </c>
      <c r="U1802" s="64" t="e">
        <f>VLOOKUP($B1802,選擇權未平倉餘額!$A$4:$I$500,9,FALSE)</f>
        <v>#N/A</v>
      </c>
      <c r="V1802" s="39" t="e">
        <f>VLOOKUP($B1802,臺指選擇權P_C_Ratios!$A$4:$C$500,3,FALSE)</f>
        <v>#N/A</v>
      </c>
      <c r="W1802" s="41" t="e">
        <f>VLOOKUP($B1802,散戶多空比!$A$6:$L$500,12,FALSE)</f>
        <v>#N/A</v>
      </c>
      <c r="X1802" s="40" t="e">
        <f>VLOOKUP($B1802,期貨大額交易人未沖銷部位!$A$4:$O$499,4,FALSE)</f>
        <v>#N/A</v>
      </c>
      <c r="Y1802" s="40" t="e">
        <f>VLOOKUP($B1802,期貨大額交易人未沖銷部位!$A$4:$O$499,7,FALSE)</f>
        <v>#N/A</v>
      </c>
      <c r="Z1802" s="40" t="e">
        <f>VLOOKUP($B1802,期貨大額交易人未沖銷部位!$A$4:$O$499,10,FALSE)</f>
        <v>#N/A</v>
      </c>
      <c r="AA1802" s="40" t="e">
        <f>VLOOKUP($B1802,期貨大額交易人未沖銷部位!$A$4:$O$499,13,FALSE)</f>
        <v>#N/A</v>
      </c>
      <c r="AB1802" s="40" t="e">
        <f>VLOOKUP($B1802,期貨大額交易人未沖銷部位!$A$4:$O$499,14,FALSE)</f>
        <v>#N/A</v>
      </c>
      <c r="AC1802" s="40" t="e">
        <f>VLOOKUP($B1802,期貨大額交易人未沖銷部位!$A$4:$O$499,15,FALSE)</f>
        <v>#N/A</v>
      </c>
      <c r="AD1802" s="33" t="e">
        <f>VLOOKUP($B1802,三大美股走勢!$A$4:$J$495,4,FALSE)</f>
        <v>#N/A</v>
      </c>
      <c r="AE1802" s="33" t="e">
        <f>VLOOKUP($B1802,三大美股走勢!$A$4:$J$495,7,FALSE)</f>
        <v>#N/A</v>
      </c>
      <c r="AF1802" s="33" t="e">
        <f>VLOOKUP($B1802,三大美股走勢!$A$4:$J$495,10,FALSE)</f>
        <v>#N/A</v>
      </c>
    </row>
    <row r="1803" spans="2:32">
      <c r="B1803" s="32">
        <v>44582</v>
      </c>
      <c r="C1803" s="33" t="e">
        <f>VLOOKUP($B1803,大盤與近月台指!$A$4:$I$499,2,FALSE)</f>
        <v>#N/A</v>
      </c>
      <c r="D1803" s="34" t="e">
        <f>VLOOKUP($B1803,大盤與近月台指!$A$4:$I$499,3,FALSE)</f>
        <v>#N/A</v>
      </c>
      <c r="E1803" s="35" t="e">
        <f>VLOOKUP($B1803,大盤與近月台指!$A$4:$I$499,4,FALSE)</f>
        <v>#N/A</v>
      </c>
      <c r="F1803" s="33" t="e">
        <f>VLOOKUP($B1803,大盤與近月台指!$A$4:$I$499,5,FALSE)</f>
        <v>#N/A</v>
      </c>
      <c r="G1803" s="49" t="e">
        <f>VLOOKUP($B1803,三大法人買賣超!$A$4:$I$500,3,FALSE)</f>
        <v>#N/A</v>
      </c>
      <c r="H1803" s="34" t="e">
        <f>VLOOKUP($B1803,三大法人買賣超!$A$4:$I$500,5,FALSE)</f>
        <v>#N/A</v>
      </c>
      <c r="I1803" s="27" t="e">
        <f>VLOOKUP($B1803,三大法人買賣超!$A$4:$I$500,7,FALSE)</f>
        <v>#N/A</v>
      </c>
      <c r="J1803" s="27" t="e">
        <f>VLOOKUP($B1803,三大法人買賣超!$A$4:$I$500,9,FALSE)</f>
        <v>#N/A</v>
      </c>
      <c r="K1803" s="37">
        <f>新台幣匯率美元指數!B1804</f>
        <v>0</v>
      </c>
      <c r="L1803" s="38">
        <f>新台幣匯率美元指數!C1804</f>
        <v>0</v>
      </c>
      <c r="M1803" s="39">
        <f>新台幣匯率美元指數!D1804</f>
        <v>0</v>
      </c>
      <c r="N1803" s="27" t="e">
        <f>VLOOKUP($B1803,外資期貨未平倉口數!$A$4:$M$499,4,FALSE)</f>
        <v>#N/A</v>
      </c>
      <c r="O1803" s="27" t="e">
        <f>VLOOKUP($B1803,外資期貨未平倉口數!$A$4:$M$499,9,FALSE)</f>
        <v>#N/A</v>
      </c>
      <c r="P1803" s="27" t="e">
        <f>VLOOKUP($B1803,外資期貨未平倉口數!$A$4:$M$499,10,FALSE)</f>
        <v>#N/A</v>
      </c>
      <c r="Q1803" s="27" t="e">
        <f>VLOOKUP($B1803,外資期貨未平倉口數!$A$4:$M$499,11,FALSE)</f>
        <v>#N/A</v>
      </c>
      <c r="R1803" s="64" t="e">
        <f>VLOOKUP($B1803,選擇權未平倉餘額!$A$4:$I$500,6,FALSE)</f>
        <v>#N/A</v>
      </c>
      <c r="S1803" s="64" t="e">
        <f>VLOOKUP($B1803,選擇權未平倉餘額!$A$4:$I$500,7,FALSE)</f>
        <v>#N/A</v>
      </c>
      <c r="T1803" s="64" t="e">
        <f>VLOOKUP($B1803,選擇權未平倉餘額!$A$4:$I$500,8,FALSE)</f>
        <v>#N/A</v>
      </c>
      <c r="U1803" s="64" t="e">
        <f>VLOOKUP($B1803,選擇權未平倉餘額!$A$4:$I$500,9,FALSE)</f>
        <v>#N/A</v>
      </c>
      <c r="V1803" s="39" t="e">
        <f>VLOOKUP($B1803,臺指選擇權P_C_Ratios!$A$4:$C$500,3,FALSE)</f>
        <v>#N/A</v>
      </c>
      <c r="W1803" s="41" t="e">
        <f>VLOOKUP($B1803,散戶多空比!$A$6:$L$500,12,FALSE)</f>
        <v>#N/A</v>
      </c>
      <c r="X1803" s="40" t="e">
        <f>VLOOKUP($B1803,期貨大額交易人未沖銷部位!$A$4:$O$499,4,FALSE)</f>
        <v>#N/A</v>
      </c>
      <c r="Y1803" s="40" t="e">
        <f>VLOOKUP($B1803,期貨大額交易人未沖銷部位!$A$4:$O$499,7,FALSE)</f>
        <v>#N/A</v>
      </c>
      <c r="Z1803" s="40" t="e">
        <f>VLOOKUP($B1803,期貨大額交易人未沖銷部位!$A$4:$O$499,10,FALSE)</f>
        <v>#N/A</v>
      </c>
      <c r="AA1803" s="40" t="e">
        <f>VLOOKUP($B1803,期貨大額交易人未沖銷部位!$A$4:$O$499,13,FALSE)</f>
        <v>#N/A</v>
      </c>
      <c r="AB1803" s="40" t="e">
        <f>VLOOKUP($B1803,期貨大額交易人未沖銷部位!$A$4:$O$499,14,FALSE)</f>
        <v>#N/A</v>
      </c>
      <c r="AC1803" s="40" t="e">
        <f>VLOOKUP($B1803,期貨大額交易人未沖銷部位!$A$4:$O$499,15,FALSE)</f>
        <v>#N/A</v>
      </c>
      <c r="AD1803" s="33" t="e">
        <f>VLOOKUP($B1803,三大美股走勢!$A$4:$J$495,4,FALSE)</f>
        <v>#N/A</v>
      </c>
      <c r="AE1803" s="33" t="e">
        <f>VLOOKUP($B1803,三大美股走勢!$A$4:$J$495,7,FALSE)</f>
        <v>#N/A</v>
      </c>
      <c r="AF1803" s="33" t="e">
        <f>VLOOKUP($B1803,三大美股走勢!$A$4:$J$495,10,FALSE)</f>
        <v>#N/A</v>
      </c>
    </row>
    <row r="1804" spans="2:32">
      <c r="B1804" s="32">
        <v>44583</v>
      </c>
      <c r="C1804" s="33" t="e">
        <f>VLOOKUP($B1804,大盤與近月台指!$A$4:$I$499,2,FALSE)</f>
        <v>#N/A</v>
      </c>
      <c r="D1804" s="34" t="e">
        <f>VLOOKUP($B1804,大盤與近月台指!$A$4:$I$499,3,FALSE)</f>
        <v>#N/A</v>
      </c>
      <c r="E1804" s="35" t="e">
        <f>VLOOKUP($B1804,大盤與近月台指!$A$4:$I$499,4,FALSE)</f>
        <v>#N/A</v>
      </c>
      <c r="F1804" s="33" t="e">
        <f>VLOOKUP($B1804,大盤與近月台指!$A$4:$I$499,5,FALSE)</f>
        <v>#N/A</v>
      </c>
      <c r="G1804" s="49" t="e">
        <f>VLOOKUP($B1804,三大法人買賣超!$A$4:$I$500,3,FALSE)</f>
        <v>#N/A</v>
      </c>
      <c r="H1804" s="34" t="e">
        <f>VLOOKUP($B1804,三大法人買賣超!$A$4:$I$500,5,FALSE)</f>
        <v>#N/A</v>
      </c>
      <c r="I1804" s="27" t="e">
        <f>VLOOKUP($B1804,三大法人買賣超!$A$4:$I$500,7,FALSE)</f>
        <v>#N/A</v>
      </c>
      <c r="J1804" s="27" t="e">
        <f>VLOOKUP($B1804,三大法人買賣超!$A$4:$I$500,9,FALSE)</f>
        <v>#N/A</v>
      </c>
      <c r="K1804" s="37">
        <f>新台幣匯率美元指數!B1805</f>
        <v>0</v>
      </c>
      <c r="L1804" s="38">
        <f>新台幣匯率美元指數!C1805</f>
        <v>0</v>
      </c>
      <c r="M1804" s="39">
        <f>新台幣匯率美元指數!D1805</f>
        <v>0</v>
      </c>
      <c r="N1804" s="27" t="e">
        <f>VLOOKUP($B1804,外資期貨未平倉口數!$A$4:$M$499,4,FALSE)</f>
        <v>#N/A</v>
      </c>
      <c r="O1804" s="27" t="e">
        <f>VLOOKUP($B1804,外資期貨未平倉口數!$A$4:$M$499,9,FALSE)</f>
        <v>#N/A</v>
      </c>
      <c r="P1804" s="27" t="e">
        <f>VLOOKUP($B1804,外資期貨未平倉口數!$A$4:$M$499,10,FALSE)</f>
        <v>#N/A</v>
      </c>
      <c r="Q1804" s="27" t="e">
        <f>VLOOKUP($B1804,外資期貨未平倉口數!$A$4:$M$499,11,FALSE)</f>
        <v>#N/A</v>
      </c>
      <c r="R1804" s="64" t="e">
        <f>VLOOKUP($B1804,選擇權未平倉餘額!$A$4:$I$500,6,FALSE)</f>
        <v>#N/A</v>
      </c>
      <c r="S1804" s="64" t="e">
        <f>VLOOKUP($B1804,選擇權未平倉餘額!$A$4:$I$500,7,FALSE)</f>
        <v>#N/A</v>
      </c>
      <c r="T1804" s="64" t="e">
        <f>VLOOKUP($B1804,選擇權未平倉餘額!$A$4:$I$500,8,FALSE)</f>
        <v>#N/A</v>
      </c>
      <c r="U1804" s="64" t="e">
        <f>VLOOKUP($B1804,選擇權未平倉餘額!$A$4:$I$500,9,FALSE)</f>
        <v>#N/A</v>
      </c>
      <c r="V1804" s="39" t="e">
        <f>VLOOKUP($B1804,臺指選擇權P_C_Ratios!$A$4:$C$500,3,FALSE)</f>
        <v>#N/A</v>
      </c>
      <c r="W1804" s="41" t="e">
        <f>VLOOKUP($B1804,散戶多空比!$A$6:$L$500,12,FALSE)</f>
        <v>#N/A</v>
      </c>
      <c r="X1804" s="40" t="e">
        <f>VLOOKUP($B1804,期貨大額交易人未沖銷部位!$A$4:$O$499,4,FALSE)</f>
        <v>#N/A</v>
      </c>
      <c r="Y1804" s="40" t="e">
        <f>VLOOKUP($B1804,期貨大額交易人未沖銷部位!$A$4:$O$499,7,FALSE)</f>
        <v>#N/A</v>
      </c>
      <c r="Z1804" s="40" t="e">
        <f>VLOOKUP($B1804,期貨大額交易人未沖銷部位!$A$4:$O$499,10,FALSE)</f>
        <v>#N/A</v>
      </c>
      <c r="AA1804" s="40" t="e">
        <f>VLOOKUP($B1804,期貨大額交易人未沖銷部位!$A$4:$O$499,13,FALSE)</f>
        <v>#N/A</v>
      </c>
      <c r="AB1804" s="40" t="e">
        <f>VLOOKUP($B1804,期貨大額交易人未沖銷部位!$A$4:$O$499,14,FALSE)</f>
        <v>#N/A</v>
      </c>
      <c r="AC1804" s="40" t="e">
        <f>VLOOKUP($B1804,期貨大額交易人未沖銷部位!$A$4:$O$499,15,FALSE)</f>
        <v>#N/A</v>
      </c>
      <c r="AD1804" s="33" t="e">
        <f>VLOOKUP($B1804,三大美股走勢!$A$4:$J$495,4,FALSE)</f>
        <v>#N/A</v>
      </c>
      <c r="AE1804" s="33" t="e">
        <f>VLOOKUP($B1804,三大美股走勢!$A$4:$J$495,7,FALSE)</f>
        <v>#N/A</v>
      </c>
      <c r="AF1804" s="33" t="e">
        <f>VLOOKUP($B1804,三大美股走勢!$A$4:$J$495,10,FALSE)</f>
        <v>#N/A</v>
      </c>
    </row>
    <row r="1805" spans="2:32">
      <c r="B1805" s="32">
        <v>44584</v>
      </c>
      <c r="C1805" s="33" t="e">
        <f>VLOOKUP($B1805,大盤與近月台指!$A$4:$I$499,2,FALSE)</f>
        <v>#N/A</v>
      </c>
      <c r="D1805" s="34" t="e">
        <f>VLOOKUP($B1805,大盤與近月台指!$A$4:$I$499,3,FALSE)</f>
        <v>#N/A</v>
      </c>
      <c r="E1805" s="35" t="e">
        <f>VLOOKUP($B1805,大盤與近月台指!$A$4:$I$499,4,FALSE)</f>
        <v>#N/A</v>
      </c>
      <c r="F1805" s="33" t="e">
        <f>VLOOKUP($B1805,大盤與近月台指!$A$4:$I$499,5,FALSE)</f>
        <v>#N/A</v>
      </c>
      <c r="G1805" s="49" t="e">
        <f>VLOOKUP($B1805,三大法人買賣超!$A$4:$I$500,3,FALSE)</f>
        <v>#N/A</v>
      </c>
      <c r="H1805" s="34" t="e">
        <f>VLOOKUP($B1805,三大法人買賣超!$A$4:$I$500,5,FALSE)</f>
        <v>#N/A</v>
      </c>
      <c r="I1805" s="27" t="e">
        <f>VLOOKUP($B1805,三大法人買賣超!$A$4:$I$500,7,FALSE)</f>
        <v>#N/A</v>
      </c>
      <c r="J1805" s="27" t="e">
        <f>VLOOKUP($B1805,三大法人買賣超!$A$4:$I$500,9,FALSE)</f>
        <v>#N/A</v>
      </c>
      <c r="K1805" s="37">
        <f>新台幣匯率美元指數!B1806</f>
        <v>0</v>
      </c>
      <c r="L1805" s="38">
        <f>新台幣匯率美元指數!C1806</f>
        <v>0</v>
      </c>
      <c r="M1805" s="39">
        <f>新台幣匯率美元指數!D1806</f>
        <v>0</v>
      </c>
      <c r="N1805" s="27" t="e">
        <f>VLOOKUP($B1805,外資期貨未平倉口數!$A$4:$M$499,4,FALSE)</f>
        <v>#N/A</v>
      </c>
      <c r="O1805" s="27" t="e">
        <f>VLOOKUP($B1805,外資期貨未平倉口數!$A$4:$M$499,9,FALSE)</f>
        <v>#N/A</v>
      </c>
      <c r="P1805" s="27" t="e">
        <f>VLOOKUP($B1805,外資期貨未平倉口數!$A$4:$M$499,10,FALSE)</f>
        <v>#N/A</v>
      </c>
      <c r="Q1805" s="27" t="e">
        <f>VLOOKUP($B1805,外資期貨未平倉口數!$A$4:$M$499,11,FALSE)</f>
        <v>#N/A</v>
      </c>
      <c r="R1805" s="64" t="e">
        <f>VLOOKUP($B1805,選擇權未平倉餘額!$A$4:$I$500,6,FALSE)</f>
        <v>#N/A</v>
      </c>
      <c r="S1805" s="64" t="e">
        <f>VLOOKUP($B1805,選擇權未平倉餘額!$A$4:$I$500,7,FALSE)</f>
        <v>#N/A</v>
      </c>
      <c r="T1805" s="64" t="e">
        <f>VLOOKUP($B1805,選擇權未平倉餘額!$A$4:$I$500,8,FALSE)</f>
        <v>#N/A</v>
      </c>
      <c r="U1805" s="64" t="e">
        <f>VLOOKUP($B1805,選擇權未平倉餘額!$A$4:$I$500,9,FALSE)</f>
        <v>#N/A</v>
      </c>
      <c r="V1805" s="39" t="e">
        <f>VLOOKUP($B1805,臺指選擇權P_C_Ratios!$A$4:$C$500,3,FALSE)</f>
        <v>#N/A</v>
      </c>
      <c r="W1805" s="41" t="e">
        <f>VLOOKUP($B1805,散戶多空比!$A$6:$L$500,12,FALSE)</f>
        <v>#N/A</v>
      </c>
      <c r="X1805" s="40" t="e">
        <f>VLOOKUP($B1805,期貨大額交易人未沖銷部位!$A$4:$O$499,4,FALSE)</f>
        <v>#N/A</v>
      </c>
      <c r="Y1805" s="40" t="e">
        <f>VLOOKUP($B1805,期貨大額交易人未沖銷部位!$A$4:$O$499,7,FALSE)</f>
        <v>#N/A</v>
      </c>
      <c r="Z1805" s="40" t="e">
        <f>VLOOKUP($B1805,期貨大額交易人未沖銷部位!$A$4:$O$499,10,FALSE)</f>
        <v>#N/A</v>
      </c>
      <c r="AA1805" s="40" t="e">
        <f>VLOOKUP($B1805,期貨大額交易人未沖銷部位!$A$4:$O$499,13,FALSE)</f>
        <v>#N/A</v>
      </c>
      <c r="AB1805" s="40" t="e">
        <f>VLOOKUP($B1805,期貨大額交易人未沖銷部位!$A$4:$O$499,14,FALSE)</f>
        <v>#N/A</v>
      </c>
      <c r="AC1805" s="40" t="e">
        <f>VLOOKUP($B1805,期貨大額交易人未沖銷部位!$A$4:$O$499,15,FALSE)</f>
        <v>#N/A</v>
      </c>
      <c r="AD1805" s="33" t="e">
        <f>VLOOKUP($B1805,三大美股走勢!$A$4:$J$495,4,FALSE)</f>
        <v>#N/A</v>
      </c>
      <c r="AE1805" s="33" t="e">
        <f>VLOOKUP($B1805,三大美股走勢!$A$4:$J$495,7,FALSE)</f>
        <v>#N/A</v>
      </c>
      <c r="AF1805" s="33" t="e">
        <f>VLOOKUP($B1805,三大美股走勢!$A$4:$J$495,10,FALSE)</f>
        <v>#N/A</v>
      </c>
    </row>
    <row r="1806" spans="2:32">
      <c r="B1806" s="32">
        <v>44585</v>
      </c>
      <c r="C1806" s="33" t="e">
        <f>VLOOKUP($B1806,大盤與近月台指!$A$4:$I$499,2,FALSE)</f>
        <v>#N/A</v>
      </c>
      <c r="D1806" s="34" t="e">
        <f>VLOOKUP($B1806,大盤與近月台指!$A$4:$I$499,3,FALSE)</f>
        <v>#N/A</v>
      </c>
      <c r="E1806" s="35" t="e">
        <f>VLOOKUP($B1806,大盤與近月台指!$A$4:$I$499,4,FALSE)</f>
        <v>#N/A</v>
      </c>
      <c r="F1806" s="33" t="e">
        <f>VLOOKUP($B1806,大盤與近月台指!$A$4:$I$499,5,FALSE)</f>
        <v>#N/A</v>
      </c>
      <c r="G1806" s="49" t="e">
        <f>VLOOKUP($B1806,三大法人買賣超!$A$4:$I$500,3,FALSE)</f>
        <v>#N/A</v>
      </c>
      <c r="H1806" s="34" t="e">
        <f>VLOOKUP($B1806,三大法人買賣超!$A$4:$I$500,5,FALSE)</f>
        <v>#N/A</v>
      </c>
      <c r="I1806" s="27" t="e">
        <f>VLOOKUP($B1806,三大法人買賣超!$A$4:$I$500,7,FALSE)</f>
        <v>#N/A</v>
      </c>
      <c r="J1806" s="27" t="e">
        <f>VLOOKUP($B1806,三大法人買賣超!$A$4:$I$500,9,FALSE)</f>
        <v>#N/A</v>
      </c>
      <c r="K1806" s="37">
        <f>新台幣匯率美元指數!B1807</f>
        <v>0</v>
      </c>
      <c r="L1806" s="38">
        <f>新台幣匯率美元指數!C1807</f>
        <v>0</v>
      </c>
      <c r="M1806" s="39">
        <f>新台幣匯率美元指數!D1807</f>
        <v>0</v>
      </c>
      <c r="N1806" s="27" t="e">
        <f>VLOOKUP($B1806,外資期貨未平倉口數!$A$4:$M$499,4,FALSE)</f>
        <v>#N/A</v>
      </c>
      <c r="O1806" s="27" t="e">
        <f>VLOOKUP($B1806,外資期貨未平倉口數!$A$4:$M$499,9,FALSE)</f>
        <v>#N/A</v>
      </c>
      <c r="P1806" s="27" t="e">
        <f>VLOOKUP($B1806,外資期貨未平倉口數!$A$4:$M$499,10,FALSE)</f>
        <v>#N/A</v>
      </c>
      <c r="Q1806" s="27" t="e">
        <f>VLOOKUP($B1806,外資期貨未平倉口數!$A$4:$M$499,11,FALSE)</f>
        <v>#N/A</v>
      </c>
      <c r="R1806" s="64" t="e">
        <f>VLOOKUP($B1806,選擇權未平倉餘額!$A$4:$I$500,6,FALSE)</f>
        <v>#N/A</v>
      </c>
      <c r="S1806" s="64" t="e">
        <f>VLOOKUP($B1806,選擇權未平倉餘額!$A$4:$I$500,7,FALSE)</f>
        <v>#N/A</v>
      </c>
      <c r="T1806" s="64" t="e">
        <f>VLOOKUP($B1806,選擇權未平倉餘額!$A$4:$I$500,8,FALSE)</f>
        <v>#N/A</v>
      </c>
      <c r="U1806" s="64" t="e">
        <f>VLOOKUP($B1806,選擇權未平倉餘額!$A$4:$I$500,9,FALSE)</f>
        <v>#N/A</v>
      </c>
      <c r="V1806" s="39" t="e">
        <f>VLOOKUP($B1806,臺指選擇權P_C_Ratios!$A$4:$C$500,3,FALSE)</f>
        <v>#N/A</v>
      </c>
      <c r="W1806" s="41" t="e">
        <f>VLOOKUP($B1806,散戶多空比!$A$6:$L$500,12,FALSE)</f>
        <v>#N/A</v>
      </c>
      <c r="X1806" s="40" t="e">
        <f>VLOOKUP($B1806,期貨大額交易人未沖銷部位!$A$4:$O$499,4,FALSE)</f>
        <v>#N/A</v>
      </c>
      <c r="Y1806" s="40" t="e">
        <f>VLOOKUP($B1806,期貨大額交易人未沖銷部位!$A$4:$O$499,7,FALSE)</f>
        <v>#N/A</v>
      </c>
      <c r="Z1806" s="40" t="e">
        <f>VLOOKUP($B1806,期貨大額交易人未沖銷部位!$A$4:$O$499,10,FALSE)</f>
        <v>#N/A</v>
      </c>
      <c r="AA1806" s="40" t="e">
        <f>VLOOKUP($B1806,期貨大額交易人未沖銷部位!$A$4:$O$499,13,FALSE)</f>
        <v>#N/A</v>
      </c>
      <c r="AB1806" s="40" t="e">
        <f>VLOOKUP($B1806,期貨大額交易人未沖銷部位!$A$4:$O$499,14,FALSE)</f>
        <v>#N/A</v>
      </c>
      <c r="AC1806" s="40" t="e">
        <f>VLOOKUP($B1806,期貨大額交易人未沖銷部位!$A$4:$O$499,15,FALSE)</f>
        <v>#N/A</v>
      </c>
      <c r="AD1806" s="33" t="e">
        <f>VLOOKUP($B1806,三大美股走勢!$A$4:$J$495,4,FALSE)</f>
        <v>#N/A</v>
      </c>
      <c r="AE1806" s="33" t="e">
        <f>VLOOKUP($B1806,三大美股走勢!$A$4:$J$495,7,FALSE)</f>
        <v>#N/A</v>
      </c>
      <c r="AF1806" s="33" t="e">
        <f>VLOOKUP($B1806,三大美股走勢!$A$4:$J$495,10,FALSE)</f>
        <v>#N/A</v>
      </c>
    </row>
    <row r="1807" spans="2:32">
      <c r="B1807" s="32">
        <v>44586</v>
      </c>
      <c r="C1807" s="33" t="e">
        <f>VLOOKUP($B1807,大盤與近月台指!$A$4:$I$499,2,FALSE)</f>
        <v>#N/A</v>
      </c>
      <c r="D1807" s="34" t="e">
        <f>VLOOKUP($B1807,大盤與近月台指!$A$4:$I$499,3,FALSE)</f>
        <v>#N/A</v>
      </c>
      <c r="E1807" s="35" t="e">
        <f>VLOOKUP($B1807,大盤與近月台指!$A$4:$I$499,4,FALSE)</f>
        <v>#N/A</v>
      </c>
      <c r="F1807" s="33" t="e">
        <f>VLOOKUP($B1807,大盤與近月台指!$A$4:$I$499,5,FALSE)</f>
        <v>#N/A</v>
      </c>
      <c r="G1807" s="49" t="e">
        <f>VLOOKUP($B1807,三大法人買賣超!$A$4:$I$500,3,FALSE)</f>
        <v>#N/A</v>
      </c>
      <c r="H1807" s="34" t="e">
        <f>VLOOKUP($B1807,三大法人買賣超!$A$4:$I$500,5,FALSE)</f>
        <v>#N/A</v>
      </c>
      <c r="I1807" s="27" t="e">
        <f>VLOOKUP($B1807,三大法人買賣超!$A$4:$I$500,7,FALSE)</f>
        <v>#N/A</v>
      </c>
      <c r="J1807" s="27" t="e">
        <f>VLOOKUP($B1807,三大法人買賣超!$A$4:$I$500,9,FALSE)</f>
        <v>#N/A</v>
      </c>
      <c r="K1807" s="37">
        <f>新台幣匯率美元指數!B1808</f>
        <v>0</v>
      </c>
      <c r="L1807" s="38">
        <f>新台幣匯率美元指數!C1808</f>
        <v>0</v>
      </c>
      <c r="M1807" s="39">
        <f>新台幣匯率美元指數!D1808</f>
        <v>0</v>
      </c>
      <c r="N1807" s="27" t="e">
        <f>VLOOKUP($B1807,外資期貨未平倉口數!$A$4:$M$499,4,FALSE)</f>
        <v>#N/A</v>
      </c>
      <c r="O1807" s="27" t="e">
        <f>VLOOKUP($B1807,外資期貨未平倉口數!$A$4:$M$499,9,FALSE)</f>
        <v>#N/A</v>
      </c>
      <c r="P1807" s="27" t="e">
        <f>VLOOKUP($B1807,外資期貨未平倉口數!$A$4:$M$499,10,FALSE)</f>
        <v>#N/A</v>
      </c>
      <c r="Q1807" s="27" t="e">
        <f>VLOOKUP($B1807,外資期貨未平倉口數!$A$4:$M$499,11,FALSE)</f>
        <v>#N/A</v>
      </c>
      <c r="R1807" s="64" t="e">
        <f>VLOOKUP($B1807,選擇權未平倉餘額!$A$4:$I$500,6,FALSE)</f>
        <v>#N/A</v>
      </c>
      <c r="S1807" s="64" t="e">
        <f>VLOOKUP($B1807,選擇權未平倉餘額!$A$4:$I$500,7,FALSE)</f>
        <v>#N/A</v>
      </c>
      <c r="T1807" s="64" t="e">
        <f>VLOOKUP($B1807,選擇權未平倉餘額!$A$4:$I$500,8,FALSE)</f>
        <v>#N/A</v>
      </c>
      <c r="U1807" s="64" t="e">
        <f>VLOOKUP($B1807,選擇權未平倉餘額!$A$4:$I$500,9,FALSE)</f>
        <v>#N/A</v>
      </c>
      <c r="V1807" s="39" t="e">
        <f>VLOOKUP($B1807,臺指選擇權P_C_Ratios!$A$4:$C$500,3,FALSE)</f>
        <v>#N/A</v>
      </c>
      <c r="W1807" s="41" t="e">
        <f>VLOOKUP($B1807,散戶多空比!$A$6:$L$500,12,FALSE)</f>
        <v>#N/A</v>
      </c>
      <c r="X1807" s="40" t="e">
        <f>VLOOKUP($B1807,期貨大額交易人未沖銷部位!$A$4:$O$499,4,FALSE)</f>
        <v>#N/A</v>
      </c>
      <c r="Y1807" s="40" t="e">
        <f>VLOOKUP($B1807,期貨大額交易人未沖銷部位!$A$4:$O$499,7,FALSE)</f>
        <v>#N/A</v>
      </c>
      <c r="Z1807" s="40" t="e">
        <f>VLOOKUP($B1807,期貨大額交易人未沖銷部位!$A$4:$O$499,10,FALSE)</f>
        <v>#N/A</v>
      </c>
      <c r="AA1807" s="40" t="e">
        <f>VLOOKUP($B1807,期貨大額交易人未沖銷部位!$A$4:$O$499,13,FALSE)</f>
        <v>#N/A</v>
      </c>
      <c r="AB1807" s="40" t="e">
        <f>VLOOKUP($B1807,期貨大額交易人未沖銷部位!$A$4:$O$499,14,FALSE)</f>
        <v>#N/A</v>
      </c>
      <c r="AC1807" s="40" t="e">
        <f>VLOOKUP($B1807,期貨大額交易人未沖銷部位!$A$4:$O$499,15,FALSE)</f>
        <v>#N/A</v>
      </c>
      <c r="AD1807" s="33" t="e">
        <f>VLOOKUP($B1807,三大美股走勢!$A$4:$J$495,4,FALSE)</f>
        <v>#N/A</v>
      </c>
      <c r="AE1807" s="33" t="e">
        <f>VLOOKUP($B1807,三大美股走勢!$A$4:$J$495,7,FALSE)</f>
        <v>#N/A</v>
      </c>
      <c r="AF1807" s="33" t="e">
        <f>VLOOKUP($B1807,三大美股走勢!$A$4:$J$495,10,FALSE)</f>
        <v>#N/A</v>
      </c>
    </row>
    <row r="1808" spans="2:32">
      <c r="B1808" s="32">
        <v>44587</v>
      </c>
      <c r="C1808" s="33" t="e">
        <f>VLOOKUP($B1808,大盤與近月台指!$A$4:$I$499,2,FALSE)</f>
        <v>#N/A</v>
      </c>
      <c r="D1808" s="34" t="e">
        <f>VLOOKUP($B1808,大盤與近月台指!$A$4:$I$499,3,FALSE)</f>
        <v>#N/A</v>
      </c>
      <c r="E1808" s="35" t="e">
        <f>VLOOKUP($B1808,大盤與近月台指!$A$4:$I$499,4,FALSE)</f>
        <v>#N/A</v>
      </c>
      <c r="F1808" s="33" t="e">
        <f>VLOOKUP($B1808,大盤與近月台指!$A$4:$I$499,5,FALSE)</f>
        <v>#N/A</v>
      </c>
      <c r="G1808" s="49" t="e">
        <f>VLOOKUP($B1808,三大法人買賣超!$A$4:$I$500,3,FALSE)</f>
        <v>#N/A</v>
      </c>
      <c r="H1808" s="34" t="e">
        <f>VLOOKUP($B1808,三大法人買賣超!$A$4:$I$500,5,FALSE)</f>
        <v>#N/A</v>
      </c>
      <c r="I1808" s="27" t="e">
        <f>VLOOKUP($B1808,三大法人買賣超!$A$4:$I$500,7,FALSE)</f>
        <v>#N/A</v>
      </c>
      <c r="J1808" s="27" t="e">
        <f>VLOOKUP($B1808,三大法人買賣超!$A$4:$I$500,9,FALSE)</f>
        <v>#N/A</v>
      </c>
      <c r="K1808" s="37">
        <f>新台幣匯率美元指數!B1809</f>
        <v>0</v>
      </c>
      <c r="L1808" s="38">
        <f>新台幣匯率美元指數!C1809</f>
        <v>0</v>
      </c>
      <c r="M1808" s="39">
        <f>新台幣匯率美元指數!D1809</f>
        <v>0</v>
      </c>
      <c r="N1808" s="27" t="e">
        <f>VLOOKUP($B1808,外資期貨未平倉口數!$A$4:$M$499,4,FALSE)</f>
        <v>#N/A</v>
      </c>
      <c r="O1808" s="27" t="e">
        <f>VLOOKUP($B1808,外資期貨未平倉口數!$A$4:$M$499,9,FALSE)</f>
        <v>#N/A</v>
      </c>
      <c r="P1808" s="27" t="e">
        <f>VLOOKUP($B1808,外資期貨未平倉口數!$A$4:$M$499,10,FALSE)</f>
        <v>#N/A</v>
      </c>
      <c r="Q1808" s="27" t="e">
        <f>VLOOKUP($B1808,外資期貨未平倉口數!$A$4:$M$499,11,FALSE)</f>
        <v>#N/A</v>
      </c>
      <c r="R1808" s="64" t="e">
        <f>VLOOKUP($B1808,選擇權未平倉餘額!$A$4:$I$500,6,FALSE)</f>
        <v>#N/A</v>
      </c>
      <c r="S1808" s="64" t="e">
        <f>VLOOKUP($B1808,選擇權未平倉餘額!$A$4:$I$500,7,FALSE)</f>
        <v>#N/A</v>
      </c>
      <c r="T1808" s="64" t="e">
        <f>VLOOKUP($B1808,選擇權未平倉餘額!$A$4:$I$500,8,FALSE)</f>
        <v>#N/A</v>
      </c>
      <c r="U1808" s="64" t="e">
        <f>VLOOKUP($B1808,選擇權未平倉餘額!$A$4:$I$500,9,FALSE)</f>
        <v>#N/A</v>
      </c>
      <c r="V1808" s="39" t="e">
        <f>VLOOKUP($B1808,臺指選擇權P_C_Ratios!$A$4:$C$500,3,FALSE)</f>
        <v>#N/A</v>
      </c>
      <c r="W1808" s="41" t="e">
        <f>VLOOKUP($B1808,散戶多空比!$A$6:$L$500,12,FALSE)</f>
        <v>#N/A</v>
      </c>
      <c r="X1808" s="40" t="e">
        <f>VLOOKUP($B1808,期貨大額交易人未沖銷部位!$A$4:$O$499,4,FALSE)</f>
        <v>#N/A</v>
      </c>
      <c r="Y1808" s="40" t="e">
        <f>VLOOKUP($B1808,期貨大額交易人未沖銷部位!$A$4:$O$499,7,FALSE)</f>
        <v>#N/A</v>
      </c>
      <c r="Z1808" s="40" t="e">
        <f>VLOOKUP($B1808,期貨大額交易人未沖銷部位!$A$4:$O$499,10,FALSE)</f>
        <v>#N/A</v>
      </c>
      <c r="AA1808" s="40" t="e">
        <f>VLOOKUP($B1808,期貨大額交易人未沖銷部位!$A$4:$O$499,13,FALSE)</f>
        <v>#N/A</v>
      </c>
      <c r="AB1808" s="40" t="e">
        <f>VLOOKUP($B1808,期貨大額交易人未沖銷部位!$A$4:$O$499,14,FALSE)</f>
        <v>#N/A</v>
      </c>
      <c r="AC1808" s="40" t="e">
        <f>VLOOKUP($B1808,期貨大額交易人未沖銷部位!$A$4:$O$499,15,FALSE)</f>
        <v>#N/A</v>
      </c>
      <c r="AD1808" s="33" t="e">
        <f>VLOOKUP($B1808,三大美股走勢!$A$4:$J$495,4,FALSE)</f>
        <v>#N/A</v>
      </c>
      <c r="AE1808" s="33" t="e">
        <f>VLOOKUP($B1808,三大美股走勢!$A$4:$J$495,7,FALSE)</f>
        <v>#N/A</v>
      </c>
      <c r="AF1808" s="33" t="e">
        <f>VLOOKUP($B1808,三大美股走勢!$A$4:$J$495,10,FALSE)</f>
        <v>#N/A</v>
      </c>
    </row>
    <row r="1809" spans="2:32">
      <c r="B1809" s="32">
        <v>44588</v>
      </c>
      <c r="C1809" s="33" t="e">
        <f>VLOOKUP($B1809,大盤與近月台指!$A$4:$I$499,2,FALSE)</f>
        <v>#N/A</v>
      </c>
      <c r="D1809" s="34" t="e">
        <f>VLOOKUP($B1809,大盤與近月台指!$A$4:$I$499,3,FALSE)</f>
        <v>#N/A</v>
      </c>
      <c r="E1809" s="35" t="e">
        <f>VLOOKUP($B1809,大盤與近月台指!$A$4:$I$499,4,FALSE)</f>
        <v>#N/A</v>
      </c>
      <c r="F1809" s="33" t="e">
        <f>VLOOKUP($B1809,大盤與近月台指!$A$4:$I$499,5,FALSE)</f>
        <v>#N/A</v>
      </c>
      <c r="G1809" s="49" t="e">
        <f>VLOOKUP($B1809,三大法人買賣超!$A$4:$I$500,3,FALSE)</f>
        <v>#N/A</v>
      </c>
      <c r="H1809" s="34" t="e">
        <f>VLOOKUP($B1809,三大法人買賣超!$A$4:$I$500,5,FALSE)</f>
        <v>#N/A</v>
      </c>
      <c r="I1809" s="27" t="e">
        <f>VLOOKUP($B1809,三大法人買賣超!$A$4:$I$500,7,FALSE)</f>
        <v>#N/A</v>
      </c>
      <c r="J1809" s="27" t="e">
        <f>VLOOKUP($B1809,三大法人買賣超!$A$4:$I$500,9,FALSE)</f>
        <v>#N/A</v>
      </c>
      <c r="K1809" s="37">
        <f>新台幣匯率美元指數!B1810</f>
        <v>0</v>
      </c>
      <c r="L1809" s="38">
        <f>新台幣匯率美元指數!C1810</f>
        <v>0</v>
      </c>
      <c r="M1809" s="39">
        <f>新台幣匯率美元指數!D1810</f>
        <v>0</v>
      </c>
      <c r="N1809" s="27" t="e">
        <f>VLOOKUP($B1809,外資期貨未平倉口數!$A$4:$M$499,4,FALSE)</f>
        <v>#N/A</v>
      </c>
      <c r="O1809" s="27" t="e">
        <f>VLOOKUP($B1809,外資期貨未平倉口數!$A$4:$M$499,9,FALSE)</f>
        <v>#N/A</v>
      </c>
      <c r="P1809" s="27" t="e">
        <f>VLOOKUP($B1809,外資期貨未平倉口數!$A$4:$M$499,10,FALSE)</f>
        <v>#N/A</v>
      </c>
      <c r="Q1809" s="27" t="e">
        <f>VLOOKUP($B1809,外資期貨未平倉口數!$A$4:$M$499,11,FALSE)</f>
        <v>#N/A</v>
      </c>
      <c r="R1809" s="64" t="e">
        <f>VLOOKUP($B1809,選擇權未平倉餘額!$A$4:$I$500,6,FALSE)</f>
        <v>#N/A</v>
      </c>
      <c r="S1809" s="64" t="e">
        <f>VLOOKUP($B1809,選擇權未平倉餘額!$A$4:$I$500,7,FALSE)</f>
        <v>#N/A</v>
      </c>
      <c r="T1809" s="64" t="e">
        <f>VLOOKUP($B1809,選擇權未平倉餘額!$A$4:$I$500,8,FALSE)</f>
        <v>#N/A</v>
      </c>
      <c r="U1809" s="64" t="e">
        <f>VLOOKUP($B1809,選擇權未平倉餘額!$A$4:$I$500,9,FALSE)</f>
        <v>#N/A</v>
      </c>
      <c r="V1809" s="39" t="e">
        <f>VLOOKUP($B1809,臺指選擇權P_C_Ratios!$A$4:$C$500,3,FALSE)</f>
        <v>#N/A</v>
      </c>
      <c r="W1809" s="41" t="e">
        <f>VLOOKUP($B1809,散戶多空比!$A$6:$L$500,12,FALSE)</f>
        <v>#N/A</v>
      </c>
      <c r="X1809" s="40" t="e">
        <f>VLOOKUP($B1809,期貨大額交易人未沖銷部位!$A$4:$O$499,4,FALSE)</f>
        <v>#N/A</v>
      </c>
      <c r="Y1809" s="40" t="e">
        <f>VLOOKUP($B1809,期貨大額交易人未沖銷部位!$A$4:$O$499,7,FALSE)</f>
        <v>#N/A</v>
      </c>
      <c r="Z1809" s="40" t="e">
        <f>VLOOKUP($B1809,期貨大額交易人未沖銷部位!$A$4:$O$499,10,FALSE)</f>
        <v>#N/A</v>
      </c>
      <c r="AA1809" s="40" t="e">
        <f>VLOOKUP($B1809,期貨大額交易人未沖銷部位!$A$4:$O$499,13,FALSE)</f>
        <v>#N/A</v>
      </c>
      <c r="AB1809" s="40" t="e">
        <f>VLOOKUP($B1809,期貨大額交易人未沖銷部位!$A$4:$O$499,14,FALSE)</f>
        <v>#N/A</v>
      </c>
      <c r="AC1809" s="40" t="e">
        <f>VLOOKUP($B1809,期貨大額交易人未沖銷部位!$A$4:$O$499,15,FALSE)</f>
        <v>#N/A</v>
      </c>
      <c r="AD1809" s="33" t="e">
        <f>VLOOKUP($B1809,三大美股走勢!$A$4:$J$495,4,FALSE)</f>
        <v>#N/A</v>
      </c>
      <c r="AE1809" s="33" t="e">
        <f>VLOOKUP($B1809,三大美股走勢!$A$4:$J$495,7,FALSE)</f>
        <v>#N/A</v>
      </c>
      <c r="AF1809" s="33" t="e">
        <f>VLOOKUP($B1809,三大美股走勢!$A$4:$J$495,10,FALSE)</f>
        <v>#N/A</v>
      </c>
    </row>
    <row r="1810" spans="2:32">
      <c r="B1810" s="32">
        <v>44589</v>
      </c>
      <c r="C1810" s="33" t="e">
        <f>VLOOKUP($B1810,大盤與近月台指!$A$4:$I$499,2,FALSE)</f>
        <v>#N/A</v>
      </c>
      <c r="D1810" s="34" t="e">
        <f>VLOOKUP($B1810,大盤與近月台指!$A$4:$I$499,3,FALSE)</f>
        <v>#N/A</v>
      </c>
      <c r="E1810" s="35" t="e">
        <f>VLOOKUP($B1810,大盤與近月台指!$A$4:$I$499,4,FALSE)</f>
        <v>#N/A</v>
      </c>
      <c r="F1810" s="33" t="e">
        <f>VLOOKUP($B1810,大盤與近月台指!$A$4:$I$499,5,FALSE)</f>
        <v>#N/A</v>
      </c>
      <c r="G1810" s="49" t="e">
        <f>VLOOKUP($B1810,三大法人買賣超!$A$4:$I$500,3,FALSE)</f>
        <v>#N/A</v>
      </c>
      <c r="H1810" s="34" t="e">
        <f>VLOOKUP($B1810,三大法人買賣超!$A$4:$I$500,5,FALSE)</f>
        <v>#N/A</v>
      </c>
      <c r="I1810" s="27" t="e">
        <f>VLOOKUP($B1810,三大法人買賣超!$A$4:$I$500,7,FALSE)</f>
        <v>#N/A</v>
      </c>
      <c r="J1810" s="27" t="e">
        <f>VLOOKUP($B1810,三大法人買賣超!$A$4:$I$500,9,FALSE)</f>
        <v>#N/A</v>
      </c>
      <c r="K1810" s="37">
        <f>新台幣匯率美元指數!B1811</f>
        <v>0</v>
      </c>
      <c r="L1810" s="38">
        <f>新台幣匯率美元指數!C1811</f>
        <v>0</v>
      </c>
      <c r="M1810" s="39">
        <f>新台幣匯率美元指數!D1811</f>
        <v>0</v>
      </c>
      <c r="N1810" s="27" t="e">
        <f>VLOOKUP($B1810,外資期貨未平倉口數!$A$4:$M$499,4,FALSE)</f>
        <v>#N/A</v>
      </c>
      <c r="O1810" s="27" t="e">
        <f>VLOOKUP($B1810,外資期貨未平倉口數!$A$4:$M$499,9,FALSE)</f>
        <v>#N/A</v>
      </c>
      <c r="P1810" s="27" t="e">
        <f>VLOOKUP($B1810,外資期貨未平倉口數!$A$4:$M$499,10,FALSE)</f>
        <v>#N/A</v>
      </c>
      <c r="Q1810" s="27" t="e">
        <f>VLOOKUP($B1810,外資期貨未平倉口數!$A$4:$M$499,11,FALSE)</f>
        <v>#N/A</v>
      </c>
      <c r="R1810" s="64" t="e">
        <f>VLOOKUP($B1810,選擇權未平倉餘額!$A$4:$I$500,6,FALSE)</f>
        <v>#N/A</v>
      </c>
      <c r="S1810" s="64" t="e">
        <f>VLOOKUP($B1810,選擇權未平倉餘額!$A$4:$I$500,7,FALSE)</f>
        <v>#N/A</v>
      </c>
      <c r="T1810" s="64" t="e">
        <f>VLOOKUP($B1810,選擇權未平倉餘額!$A$4:$I$500,8,FALSE)</f>
        <v>#N/A</v>
      </c>
      <c r="U1810" s="64" t="e">
        <f>VLOOKUP($B1810,選擇權未平倉餘額!$A$4:$I$500,9,FALSE)</f>
        <v>#N/A</v>
      </c>
      <c r="V1810" s="39" t="e">
        <f>VLOOKUP($B1810,臺指選擇權P_C_Ratios!$A$4:$C$500,3,FALSE)</f>
        <v>#N/A</v>
      </c>
      <c r="W1810" s="41" t="e">
        <f>VLOOKUP($B1810,散戶多空比!$A$6:$L$500,12,FALSE)</f>
        <v>#N/A</v>
      </c>
      <c r="X1810" s="40" t="e">
        <f>VLOOKUP($B1810,期貨大額交易人未沖銷部位!$A$4:$O$499,4,FALSE)</f>
        <v>#N/A</v>
      </c>
      <c r="Y1810" s="40" t="e">
        <f>VLOOKUP($B1810,期貨大額交易人未沖銷部位!$A$4:$O$499,7,FALSE)</f>
        <v>#N/A</v>
      </c>
      <c r="Z1810" s="40" t="e">
        <f>VLOOKUP($B1810,期貨大額交易人未沖銷部位!$A$4:$O$499,10,FALSE)</f>
        <v>#N/A</v>
      </c>
      <c r="AA1810" s="40" t="e">
        <f>VLOOKUP($B1810,期貨大額交易人未沖銷部位!$A$4:$O$499,13,FALSE)</f>
        <v>#N/A</v>
      </c>
      <c r="AB1810" s="40" t="e">
        <f>VLOOKUP($B1810,期貨大額交易人未沖銷部位!$A$4:$O$499,14,FALSE)</f>
        <v>#N/A</v>
      </c>
      <c r="AC1810" s="40" t="e">
        <f>VLOOKUP($B1810,期貨大額交易人未沖銷部位!$A$4:$O$499,15,FALSE)</f>
        <v>#N/A</v>
      </c>
      <c r="AD1810" s="33" t="e">
        <f>VLOOKUP($B1810,三大美股走勢!$A$4:$J$495,4,FALSE)</f>
        <v>#N/A</v>
      </c>
      <c r="AE1810" s="33" t="e">
        <f>VLOOKUP($B1810,三大美股走勢!$A$4:$J$495,7,FALSE)</f>
        <v>#N/A</v>
      </c>
      <c r="AF1810" s="33" t="e">
        <f>VLOOKUP($B1810,三大美股走勢!$A$4:$J$495,10,FALSE)</f>
        <v>#N/A</v>
      </c>
    </row>
    <row r="1811" spans="2:32">
      <c r="B1811" s="32">
        <v>44590</v>
      </c>
      <c r="C1811" s="33" t="e">
        <f>VLOOKUP($B1811,大盤與近月台指!$A$4:$I$499,2,FALSE)</f>
        <v>#N/A</v>
      </c>
      <c r="D1811" s="34" t="e">
        <f>VLOOKUP($B1811,大盤與近月台指!$A$4:$I$499,3,FALSE)</f>
        <v>#N/A</v>
      </c>
      <c r="E1811" s="35" t="e">
        <f>VLOOKUP($B1811,大盤與近月台指!$A$4:$I$499,4,FALSE)</f>
        <v>#N/A</v>
      </c>
      <c r="F1811" s="33" t="e">
        <f>VLOOKUP($B1811,大盤與近月台指!$A$4:$I$499,5,FALSE)</f>
        <v>#N/A</v>
      </c>
      <c r="G1811" s="49" t="e">
        <f>VLOOKUP($B1811,三大法人買賣超!$A$4:$I$500,3,FALSE)</f>
        <v>#N/A</v>
      </c>
      <c r="H1811" s="34" t="e">
        <f>VLOOKUP($B1811,三大法人買賣超!$A$4:$I$500,5,FALSE)</f>
        <v>#N/A</v>
      </c>
      <c r="I1811" s="27" t="e">
        <f>VLOOKUP($B1811,三大法人買賣超!$A$4:$I$500,7,FALSE)</f>
        <v>#N/A</v>
      </c>
      <c r="J1811" s="27" t="e">
        <f>VLOOKUP($B1811,三大法人買賣超!$A$4:$I$500,9,FALSE)</f>
        <v>#N/A</v>
      </c>
      <c r="K1811" s="37">
        <f>新台幣匯率美元指數!B1812</f>
        <v>0</v>
      </c>
      <c r="L1811" s="38">
        <f>新台幣匯率美元指數!C1812</f>
        <v>0</v>
      </c>
      <c r="M1811" s="39">
        <f>新台幣匯率美元指數!D1812</f>
        <v>0</v>
      </c>
      <c r="N1811" s="27" t="e">
        <f>VLOOKUP($B1811,外資期貨未平倉口數!$A$4:$M$499,4,FALSE)</f>
        <v>#N/A</v>
      </c>
      <c r="O1811" s="27" t="e">
        <f>VLOOKUP($B1811,外資期貨未平倉口數!$A$4:$M$499,9,FALSE)</f>
        <v>#N/A</v>
      </c>
      <c r="P1811" s="27" t="e">
        <f>VLOOKUP($B1811,外資期貨未平倉口數!$A$4:$M$499,10,FALSE)</f>
        <v>#N/A</v>
      </c>
      <c r="Q1811" s="27" t="e">
        <f>VLOOKUP($B1811,外資期貨未平倉口數!$A$4:$M$499,11,FALSE)</f>
        <v>#N/A</v>
      </c>
      <c r="R1811" s="64" t="e">
        <f>VLOOKUP($B1811,選擇權未平倉餘額!$A$4:$I$500,6,FALSE)</f>
        <v>#N/A</v>
      </c>
      <c r="S1811" s="64" t="e">
        <f>VLOOKUP($B1811,選擇權未平倉餘額!$A$4:$I$500,7,FALSE)</f>
        <v>#N/A</v>
      </c>
      <c r="T1811" s="64" t="e">
        <f>VLOOKUP($B1811,選擇權未平倉餘額!$A$4:$I$500,8,FALSE)</f>
        <v>#N/A</v>
      </c>
      <c r="U1811" s="64" t="e">
        <f>VLOOKUP($B1811,選擇權未平倉餘額!$A$4:$I$500,9,FALSE)</f>
        <v>#N/A</v>
      </c>
      <c r="V1811" s="39" t="e">
        <f>VLOOKUP($B1811,臺指選擇權P_C_Ratios!$A$4:$C$500,3,FALSE)</f>
        <v>#N/A</v>
      </c>
      <c r="W1811" s="41" t="e">
        <f>VLOOKUP($B1811,散戶多空比!$A$6:$L$500,12,FALSE)</f>
        <v>#N/A</v>
      </c>
      <c r="X1811" s="40" t="e">
        <f>VLOOKUP($B1811,期貨大額交易人未沖銷部位!$A$4:$O$499,4,FALSE)</f>
        <v>#N/A</v>
      </c>
      <c r="Y1811" s="40" t="e">
        <f>VLOOKUP($B1811,期貨大額交易人未沖銷部位!$A$4:$O$499,7,FALSE)</f>
        <v>#N/A</v>
      </c>
      <c r="Z1811" s="40" t="e">
        <f>VLOOKUP($B1811,期貨大額交易人未沖銷部位!$A$4:$O$499,10,FALSE)</f>
        <v>#N/A</v>
      </c>
      <c r="AA1811" s="40" t="e">
        <f>VLOOKUP($B1811,期貨大額交易人未沖銷部位!$A$4:$O$499,13,FALSE)</f>
        <v>#N/A</v>
      </c>
      <c r="AB1811" s="40" t="e">
        <f>VLOOKUP($B1811,期貨大額交易人未沖銷部位!$A$4:$O$499,14,FALSE)</f>
        <v>#N/A</v>
      </c>
      <c r="AC1811" s="40" t="e">
        <f>VLOOKUP($B1811,期貨大額交易人未沖銷部位!$A$4:$O$499,15,FALSE)</f>
        <v>#N/A</v>
      </c>
      <c r="AD1811" s="33" t="e">
        <f>VLOOKUP($B1811,三大美股走勢!$A$4:$J$495,4,FALSE)</f>
        <v>#N/A</v>
      </c>
      <c r="AE1811" s="33" t="e">
        <f>VLOOKUP($B1811,三大美股走勢!$A$4:$J$495,7,FALSE)</f>
        <v>#N/A</v>
      </c>
      <c r="AF1811" s="33" t="e">
        <f>VLOOKUP($B1811,三大美股走勢!$A$4:$J$495,10,FALSE)</f>
        <v>#N/A</v>
      </c>
    </row>
    <row r="1812" spans="2:32">
      <c r="B1812" s="32">
        <v>44591</v>
      </c>
      <c r="C1812" s="33" t="e">
        <f>VLOOKUP($B1812,大盤與近月台指!$A$4:$I$499,2,FALSE)</f>
        <v>#N/A</v>
      </c>
      <c r="D1812" s="34" t="e">
        <f>VLOOKUP($B1812,大盤與近月台指!$A$4:$I$499,3,FALSE)</f>
        <v>#N/A</v>
      </c>
      <c r="E1812" s="35" t="e">
        <f>VLOOKUP($B1812,大盤與近月台指!$A$4:$I$499,4,FALSE)</f>
        <v>#N/A</v>
      </c>
      <c r="F1812" s="33" t="e">
        <f>VLOOKUP($B1812,大盤與近月台指!$A$4:$I$499,5,FALSE)</f>
        <v>#N/A</v>
      </c>
      <c r="G1812" s="49" t="e">
        <f>VLOOKUP($B1812,三大法人買賣超!$A$4:$I$500,3,FALSE)</f>
        <v>#N/A</v>
      </c>
      <c r="H1812" s="34" t="e">
        <f>VLOOKUP($B1812,三大法人買賣超!$A$4:$I$500,5,FALSE)</f>
        <v>#N/A</v>
      </c>
      <c r="I1812" s="27" t="e">
        <f>VLOOKUP($B1812,三大法人買賣超!$A$4:$I$500,7,FALSE)</f>
        <v>#N/A</v>
      </c>
      <c r="J1812" s="27" t="e">
        <f>VLOOKUP($B1812,三大法人買賣超!$A$4:$I$500,9,FALSE)</f>
        <v>#N/A</v>
      </c>
      <c r="K1812" s="37">
        <f>新台幣匯率美元指數!B1813</f>
        <v>0</v>
      </c>
      <c r="L1812" s="38">
        <f>新台幣匯率美元指數!C1813</f>
        <v>0</v>
      </c>
      <c r="M1812" s="39">
        <f>新台幣匯率美元指數!D1813</f>
        <v>0</v>
      </c>
      <c r="N1812" s="27" t="e">
        <f>VLOOKUP($B1812,外資期貨未平倉口數!$A$4:$M$499,4,FALSE)</f>
        <v>#N/A</v>
      </c>
      <c r="O1812" s="27" t="e">
        <f>VLOOKUP($B1812,外資期貨未平倉口數!$A$4:$M$499,9,FALSE)</f>
        <v>#N/A</v>
      </c>
      <c r="P1812" s="27" t="e">
        <f>VLOOKUP($B1812,外資期貨未平倉口數!$A$4:$M$499,10,FALSE)</f>
        <v>#N/A</v>
      </c>
      <c r="Q1812" s="27" t="e">
        <f>VLOOKUP($B1812,外資期貨未平倉口數!$A$4:$M$499,11,FALSE)</f>
        <v>#N/A</v>
      </c>
      <c r="R1812" s="64" t="e">
        <f>VLOOKUP($B1812,選擇權未平倉餘額!$A$4:$I$500,6,FALSE)</f>
        <v>#N/A</v>
      </c>
      <c r="S1812" s="64" t="e">
        <f>VLOOKUP($B1812,選擇權未平倉餘額!$A$4:$I$500,7,FALSE)</f>
        <v>#N/A</v>
      </c>
      <c r="T1812" s="64" t="e">
        <f>VLOOKUP($B1812,選擇權未平倉餘額!$A$4:$I$500,8,FALSE)</f>
        <v>#N/A</v>
      </c>
      <c r="U1812" s="64" t="e">
        <f>VLOOKUP($B1812,選擇權未平倉餘額!$A$4:$I$500,9,FALSE)</f>
        <v>#N/A</v>
      </c>
      <c r="V1812" s="39" t="e">
        <f>VLOOKUP($B1812,臺指選擇權P_C_Ratios!$A$4:$C$500,3,FALSE)</f>
        <v>#N/A</v>
      </c>
      <c r="W1812" s="41" t="e">
        <f>VLOOKUP($B1812,散戶多空比!$A$6:$L$500,12,FALSE)</f>
        <v>#N/A</v>
      </c>
      <c r="X1812" s="40" t="e">
        <f>VLOOKUP($B1812,期貨大額交易人未沖銷部位!$A$4:$O$499,4,FALSE)</f>
        <v>#N/A</v>
      </c>
      <c r="Y1812" s="40" t="e">
        <f>VLOOKUP($B1812,期貨大額交易人未沖銷部位!$A$4:$O$499,7,FALSE)</f>
        <v>#N/A</v>
      </c>
      <c r="Z1812" s="40" t="e">
        <f>VLOOKUP($B1812,期貨大額交易人未沖銷部位!$A$4:$O$499,10,FALSE)</f>
        <v>#N/A</v>
      </c>
      <c r="AA1812" s="40" t="e">
        <f>VLOOKUP($B1812,期貨大額交易人未沖銷部位!$A$4:$O$499,13,FALSE)</f>
        <v>#N/A</v>
      </c>
      <c r="AB1812" s="40" t="e">
        <f>VLOOKUP($B1812,期貨大額交易人未沖銷部位!$A$4:$O$499,14,FALSE)</f>
        <v>#N/A</v>
      </c>
      <c r="AC1812" s="40" t="e">
        <f>VLOOKUP($B1812,期貨大額交易人未沖銷部位!$A$4:$O$499,15,FALSE)</f>
        <v>#N/A</v>
      </c>
      <c r="AD1812" s="33" t="e">
        <f>VLOOKUP($B1812,三大美股走勢!$A$4:$J$495,4,FALSE)</f>
        <v>#N/A</v>
      </c>
      <c r="AE1812" s="33" t="e">
        <f>VLOOKUP($B1812,三大美股走勢!$A$4:$J$495,7,FALSE)</f>
        <v>#N/A</v>
      </c>
      <c r="AF1812" s="33" t="e">
        <f>VLOOKUP($B1812,三大美股走勢!$A$4:$J$495,10,FALSE)</f>
        <v>#N/A</v>
      </c>
    </row>
    <row r="1813" spans="2:32">
      <c r="B1813" s="32">
        <v>44592</v>
      </c>
      <c r="C1813" s="33" t="e">
        <f>VLOOKUP($B1813,大盤與近月台指!$A$4:$I$499,2,FALSE)</f>
        <v>#N/A</v>
      </c>
      <c r="D1813" s="34" t="e">
        <f>VLOOKUP($B1813,大盤與近月台指!$A$4:$I$499,3,FALSE)</f>
        <v>#N/A</v>
      </c>
      <c r="E1813" s="35" t="e">
        <f>VLOOKUP($B1813,大盤與近月台指!$A$4:$I$499,4,FALSE)</f>
        <v>#N/A</v>
      </c>
      <c r="F1813" s="33" t="e">
        <f>VLOOKUP($B1813,大盤與近月台指!$A$4:$I$499,5,FALSE)</f>
        <v>#N/A</v>
      </c>
      <c r="G1813" s="49" t="e">
        <f>VLOOKUP($B1813,三大法人買賣超!$A$4:$I$500,3,FALSE)</f>
        <v>#N/A</v>
      </c>
      <c r="H1813" s="34" t="e">
        <f>VLOOKUP($B1813,三大法人買賣超!$A$4:$I$500,5,FALSE)</f>
        <v>#N/A</v>
      </c>
      <c r="I1813" s="27" t="e">
        <f>VLOOKUP($B1813,三大法人買賣超!$A$4:$I$500,7,FALSE)</f>
        <v>#N/A</v>
      </c>
      <c r="J1813" s="27" t="e">
        <f>VLOOKUP($B1813,三大法人買賣超!$A$4:$I$500,9,FALSE)</f>
        <v>#N/A</v>
      </c>
      <c r="K1813" s="37">
        <f>新台幣匯率美元指數!B1814</f>
        <v>0</v>
      </c>
      <c r="L1813" s="38">
        <f>新台幣匯率美元指數!C1814</f>
        <v>0</v>
      </c>
      <c r="M1813" s="39">
        <f>新台幣匯率美元指數!D1814</f>
        <v>0</v>
      </c>
      <c r="N1813" s="27" t="e">
        <f>VLOOKUP($B1813,外資期貨未平倉口數!$A$4:$M$499,4,FALSE)</f>
        <v>#N/A</v>
      </c>
      <c r="O1813" s="27" t="e">
        <f>VLOOKUP($B1813,外資期貨未平倉口數!$A$4:$M$499,9,FALSE)</f>
        <v>#N/A</v>
      </c>
      <c r="P1813" s="27" t="e">
        <f>VLOOKUP($B1813,外資期貨未平倉口數!$A$4:$M$499,10,FALSE)</f>
        <v>#N/A</v>
      </c>
      <c r="Q1813" s="27" t="e">
        <f>VLOOKUP($B1813,外資期貨未平倉口數!$A$4:$M$499,11,FALSE)</f>
        <v>#N/A</v>
      </c>
      <c r="R1813" s="64" t="e">
        <f>VLOOKUP($B1813,選擇權未平倉餘額!$A$4:$I$500,6,FALSE)</f>
        <v>#N/A</v>
      </c>
      <c r="S1813" s="64" t="e">
        <f>VLOOKUP($B1813,選擇權未平倉餘額!$A$4:$I$500,7,FALSE)</f>
        <v>#N/A</v>
      </c>
      <c r="T1813" s="64" t="e">
        <f>VLOOKUP($B1813,選擇權未平倉餘額!$A$4:$I$500,8,FALSE)</f>
        <v>#N/A</v>
      </c>
      <c r="U1813" s="64" t="e">
        <f>VLOOKUP($B1813,選擇權未平倉餘額!$A$4:$I$500,9,FALSE)</f>
        <v>#N/A</v>
      </c>
      <c r="V1813" s="39" t="e">
        <f>VLOOKUP($B1813,臺指選擇權P_C_Ratios!$A$4:$C$500,3,FALSE)</f>
        <v>#N/A</v>
      </c>
      <c r="W1813" s="41" t="e">
        <f>VLOOKUP($B1813,散戶多空比!$A$6:$L$500,12,FALSE)</f>
        <v>#N/A</v>
      </c>
      <c r="X1813" s="40" t="e">
        <f>VLOOKUP($B1813,期貨大額交易人未沖銷部位!$A$4:$O$499,4,FALSE)</f>
        <v>#N/A</v>
      </c>
      <c r="Y1813" s="40" t="e">
        <f>VLOOKUP($B1813,期貨大額交易人未沖銷部位!$A$4:$O$499,7,FALSE)</f>
        <v>#N/A</v>
      </c>
      <c r="Z1813" s="40" t="e">
        <f>VLOOKUP($B1813,期貨大額交易人未沖銷部位!$A$4:$O$499,10,FALSE)</f>
        <v>#N/A</v>
      </c>
      <c r="AA1813" s="40" t="e">
        <f>VLOOKUP($B1813,期貨大額交易人未沖銷部位!$A$4:$O$499,13,FALSE)</f>
        <v>#N/A</v>
      </c>
      <c r="AB1813" s="40" t="e">
        <f>VLOOKUP($B1813,期貨大額交易人未沖銷部位!$A$4:$O$499,14,FALSE)</f>
        <v>#N/A</v>
      </c>
      <c r="AC1813" s="40" t="e">
        <f>VLOOKUP($B1813,期貨大額交易人未沖銷部位!$A$4:$O$499,15,FALSE)</f>
        <v>#N/A</v>
      </c>
      <c r="AD1813" s="33" t="e">
        <f>VLOOKUP($B1813,三大美股走勢!$A$4:$J$495,4,FALSE)</f>
        <v>#N/A</v>
      </c>
      <c r="AE1813" s="33" t="e">
        <f>VLOOKUP($B1813,三大美股走勢!$A$4:$J$495,7,FALSE)</f>
        <v>#N/A</v>
      </c>
      <c r="AF1813" s="33" t="e">
        <f>VLOOKUP($B1813,三大美股走勢!$A$4:$J$495,10,FALSE)</f>
        <v>#N/A</v>
      </c>
    </row>
    <row r="1814" spans="2:32">
      <c r="B1814" s="32">
        <v>44593</v>
      </c>
      <c r="C1814" s="33" t="e">
        <f>VLOOKUP($B1814,大盤與近月台指!$A$4:$I$499,2,FALSE)</f>
        <v>#N/A</v>
      </c>
      <c r="D1814" s="34" t="e">
        <f>VLOOKUP($B1814,大盤與近月台指!$A$4:$I$499,3,FALSE)</f>
        <v>#N/A</v>
      </c>
      <c r="E1814" s="35" t="e">
        <f>VLOOKUP($B1814,大盤與近月台指!$A$4:$I$499,4,FALSE)</f>
        <v>#N/A</v>
      </c>
      <c r="F1814" s="33" t="e">
        <f>VLOOKUP($B1814,大盤與近月台指!$A$4:$I$499,5,FALSE)</f>
        <v>#N/A</v>
      </c>
      <c r="G1814" s="49" t="e">
        <f>VLOOKUP($B1814,三大法人買賣超!$A$4:$I$500,3,FALSE)</f>
        <v>#N/A</v>
      </c>
      <c r="H1814" s="34" t="e">
        <f>VLOOKUP($B1814,三大法人買賣超!$A$4:$I$500,5,FALSE)</f>
        <v>#N/A</v>
      </c>
      <c r="I1814" s="27" t="e">
        <f>VLOOKUP($B1814,三大法人買賣超!$A$4:$I$500,7,FALSE)</f>
        <v>#N/A</v>
      </c>
      <c r="J1814" s="27" t="e">
        <f>VLOOKUP($B1814,三大法人買賣超!$A$4:$I$500,9,FALSE)</f>
        <v>#N/A</v>
      </c>
      <c r="K1814" s="37">
        <f>新台幣匯率美元指數!B1815</f>
        <v>0</v>
      </c>
      <c r="L1814" s="38">
        <f>新台幣匯率美元指數!C1815</f>
        <v>0</v>
      </c>
      <c r="M1814" s="39">
        <f>新台幣匯率美元指數!D1815</f>
        <v>0</v>
      </c>
      <c r="N1814" s="27" t="e">
        <f>VLOOKUP($B1814,外資期貨未平倉口數!$A$4:$M$499,4,FALSE)</f>
        <v>#N/A</v>
      </c>
      <c r="O1814" s="27" t="e">
        <f>VLOOKUP($B1814,外資期貨未平倉口數!$A$4:$M$499,9,FALSE)</f>
        <v>#N/A</v>
      </c>
      <c r="P1814" s="27" t="e">
        <f>VLOOKUP($B1814,外資期貨未平倉口數!$A$4:$M$499,10,FALSE)</f>
        <v>#N/A</v>
      </c>
      <c r="Q1814" s="27" t="e">
        <f>VLOOKUP($B1814,外資期貨未平倉口數!$A$4:$M$499,11,FALSE)</f>
        <v>#N/A</v>
      </c>
      <c r="R1814" s="64" t="e">
        <f>VLOOKUP($B1814,選擇權未平倉餘額!$A$4:$I$500,6,FALSE)</f>
        <v>#N/A</v>
      </c>
      <c r="S1814" s="64" t="e">
        <f>VLOOKUP($B1814,選擇權未平倉餘額!$A$4:$I$500,7,FALSE)</f>
        <v>#N/A</v>
      </c>
      <c r="T1814" s="64" t="e">
        <f>VLOOKUP($B1814,選擇權未平倉餘額!$A$4:$I$500,8,FALSE)</f>
        <v>#N/A</v>
      </c>
      <c r="U1814" s="64" t="e">
        <f>VLOOKUP($B1814,選擇權未平倉餘額!$A$4:$I$500,9,FALSE)</f>
        <v>#N/A</v>
      </c>
      <c r="V1814" s="39" t="e">
        <f>VLOOKUP($B1814,臺指選擇權P_C_Ratios!$A$4:$C$500,3,FALSE)</f>
        <v>#N/A</v>
      </c>
      <c r="W1814" s="41" t="e">
        <f>VLOOKUP($B1814,散戶多空比!$A$6:$L$500,12,FALSE)</f>
        <v>#N/A</v>
      </c>
      <c r="X1814" s="40" t="e">
        <f>VLOOKUP($B1814,期貨大額交易人未沖銷部位!$A$4:$O$499,4,FALSE)</f>
        <v>#N/A</v>
      </c>
      <c r="Y1814" s="40" t="e">
        <f>VLOOKUP($B1814,期貨大額交易人未沖銷部位!$A$4:$O$499,7,FALSE)</f>
        <v>#N/A</v>
      </c>
      <c r="Z1814" s="40" t="e">
        <f>VLOOKUP($B1814,期貨大額交易人未沖銷部位!$A$4:$O$499,10,FALSE)</f>
        <v>#N/A</v>
      </c>
      <c r="AA1814" s="40" t="e">
        <f>VLOOKUP($B1814,期貨大額交易人未沖銷部位!$A$4:$O$499,13,FALSE)</f>
        <v>#N/A</v>
      </c>
      <c r="AB1814" s="40" t="e">
        <f>VLOOKUP($B1814,期貨大額交易人未沖銷部位!$A$4:$O$499,14,FALSE)</f>
        <v>#N/A</v>
      </c>
      <c r="AC1814" s="40" t="e">
        <f>VLOOKUP($B1814,期貨大額交易人未沖銷部位!$A$4:$O$499,15,FALSE)</f>
        <v>#N/A</v>
      </c>
      <c r="AD1814" s="33" t="e">
        <f>VLOOKUP($B1814,三大美股走勢!$A$4:$J$495,4,FALSE)</f>
        <v>#N/A</v>
      </c>
      <c r="AE1814" s="33" t="e">
        <f>VLOOKUP($B1814,三大美股走勢!$A$4:$J$495,7,FALSE)</f>
        <v>#N/A</v>
      </c>
      <c r="AF1814" s="33" t="e">
        <f>VLOOKUP($B1814,三大美股走勢!$A$4:$J$495,10,FALSE)</f>
        <v>#N/A</v>
      </c>
    </row>
    <row r="1815" spans="2:32">
      <c r="B1815" s="32">
        <v>44594</v>
      </c>
      <c r="C1815" s="33" t="e">
        <f>VLOOKUP($B1815,大盤與近月台指!$A$4:$I$499,2,FALSE)</f>
        <v>#N/A</v>
      </c>
      <c r="D1815" s="34" t="e">
        <f>VLOOKUP($B1815,大盤與近月台指!$A$4:$I$499,3,FALSE)</f>
        <v>#N/A</v>
      </c>
      <c r="E1815" s="35" t="e">
        <f>VLOOKUP($B1815,大盤與近月台指!$A$4:$I$499,4,FALSE)</f>
        <v>#N/A</v>
      </c>
      <c r="F1815" s="33" t="e">
        <f>VLOOKUP($B1815,大盤與近月台指!$A$4:$I$499,5,FALSE)</f>
        <v>#N/A</v>
      </c>
      <c r="G1815" s="49" t="e">
        <f>VLOOKUP($B1815,三大法人買賣超!$A$4:$I$500,3,FALSE)</f>
        <v>#N/A</v>
      </c>
      <c r="H1815" s="34" t="e">
        <f>VLOOKUP($B1815,三大法人買賣超!$A$4:$I$500,5,FALSE)</f>
        <v>#N/A</v>
      </c>
      <c r="I1815" s="27" t="e">
        <f>VLOOKUP($B1815,三大法人買賣超!$A$4:$I$500,7,FALSE)</f>
        <v>#N/A</v>
      </c>
      <c r="J1815" s="27" t="e">
        <f>VLOOKUP($B1815,三大法人買賣超!$A$4:$I$500,9,FALSE)</f>
        <v>#N/A</v>
      </c>
      <c r="K1815" s="37">
        <f>新台幣匯率美元指數!B1816</f>
        <v>0</v>
      </c>
      <c r="L1815" s="38">
        <f>新台幣匯率美元指數!C1816</f>
        <v>0</v>
      </c>
      <c r="M1815" s="39">
        <f>新台幣匯率美元指數!D1816</f>
        <v>0</v>
      </c>
      <c r="N1815" s="27" t="e">
        <f>VLOOKUP($B1815,外資期貨未平倉口數!$A$4:$M$499,4,FALSE)</f>
        <v>#N/A</v>
      </c>
      <c r="O1815" s="27" t="e">
        <f>VLOOKUP($B1815,外資期貨未平倉口數!$A$4:$M$499,9,FALSE)</f>
        <v>#N/A</v>
      </c>
      <c r="P1815" s="27" t="e">
        <f>VLOOKUP($B1815,外資期貨未平倉口數!$A$4:$M$499,10,FALSE)</f>
        <v>#N/A</v>
      </c>
      <c r="Q1815" s="27" t="e">
        <f>VLOOKUP($B1815,外資期貨未平倉口數!$A$4:$M$499,11,FALSE)</f>
        <v>#N/A</v>
      </c>
      <c r="R1815" s="64" t="e">
        <f>VLOOKUP($B1815,選擇權未平倉餘額!$A$4:$I$500,6,FALSE)</f>
        <v>#N/A</v>
      </c>
      <c r="S1815" s="64" t="e">
        <f>VLOOKUP($B1815,選擇權未平倉餘額!$A$4:$I$500,7,FALSE)</f>
        <v>#N/A</v>
      </c>
      <c r="T1815" s="64" t="e">
        <f>VLOOKUP($B1815,選擇權未平倉餘額!$A$4:$I$500,8,FALSE)</f>
        <v>#N/A</v>
      </c>
      <c r="U1815" s="64" t="e">
        <f>VLOOKUP($B1815,選擇權未平倉餘額!$A$4:$I$500,9,FALSE)</f>
        <v>#N/A</v>
      </c>
      <c r="V1815" s="39" t="e">
        <f>VLOOKUP($B1815,臺指選擇權P_C_Ratios!$A$4:$C$500,3,FALSE)</f>
        <v>#N/A</v>
      </c>
      <c r="W1815" s="41" t="e">
        <f>VLOOKUP($B1815,散戶多空比!$A$6:$L$500,12,FALSE)</f>
        <v>#N/A</v>
      </c>
      <c r="X1815" s="40" t="e">
        <f>VLOOKUP($B1815,期貨大額交易人未沖銷部位!$A$4:$O$499,4,FALSE)</f>
        <v>#N/A</v>
      </c>
      <c r="Y1815" s="40" t="e">
        <f>VLOOKUP($B1815,期貨大額交易人未沖銷部位!$A$4:$O$499,7,FALSE)</f>
        <v>#N/A</v>
      </c>
      <c r="Z1815" s="40" t="e">
        <f>VLOOKUP($B1815,期貨大額交易人未沖銷部位!$A$4:$O$499,10,FALSE)</f>
        <v>#N/A</v>
      </c>
      <c r="AA1815" s="40" t="e">
        <f>VLOOKUP($B1815,期貨大額交易人未沖銷部位!$A$4:$O$499,13,FALSE)</f>
        <v>#N/A</v>
      </c>
      <c r="AB1815" s="40" t="e">
        <f>VLOOKUP($B1815,期貨大額交易人未沖銷部位!$A$4:$O$499,14,FALSE)</f>
        <v>#N/A</v>
      </c>
      <c r="AC1815" s="40" t="e">
        <f>VLOOKUP($B1815,期貨大額交易人未沖銷部位!$A$4:$O$499,15,FALSE)</f>
        <v>#N/A</v>
      </c>
      <c r="AD1815" s="33" t="e">
        <f>VLOOKUP($B1815,三大美股走勢!$A$4:$J$495,4,FALSE)</f>
        <v>#N/A</v>
      </c>
      <c r="AE1815" s="33" t="e">
        <f>VLOOKUP($B1815,三大美股走勢!$A$4:$J$495,7,FALSE)</f>
        <v>#N/A</v>
      </c>
      <c r="AF1815" s="33" t="e">
        <f>VLOOKUP($B1815,三大美股走勢!$A$4:$J$495,10,FALSE)</f>
        <v>#N/A</v>
      </c>
    </row>
    <row r="1816" spans="2:32">
      <c r="B1816" s="32">
        <v>44595</v>
      </c>
      <c r="C1816" s="33" t="e">
        <f>VLOOKUP($B1816,大盤與近月台指!$A$4:$I$499,2,FALSE)</f>
        <v>#N/A</v>
      </c>
      <c r="D1816" s="34" t="e">
        <f>VLOOKUP($B1816,大盤與近月台指!$A$4:$I$499,3,FALSE)</f>
        <v>#N/A</v>
      </c>
      <c r="E1816" s="35" t="e">
        <f>VLOOKUP($B1816,大盤與近月台指!$A$4:$I$499,4,FALSE)</f>
        <v>#N/A</v>
      </c>
      <c r="F1816" s="33" t="e">
        <f>VLOOKUP($B1816,大盤與近月台指!$A$4:$I$499,5,FALSE)</f>
        <v>#N/A</v>
      </c>
      <c r="G1816" s="49" t="e">
        <f>VLOOKUP($B1816,三大法人買賣超!$A$4:$I$500,3,FALSE)</f>
        <v>#N/A</v>
      </c>
      <c r="H1816" s="34" t="e">
        <f>VLOOKUP($B1816,三大法人買賣超!$A$4:$I$500,5,FALSE)</f>
        <v>#N/A</v>
      </c>
      <c r="I1816" s="27" t="e">
        <f>VLOOKUP($B1816,三大法人買賣超!$A$4:$I$500,7,FALSE)</f>
        <v>#N/A</v>
      </c>
      <c r="J1816" s="27" t="e">
        <f>VLOOKUP($B1816,三大法人買賣超!$A$4:$I$500,9,FALSE)</f>
        <v>#N/A</v>
      </c>
      <c r="K1816" s="37">
        <f>新台幣匯率美元指數!B1817</f>
        <v>0</v>
      </c>
      <c r="L1816" s="38">
        <f>新台幣匯率美元指數!C1817</f>
        <v>0</v>
      </c>
      <c r="M1816" s="39">
        <f>新台幣匯率美元指數!D1817</f>
        <v>0</v>
      </c>
      <c r="N1816" s="27" t="e">
        <f>VLOOKUP($B1816,外資期貨未平倉口數!$A$4:$M$499,4,FALSE)</f>
        <v>#N/A</v>
      </c>
      <c r="O1816" s="27" t="e">
        <f>VLOOKUP($B1816,外資期貨未平倉口數!$A$4:$M$499,9,FALSE)</f>
        <v>#N/A</v>
      </c>
      <c r="P1816" s="27" t="e">
        <f>VLOOKUP($B1816,外資期貨未平倉口數!$A$4:$M$499,10,FALSE)</f>
        <v>#N/A</v>
      </c>
      <c r="Q1816" s="27" t="e">
        <f>VLOOKUP($B1816,外資期貨未平倉口數!$A$4:$M$499,11,FALSE)</f>
        <v>#N/A</v>
      </c>
      <c r="R1816" s="64" t="e">
        <f>VLOOKUP($B1816,選擇權未平倉餘額!$A$4:$I$500,6,FALSE)</f>
        <v>#N/A</v>
      </c>
      <c r="S1816" s="64" t="e">
        <f>VLOOKUP($B1816,選擇權未平倉餘額!$A$4:$I$500,7,FALSE)</f>
        <v>#N/A</v>
      </c>
      <c r="T1816" s="64" t="e">
        <f>VLOOKUP($B1816,選擇權未平倉餘額!$A$4:$I$500,8,FALSE)</f>
        <v>#N/A</v>
      </c>
      <c r="U1816" s="64" t="e">
        <f>VLOOKUP($B1816,選擇權未平倉餘額!$A$4:$I$500,9,FALSE)</f>
        <v>#N/A</v>
      </c>
      <c r="V1816" s="39" t="e">
        <f>VLOOKUP($B1816,臺指選擇權P_C_Ratios!$A$4:$C$500,3,FALSE)</f>
        <v>#N/A</v>
      </c>
      <c r="W1816" s="41" t="e">
        <f>VLOOKUP($B1816,散戶多空比!$A$6:$L$500,12,FALSE)</f>
        <v>#N/A</v>
      </c>
      <c r="X1816" s="40" t="e">
        <f>VLOOKUP($B1816,期貨大額交易人未沖銷部位!$A$4:$O$499,4,FALSE)</f>
        <v>#N/A</v>
      </c>
      <c r="Y1816" s="40" t="e">
        <f>VLOOKUP($B1816,期貨大額交易人未沖銷部位!$A$4:$O$499,7,FALSE)</f>
        <v>#N/A</v>
      </c>
      <c r="Z1816" s="40" t="e">
        <f>VLOOKUP($B1816,期貨大額交易人未沖銷部位!$A$4:$O$499,10,FALSE)</f>
        <v>#N/A</v>
      </c>
      <c r="AA1816" s="40" t="e">
        <f>VLOOKUP($B1816,期貨大額交易人未沖銷部位!$A$4:$O$499,13,FALSE)</f>
        <v>#N/A</v>
      </c>
      <c r="AB1816" s="40" t="e">
        <f>VLOOKUP($B1816,期貨大額交易人未沖銷部位!$A$4:$O$499,14,FALSE)</f>
        <v>#N/A</v>
      </c>
      <c r="AC1816" s="40" t="e">
        <f>VLOOKUP($B1816,期貨大額交易人未沖銷部位!$A$4:$O$499,15,FALSE)</f>
        <v>#N/A</v>
      </c>
      <c r="AD1816" s="33" t="e">
        <f>VLOOKUP($B1816,三大美股走勢!$A$4:$J$495,4,FALSE)</f>
        <v>#N/A</v>
      </c>
      <c r="AE1816" s="33" t="e">
        <f>VLOOKUP($B1816,三大美股走勢!$A$4:$J$495,7,FALSE)</f>
        <v>#N/A</v>
      </c>
      <c r="AF1816" s="33" t="e">
        <f>VLOOKUP($B1816,三大美股走勢!$A$4:$J$495,10,FALSE)</f>
        <v>#N/A</v>
      </c>
    </row>
    <row r="1817" spans="2:32">
      <c r="B1817" s="32">
        <v>44596</v>
      </c>
      <c r="C1817" s="33" t="e">
        <f>VLOOKUP($B1817,大盤與近月台指!$A$4:$I$499,2,FALSE)</f>
        <v>#N/A</v>
      </c>
      <c r="D1817" s="34" t="e">
        <f>VLOOKUP($B1817,大盤與近月台指!$A$4:$I$499,3,FALSE)</f>
        <v>#N/A</v>
      </c>
      <c r="E1817" s="35" t="e">
        <f>VLOOKUP($B1817,大盤與近月台指!$A$4:$I$499,4,FALSE)</f>
        <v>#N/A</v>
      </c>
      <c r="F1817" s="33" t="e">
        <f>VLOOKUP($B1817,大盤與近月台指!$A$4:$I$499,5,FALSE)</f>
        <v>#N/A</v>
      </c>
      <c r="G1817" s="49" t="e">
        <f>VLOOKUP($B1817,三大法人買賣超!$A$4:$I$500,3,FALSE)</f>
        <v>#N/A</v>
      </c>
      <c r="H1817" s="34" t="e">
        <f>VLOOKUP($B1817,三大法人買賣超!$A$4:$I$500,5,FALSE)</f>
        <v>#N/A</v>
      </c>
      <c r="I1817" s="27" t="e">
        <f>VLOOKUP($B1817,三大法人買賣超!$A$4:$I$500,7,FALSE)</f>
        <v>#N/A</v>
      </c>
      <c r="J1817" s="27" t="e">
        <f>VLOOKUP($B1817,三大法人買賣超!$A$4:$I$500,9,FALSE)</f>
        <v>#N/A</v>
      </c>
      <c r="K1817" s="37">
        <f>新台幣匯率美元指數!B1818</f>
        <v>0</v>
      </c>
      <c r="L1817" s="38">
        <f>新台幣匯率美元指數!C1818</f>
        <v>0</v>
      </c>
      <c r="M1817" s="39">
        <f>新台幣匯率美元指數!D1818</f>
        <v>0</v>
      </c>
      <c r="N1817" s="27" t="e">
        <f>VLOOKUP($B1817,外資期貨未平倉口數!$A$4:$M$499,4,FALSE)</f>
        <v>#N/A</v>
      </c>
      <c r="O1817" s="27" t="e">
        <f>VLOOKUP($B1817,外資期貨未平倉口數!$A$4:$M$499,9,FALSE)</f>
        <v>#N/A</v>
      </c>
      <c r="P1817" s="27" t="e">
        <f>VLOOKUP($B1817,外資期貨未平倉口數!$A$4:$M$499,10,FALSE)</f>
        <v>#N/A</v>
      </c>
      <c r="Q1817" s="27" t="e">
        <f>VLOOKUP($B1817,外資期貨未平倉口數!$A$4:$M$499,11,FALSE)</f>
        <v>#N/A</v>
      </c>
      <c r="R1817" s="64" t="e">
        <f>VLOOKUP($B1817,選擇權未平倉餘額!$A$4:$I$500,6,FALSE)</f>
        <v>#N/A</v>
      </c>
      <c r="S1817" s="64" t="e">
        <f>VLOOKUP($B1817,選擇權未平倉餘額!$A$4:$I$500,7,FALSE)</f>
        <v>#N/A</v>
      </c>
      <c r="T1817" s="64" t="e">
        <f>VLOOKUP($B1817,選擇權未平倉餘額!$A$4:$I$500,8,FALSE)</f>
        <v>#N/A</v>
      </c>
      <c r="U1817" s="64" t="e">
        <f>VLOOKUP($B1817,選擇權未平倉餘額!$A$4:$I$500,9,FALSE)</f>
        <v>#N/A</v>
      </c>
      <c r="V1817" s="39" t="e">
        <f>VLOOKUP($B1817,臺指選擇權P_C_Ratios!$A$4:$C$500,3,FALSE)</f>
        <v>#N/A</v>
      </c>
      <c r="W1817" s="41" t="e">
        <f>VLOOKUP($B1817,散戶多空比!$A$6:$L$500,12,FALSE)</f>
        <v>#N/A</v>
      </c>
      <c r="X1817" s="40" t="e">
        <f>VLOOKUP($B1817,期貨大額交易人未沖銷部位!$A$4:$O$499,4,FALSE)</f>
        <v>#N/A</v>
      </c>
      <c r="Y1817" s="40" t="e">
        <f>VLOOKUP($B1817,期貨大額交易人未沖銷部位!$A$4:$O$499,7,FALSE)</f>
        <v>#N/A</v>
      </c>
      <c r="Z1817" s="40" t="e">
        <f>VLOOKUP($B1817,期貨大額交易人未沖銷部位!$A$4:$O$499,10,FALSE)</f>
        <v>#N/A</v>
      </c>
      <c r="AA1817" s="40" t="e">
        <f>VLOOKUP($B1817,期貨大額交易人未沖銷部位!$A$4:$O$499,13,FALSE)</f>
        <v>#N/A</v>
      </c>
      <c r="AB1817" s="40" t="e">
        <f>VLOOKUP($B1817,期貨大額交易人未沖銷部位!$A$4:$O$499,14,FALSE)</f>
        <v>#N/A</v>
      </c>
      <c r="AC1817" s="40" t="e">
        <f>VLOOKUP($B1817,期貨大額交易人未沖銷部位!$A$4:$O$499,15,FALSE)</f>
        <v>#N/A</v>
      </c>
      <c r="AD1817" s="33" t="e">
        <f>VLOOKUP($B1817,三大美股走勢!$A$4:$J$495,4,FALSE)</f>
        <v>#N/A</v>
      </c>
      <c r="AE1817" s="33" t="e">
        <f>VLOOKUP($B1817,三大美股走勢!$A$4:$J$495,7,FALSE)</f>
        <v>#N/A</v>
      </c>
      <c r="AF1817" s="33" t="e">
        <f>VLOOKUP($B1817,三大美股走勢!$A$4:$J$495,10,FALSE)</f>
        <v>#N/A</v>
      </c>
    </row>
    <row r="1818" spans="2:32">
      <c r="B1818" s="32">
        <v>44597</v>
      </c>
      <c r="C1818" s="33" t="e">
        <f>VLOOKUP($B1818,大盤與近月台指!$A$4:$I$499,2,FALSE)</f>
        <v>#N/A</v>
      </c>
      <c r="D1818" s="34" t="e">
        <f>VLOOKUP($B1818,大盤與近月台指!$A$4:$I$499,3,FALSE)</f>
        <v>#N/A</v>
      </c>
      <c r="E1818" s="35" t="e">
        <f>VLOOKUP($B1818,大盤與近月台指!$A$4:$I$499,4,FALSE)</f>
        <v>#N/A</v>
      </c>
      <c r="F1818" s="33" t="e">
        <f>VLOOKUP($B1818,大盤與近月台指!$A$4:$I$499,5,FALSE)</f>
        <v>#N/A</v>
      </c>
      <c r="G1818" s="49" t="e">
        <f>VLOOKUP($B1818,三大法人買賣超!$A$4:$I$500,3,FALSE)</f>
        <v>#N/A</v>
      </c>
      <c r="H1818" s="34" t="e">
        <f>VLOOKUP($B1818,三大法人買賣超!$A$4:$I$500,5,FALSE)</f>
        <v>#N/A</v>
      </c>
      <c r="I1818" s="27" t="e">
        <f>VLOOKUP($B1818,三大法人買賣超!$A$4:$I$500,7,FALSE)</f>
        <v>#N/A</v>
      </c>
      <c r="J1818" s="27" t="e">
        <f>VLOOKUP($B1818,三大法人買賣超!$A$4:$I$500,9,FALSE)</f>
        <v>#N/A</v>
      </c>
      <c r="K1818" s="37">
        <f>新台幣匯率美元指數!B1819</f>
        <v>0</v>
      </c>
      <c r="L1818" s="38">
        <f>新台幣匯率美元指數!C1819</f>
        <v>0</v>
      </c>
      <c r="M1818" s="39">
        <f>新台幣匯率美元指數!D1819</f>
        <v>0</v>
      </c>
      <c r="N1818" s="27" t="e">
        <f>VLOOKUP($B1818,外資期貨未平倉口數!$A$4:$M$499,4,FALSE)</f>
        <v>#N/A</v>
      </c>
      <c r="O1818" s="27" t="e">
        <f>VLOOKUP($B1818,外資期貨未平倉口數!$A$4:$M$499,9,FALSE)</f>
        <v>#N/A</v>
      </c>
      <c r="P1818" s="27" t="e">
        <f>VLOOKUP($B1818,外資期貨未平倉口數!$A$4:$M$499,10,FALSE)</f>
        <v>#N/A</v>
      </c>
      <c r="Q1818" s="27" t="e">
        <f>VLOOKUP($B1818,外資期貨未平倉口數!$A$4:$M$499,11,FALSE)</f>
        <v>#N/A</v>
      </c>
      <c r="R1818" s="64" t="e">
        <f>VLOOKUP($B1818,選擇權未平倉餘額!$A$4:$I$500,6,FALSE)</f>
        <v>#N/A</v>
      </c>
      <c r="S1818" s="64" t="e">
        <f>VLOOKUP($B1818,選擇權未平倉餘額!$A$4:$I$500,7,FALSE)</f>
        <v>#N/A</v>
      </c>
      <c r="T1818" s="64" t="e">
        <f>VLOOKUP($B1818,選擇權未平倉餘額!$A$4:$I$500,8,FALSE)</f>
        <v>#N/A</v>
      </c>
      <c r="U1818" s="64" t="e">
        <f>VLOOKUP($B1818,選擇權未平倉餘額!$A$4:$I$500,9,FALSE)</f>
        <v>#N/A</v>
      </c>
      <c r="V1818" s="39" t="e">
        <f>VLOOKUP($B1818,臺指選擇權P_C_Ratios!$A$4:$C$500,3,FALSE)</f>
        <v>#N/A</v>
      </c>
      <c r="W1818" s="41" t="e">
        <f>VLOOKUP($B1818,散戶多空比!$A$6:$L$500,12,FALSE)</f>
        <v>#N/A</v>
      </c>
      <c r="X1818" s="40" t="e">
        <f>VLOOKUP($B1818,期貨大額交易人未沖銷部位!$A$4:$O$499,4,FALSE)</f>
        <v>#N/A</v>
      </c>
      <c r="Y1818" s="40" t="e">
        <f>VLOOKUP($B1818,期貨大額交易人未沖銷部位!$A$4:$O$499,7,FALSE)</f>
        <v>#N/A</v>
      </c>
      <c r="Z1818" s="40" t="e">
        <f>VLOOKUP($B1818,期貨大額交易人未沖銷部位!$A$4:$O$499,10,FALSE)</f>
        <v>#N/A</v>
      </c>
      <c r="AA1818" s="40" t="e">
        <f>VLOOKUP($B1818,期貨大額交易人未沖銷部位!$A$4:$O$499,13,FALSE)</f>
        <v>#N/A</v>
      </c>
      <c r="AB1818" s="40" t="e">
        <f>VLOOKUP($B1818,期貨大額交易人未沖銷部位!$A$4:$O$499,14,FALSE)</f>
        <v>#N/A</v>
      </c>
      <c r="AC1818" s="40" t="e">
        <f>VLOOKUP($B1818,期貨大額交易人未沖銷部位!$A$4:$O$499,15,FALSE)</f>
        <v>#N/A</v>
      </c>
      <c r="AD1818" s="33" t="e">
        <f>VLOOKUP($B1818,三大美股走勢!$A$4:$J$495,4,FALSE)</f>
        <v>#N/A</v>
      </c>
      <c r="AE1818" s="33" t="e">
        <f>VLOOKUP($B1818,三大美股走勢!$A$4:$J$495,7,FALSE)</f>
        <v>#N/A</v>
      </c>
      <c r="AF1818" s="33" t="e">
        <f>VLOOKUP($B1818,三大美股走勢!$A$4:$J$495,10,FALSE)</f>
        <v>#N/A</v>
      </c>
    </row>
    <row r="1819" spans="2:32">
      <c r="B1819" s="32">
        <v>44598</v>
      </c>
      <c r="C1819" s="33" t="e">
        <f>VLOOKUP($B1819,大盤與近月台指!$A$4:$I$499,2,FALSE)</f>
        <v>#N/A</v>
      </c>
      <c r="D1819" s="34" t="e">
        <f>VLOOKUP($B1819,大盤與近月台指!$A$4:$I$499,3,FALSE)</f>
        <v>#N/A</v>
      </c>
      <c r="E1819" s="35" t="e">
        <f>VLOOKUP($B1819,大盤與近月台指!$A$4:$I$499,4,FALSE)</f>
        <v>#N/A</v>
      </c>
      <c r="F1819" s="33" t="e">
        <f>VLOOKUP($B1819,大盤與近月台指!$A$4:$I$499,5,FALSE)</f>
        <v>#N/A</v>
      </c>
      <c r="G1819" s="49" t="e">
        <f>VLOOKUP($B1819,三大法人買賣超!$A$4:$I$500,3,FALSE)</f>
        <v>#N/A</v>
      </c>
      <c r="H1819" s="34" t="e">
        <f>VLOOKUP($B1819,三大法人買賣超!$A$4:$I$500,5,FALSE)</f>
        <v>#N/A</v>
      </c>
      <c r="I1819" s="27" t="e">
        <f>VLOOKUP($B1819,三大法人買賣超!$A$4:$I$500,7,FALSE)</f>
        <v>#N/A</v>
      </c>
      <c r="J1819" s="27" t="e">
        <f>VLOOKUP($B1819,三大法人買賣超!$A$4:$I$500,9,FALSE)</f>
        <v>#N/A</v>
      </c>
      <c r="K1819" s="37">
        <f>新台幣匯率美元指數!B1820</f>
        <v>0</v>
      </c>
      <c r="L1819" s="38">
        <f>新台幣匯率美元指數!C1820</f>
        <v>0</v>
      </c>
      <c r="M1819" s="39">
        <f>新台幣匯率美元指數!D1820</f>
        <v>0</v>
      </c>
      <c r="N1819" s="27" t="e">
        <f>VLOOKUP($B1819,外資期貨未平倉口數!$A$4:$M$499,4,FALSE)</f>
        <v>#N/A</v>
      </c>
      <c r="O1819" s="27" t="e">
        <f>VLOOKUP($B1819,外資期貨未平倉口數!$A$4:$M$499,9,FALSE)</f>
        <v>#N/A</v>
      </c>
      <c r="P1819" s="27" t="e">
        <f>VLOOKUP($B1819,外資期貨未平倉口數!$A$4:$M$499,10,FALSE)</f>
        <v>#N/A</v>
      </c>
      <c r="Q1819" s="27" t="e">
        <f>VLOOKUP($B1819,外資期貨未平倉口數!$A$4:$M$499,11,FALSE)</f>
        <v>#N/A</v>
      </c>
      <c r="R1819" s="64" t="e">
        <f>VLOOKUP($B1819,選擇權未平倉餘額!$A$4:$I$500,6,FALSE)</f>
        <v>#N/A</v>
      </c>
      <c r="S1819" s="64" t="e">
        <f>VLOOKUP($B1819,選擇權未平倉餘額!$A$4:$I$500,7,FALSE)</f>
        <v>#N/A</v>
      </c>
      <c r="T1819" s="64" t="e">
        <f>VLOOKUP($B1819,選擇權未平倉餘額!$A$4:$I$500,8,FALSE)</f>
        <v>#N/A</v>
      </c>
      <c r="U1819" s="64" t="e">
        <f>VLOOKUP($B1819,選擇權未平倉餘額!$A$4:$I$500,9,FALSE)</f>
        <v>#N/A</v>
      </c>
      <c r="V1819" s="39" t="e">
        <f>VLOOKUP($B1819,臺指選擇權P_C_Ratios!$A$4:$C$500,3,FALSE)</f>
        <v>#N/A</v>
      </c>
      <c r="W1819" s="41" t="e">
        <f>VLOOKUP($B1819,散戶多空比!$A$6:$L$500,12,FALSE)</f>
        <v>#N/A</v>
      </c>
      <c r="X1819" s="40" t="e">
        <f>VLOOKUP($B1819,期貨大額交易人未沖銷部位!$A$4:$O$499,4,FALSE)</f>
        <v>#N/A</v>
      </c>
      <c r="Y1819" s="40" t="e">
        <f>VLOOKUP($B1819,期貨大額交易人未沖銷部位!$A$4:$O$499,7,FALSE)</f>
        <v>#N/A</v>
      </c>
      <c r="Z1819" s="40" t="e">
        <f>VLOOKUP($B1819,期貨大額交易人未沖銷部位!$A$4:$O$499,10,FALSE)</f>
        <v>#N/A</v>
      </c>
      <c r="AA1819" s="40" t="e">
        <f>VLOOKUP($B1819,期貨大額交易人未沖銷部位!$A$4:$O$499,13,FALSE)</f>
        <v>#N/A</v>
      </c>
      <c r="AB1819" s="40" t="e">
        <f>VLOOKUP($B1819,期貨大額交易人未沖銷部位!$A$4:$O$499,14,FALSE)</f>
        <v>#N/A</v>
      </c>
      <c r="AC1819" s="40" t="e">
        <f>VLOOKUP($B1819,期貨大額交易人未沖銷部位!$A$4:$O$499,15,FALSE)</f>
        <v>#N/A</v>
      </c>
      <c r="AD1819" s="33" t="e">
        <f>VLOOKUP($B1819,三大美股走勢!$A$4:$J$495,4,FALSE)</f>
        <v>#N/A</v>
      </c>
      <c r="AE1819" s="33" t="e">
        <f>VLOOKUP($B1819,三大美股走勢!$A$4:$J$495,7,FALSE)</f>
        <v>#N/A</v>
      </c>
      <c r="AF1819" s="33" t="e">
        <f>VLOOKUP($B1819,三大美股走勢!$A$4:$J$495,10,FALSE)</f>
        <v>#N/A</v>
      </c>
    </row>
    <row r="1820" spans="2:32">
      <c r="B1820" s="32">
        <v>44599</v>
      </c>
      <c r="C1820" s="33" t="e">
        <f>VLOOKUP($B1820,大盤與近月台指!$A$4:$I$499,2,FALSE)</f>
        <v>#N/A</v>
      </c>
      <c r="D1820" s="34" t="e">
        <f>VLOOKUP($B1820,大盤與近月台指!$A$4:$I$499,3,FALSE)</f>
        <v>#N/A</v>
      </c>
      <c r="E1820" s="35" t="e">
        <f>VLOOKUP($B1820,大盤與近月台指!$A$4:$I$499,4,FALSE)</f>
        <v>#N/A</v>
      </c>
      <c r="F1820" s="33" t="e">
        <f>VLOOKUP($B1820,大盤與近月台指!$A$4:$I$499,5,FALSE)</f>
        <v>#N/A</v>
      </c>
      <c r="G1820" s="49" t="e">
        <f>VLOOKUP($B1820,三大法人買賣超!$A$4:$I$500,3,FALSE)</f>
        <v>#N/A</v>
      </c>
      <c r="H1820" s="34" t="e">
        <f>VLOOKUP($B1820,三大法人買賣超!$A$4:$I$500,5,FALSE)</f>
        <v>#N/A</v>
      </c>
      <c r="I1820" s="27" t="e">
        <f>VLOOKUP($B1820,三大法人買賣超!$A$4:$I$500,7,FALSE)</f>
        <v>#N/A</v>
      </c>
      <c r="J1820" s="27" t="e">
        <f>VLOOKUP($B1820,三大法人買賣超!$A$4:$I$500,9,FALSE)</f>
        <v>#N/A</v>
      </c>
      <c r="K1820" s="37">
        <f>新台幣匯率美元指數!B1821</f>
        <v>0</v>
      </c>
      <c r="L1820" s="38">
        <f>新台幣匯率美元指數!C1821</f>
        <v>0</v>
      </c>
      <c r="M1820" s="39">
        <f>新台幣匯率美元指數!D1821</f>
        <v>0</v>
      </c>
      <c r="N1820" s="27" t="e">
        <f>VLOOKUP($B1820,外資期貨未平倉口數!$A$4:$M$499,4,FALSE)</f>
        <v>#N/A</v>
      </c>
      <c r="O1820" s="27" t="e">
        <f>VLOOKUP($B1820,外資期貨未平倉口數!$A$4:$M$499,9,FALSE)</f>
        <v>#N/A</v>
      </c>
      <c r="P1820" s="27" t="e">
        <f>VLOOKUP($B1820,外資期貨未平倉口數!$A$4:$M$499,10,FALSE)</f>
        <v>#N/A</v>
      </c>
      <c r="Q1820" s="27" t="e">
        <f>VLOOKUP($B1820,外資期貨未平倉口數!$A$4:$M$499,11,FALSE)</f>
        <v>#N/A</v>
      </c>
      <c r="R1820" s="64" t="e">
        <f>VLOOKUP($B1820,選擇權未平倉餘額!$A$4:$I$500,6,FALSE)</f>
        <v>#N/A</v>
      </c>
      <c r="S1820" s="64" t="e">
        <f>VLOOKUP($B1820,選擇權未平倉餘額!$A$4:$I$500,7,FALSE)</f>
        <v>#N/A</v>
      </c>
      <c r="T1820" s="64" t="e">
        <f>VLOOKUP($B1820,選擇權未平倉餘額!$A$4:$I$500,8,FALSE)</f>
        <v>#N/A</v>
      </c>
      <c r="U1820" s="64" t="e">
        <f>VLOOKUP($B1820,選擇權未平倉餘額!$A$4:$I$500,9,FALSE)</f>
        <v>#N/A</v>
      </c>
      <c r="V1820" s="39" t="e">
        <f>VLOOKUP($B1820,臺指選擇權P_C_Ratios!$A$4:$C$500,3,FALSE)</f>
        <v>#N/A</v>
      </c>
      <c r="W1820" s="41" t="e">
        <f>VLOOKUP($B1820,散戶多空比!$A$6:$L$500,12,FALSE)</f>
        <v>#N/A</v>
      </c>
      <c r="X1820" s="40" t="e">
        <f>VLOOKUP($B1820,期貨大額交易人未沖銷部位!$A$4:$O$499,4,FALSE)</f>
        <v>#N/A</v>
      </c>
      <c r="Y1820" s="40" t="e">
        <f>VLOOKUP($B1820,期貨大額交易人未沖銷部位!$A$4:$O$499,7,FALSE)</f>
        <v>#N/A</v>
      </c>
      <c r="Z1820" s="40" t="e">
        <f>VLOOKUP($B1820,期貨大額交易人未沖銷部位!$A$4:$O$499,10,FALSE)</f>
        <v>#N/A</v>
      </c>
      <c r="AA1820" s="40" t="e">
        <f>VLOOKUP($B1820,期貨大額交易人未沖銷部位!$A$4:$O$499,13,FALSE)</f>
        <v>#N/A</v>
      </c>
      <c r="AB1820" s="40" t="e">
        <f>VLOOKUP($B1820,期貨大額交易人未沖銷部位!$A$4:$O$499,14,FALSE)</f>
        <v>#N/A</v>
      </c>
      <c r="AC1820" s="40" t="e">
        <f>VLOOKUP($B1820,期貨大額交易人未沖銷部位!$A$4:$O$499,15,FALSE)</f>
        <v>#N/A</v>
      </c>
      <c r="AD1820" s="33" t="e">
        <f>VLOOKUP($B1820,三大美股走勢!$A$4:$J$495,4,FALSE)</f>
        <v>#N/A</v>
      </c>
      <c r="AE1820" s="33" t="e">
        <f>VLOOKUP($B1820,三大美股走勢!$A$4:$J$495,7,FALSE)</f>
        <v>#N/A</v>
      </c>
      <c r="AF1820" s="33" t="e">
        <f>VLOOKUP($B1820,三大美股走勢!$A$4:$J$495,10,FALSE)</f>
        <v>#N/A</v>
      </c>
    </row>
    <row r="1821" spans="2:32">
      <c r="B1821" s="32">
        <v>44600</v>
      </c>
      <c r="C1821" s="33" t="e">
        <f>VLOOKUP($B1821,大盤與近月台指!$A$4:$I$499,2,FALSE)</f>
        <v>#N/A</v>
      </c>
      <c r="D1821" s="34" t="e">
        <f>VLOOKUP($B1821,大盤與近月台指!$A$4:$I$499,3,FALSE)</f>
        <v>#N/A</v>
      </c>
      <c r="E1821" s="35" t="e">
        <f>VLOOKUP($B1821,大盤與近月台指!$A$4:$I$499,4,FALSE)</f>
        <v>#N/A</v>
      </c>
      <c r="F1821" s="33" t="e">
        <f>VLOOKUP($B1821,大盤與近月台指!$A$4:$I$499,5,FALSE)</f>
        <v>#N/A</v>
      </c>
      <c r="G1821" s="49" t="e">
        <f>VLOOKUP($B1821,三大法人買賣超!$A$4:$I$500,3,FALSE)</f>
        <v>#N/A</v>
      </c>
      <c r="H1821" s="34" t="e">
        <f>VLOOKUP($B1821,三大法人買賣超!$A$4:$I$500,5,FALSE)</f>
        <v>#N/A</v>
      </c>
      <c r="I1821" s="27" t="e">
        <f>VLOOKUP($B1821,三大法人買賣超!$A$4:$I$500,7,FALSE)</f>
        <v>#N/A</v>
      </c>
      <c r="J1821" s="27" t="e">
        <f>VLOOKUP($B1821,三大法人買賣超!$A$4:$I$500,9,FALSE)</f>
        <v>#N/A</v>
      </c>
      <c r="K1821" s="37">
        <f>新台幣匯率美元指數!B1822</f>
        <v>0</v>
      </c>
      <c r="L1821" s="38">
        <f>新台幣匯率美元指數!C1822</f>
        <v>0</v>
      </c>
      <c r="M1821" s="39">
        <f>新台幣匯率美元指數!D1822</f>
        <v>0</v>
      </c>
      <c r="N1821" s="27" t="e">
        <f>VLOOKUP($B1821,外資期貨未平倉口數!$A$4:$M$499,4,FALSE)</f>
        <v>#N/A</v>
      </c>
      <c r="O1821" s="27" t="e">
        <f>VLOOKUP($B1821,外資期貨未平倉口數!$A$4:$M$499,9,FALSE)</f>
        <v>#N/A</v>
      </c>
      <c r="P1821" s="27" t="e">
        <f>VLOOKUP($B1821,外資期貨未平倉口數!$A$4:$M$499,10,FALSE)</f>
        <v>#N/A</v>
      </c>
      <c r="Q1821" s="27" t="e">
        <f>VLOOKUP($B1821,外資期貨未平倉口數!$A$4:$M$499,11,FALSE)</f>
        <v>#N/A</v>
      </c>
      <c r="R1821" s="64" t="e">
        <f>VLOOKUP($B1821,選擇權未平倉餘額!$A$4:$I$500,6,FALSE)</f>
        <v>#N/A</v>
      </c>
      <c r="S1821" s="64" t="e">
        <f>VLOOKUP($B1821,選擇權未平倉餘額!$A$4:$I$500,7,FALSE)</f>
        <v>#N/A</v>
      </c>
      <c r="T1821" s="64" t="e">
        <f>VLOOKUP($B1821,選擇權未平倉餘額!$A$4:$I$500,8,FALSE)</f>
        <v>#N/A</v>
      </c>
      <c r="U1821" s="64" t="e">
        <f>VLOOKUP($B1821,選擇權未平倉餘額!$A$4:$I$500,9,FALSE)</f>
        <v>#N/A</v>
      </c>
      <c r="V1821" s="39" t="e">
        <f>VLOOKUP($B1821,臺指選擇權P_C_Ratios!$A$4:$C$500,3,FALSE)</f>
        <v>#N/A</v>
      </c>
      <c r="W1821" s="41" t="e">
        <f>VLOOKUP($B1821,散戶多空比!$A$6:$L$500,12,FALSE)</f>
        <v>#N/A</v>
      </c>
      <c r="X1821" s="40" t="e">
        <f>VLOOKUP($B1821,期貨大額交易人未沖銷部位!$A$4:$O$499,4,FALSE)</f>
        <v>#N/A</v>
      </c>
      <c r="Y1821" s="40" t="e">
        <f>VLOOKUP($B1821,期貨大額交易人未沖銷部位!$A$4:$O$499,7,FALSE)</f>
        <v>#N/A</v>
      </c>
      <c r="Z1821" s="40" t="e">
        <f>VLOOKUP($B1821,期貨大額交易人未沖銷部位!$A$4:$O$499,10,FALSE)</f>
        <v>#N/A</v>
      </c>
      <c r="AA1821" s="40" t="e">
        <f>VLOOKUP($B1821,期貨大額交易人未沖銷部位!$A$4:$O$499,13,FALSE)</f>
        <v>#N/A</v>
      </c>
      <c r="AB1821" s="40" t="e">
        <f>VLOOKUP($B1821,期貨大額交易人未沖銷部位!$A$4:$O$499,14,FALSE)</f>
        <v>#N/A</v>
      </c>
      <c r="AC1821" s="40" t="e">
        <f>VLOOKUP($B1821,期貨大額交易人未沖銷部位!$A$4:$O$499,15,FALSE)</f>
        <v>#N/A</v>
      </c>
      <c r="AD1821" s="33" t="e">
        <f>VLOOKUP($B1821,三大美股走勢!$A$4:$J$495,4,FALSE)</f>
        <v>#N/A</v>
      </c>
      <c r="AE1821" s="33" t="e">
        <f>VLOOKUP($B1821,三大美股走勢!$A$4:$J$495,7,FALSE)</f>
        <v>#N/A</v>
      </c>
      <c r="AF1821" s="33" t="e">
        <f>VLOOKUP($B1821,三大美股走勢!$A$4:$J$495,10,FALSE)</f>
        <v>#N/A</v>
      </c>
    </row>
    <row r="1822" spans="2:32">
      <c r="B1822" s="32">
        <v>44601</v>
      </c>
      <c r="C1822" s="33" t="e">
        <f>VLOOKUP($B1822,大盤與近月台指!$A$4:$I$499,2,FALSE)</f>
        <v>#N/A</v>
      </c>
      <c r="D1822" s="34" t="e">
        <f>VLOOKUP($B1822,大盤與近月台指!$A$4:$I$499,3,FALSE)</f>
        <v>#N/A</v>
      </c>
      <c r="E1822" s="35" t="e">
        <f>VLOOKUP($B1822,大盤與近月台指!$A$4:$I$499,4,FALSE)</f>
        <v>#N/A</v>
      </c>
      <c r="F1822" s="33" t="e">
        <f>VLOOKUP($B1822,大盤與近月台指!$A$4:$I$499,5,FALSE)</f>
        <v>#N/A</v>
      </c>
      <c r="G1822" s="49" t="e">
        <f>VLOOKUP($B1822,三大法人買賣超!$A$4:$I$500,3,FALSE)</f>
        <v>#N/A</v>
      </c>
      <c r="H1822" s="34" t="e">
        <f>VLOOKUP($B1822,三大法人買賣超!$A$4:$I$500,5,FALSE)</f>
        <v>#N/A</v>
      </c>
      <c r="I1822" s="27" t="e">
        <f>VLOOKUP($B1822,三大法人買賣超!$A$4:$I$500,7,FALSE)</f>
        <v>#N/A</v>
      </c>
      <c r="J1822" s="27" t="e">
        <f>VLOOKUP($B1822,三大法人買賣超!$A$4:$I$500,9,FALSE)</f>
        <v>#N/A</v>
      </c>
      <c r="K1822" s="37">
        <f>新台幣匯率美元指數!B1823</f>
        <v>0</v>
      </c>
      <c r="L1822" s="38">
        <f>新台幣匯率美元指數!C1823</f>
        <v>0</v>
      </c>
      <c r="M1822" s="39">
        <f>新台幣匯率美元指數!D1823</f>
        <v>0</v>
      </c>
      <c r="N1822" s="27" t="e">
        <f>VLOOKUP($B1822,外資期貨未平倉口數!$A$4:$M$499,4,FALSE)</f>
        <v>#N/A</v>
      </c>
      <c r="O1822" s="27" t="e">
        <f>VLOOKUP($B1822,外資期貨未平倉口數!$A$4:$M$499,9,FALSE)</f>
        <v>#N/A</v>
      </c>
      <c r="P1822" s="27" t="e">
        <f>VLOOKUP($B1822,外資期貨未平倉口數!$A$4:$M$499,10,FALSE)</f>
        <v>#N/A</v>
      </c>
      <c r="Q1822" s="27" t="e">
        <f>VLOOKUP($B1822,外資期貨未平倉口數!$A$4:$M$499,11,FALSE)</f>
        <v>#N/A</v>
      </c>
      <c r="R1822" s="64" t="e">
        <f>VLOOKUP($B1822,選擇權未平倉餘額!$A$4:$I$500,6,FALSE)</f>
        <v>#N/A</v>
      </c>
      <c r="S1822" s="64" t="e">
        <f>VLOOKUP($B1822,選擇權未平倉餘額!$A$4:$I$500,7,FALSE)</f>
        <v>#N/A</v>
      </c>
      <c r="T1822" s="64" t="e">
        <f>VLOOKUP($B1822,選擇權未平倉餘額!$A$4:$I$500,8,FALSE)</f>
        <v>#N/A</v>
      </c>
      <c r="U1822" s="64" t="e">
        <f>VLOOKUP($B1822,選擇權未平倉餘額!$A$4:$I$500,9,FALSE)</f>
        <v>#N/A</v>
      </c>
      <c r="V1822" s="39" t="e">
        <f>VLOOKUP($B1822,臺指選擇權P_C_Ratios!$A$4:$C$500,3,FALSE)</f>
        <v>#N/A</v>
      </c>
      <c r="W1822" s="41" t="e">
        <f>VLOOKUP($B1822,散戶多空比!$A$6:$L$500,12,FALSE)</f>
        <v>#N/A</v>
      </c>
      <c r="X1822" s="40" t="e">
        <f>VLOOKUP($B1822,期貨大額交易人未沖銷部位!$A$4:$O$499,4,FALSE)</f>
        <v>#N/A</v>
      </c>
      <c r="Y1822" s="40" t="e">
        <f>VLOOKUP($B1822,期貨大額交易人未沖銷部位!$A$4:$O$499,7,FALSE)</f>
        <v>#N/A</v>
      </c>
      <c r="Z1822" s="40" t="e">
        <f>VLOOKUP($B1822,期貨大額交易人未沖銷部位!$A$4:$O$499,10,FALSE)</f>
        <v>#N/A</v>
      </c>
      <c r="AA1822" s="40" t="e">
        <f>VLOOKUP($B1822,期貨大額交易人未沖銷部位!$A$4:$O$499,13,FALSE)</f>
        <v>#N/A</v>
      </c>
      <c r="AB1822" s="40" t="e">
        <f>VLOOKUP($B1822,期貨大額交易人未沖銷部位!$A$4:$O$499,14,FALSE)</f>
        <v>#N/A</v>
      </c>
      <c r="AC1822" s="40" t="e">
        <f>VLOOKUP($B1822,期貨大額交易人未沖銷部位!$A$4:$O$499,15,FALSE)</f>
        <v>#N/A</v>
      </c>
      <c r="AD1822" s="33" t="e">
        <f>VLOOKUP($B1822,三大美股走勢!$A$4:$J$495,4,FALSE)</f>
        <v>#N/A</v>
      </c>
      <c r="AE1822" s="33" t="e">
        <f>VLOOKUP($B1822,三大美股走勢!$A$4:$J$495,7,FALSE)</f>
        <v>#N/A</v>
      </c>
      <c r="AF1822" s="33" t="e">
        <f>VLOOKUP($B1822,三大美股走勢!$A$4:$J$495,10,FALSE)</f>
        <v>#N/A</v>
      </c>
    </row>
    <row r="1823" spans="2:32">
      <c r="B1823" s="32">
        <v>44602</v>
      </c>
      <c r="C1823" s="33" t="e">
        <f>VLOOKUP($B1823,大盤與近月台指!$A$4:$I$499,2,FALSE)</f>
        <v>#N/A</v>
      </c>
      <c r="D1823" s="34" t="e">
        <f>VLOOKUP($B1823,大盤與近月台指!$A$4:$I$499,3,FALSE)</f>
        <v>#N/A</v>
      </c>
      <c r="E1823" s="35" t="e">
        <f>VLOOKUP($B1823,大盤與近月台指!$A$4:$I$499,4,FALSE)</f>
        <v>#N/A</v>
      </c>
      <c r="F1823" s="33" t="e">
        <f>VLOOKUP($B1823,大盤與近月台指!$A$4:$I$499,5,FALSE)</f>
        <v>#N/A</v>
      </c>
      <c r="G1823" s="49" t="e">
        <f>VLOOKUP($B1823,三大法人買賣超!$A$4:$I$500,3,FALSE)</f>
        <v>#N/A</v>
      </c>
      <c r="H1823" s="34" t="e">
        <f>VLOOKUP($B1823,三大法人買賣超!$A$4:$I$500,5,FALSE)</f>
        <v>#N/A</v>
      </c>
      <c r="I1823" s="27" t="e">
        <f>VLOOKUP($B1823,三大法人買賣超!$A$4:$I$500,7,FALSE)</f>
        <v>#N/A</v>
      </c>
      <c r="J1823" s="27" t="e">
        <f>VLOOKUP($B1823,三大法人買賣超!$A$4:$I$500,9,FALSE)</f>
        <v>#N/A</v>
      </c>
      <c r="K1823" s="37">
        <f>新台幣匯率美元指數!B1824</f>
        <v>0</v>
      </c>
      <c r="L1823" s="38">
        <f>新台幣匯率美元指數!C1824</f>
        <v>0</v>
      </c>
      <c r="M1823" s="39">
        <f>新台幣匯率美元指數!D1824</f>
        <v>0</v>
      </c>
      <c r="N1823" s="27" t="e">
        <f>VLOOKUP($B1823,外資期貨未平倉口數!$A$4:$M$499,4,FALSE)</f>
        <v>#N/A</v>
      </c>
      <c r="O1823" s="27" t="e">
        <f>VLOOKUP($B1823,外資期貨未平倉口數!$A$4:$M$499,9,FALSE)</f>
        <v>#N/A</v>
      </c>
      <c r="P1823" s="27" t="e">
        <f>VLOOKUP($B1823,外資期貨未平倉口數!$A$4:$M$499,10,FALSE)</f>
        <v>#N/A</v>
      </c>
      <c r="Q1823" s="27" t="e">
        <f>VLOOKUP($B1823,外資期貨未平倉口數!$A$4:$M$499,11,FALSE)</f>
        <v>#N/A</v>
      </c>
      <c r="R1823" s="64" t="e">
        <f>VLOOKUP($B1823,選擇權未平倉餘額!$A$4:$I$500,6,FALSE)</f>
        <v>#N/A</v>
      </c>
      <c r="S1823" s="64" t="e">
        <f>VLOOKUP($B1823,選擇權未平倉餘額!$A$4:$I$500,7,FALSE)</f>
        <v>#N/A</v>
      </c>
      <c r="T1823" s="64" t="e">
        <f>VLOOKUP($B1823,選擇權未平倉餘額!$A$4:$I$500,8,FALSE)</f>
        <v>#N/A</v>
      </c>
      <c r="U1823" s="64" t="e">
        <f>VLOOKUP($B1823,選擇權未平倉餘額!$A$4:$I$500,9,FALSE)</f>
        <v>#N/A</v>
      </c>
      <c r="V1823" s="39" t="e">
        <f>VLOOKUP($B1823,臺指選擇權P_C_Ratios!$A$4:$C$500,3,FALSE)</f>
        <v>#N/A</v>
      </c>
      <c r="W1823" s="41" t="e">
        <f>VLOOKUP($B1823,散戶多空比!$A$6:$L$500,12,FALSE)</f>
        <v>#N/A</v>
      </c>
      <c r="X1823" s="40" t="e">
        <f>VLOOKUP($B1823,期貨大額交易人未沖銷部位!$A$4:$O$499,4,FALSE)</f>
        <v>#N/A</v>
      </c>
      <c r="Y1823" s="40" t="e">
        <f>VLOOKUP($B1823,期貨大額交易人未沖銷部位!$A$4:$O$499,7,FALSE)</f>
        <v>#N/A</v>
      </c>
      <c r="Z1823" s="40" t="e">
        <f>VLOOKUP($B1823,期貨大額交易人未沖銷部位!$A$4:$O$499,10,FALSE)</f>
        <v>#N/A</v>
      </c>
      <c r="AA1823" s="40" t="e">
        <f>VLOOKUP($B1823,期貨大額交易人未沖銷部位!$A$4:$O$499,13,FALSE)</f>
        <v>#N/A</v>
      </c>
      <c r="AB1823" s="40" t="e">
        <f>VLOOKUP($B1823,期貨大額交易人未沖銷部位!$A$4:$O$499,14,FALSE)</f>
        <v>#N/A</v>
      </c>
      <c r="AC1823" s="40" t="e">
        <f>VLOOKUP($B1823,期貨大額交易人未沖銷部位!$A$4:$O$499,15,FALSE)</f>
        <v>#N/A</v>
      </c>
      <c r="AD1823" s="33" t="e">
        <f>VLOOKUP($B1823,三大美股走勢!$A$4:$J$495,4,FALSE)</f>
        <v>#N/A</v>
      </c>
      <c r="AE1823" s="33" t="e">
        <f>VLOOKUP($B1823,三大美股走勢!$A$4:$J$495,7,FALSE)</f>
        <v>#N/A</v>
      </c>
      <c r="AF1823" s="33" t="e">
        <f>VLOOKUP($B1823,三大美股走勢!$A$4:$J$495,10,FALSE)</f>
        <v>#N/A</v>
      </c>
    </row>
    <row r="1824" spans="2:32">
      <c r="B1824" s="32">
        <v>44603</v>
      </c>
      <c r="C1824" s="33" t="e">
        <f>VLOOKUP($B1824,大盤與近月台指!$A$4:$I$499,2,FALSE)</f>
        <v>#N/A</v>
      </c>
      <c r="D1824" s="34" t="e">
        <f>VLOOKUP($B1824,大盤與近月台指!$A$4:$I$499,3,FALSE)</f>
        <v>#N/A</v>
      </c>
      <c r="E1824" s="35" t="e">
        <f>VLOOKUP($B1824,大盤與近月台指!$A$4:$I$499,4,FALSE)</f>
        <v>#N/A</v>
      </c>
      <c r="F1824" s="33" t="e">
        <f>VLOOKUP($B1824,大盤與近月台指!$A$4:$I$499,5,FALSE)</f>
        <v>#N/A</v>
      </c>
      <c r="G1824" s="49" t="e">
        <f>VLOOKUP($B1824,三大法人買賣超!$A$4:$I$500,3,FALSE)</f>
        <v>#N/A</v>
      </c>
      <c r="H1824" s="34" t="e">
        <f>VLOOKUP($B1824,三大法人買賣超!$A$4:$I$500,5,FALSE)</f>
        <v>#N/A</v>
      </c>
      <c r="I1824" s="27" t="e">
        <f>VLOOKUP($B1824,三大法人買賣超!$A$4:$I$500,7,FALSE)</f>
        <v>#N/A</v>
      </c>
      <c r="J1824" s="27" t="e">
        <f>VLOOKUP($B1824,三大法人買賣超!$A$4:$I$500,9,FALSE)</f>
        <v>#N/A</v>
      </c>
      <c r="K1824" s="37">
        <f>新台幣匯率美元指數!B1825</f>
        <v>0</v>
      </c>
      <c r="L1824" s="38">
        <f>新台幣匯率美元指數!C1825</f>
        <v>0</v>
      </c>
      <c r="M1824" s="39">
        <f>新台幣匯率美元指數!D1825</f>
        <v>0</v>
      </c>
      <c r="N1824" s="27" t="e">
        <f>VLOOKUP($B1824,外資期貨未平倉口數!$A$4:$M$499,4,FALSE)</f>
        <v>#N/A</v>
      </c>
      <c r="O1824" s="27" t="e">
        <f>VLOOKUP($B1824,外資期貨未平倉口數!$A$4:$M$499,9,FALSE)</f>
        <v>#N/A</v>
      </c>
      <c r="P1824" s="27" t="e">
        <f>VLOOKUP($B1824,外資期貨未平倉口數!$A$4:$M$499,10,FALSE)</f>
        <v>#N/A</v>
      </c>
      <c r="Q1824" s="27" t="e">
        <f>VLOOKUP($B1824,外資期貨未平倉口數!$A$4:$M$499,11,FALSE)</f>
        <v>#N/A</v>
      </c>
      <c r="R1824" s="64" t="e">
        <f>VLOOKUP($B1824,選擇權未平倉餘額!$A$4:$I$500,6,FALSE)</f>
        <v>#N/A</v>
      </c>
      <c r="S1824" s="64" t="e">
        <f>VLOOKUP($B1824,選擇權未平倉餘額!$A$4:$I$500,7,FALSE)</f>
        <v>#N/A</v>
      </c>
      <c r="T1824" s="64" t="e">
        <f>VLOOKUP($B1824,選擇權未平倉餘額!$A$4:$I$500,8,FALSE)</f>
        <v>#N/A</v>
      </c>
      <c r="U1824" s="64" t="e">
        <f>VLOOKUP($B1824,選擇權未平倉餘額!$A$4:$I$500,9,FALSE)</f>
        <v>#N/A</v>
      </c>
      <c r="V1824" s="39" t="e">
        <f>VLOOKUP($B1824,臺指選擇權P_C_Ratios!$A$4:$C$500,3,FALSE)</f>
        <v>#N/A</v>
      </c>
      <c r="W1824" s="41" t="e">
        <f>VLOOKUP($B1824,散戶多空比!$A$6:$L$500,12,FALSE)</f>
        <v>#N/A</v>
      </c>
      <c r="X1824" s="40" t="e">
        <f>VLOOKUP($B1824,期貨大額交易人未沖銷部位!$A$4:$O$499,4,FALSE)</f>
        <v>#N/A</v>
      </c>
      <c r="Y1824" s="40" t="e">
        <f>VLOOKUP($B1824,期貨大額交易人未沖銷部位!$A$4:$O$499,7,FALSE)</f>
        <v>#N/A</v>
      </c>
      <c r="Z1824" s="40" t="e">
        <f>VLOOKUP($B1824,期貨大額交易人未沖銷部位!$A$4:$O$499,10,FALSE)</f>
        <v>#N/A</v>
      </c>
      <c r="AA1824" s="40" t="e">
        <f>VLOOKUP($B1824,期貨大額交易人未沖銷部位!$A$4:$O$499,13,FALSE)</f>
        <v>#N/A</v>
      </c>
      <c r="AB1824" s="40" t="e">
        <f>VLOOKUP($B1824,期貨大額交易人未沖銷部位!$A$4:$O$499,14,FALSE)</f>
        <v>#N/A</v>
      </c>
      <c r="AC1824" s="40" t="e">
        <f>VLOOKUP($B1824,期貨大額交易人未沖銷部位!$A$4:$O$499,15,FALSE)</f>
        <v>#N/A</v>
      </c>
      <c r="AD1824" s="33" t="e">
        <f>VLOOKUP($B1824,三大美股走勢!$A$4:$J$495,4,FALSE)</f>
        <v>#N/A</v>
      </c>
      <c r="AE1824" s="33" t="e">
        <f>VLOOKUP($B1824,三大美股走勢!$A$4:$J$495,7,FALSE)</f>
        <v>#N/A</v>
      </c>
      <c r="AF1824" s="33" t="e">
        <f>VLOOKUP($B1824,三大美股走勢!$A$4:$J$495,10,FALSE)</f>
        <v>#N/A</v>
      </c>
    </row>
    <row r="1825" spans="2:32">
      <c r="B1825" s="32">
        <v>44604</v>
      </c>
      <c r="C1825" s="33" t="e">
        <f>VLOOKUP($B1825,大盤與近月台指!$A$4:$I$499,2,FALSE)</f>
        <v>#N/A</v>
      </c>
      <c r="D1825" s="34" t="e">
        <f>VLOOKUP($B1825,大盤與近月台指!$A$4:$I$499,3,FALSE)</f>
        <v>#N/A</v>
      </c>
      <c r="E1825" s="35" t="e">
        <f>VLOOKUP($B1825,大盤與近月台指!$A$4:$I$499,4,FALSE)</f>
        <v>#N/A</v>
      </c>
      <c r="F1825" s="33" t="e">
        <f>VLOOKUP($B1825,大盤與近月台指!$A$4:$I$499,5,FALSE)</f>
        <v>#N/A</v>
      </c>
      <c r="G1825" s="49" t="e">
        <f>VLOOKUP($B1825,三大法人買賣超!$A$4:$I$500,3,FALSE)</f>
        <v>#N/A</v>
      </c>
      <c r="H1825" s="34" t="e">
        <f>VLOOKUP($B1825,三大法人買賣超!$A$4:$I$500,5,FALSE)</f>
        <v>#N/A</v>
      </c>
      <c r="I1825" s="27" t="e">
        <f>VLOOKUP($B1825,三大法人買賣超!$A$4:$I$500,7,FALSE)</f>
        <v>#N/A</v>
      </c>
      <c r="J1825" s="27" t="e">
        <f>VLOOKUP($B1825,三大法人買賣超!$A$4:$I$500,9,FALSE)</f>
        <v>#N/A</v>
      </c>
      <c r="K1825" s="37">
        <f>新台幣匯率美元指數!B1826</f>
        <v>0</v>
      </c>
      <c r="L1825" s="38">
        <f>新台幣匯率美元指數!C1826</f>
        <v>0</v>
      </c>
      <c r="M1825" s="39">
        <f>新台幣匯率美元指數!D1826</f>
        <v>0</v>
      </c>
      <c r="N1825" s="27" t="e">
        <f>VLOOKUP($B1825,外資期貨未平倉口數!$A$4:$M$499,4,FALSE)</f>
        <v>#N/A</v>
      </c>
      <c r="O1825" s="27" t="e">
        <f>VLOOKUP($B1825,外資期貨未平倉口數!$A$4:$M$499,9,FALSE)</f>
        <v>#N/A</v>
      </c>
      <c r="P1825" s="27" t="e">
        <f>VLOOKUP($B1825,外資期貨未平倉口數!$A$4:$M$499,10,FALSE)</f>
        <v>#N/A</v>
      </c>
      <c r="Q1825" s="27" t="e">
        <f>VLOOKUP($B1825,外資期貨未平倉口數!$A$4:$M$499,11,FALSE)</f>
        <v>#N/A</v>
      </c>
      <c r="R1825" s="64" t="e">
        <f>VLOOKUP($B1825,選擇權未平倉餘額!$A$4:$I$500,6,FALSE)</f>
        <v>#N/A</v>
      </c>
      <c r="S1825" s="64" t="e">
        <f>VLOOKUP($B1825,選擇權未平倉餘額!$A$4:$I$500,7,FALSE)</f>
        <v>#N/A</v>
      </c>
      <c r="T1825" s="64" t="e">
        <f>VLOOKUP($B1825,選擇權未平倉餘額!$A$4:$I$500,8,FALSE)</f>
        <v>#N/A</v>
      </c>
      <c r="U1825" s="64" t="e">
        <f>VLOOKUP($B1825,選擇權未平倉餘額!$A$4:$I$500,9,FALSE)</f>
        <v>#N/A</v>
      </c>
      <c r="V1825" s="39" t="e">
        <f>VLOOKUP($B1825,臺指選擇權P_C_Ratios!$A$4:$C$500,3,FALSE)</f>
        <v>#N/A</v>
      </c>
      <c r="W1825" s="41" t="e">
        <f>VLOOKUP($B1825,散戶多空比!$A$6:$L$500,12,FALSE)</f>
        <v>#N/A</v>
      </c>
      <c r="X1825" s="40" t="e">
        <f>VLOOKUP($B1825,期貨大額交易人未沖銷部位!$A$4:$O$499,4,FALSE)</f>
        <v>#N/A</v>
      </c>
      <c r="Y1825" s="40" t="e">
        <f>VLOOKUP($B1825,期貨大額交易人未沖銷部位!$A$4:$O$499,7,FALSE)</f>
        <v>#N/A</v>
      </c>
      <c r="Z1825" s="40" t="e">
        <f>VLOOKUP($B1825,期貨大額交易人未沖銷部位!$A$4:$O$499,10,FALSE)</f>
        <v>#N/A</v>
      </c>
      <c r="AA1825" s="40" t="e">
        <f>VLOOKUP($B1825,期貨大額交易人未沖銷部位!$A$4:$O$499,13,FALSE)</f>
        <v>#N/A</v>
      </c>
      <c r="AB1825" s="40" t="e">
        <f>VLOOKUP($B1825,期貨大額交易人未沖銷部位!$A$4:$O$499,14,FALSE)</f>
        <v>#N/A</v>
      </c>
      <c r="AC1825" s="40" t="e">
        <f>VLOOKUP($B1825,期貨大額交易人未沖銷部位!$A$4:$O$499,15,FALSE)</f>
        <v>#N/A</v>
      </c>
      <c r="AD1825" s="33" t="e">
        <f>VLOOKUP($B1825,三大美股走勢!$A$4:$J$495,4,FALSE)</f>
        <v>#N/A</v>
      </c>
      <c r="AE1825" s="33" t="e">
        <f>VLOOKUP($B1825,三大美股走勢!$A$4:$J$495,7,FALSE)</f>
        <v>#N/A</v>
      </c>
      <c r="AF1825" s="33" t="e">
        <f>VLOOKUP($B1825,三大美股走勢!$A$4:$J$495,10,FALSE)</f>
        <v>#N/A</v>
      </c>
    </row>
    <row r="1826" spans="2:32">
      <c r="B1826" s="32">
        <v>44605</v>
      </c>
      <c r="C1826" s="33" t="e">
        <f>VLOOKUP($B1826,大盤與近月台指!$A$4:$I$499,2,FALSE)</f>
        <v>#N/A</v>
      </c>
      <c r="D1826" s="34" t="e">
        <f>VLOOKUP($B1826,大盤與近月台指!$A$4:$I$499,3,FALSE)</f>
        <v>#N/A</v>
      </c>
      <c r="E1826" s="35" t="e">
        <f>VLOOKUP($B1826,大盤與近月台指!$A$4:$I$499,4,FALSE)</f>
        <v>#N/A</v>
      </c>
      <c r="F1826" s="33" t="e">
        <f>VLOOKUP($B1826,大盤與近月台指!$A$4:$I$499,5,FALSE)</f>
        <v>#N/A</v>
      </c>
      <c r="G1826" s="49" t="e">
        <f>VLOOKUP($B1826,三大法人買賣超!$A$4:$I$500,3,FALSE)</f>
        <v>#N/A</v>
      </c>
      <c r="H1826" s="34" t="e">
        <f>VLOOKUP($B1826,三大法人買賣超!$A$4:$I$500,5,FALSE)</f>
        <v>#N/A</v>
      </c>
      <c r="I1826" s="27" t="e">
        <f>VLOOKUP($B1826,三大法人買賣超!$A$4:$I$500,7,FALSE)</f>
        <v>#N/A</v>
      </c>
      <c r="J1826" s="27" t="e">
        <f>VLOOKUP($B1826,三大法人買賣超!$A$4:$I$500,9,FALSE)</f>
        <v>#N/A</v>
      </c>
      <c r="K1826" s="37">
        <f>新台幣匯率美元指數!B1827</f>
        <v>0</v>
      </c>
      <c r="L1826" s="38">
        <f>新台幣匯率美元指數!C1827</f>
        <v>0</v>
      </c>
      <c r="M1826" s="39">
        <f>新台幣匯率美元指數!D1827</f>
        <v>0</v>
      </c>
      <c r="N1826" s="27" t="e">
        <f>VLOOKUP($B1826,外資期貨未平倉口數!$A$4:$M$499,4,FALSE)</f>
        <v>#N/A</v>
      </c>
      <c r="O1826" s="27" t="e">
        <f>VLOOKUP($B1826,外資期貨未平倉口數!$A$4:$M$499,9,FALSE)</f>
        <v>#N/A</v>
      </c>
      <c r="P1826" s="27" t="e">
        <f>VLOOKUP($B1826,外資期貨未平倉口數!$A$4:$M$499,10,FALSE)</f>
        <v>#N/A</v>
      </c>
      <c r="Q1826" s="27" t="e">
        <f>VLOOKUP($B1826,外資期貨未平倉口數!$A$4:$M$499,11,FALSE)</f>
        <v>#N/A</v>
      </c>
      <c r="R1826" s="64" t="e">
        <f>VLOOKUP($B1826,選擇權未平倉餘額!$A$4:$I$500,6,FALSE)</f>
        <v>#N/A</v>
      </c>
      <c r="S1826" s="64" t="e">
        <f>VLOOKUP($B1826,選擇權未平倉餘額!$A$4:$I$500,7,FALSE)</f>
        <v>#N/A</v>
      </c>
      <c r="T1826" s="64" t="e">
        <f>VLOOKUP($B1826,選擇權未平倉餘額!$A$4:$I$500,8,FALSE)</f>
        <v>#N/A</v>
      </c>
      <c r="U1826" s="64" t="e">
        <f>VLOOKUP($B1826,選擇權未平倉餘額!$A$4:$I$500,9,FALSE)</f>
        <v>#N/A</v>
      </c>
      <c r="V1826" s="39" t="e">
        <f>VLOOKUP($B1826,臺指選擇權P_C_Ratios!$A$4:$C$500,3,FALSE)</f>
        <v>#N/A</v>
      </c>
      <c r="W1826" s="41" t="e">
        <f>VLOOKUP($B1826,散戶多空比!$A$6:$L$500,12,FALSE)</f>
        <v>#N/A</v>
      </c>
      <c r="X1826" s="40" t="e">
        <f>VLOOKUP($B1826,期貨大額交易人未沖銷部位!$A$4:$O$499,4,FALSE)</f>
        <v>#N/A</v>
      </c>
      <c r="Y1826" s="40" t="e">
        <f>VLOOKUP($B1826,期貨大額交易人未沖銷部位!$A$4:$O$499,7,FALSE)</f>
        <v>#N/A</v>
      </c>
      <c r="Z1826" s="40" t="e">
        <f>VLOOKUP($B1826,期貨大額交易人未沖銷部位!$A$4:$O$499,10,FALSE)</f>
        <v>#N/A</v>
      </c>
      <c r="AA1826" s="40" t="e">
        <f>VLOOKUP($B1826,期貨大額交易人未沖銷部位!$A$4:$O$499,13,FALSE)</f>
        <v>#N/A</v>
      </c>
      <c r="AB1826" s="40" t="e">
        <f>VLOOKUP($B1826,期貨大額交易人未沖銷部位!$A$4:$O$499,14,FALSE)</f>
        <v>#N/A</v>
      </c>
      <c r="AC1826" s="40" t="e">
        <f>VLOOKUP($B1826,期貨大額交易人未沖銷部位!$A$4:$O$499,15,FALSE)</f>
        <v>#N/A</v>
      </c>
      <c r="AD1826" s="33" t="e">
        <f>VLOOKUP($B1826,三大美股走勢!$A$4:$J$495,4,FALSE)</f>
        <v>#N/A</v>
      </c>
      <c r="AE1826" s="33" t="e">
        <f>VLOOKUP($B1826,三大美股走勢!$A$4:$J$495,7,FALSE)</f>
        <v>#N/A</v>
      </c>
      <c r="AF1826" s="33" t="e">
        <f>VLOOKUP($B1826,三大美股走勢!$A$4:$J$495,10,FALSE)</f>
        <v>#N/A</v>
      </c>
    </row>
    <row r="1827" spans="2:32">
      <c r="B1827" s="32">
        <v>44606</v>
      </c>
      <c r="C1827" s="33" t="e">
        <f>VLOOKUP($B1827,大盤與近月台指!$A$4:$I$499,2,FALSE)</f>
        <v>#N/A</v>
      </c>
      <c r="D1827" s="34" t="e">
        <f>VLOOKUP($B1827,大盤與近月台指!$A$4:$I$499,3,FALSE)</f>
        <v>#N/A</v>
      </c>
      <c r="E1827" s="35" t="e">
        <f>VLOOKUP($B1827,大盤與近月台指!$A$4:$I$499,4,FALSE)</f>
        <v>#N/A</v>
      </c>
      <c r="F1827" s="33" t="e">
        <f>VLOOKUP($B1827,大盤與近月台指!$A$4:$I$499,5,FALSE)</f>
        <v>#N/A</v>
      </c>
      <c r="G1827" s="49" t="e">
        <f>VLOOKUP($B1827,三大法人買賣超!$A$4:$I$500,3,FALSE)</f>
        <v>#N/A</v>
      </c>
      <c r="H1827" s="34" t="e">
        <f>VLOOKUP($B1827,三大法人買賣超!$A$4:$I$500,5,FALSE)</f>
        <v>#N/A</v>
      </c>
      <c r="I1827" s="27" t="e">
        <f>VLOOKUP($B1827,三大法人買賣超!$A$4:$I$500,7,FALSE)</f>
        <v>#N/A</v>
      </c>
      <c r="J1827" s="27" t="e">
        <f>VLOOKUP($B1827,三大法人買賣超!$A$4:$I$500,9,FALSE)</f>
        <v>#N/A</v>
      </c>
      <c r="K1827" s="37">
        <f>新台幣匯率美元指數!B1828</f>
        <v>0</v>
      </c>
      <c r="L1827" s="38">
        <f>新台幣匯率美元指數!C1828</f>
        <v>0</v>
      </c>
      <c r="M1827" s="39">
        <f>新台幣匯率美元指數!D1828</f>
        <v>0</v>
      </c>
      <c r="N1827" s="27" t="e">
        <f>VLOOKUP($B1827,外資期貨未平倉口數!$A$4:$M$499,4,FALSE)</f>
        <v>#N/A</v>
      </c>
      <c r="O1827" s="27" t="e">
        <f>VLOOKUP($B1827,外資期貨未平倉口數!$A$4:$M$499,9,FALSE)</f>
        <v>#N/A</v>
      </c>
      <c r="P1827" s="27" t="e">
        <f>VLOOKUP($B1827,外資期貨未平倉口數!$A$4:$M$499,10,FALSE)</f>
        <v>#N/A</v>
      </c>
      <c r="Q1827" s="27" t="e">
        <f>VLOOKUP($B1827,外資期貨未平倉口數!$A$4:$M$499,11,FALSE)</f>
        <v>#N/A</v>
      </c>
      <c r="R1827" s="64" t="e">
        <f>VLOOKUP($B1827,選擇權未平倉餘額!$A$4:$I$500,6,FALSE)</f>
        <v>#N/A</v>
      </c>
      <c r="S1827" s="64" t="e">
        <f>VLOOKUP($B1827,選擇權未平倉餘額!$A$4:$I$500,7,FALSE)</f>
        <v>#N/A</v>
      </c>
      <c r="T1827" s="64" t="e">
        <f>VLOOKUP($B1827,選擇權未平倉餘額!$A$4:$I$500,8,FALSE)</f>
        <v>#N/A</v>
      </c>
      <c r="U1827" s="64" t="e">
        <f>VLOOKUP($B1827,選擇權未平倉餘額!$A$4:$I$500,9,FALSE)</f>
        <v>#N/A</v>
      </c>
      <c r="V1827" s="39" t="e">
        <f>VLOOKUP($B1827,臺指選擇權P_C_Ratios!$A$4:$C$500,3,FALSE)</f>
        <v>#N/A</v>
      </c>
      <c r="W1827" s="41" t="e">
        <f>VLOOKUP($B1827,散戶多空比!$A$6:$L$500,12,FALSE)</f>
        <v>#N/A</v>
      </c>
      <c r="X1827" s="40" t="e">
        <f>VLOOKUP($B1827,期貨大額交易人未沖銷部位!$A$4:$O$499,4,FALSE)</f>
        <v>#N/A</v>
      </c>
      <c r="Y1827" s="40" t="e">
        <f>VLOOKUP($B1827,期貨大額交易人未沖銷部位!$A$4:$O$499,7,FALSE)</f>
        <v>#N/A</v>
      </c>
      <c r="Z1827" s="40" t="e">
        <f>VLOOKUP($B1827,期貨大額交易人未沖銷部位!$A$4:$O$499,10,FALSE)</f>
        <v>#N/A</v>
      </c>
      <c r="AA1827" s="40" t="e">
        <f>VLOOKUP($B1827,期貨大額交易人未沖銷部位!$A$4:$O$499,13,FALSE)</f>
        <v>#N/A</v>
      </c>
      <c r="AB1827" s="40" t="e">
        <f>VLOOKUP($B1827,期貨大額交易人未沖銷部位!$A$4:$O$499,14,FALSE)</f>
        <v>#N/A</v>
      </c>
      <c r="AC1827" s="40" t="e">
        <f>VLOOKUP($B1827,期貨大額交易人未沖銷部位!$A$4:$O$499,15,FALSE)</f>
        <v>#N/A</v>
      </c>
      <c r="AD1827" s="33" t="e">
        <f>VLOOKUP($B1827,三大美股走勢!$A$4:$J$495,4,FALSE)</f>
        <v>#N/A</v>
      </c>
      <c r="AE1827" s="33" t="e">
        <f>VLOOKUP($B1827,三大美股走勢!$A$4:$J$495,7,FALSE)</f>
        <v>#N/A</v>
      </c>
      <c r="AF1827" s="33" t="e">
        <f>VLOOKUP($B1827,三大美股走勢!$A$4:$J$495,10,FALSE)</f>
        <v>#N/A</v>
      </c>
    </row>
    <row r="1828" spans="2:32">
      <c r="B1828" s="32">
        <v>44607</v>
      </c>
      <c r="C1828" s="33" t="e">
        <f>VLOOKUP($B1828,大盤與近月台指!$A$4:$I$499,2,FALSE)</f>
        <v>#N/A</v>
      </c>
      <c r="D1828" s="34" t="e">
        <f>VLOOKUP($B1828,大盤與近月台指!$A$4:$I$499,3,FALSE)</f>
        <v>#N/A</v>
      </c>
      <c r="E1828" s="35" t="e">
        <f>VLOOKUP($B1828,大盤與近月台指!$A$4:$I$499,4,FALSE)</f>
        <v>#N/A</v>
      </c>
      <c r="F1828" s="33" t="e">
        <f>VLOOKUP($B1828,大盤與近月台指!$A$4:$I$499,5,FALSE)</f>
        <v>#N/A</v>
      </c>
      <c r="G1828" s="49" t="e">
        <f>VLOOKUP($B1828,三大法人買賣超!$A$4:$I$500,3,FALSE)</f>
        <v>#N/A</v>
      </c>
      <c r="H1828" s="34" t="e">
        <f>VLOOKUP($B1828,三大法人買賣超!$A$4:$I$500,5,FALSE)</f>
        <v>#N/A</v>
      </c>
      <c r="I1828" s="27" t="e">
        <f>VLOOKUP($B1828,三大法人買賣超!$A$4:$I$500,7,FALSE)</f>
        <v>#N/A</v>
      </c>
      <c r="J1828" s="27" t="e">
        <f>VLOOKUP($B1828,三大法人買賣超!$A$4:$I$500,9,FALSE)</f>
        <v>#N/A</v>
      </c>
      <c r="K1828" s="37">
        <f>新台幣匯率美元指數!B1829</f>
        <v>0</v>
      </c>
      <c r="L1828" s="38">
        <f>新台幣匯率美元指數!C1829</f>
        <v>0</v>
      </c>
      <c r="M1828" s="39">
        <f>新台幣匯率美元指數!D1829</f>
        <v>0</v>
      </c>
      <c r="N1828" s="27" t="e">
        <f>VLOOKUP($B1828,外資期貨未平倉口數!$A$4:$M$499,4,FALSE)</f>
        <v>#N/A</v>
      </c>
      <c r="O1828" s="27" t="e">
        <f>VLOOKUP($B1828,外資期貨未平倉口數!$A$4:$M$499,9,FALSE)</f>
        <v>#N/A</v>
      </c>
      <c r="P1828" s="27" t="e">
        <f>VLOOKUP($B1828,外資期貨未平倉口數!$A$4:$M$499,10,FALSE)</f>
        <v>#N/A</v>
      </c>
      <c r="Q1828" s="27" t="e">
        <f>VLOOKUP($B1828,外資期貨未平倉口數!$A$4:$M$499,11,FALSE)</f>
        <v>#N/A</v>
      </c>
      <c r="R1828" s="64" t="e">
        <f>VLOOKUP($B1828,選擇權未平倉餘額!$A$4:$I$500,6,FALSE)</f>
        <v>#N/A</v>
      </c>
      <c r="S1828" s="64" t="e">
        <f>VLOOKUP($B1828,選擇權未平倉餘額!$A$4:$I$500,7,FALSE)</f>
        <v>#N/A</v>
      </c>
      <c r="T1828" s="64" t="e">
        <f>VLOOKUP($B1828,選擇權未平倉餘額!$A$4:$I$500,8,FALSE)</f>
        <v>#N/A</v>
      </c>
      <c r="U1828" s="64" t="e">
        <f>VLOOKUP($B1828,選擇權未平倉餘額!$A$4:$I$500,9,FALSE)</f>
        <v>#N/A</v>
      </c>
      <c r="V1828" s="39" t="e">
        <f>VLOOKUP($B1828,臺指選擇權P_C_Ratios!$A$4:$C$500,3,FALSE)</f>
        <v>#N/A</v>
      </c>
      <c r="W1828" s="41" t="e">
        <f>VLOOKUP($B1828,散戶多空比!$A$6:$L$500,12,FALSE)</f>
        <v>#N/A</v>
      </c>
      <c r="X1828" s="40" t="e">
        <f>VLOOKUP($B1828,期貨大額交易人未沖銷部位!$A$4:$O$499,4,FALSE)</f>
        <v>#N/A</v>
      </c>
      <c r="Y1828" s="40" t="e">
        <f>VLOOKUP($B1828,期貨大額交易人未沖銷部位!$A$4:$O$499,7,FALSE)</f>
        <v>#N/A</v>
      </c>
      <c r="Z1828" s="40" t="e">
        <f>VLOOKUP($B1828,期貨大額交易人未沖銷部位!$A$4:$O$499,10,FALSE)</f>
        <v>#N/A</v>
      </c>
      <c r="AA1828" s="40" t="e">
        <f>VLOOKUP($B1828,期貨大額交易人未沖銷部位!$A$4:$O$499,13,FALSE)</f>
        <v>#N/A</v>
      </c>
      <c r="AB1828" s="40" t="e">
        <f>VLOOKUP($B1828,期貨大額交易人未沖銷部位!$A$4:$O$499,14,FALSE)</f>
        <v>#N/A</v>
      </c>
      <c r="AC1828" s="40" t="e">
        <f>VLOOKUP($B1828,期貨大額交易人未沖銷部位!$A$4:$O$499,15,FALSE)</f>
        <v>#N/A</v>
      </c>
      <c r="AD1828" s="33" t="e">
        <f>VLOOKUP($B1828,三大美股走勢!$A$4:$J$495,4,FALSE)</f>
        <v>#N/A</v>
      </c>
      <c r="AE1828" s="33" t="e">
        <f>VLOOKUP($B1828,三大美股走勢!$A$4:$J$495,7,FALSE)</f>
        <v>#N/A</v>
      </c>
      <c r="AF1828" s="33" t="e">
        <f>VLOOKUP($B1828,三大美股走勢!$A$4:$J$495,10,FALSE)</f>
        <v>#N/A</v>
      </c>
    </row>
    <row r="1829" spans="2:32">
      <c r="B1829" s="32">
        <v>44608</v>
      </c>
      <c r="C1829" s="33" t="e">
        <f>VLOOKUP($B1829,大盤與近月台指!$A$4:$I$499,2,FALSE)</f>
        <v>#N/A</v>
      </c>
      <c r="D1829" s="34" t="e">
        <f>VLOOKUP($B1829,大盤與近月台指!$A$4:$I$499,3,FALSE)</f>
        <v>#N/A</v>
      </c>
      <c r="E1829" s="35" t="e">
        <f>VLOOKUP($B1829,大盤與近月台指!$A$4:$I$499,4,FALSE)</f>
        <v>#N/A</v>
      </c>
      <c r="F1829" s="33" t="e">
        <f>VLOOKUP($B1829,大盤與近月台指!$A$4:$I$499,5,FALSE)</f>
        <v>#N/A</v>
      </c>
      <c r="G1829" s="49" t="e">
        <f>VLOOKUP($B1829,三大法人買賣超!$A$4:$I$500,3,FALSE)</f>
        <v>#N/A</v>
      </c>
      <c r="H1829" s="34" t="e">
        <f>VLOOKUP($B1829,三大法人買賣超!$A$4:$I$500,5,FALSE)</f>
        <v>#N/A</v>
      </c>
      <c r="I1829" s="27" t="e">
        <f>VLOOKUP($B1829,三大法人買賣超!$A$4:$I$500,7,FALSE)</f>
        <v>#N/A</v>
      </c>
      <c r="J1829" s="27" t="e">
        <f>VLOOKUP($B1829,三大法人買賣超!$A$4:$I$500,9,FALSE)</f>
        <v>#N/A</v>
      </c>
      <c r="K1829" s="37">
        <f>新台幣匯率美元指數!B1830</f>
        <v>0</v>
      </c>
      <c r="L1829" s="38">
        <f>新台幣匯率美元指數!C1830</f>
        <v>0</v>
      </c>
      <c r="M1829" s="39">
        <f>新台幣匯率美元指數!D1830</f>
        <v>0</v>
      </c>
      <c r="N1829" s="27" t="e">
        <f>VLOOKUP($B1829,外資期貨未平倉口數!$A$4:$M$499,4,FALSE)</f>
        <v>#N/A</v>
      </c>
      <c r="O1829" s="27" t="e">
        <f>VLOOKUP($B1829,外資期貨未平倉口數!$A$4:$M$499,9,FALSE)</f>
        <v>#N/A</v>
      </c>
      <c r="P1829" s="27" t="e">
        <f>VLOOKUP($B1829,外資期貨未平倉口數!$A$4:$M$499,10,FALSE)</f>
        <v>#N/A</v>
      </c>
      <c r="Q1829" s="27" t="e">
        <f>VLOOKUP($B1829,外資期貨未平倉口數!$A$4:$M$499,11,FALSE)</f>
        <v>#N/A</v>
      </c>
      <c r="R1829" s="64" t="e">
        <f>VLOOKUP($B1829,選擇權未平倉餘額!$A$4:$I$500,6,FALSE)</f>
        <v>#N/A</v>
      </c>
      <c r="S1829" s="64" t="e">
        <f>VLOOKUP($B1829,選擇權未平倉餘額!$A$4:$I$500,7,FALSE)</f>
        <v>#N/A</v>
      </c>
      <c r="T1829" s="64" t="e">
        <f>VLOOKUP($B1829,選擇權未平倉餘額!$A$4:$I$500,8,FALSE)</f>
        <v>#N/A</v>
      </c>
      <c r="U1829" s="64" t="e">
        <f>VLOOKUP($B1829,選擇權未平倉餘額!$A$4:$I$500,9,FALSE)</f>
        <v>#N/A</v>
      </c>
      <c r="V1829" s="39" t="e">
        <f>VLOOKUP($B1829,臺指選擇權P_C_Ratios!$A$4:$C$500,3,FALSE)</f>
        <v>#N/A</v>
      </c>
      <c r="W1829" s="41" t="e">
        <f>VLOOKUP($B1829,散戶多空比!$A$6:$L$500,12,FALSE)</f>
        <v>#N/A</v>
      </c>
      <c r="X1829" s="40" t="e">
        <f>VLOOKUP($B1829,期貨大額交易人未沖銷部位!$A$4:$O$499,4,FALSE)</f>
        <v>#N/A</v>
      </c>
      <c r="Y1829" s="40" t="e">
        <f>VLOOKUP($B1829,期貨大額交易人未沖銷部位!$A$4:$O$499,7,FALSE)</f>
        <v>#N/A</v>
      </c>
      <c r="Z1829" s="40" t="e">
        <f>VLOOKUP($B1829,期貨大額交易人未沖銷部位!$A$4:$O$499,10,FALSE)</f>
        <v>#N/A</v>
      </c>
      <c r="AA1829" s="40" t="e">
        <f>VLOOKUP($B1829,期貨大額交易人未沖銷部位!$A$4:$O$499,13,FALSE)</f>
        <v>#N/A</v>
      </c>
      <c r="AB1829" s="40" t="e">
        <f>VLOOKUP($B1829,期貨大額交易人未沖銷部位!$A$4:$O$499,14,FALSE)</f>
        <v>#N/A</v>
      </c>
      <c r="AC1829" s="40" t="e">
        <f>VLOOKUP($B1829,期貨大額交易人未沖銷部位!$A$4:$O$499,15,FALSE)</f>
        <v>#N/A</v>
      </c>
      <c r="AD1829" s="33" t="e">
        <f>VLOOKUP($B1829,三大美股走勢!$A$4:$J$495,4,FALSE)</f>
        <v>#N/A</v>
      </c>
      <c r="AE1829" s="33" t="e">
        <f>VLOOKUP($B1829,三大美股走勢!$A$4:$J$495,7,FALSE)</f>
        <v>#N/A</v>
      </c>
      <c r="AF1829" s="33" t="e">
        <f>VLOOKUP($B1829,三大美股走勢!$A$4:$J$495,10,FALSE)</f>
        <v>#N/A</v>
      </c>
    </row>
    <row r="1830" spans="2:32">
      <c r="B1830" s="32">
        <v>44609</v>
      </c>
      <c r="C1830" s="33" t="e">
        <f>VLOOKUP($B1830,大盤與近月台指!$A$4:$I$499,2,FALSE)</f>
        <v>#N/A</v>
      </c>
      <c r="D1830" s="34" t="e">
        <f>VLOOKUP($B1830,大盤與近月台指!$A$4:$I$499,3,FALSE)</f>
        <v>#N/A</v>
      </c>
      <c r="E1830" s="35" t="e">
        <f>VLOOKUP($B1830,大盤與近月台指!$A$4:$I$499,4,FALSE)</f>
        <v>#N/A</v>
      </c>
      <c r="F1830" s="33" t="e">
        <f>VLOOKUP($B1830,大盤與近月台指!$A$4:$I$499,5,FALSE)</f>
        <v>#N/A</v>
      </c>
      <c r="G1830" s="49" t="e">
        <f>VLOOKUP($B1830,三大法人買賣超!$A$4:$I$500,3,FALSE)</f>
        <v>#N/A</v>
      </c>
      <c r="H1830" s="34" t="e">
        <f>VLOOKUP($B1830,三大法人買賣超!$A$4:$I$500,5,FALSE)</f>
        <v>#N/A</v>
      </c>
      <c r="I1830" s="27" t="e">
        <f>VLOOKUP($B1830,三大法人買賣超!$A$4:$I$500,7,FALSE)</f>
        <v>#N/A</v>
      </c>
      <c r="J1830" s="27" t="e">
        <f>VLOOKUP($B1830,三大法人買賣超!$A$4:$I$500,9,FALSE)</f>
        <v>#N/A</v>
      </c>
      <c r="K1830" s="37">
        <f>新台幣匯率美元指數!B1831</f>
        <v>0</v>
      </c>
      <c r="L1830" s="38">
        <f>新台幣匯率美元指數!C1831</f>
        <v>0</v>
      </c>
      <c r="M1830" s="39">
        <f>新台幣匯率美元指數!D1831</f>
        <v>0</v>
      </c>
      <c r="N1830" s="27" t="e">
        <f>VLOOKUP($B1830,外資期貨未平倉口數!$A$4:$M$499,4,FALSE)</f>
        <v>#N/A</v>
      </c>
      <c r="O1830" s="27" t="e">
        <f>VLOOKUP($B1830,外資期貨未平倉口數!$A$4:$M$499,9,FALSE)</f>
        <v>#N/A</v>
      </c>
      <c r="P1830" s="27" t="e">
        <f>VLOOKUP($B1830,外資期貨未平倉口數!$A$4:$M$499,10,FALSE)</f>
        <v>#N/A</v>
      </c>
      <c r="Q1830" s="27" t="e">
        <f>VLOOKUP($B1830,外資期貨未平倉口數!$A$4:$M$499,11,FALSE)</f>
        <v>#N/A</v>
      </c>
      <c r="R1830" s="64" t="e">
        <f>VLOOKUP($B1830,選擇權未平倉餘額!$A$4:$I$500,6,FALSE)</f>
        <v>#N/A</v>
      </c>
      <c r="S1830" s="64" t="e">
        <f>VLOOKUP($B1830,選擇權未平倉餘額!$A$4:$I$500,7,FALSE)</f>
        <v>#N/A</v>
      </c>
      <c r="T1830" s="64" t="e">
        <f>VLOOKUP($B1830,選擇權未平倉餘額!$A$4:$I$500,8,FALSE)</f>
        <v>#N/A</v>
      </c>
      <c r="U1830" s="64" t="e">
        <f>VLOOKUP($B1830,選擇權未平倉餘額!$A$4:$I$500,9,FALSE)</f>
        <v>#N/A</v>
      </c>
      <c r="V1830" s="39" t="e">
        <f>VLOOKUP($B1830,臺指選擇權P_C_Ratios!$A$4:$C$500,3,FALSE)</f>
        <v>#N/A</v>
      </c>
      <c r="W1830" s="41" t="e">
        <f>VLOOKUP($B1830,散戶多空比!$A$6:$L$500,12,FALSE)</f>
        <v>#N/A</v>
      </c>
      <c r="X1830" s="40" t="e">
        <f>VLOOKUP($B1830,期貨大額交易人未沖銷部位!$A$4:$O$499,4,FALSE)</f>
        <v>#N/A</v>
      </c>
      <c r="Y1830" s="40" t="e">
        <f>VLOOKUP($B1830,期貨大額交易人未沖銷部位!$A$4:$O$499,7,FALSE)</f>
        <v>#N/A</v>
      </c>
      <c r="Z1830" s="40" t="e">
        <f>VLOOKUP($B1830,期貨大額交易人未沖銷部位!$A$4:$O$499,10,FALSE)</f>
        <v>#N/A</v>
      </c>
      <c r="AA1830" s="40" t="e">
        <f>VLOOKUP($B1830,期貨大額交易人未沖銷部位!$A$4:$O$499,13,FALSE)</f>
        <v>#N/A</v>
      </c>
      <c r="AB1830" s="40" t="e">
        <f>VLOOKUP($B1830,期貨大額交易人未沖銷部位!$A$4:$O$499,14,FALSE)</f>
        <v>#N/A</v>
      </c>
      <c r="AC1830" s="40" t="e">
        <f>VLOOKUP($B1830,期貨大額交易人未沖銷部位!$A$4:$O$499,15,FALSE)</f>
        <v>#N/A</v>
      </c>
      <c r="AD1830" s="33" t="e">
        <f>VLOOKUP($B1830,三大美股走勢!$A$4:$J$495,4,FALSE)</f>
        <v>#N/A</v>
      </c>
      <c r="AE1830" s="33" t="e">
        <f>VLOOKUP($B1830,三大美股走勢!$A$4:$J$495,7,FALSE)</f>
        <v>#N/A</v>
      </c>
      <c r="AF1830" s="33" t="e">
        <f>VLOOKUP($B1830,三大美股走勢!$A$4:$J$495,10,FALSE)</f>
        <v>#N/A</v>
      </c>
    </row>
    <row r="1831" spans="2:32">
      <c r="B1831" s="32">
        <v>44610</v>
      </c>
      <c r="C1831" s="33" t="e">
        <f>VLOOKUP($B1831,大盤與近月台指!$A$4:$I$499,2,FALSE)</f>
        <v>#N/A</v>
      </c>
      <c r="D1831" s="34" t="e">
        <f>VLOOKUP($B1831,大盤與近月台指!$A$4:$I$499,3,FALSE)</f>
        <v>#N/A</v>
      </c>
      <c r="E1831" s="35" t="e">
        <f>VLOOKUP($B1831,大盤與近月台指!$A$4:$I$499,4,FALSE)</f>
        <v>#N/A</v>
      </c>
      <c r="F1831" s="33" t="e">
        <f>VLOOKUP($B1831,大盤與近月台指!$A$4:$I$499,5,FALSE)</f>
        <v>#N/A</v>
      </c>
      <c r="G1831" s="49" t="e">
        <f>VLOOKUP($B1831,三大法人買賣超!$A$4:$I$500,3,FALSE)</f>
        <v>#N/A</v>
      </c>
      <c r="H1831" s="34" t="e">
        <f>VLOOKUP($B1831,三大法人買賣超!$A$4:$I$500,5,FALSE)</f>
        <v>#N/A</v>
      </c>
      <c r="I1831" s="27" t="e">
        <f>VLOOKUP($B1831,三大法人買賣超!$A$4:$I$500,7,FALSE)</f>
        <v>#N/A</v>
      </c>
      <c r="J1831" s="27" t="e">
        <f>VLOOKUP($B1831,三大法人買賣超!$A$4:$I$500,9,FALSE)</f>
        <v>#N/A</v>
      </c>
      <c r="K1831" s="37">
        <f>新台幣匯率美元指數!B1832</f>
        <v>0</v>
      </c>
      <c r="L1831" s="38">
        <f>新台幣匯率美元指數!C1832</f>
        <v>0</v>
      </c>
      <c r="M1831" s="39">
        <f>新台幣匯率美元指數!D1832</f>
        <v>0</v>
      </c>
      <c r="N1831" s="27" t="e">
        <f>VLOOKUP($B1831,外資期貨未平倉口數!$A$4:$M$499,4,FALSE)</f>
        <v>#N/A</v>
      </c>
      <c r="O1831" s="27" t="e">
        <f>VLOOKUP($B1831,外資期貨未平倉口數!$A$4:$M$499,9,FALSE)</f>
        <v>#N/A</v>
      </c>
      <c r="P1831" s="27" t="e">
        <f>VLOOKUP($B1831,外資期貨未平倉口數!$A$4:$M$499,10,FALSE)</f>
        <v>#N/A</v>
      </c>
      <c r="Q1831" s="27" t="e">
        <f>VLOOKUP($B1831,外資期貨未平倉口數!$A$4:$M$499,11,FALSE)</f>
        <v>#N/A</v>
      </c>
      <c r="R1831" s="64" t="e">
        <f>VLOOKUP($B1831,選擇權未平倉餘額!$A$4:$I$500,6,FALSE)</f>
        <v>#N/A</v>
      </c>
      <c r="S1831" s="64" t="e">
        <f>VLOOKUP($B1831,選擇權未平倉餘額!$A$4:$I$500,7,FALSE)</f>
        <v>#N/A</v>
      </c>
      <c r="T1831" s="64" t="e">
        <f>VLOOKUP($B1831,選擇權未平倉餘額!$A$4:$I$500,8,FALSE)</f>
        <v>#N/A</v>
      </c>
      <c r="U1831" s="64" t="e">
        <f>VLOOKUP($B1831,選擇權未平倉餘額!$A$4:$I$500,9,FALSE)</f>
        <v>#N/A</v>
      </c>
      <c r="V1831" s="39" t="e">
        <f>VLOOKUP($B1831,臺指選擇權P_C_Ratios!$A$4:$C$500,3,FALSE)</f>
        <v>#N/A</v>
      </c>
      <c r="W1831" s="41" t="e">
        <f>VLOOKUP($B1831,散戶多空比!$A$6:$L$500,12,FALSE)</f>
        <v>#N/A</v>
      </c>
      <c r="X1831" s="40" t="e">
        <f>VLOOKUP($B1831,期貨大額交易人未沖銷部位!$A$4:$O$499,4,FALSE)</f>
        <v>#N/A</v>
      </c>
      <c r="Y1831" s="40" t="e">
        <f>VLOOKUP($B1831,期貨大額交易人未沖銷部位!$A$4:$O$499,7,FALSE)</f>
        <v>#N/A</v>
      </c>
      <c r="Z1831" s="40" t="e">
        <f>VLOOKUP($B1831,期貨大額交易人未沖銷部位!$A$4:$O$499,10,FALSE)</f>
        <v>#N/A</v>
      </c>
      <c r="AA1831" s="40" t="e">
        <f>VLOOKUP($B1831,期貨大額交易人未沖銷部位!$A$4:$O$499,13,FALSE)</f>
        <v>#N/A</v>
      </c>
      <c r="AB1831" s="40" t="e">
        <f>VLOOKUP($B1831,期貨大額交易人未沖銷部位!$A$4:$O$499,14,FALSE)</f>
        <v>#N/A</v>
      </c>
      <c r="AC1831" s="40" t="e">
        <f>VLOOKUP($B1831,期貨大額交易人未沖銷部位!$A$4:$O$499,15,FALSE)</f>
        <v>#N/A</v>
      </c>
      <c r="AD1831" s="33" t="e">
        <f>VLOOKUP($B1831,三大美股走勢!$A$4:$J$495,4,FALSE)</f>
        <v>#N/A</v>
      </c>
      <c r="AE1831" s="33" t="e">
        <f>VLOOKUP($B1831,三大美股走勢!$A$4:$J$495,7,FALSE)</f>
        <v>#N/A</v>
      </c>
      <c r="AF1831" s="33" t="e">
        <f>VLOOKUP($B1831,三大美股走勢!$A$4:$J$495,10,FALSE)</f>
        <v>#N/A</v>
      </c>
    </row>
    <row r="1832" spans="2:32">
      <c r="B1832" s="32">
        <v>44611</v>
      </c>
      <c r="C1832" s="33" t="e">
        <f>VLOOKUP($B1832,大盤與近月台指!$A$4:$I$499,2,FALSE)</f>
        <v>#N/A</v>
      </c>
      <c r="D1832" s="34" t="e">
        <f>VLOOKUP($B1832,大盤與近月台指!$A$4:$I$499,3,FALSE)</f>
        <v>#N/A</v>
      </c>
      <c r="E1832" s="35" t="e">
        <f>VLOOKUP($B1832,大盤與近月台指!$A$4:$I$499,4,FALSE)</f>
        <v>#N/A</v>
      </c>
      <c r="F1832" s="33" t="e">
        <f>VLOOKUP($B1832,大盤與近月台指!$A$4:$I$499,5,FALSE)</f>
        <v>#N/A</v>
      </c>
      <c r="G1832" s="49" t="e">
        <f>VLOOKUP($B1832,三大法人買賣超!$A$4:$I$500,3,FALSE)</f>
        <v>#N/A</v>
      </c>
      <c r="H1832" s="34" t="e">
        <f>VLOOKUP($B1832,三大法人買賣超!$A$4:$I$500,5,FALSE)</f>
        <v>#N/A</v>
      </c>
      <c r="I1832" s="27" t="e">
        <f>VLOOKUP($B1832,三大法人買賣超!$A$4:$I$500,7,FALSE)</f>
        <v>#N/A</v>
      </c>
      <c r="J1832" s="27" t="e">
        <f>VLOOKUP($B1832,三大法人買賣超!$A$4:$I$500,9,FALSE)</f>
        <v>#N/A</v>
      </c>
      <c r="K1832" s="37">
        <f>新台幣匯率美元指數!B1833</f>
        <v>0</v>
      </c>
      <c r="L1832" s="38">
        <f>新台幣匯率美元指數!C1833</f>
        <v>0</v>
      </c>
      <c r="M1832" s="39">
        <f>新台幣匯率美元指數!D1833</f>
        <v>0</v>
      </c>
      <c r="N1832" s="27" t="e">
        <f>VLOOKUP($B1832,外資期貨未平倉口數!$A$4:$M$499,4,FALSE)</f>
        <v>#N/A</v>
      </c>
      <c r="O1832" s="27" t="e">
        <f>VLOOKUP($B1832,外資期貨未平倉口數!$A$4:$M$499,9,FALSE)</f>
        <v>#N/A</v>
      </c>
      <c r="P1832" s="27" t="e">
        <f>VLOOKUP($B1832,外資期貨未平倉口數!$A$4:$M$499,10,FALSE)</f>
        <v>#N/A</v>
      </c>
      <c r="Q1832" s="27" t="e">
        <f>VLOOKUP($B1832,外資期貨未平倉口數!$A$4:$M$499,11,FALSE)</f>
        <v>#N/A</v>
      </c>
      <c r="R1832" s="64" t="e">
        <f>VLOOKUP($B1832,選擇權未平倉餘額!$A$4:$I$500,6,FALSE)</f>
        <v>#N/A</v>
      </c>
      <c r="S1832" s="64" t="e">
        <f>VLOOKUP($B1832,選擇權未平倉餘額!$A$4:$I$500,7,FALSE)</f>
        <v>#N/A</v>
      </c>
      <c r="T1832" s="64" t="e">
        <f>VLOOKUP($B1832,選擇權未平倉餘額!$A$4:$I$500,8,FALSE)</f>
        <v>#N/A</v>
      </c>
      <c r="U1832" s="64" t="e">
        <f>VLOOKUP($B1832,選擇權未平倉餘額!$A$4:$I$500,9,FALSE)</f>
        <v>#N/A</v>
      </c>
      <c r="V1832" s="39" t="e">
        <f>VLOOKUP($B1832,臺指選擇權P_C_Ratios!$A$4:$C$500,3,FALSE)</f>
        <v>#N/A</v>
      </c>
      <c r="W1832" s="41" t="e">
        <f>VLOOKUP($B1832,散戶多空比!$A$6:$L$500,12,FALSE)</f>
        <v>#N/A</v>
      </c>
      <c r="X1832" s="40" t="e">
        <f>VLOOKUP($B1832,期貨大額交易人未沖銷部位!$A$4:$O$499,4,FALSE)</f>
        <v>#N/A</v>
      </c>
      <c r="Y1832" s="40" t="e">
        <f>VLOOKUP($B1832,期貨大額交易人未沖銷部位!$A$4:$O$499,7,FALSE)</f>
        <v>#N/A</v>
      </c>
      <c r="Z1832" s="40" t="e">
        <f>VLOOKUP($B1832,期貨大額交易人未沖銷部位!$A$4:$O$499,10,FALSE)</f>
        <v>#N/A</v>
      </c>
      <c r="AA1832" s="40" t="e">
        <f>VLOOKUP($B1832,期貨大額交易人未沖銷部位!$A$4:$O$499,13,FALSE)</f>
        <v>#N/A</v>
      </c>
      <c r="AB1832" s="40" t="e">
        <f>VLOOKUP($B1832,期貨大額交易人未沖銷部位!$A$4:$O$499,14,FALSE)</f>
        <v>#N/A</v>
      </c>
      <c r="AC1832" s="40" t="e">
        <f>VLOOKUP($B1832,期貨大額交易人未沖銷部位!$A$4:$O$499,15,FALSE)</f>
        <v>#N/A</v>
      </c>
      <c r="AD1832" s="33" t="e">
        <f>VLOOKUP($B1832,三大美股走勢!$A$4:$J$495,4,FALSE)</f>
        <v>#N/A</v>
      </c>
      <c r="AE1832" s="33" t="e">
        <f>VLOOKUP($B1832,三大美股走勢!$A$4:$J$495,7,FALSE)</f>
        <v>#N/A</v>
      </c>
      <c r="AF1832" s="33" t="e">
        <f>VLOOKUP($B1832,三大美股走勢!$A$4:$J$495,10,FALSE)</f>
        <v>#N/A</v>
      </c>
    </row>
    <row r="1833" spans="2:32">
      <c r="B1833" s="32">
        <v>44612</v>
      </c>
      <c r="C1833" s="33" t="e">
        <f>VLOOKUP($B1833,大盤與近月台指!$A$4:$I$499,2,FALSE)</f>
        <v>#N/A</v>
      </c>
      <c r="D1833" s="34" t="e">
        <f>VLOOKUP($B1833,大盤與近月台指!$A$4:$I$499,3,FALSE)</f>
        <v>#N/A</v>
      </c>
      <c r="E1833" s="35" t="e">
        <f>VLOOKUP($B1833,大盤與近月台指!$A$4:$I$499,4,FALSE)</f>
        <v>#N/A</v>
      </c>
      <c r="F1833" s="33" t="e">
        <f>VLOOKUP($B1833,大盤與近月台指!$A$4:$I$499,5,FALSE)</f>
        <v>#N/A</v>
      </c>
      <c r="G1833" s="49" t="e">
        <f>VLOOKUP($B1833,三大法人買賣超!$A$4:$I$500,3,FALSE)</f>
        <v>#N/A</v>
      </c>
      <c r="H1833" s="34" t="e">
        <f>VLOOKUP($B1833,三大法人買賣超!$A$4:$I$500,5,FALSE)</f>
        <v>#N/A</v>
      </c>
      <c r="I1833" s="27" t="e">
        <f>VLOOKUP($B1833,三大法人買賣超!$A$4:$I$500,7,FALSE)</f>
        <v>#N/A</v>
      </c>
      <c r="J1833" s="27" t="e">
        <f>VLOOKUP($B1833,三大法人買賣超!$A$4:$I$500,9,FALSE)</f>
        <v>#N/A</v>
      </c>
      <c r="K1833" s="37">
        <f>新台幣匯率美元指數!B1834</f>
        <v>0</v>
      </c>
      <c r="L1833" s="38">
        <f>新台幣匯率美元指數!C1834</f>
        <v>0</v>
      </c>
      <c r="M1833" s="39">
        <f>新台幣匯率美元指數!D1834</f>
        <v>0</v>
      </c>
      <c r="N1833" s="27" t="e">
        <f>VLOOKUP($B1833,外資期貨未平倉口數!$A$4:$M$499,4,FALSE)</f>
        <v>#N/A</v>
      </c>
      <c r="O1833" s="27" t="e">
        <f>VLOOKUP($B1833,外資期貨未平倉口數!$A$4:$M$499,9,FALSE)</f>
        <v>#N/A</v>
      </c>
      <c r="P1833" s="27" t="e">
        <f>VLOOKUP($B1833,外資期貨未平倉口數!$A$4:$M$499,10,FALSE)</f>
        <v>#N/A</v>
      </c>
      <c r="Q1833" s="27" t="e">
        <f>VLOOKUP($B1833,外資期貨未平倉口數!$A$4:$M$499,11,FALSE)</f>
        <v>#N/A</v>
      </c>
      <c r="R1833" s="64" t="e">
        <f>VLOOKUP($B1833,選擇權未平倉餘額!$A$4:$I$500,6,FALSE)</f>
        <v>#N/A</v>
      </c>
      <c r="S1833" s="64" t="e">
        <f>VLOOKUP($B1833,選擇權未平倉餘額!$A$4:$I$500,7,FALSE)</f>
        <v>#N/A</v>
      </c>
      <c r="T1833" s="64" t="e">
        <f>VLOOKUP($B1833,選擇權未平倉餘額!$A$4:$I$500,8,FALSE)</f>
        <v>#N/A</v>
      </c>
      <c r="U1833" s="64" t="e">
        <f>VLOOKUP($B1833,選擇權未平倉餘額!$A$4:$I$500,9,FALSE)</f>
        <v>#N/A</v>
      </c>
      <c r="V1833" s="39" t="e">
        <f>VLOOKUP($B1833,臺指選擇權P_C_Ratios!$A$4:$C$500,3,FALSE)</f>
        <v>#N/A</v>
      </c>
      <c r="W1833" s="41" t="e">
        <f>VLOOKUP($B1833,散戶多空比!$A$6:$L$500,12,FALSE)</f>
        <v>#N/A</v>
      </c>
      <c r="X1833" s="40" t="e">
        <f>VLOOKUP($B1833,期貨大額交易人未沖銷部位!$A$4:$O$499,4,FALSE)</f>
        <v>#N/A</v>
      </c>
      <c r="Y1833" s="40" t="e">
        <f>VLOOKUP($B1833,期貨大額交易人未沖銷部位!$A$4:$O$499,7,FALSE)</f>
        <v>#N/A</v>
      </c>
      <c r="Z1833" s="40" t="e">
        <f>VLOOKUP($B1833,期貨大額交易人未沖銷部位!$A$4:$O$499,10,FALSE)</f>
        <v>#N/A</v>
      </c>
      <c r="AA1833" s="40" t="e">
        <f>VLOOKUP($B1833,期貨大額交易人未沖銷部位!$A$4:$O$499,13,FALSE)</f>
        <v>#N/A</v>
      </c>
      <c r="AB1833" s="40" t="e">
        <f>VLOOKUP($B1833,期貨大額交易人未沖銷部位!$A$4:$O$499,14,FALSE)</f>
        <v>#N/A</v>
      </c>
      <c r="AC1833" s="40" t="e">
        <f>VLOOKUP($B1833,期貨大額交易人未沖銷部位!$A$4:$O$499,15,FALSE)</f>
        <v>#N/A</v>
      </c>
      <c r="AD1833" s="33" t="e">
        <f>VLOOKUP($B1833,三大美股走勢!$A$4:$J$495,4,FALSE)</f>
        <v>#N/A</v>
      </c>
      <c r="AE1833" s="33" t="e">
        <f>VLOOKUP($B1833,三大美股走勢!$A$4:$J$495,7,FALSE)</f>
        <v>#N/A</v>
      </c>
      <c r="AF1833" s="33" t="e">
        <f>VLOOKUP($B1833,三大美股走勢!$A$4:$J$495,10,FALSE)</f>
        <v>#N/A</v>
      </c>
    </row>
    <row r="1834" spans="2:32">
      <c r="B1834" s="32">
        <v>44613</v>
      </c>
      <c r="C1834" s="33" t="e">
        <f>VLOOKUP($B1834,大盤與近月台指!$A$4:$I$499,2,FALSE)</f>
        <v>#N/A</v>
      </c>
      <c r="D1834" s="34" t="e">
        <f>VLOOKUP($B1834,大盤與近月台指!$A$4:$I$499,3,FALSE)</f>
        <v>#N/A</v>
      </c>
      <c r="E1834" s="35" t="e">
        <f>VLOOKUP($B1834,大盤與近月台指!$A$4:$I$499,4,FALSE)</f>
        <v>#N/A</v>
      </c>
      <c r="F1834" s="33" t="e">
        <f>VLOOKUP($B1834,大盤與近月台指!$A$4:$I$499,5,FALSE)</f>
        <v>#N/A</v>
      </c>
      <c r="G1834" s="49" t="e">
        <f>VLOOKUP($B1834,三大法人買賣超!$A$4:$I$500,3,FALSE)</f>
        <v>#N/A</v>
      </c>
      <c r="H1834" s="34" t="e">
        <f>VLOOKUP($B1834,三大法人買賣超!$A$4:$I$500,5,FALSE)</f>
        <v>#N/A</v>
      </c>
      <c r="I1834" s="27" t="e">
        <f>VLOOKUP($B1834,三大法人買賣超!$A$4:$I$500,7,FALSE)</f>
        <v>#N/A</v>
      </c>
      <c r="J1834" s="27" t="e">
        <f>VLOOKUP($B1834,三大法人買賣超!$A$4:$I$500,9,FALSE)</f>
        <v>#N/A</v>
      </c>
      <c r="K1834" s="37">
        <f>新台幣匯率美元指數!B1835</f>
        <v>0</v>
      </c>
      <c r="L1834" s="38">
        <f>新台幣匯率美元指數!C1835</f>
        <v>0</v>
      </c>
      <c r="M1834" s="39">
        <f>新台幣匯率美元指數!D1835</f>
        <v>0</v>
      </c>
      <c r="N1834" s="27" t="e">
        <f>VLOOKUP($B1834,外資期貨未平倉口數!$A$4:$M$499,4,FALSE)</f>
        <v>#N/A</v>
      </c>
      <c r="O1834" s="27" t="e">
        <f>VLOOKUP($B1834,外資期貨未平倉口數!$A$4:$M$499,9,FALSE)</f>
        <v>#N/A</v>
      </c>
      <c r="P1834" s="27" t="e">
        <f>VLOOKUP($B1834,外資期貨未平倉口數!$A$4:$M$499,10,FALSE)</f>
        <v>#N/A</v>
      </c>
      <c r="Q1834" s="27" t="e">
        <f>VLOOKUP($B1834,外資期貨未平倉口數!$A$4:$M$499,11,FALSE)</f>
        <v>#N/A</v>
      </c>
      <c r="R1834" s="64" t="e">
        <f>VLOOKUP($B1834,選擇權未平倉餘額!$A$4:$I$500,6,FALSE)</f>
        <v>#N/A</v>
      </c>
      <c r="S1834" s="64" t="e">
        <f>VLOOKUP($B1834,選擇權未平倉餘額!$A$4:$I$500,7,FALSE)</f>
        <v>#N/A</v>
      </c>
      <c r="T1834" s="64" t="e">
        <f>VLOOKUP($B1834,選擇權未平倉餘額!$A$4:$I$500,8,FALSE)</f>
        <v>#N/A</v>
      </c>
      <c r="U1834" s="64" t="e">
        <f>VLOOKUP($B1834,選擇權未平倉餘額!$A$4:$I$500,9,FALSE)</f>
        <v>#N/A</v>
      </c>
      <c r="V1834" s="39" t="e">
        <f>VLOOKUP($B1834,臺指選擇權P_C_Ratios!$A$4:$C$500,3,FALSE)</f>
        <v>#N/A</v>
      </c>
      <c r="W1834" s="41" t="e">
        <f>VLOOKUP($B1834,散戶多空比!$A$6:$L$500,12,FALSE)</f>
        <v>#N/A</v>
      </c>
      <c r="X1834" s="40" t="e">
        <f>VLOOKUP($B1834,期貨大額交易人未沖銷部位!$A$4:$O$499,4,FALSE)</f>
        <v>#N/A</v>
      </c>
      <c r="Y1834" s="40" t="e">
        <f>VLOOKUP($B1834,期貨大額交易人未沖銷部位!$A$4:$O$499,7,FALSE)</f>
        <v>#N/A</v>
      </c>
      <c r="Z1834" s="40" t="e">
        <f>VLOOKUP($B1834,期貨大額交易人未沖銷部位!$A$4:$O$499,10,FALSE)</f>
        <v>#N/A</v>
      </c>
      <c r="AA1834" s="40" t="e">
        <f>VLOOKUP($B1834,期貨大額交易人未沖銷部位!$A$4:$O$499,13,FALSE)</f>
        <v>#N/A</v>
      </c>
      <c r="AB1834" s="40" t="e">
        <f>VLOOKUP($B1834,期貨大額交易人未沖銷部位!$A$4:$O$499,14,FALSE)</f>
        <v>#N/A</v>
      </c>
      <c r="AC1834" s="40" t="e">
        <f>VLOOKUP($B1834,期貨大額交易人未沖銷部位!$A$4:$O$499,15,FALSE)</f>
        <v>#N/A</v>
      </c>
      <c r="AD1834" s="33" t="e">
        <f>VLOOKUP($B1834,三大美股走勢!$A$4:$J$495,4,FALSE)</f>
        <v>#N/A</v>
      </c>
      <c r="AE1834" s="33" t="e">
        <f>VLOOKUP($B1834,三大美股走勢!$A$4:$J$495,7,FALSE)</f>
        <v>#N/A</v>
      </c>
      <c r="AF1834" s="33" t="e">
        <f>VLOOKUP($B1834,三大美股走勢!$A$4:$J$495,10,FALSE)</f>
        <v>#N/A</v>
      </c>
    </row>
    <row r="1835" spans="2:32">
      <c r="B1835" s="32">
        <v>44614</v>
      </c>
      <c r="C1835" s="33" t="e">
        <f>VLOOKUP($B1835,大盤與近月台指!$A$4:$I$499,2,FALSE)</f>
        <v>#N/A</v>
      </c>
      <c r="D1835" s="34" t="e">
        <f>VLOOKUP($B1835,大盤與近月台指!$A$4:$I$499,3,FALSE)</f>
        <v>#N/A</v>
      </c>
      <c r="E1835" s="35" t="e">
        <f>VLOOKUP($B1835,大盤與近月台指!$A$4:$I$499,4,FALSE)</f>
        <v>#N/A</v>
      </c>
      <c r="F1835" s="33" t="e">
        <f>VLOOKUP($B1835,大盤與近月台指!$A$4:$I$499,5,FALSE)</f>
        <v>#N/A</v>
      </c>
      <c r="G1835" s="49" t="e">
        <f>VLOOKUP($B1835,三大法人買賣超!$A$4:$I$500,3,FALSE)</f>
        <v>#N/A</v>
      </c>
      <c r="H1835" s="34" t="e">
        <f>VLOOKUP($B1835,三大法人買賣超!$A$4:$I$500,5,FALSE)</f>
        <v>#N/A</v>
      </c>
      <c r="I1835" s="27" t="e">
        <f>VLOOKUP($B1835,三大法人買賣超!$A$4:$I$500,7,FALSE)</f>
        <v>#N/A</v>
      </c>
      <c r="J1835" s="27" t="e">
        <f>VLOOKUP($B1835,三大法人買賣超!$A$4:$I$500,9,FALSE)</f>
        <v>#N/A</v>
      </c>
      <c r="K1835" s="37">
        <f>新台幣匯率美元指數!B1836</f>
        <v>0</v>
      </c>
      <c r="L1835" s="38">
        <f>新台幣匯率美元指數!C1836</f>
        <v>0</v>
      </c>
      <c r="M1835" s="39">
        <f>新台幣匯率美元指數!D1836</f>
        <v>0</v>
      </c>
      <c r="N1835" s="27" t="e">
        <f>VLOOKUP($B1835,外資期貨未平倉口數!$A$4:$M$499,4,FALSE)</f>
        <v>#N/A</v>
      </c>
      <c r="O1835" s="27" t="e">
        <f>VLOOKUP($B1835,外資期貨未平倉口數!$A$4:$M$499,9,FALSE)</f>
        <v>#N/A</v>
      </c>
      <c r="P1835" s="27" t="e">
        <f>VLOOKUP($B1835,外資期貨未平倉口數!$A$4:$M$499,10,FALSE)</f>
        <v>#N/A</v>
      </c>
      <c r="Q1835" s="27" t="e">
        <f>VLOOKUP($B1835,外資期貨未平倉口數!$A$4:$M$499,11,FALSE)</f>
        <v>#N/A</v>
      </c>
      <c r="R1835" s="64" t="e">
        <f>VLOOKUP($B1835,選擇權未平倉餘額!$A$4:$I$500,6,FALSE)</f>
        <v>#N/A</v>
      </c>
      <c r="S1835" s="64" t="e">
        <f>VLOOKUP($B1835,選擇權未平倉餘額!$A$4:$I$500,7,FALSE)</f>
        <v>#N/A</v>
      </c>
      <c r="T1835" s="64" t="e">
        <f>VLOOKUP($B1835,選擇權未平倉餘額!$A$4:$I$500,8,FALSE)</f>
        <v>#N/A</v>
      </c>
      <c r="U1835" s="64" t="e">
        <f>VLOOKUP($B1835,選擇權未平倉餘額!$A$4:$I$500,9,FALSE)</f>
        <v>#N/A</v>
      </c>
      <c r="V1835" s="39" t="e">
        <f>VLOOKUP($B1835,臺指選擇權P_C_Ratios!$A$4:$C$500,3,FALSE)</f>
        <v>#N/A</v>
      </c>
      <c r="W1835" s="41" t="e">
        <f>VLOOKUP($B1835,散戶多空比!$A$6:$L$500,12,FALSE)</f>
        <v>#N/A</v>
      </c>
      <c r="X1835" s="40" t="e">
        <f>VLOOKUP($B1835,期貨大額交易人未沖銷部位!$A$4:$O$499,4,FALSE)</f>
        <v>#N/A</v>
      </c>
      <c r="Y1835" s="40" t="e">
        <f>VLOOKUP($B1835,期貨大額交易人未沖銷部位!$A$4:$O$499,7,FALSE)</f>
        <v>#N/A</v>
      </c>
      <c r="Z1835" s="40" t="e">
        <f>VLOOKUP($B1835,期貨大額交易人未沖銷部位!$A$4:$O$499,10,FALSE)</f>
        <v>#N/A</v>
      </c>
      <c r="AA1835" s="40" t="e">
        <f>VLOOKUP($B1835,期貨大額交易人未沖銷部位!$A$4:$O$499,13,FALSE)</f>
        <v>#N/A</v>
      </c>
      <c r="AB1835" s="40" t="e">
        <f>VLOOKUP($B1835,期貨大額交易人未沖銷部位!$A$4:$O$499,14,FALSE)</f>
        <v>#N/A</v>
      </c>
      <c r="AC1835" s="40" t="e">
        <f>VLOOKUP($B1835,期貨大額交易人未沖銷部位!$A$4:$O$499,15,FALSE)</f>
        <v>#N/A</v>
      </c>
      <c r="AD1835" s="33" t="e">
        <f>VLOOKUP($B1835,三大美股走勢!$A$4:$J$495,4,FALSE)</f>
        <v>#N/A</v>
      </c>
      <c r="AE1835" s="33" t="e">
        <f>VLOOKUP($B1835,三大美股走勢!$A$4:$J$495,7,FALSE)</f>
        <v>#N/A</v>
      </c>
      <c r="AF1835" s="33" t="e">
        <f>VLOOKUP($B1835,三大美股走勢!$A$4:$J$495,10,FALSE)</f>
        <v>#N/A</v>
      </c>
    </row>
    <row r="1836" spans="2:32">
      <c r="B1836" s="32">
        <v>44615</v>
      </c>
      <c r="C1836" s="33" t="e">
        <f>VLOOKUP($B1836,大盤與近月台指!$A$4:$I$499,2,FALSE)</f>
        <v>#N/A</v>
      </c>
      <c r="D1836" s="34" t="e">
        <f>VLOOKUP($B1836,大盤與近月台指!$A$4:$I$499,3,FALSE)</f>
        <v>#N/A</v>
      </c>
      <c r="E1836" s="35" t="e">
        <f>VLOOKUP($B1836,大盤與近月台指!$A$4:$I$499,4,FALSE)</f>
        <v>#N/A</v>
      </c>
      <c r="F1836" s="33" t="e">
        <f>VLOOKUP($B1836,大盤與近月台指!$A$4:$I$499,5,FALSE)</f>
        <v>#N/A</v>
      </c>
      <c r="G1836" s="49" t="e">
        <f>VLOOKUP($B1836,三大法人買賣超!$A$4:$I$500,3,FALSE)</f>
        <v>#N/A</v>
      </c>
      <c r="H1836" s="34" t="e">
        <f>VLOOKUP($B1836,三大法人買賣超!$A$4:$I$500,5,FALSE)</f>
        <v>#N/A</v>
      </c>
      <c r="I1836" s="27" t="e">
        <f>VLOOKUP($B1836,三大法人買賣超!$A$4:$I$500,7,FALSE)</f>
        <v>#N/A</v>
      </c>
      <c r="J1836" s="27" t="e">
        <f>VLOOKUP($B1836,三大法人買賣超!$A$4:$I$500,9,FALSE)</f>
        <v>#N/A</v>
      </c>
      <c r="K1836" s="37">
        <f>新台幣匯率美元指數!B1837</f>
        <v>0</v>
      </c>
      <c r="L1836" s="38">
        <f>新台幣匯率美元指數!C1837</f>
        <v>0</v>
      </c>
      <c r="M1836" s="39">
        <f>新台幣匯率美元指數!D1837</f>
        <v>0</v>
      </c>
      <c r="N1836" s="27" t="e">
        <f>VLOOKUP($B1836,外資期貨未平倉口數!$A$4:$M$499,4,FALSE)</f>
        <v>#N/A</v>
      </c>
      <c r="O1836" s="27" t="e">
        <f>VLOOKUP($B1836,外資期貨未平倉口數!$A$4:$M$499,9,FALSE)</f>
        <v>#N/A</v>
      </c>
      <c r="P1836" s="27" t="e">
        <f>VLOOKUP($B1836,外資期貨未平倉口數!$A$4:$M$499,10,FALSE)</f>
        <v>#N/A</v>
      </c>
      <c r="Q1836" s="27" t="e">
        <f>VLOOKUP($B1836,外資期貨未平倉口數!$A$4:$M$499,11,FALSE)</f>
        <v>#N/A</v>
      </c>
      <c r="R1836" s="64" t="e">
        <f>VLOOKUP($B1836,選擇權未平倉餘額!$A$4:$I$500,6,FALSE)</f>
        <v>#N/A</v>
      </c>
      <c r="S1836" s="64" t="e">
        <f>VLOOKUP($B1836,選擇權未平倉餘額!$A$4:$I$500,7,FALSE)</f>
        <v>#N/A</v>
      </c>
      <c r="T1836" s="64" t="e">
        <f>VLOOKUP($B1836,選擇權未平倉餘額!$A$4:$I$500,8,FALSE)</f>
        <v>#N/A</v>
      </c>
      <c r="U1836" s="64" t="e">
        <f>VLOOKUP($B1836,選擇權未平倉餘額!$A$4:$I$500,9,FALSE)</f>
        <v>#N/A</v>
      </c>
      <c r="V1836" s="39" t="e">
        <f>VLOOKUP($B1836,臺指選擇權P_C_Ratios!$A$4:$C$500,3,FALSE)</f>
        <v>#N/A</v>
      </c>
      <c r="W1836" s="41" t="e">
        <f>VLOOKUP($B1836,散戶多空比!$A$6:$L$500,12,FALSE)</f>
        <v>#N/A</v>
      </c>
      <c r="X1836" s="40" t="e">
        <f>VLOOKUP($B1836,期貨大額交易人未沖銷部位!$A$4:$O$499,4,FALSE)</f>
        <v>#N/A</v>
      </c>
      <c r="Y1836" s="40" t="e">
        <f>VLOOKUP($B1836,期貨大額交易人未沖銷部位!$A$4:$O$499,7,FALSE)</f>
        <v>#N/A</v>
      </c>
      <c r="Z1836" s="40" t="e">
        <f>VLOOKUP($B1836,期貨大額交易人未沖銷部位!$A$4:$O$499,10,FALSE)</f>
        <v>#N/A</v>
      </c>
      <c r="AA1836" s="40" t="e">
        <f>VLOOKUP($B1836,期貨大額交易人未沖銷部位!$A$4:$O$499,13,FALSE)</f>
        <v>#N/A</v>
      </c>
      <c r="AB1836" s="40" t="e">
        <f>VLOOKUP($B1836,期貨大額交易人未沖銷部位!$A$4:$O$499,14,FALSE)</f>
        <v>#N/A</v>
      </c>
      <c r="AC1836" s="40" t="e">
        <f>VLOOKUP($B1836,期貨大額交易人未沖銷部位!$A$4:$O$499,15,FALSE)</f>
        <v>#N/A</v>
      </c>
      <c r="AD1836" s="33" t="e">
        <f>VLOOKUP($B1836,三大美股走勢!$A$4:$J$495,4,FALSE)</f>
        <v>#N/A</v>
      </c>
      <c r="AE1836" s="33" t="e">
        <f>VLOOKUP($B1836,三大美股走勢!$A$4:$J$495,7,FALSE)</f>
        <v>#N/A</v>
      </c>
      <c r="AF1836" s="33" t="e">
        <f>VLOOKUP($B1836,三大美股走勢!$A$4:$J$495,10,FALSE)</f>
        <v>#N/A</v>
      </c>
    </row>
    <row r="1837" spans="2:32">
      <c r="B1837" s="32">
        <v>44616</v>
      </c>
      <c r="C1837" s="33" t="e">
        <f>VLOOKUP($B1837,大盤與近月台指!$A$4:$I$499,2,FALSE)</f>
        <v>#N/A</v>
      </c>
      <c r="D1837" s="34" t="e">
        <f>VLOOKUP($B1837,大盤與近月台指!$A$4:$I$499,3,FALSE)</f>
        <v>#N/A</v>
      </c>
      <c r="E1837" s="35" t="e">
        <f>VLOOKUP($B1837,大盤與近月台指!$A$4:$I$499,4,FALSE)</f>
        <v>#N/A</v>
      </c>
      <c r="F1837" s="33" t="e">
        <f>VLOOKUP($B1837,大盤與近月台指!$A$4:$I$499,5,FALSE)</f>
        <v>#N/A</v>
      </c>
      <c r="G1837" s="49" t="e">
        <f>VLOOKUP($B1837,三大法人買賣超!$A$4:$I$500,3,FALSE)</f>
        <v>#N/A</v>
      </c>
      <c r="H1837" s="34" t="e">
        <f>VLOOKUP($B1837,三大法人買賣超!$A$4:$I$500,5,FALSE)</f>
        <v>#N/A</v>
      </c>
      <c r="I1837" s="27" t="e">
        <f>VLOOKUP($B1837,三大法人買賣超!$A$4:$I$500,7,FALSE)</f>
        <v>#N/A</v>
      </c>
      <c r="J1837" s="27" t="e">
        <f>VLOOKUP($B1837,三大法人買賣超!$A$4:$I$500,9,FALSE)</f>
        <v>#N/A</v>
      </c>
      <c r="K1837" s="37">
        <f>新台幣匯率美元指數!B1838</f>
        <v>0</v>
      </c>
      <c r="L1837" s="38">
        <f>新台幣匯率美元指數!C1838</f>
        <v>0</v>
      </c>
      <c r="M1837" s="39">
        <f>新台幣匯率美元指數!D1838</f>
        <v>0</v>
      </c>
      <c r="N1837" s="27" t="e">
        <f>VLOOKUP($B1837,外資期貨未平倉口數!$A$4:$M$499,4,FALSE)</f>
        <v>#N/A</v>
      </c>
      <c r="O1837" s="27" t="e">
        <f>VLOOKUP($B1837,外資期貨未平倉口數!$A$4:$M$499,9,FALSE)</f>
        <v>#N/A</v>
      </c>
      <c r="P1837" s="27" t="e">
        <f>VLOOKUP($B1837,外資期貨未平倉口數!$A$4:$M$499,10,FALSE)</f>
        <v>#N/A</v>
      </c>
      <c r="Q1837" s="27" t="e">
        <f>VLOOKUP($B1837,外資期貨未平倉口數!$A$4:$M$499,11,FALSE)</f>
        <v>#N/A</v>
      </c>
      <c r="R1837" s="64" t="e">
        <f>VLOOKUP($B1837,選擇權未平倉餘額!$A$4:$I$500,6,FALSE)</f>
        <v>#N/A</v>
      </c>
      <c r="S1837" s="64" t="e">
        <f>VLOOKUP($B1837,選擇權未平倉餘額!$A$4:$I$500,7,FALSE)</f>
        <v>#N/A</v>
      </c>
      <c r="T1837" s="64" t="e">
        <f>VLOOKUP($B1837,選擇權未平倉餘額!$A$4:$I$500,8,FALSE)</f>
        <v>#N/A</v>
      </c>
      <c r="U1837" s="64" t="e">
        <f>VLOOKUP($B1837,選擇權未平倉餘額!$A$4:$I$500,9,FALSE)</f>
        <v>#N/A</v>
      </c>
      <c r="V1837" s="39" t="e">
        <f>VLOOKUP($B1837,臺指選擇權P_C_Ratios!$A$4:$C$500,3,FALSE)</f>
        <v>#N/A</v>
      </c>
      <c r="W1837" s="41" t="e">
        <f>VLOOKUP($B1837,散戶多空比!$A$6:$L$500,12,FALSE)</f>
        <v>#N/A</v>
      </c>
      <c r="X1837" s="40" t="e">
        <f>VLOOKUP($B1837,期貨大額交易人未沖銷部位!$A$4:$O$499,4,FALSE)</f>
        <v>#N/A</v>
      </c>
      <c r="Y1837" s="40" t="e">
        <f>VLOOKUP($B1837,期貨大額交易人未沖銷部位!$A$4:$O$499,7,FALSE)</f>
        <v>#N/A</v>
      </c>
      <c r="Z1837" s="40" t="e">
        <f>VLOOKUP($B1837,期貨大額交易人未沖銷部位!$A$4:$O$499,10,FALSE)</f>
        <v>#N/A</v>
      </c>
      <c r="AA1837" s="40" t="e">
        <f>VLOOKUP($B1837,期貨大額交易人未沖銷部位!$A$4:$O$499,13,FALSE)</f>
        <v>#N/A</v>
      </c>
      <c r="AB1837" s="40" t="e">
        <f>VLOOKUP($B1837,期貨大額交易人未沖銷部位!$A$4:$O$499,14,FALSE)</f>
        <v>#N/A</v>
      </c>
      <c r="AC1837" s="40" t="e">
        <f>VLOOKUP($B1837,期貨大額交易人未沖銷部位!$A$4:$O$499,15,FALSE)</f>
        <v>#N/A</v>
      </c>
      <c r="AD1837" s="33" t="e">
        <f>VLOOKUP($B1837,三大美股走勢!$A$4:$J$495,4,FALSE)</f>
        <v>#N/A</v>
      </c>
      <c r="AE1837" s="33" t="e">
        <f>VLOOKUP($B1837,三大美股走勢!$A$4:$J$495,7,FALSE)</f>
        <v>#N/A</v>
      </c>
      <c r="AF1837" s="33" t="e">
        <f>VLOOKUP($B1837,三大美股走勢!$A$4:$J$495,10,FALSE)</f>
        <v>#N/A</v>
      </c>
    </row>
    <row r="1838" spans="2:32">
      <c r="B1838" s="32">
        <v>44617</v>
      </c>
      <c r="C1838" s="33" t="e">
        <f>VLOOKUP($B1838,大盤與近月台指!$A$4:$I$499,2,FALSE)</f>
        <v>#N/A</v>
      </c>
      <c r="D1838" s="34" t="e">
        <f>VLOOKUP($B1838,大盤與近月台指!$A$4:$I$499,3,FALSE)</f>
        <v>#N/A</v>
      </c>
      <c r="E1838" s="35" t="e">
        <f>VLOOKUP($B1838,大盤與近月台指!$A$4:$I$499,4,FALSE)</f>
        <v>#N/A</v>
      </c>
      <c r="F1838" s="33" t="e">
        <f>VLOOKUP($B1838,大盤與近月台指!$A$4:$I$499,5,FALSE)</f>
        <v>#N/A</v>
      </c>
      <c r="G1838" s="49" t="e">
        <f>VLOOKUP($B1838,三大法人買賣超!$A$4:$I$500,3,FALSE)</f>
        <v>#N/A</v>
      </c>
      <c r="H1838" s="34" t="e">
        <f>VLOOKUP($B1838,三大法人買賣超!$A$4:$I$500,5,FALSE)</f>
        <v>#N/A</v>
      </c>
      <c r="I1838" s="27" t="e">
        <f>VLOOKUP($B1838,三大法人買賣超!$A$4:$I$500,7,FALSE)</f>
        <v>#N/A</v>
      </c>
      <c r="J1838" s="27" t="e">
        <f>VLOOKUP($B1838,三大法人買賣超!$A$4:$I$500,9,FALSE)</f>
        <v>#N/A</v>
      </c>
      <c r="K1838" s="37">
        <f>新台幣匯率美元指數!B1839</f>
        <v>0</v>
      </c>
      <c r="L1838" s="38">
        <f>新台幣匯率美元指數!C1839</f>
        <v>0</v>
      </c>
      <c r="M1838" s="39">
        <f>新台幣匯率美元指數!D1839</f>
        <v>0</v>
      </c>
      <c r="N1838" s="27" t="e">
        <f>VLOOKUP($B1838,外資期貨未平倉口數!$A$4:$M$499,4,FALSE)</f>
        <v>#N/A</v>
      </c>
      <c r="O1838" s="27" t="e">
        <f>VLOOKUP($B1838,外資期貨未平倉口數!$A$4:$M$499,9,FALSE)</f>
        <v>#N/A</v>
      </c>
      <c r="P1838" s="27" t="e">
        <f>VLOOKUP($B1838,外資期貨未平倉口數!$A$4:$M$499,10,FALSE)</f>
        <v>#N/A</v>
      </c>
      <c r="Q1838" s="27" t="e">
        <f>VLOOKUP($B1838,外資期貨未平倉口數!$A$4:$M$499,11,FALSE)</f>
        <v>#N/A</v>
      </c>
      <c r="R1838" s="64" t="e">
        <f>VLOOKUP($B1838,選擇權未平倉餘額!$A$4:$I$500,6,FALSE)</f>
        <v>#N/A</v>
      </c>
      <c r="S1838" s="64" t="e">
        <f>VLOOKUP($B1838,選擇權未平倉餘額!$A$4:$I$500,7,FALSE)</f>
        <v>#N/A</v>
      </c>
      <c r="T1838" s="64" t="e">
        <f>VLOOKUP($B1838,選擇權未平倉餘額!$A$4:$I$500,8,FALSE)</f>
        <v>#N/A</v>
      </c>
      <c r="U1838" s="64" t="e">
        <f>VLOOKUP($B1838,選擇權未平倉餘額!$A$4:$I$500,9,FALSE)</f>
        <v>#N/A</v>
      </c>
      <c r="V1838" s="39" t="e">
        <f>VLOOKUP($B1838,臺指選擇權P_C_Ratios!$A$4:$C$500,3,FALSE)</f>
        <v>#N/A</v>
      </c>
      <c r="W1838" s="41" t="e">
        <f>VLOOKUP($B1838,散戶多空比!$A$6:$L$500,12,FALSE)</f>
        <v>#N/A</v>
      </c>
      <c r="X1838" s="40" t="e">
        <f>VLOOKUP($B1838,期貨大額交易人未沖銷部位!$A$4:$O$499,4,FALSE)</f>
        <v>#N/A</v>
      </c>
      <c r="Y1838" s="40" t="e">
        <f>VLOOKUP($B1838,期貨大額交易人未沖銷部位!$A$4:$O$499,7,FALSE)</f>
        <v>#N/A</v>
      </c>
      <c r="Z1838" s="40" t="e">
        <f>VLOOKUP($B1838,期貨大額交易人未沖銷部位!$A$4:$O$499,10,FALSE)</f>
        <v>#N/A</v>
      </c>
      <c r="AA1838" s="40" t="e">
        <f>VLOOKUP($B1838,期貨大額交易人未沖銷部位!$A$4:$O$499,13,FALSE)</f>
        <v>#N/A</v>
      </c>
      <c r="AB1838" s="40" t="e">
        <f>VLOOKUP($B1838,期貨大額交易人未沖銷部位!$A$4:$O$499,14,FALSE)</f>
        <v>#N/A</v>
      </c>
      <c r="AC1838" s="40" t="e">
        <f>VLOOKUP($B1838,期貨大額交易人未沖銷部位!$A$4:$O$499,15,FALSE)</f>
        <v>#N/A</v>
      </c>
      <c r="AD1838" s="33" t="e">
        <f>VLOOKUP($B1838,三大美股走勢!$A$4:$J$495,4,FALSE)</f>
        <v>#N/A</v>
      </c>
      <c r="AE1838" s="33" t="e">
        <f>VLOOKUP($B1838,三大美股走勢!$A$4:$J$495,7,FALSE)</f>
        <v>#N/A</v>
      </c>
      <c r="AF1838" s="33" t="e">
        <f>VLOOKUP($B1838,三大美股走勢!$A$4:$J$495,10,FALSE)</f>
        <v>#N/A</v>
      </c>
    </row>
    <row r="1839" spans="2:32">
      <c r="B1839" s="32">
        <v>44618</v>
      </c>
      <c r="C1839" s="33" t="e">
        <f>VLOOKUP($B1839,大盤與近月台指!$A$4:$I$499,2,FALSE)</f>
        <v>#N/A</v>
      </c>
      <c r="D1839" s="34" t="e">
        <f>VLOOKUP($B1839,大盤與近月台指!$A$4:$I$499,3,FALSE)</f>
        <v>#N/A</v>
      </c>
      <c r="E1839" s="35" t="e">
        <f>VLOOKUP($B1839,大盤與近月台指!$A$4:$I$499,4,FALSE)</f>
        <v>#N/A</v>
      </c>
      <c r="F1839" s="33" t="e">
        <f>VLOOKUP($B1839,大盤與近月台指!$A$4:$I$499,5,FALSE)</f>
        <v>#N/A</v>
      </c>
      <c r="G1839" s="49" t="e">
        <f>VLOOKUP($B1839,三大法人買賣超!$A$4:$I$500,3,FALSE)</f>
        <v>#N/A</v>
      </c>
      <c r="H1839" s="34" t="e">
        <f>VLOOKUP($B1839,三大法人買賣超!$A$4:$I$500,5,FALSE)</f>
        <v>#N/A</v>
      </c>
      <c r="I1839" s="27" t="e">
        <f>VLOOKUP($B1839,三大法人買賣超!$A$4:$I$500,7,FALSE)</f>
        <v>#N/A</v>
      </c>
      <c r="J1839" s="27" t="e">
        <f>VLOOKUP($B1839,三大法人買賣超!$A$4:$I$500,9,FALSE)</f>
        <v>#N/A</v>
      </c>
      <c r="K1839" s="37">
        <f>新台幣匯率美元指數!B1840</f>
        <v>0</v>
      </c>
      <c r="L1839" s="38">
        <f>新台幣匯率美元指數!C1840</f>
        <v>0</v>
      </c>
      <c r="M1839" s="39">
        <f>新台幣匯率美元指數!D1840</f>
        <v>0</v>
      </c>
      <c r="N1839" s="27" t="e">
        <f>VLOOKUP($B1839,外資期貨未平倉口數!$A$4:$M$499,4,FALSE)</f>
        <v>#N/A</v>
      </c>
      <c r="O1839" s="27" t="e">
        <f>VLOOKUP($B1839,外資期貨未平倉口數!$A$4:$M$499,9,FALSE)</f>
        <v>#N/A</v>
      </c>
      <c r="P1839" s="27" t="e">
        <f>VLOOKUP($B1839,外資期貨未平倉口數!$A$4:$M$499,10,FALSE)</f>
        <v>#N/A</v>
      </c>
      <c r="Q1839" s="27" t="e">
        <f>VLOOKUP($B1839,外資期貨未平倉口數!$A$4:$M$499,11,FALSE)</f>
        <v>#N/A</v>
      </c>
      <c r="R1839" s="64" t="e">
        <f>VLOOKUP($B1839,選擇權未平倉餘額!$A$4:$I$500,6,FALSE)</f>
        <v>#N/A</v>
      </c>
      <c r="S1839" s="64" t="e">
        <f>VLOOKUP($B1839,選擇權未平倉餘額!$A$4:$I$500,7,FALSE)</f>
        <v>#N/A</v>
      </c>
      <c r="T1839" s="64" t="e">
        <f>VLOOKUP($B1839,選擇權未平倉餘額!$A$4:$I$500,8,FALSE)</f>
        <v>#N/A</v>
      </c>
      <c r="U1839" s="64" t="e">
        <f>VLOOKUP($B1839,選擇權未平倉餘額!$A$4:$I$500,9,FALSE)</f>
        <v>#N/A</v>
      </c>
      <c r="V1839" s="39" t="e">
        <f>VLOOKUP($B1839,臺指選擇權P_C_Ratios!$A$4:$C$500,3,FALSE)</f>
        <v>#N/A</v>
      </c>
      <c r="W1839" s="41" t="e">
        <f>VLOOKUP($B1839,散戶多空比!$A$6:$L$500,12,FALSE)</f>
        <v>#N/A</v>
      </c>
      <c r="X1839" s="40" t="e">
        <f>VLOOKUP($B1839,期貨大額交易人未沖銷部位!$A$4:$O$499,4,FALSE)</f>
        <v>#N/A</v>
      </c>
      <c r="Y1839" s="40" t="e">
        <f>VLOOKUP($B1839,期貨大額交易人未沖銷部位!$A$4:$O$499,7,FALSE)</f>
        <v>#N/A</v>
      </c>
      <c r="Z1839" s="40" t="e">
        <f>VLOOKUP($B1839,期貨大額交易人未沖銷部位!$A$4:$O$499,10,FALSE)</f>
        <v>#N/A</v>
      </c>
      <c r="AA1839" s="40" t="e">
        <f>VLOOKUP($B1839,期貨大額交易人未沖銷部位!$A$4:$O$499,13,FALSE)</f>
        <v>#N/A</v>
      </c>
      <c r="AB1839" s="40" t="e">
        <f>VLOOKUP($B1839,期貨大額交易人未沖銷部位!$A$4:$O$499,14,FALSE)</f>
        <v>#N/A</v>
      </c>
      <c r="AC1839" s="40" t="e">
        <f>VLOOKUP($B1839,期貨大額交易人未沖銷部位!$A$4:$O$499,15,FALSE)</f>
        <v>#N/A</v>
      </c>
      <c r="AD1839" s="33" t="e">
        <f>VLOOKUP($B1839,三大美股走勢!$A$4:$J$495,4,FALSE)</f>
        <v>#N/A</v>
      </c>
      <c r="AE1839" s="33" t="e">
        <f>VLOOKUP($B1839,三大美股走勢!$A$4:$J$495,7,FALSE)</f>
        <v>#N/A</v>
      </c>
      <c r="AF1839" s="33" t="e">
        <f>VLOOKUP($B1839,三大美股走勢!$A$4:$J$495,10,FALSE)</f>
        <v>#N/A</v>
      </c>
    </row>
    <row r="1840" spans="2:32">
      <c r="B1840" s="32">
        <v>44619</v>
      </c>
      <c r="C1840" s="33" t="e">
        <f>VLOOKUP($B1840,大盤與近月台指!$A$4:$I$499,2,FALSE)</f>
        <v>#N/A</v>
      </c>
      <c r="D1840" s="34" t="e">
        <f>VLOOKUP($B1840,大盤與近月台指!$A$4:$I$499,3,FALSE)</f>
        <v>#N/A</v>
      </c>
      <c r="E1840" s="35" t="e">
        <f>VLOOKUP($B1840,大盤與近月台指!$A$4:$I$499,4,FALSE)</f>
        <v>#N/A</v>
      </c>
      <c r="F1840" s="33" t="e">
        <f>VLOOKUP($B1840,大盤與近月台指!$A$4:$I$499,5,FALSE)</f>
        <v>#N/A</v>
      </c>
      <c r="G1840" s="49" t="e">
        <f>VLOOKUP($B1840,三大法人買賣超!$A$4:$I$500,3,FALSE)</f>
        <v>#N/A</v>
      </c>
      <c r="H1840" s="34" t="e">
        <f>VLOOKUP($B1840,三大法人買賣超!$A$4:$I$500,5,FALSE)</f>
        <v>#N/A</v>
      </c>
      <c r="I1840" s="27" t="e">
        <f>VLOOKUP($B1840,三大法人買賣超!$A$4:$I$500,7,FALSE)</f>
        <v>#N/A</v>
      </c>
      <c r="J1840" s="27" t="e">
        <f>VLOOKUP($B1840,三大法人買賣超!$A$4:$I$500,9,FALSE)</f>
        <v>#N/A</v>
      </c>
      <c r="K1840" s="37">
        <f>新台幣匯率美元指數!B1841</f>
        <v>0</v>
      </c>
      <c r="L1840" s="38">
        <f>新台幣匯率美元指數!C1841</f>
        <v>0</v>
      </c>
      <c r="M1840" s="39">
        <f>新台幣匯率美元指數!D1841</f>
        <v>0</v>
      </c>
      <c r="N1840" s="27" t="e">
        <f>VLOOKUP($B1840,外資期貨未平倉口數!$A$4:$M$499,4,FALSE)</f>
        <v>#N/A</v>
      </c>
      <c r="O1840" s="27" t="e">
        <f>VLOOKUP($B1840,外資期貨未平倉口數!$A$4:$M$499,9,FALSE)</f>
        <v>#N/A</v>
      </c>
      <c r="P1840" s="27" t="e">
        <f>VLOOKUP($B1840,外資期貨未平倉口數!$A$4:$M$499,10,FALSE)</f>
        <v>#N/A</v>
      </c>
      <c r="Q1840" s="27" t="e">
        <f>VLOOKUP($B1840,外資期貨未平倉口數!$A$4:$M$499,11,FALSE)</f>
        <v>#N/A</v>
      </c>
      <c r="R1840" s="64" t="e">
        <f>VLOOKUP($B1840,選擇權未平倉餘額!$A$4:$I$500,6,FALSE)</f>
        <v>#N/A</v>
      </c>
      <c r="S1840" s="64" t="e">
        <f>VLOOKUP($B1840,選擇權未平倉餘額!$A$4:$I$500,7,FALSE)</f>
        <v>#N/A</v>
      </c>
      <c r="T1840" s="64" t="e">
        <f>VLOOKUP($B1840,選擇權未平倉餘額!$A$4:$I$500,8,FALSE)</f>
        <v>#N/A</v>
      </c>
      <c r="U1840" s="64" t="e">
        <f>VLOOKUP($B1840,選擇權未平倉餘額!$A$4:$I$500,9,FALSE)</f>
        <v>#N/A</v>
      </c>
      <c r="V1840" s="39" t="e">
        <f>VLOOKUP($B1840,臺指選擇權P_C_Ratios!$A$4:$C$500,3,FALSE)</f>
        <v>#N/A</v>
      </c>
      <c r="W1840" s="41" t="e">
        <f>VLOOKUP($B1840,散戶多空比!$A$6:$L$500,12,FALSE)</f>
        <v>#N/A</v>
      </c>
      <c r="X1840" s="40" t="e">
        <f>VLOOKUP($B1840,期貨大額交易人未沖銷部位!$A$4:$O$499,4,FALSE)</f>
        <v>#N/A</v>
      </c>
      <c r="Y1840" s="40" t="e">
        <f>VLOOKUP($B1840,期貨大額交易人未沖銷部位!$A$4:$O$499,7,FALSE)</f>
        <v>#N/A</v>
      </c>
      <c r="Z1840" s="40" t="e">
        <f>VLOOKUP($B1840,期貨大額交易人未沖銷部位!$A$4:$O$499,10,FALSE)</f>
        <v>#N/A</v>
      </c>
      <c r="AA1840" s="40" t="e">
        <f>VLOOKUP($B1840,期貨大額交易人未沖銷部位!$A$4:$O$499,13,FALSE)</f>
        <v>#N/A</v>
      </c>
      <c r="AB1840" s="40" t="e">
        <f>VLOOKUP($B1840,期貨大額交易人未沖銷部位!$A$4:$O$499,14,FALSE)</f>
        <v>#N/A</v>
      </c>
      <c r="AC1840" s="40" t="e">
        <f>VLOOKUP($B1840,期貨大額交易人未沖銷部位!$A$4:$O$499,15,FALSE)</f>
        <v>#N/A</v>
      </c>
      <c r="AD1840" s="33" t="e">
        <f>VLOOKUP($B1840,三大美股走勢!$A$4:$J$495,4,FALSE)</f>
        <v>#N/A</v>
      </c>
      <c r="AE1840" s="33" t="e">
        <f>VLOOKUP($B1840,三大美股走勢!$A$4:$J$495,7,FALSE)</f>
        <v>#N/A</v>
      </c>
      <c r="AF1840" s="33" t="e">
        <f>VLOOKUP($B1840,三大美股走勢!$A$4:$J$495,10,FALSE)</f>
        <v>#N/A</v>
      </c>
    </row>
    <row r="1841" spans="2:32">
      <c r="B1841" s="32">
        <v>44620</v>
      </c>
      <c r="C1841" s="33" t="e">
        <f>VLOOKUP($B1841,大盤與近月台指!$A$4:$I$499,2,FALSE)</f>
        <v>#N/A</v>
      </c>
      <c r="D1841" s="34" t="e">
        <f>VLOOKUP($B1841,大盤與近月台指!$A$4:$I$499,3,FALSE)</f>
        <v>#N/A</v>
      </c>
      <c r="E1841" s="35" t="e">
        <f>VLOOKUP($B1841,大盤與近月台指!$A$4:$I$499,4,FALSE)</f>
        <v>#N/A</v>
      </c>
      <c r="F1841" s="33" t="e">
        <f>VLOOKUP($B1841,大盤與近月台指!$A$4:$I$499,5,FALSE)</f>
        <v>#N/A</v>
      </c>
      <c r="G1841" s="49" t="e">
        <f>VLOOKUP($B1841,三大法人買賣超!$A$4:$I$500,3,FALSE)</f>
        <v>#N/A</v>
      </c>
      <c r="H1841" s="34" t="e">
        <f>VLOOKUP($B1841,三大法人買賣超!$A$4:$I$500,5,FALSE)</f>
        <v>#N/A</v>
      </c>
      <c r="I1841" s="27" t="e">
        <f>VLOOKUP($B1841,三大法人買賣超!$A$4:$I$500,7,FALSE)</f>
        <v>#N/A</v>
      </c>
      <c r="J1841" s="27" t="e">
        <f>VLOOKUP($B1841,三大法人買賣超!$A$4:$I$500,9,FALSE)</f>
        <v>#N/A</v>
      </c>
      <c r="K1841" s="37">
        <f>新台幣匯率美元指數!B1842</f>
        <v>0</v>
      </c>
      <c r="L1841" s="38">
        <f>新台幣匯率美元指數!C1842</f>
        <v>0</v>
      </c>
      <c r="M1841" s="39">
        <f>新台幣匯率美元指數!D1842</f>
        <v>0</v>
      </c>
      <c r="N1841" s="27" t="e">
        <f>VLOOKUP($B1841,外資期貨未平倉口數!$A$4:$M$499,4,FALSE)</f>
        <v>#N/A</v>
      </c>
      <c r="O1841" s="27" t="e">
        <f>VLOOKUP($B1841,外資期貨未平倉口數!$A$4:$M$499,9,FALSE)</f>
        <v>#N/A</v>
      </c>
      <c r="P1841" s="27" t="e">
        <f>VLOOKUP($B1841,外資期貨未平倉口數!$A$4:$M$499,10,FALSE)</f>
        <v>#N/A</v>
      </c>
      <c r="Q1841" s="27" t="e">
        <f>VLOOKUP($B1841,外資期貨未平倉口數!$A$4:$M$499,11,FALSE)</f>
        <v>#N/A</v>
      </c>
      <c r="R1841" s="64" t="e">
        <f>VLOOKUP($B1841,選擇權未平倉餘額!$A$4:$I$500,6,FALSE)</f>
        <v>#N/A</v>
      </c>
      <c r="S1841" s="64" t="e">
        <f>VLOOKUP($B1841,選擇權未平倉餘額!$A$4:$I$500,7,FALSE)</f>
        <v>#N/A</v>
      </c>
      <c r="T1841" s="64" t="e">
        <f>VLOOKUP($B1841,選擇權未平倉餘額!$A$4:$I$500,8,FALSE)</f>
        <v>#N/A</v>
      </c>
      <c r="U1841" s="64" t="e">
        <f>VLOOKUP($B1841,選擇權未平倉餘額!$A$4:$I$500,9,FALSE)</f>
        <v>#N/A</v>
      </c>
      <c r="V1841" s="39" t="e">
        <f>VLOOKUP($B1841,臺指選擇權P_C_Ratios!$A$4:$C$500,3,FALSE)</f>
        <v>#N/A</v>
      </c>
      <c r="W1841" s="41" t="e">
        <f>VLOOKUP($B1841,散戶多空比!$A$6:$L$500,12,FALSE)</f>
        <v>#N/A</v>
      </c>
      <c r="X1841" s="40" t="e">
        <f>VLOOKUP($B1841,期貨大額交易人未沖銷部位!$A$4:$O$499,4,FALSE)</f>
        <v>#N/A</v>
      </c>
      <c r="Y1841" s="40" t="e">
        <f>VLOOKUP($B1841,期貨大額交易人未沖銷部位!$A$4:$O$499,7,FALSE)</f>
        <v>#N/A</v>
      </c>
      <c r="Z1841" s="40" t="e">
        <f>VLOOKUP($B1841,期貨大額交易人未沖銷部位!$A$4:$O$499,10,FALSE)</f>
        <v>#N/A</v>
      </c>
      <c r="AA1841" s="40" t="e">
        <f>VLOOKUP($B1841,期貨大額交易人未沖銷部位!$A$4:$O$499,13,FALSE)</f>
        <v>#N/A</v>
      </c>
      <c r="AB1841" s="40" t="e">
        <f>VLOOKUP($B1841,期貨大額交易人未沖銷部位!$A$4:$O$499,14,FALSE)</f>
        <v>#N/A</v>
      </c>
      <c r="AC1841" s="40" t="e">
        <f>VLOOKUP($B1841,期貨大額交易人未沖銷部位!$A$4:$O$499,15,FALSE)</f>
        <v>#N/A</v>
      </c>
      <c r="AD1841" s="33" t="e">
        <f>VLOOKUP($B1841,三大美股走勢!$A$4:$J$495,4,FALSE)</f>
        <v>#N/A</v>
      </c>
      <c r="AE1841" s="33" t="e">
        <f>VLOOKUP($B1841,三大美股走勢!$A$4:$J$495,7,FALSE)</f>
        <v>#N/A</v>
      </c>
      <c r="AF1841" s="33" t="e">
        <f>VLOOKUP($B1841,三大美股走勢!$A$4:$J$495,10,FALSE)</f>
        <v>#N/A</v>
      </c>
    </row>
    <row r="1842" spans="2:32">
      <c r="B1842" s="32">
        <v>44621</v>
      </c>
      <c r="C1842" s="33" t="e">
        <f>VLOOKUP($B1842,大盤與近月台指!$A$4:$I$499,2,FALSE)</f>
        <v>#N/A</v>
      </c>
      <c r="D1842" s="34" t="e">
        <f>VLOOKUP($B1842,大盤與近月台指!$A$4:$I$499,3,FALSE)</f>
        <v>#N/A</v>
      </c>
      <c r="E1842" s="35" t="e">
        <f>VLOOKUP($B1842,大盤與近月台指!$A$4:$I$499,4,FALSE)</f>
        <v>#N/A</v>
      </c>
      <c r="F1842" s="33" t="e">
        <f>VLOOKUP($B1842,大盤與近月台指!$A$4:$I$499,5,FALSE)</f>
        <v>#N/A</v>
      </c>
      <c r="G1842" s="49" t="e">
        <f>VLOOKUP($B1842,三大法人買賣超!$A$4:$I$500,3,FALSE)</f>
        <v>#N/A</v>
      </c>
      <c r="H1842" s="34" t="e">
        <f>VLOOKUP($B1842,三大法人買賣超!$A$4:$I$500,5,FALSE)</f>
        <v>#N/A</v>
      </c>
      <c r="I1842" s="27" t="e">
        <f>VLOOKUP($B1842,三大法人買賣超!$A$4:$I$500,7,FALSE)</f>
        <v>#N/A</v>
      </c>
      <c r="J1842" s="27" t="e">
        <f>VLOOKUP($B1842,三大法人買賣超!$A$4:$I$500,9,FALSE)</f>
        <v>#N/A</v>
      </c>
      <c r="K1842" s="37">
        <f>新台幣匯率美元指數!B1843</f>
        <v>0</v>
      </c>
      <c r="L1842" s="38">
        <f>新台幣匯率美元指數!C1843</f>
        <v>0</v>
      </c>
      <c r="M1842" s="39">
        <f>新台幣匯率美元指數!D1843</f>
        <v>0</v>
      </c>
      <c r="N1842" s="27" t="e">
        <f>VLOOKUP($B1842,外資期貨未平倉口數!$A$4:$M$499,4,FALSE)</f>
        <v>#N/A</v>
      </c>
      <c r="O1842" s="27" t="e">
        <f>VLOOKUP($B1842,外資期貨未平倉口數!$A$4:$M$499,9,FALSE)</f>
        <v>#N/A</v>
      </c>
      <c r="P1842" s="27" t="e">
        <f>VLOOKUP($B1842,外資期貨未平倉口數!$A$4:$M$499,10,FALSE)</f>
        <v>#N/A</v>
      </c>
      <c r="Q1842" s="27" t="e">
        <f>VLOOKUP($B1842,外資期貨未平倉口數!$A$4:$M$499,11,FALSE)</f>
        <v>#N/A</v>
      </c>
      <c r="R1842" s="64" t="e">
        <f>VLOOKUP($B1842,選擇權未平倉餘額!$A$4:$I$500,6,FALSE)</f>
        <v>#N/A</v>
      </c>
      <c r="S1842" s="64" t="e">
        <f>VLOOKUP($B1842,選擇權未平倉餘額!$A$4:$I$500,7,FALSE)</f>
        <v>#N/A</v>
      </c>
      <c r="T1842" s="64" t="e">
        <f>VLOOKUP($B1842,選擇權未平倉餘額!$A$4:$I$500,8,FALSE)</f>
        <v>#N/A</v>
      </c>
      <c r="U1842" s="64" t="e">
        <f>VLOOKUP($B1842,選擇權未平倉餘額!$A$4:$I$500,9,FALSE)</f>
        <v>#N/A</v>
      </c>
      <c r="V1842" s="39" t="e">
        <f>VLOOKUP($B1842,臺指選擇權P_C_Ratios!$A$4:$C$500,3,FALSE)</f>
        <v>#N/A</v>
      </c>
      <c r="W1842" s="41" t="e">
        <f>VLOOKUP($B1842,散戶多空比!$A$6:$L$500,12,FALSE)</f>
        <v>#N/A</v>
      </c>
      <c r="X1842" s="40" t="e">
        <f>VLOOKUP($B1842,期貨大額交易人未沖銷部位!$A$4:$O$499,4,FALSE)</f>
        <v>#N/A</v>
      </c>
      <c r="Y1842" s="40" t="e">
        <f>VLOOKUP($B1842,期貨大額交易人未沖銷部位!$A$4:$O$499,7,FALSE)</f>
        <v>#N/A</v>
      </c>
      <c r="Z1842" s="40" t="e">
        <f>VLOOKUP($B1842,期貨大額交易人未沖銷部位!$A$4:$O$499,10,FALSE)</f>
        <v>#N/A</v>
      </c>
      <c r="AA1842" s="40" t="e">
        <f>VLOOKUP($B1842,期貨大額交易人未沖銷部位!$A$4:$O$499,13,FALSE)</f>
        <v>#N/A</v>
      </c>
      <c r="AB1842" s="40" t="e">
        <f>VLOOKUP($B1842,期貨大額交易人未沖銷部位!$A$4:$O$499,14,FALSE)</f>
        <v>#N/A</v>
      </c>
      <c r="AC1842" s="40" t="e">
        <f>VLOOKUP($B1842,期貨大額交易人未沖銷部位!$A$4:$O$499,15,FALSE)</f>
        <v>#N/A</v>
      </c>
      <c r="AD1842" s="33" t="e">
        <f>VLOOKUP($B1842,三大美股走勢!$A$4:$J$495,4,FALSE)</f>
        <v>#N/A</v>
      </c>
      <c r="AE1842" s="33" t="e">
        <f>VLOOKUP($B1842,三大美股走勢!$A$4:$J$495,7,FALSE)</f>
        <v>#N/A</v>
      </c>
      <c r="AF1842" s="33" t="e">
        <f>VLOOKUP($B1842,三大美股走勢!$A$4:$J$495,10,FALSE)</f>
        <v>#N/A</v>
      </c>
    </row>
    <row r="1843" spans="2:32">
      <c r="B1843" s="32">
        <v>44622</v>
      </c>
      <c r="C1843" s="33" t="e">
        <f>VLOOKUP($B1843,大盤與近月台指!$A$4:$I$499,2,FALSE)</f>
        <v>#N/A</v>
      </c>
      <c r="D1843" s="34" t="e">
        <f>VLOOKUP($B1843,大盤與近月台指!$A$4:$I$499,3,FALSE)</f>
        <v>#N/A</v>
      </c>
      <c r="E1843" s="35" t="e">
        <f>VLOOKUP($B1843,大盤與近月台指!$A$4:$I$499,4,FALSE)</f>
        <v>#N/A</v>
      </c>
      <c r="F1843" s="33" t="e">
        <f>VLOOKUP($B1843,大盤與近月台指!$A$4:$I$499,5,FALSE)</f>
        <v>#N/A</v>
      </c>
      <c r="G1843" s="49" t="e">
        <f>VLOOKUP($B1843,三大法人買賣超!$A$4:$I$500,3,FALSE)</f>
        <v>#N/A</v>
      </c>
      <c r="H1843" s="34" t="e">
        <f>VLOOKUP($B1843,三大法人買賣超!$A$4:$I$500,5,FALSE)</f>
        <v>#N/A</v>
      </c>
      <c r="I1843" s="27" t="e">
        <f>VLOOKUP($B1843,三大法人買賣超!$A$4:$I$500,7,FALSE)</f>
        <v>#N/A</v>
      </c>
      <c r="J1843" s="27" t="e">
        <f>VLOOKUP($B1843,三大法人買賣超!$A$4:$I$500,9,FALSE)</f>
        <v>#N/A</v>
      </c>
      <c r="K1843" s="37">
        <f>新台幣匯率美元指數!B1844</f>
        <v>0</v>
      </c>
      <c r="L1843" s="38">
        <f>新台幣匯率美元指數!C1844</f>
        <v>0</v>
      </c>
      <c r="M1843" s="39">
        <f>新台幣匯率美元指數!D1844</f>
        <v>0</v>
      </c>
      <c r="N1843" s="27" t="e">
        <f>VLOOKUP($B1843,外資期貨未平倉口數!$A$4:$M$499,4,FALSE)</f>
        <v>#N/A</v>
      </c>
      <c r="O1843" s="27" t="e">
        <f>VLOOKUP($B1843,外資期貨未平倉口數!$A$4:$M$499,9,FALSE)</f>
        <v>#N/A</v>
      </c>
      <c r="P1843" s="27" t="e">
        <f>VLOOKUP($B1843,外資期貨未平倉口數!$A$4:$M$499,10,FALSE)</f>
        <v>#N/A</v>
      </c>
      <c r="Q1843" s="27" t="e">
        <f>VLOOKUP($B1843,外資期貨未平倉口數!$A$4:$M$499,11,FALSE)</f>
        <v>#N/A</v>
      </c>
      <c r="R1843" s="64" t="e">
        <f>VLOOKUP($B1843,選擇權未平倉餘額!$A$4:$I$500,6,FALSE)</f>
        <v>#N/A</v>
      </c>
      <c r="S1843" s="64" t="e">
        <f>VLOOKUP($B1843,選擇權未平倉餘額!$A$4:$I$500,7,FALSE)</f>
        <v>#N/A</v>
      </c>
      <c r="T1843" s="64" t="e">
        <f>VLOOKUP($B1843,選擇權未平倉餘額!$A$4:$I$500,8,FALSE)</f>
        <v>#N/A</v>
      </c>
      <c r="U1843" s="64" t="e">
        <f>VLOOKUP($B1843,選擇權未平倉餘額!$A$4:$I$500,9,FALSE)</f>
        <v>#N/A</v>
      </c>
      <c r="V1843" s="39" t="e">
        <f>VLOOKUP($B1843,臺指選擇權P_C_Ratios!$A$4:$C$500,3,FALSE)</f>
        <v>#N/A</v>
      </c>
      <c r="W1843" s="41" t="e">
        <f>VLOOKUP($B1843,散戶多空比!$A$6:$L$500,12,FALSE)</f>
        <v>#N/A</v>
      </c>
      <c r="X1843" s="40" t="e">
        <f>VLOOKUP($B1843,期貨大額交易人未沖銷部位!$A$4:$O$499,4,FALSE)</f>
        <v>#N/A</v>
      </c>
      <c r="Y1843" s="40" t="e">
        <f>VLOOKUP($B1843,期貨大額交易人未沖銷部位!$A$4:$O$499,7,FALSE)</f>
        <v>#N/A</v>
      </c>
      <c r="Z1843" s="40" t="e">
        <f>VLOOKUP($B1843,期貨大額交易人未沖銷部位!$A$4:$O$499,10,FALSE)</f>
        <v>#N/A</v>
      </c>
      <c r="AA1843" s="40" t="e">
        <f>VLOOKUP($B1843,期貨大額交易人未沖銷部位!$A$4:$O$499,13,FALSE)</f>
        <v>#N/A</v>
      </c>
      <c r="AB1843" s="40" t="e">
        <f>VLOOKUP($B1843,期貨大額交易人未沖銷部位!$A$4:$O$499,14,FALSE)</f>
        <v>#N/A</v>
      </c>
      <c r="AC1843" s="40" t="e">
        <f>VLOOKUP($B1843,期貨大額交易人未沖銷部位!$A$4:$O$499,15,FALSE)</f>
        <v>#N/A</v>
      </c>
      <c r="AD1843" s="33" t="e">
        <f>VLOOKUP($B1843,三大美股走勢!$A$4:$J$495,4,FALSE)</f>
        <v>#N/A</v>
      </c>
      <c r="AE1843" s="33" t="e">
        <f>VLOOKUP($B1843,三大美股走勢!$A$4:$J$495,7,FALSE)</f>
        <v>#N/A</v>
      </c>
      <c r="AF1843" s="33" t="e">
        <f>VLOOKUP($B1843,三大美股走勢!$A$4:$J$495,10,FALSE)</f>
        <v>#N/A</v>
      </c>
    </row>
    <row r="1844" spans="2:32">
      <c r="B1844" s="32">
        <v>44623</v>
      </c>
      <c r="C1844" s="33" t="e">
        <f>VLOOKUP($B1844,大盤與近月台指!$A$4:$I$499,2,FALSE)</f>
        <v>#N/A</v>
      </c>
      <c r="D1844" s="34" t="e">
        <f>VLOOKUP($B1844,大盤與近月台指!$A$4:$I$499,3,FALSE)</f>
        <v>#N/A</v>
      </c>
      <c r="E1844" s="35" t="e">
        <f>VLOOKUP($B1844,大盤與近月台指!$A$4:$I$499,4,FALSE)</f>
        <v>#N/A</v>
      </c>
      <c r="F1844" s="33" t="e">
        <f>VLOOKUP($B1844,大盤與近月台指!$A$4:$I$499,5,FALSE)</f>
        <v>#N/A</v>
      </c>
      <c r="G1844" s="49" t="e">
        <f>VLOOKUP($B1844,三大法人買賣超!$A$4:$I$500,3,FALSE)</f>
        <v>#N/A</v>
      </c>
      <c r="H1844" s="34" t="e">
        <f>VLOOKUP($B1844,三大法人買賣超!$A$4:$I$500,5,FALSE)</f>
        <v>#N/A</v>
      </c>
      <c r="I1844" s="27" t="e">
        <f>VLOOKUP($B1844,三大法人買賣超!$A$4:$I$500,7,FALSE)</f>
        <v>#N/A</v>
      </c>
      <c r="J1844" s="27" t="e">
        <f>VLOOKUP($B1844,三大法人買賣超!$A$4:$I$500,9,FALSE)</f>
        <v>#N/A</v>
      </c>
      <c r="K1844" s="37">
        <f>新台幣匯率美元指數!B1845</f>
        <v>0</v>
      </c>
      <c r="L1844" s="38">
        <f>新台幣匯率美元指數!C1845</f>
        <v>0</v>
      </c>
      <c r="M1844" s="39">
        <f>新台幣匯率美元指數!D1845</f>
        <v>0</v>
      </c>
      <c r="N1844" s="27" t="e">
        <f>VLOOKUP($B1844,外資期貨未平倉口數!$A$4:$M$499,4,FALSE)</f>
        <v>#N/A</v>
      </c>
      <c r="O1844" s="27" t="e">
        <f>VLOOKUP($B1844,外資期貨未平倉口數!$A$4:$M$499,9,FALSE)</f>
        <v>#N/A</v>
      </c>
      <c r="P1844" s="27" t="e">
        <f>VLOOKUP($B1844,外資期貨未平倉口數!$A$4:$M$499,10,FALSE)</f>
        <v>#N/A</v>
      </c>
      <c r="Q1844" s="27" t="e">
        <f>VLOOKUP($B1844,外資期貨未平倉口數!$A$4:$M$499,11,FALSE)</f>
        <v>#N/A</v>
      </c>
      <c r="R1844" s="64" t="e">
        <f>VLOOKUP($B1844,選擇權未平倉餘額!$A$4:$I$500,6,FALSE)</f>
        <v>#N/A</v>
      </c>
      <c r="S1844" s="64" t="e">
        <f>VLOOKUP($B1844,選擇權未平倉餘額!$A$4:$I$500,7,FALSE)</f>
        <v>#N/A</v>
      </c>
      <c r="T1844" s="64" t="e">
        <f>VLOOKUP($B1844,選擇權未平倉餘額!$A$4:$I$500,8,FALSE)</f>
        <v>#N/A</v>
      </c>
      <c r="U1844" s="64" t="e">
        <f>VLOOKUP($B1844,選擇權未平倉餘額!$A$4:$I$500,9,FALSE)</f>
        <v>#N/A</v>
      </c>
      <c r="V1844" s="39" t="e">
        <f>VLOOKUP($B1844,臺指選擇權P_C_Ratios!$A$4:$C$500,3,FALSE)</f>
        <v>#N/A</v>
      </c>
      <c r="W1844" s="41" t="e">
        <f>VLOOKUP($B1844,散戶多空比!$A$6:$L$500,12,FALSE)</f>
        <v>#N/A</v>
      </c>
      <c r="X1844" s="40" t="e">
        <f>VLOOKUP($B1844,期貨大額交易人未沖銷部位!$A$4:$O$499,4,FALSE)</f>
        <v>#N/A</v>
      </c>
      <c r="Y1844" s="40" t="e">
        <f>VLOOKUP($B1844,期貨大額交易人未沖銷部位!$A$4:$O$499,7,FALSE)</f>
        <v>#N/A</v>
      </c>
      <c r="Z1844" s="40" t="e">
        <f>VLOOKUP($B1844,期貨大額交易人未沖銷部位!$A$4:$O$499,10,FALSE)</f>
        <v>#N/A</v>
      </c>
      <c r="AA1844" s="40" t="e">
        <f>VLOOKUP($B1844,期貨大額交易人未沖銷部位!$A$4:$O$499,13,FALSE)</f>
        <v>#N/A</v>
      </c>
      <c r="AB1844" s="40" t="e">
        <f>VLOOKUP($B1844,期貨大額交易人未沖銷部位!$A$4:$O$499,14,FALSE)</f>
        <v>#N/A</v>
      </c>
      <c r="AC1844" s="40" t="e">
        <f>VLOOKUP($B1844,期貨大額交易人未沖銷部位!$A$4:$O$499,15,FALSE)</f>
        <v>#N/A</v>
      </c>
      <c r="AD1844" s="33" t="e">
        <f>VLOOKUP($B1844,三大美股走勢!$A$4:$J$495,4,FALSE)</f>
        <v>#N/A</v>
      </c>
      <c r="AE1844" s="33" t="e">
        <f>VLOOKUP($B1844,三大美股走勢!$A$4:$J$495,7,FALSE)</f>
        <v>#N/A</v>
      </c>
      <c r="AF1844" s="33" t="e">
        <f>VLOOKUP($B1844,三大美股走勢!$A$4:$J$495,10,FALSE)</f>
        <v>#N/A</v>
      </c>
    </row>
    <row r="1845" spans="2:32">
      <c r="B1845" s="32">
        <v>44624</v>
      </c>
      <c r="C1845" s="33" t="e">
        <f>VLOOKUP($B1845,大盤與近月台指!$A$4:$I$499,2,FALSE)</f>
        <v>#N/A</v>
      </c>
      <c r="D1845" s="34" t="e">
        <f>VLOOKUP($B1845,大盤與近月台指!$A$4:$I$499,3,FALSE)</f>
        <v>#N/A</v>
      </c>
      <c r="E1845" s="35" t="e">
        <f>VLOOKUP($B1845,大盤與近月台指!$A$4:$I$499,4,FALSE)</f>
        <v>#N/A</v>
      </c>
      <c r="F1845" s="33" t="e">
        <f>VLOOKUP($B1845,大盤與近月台指!$A$4:$I$499,5,FALSE)</f>
        <v>#N/A</v>
      </c>
      <c r="G1845" s="49" t="e">
        <f>VLOOKUP($B1845,三大法人買賣超!$A$4:$I$500,3,FALSE)</f>
        <v>#N/A</v>
      </c>
      <c r="H1845" s="34" t="e">
        <f>VLOOKUP($B1845,三大法人買賣超!$A$4:$I$500,5,FALSE)</f>
        <v>#N/A</v>
      </c>
      <c r="I1845" s="27" t="e">
        <f>VLOOKUP($B1845,三大法人買賣超!$A$4:$I$500,7,FALSE)</f>
        <v>#N/A</v>
      </c>
      <c r="J1845" s="27" t="e">
        <f>VLOOKUP($B1845,三大法人買賣超!$A$4:$I$500,9,FALSE)</f>
        <v>#N/A</v>
      </c>
      <c r="K1845" s="37">
        <f>新台幣匯率美元指數!B1846</f>
        <v>0</v>
      </c>
      <c r="L1845" s="38">
        <f>新台幣匯率美元指數!C1846</f>
        <v>0</v>
      </c>
      <c r="M1845" s="39">
        <f>新台幣匯率美元指數!D1846</f>
        <v>0</v>
      </c>
      <c r="N1845" s="27" t="e">
        <f>VLOOKUP($B1845,外資期貨未平倉口數!$A$4:$M$499,4,FALSE)</f>
        <v>#N/A</v>
      </c>
      <c r="O1845" s="27" t="e">
        <f>VLOOKUP($B1845,外資期貨未平倉口數!$A$4:$M$499,9,FALSE)</f>
        <v>#N/A</v>
      </c>
      <c r="P1845" s="27" t="e">
        <f>VLOOKUP($B1845,外資期貨未平倉口數!$A$4:$M$499,10,FALSE)</f>
        <v>#N/A</v>
      </c>
      <c r="Q1845" s="27" t="e">
        <f>VLOOKUP($B1845,外資期貨未平倉口數!$A$4:$M$499,11,FALSE)</f>
        <v>#N/A</v>
      </c>
      <c r="R1845" s="64" t="e">
        <f>VLOOKUP($B1845,選擇權未平倉餘額!$A$4:$I$500,6,FALSE)</f>
        <v>#N/A</v>
      </c>
      <c r="S1845" s="64" t="e">
        <f>VLOOKUP($B1845,選擇權未平倉餘額!$A$4:$I$500,7,FALSE)</f>
        <v>#N/A</v>
      </c>
      <c r="T1845" s="64" t="e">
        <f>VLOOKUP($B1845,選擇權未平倉餘額!$A$4:$I$500,8,FALSE)</f>
        <v>#N/A</v>
      </c>
      <c r="U1845" s="64" t="e">
        <f>VLOOKUP($B1845,選擇權未平倉餘額!$A$4:$I$500,9,FALSE)</f>
        <v>#N/A</v>
      </c>
      <c r="V1845" s="39" t="e">
        <f>VLOOKUP($B1845,臺指選擇權P_C_Ratios!$A$4:$C$500,3,FALSE)</f>
        <v>#N/A</v>
      </c>
      <c r="W1845" s="41" t="e">
        <f>VLOOKUP($B1845,散戶多空比!$A$6:$L$500,12,FALSE)</f>
        <v>#N/A</v>
      </c>
      <c r="X1845" s="40" t="e">
        <f>VLOOKUP($B1845,期貨大額交易人未沖銷部位!$A$4:$O$499,4,FALSE)</f>
        <v>#N/A</v>
      </c>
      <c r="Y1845" s="40" t="e">
        <f>VLOOKUP($B1845,期貨大額交易人未沖銷部位!$A$4:$O$499,7,FALSE)</f>
        <v>#N/A</v>
      </c>
      <c r="Z1845" s="40" t="e">
        <f>VLOOKUP($B1845,期貨大額交易人未沖銷部位!$A$4:$O$499,10,FALSE)</f>
        <v>#N/A</v>
      </c>
      <c r="AA1845" s="40" t="e">
        <f>VLOOKUP($B1845,期貨大額交易人未沖銷部位!$A$4:$O$499,13,FALSE)</f>
        <v>#N/A</v>
      </c>
      <c r="AB1845" s="40" t="e">
        <f>VLOOKUP($B1845,期貨大額交易人未沖銷部位!$A$4:$O$499,14,FALSE)</f>
        <v>#N/A</v>
      </c>
      <c r="AC1845" s="40" t="e">
        <f>VLOOKUP($B1845,期貨大額交易人未沖銷部位!$A$4:$O$499,15,FALSE)</f>
        <v>#N/A</v>
      </c>
      <c r="AD1845" s="33" t="e">
        <f>VLOOKUP($B1845,三大美股走勢!$A$4:$J$495,4,FALSE)</f>
        <v>#N/A</v>
      </c>
      <c r="AE1845" s="33" t="e">
        <f>VLOOKUP($B1845,三大美股走勢!$A$4:$J$495,7,FALSE)</f>
        <v>#N/A</v>
      </c>
      <c r="AF1845" s="33" t="e">
        <f>VLOOKUP($B1845,三大美股走勢!$A$4:$J$495,10,FALSE)</f>
        <v>#N/A</v>
      </c>
    </row>
    <row r="1846" spans="2:32">
      <c r="B1846" s="32">
        <v>44625</v>
      </c>
      <c r="C1846" s="33" t="e">
        <f>VLOOKUP($B1846,大盤與近月台指!$A$4:$I$499,2,FALSE)</f>
        <v>#N/A</v>
      </c>
      <c r="D1846" s="34" t="e">
        <f>VLOOKUP($B1846,大盤與近月台指!$A$4:$I$499,3,FALSE)</f>
        <v>#N/A</v>
      </c>
      <c r="E1846" s="35" t="e">
        <f>VLOOKUP($B1846,大盤與近月台指!$A$4:$I$499,4,FALSE)</f>
        <v>#N/A</v>
      </c>
      <c r="F1846" s="33" t="e">
        <f>VLOOKUP($B1846,大盤與近月台指!$A$4:$I$499,5,FALSE)</f>
        <v>#N/A</v>
      </c>
      <c r="G1846" s="49" t="e">
        <f>VLOOKUP($B1846,三大法人買賣超!$A$4:$I$500,3,FALSE)</f>
        <v>#N/A</v>
      </c>
      <c r="H1846" s="34" t="e">
        <f>VLOOKUP($B1846,三大法人買賣超!$A$4:$I$500,5,FALSE)</f>
        <v>#N/A</v>
      </c>
      <c r="I1846" s="27" t="e">
        <f>VLOOKUP($B1846,三大法人買賣超!$A$4:$I$500,7,FALSE)</f>
        <v>#N/A</v>
      </c>
      <c r="J1846" s="27" t="e">
        <f>VLOOKUP($B1846,三大法人買賣超!$A$4:$I$500,9,FALSE)</f>
        <v>#N/A</v>
      </c>
      <c r="K1846" s="37">
        <f>新台幣匯率美元指數!B1847</f>
        <v>0</v>
      </c>
      <c r="L1846" s="38">
        <f>新台幣匯率美元指數!C1847</f>
        <v>0</v>
      </c>
      <c r="M1846" s="39">
        <f>新台幣匯率美元指數!D1847</f>
        <v>0</v>
      </c>
      <c r="N1846" s="27" t="e">
        <f>VLOOKUP($B1846,外資期貨未平倉口數!$A$4:$M$499,4,FALSE)</f>
        <v>#N/A</v>
      </c>
      <c r="O1846" s="27" t="e">
        <f>VLOOKUP($B1846,外資期貨未平倉口數!$A$4:$M$499,9,FALSE)</f>
        <v>#N/A</v>
      </c>
      <c r="P1846" s="27" t="e">
        <f>VLOOKUP($B1846,外資期貨未平倉口數!$A$4:$M$499,10,FALSE)</f>
        <v>#N/A</v>
      </c>
      <c r="Q1846" s="27" t="e">
        <f>VLOOKUP($B1846,外資期貨未平倉口數!$A$4:$M$499,11,FALSE)</f>
        <v>#N/A</v>
      </c>
      <c r="R1846" s="64" t="e">
        <f>VLOOKUP($B1846,選擇權未平倉餘額!$A$4:$I$500,6,FALSE)</f>
        <v>#N/A</v>
      </c>
      <c r="S1846" s="64" t="e">
        <f>VLOOKUP($B1846,選擇權未平倉餘額!$A$4:$I$500,7,FALSE)</f>
        <v>#N/A</v>
      </c>
      <c r="T1846" s="64" t="e">
        <f>VLOOKUP($B1846,選擇權未平倉餘額!$A$4:$I$500,8,FALSE)</f>
        <v>#N/A</v>
      </c>
      <c r="U1846" s="64" t="e">
        <f>VLOOKUP($B1846,選擇權未平倉餘額!$A$4:$I$500,9,FALSE)</f>
        <v>#N/A</v>
      </c>
      <c r="V1846" s="39" t="e">
        <f>VLOOKUP($B1846,臺指選擇權P_C_Ratios!$A$4:$C$500,3,FALSE)</f>
        <v>#N/A</v>
      </c>
      <c r="W1846" s="41" t="e">
        <f>VLOOKUP($B1846,散戶多空比!$A$6:$L$500,12,FALSE)</f>
        <v>#N/A</v>
      </c>
      <c r="X1846" s="40" t="e">
        <f>VLOOKUP($B1846,期貨大額交易人未沖銷部位!$A$4:$O$499,4,FALSE)</f>
        <v>#N/A</v>
      </c>
      <c r="Y1846" s="40" t="e">
        <f>VLOOKUP($B1846,期貨大額交易人未沖銷部位!$A$4:$O$499,7,FALSE)</f>
        <v>#N/A</v>
      </c>
      <c r="Z1846" s="40" t="e">
        <f>VLOOKUP($B1846,期貨大額交易人未沖銷部位!$A$4:$O$499,10,FALSE)</f>
        <v>#N/A</v>
      </c>
      <c r="AA1846" s="40" t="e">
        <f>VLOOKUP($B1846,期貨大額交易人未沖銷部位!$A$4:$O$499,13,FALSE)</f>
        <v>#N/A</v>
      </c>
      <c r="AB1846" s="40" t="e">
        <f>VLOOKUP($B1846,期貨大額交易人未沖銷部位!$A$4:$O$499,14,FALSE)</f>
        <v>#N/A</v>
      </c>
      <c r="AC1846" s="40" t="e">
        <f>VLOOKUP($B1846,期貨大額交易人未沖銷部位!$A$4:$O$499,15,FALSE)</f>
        <v>#N/A</v>
      </c>
      <c r="AD1846" s="33" t="e">
        <f>VLOOKUP($B1846,三大美股走勢!$A$4:$J$495,4,FALSE)</f>
        <v>#N/A</v>
      </c>
      <c r="AE1846" s="33" t="e">
        <f>VLOOKUP($B1846,三大美股走勢!$A$4:$J$495,7,FALSE)</f>
        <v>#N/A</v>
      </c>
      <c r="AF1846" s="33" t="e">
        <f>VLOOKUP($B1846,三大美股走勢!$A$4:$J$495,10,FALSE)</f>
        <v>#N/A</v>
      </c>
    </row>
    <row r="1847" spans="2:32">
      <c r="B1847" s="32">
        <v>44626</v>
      </c>
      <c r="C1847" s="33" t="e">
        <f>VLOOKUP($B1847,大盤與近月台指!$A$4:$I$499,2,FALSE)</f>
        <v>#N/A</v>
      </c>
      <c r="D1847" s="34" t="e">
        <f>VLOOKUP($B1847,大盤與近月台指!$A$4:$I$499,3,FALSE)</f>
        <v>#N/A</v>
      </c>
      <c r="E1847" s="35" t="e">
        <f>VLOOKUP($B1847,大盤與近月台指!$A$4:$I$499,4,FALSE)</f>
        <v>#N/A</v>
      </c>
      <c r="F1847" s="33" t="e">
        <f>VLOOKUP($B1847,大盤與近月台指!$A$4:$I$499,5,FALSE)</f>
        <v>#N/A</v>
      </c>
      <c r="G1847" s="49" t="e">
        <f>VLOOKUP($B1847,三大法人買賣超!$A$4:$I$500,3,FALSE)</f>
        <v>#N/A</v>
      </c>
      <c r="H1847" s="34" t="e">
        <f>VLOOKUP($B1847,三大法人買賣超!$A$4:$I$500,5,FALSE)</f>
        <v>#N/A</v>
      </c>
      <c r="I1847" s="27" t="e">
        <f>VLOOKUP($B1847,三大法人買賣超!$A$4:$I$500,7,FALSE)</f>
        <v>#N/A</v>
      </c>
      <c r="J1847" s="27" t="e">
        <f>VLOOKUP($B1847,三大法人買賣超!$A$4:$I$500,9,FALSE)</f>
        <v>#N/A</v>
      </c>
      <c r="K1847" s="37">
        <f>新台幣匯率美元指數!B1848</f>
        <v>0</v>
      </c>
      <c r="L1847" s="38">
        <f>新台幣匯率美元指數!C1848</f>
        <v>0</v>
      </c>
      <c r="M1847" s="39">
        <f>新台幣匯率美元指數!D1848</f>
        <v>0</v>
      </c>
      <c r="N1847" s="27" t="e">
        <f>VLOOKUP($B1847,外資期貨未平倉口數!$A$4:$M$499,4,FALSE)</f>
        <v>#N/A</v>
      </c>
      <c r="O1847" s="27" t="e">
        <f>VLOOKUP($B1847,外資期貨未平倉口數!$A$4:$M$499,9,FALSE)</f>
        <v>#N/A</v>
      </c>
      <c r="P1847" s="27" t="e">
        <f>VLOOKUP($B1847,外資期貨未平倉口數!$A$4:$M$499,10,FALSE)</f>
        <v>#N/A</v>
      </c>
      <c r="Q1847" s="27" t="e">
        <f>VLOOKUP($B1847,外資期貨未平倉口數!$A$4:$M$499,11,FALSE)</f>
        <v>#N/A</v>
      </c>
      <c r="R1847" s="64" t="e">
        <f>VLOOKUP($B1847,選擇權未平倉餘額!$A$4:$I$500,6,FALSE)</f>
        <v>#N/A</v>
      </c>
      <c r="S1847" s="64" t="e">
        <f>VLOOKUP($B1847,選擇權未平倉餘額!$A$4:$I$500,7,FALSE)</f>
        <v>#N/A</v>
      </c>
      <c r="T1847" s="64" t="e">
        <f>VLOOKUP($B1847,選擇權未平倉餘額!$A$4:$I$500,8,FALSE)</f>
        <v>#N/A</v>
      </c>
      <c r="U1847" s="64" t="e">
        <f>VLOOKUP($B1847,選擇權未平倉餘額!$A$4:$I$500,9,FALSE)</f>
        <v>#N/A</v>
      </c>
      <c r="V1847" s="39" t="e">
        <f>VLOOKUP($B1847,臺指選擇權P_C_Ratios!$A$4:$C$500,3,FALSE)</f>
        <v>#N/A</v>
      </c>
      <c r="W1847" s="41" t="e">
        <f>VLOOKUP($B1847,散戶多空比!$A$6:$L$500,12,FALSE)</f>
        <v>#N/A</v>
      </c>
      <c r="X1847" s="40" t="e">
        <f>VLOOKUP($B1847,期貨大額交易人未沖銷部位!$A$4:$O$499,4,FALSE)</f>
        <v>#N/A</v>
      </c>
      <c r="Y1847" s="40" t="e">
        <f>VLOOKUP($B1847,期貨大額交易人未沖銷部位!$A$4:$O$499,7,FALSE)</f>
        <v>#N/A</v>
      </c>
      <c r="Z1847" s="40" t="e">
        <f>VLOOKUP($B1847,期貨大額交易人未沖銷部位!$A$4:$O$499,10,FALSE)</f>
        <v>#N/A</v>
      </c>
      <c r="AA1847" s="40" t="e">
        <f>VLOOKUP($B1847,期貨大額交易人未沖銷部位!$A$4:$O$499,13,FALSE)</f>
        <v>#N/A</v>
      </c>
      <c r="AB1847" s="40" t="e">
        <f>VLOOKUP($B1847,期貨大額交易人未沖銷部位!$A$4:$O$499,14,FALSE)</f>
        <v>#N/A</v>
      </c>
      <c r="AC1847" s="40" t="e">
        <f>VLOOKUP($B1847,期貨大額交易人未沖銷部位!$A$4:$O$499,15,FALSE)</f>
        <v>#N/A</v>
      </c>
      <c r="AD1847" s="33" t="e">
        <f>VLOOKUP($B1847,三大美股走勢!$A$4:$J$495,4,FALSE)</f>
        <v>#N/A</v>
      </c>
      <c r="AE1847" s="33" t="e">
        <f>VLOOKUP($B1847,三大美股走勢!$A$4:$J$495,7,FALSE)</f>
        <v>#N/A</v>
      </c>
      <c r="AF1847" s="33" t="e">
        <f>VLOOKUP($B1847,三大美股走勢!$A$4:$J$495,10,FALSE)</f>
        <v>#N/A</v>
      </c>
    </row>
    <row r="1848" spans="2:32">
      <c r="B1848" s="32">
        <v>44627</v>
      </c>
      <c r="C1848" s="33" t="e">
        <f>VLOOKUP($B1848,大盤與近月台指!$A$4:$I$499,2,FALSE)</f>
        <v>#N/A</v>
      </c>
      <c r="D1848" s="34" t="e">
        <f>VLOOKUP($B1848,大盤與近月台指!$A$4:$I$499,3,FALSE)</f>
        <v>#N/A</v>
      </c>
      <c r="E1848" s="35" t="e">
        <f>VLOOKUP($B1848,大盤與近月台指!$A$4:$I$499,4,FALSE)</f>
        <v>#N/A</v>
      </c>
      <c r="F1848" s="33" t="e">
        <f>VLOOKUP($B1848,大盤與近月台指!$A$4:$I$499,5,FALSE)</f>
        <v>#N/A</v>
      </c>
      <c r="G1848" s="49" t="e">
        <f>VLOOKUP($B1848,三大法人買賣超!$A$4:$I$500,3,FALSE)</f>
        <v>#N/A</v>
      </c>
      <c r="H1848" s="34" t="e">
        <f>VLOOKUP($B1848,三大法人買賣超!$A$4:$I$500,5,FALSE)</f>
        <v>#N/A</v>
      </c>
      <c r="I1848" s="27" t="e">
        <f>VLOOKUP($B1848,三大法人買賣超!$A$4:$I$500,7,FALSE)</f>
        <v>#N/A</v>
      </c>
      <c r="J1848" s="27" t="e">
        <f>VLOOKUP($B1848,三大法人買賣超!$A$4:$I$500,9,FALSE)</f>
        <v>#N/A</v>
      </c>
      <c r="K1848" s="37">
        <f>新台幣匯率美元指數!B1849</f>
        <v>0</v>
      </c>
      <c r="L1848" s="38">
        <f>新台幣匯率美元指數!C1849</f>
        <v>0</v>
      </c>
      <c r="M1848" s="39">
        <f>新台幣匯率美元指數!D1849</f>
        <v>0</v>
      </c>
      <c r="N1848" s="27" t="e">
        <f>VLOOKUP($B1848,外資期貨未平倉口數!$A$4:$M$499,4,FALSE)</f>
        <v>#N/A</v>
      </c>
      <c r="O1848" s="27" t="e">
        <f>VLOOKUP($B1848,外資期貨未平倉口數!$A$4:$M$499,9,FALSE)</f>
        <v>#N/A</v>
      </c>
      <c r="P1848" s="27" t="e">
        <f>VLOOKUP($B1848,外資期貨未平倉口數!$A$4:$M$499,10,FALSE)</f>
        <v>#N/A</v>
      </c>
      <c r="Q1848" s="27" t="e">
        <f>VLOOKUP($B1848,外資期貨未平倉口數!$A$4:$M$499,11,FALSE)</f>
        <v>#N/A</v>
      </c>
      <c r="R1848" s="64" t="e">
        <f>VLOOKUP($B1848,選擇權未平倉餘額!$A$4:$I$500,6,FALSE)</f>
        <v>#N/A</v>
      </c>
      <c r="S1848" s="64" t="e">
        <f>VLOOKUP($B1848,選擇權未平倉餘額!$A$4:$I$500,7,FALSE)</f>
        <v>#N/A</v>
      </c>
      <c r="T1848" s="64" t="e">
        <f>VLOOKUP($B1848,選擇權未平倉餘額!$A$4:$I$500,8,FALSE)</f>
        <v>#N/A</v>
      </c>
      <c r="U1848" s="64" t="e">
        <f>VLOOKUP($B1848,選擇權未平倉餘額!$A$4:$I$500,9,FALSE)</f>
        <v>#N/A</v>
      </c>
      <c r="V1848" s="39" t="e">
        <f>VLOOKUP($B1848,臺指選擇權P_C_Ratios!$A$4:$C$500,3,FALSE)</f>
        <v>#N/A</v>
      </c>
      <c r="W1848" s="41" t="e">
        <f>VLOOKUP($B1848,散戶多空比!$A$6:$L$500,12,FALSE)</f>
        <v>#N/A</v>
      </c>
      <c r="X1848" s="40" t="e">
        <f>VLOOKUP($B1848,期貨大額交易人未沖銷部位!$A$4:$O$499,4,FALSE)</f>
        <v>#N/A</v>
      </c>
      <c r="Y1848" s="40" t="e">
        <f>VLOOKUP($B1848,期貨大額交易人未沖銷部位!$A$4:$O$499,7,FALSE)</f>
        <v>#N/A</v>
      </c>
      <c r="Z1848" s="40" t="e">
        <f>VLOOKUP($B1848,期貨大額交易人未沖銷部位!$A$4:$O$499,10,FALSE)</f>
        <v>#N/A</v>
      </c>
      <c r="AA1848" s="40" t="e">
        <f>VLOOKUP($B1848,期貨大額交易人未沖銷部位!$A$4:$O$499,13,FALSE)</f>
        <v>#N/A</v>
      </c>
      <c r="AB1848" s="40" t="e">
        <f>VLOOKUP($B1848,期貨大額交易人未沖銷部位!$A$4:$O$499,14,FALSE)</f>
        <v>#N/A</v>
      </c>
      <c r="AC1848" s="40" t="e">
        <f>VLOOKUP($B1848,期貨大額交易人未沖銷部位!$A$4:$O$499,15,FALSE)</f>
        <v>#N/A</v>
      </c>
      <c r="AD1848" s="33" t="e">
        <f>VLOOKUP($B1848,三大美股走勢!$A$4:$J$495,4,FALSE)</f>
        <v>#N/A</v>
      </c>
      <c r="AE1848" s="33" t="e">
        <f>VLOOKUP($B1848,三大美股走勢!$A$4:$J$495,7,FALSE)</f>
        <v>#N/A</v>
      </c>
      <c r="AF1848" s="33" t="e">
        <f>VLOOKUP($B1848,三大美股走勢!$A$4:$J$495,10,FALSE)</f>
        <v>#N/A</v>
      </c>
    </row>
    <row r="1849" spans="2:32">
      <c r="B1849" s="32">
        <v>44628</v>
      </c>
      <c r="C1849" s="33" t="e">
        <f>VLOOKUP($B1849,大盤與近月台指!$A$4:$I$499,2,FALSE)</f>
        <v>#N/A</v>
      </c>
      <c r="D1849" s="34" t="e">
        <f>VLOOKUP($B1849,大盤與近月台指!$A$4:$I$499,3,FALSE)</f>
        <v>#N/A</v>
      </c>
      <c r="E1849" s="35" t="e">
        <f>VLOOKUP($B1849,大盤與近月台指!$A$4:$I$499,4,FALSE)</f>
        <v>#N/A</v>
      </c>
      <c r="F1849" s="33" t="e">
        <f>VLOOKUP($B1849,大盤與近月台指!$A$4:$I$499,5,FALSE)</f>
        <v>#N/A</v>
      </c>
      <c r="G1849" s="49" t="e">
        <f>VLOOKUP($B1849,三大法人買賣超!$A$4:$I$500,3,FALSE)</f>
        <v>#N/A</v>
      </c>
      <c r="H1849" s="34" t="e">
        <f>VLOOKUP($B1849,三大法人買賣超!$A$4:$I$500,5,FALSE)</f>
        <v>#N/A</v>
      </c>
      <c r="I1849" s="27" t="e">
        <f>VLOOKUP($B1849,三大法人買賣超!$A$4:$I$500,7,FALSE)</f>
        <v>#N/A</v>
      </c>
      <c r="J1849" s="27" t="e">
        <f>VLOOKUP($B1849,三大法人買賣超!$A$4:$I$500,9,FALSE)</f>
        <v>#N/A</v>
      </c>
      <c r="K1849" s="37">
        <f>新台幣匯率美元指數!B1850</f>
        <v>0</v>
      </c>
      <c r="L1849" s="38">
        <f>新台幣匯率美元指數!C1850</f>
        <v>0</v>
      </c>
      <c r="M1849" s="39">
        <f>新台幣匯率美元指數!D1850</f>
        <v>0</v>
      </c>
      <c r="N1849" s="27" t="e">
        <f>VLOOKUP($B1849,外資期貨未平倉口數!$A$4:$M$499,4,FALSE)</f>
        <v>#N/A</v>
      </c>
      <c r="O1849" s="27" t="e">
        <f>VLOOKUP($B1849,外資期貨未平倉口數!$A$4:$M$499,9,FALSE)</f>
        <v>#N/A</v>
      </c>
      <c r="P1849" s="27" t="e">
        <f>VLOOKUP($B1849,外資期貨未平倉口數!$A$4:$M$499,10,FALSE)</f>
        <v>#N/A</v>
      </c>
      <c r="Q1849" s="27" t="e">
        <f>VLOOKUP($B1849,外資期貨未平倉口數!$A$4:$M$499,11,FALSE)</f>
        <v>#N/A</v>
      </c>
      <c r="R1849" s="64" t="e">
        <f>VLOOKUP($B1849,選擇權未平倉餘額!$A$4:$I$500,6,FALSE)</f>
        <v>#N/A</v>
      </c>
      <c r="S1849" s="64" t="e">
        <f>VLOOKUP($B1849,選擇權未平倉餘額!$A$4:$I$500,7,FALSE)</f>
        <v>#N/A</v>
      </c>
      <c r="T1849" s="64" t="e">
        <f>VLOOKUP($B1849,選擇權未平倉餘額!$A$4:$I$500,8,FALSE)</f>
        <v>#N/A</v>
      </c>
      <c r="U1849" s="64" t="e">
        <f>VLOOKUP($B1849,選擇權未平倉餘額!$A$4:$I$500,9,FALSE)</f>
        <v>#N/A</v>
      </c>
      <c r="V1849" s="39" t="e">
        <f>VLOOKUP($B1849,臺指選擇權P_C_Ratios!$A$4:$C$500,3,FALSE)</f>
        <v>#N/A</v>
      </c>
      <c r="W1849" s="41" t="e">
        <f>VLOOKUP($B1849,散戶多空比!$A$6:$L$500,12,FALSE)</f>
        <v>#N/A</v>
      </c>
      <c r="X1849" s="40" t="e">
        <f>VLOOKUP($B1849,期貨大額交易人未沖銷部位!$A$4:$O$499,4,FALSE)</f>
        <v>#N/A</v>
      </c>
      <c r="Y1849" s="40" t="e">
        <f>VLOOKUP($B1849,期貨大額交易人未沖銷部位!$A$4:$O$499,7,FALSE)</f>
        <v>#N/A</v>
      </c>
      <c r="Z1849" s="40" t="e">
        <f>VLOOKUP($B1849,期貨大額交易人未沖銷部位!$A$4:$O$499,10,FALSE)</f>
        <v>#N/A</v>
      </c>
      <c r="AA1849" s="40" t="e">
        <f>VLOOKUP($B1849,期貨大額交易人未沖銷部位!$A$4:$O$499,13,FALSE)</f>
        <v>#N/A</v>
      </c>
      <c r="AB1849" s="40" t="e">
        <f>VLOOKUP($B1849,期貨大額交易人未沖銷部位!$A$4:$O$499,14,FALSE)</f>
        <v>#N/A</v>
      </c>
      <c r="AC1849" s="40" t="e">
        <f>VLOOKUP($B1849,期貨大額交易人未沖銷部位!$A$4:$O$499,15,FALSE)</f>
        <v>#N/A</v>
      </c>
      <c r="AD1849" s="33" t="e">
        <f>VLOOKUP($B1849,三大美股走勢!$A$4:$J$495,4,FALSE)</f>
        <v>#N/A</v>
      </c>
      <c r="AE1849" s="33" t="e">
        <f>VLOOKUP($B1849,三大美股走勢!$A$4:$J$495,7,FALSE)</f>
        <v>#N/A</v>
      </c>
      <c r="AF1849" s="33" t="e">
        <f>VLOOKUP($B1849,三大美股走勢!$A$4:$J$495,10,FALSE)</f>
        <v>#N/A</v>
      </c>
    </row>
    <row r="1850" spans="2:32">
      <c r="B1850" s="32">
        <v>44629</v>
      </c>
      <c r="C1850" s="33" t="e">
        <f>VLOOKUP($B1850,大盤與近月台指!$A$4:$I$499,2,FALSE)</f>
        <v>#N/A</v>
      </c>
      <c r="D1850" s="34" t="e">
        <f>VLOOKUP($B1850,大盤與近月台指!$A$4:$I$499,3,FALSE)</f>
        <v>#N/A</v>
      </c>
      <c r="E1850" s="35" t="e">
        <f>VLOOKUP($B1850,大盤與近月台指!$A$4:$I$499,4,FALSE)</f>
        <v>#N/A</v>
      </c>
      <c r="F1850" s="33" t="e">
        <f>VLOOKUP($B1850,大盤與近月台指!$A$4:$I$499,5,FALSE)</f>
        <v>#N/A</v>
      </c>
      <c r="G1850" s="49" t="e">
        <f>VLOOKUP($B1850,三大法人買賣超!$A$4:$I$500,3,FALSE)</f>
        <v>#N/A</v>
      </c>
      <c r="H1850" s="34" t="e">
        <f>VLOOKUP($B1850,三大法人買賣超!$A$4:$I$500,5,FALSE)</f>
        <v>#N/A</v>
      </c>
      <c r="I1850" s="27" t="e">
        <f>VLOOKUP($B1850,三大法人買賣超!$A$4:$I$500,7,FALSE)</f>
        <v>#N/A</v>
      </c>
      <c r="J1850" s="27" t="e">
        <f>VLOOKUP($B1850,三大法人買賣超!$A$4:$I$500,9,FALSE)</f>
        <v>#N/A</v>
      </c>
      <c r="K1850" s="37">
        <f>新台幣匯率美元指數!B1851</f>
        <v>0</v>
      </c>
      <c r="L1850" s="38">
        <f>新台幣匯率美元指數!C1851</f>
        <v>0</v>
      </c>
      <c r="M1850" s="39">
        <f>新台幣匯率美元指數!D1851</f>
        <v>0</v>
      </c>
      <c r="N1850" s="27" t="e">
        <f>VLOOKUP($B1850,外資期貨未平倉口數!$A$4:$M$499,4,FALSE)</f>
        <v>#N/A</v>
      </c>
      <c r="O1850" s="27" t="e">
        <f>VLOOKUP($B1850,外資期貨未平倉口數!$A$4:$M$499,9,FALSE)</f>
        <v>#N/A</v>
      </c>
      <c r="P1850" s="27" t="e">
        <f>VLOOKUP($B1850,外資期貨未平倉口數!$A$4:$M$499,10,FALSE)</f>
        <v>#N/A</v>
      </c>
      <c r="Q1850" s="27" t="e">
        <f>VLOOKUP($B1850,外資期貨未平倉口數!$A$4:$M$499,11,FALSE)</f>
        <v>#N/A</v>
      </c>
      <c r="R1850" s="64" t="e">
        <f>VLOOKUP($B1850,選擇權未平倉餘額!$A$4:$I$500,6,FALSE)</f>
        <v>#N/A</v>
      </c>
      <c r="S1850" s="64" t="e">
        <f>VLOOKUP($B1850,選擇權未平倉餘額!$A$4:$I$500,7,FALSE)</f>
        <v>#N/A</v>
      </c>
      <c r="T1850" s="64" t="e">
        <f>VLOOKUP($B1850,選擇權未平倉餘額!$A$4:$I$500,8,FALSE)</f>
        <v>#N/A</v>
      </c>
      <c r="U1850" s="64" t="e">
        <f>VLOOKUP($B1850,選擇權未平倉餘額!$A$4:$I$500,9,FALSE)</f>
        <v>#N/A</v>
      </c>
      <c r="V1850" s="39" t="e">
        <f>VLOOKUP($B1850,臺指選擇權P_C_Ratios!$A$4:$C$500,3,FALSE)</f>
        <v>#N/A</v>
      </c>
      <c r="W1850" s="41" t="e">
        <f>VLOOKUP($B1850,散戶多空比!$A$6:$L$500,12,FALSE)</f>
        <v>#N/A</v>
      </c>
      <c r="X1850" s="40" t="e">
        <f>VLOOKUP($B1850,期貨大額交易人未沖銷部位!$A$4:$O$499,4,FALSE)</f>
        <v>#N/A</v>
      </c>
      <c r="Y1850" s="40" t="e">
        <f>VLOOKUP($B1850,期貨大額交易人未沖銷部位!$A$4:$O$499,7,FALSE)</f>
        <v>#N/A</v>
      </c>
      <c r="Z1850" s="40" t="e">
        <f>VLOOKUP($B1850,期貨大額交易人未沖銷部位!$A$4:$O$499,10,FALSE)</f>
        <v>#N/A</v>
      </c>
      <c r="AA1850" s="40" t="e">
        <f>VLOOKUP($B1850,期貨大額交易人未沖銷部位!$A$4:$O$499,13,FALSE)</f>
        <v>#N/A</v>
      </c>
      <c r="AB1850" s="40" t="e">
        <f>VLOOKUP($B1850,期貨大額交易人未沖銷部位!$A$4:$O$499,14,FALSE)</f>
        <v>#N/A</v>
      </c>
      <c r="AC1850" s="40" t="e">
        <f>VLOOKUP($B1850,期貨大額交易人未沖銷部位!$A$4:$O$499,15,FALSE)</f>
        <v>#N/A</v>
      </c>
      <c r="AD1850" s="33" t="e">
        <f>VLOOKUP($B1850,三大美股走勢!$A$4:$J$495,4,FALSE)</f>
        <v>#N/A</v>
      </c>
      <c r="AE1850" s="33" t="e">
        <f>VLOOKUP($B1850,三大美股走勢!$A$4:$J$495,7,FALSE)</f>
        <v>#N/A</v>
      </c>
      <c r="AF1850" s="33" t="e">
        <f>VLOOKUP($B1850,三大美股走勢!$A$4:$J$495,10,FALSE)</f>
        <v>#N/A</v>
      </c>
    </row>
    <row r="1851" spans="2:32">
      <c r="B1851" s="32">
        <v>44630</v>
      </c>
      <c r="C1851" s="33" t="e">
        <f>VLOOKUP($B1851,大盤與近月台指!$A$4:$I$499,2,FALSE)</f>
        <v>#N/A</v>
      </c>
      <c r="D1851" s="34" t="e">
        <f>VLOOKUP($B1851,大盤與近月台指!$A$4:$I$499,3,FALSE)</f>
        <v>#N/A</v>
      </c>
      <c r="E1851" s="35" t="e">
        <f>VLOOKUP($B1851,大盤與近月台指!$A$4:$I$499,4,FALSE)</f>
        <v>#N/A</v>
      </c>
      <c r="F1851" s="33" t="e">
        <f>VLOOKUP($B1851,大盤與近月台指!$A$4:$I$499,5,FALSE)</f>
        <v>#N/A</v>
      </c>
      <c r="G1851" s="49" t="e">
        <f>VLOOKUP($B1851,三大法人買賣超!$A$4:$I$500,3,FALSE)</f>
        <v>#N/A</v>
      </c>
      <c r="H1851" s="34" t="e">
        <f>VLOOKUP($B1851,三大法人買賣超!$A$4:$I$500,5,FALSE)</f>
        <v>#N/A</v>
      </c>
      <c r="I1851" s="27" t="e">
        <f>VLOOKUP($B1851,三大法人買賣超!$A$4:$I$500,7,FALSE)</f>
        <v>#N/A</v>
      </c>
      <c r="J1851" s="27" t="e">
        <f>VLOOKUP($B1851,三大法人買賣超!$A$4:$I$500,9,FALSE)</f>
        <v>#N/A</v>
      </c>
      <c r="K1851" s="37">
        <f>新台幣匯率美元指數!B1852</f>
        <v>0</v>
      </c>
      <c r="L1851" s="38">
        <f>新台幣匯率美元指數!C1852</f>
        <v>0</v>
      </c>
      <c r="M1851" s="39">
        <f>新台幣匯率美元指數!D1852</f>
        <v>0</v>
      </c>
      <c r="N1851" s="27" t="e">
        <f>VLOOKUP($B1851,外資期貨未平倉口數!$A$4:$M$499,4,FALSE)</f>
        <v>#N/A</v>
      </c>
      <c r="O1851" s="27" t="e">
        <f>VLOOKUP($B1851,外資期貨未平倉口數!$A$4:$M$499,9,FALSE)</f>
        <v>#N/A</v>
      </c>
      <c r="P1851" s="27" t="e">
        <f>VLOOKUP($B1851,外資期貨未平倉口數!$A$4:$M$499,10,FALSE)</f>
        <v>#N/A</v>
      </c>
      <c r="Q1851" s="27" t="e">
        <f>VLOOKUP($B1851,外資期貨未平倉口數!$A$4:$M$499,11,FALSE)</f>
        <v>#N/A</v>
      </c>
      <c r="R1851" s="64" t="e">
        <f>VLOOKUP($B1851,選擇權未平倉餘額!$A$4:$I$500,6,FALSE)</f>
        <v>#N/A</v>
      </c>
      <c r="S1851" s="64" t="e">
        <f>VLOOKUP($B1851,選擇權未平倉餘額!$A$4:$I$500,7,FALSE)</f>
        <v>#N/A</v>
      </c>
      <c r="T1851" s="64" t="e">
        <f>VLOOKUP($B1851,選擇權未平倉餘額!$A$4:$I$500,8,FALSE)</f>
        <v>#N/A</v>
      </c>
      <c r="U1851" s="64" t="e">
        <f>VLOOKUP($B1851,選擇權未平倉餘額!$A$4:$I$500,9,FALSE)</f>
        <v>#N/A</v>
      </c>
      <c r="V1851" s="39" t="e">
        <f>VLOOKUP($B1851,臺指選擇權P_C_Ratios!$A$4:$C$500,3,FALSE)</f>
        <v>#N/A</v>
      </c>
      <c r="W1851" s="41" t="e">
        <f>VLOOKUP($B1851,散戶多空比!$A$6:$L$500,12,FALSE)</f>
        <v>#N/A</v>
      </c>
      <c r="X1851" s="40" t="e">
        <f>VLOOKUP($B1851,期貨大額交易人未沖銷部位!$A$4:$O$499,4,FALSE)</f>
        <v>#N/A</v>
      </c>
      <c r="Y1851" s="40" t="e">
        <f>VLOOKUP($B1851,期貨大額交易人未沖銷部位!$A$4:$O$499,7,FALSE)</f>
        <v>#N/A</v>
      </c>
      <c r="Z1851" s="40" t="e">
        <f>VLOOKUP($B1851,期貨大額交易人未沖銷部位!$A$4:$O$499,10,FALSE)</f>
        <v>#N/A</v>
      </c>
      <c r="AA1851" s="40" t="e">
        <f>VLOOKUP($B1851,期貨大額交易人未沖銷部位!$A$4:$O$499,13,FALSE)</f>
        <v>#N/A</v>
      </c>
      <c r="AB1851" s="40" t="e">
        <f>VLOOKUP($B1851,期貨大額交易人未沖銷部位!$A$4:$O$499,14,FALSE)</f>
        <v>#N/A</v>
      </c>
      <c r="AC1851" s="40" t="e">
        <f>VLOOKUP($B1851,期貨大額交易人未沖銷部位!$A$4:$O$499,15,FALSE)</f>
        <v>#N/A</v>
      </c>
      <c r="AD1851" s="33" t="e">
        <f>VLOOKUP($B1851,三大美股走勢!$A$4:$J$495,4,FALSE)</f>
        <v>#N/A</v>
      </c>
      <c r="AE1851" s="33" t="e">
        <f>VLOOKUP($B1851,三大美股走勢!$A$4:$J$495,7,FALSE)</f>
        <v>#N/A</v>
      </c>
      <c r="AF1851" s="33" t="e">
        <f>VLOOKUP($B1851,三大美股走勢!$A$4:$J$495,10,FALSE)</f>
        <v>#N/A</v>
      </c>
    </row>
    <row r="1852" spans="2:32">
      <c r="B1852" s="32">
        <v>44631</v>
      </c>
      <c r="C1852" s="33" t="e">
        <f>VLOOKUP($B1852,大盤與近月台指!$A$4:$I$499,2,FALSE)</f>
        <v>#N/A</v>
      </c>
      <c r="D1852" s="34" t="e">
        <f>VLOOKUP($B1852,大盤與近月台指!$A$4:$I$499,3,FALSE)</f>
        <v>#N/A</v>
      </c>
      <c r="E1852" s="35" t="e">
        <f>VLOOKUP($B1852,大盤與近月台指!$A$4:$I$499,4,FALSE)</f>
        <v>#N/A</v>
      </c>
      <c r="F1852" s="33" t="e">
        <f>VLOOKUP($B1852,大盤與近月台指!$A$4:$I$499,5,FALSE)</f>
        <v>#N/A</v>
      </c>
      <c r="G1852" s="49" t="e">
        <f>VLOOKUP($B1852,三大法人買賣超!$A$4:$I$500,3,FALSE)</f>
        <v>#N/A</v>
      </c>
      <c r="H1852" s="34" t="e">
        <f>VLOOKUP($B1852,三大法人買賣超!$A$4:$I$500,5,FALSE)</f>
        <v>#N/A</v>
      </c>
      <c r="I1852" s="27" t="e">
        <f>VLOOKUP($B1852,三大法人買賣超!$A$4:$I$500,7,FALSE)</f>
        <v>#N/A</v>
      </c>
      <c r="J1852" s="27" t="e">
        <f>VLOOKUP($B1852,三大法人買賣超!$A$4:$I$500,9,FALSE)</f>
        <v>#N/A</v>
      </c>
      <c r="K1852" s="37">
        <f>新台幣匯率美元指數!B1853</f>
        <v>0</v>
      </c>
      <c r="L1852" s="38">
        <f>新台幣匯率美元指數!C1853</f>
        <v>0</v>
      </c>
      <c r="M1852" s="39">
        <f>新台幣匯率美元指數!D1853</f>
        <v>0</v>
      </c>
      <c r="N1852" s="27" t="e">
        <f>VLOOKUP($B1852,外資期貨未平倉口數!$A$4:$M$499,4,FALSE)</f>
        <v>#N/A</v>
      </c>
      <c r="O1852" s="27" t="e">
        <f>VLOOKUP($B1852,外資期貨未平倉口數!$A$4:$M$499,9,FALSE)</f>
        <v>#N/A</v>
      </c>
      <c r="P1852" s="27" t="e">
        <f>VLOOKUP($B1852,外資期貨未平倉口數!$A$4:$M$499,10,FALSE)</f>
        <v>#N/A</v>
      </c>
      <c r="Q1852" s="27" t="e">
        <f>VLOOKUP($B1852,外資期貨未平倉口數!$A$4:$M$499,11,FALSE)</f>
        <v>#N/A</v>
      </c>
      <c r="R1852" s="64" t="e">
        <f>VLOOKUP($B1852,選擇權未平倉餘額!$A$4:$I$500,6,FALSE)</f>
        <v>#N/A</v>
      </c>
      <c r="S1852" s="64" t="e">
        <f>VLOOKUP($B1852,選擇權未平倉餘額!$A$4:$I$500,7,FALSE)</f>
        <v>#N/A</v>
      </c>
      <c r="T1852" s="64" t="e">
        <f>VLOOKUP($B1852,選擇權未平倉餘額!$A$4:$I$500,8,FALSE)</f>
        <v>#N/A</v>
      </c>
      <c r="U1852" s="64" t="e">
        <f>VLOOKUP($B1852,選擇權未平倉餘額!$A$4:$I$500,9,FALSE)</f>
        <v>#N/A</v>
      </c>
      <c r="V1852" s="39" t="e">
        <f>VLOOKUP($B1852,臺指選擇權P_C_Ratios!$A$4:$C$500,3,FALSE)</f>
        <v>#N/A</v>
      </c>
      <c r="W1852" s="41" t="e">
        <f>VLOOKUP($B1852,散戶多空比!$A$6:$L$500,12,FALSE)</f>
        <v>#N/A</v>
      </c>
      <c r="X1852" s="40" t="e">
        <f>VLOOKUP($B1852,期貨大額交易人未沖銷部位!$A$4:$O$499,4,FALSE)</f>
        <v>#N/A</v>
      </c>
      <c r="Y1852" s="40" t="e">
        <f>VLOOKUP($B1852,期貨大額交易人未沖銷部位!$A$4:$O$499,7,FALSE)</f>
        <v>#N/A</v>
      </c>
      <c r="Z1852" s="40" t="e">
        <f>VLOOKUP($B1852,期貨大額交易人未沖銷部位!$A$4:$O$499,10,FALSE)</f>
        <v>#N/A</v>
      </c>
      <c r="AA1852" s="40" t="e">
        <f>VLOOKUP($B1852,期貨大額交易人未沖銷部位!$A$4:$O$499,13,FALSE)</f>
        <v>#N/A</v>
      </c>
      <c r="AB1852" s="40" t="e">
        <f>VLOOKUP($B1852,期貨大額交易人未沖銷部位!$A$4:$O$499,14,FALSE)</f>
        <v>#N/A</v>
      </c>
      <c r="AC1852" s="40" t="e">
        <f>VLOOKUP($B1852,期貨大額交易人未沖銷部位!$A$4:$O$499,15,FALSE)</f>
        <v>#N/A</v>
      </c>
      <c r="AD1852" s="33" t="e">
        <f>VLOOKUP($B1852,三大美股走勢!$A$4:$J$495,4,FALSE)</f>
        <v>#N/A</v>
      </c>
      <c r="AE1852" s="33" t="e">
        <f>VLOOKUP($B1852,三大美股走勢!$A$4:$J$495,7,FALSE)</f>
        <v>#N/A</v>
      </c>
      <c r="AF1852" s="33" t="e">
        <f>VLOOKUP($B1852,三大美股走勢!$A$4:$J$495,10,FALSE)</f>
        <v>#N/A</v>
      </c>
    </row>
    <row r="1853" spans="2:32">
      <c r="B1853" s="32">
        <v>44632</v>
      </c>
      <c r="C1853" s="33" t="e">
        <f>VLOOKUP($B1853,大盤與近月台指!$A$4:$I$499,2,FALSE)</f>
        <v>#N/A</v>
      </c>
      <c r="D1853" s="34" t="e">
        <f>VLOOKUP($B1853,大盤與近月台指!$A$4:$I$499,3,FALSE)</f>
        <v>#N/A</v>
      </c>
      <c r="E1853" s="35" t="e">
        <f>VLOOKUP($B1853,大盤與近月台指!$A$4:$I$499,4,FALSE)</f>
        <v>#N/A</v>
      </c>
      <c r="F1853" s="33" t="e">
        <f>VLOOKUP($B1853,大盤與近月台指!$A$4:$I$499,5,FALSE)</f>
        <v>#N/A</v>
      </c>
      <c r="G1853" s="49" t="e">
        <f>VLOOKUP($B1853,三大法人買賣超!$A$4:$I$500,3,FALSE)</f>
        <v>#N/A</v>
      </c>
      <c r="H1853" s="34" t="e">
        <f>VLOOKUP($B1853,三大法人買賣超!$A$4:$I$500,5,FALSE)</f>
        <v>#N/A</v>
      </c>
      <c r="I1853" s="27" t="e">
        <f>VLOOKUP($B1853,三大法人買賣超!$A$4:$I$500,7,FALSE)</f>
        <v>#N/A</v>
      </c>
      <c r="J1853" s="27" t="e">
        <f>VLOOKUP($B1853,三大法人買賣超!$A$4:$I$500,9,FALSE)</f>
        <v>#N/A</v>
      </c>
      <c r="K1853" s="37">
        <f>新台幣匯率美元指數!B1854</f>
        <v>0</v>
      </c>
      <c r="L1853" s="38">
        <f>新台幣匯率美元指數!C1854</f>
        <v>0</v>
      </c>
      <c r="M1853" s="39">
        <f>新台幣匯率美元指數!D1854</f>
        <v>0</v>
      </c>
      <c r="N1853" s="27" t="e">
        <f>VLOOKUP($B1853,外資期貨未平倉口數!$A$4:$M$499,4,FALSE)</f>
        <v>#N/A</v>
      </c>
      <c r="O1853" s="27" t="e">
        <f>VLOOKUP($B1853,外資期貨未平倉口數!$A$4:$M$499,9,FALSE)</f>
        <v>#N/A</v>
      </c>
      <c r="P1853" s="27" t="e">
        <f>VLOOKUP($B1853,外資期貨未平倉口數!$A$4:$M$499,10,FALSE)</f>
        <v>#N/A</v>
      </c>
      <c r="Q1853" s="27" t="e">
        <f>VLOOKUP($B1853,外資期貨未平倉口數!$A$4:$M$499,11,FALSE)</f>
        <v>#N/A</v>
      </c>
      <c r="R1853" s="64" t="e">
        <f>VLOOKUP($B1853,選擇權未平倉餘額!$A$4:$I$500,6,FALSE)</f>
        <v>#N/A</v>
      </c>
      <c r="S1853" s="64" t="e">
        <f>VLOOKUP($B1853,選擇權未平倉餘額!$A$4:$I$500,7,FALSE)</f>
        <v>#N/A</v>
      </c>
      <c r="T1853" s="64" t="e">
        <f>VLOOKUP($B1853,選擇權未平倉餘額!$A$4:$I$500,8,FALSE)</f>
        <v>#N/A</v>
      </c>
      <c r="U1853" s="64" t="e">
        <f>VLOOKUP($B1853,選擇權未平倉餘額!$A$4:$I$500,9,FALSE)</f>
        <v>#N/A</v>
      </c>
      <c r="V1853" s="39" t="e">
        <f>VLOOKUP($B1853,臺指選擇權P_C_Ratios!$A$4:$C$500,3,FALSE)</f>
        <v>#N/A</v>
      </c>
      <c r="W1853" s="41" t="e">
        <f>VLOOKUP($B1853,散戶多空比!$A$6:$L$500,12,FALSE)</f>
        <v>#N/A</v>
      </c>
      <c r="X1853" s="40" t="e">
        <f>VLOOKUP($B1853,期貨大額交易人未沖銷部位!$A$4:$O$499,4,FALSE)</f>
        <v>#N/A</v>
      </c>
      <c r="Y1853" s="40" t="e">
        <f>VLOOKUP($B1853,期貨大額交易人未沖銷部位!$A$4:$O$499,7,FALSE)</f>
        <v>#N/A</v>
      </c>
      <c r="Z1853" s="40" t="e">
        <f>VLOOKUP($B1853,期貨大額交易人未沖銷部位!$A$4:$O$499,10,FALSE)</f>
        <v>#N/A</v>
      </c>
      <c r="AA1853" s="40" t="e">
        <f>VLOOKUP($B1853,期貨大額交易人未沖銷部位!$A$4:$O$499,13,FALSE)</f>
        <v>#N/A</v>
      </c>
      <c r="AB1853" s="40" t="e">
        <f>VLOOKUP($B1853,期貨大額交易人未沖銷部位!$A$4:$O$499,14,FALSE)</f>
        <v>#N/A</v>
      </c>
      <c r="AC1853" s="40" t="e">
        <f>VLOOKUP($B1853,期貨大額交易人未沖銷部位!$A$4:$O$499,15,FALSE)</f>
        <v>#N/A</v>
      </c>
      <c r="AD1853" s="33" t="e">
        <f>VLOOKUP($B1853,三大美股走勢!$A$4:$J$495,4,FALSE)</f>
        <v>#N/A</v>
      </c>
      <c r="AE1853" s="33" t="e">
        <f>VLOOKUP($B1853,三大美股走勢!$A$4:$J$495,7,FALSE)</f>
        <v>#N/A</v>
      </c>
      <c r="AF1853" s="33" t="e">
        <f>VLOOKUP($B1853,三大美股走勢!$A$4:$J$495,10,FALSE)</f>
        <v>#N/A</v>
      </c>
    </row>
    <row r="1854" spans="2:32">
      <c r="B1854" s="32">
        <v>44633</v>
      </c>
      <c r="C1854" s="33" t="e">
        <f>VLOOKUP($B1854,大盤與近月台指!$A$4:$I$499,2,FALSE)</f>
        <v>#N/A</v>
      </c>
      <c r="D1854" s="34" t="e">
        <f>VLOOKUP($B1854,大盤與近月台指!$A$4:$I$499,3,FALSE)</f>
        <v>#N/A</v>
      </c>
      <c r="E1854" s="35" t="e">
        <f>VLOOKUP($B1854,大盤與近月台指!$A$4:$I$499,4,FALSE)</f>
        <v>#N/A</v>
      </c>
      <c r="F1854" s="33" t="e">
        <f>VLOOKUP($B1854,大盤與近月台指!$A$4:$I$499,5,FALSE)</f>
        <v>#N/A</v>
      </c>
      <c r="G1854" s="49" t="e">
        <f>VLOOKUP($B1854,三大法人買賣超!$A$4:$I$500,3,FALSE)</f>
        <v>#N/A</v>
      </c>
      <c r="H1854" s="34" t="e">
        <f>VLOOKUP($B1854,三大法人買賣超!$A$4:$I$500,5,FALSE)</f>
        <v>#N/A</v>
      </c>
      <c r="I1854" s="27" t="e">
        <f>VLOOKUP($B1854,三大法人買賣超!$A$4:$I$500,7,FALSE)</f>
        <v>#N/A</v>
      </c>
      <c r="J1854" s="27" t="e">
        <f>VLOOKUP($B1854,三大法人買賣超!$A$4:$I$500,9,FALSE)</f>
        <v>#N/A</v>
      </c>
      <c r="K1854" s="37">
        <f>新台幣匯率美元指數!B1855</f>
        <v>0</v>
      </c>
      <c r="L1854" s="38">
        <f>新台幣匯率美元指數!C1855</f>
        <v>0</v>
      </c>
      <c r="M1854" s="39">
        <f>新台幣匯率美元指數!D1855</f>
        <v>0</v>
      </c>
      <c r="N1854" s="27" t="e">
        <f>VLOOKUP($B1854,外資期貨未平倉口數!$A$4:$M$499,4,FALSE)</f>
        <v>#N/A</v>
      </c>
      <c r="O1854" s="27" t="e">
        <f>VLOOKUP($B1854,外資期貨未平倉口數!$A$4:$M$499,9,FALSE)</f>
        <v>#N/A</v>
      </c>
      <c r="P1854" s="27" t="e">
        <f>VLOOKUP($B1854,外資期貨未平倉口數!$A$4:$M$499,10,FALSE)</f>
        <v>#N/A</v>
      </c>
      <c r="Q1854" s="27" t="e">
        <f>VLOOKUP($B1854,外資期貨未平倉口數!$A$4:$M$499,11,FALSE)</f>
        <v>#N/A</v>
      </c>
      <c r="R1854" s="64" t="e">
        <f>VLOOKUP($B1854,選擇權未平倉餘額!$A$4:$I$500,6,FALSE)</f>
        <v>#N/A</v>
      </c>
      <c r="S1854" s="64" t="e">
        <f>VLOOKUP($B1854,選擇權未平倉餘額!$A$4:$I$500,7,FALSE)</f>
        <v>#N/A</v>
      </c>
      <c r="T1854" s="64" t="e">
        <f>VLOOKUP($B1854,選擇權未平倉餘額!$A$4:$I$500,8,FALSE)</f>
        <v>#N/A</v>
      </c>
      <c r="U1854" s="64" t="e">
        <f>VLOOKUP($B1854,選擇權未平倉餘額!$A$4:$I$500,9,FALSE)</f>
        <v>#N/A</v>
      </c>
      <c r="V1854" s="39" t="e">
        <f>VLOOKUP($B1854,臺指選擇權P_C_Ratios!$A$4:$C$500,3,FALSE)</f>
        <v>#N/A</v>
      </c>
      <c r="W1854" s="41" t="e">
        <f>VLOOKUP($B1854,散戶多空比!$A$6:$L$500,12,FALSE)</f>
        <v>#N/A</v>
      </c>
      <c r="X1854" s="40" t="e">
        <f>VLOOKUP($B1854,期貨大額交易人未沖銷部位!$A$4:$O$499,4,FALSE)</f>
        <v>#N/A</v>
      </c>
      <c r="Y1854" s="40" t="e">
        <f>VLOOKUP($B1854,期貨大額交易人未沖銷部位!$A$4:$O$499,7,FALSE)</f>
        <v>#N/A</v>
      </c>
      <c r="Z1854" s="40" t="e">
        <f>VLOOKUP($B1854,期貨大額交易人未沖銷部位!$A$4:$O$499,10,FALSE)</f>
        <v>#N/A</v>
      </c>
      <c r="AA1854" s="40" t="e">
        <f>VLOOKUP($B1854,期貨大額交易人未沖銷部位!$A$4:$O$499,13,FALSE)</f>
        <v>#N/A</v>
      </c>
      <c r="AB1854" s="40" t="e">
        <f>VLOOKUP($B1854,期貨大額交易人未沖銷部位!$A$4:$O$499,14,FALSE)</f>
        <v>#N/A</v>
      </c>
      <c r="AC1854" s="40" t="e">
        <f>VLOOKUP($B1854,期貨大額交易人未沖銷部位!$A$4:$O$499,15,FALSE)</f>
        <v>#N/A</v>
      </c>
      <c r="AD1854" s="33" t="e">
        <f>VLOOKUP($B1854,三大美股走勢!$A$4:$J$495,4,FALSE)</f>
        <v>#N/A</v>
      </c>
      <c r="AE1854" s="33" t="e">
        <f>VLOOKUP($B1854,三大美股走勢!$A$4:$J$495,7,FALSE)</f>
        <v>#N/A</v>
      </c>
      <c r="AF1854" s="33" t="e">
        <f>VLOOKUP($B1854,三大美股走勢!$A$4:$J$495,10,FALSE)</f>
        <v>#N/A</v>
      </c>
    </row>
    <row r="1855" spans="2:32">
      <c r="B1855" s="32">
        <v>44634</v>
      </c>
      <c r="C1855" s="33" t="e">
        <f>VLOOKUP($B1855,大盤與近月台指!$A$4:$I$499,2,FALSE)</f>
        <v>#N/A</v>
      </c>
      <c r="D1855" s="34" t="e">
        <f>VLOOKUP($B1855,大盤與近月台指!$A$4:$I$499,3,FALSE)</f>
        <v>#N/A</v>
      </c>
      <c r="E1855" s="35" t="e">
        <f>VLOOKUP($B1855,大盤與近月台指!$A$4:$I$499,4,FALSE)</f>
        <v>#N/A</v>
      </c>
      <c r="F1855" s="33" t="e">
        <f>VLOOKUP($B1855,大盤與近月台指!$A$4:$I$499,5,FALSE)</f>
        <v>#N/A</v>
      </c>
      <c r="G1855" s="49" t="e">
        <f>VLOOKUP($B1855,三大法人買賣超!$A$4:$I$500,3,FALSE)</f>
        <v>#N/A</v>
      </c>
      <c r="H1855" s="34" t="e">
        <f>VLOOKUP($B1855,三大法人買賣超!$A$4:$I$500,5,FALSE)</f>
        <v>#N/A</v>
      </c>
      <c r="I1855" s="27" t="e">
        <f>VLOOKUP($B1855,三大法人買賣超!$A$4:$I$500,7,FALSE)</f>
        <v>#N/A</v>
      </c>
      <c r="J1855" s="27" t="e">
        <f>VLOOKUP($B1855,三大法人買賣超!$A$4:$I$500,9,FALSE)</f>
        <v>#N/A</v>
      </c>
      <c r="K1855" s="37">
        <f>新台幣匯率美元指數!B1856</f>
        <v>0</v>
      </c>
      <c r="L1855" s="38">
        <f>新台幣匯率美元指數!C1856</f>
        <v>0</v>
      </c>
      <c r="M1855" s="39">
        <f>新台幣匯率美元指數!D1856</f>
        <v>0</v>
      </c>
      <c r="N1855" s="27" t="e">
        <f>VLOOKUP($B1855,外資期貨未平倉口數!$A$4:$M$499,4,FALSE)</f>
        <v>#N/A</v>
      </c>
      <c r="O1855" s="27" t="e">
        <f>VLOOKUP($B1855,外資期貨未平倉口數!$A$4:$M$499,9,FALSE)</f>
        <v>#N/A</v>
      </c>
      <c r="P1855" s="27" t="e">
        <f>VLOOKUP($B1855,外資期貨未平倉口數!$A$4:$M$499,10,FALSE)</f>
        <v>#N/A</v>
      </c>
      <c r="Q1855" s="27" t="e">
        <f>VLOOKUP($B1855,外資期貨未平倉口數!$A$4:$M$499,11,FALSE)</f>
        <v>#N/A</v>
      </c>
      <c r="R1855" s="64" t="e">
        <f>VLOOKUP($B1855,選擇權未平倉餘額!$A$4:$I$500,6,FALSE)</f>
        <v>#N/A</v>
      </c>
      <c r="S1855" s="64" t="e">
        <f>VLOOKUP($B1855,選擇權未平倉餘額!$A$4:$I$500,7,FALSE)</f>
        <v>#N/A</v>
      </c>
      <c r="T1855" s="64" t="e">
        <f>VLOOKUP($B1855,選擇權未平倉餘額!$A$4:$I$500,8,FALSE)</f>
        <v>#N/A</v>
      </c>
      <c r="U1855" s="64" t="e">
        <f>VLOOKUP($B1855,選擇權未平倉餘額!$A$4:$I$500,9,FALSE)</f>
        <v>#N/A</v>
      </c>
      <c r="V1855" s="39" t="e">
        <f>VLOOKUP($B1855,臺指選擇權P_C_Ratios!$A$4:$C$500,3,FALSE)</f>
        <v>#N/A</v>
      </c>
      <c r="W1855" s="41" t="e">
        <f>VLOOKUP($B1855,散戶多空比!$A$6:$L$500,12,FALSE)</f>
        <v>#N/A</v>
      </c>
      <c r="X1855" s="40" t="e">
        <f>VLOOKUP($B1855,期貨大額交易人未沖銷部位!$A$4:$O$499,4,FALSE)</f>
        <v>#N/A</v>
      </c>
      <c r="Y1855" s="40" t="e">
        <f>VLOOKUP($B1855,期貨大額交易人未沖銷部位!$A$4:$O$499,7,FALSE)</f>
        <v>#N/A</v>
      </c>
      <c r="Z1855" s="40" t="e">
        <f>VLOOKUP($B1855,期貨大額交易人未沖銷部位!$A$4:$O$499,10,FALSE)</f>
        <v>#N/A</v>
      </c>
      <c r="AA1855" s="40" t="e">
        <f>VLOOKUP($B1855,期貨大額交易人未沖銷部位!$A$4:$O$499,13,FALSE)</f>
        <v>#N/A</v>
      </c>
      <c r="AB1855" s="40" t="e">
        <f>VLOOKUP($B1855,期貨大額交易人未沖銷部位!$A$4:$O$499,14,FALSE)</f>
        <v>#N/A</v>
      </c>
      <c r="AC1855" s="40" t="e">
        <f>VLOOKUP($B1855,期貨大額交易人未沖銷部位!$A$4:$O$499,15,FALSE)</f>
        <v>#N/A</v>
      </c>
      <c r="AD1855" s="33" t="e">
        <f>VLOOKUP($B1855,三大美股走勢!$A$4:$J$495,4,FALSE)</f>
        <v>#N/A</v>
      </c>
      <c r="AE1855" s="33" t="e">
        <f>VLOOKUP($B1855,三大美股走勢!$A$4:$J$495,7,FALSE)</f>
        <v>#N/A</v>
      </c>
      <c r="AF1855" s="33" t="e">
        <f>VLOOKUP($B1855,三大美股走勢!$A$4:$J$495,10,FALSE)</f>
        <v>#N/A</v>
      </c>
    </row>
    <row r="1856" spans="2:32">
      <c r="B1856" s="32">
        <v>44635</v>
      </c>
      <c r="C1856" s="33" t="e">
        <f>VLOOKUP($B1856,大盤與近月台指!$A$4:$I$499,2,FALSE)</f>
        <v>#N/A</v>
      </c>
      <c r="D1856" s="34" t="e">
        <f>VLOOKUP($B1856,大盤與近月台指!$A$4:$I$499,3,FALSE)</f>
        <v>#N/A</v>
      </c>
      <c r="E1856" s="35" t="e">
        <f>VLOOKUP($B1856,大盤與近月台指!$A$4:$I$499,4,FALSE)</f>
        <v>#N/A</v>
      </c>
      <c r="F1856" s="33" t="e">
        <f>VLOOKUP($B1856,大盤與近月台指!$A$4:$I$499,5,FALSE)</f>
        <v>#N/A</v>
      </c>
      <c r="G1856" s="49" t="e">
        <f>VLOOKUP($B1856,三大法人買賣超!$A$4:$I$500,3,FALSE)</f>
        <v>#N/A</v>
      </c>
      <c r="H1856" s="34" t="e">
        <f>VLOOKUP($B1856,三大法人買賣超!$A$4:$I$500,5,FALSE)</f>
        <v>#N/A</v>
      </c>
      <c r="I1856" s="27" t="e">
        <f>VLOOKUP($B1856,三大法人買賣超!$A$4:$I$500,7,FALSE)</f>
        <v>#N/A</v>
      </c>
      <c r="J1856" s="27" t="e">
        <f>VLOOKUP($B1856,三大法人買賣超!$A$4:$I$500,9,FALSE)</f>
        <v>#N/A</v>
      </c>
      <c r="K1856" s="37">
        <f>新台幣匯率美元指數!B1857</f>
        <v>0</v>
      </c>
      <c r="L1856" s="38">
        <f>新台幣匯率美元指數!C1857</f>
        <v>0</v>
      </c>
      <c r="M1856" s="39">
        <f>新台幣匯率美元指數!D1857</f>
        <v>0</v>
      </c>
      <c r="N1856" s="27" t="e">
        <f>VLOOKUP($B1856,外資期貨未平倉口數!$A$4:$M$499,4,FALSE)</f>
        <v>#N/A</v>
      </c>
      <c r="O1856" s="27" t="e">
        <f>VLOOKUP($B1856,外資期貨未平倉口數!$A$4:$M$499,9,FALSE)</f>
        <v>#N/A</v>
      </c>
      <c r="P1856" s="27" t="e">
        <f>VLOOKUP($B1856,外資期貨未平倉口數!$A$4:$M$499,10,FALSE)</f>
        <v>#N/A</v>
      </c>
      <c r="Q1856" s="27" t="e">
        <f>VLOOKUP($B1856,外資期貨未平倉口數!$A$4:$M$499,11,FALSE)</f>
        <v>#N/A</v>
      </c>
      <c r="R1856" s="64" t="e">
        <f>VLOOKUP($B1856,選擇權未平倉餘額!$A$4:$I$500,6,FALSE)</f>
        <v>#N/A</v>
      </c>
      <c r="S1856" s="64" t="e">
        <f>VLOOKUP($B1856,選擇權未平倉餘額!$A$4:$I$500,7,FALSE)</f>
        <v>#N/A</v>
      </c>
      <c r="T1856" s="64" t="e">
        <f>VLOOKUP($B1856,選擇權未平倉餘額!$A$4:$I$500,8,FALSE)</f>
        <v>#N/A</v>
      </c>
      <c r="U1856" s="64" t="e">
        <f>VLOOKUP($B1856,選擇權未平倉餘額!$A$4:$I$500,9,FALSE)</f>
        <v>#N/A</v>
      </c>
      <c r="V1856" s="39" t="e">
        <f>VLOOKUP($B1856,臺指選擇權P_C_Ratios!$A$4:$C$500,3,FALSE)</f>
        <v>#N/A</v>
      </c>
      <c r="W1856" s="41" t="e">
        <f>VLOOKUP($B1856,散戶多空比!$A$6:$L$500,12,FALSE)</f>
        <v>#N/A</v>
      </c>
      <c r="X1856" s="40" t="e">
        <f>VLOOKUP($B1856,期貨大額交易人未沖銷部位!$A$4:$O$499,4,FALSE)</f>
        <v>#N/A</v>
      </c>
      <c r="Y1856" s="40" t="e">
        <f>VLOOKUP($B1856,期貨大額交易人未沖銷部位!$A$4:$O$499,7,FALSE)</f>
        <v>#N/A</v>
      </c>
      <c r="Z1856" s="40" t="e">
        <f>VLOOKUP($B1856,期貨大額交易人未沖銷部位!$A$4:$O$499,10,FALSE)</f>
        <v>#N/A</v>
      </c>
      <c r="AA1856" s="40" t="e">
        <f>VLOOKUP($B1856,期貨大額交易人未沖銷部位!$A$4:$O$499,13,FALSE)</f>
        <v>#N/A</v>
      </c>
      <c r="AB1856" s="40" t="e">
        <f>VLOOKUP($B1856,期貨大額交易人未沖銷部位!$A$4:$O$499,14,FALSE)</f>
        <v>#N/A</v>
      </c>
      <c r="AC1856" s="40" t="e">
        <f>VLOOKUP($B1856,期貨大額交易人未沖銷部位!$A$4:$O$499,15,FALSE)</f>
        <v>#N/A</v>
      </c>
      <c r="AD1856" s="33" t="e">
        <f>VLOOKUP($B1856,三大美股走勢!$A$4:$J$495,4,FALSE)</f>
        <v>#N/A</v>
      </c>
      <c r="AE1856" s="33" t="e">
        <f>VLOOKUP($B1856,三大美股走勢!$A$4:$J$495,7,FALSE)</f>
        <v>#N/A</v>
      </c>
      <c r="AF1856" s="33" t="e">
        <f>VLOOKUP($B1856,三大美股走勢!$A$4:$J$495,10,FALSE)</f>
        <v>#N/A</v>
      </c>
    </row>
    <row r="1857" spans="2:32">
      <c r="B1857" s="32">
        <v>44636</v>
      </c>
      <c r="C1857" s="33" t="e">
        <f>VLOOKUP($B1857,大盤與近月台指!$A$4:$I$499,2,FALSE)</f>
        <v>#N/A</v>
      </c>
      <c r="D1857" s="34" t="e">
        <f>VLOOKUP($B1857,大盤與近月台指!$A$4:$I$499,3,FALSE)</f>
        <v>#N/A</v>
      </c>
      <c r="E1857" s="35" t="e">
        <f>VLOOKUP($B1857,大盤與近月台指!$A$4:$I$499,4,FALSE)</f>
        <v>#N/A</v>
      </c>
      <c r="F1857" s="33" t="e">
        <f>VLOOKUP($B1857,大盤與近月台指!$A$4:$I$499,5,FALSE)</f>
        <v>#N/A</v>
      </c>
      <c r="G1857" s="49" t="e">
        <f>VLOOKUP($B1857,三大法人買賣超!$A$4:$I$500,3,FALSE)</f>
        <v>#N/A</v>
      </c>
      <c r="H1857" s="34" t="e">
        <f>VLOOKUP($B1857,三大法人買賣超!$A$4:$I$500,5,FALSE)</f>
        <v>#N/A</v>
      </c>
      <c r="I1857" s="27" t="e">
        <f>VLOOKUP($B1857,三大法人買賣超!$A$4:$I$500,7,FALSE)</f>
        <v>#N/A</v>
      </c>
      <c r="J1857" s="27" t="e">
        <f>VLOOKUP($B1857,三大法人買賣超!$A$4:$I$500,9,FALSE)</f>
        <v>#N/A</v>
      </c>
      <c r="K1857" s="37">
        <f>新台幣匯率美元指數!B1858</f>
        <v>0</v>
      </c>
      <c r="L1857" s="38">
        <f>新台幣匯率美元指數!C1858</f>
        <v>0</v>
      </c>
      <c r="M1857" s="39">
        <f>新台幣匯率美元指數!D1858</f>
        <v>0</v>
      </c>
      <c r="N1857" s="27" t="e">
        <f>VLOOKUP($B1857,外資期貨未平倉口數!$A$4:$M$499,4,FALSE)</f>
        <v>#N/A</v>
      </c>
      <c r="O1857" s="27" t="e">
        <f>VLOOKUP($B1857,外資期貨未平倉口數!$A$4:$M$499,9,FALSE)</f>
        <v>#N/A</v>
      </c>
      <c r="P1857" s="27" t="e">
        <f>VLOOKUP($B1857,外資期貨未平倉口數!$A$4:$M$499,10,FALSE)</f>
        <v>#N/A</v>
      </c>
      <c r="Q1857" s="27" t="e">
        <f>VLOOKUP($B1857,外資期貨未平倉口數!$A$4:$M$499,11,FALSE)</f>
        <v>#N/A</v>
      </c>
      <c r="R1857" s="64" t="e">
        <f>VLOOKUP($B1857,選擇權未平倉餘額!$A$4:$I$500,6,FALSE)</f>
        <v>#N/A</v>
      </c>
      <c r="S1857" s="64" t="e">
        <f>VLOOKUP($B1857,選擇權未平倉餘額!$A$4:$I$500,7,FALSE)</f>
        <v>#N/A</v>
      </c>
      <c r="T1857" s="64" t="e">
        <f>VLOOKUP($B1857,選擇權未平倉餘額!$A$4:$I$500,8,FALSE)</f>
        <v>#N/A</v>
      </c>
      <c r="U1857" s="64" t="e">
        <f>VLOOKUP($B1857,選擇權未平倉餘額!$A$4:$I$500,9,FALSE)</f>
        <v>#N/A</v>
      </c>
      <c r="V1857" s="39" t="e">
        <f>VLOOKUP($B1857,臺指選擇權P_C_Ratios!$A$4:$C$500,3,FALSE)</f>
        <v>#N/A</v>
      </c>
      <c r="W1857" s="41" t="e">
        <f>VLOOKUP($B1857,散戶多空比!$A$6:$L$500,12,FALSE)</f>
        <v>#N/A</v>
      </c>
      <c r="X1857" s="40" t="e">
        <f>VLOOKUP($B1857,期貨大額交易人未沖銷部位!$A$4:$O$499,4,FALSE)</f>
        <v>#N/A</v>
      </c>
      <c r="Y1857" s="40" t="e">
        <f>VLOOKUP($B1857,期貨大額交易人未沖銷部位!$A$4:$O$499,7,FALSE)</f>
        <v>#N/A</v>
      </c>
      <c r="Z1857" s="40" t="e">
        <f>VLOOKUP($B1857,期貨大額交易人未沖銷部位!$A$4:$O$499,10,FALSE)</f>
        <v>#N/A</v>
      </c>
      <c r="AA1857" s="40" t="e">
        <f>VLOOKUP($B1857,期貨大額交易人未沖銷部位!$A$4:$O$499,13,FALSE)</f>
        <v>#N/A</v>
      </c>
      <c r="AB1857" s="40" t="e">
        <f>VLOOKUP($B1857,期貨大額交易人未沖銷部位!$A$4:$O$499,14,FALSE)</f>
        <v>#N/A</v>
      </c>
      <c r="AC1857" s="40" t="e">
        <f>VLOOKUP($B1857,期貨大額交易人未沖銷部位!$A$4:$O$499,15,FALSE)</f>
        <v>#N/A</v>
      </c>
      <c r="AD1857" s="33" t="e">
        <f>VLOOKUP($B1857,三大美股走勢!$A$4:$J$495,4,FALSE)</f>
        <v>#N/A</v>
      </c>
      <c r="AE1857" s="33" t="e">
        <f>VLOOKUP($B1857,三大美股走勢!$A$4:$J$495,7,FALSE)</f>
        <v>#N/A</v>
      </c>
      <c r="AF1857" s="33" t="e">
        <f>VLOOKUP($B1857,三大美股走勢!$A$4:$J$495,10,FALSE)</f>
        <v>#N/A</v>
      </c>
    </row>
    <row r="1858" spans="2:32">
      <c r="B1858" s="32">
        <v>44637</v>
      </c>
      <c r="C1858" s="33" t="e">
        <f>VLOOKUP($B1858,大盤與近月台指!$A$4:$I$499,2,FALSE)</f>
        <v>#N/A</v>
      </c>
      <c r="D1858" s="34" t="e">
        <f>VLOOKUP($B1858,大盤與近月台指!$A$4:$I$499,3,FALSE)</f>
        <v>#N/A</v>
      </c>
      <c r="E1858" s="35" t="e">
        <f>VLOOKUP($B1858,大盤與近月台指!$A$4:$I$499,4,FALSE)</f>
        <v>#N/A</v>
      </c>
      <c r="F1858" s="33" t="e">
        <f>VLOOKUP($B1858,大盤與近月台指!$A$4:$I$499,5,FALSE)</f>
        <v>#N/A</v>
      </c>
      <c r="G1858" s="49" t="e">
        <f>VLOOKUP($B1858,三大法人買賣超!$A$4:$I$500,3,FALSE)</f>
        <v>#N/A</v>
      </c>
      <c r="H1858" s="34" t="e">
        <f>VLOOKUP($B1858,三大法人買賣超!$A$4:$I$500,5,FALSE)</f>
        <v>#N/A</v>
      </c>
      <c r="I1858" s="27" t="e">
        <f>VLOOKUP($B1858,三大法人買賣超!$A$4:$I$500,7,FALSE)</f>
        <v>#N/A</v>
      </c>
      <c r="J1858" s="27" t="e">
        <f>VLOOKUP($B1858,三大法人買賣超!$A$4:$I$500,9,FALSE)</f>
        <v>#N/A</v>
      </c>
      <c r="K1858" s="37">
        <f>新台幣匯率美元指數!B1859</f>
        <v>0</v>
      </c>
      <c r="L1858" s="38">
        <f>新台幣匯率美元指數!C1859</f>
        <v>0</v>
      </c>
      <c r="M1858" s="39">
        <f>新台幣匯率美元指數!D1859</f>
        <v>0</v>
      </c>
      <c r="N1858" s="27" t="e">
        <f>VLOOKUP($B1858,外資期貨未平倉口數!$A$4:$M$499,4,FALSE)</f>
        <v>#N/A</v>
      </c>
      <c r="O1858" s="27" t="e">
        <f>VLOOKUP($B1858,外資期貨未平倉口數!$A$4:$M$499,9,FALSE)</f>
        <v>#N/A</v>
      </c>
      <c r="P1858" s="27" t="e">
        <f>VLOOKUP($B1858,外資期貨未平倉口數!$A$4:$M$499,10,FALSE)</f>
        <v>#N/A</v>
      </c>
      <c r="Q1858" s="27" t="e">
        <f>VLOOKUP($B1858,外資期貨未平倉口數!$A$4:$M$499,11,FALSE)</f>
        <v>#N/A</v>
      </c>
      <c r="R1858" s="64" t="e">
        <f>VLOOKUP($B1858,選擇權未平倉餘額!$A$4:$I$500,6,FALSE)</f>
        <v>#N/A</v>
      </c>
      <c r="S1858" s="64" t="e">
        <f>VLOOKUP($B1858,選擇權未平倉餘額!$A$4:$I$500,7,FALSE)</f>
        <v>#N/A</v>
      </c>
      <c r="T1858" s="64" t="e">
        <f>VLOOKUP($B1858,選擇權未平倉餘額!$A$4:$I$500,8,FALSE)</f>
        <v>#N/A</v>
      </c>
      <c r="U1858" s="64" t="e">
        <f>VLOOKUP($B1858,選擇權未平倉餘額!$A$4:$I$500,9,FALSE)</f>
        <v>#N/A</v>
      </c>
      <c r="V1858" s="39" t="e">
        <f>VLOOKUP($B1858,臺指選擇權P_C_Ratios!$A$4:$C$500,3,FALSE)</f>
        <v>#N/A</v>
      </c>
      <c r="W1858" s="41" t="e">
        <f>VLOOKUP($B1858,散戶多空比!$A$6:$L$500,12,FALSE)</f>
        <v>#N/A</v>
      </c>
      <c r="X1858" s="40" t="e">
        <f>VLOOKUP($B1858,期貨大額交易人未沖銷部位!$A$4:$O$499,4,FALSE)</f>
        <v>#N/A</v>
      </c>
      <c r="Y1858" s="40" t="e">
        <f>VLOOKUP($B1858,期貨大額交易人未沖銷部位!$A$4:$O$499,7,FALSE)</f>
        <v>#N/A</v>
      </c>
      <c r="Z1858" s="40" t="e">
        <f>VLOOKUP($B1858,期貨大額交易人未沖銷部位!$A$4:$O$499,10,FALSE)</f>
        <v>#N/A</v>
      </c>
      <c r="AA1858" s="40" t="e">
        <f>VLOOKUP($B1858,期貨大額交易人未沖銷部位!$A$4:$O$499,13,FALSE)</f>
        <v>#N/A</v>
      </c>
      <c r="AB1858" s="40" t="e">
        <f>VLOOKUP($B1858,期貨大額交易人未沖銷部位!$A$4:$O$499,14,FALSE)</f>
        <v>#N/A</v>
      </c>
      <c r="AC1858" s="40" t="e">
        <f>VLOOKUP($B1858,期貨大額交易人未沖銷部位!$A$4:$O$499,15,FALSE)</f>
        <v>#N/A</v>
      </c>
      <c r="AD1858" s="33" t="e">
        <f>VLOOKUP($B1858,三大美股走勢!$A$4:$J$495,4,FALSE)</f>
        <v>#N/A</v>
      </c>
      <c r="AE1858" s="33" t="e">
        <f>VLOOKUP($B1858,三大美股走勢!$A$4:$J$495,7,FALSE)</f>
        <v>#N/A</v>
      </c>
      <c r="AF1858" s="33" t="e">
        <f>VLOOKUP($B1858,三大美股走勢!$A$4:$J$495,10,FALSE)</f>
        <v>#N/A</v>
      </c>
    </row>
    <row r="1859" spans="2:32">
      <c r="B1859" s="32">
        <v>44638</v>
      </c>
      <c r="C1859" s="33" t="e">
        <f>VLOOKUP($B1859,大盤與近月台指!$A$4:$I$499,2,FALSE)</f>
        <v>#N/A</v>
      </c>
      <c r="D1859" s="34" t="e">
        <f>VLOOKUP($B1859,大盤與近月台指!$A$4:$I$499,3,FALSE)</f>
        <v>#N/A</v>
      </c>
      <c r="E1859" s="35" t="e">
        <f>VLOOKUP($B1859,大盤與近月台指!$A$4:$I$499,4,FALSE)</f>
        <v>#N/A</v>
      </c>
      <c r="F1859" s="33" t="e">
        <f>VLOOKUP($B1859,大盤與近月台指!$A$4:$I$499,5,FALSE)</f>
        <v>#N/A</v>
      </c>
      <c r="G1859" s="49" t="e">
        <f>VLOOKUP($B1859,三大法人買賣超!$A$4:$I$500,3,FALSE)</f>
        <v>#N/A</v>
      </c>
      <c r="H1859" s="34" t="e">
        <f>VLOOKUP($B1859,三大法人買賣超!$A$4:$I$500,5,FALSE)</f>
        <v>#N/A</v>
      </c>
      <c r="I1859" s="27" t="e">
        <f>VLOOKUP($B1859,三大法人買賣超!$A$4:$I$500,7,FALSE)</f>
        <v>#N/A</v>
      </c>
      <c r="J1859" s="27" t="e">
        <f>VLOOKUP($B1859,三大法人買賣超!$A$4:$I$500,9,FALSE)</f>
        <v>#N/A</v>
      </c>
      <c r="K1859" s="37">
        <f>新台幣匯率美元指數!B1860</f>
        <v>0</v>
      </c>
      <c r="L1859" s="38">
        <f>新台幣匯率美元指數!C1860</f>
        <v>0</v>
      </c>
      <c r="M1859" s="39">
        <f>新台幣匯率美元指數!D1860</f>
        <v>0</v>
      </c>
      <c r="N1859" s="27" t="e">
        <f>VLOOKUP($B1859,外資期貨未平倉口數!$A$4:$M$499,4,FALSE)</f>
        <v>#N/A</v>
      </c>
      <c r="O1859" s="27" t="e">
        <f>VLOOKUP($B1859,外資期貨未平倉口數!$A$4:$M$499,9,FALSE)</f>
        <v>#N/A</v>
      </c>
      <c r="P1859" s="27" t="e">
        <f>VLOOKUP($B1859,外資期貨未平倉口數!$A$4:$M$499,10,FALSE)</f>
        <v>#N/A</v>
      </c>
      <c r="Q1859" s="27" t="e">
        <f>VLOOKUP($B1859,外資期貨未平倉口數!$A$4:$M$499,11,FALSE)</f>
        <v>#N/A</v>
      </c>
      <c r="R1859" s="64" t="e">
        <f>VLOOKUP($B1859,選擇權未平倉餘額!$A$4:$I$500,6,FALSE)</f>
        <v>#N/A</v>
      </c>
      <c r="S1859" s="64" t="e">
        <f>VLOOKUP($B1859,選擇權未平倉餘額!$A$4:$I$500,7,FALSE)</f>
        <v>#N/A</v>
      </c>
      <c r="T1859" s="64" t="e">
        <f>VLOOKUP($B1859,選擇權未平倉餘額!$A$4:$I$500,8,FALSE)</f>
        <v>#N/A</v>
      </c>
      <c r="U1859" s="64" t="e">
        <f>VLOOKUP($B1859,選擇權未平倉餘額!$A$4:$I$500,9,FALSE)</f>
        <v>#N/A</v>
      </c>
      <c r="V1859" s="39" t="e">
        <f>VLOOKUP($B1859,臺指選擇權P_C_Ratios!$A$4:$C$500,3,FALSE)</f>
        <v>#N/A</v>
      </c>
      <c r="W1859" s="41" t="e">
        <f>VLOOKUP($B1859,散戶多空比!$A$6:$L$500,12,FALSE)</f>
        <v>#N/A</v>
      </c>
      <c r="X1859" s="40" t="e">
        <f>VLOOKUP($B1859,期貨大額交易人未沖銷部位!$A$4:$O$499,4,FALSE)</f>
        <v>#N/A</v>
      </c>
      <c r="Y1859" s="40" t="e">
        <f>VLOOKUP($B1859,期貨大額交易人未沖銷部位!$A$4:$O$499,7,FALSE)</f>
        <v>#N/A</v>
      </c>
      <c r="Z1859" s="40" t="e">
        <f>VLOOKUP($B1859,期貨大額交易人未沖銷部位!$A$4:$O$499,10,FALSE)</f>
        <v>#N/A</v>
      </c>
      <c r="AA1859" s="40" t="e">
        <f>VLOOKUP($B1859,期貨大額交易人未沖銷部位!$A$4:$O$499,13,FALSE)</f>
        <v>#N/A</v>
      </c>
      <c r="AB1859" s="40" t="e">
        <f>VLOOKUP($B1859,期貨大額交易人未沖銷部位!$A$4:$O$499,14,FALSE)</f>
        <v>#N/A</v>
      </c>
      <c r="AC1859" s="40" t="e">
        <f>VLOOKUP($B1859,期貨大額交易人未沖銷部位!$A$4:$O$499,15,FALSE)</f>
        <v>#N/A</v>
      </c>
      <c r="AD1859" s="33" t="e">
        <f>VLOOKUP($B1859,三大美股走勢!$A$4:$J$495,4,FALSE)</f>
        <v>#N/A</v>
      </c>
      <c r="AE1859" s="33" t="e">
        <f>VLOOKUP($B1859,三大美股走勢!$A$4:$J$495,7,FALSE)</f>
        <v>#N/A</v>
      </c>
      <c r="AF1859" s="33" t="e">
        <f>VLOOKUP($B1859,三大美股走勢!$A$4:$J$495,10,FALSE)</f>
        <v>#N/A</v>
      </c>
    </row>
    <row r="1860" spans="2:32">
      <c r="B1860" s="32">
        <v>44639</v>
      </c>
      <c r="C1860" s="33" t="e">
        <f>VLOOKUP($B1860,大盤與近月台指!$A$4:$I$499,2,FALSE)</f>
        <v>#N/A</v>
      </c>
      <c r="D1860" s="34" t="e">
        <f>VLOOKUP($B1860,大盤與近月台指!$A$4:$I$499,3,FALSE)</f>
        <v>#N/A</v>
      </c>
      <c r="E1860" s="35" t="e">
        <f>VLOOKUP($B1860,大盤與近月台指!$A$4:$I$499,4,FALSE)</f>
        <v>#N/A</v>
      </c>
      <c r="F1860" s="33" t="e">
        <f>VLOOKUP($B1860,大盤與近月台指!$A$4:$I$499,5,FALSE)</f>
        <v>#N/A</v>
      </c>
      <c r="G1860" s="49" t="e">
        <f>VLOOKUP($B1860,三大法人買賣超!$A$4:$I$500,3,FALSE)</f>
        <v>#N/A</v>
      </c>
      <c r="H1860" s="34" t="e">
        <f>VLOOKUP($B1860,三大法人買賣超!$A$4:$I$500,5,FALSE)</f>
        <v>#N/A</v>
      </c>
      <c r="I1860" s="27" t="e">
        <f>VLOOKUP($B1860,三大法人買賣超!$A$4:$I$500,7,FALSE)</f>
        <v>#N/A</v>
      </c>
      <c r="J1860" s="27" t="e">
        <f>VLOOKUP($B1860,三大法人買賣超!$A$4:$I$500,9,FALSE)</f>
        <v>#N/A</v>
      </c>
      <c r="K1860" s="37">
        <f>新台幣匯率美元指數!B1861</f>
        <v>0</v>
      </c>
      <c r="L1860" s="38">
        <f>新台幣匯率美元指數!C1861</f>
        <v>0</v>
      </c>
      <c r="M1860" s="39">
        <f>新台幣匯率美元指數!D1861</f>
        <v>0</v>
      </c>
      <c r="N1860" s="27" t="e">
        <f>VLOOKUP($B1860,外資期貨未平倉口數!$A$4:$M$499,4,FALSE)</f>
        <v>#N/A</v>
      </c>
      <c r="O1860" s="27" t="e">
        <f>VLOOKUP($B1860,外資期貨未平倉口數!$A$4:$M$499,9,FALSE)</f>
        <v>#N/A</v>
      </c>
      <c r="P1860" s="27" t="e">
        <f>VLOOKUP($B1860,外資期貨未平倉口數!$A$4:$M$499,10,FALSE)</f>
        <v>#N/A</v>
      </c>
      <c r="Q1860" s="27" t="e">
        <f>VLOOKUP($B1860,外資期貨未平倉口數!$A$4:$M$499,11,FALSE)</f>
        <v>#N/A</v>
      </c>
      <c r="R1860" s="64" t="e">
        <f>VLOOKUP($B1860,選擇權未平倉餘額!$A$4:$I$500,6,FALSE)</f>
        <v>#N/A</v>
      </c>
      <c r="S1860" s="64" t="e">
        <f>VLOOKUP($B1860,選擇權未平倉餘額!$A$4:$I$500,7,FALSE)</f>
        <v>#N/A</v>
      </c>
      <c r="T1860" s="64" t="e">
        <f>VLOOKUP($B1860,選擇權未平倉餘額!$A$4:$I$500,8,FALSE)</f>
        <v>#N/A</v>
      </c>
      <c r="U1860" s="64" t="e">
        <f>VLOOKUP($B1860,選擇權未平倉餘額!$A$4:$I$500,9,FALSE)</f>
        <v>#N/A</v>
      </c>
      <c r="V1860" s="39" t="e">
        <f>VLOOKUP($B1860,臺指選擇權P_C_Ratios!$A$4:$C$500,3,FALSE)</f>
        <v>#N/A</v>
      </c>
      <c r="W1860" s="41" t="e">
        <f>VLOOKUP($B1860,散戶多空比!$A$6:$L$500,12,FALSE)</f>
        <v>#N/A</v>
      </c>
      <c r="X1860" s="40" t="e">
        <f>VLOOKUP($B1860,期貨大額交易人未沖銷部位!$A$4:$O$499,4,FALSE)</f>
        <v>#N/A</v>
      </c>
      <c r="Y1860" s="40" t="e">
        <f>VLOOKUP($B1860,期貨大額交易人未沖銷部位!$A$4:$O$499,7,FALSE)</f>
        <v>#N/A</v>
      </c>
      <c r="Z1860" s="40" t="e">
        <f>VLOOKUP($B1860,期貨大額交易人未沖銷部位!$A$4:$O$499,10,FALSE)</f>
        <v>#N/A</v>
      </c>
      <c r="AA1860" s="40" t="e">
        <f>VLOOKUP($B1860,期貨大額交易人未沖銷部位!$A$4:$O$499,13,FALSE)</f>
        <v>#N/A</v>
      </c>
      <c r="AB1860" s="40" t="e">
        <f>VLOOKUP($B1860,期貨大額交易人未沖銷部位!$A$4:$O$499,14,FALSE)</f>
        <v>#N/A</v>
      </c>
      <c r="AC1860" s="40" t="e">
        <f>VLOOKUP($B1860,期貨大額交易人未沖銷部位!$A$4:$O$499,15,FALSE)</f>
        <v>#N/A</v>
      </c>
      <c r="AD1860" s="33" t="e">
        <f>VLOOKUP($B1860,三大美股走勢!$A$4:$J$495,4,FALSE)</f>
        <v>#N/A</v>
      </c>
      <c r="AE1860" s="33" t="e">
        <f>VLOOKUP($B1860,三大美股走勢!$A$4:$J$495,7,FALSE)</f>
        <v>#N/A</v>
      </c>
      <c r="AF1860" s="33" t="e">
        <f>VLOOKUP($B1860,三大美股走勢!$A$4:$J$495,10,FALSE)</f>
        <v>#N/A</v>
      </c>
    </row>
    <row r="1861" spans="2:32">
      <c r="B1861" s="32">
        <v>44640</v>
      </c>
      <c r="C1861" s="33" t="e">
        <f>VLOOKUP($B1861,大盤與近月台指!$A$4:$I$499,2,FALSE)</f>
        <v>#N/A</v>
      </c>
      <c r="D1861" s="34" t="e">
        <f>VLOOKUP($B1861,大盤與近月台指!$A$4:$I$499,3,FALSE)</f>
        <v>#N/A</v>
      </c>
      <c r="E1861" s="35" t="e">
        <f>VLOOKUP($B1861,大盤與近月台指!$A$4:$I$499,4,FALSE)</f>
        <v>#N/A</v>
      </c>
      <c r="F1861" s="33" t="e">
        <f>VLOOKUP($B1861,大盤與近月台指!$A$4:$I$499,5,FALSE)</f>
        <v>#N/A</v>
      </c>
      <c r="G1861" s="49" t="e">
        <f>VLOOKUP($B1861,三大法人買賣超!$A$4:$I$500,3,FALSE)</f>
        <v>#N/A</v>
      </c>
      <c r="H1861" s="34" t="e">
        <f>VLOOKUP($B1861,三大法人買賣超!$A$4:$I$500,5,FALSE)</f>
        <v>#N/A</v>
      </c>
      <c r="I1861" s="27" t="e">
        <f>VLOOKUP($B1861,三大法人買賣超!$A$4:$I$500,7,FALSE)</f>
        <v>#N/A</v>
      </c>
      <c r="J1861" s="27" t="e">
        <f>VLOOKUP($B1861,三大法人買賣超!$A$4:$I$500,9,FALSE)</f>
        <v>#N/A</v>
      </c>
      <c r="K1861" s="37">
        <f>新台幣匯率美元指數!B1862</f>
        <v>0</v>
      </c>
      <c r="L1861" s="38">
        <f>新台幣匯率美元指數!C1862</f>
        <v>0</v>
      </c>
      <c r="M1861" s="39">
        <f>新台幣匯率美元指數!D1862</f>
        <v>0</v>
      </c>
      <c r="N1861" s="27" t="e">
        <f>VLOOKUP($B1861,外資期貨未平倉口數!$A$4:$M$499,4,FALSE)</f>
        <v>#N/A</v>
      </c>
      <c r="O1861" s="27" t="e">
        <f>VLOOKUP($B1861,外資期貨未平倉口數!$A$4:$M$499,9,FALSE)</f>
        <v>#N/A</v>
      </c>
      <c r="P1861" s="27" t="e">
        <f>VLOOKUP($B1861,外資期貨未平倉口數!$A$4:$M$499,10,FALSE)</f>
        <v>#N/A</v>
      </c>
      <c r="Q1861" s="27" t="e">
        <f>VLOOKUP($B1861,外資期貨未平倉口數!$A$4:$M$499,11,FALSE)</f>
        <v>#N/A</v>
      </c>
      <c r="R1861" s="64" t="e">
        <f>VLOOKUP($B1861,選擇權未平倉餘額!$A$4:$I$500,6,FALSE)</f>
        <v>#N/A</v>
      </c>
      <c r="S1861" s="64" t="e">
        <f>VLOOKUP($B1861,選擇權未平倉餘額!$A$4:$I$500,7,FALSE)</f>
        <v>#N/A</v>
      </c>
      <c r="T1861" s="64" t="e">
        <f>VLOOKUP($B1861,選擇權未平倉餘額!$A$4:$I$500,8,FALSE)</f>
        <v>#N/A</v>
      </c>
      <c r="U1861" s="64" t="e">
        <f>VLOOKUP($B1861,選擇權未平倉餘額!$A$4:$I$500,9,FALSE)</f>
        <v>#N/A</v>
      </c>
      <c r="V1861" s="39" t="e">
        <f>VLOOKUP($B1861,臺指選擇權P_C_Ratios!$A$4:$C$500,3,FALSE)</f>
        <v>#N/A</v>
      </c>
      <c r="W1861" s="41" t="e">
        <f>VLOOKUP($B1861,散戶多空比!$A$6:$L$500,12,FALSE)</f>
        <v>#N/A</v>
      </c>
      <c r="X1861" s="40" t="e">
        <f>VLOOKUP($B1861,期貨大額交易人未沖銷部位!$A$4:$O$499,4,FALSE)</f>
        <v>#N/A</v>
      </c>
      <c r="Y1861" s="40" t="e">
        <f>VLOOKUP($B1861,期貨大額交易人未沖銷部位!$A$4:$O$499,7,FALSE)</f>
        <v>#N/A</v>
      </c>
      <c r="Z1861" s="40" t="e">
        <f>VLOOKUP($B1861,期貨大額交易人未沖銷部位!$A$4:$O$499,10,FALSE)</f>
        <v>#N/A</v>
      </c>
      <c r="AA1861" s="40" t="e">
        <f>VLOOKUP($B1861,期貨大額交易人未沖銷部位!$A$4:$O$499,13,FALSE)</f>
        <v>#N/A</v>
      </c>
      <c r="AB1861" s="40" t="e">
        <f>VLOOKUP($B1861,期貨大額交易人未沖銷部位!$A$4:$O$499,14,FALSE)</f>
        <v>#N/A</v>
      </c>
      <c r="AC1861" s="40" t="e">
        <f>VLOOKUP($B1861,期貨大額交易人未沖銷部位!$A$4:$O$499,15,FALSE)</f>
        <v>#N/A</v>
      </c>
      <c r="AD1861" s="33" t="e">
        <f>VLOOKUP($B1861,三大美股走勢!$A$4:$J$495,4,FALSE)</f>
        <v>#N/A</v>
      </c>
      <c r="AE1861" s="33" t="e">
        <f>VLOOKUP($B1861,三大美股走勢!$A$4:$J$495,7,FALSE)</f>
        <v>#N/A</v>
      </c>
      <c r="AF1861" s="33" t="e">
        <f>VLOOKUP($B1861,三大美股走勢!$A$4:$J$495,10,FALSE)</f>
        <v>#N/A</v>
      </c>
    </row>
    <row r="1862" spans="2:32">
      <c r="B1862" s="32">
        <v>44641</v>
      </c>
      <c r="C1862" s="33" t="e">
        <f>VLOOKUP($B1862,大盤與近月台指!$A$4:$I$499,2,FALSE)</f>
        <v>#N/A</v>
      </c>
      <c r="D1862" s="34" t="e">
        <f>VLOOKUP($B1862,大盤與近月台指!$A$4:$I$499,3,FALSE)</f>
        <v>#N/A</v>
      </c>
      <c r="E1862" s="35" t="e">
        <f>VLOOKUP($B1862,大盤與近月台指!$A$4:$I$499,4,FALSE)</f>
        <v>#N/A</v>
      </c>
      <c r="F1862" s="33" t="e">
        <f>VLOOKUP($B1862,大盤與近月台指!$A$4:$I$499,5,FALSE)</f>
        <v>#N/A</v>
      </c>
      <c r="G1862" s="49" t="e">
        <f>VLOOKUP($B1862,三大法人買賣超!$A$4:$I$500,3,FALSE)</f>
        <v>#N/A</v>
      </c>
      <c r="H1862" s="34" t="e">
        <f>VLOOKUP($B1862,三大法人買賣超!$A$4:$I$500,5,FALSE)</f>
        <v>#N/A</v>
      </c>
      <c r="I1862" s="27" t="e">
        <f>VLOOKUP($B1862,三大法人買賣超!$A$4:$I$500,7,FALSE)</f>
        <v>#N/A</v>
      </c>
      <c r="J1862" s="27" t="e">
        <f>VLOOKUP($B1862,三大法人買賣超!$A$4:$I$500,9,FALSE)</f>
        <v>#N/A</v>
      </c>
      <c r="K1862" s="37">
        <f>新台幣匯率美元指數!B1863</f>
        <v>0</v>
      </c>
      <c r="L1862" s="38">
        <f>新台幣匯率美元指數!C1863</f>
        <v>0</v>
      </c>
      <c r="M1862" s="39">
        <f>新台幣匯率美元指數!D1863</f>
        <v>0</v>
      </c>
      <c r="N1862" s="27" t="e">
        <f>VLOOKUP($B1862,外資期貨未平倉口數!$A$4:$M$499,4,FALSE)</f>
        <v>#N/A</v>
      </c>
      <c r="O1862" s="27" t="e">
        <f>VLOOKUP($B1862,外資期貨未平倉口數!$A$4:$M$499,9,FALSE)</f>
        <v>#N/A</v>
      </c>
      <c r="P1862" s="27" t="e">
        <f>VLOOKUP($B1862,外資期貨未平倉口數!$A$4:$M$499,10,FALSE)</f>
        <v>#N/A</v>
      </c>
      <c r="Q1862" s="27" t="e">
        <f>VLOOKUP($B1862,外資期貨未平倉口數!$A$4:$M$499,11,FALSE)</f>
        <v>#N/A</v>
      </c>
      <c r="R1862" s="64" t="e">
        <f>VLOOKUP($B1862,選擇權未平倉餘額!$A$4:$I$500,6,FALSE)</f>
        <v>#N/A</v>
      </c>
      <c r="S1862" s="64" t="e">
        <f>VLOOKUP($B1862,選擇權未平倉餘額!$A$4:$I$500,7,FALSE)</f>
        <v>#N/A</v>
      </c>
      <c r="T1862" s="64" t="e">
        <f>VLOOKUP($B1862,選擇權未平倉餘額!$A$4:$I$500,8,FALSE)</f>
        <v>#N/A</v>
      </c>
      <c r="U1862" s="64" t="e">
        <f>VLOOKUP($B1862,選擇權未平倉餘額!$A$4:$I$500,9,FALSE)</f>
        <v>#N/A</v>
      </c>
      <c r="V1862" s="39" t="e">
        <f>VLOOKUP($B1862,臺指選擇權P_C_Ratios!$A$4:$C$500,3,FALSE)</f>
        <v>#N/A</v>
      </c>
      <c r="W1862" s="41" t="e">
        <f>VLOOKUP($B1862,散戶多空比!$A$6:$L$500,12,FALSE)</f>
        <v>#N/A</v>
      </c>
      <c r="X1862" s="40" t="e">
        <f>VLOOKUP($B1862,期貨大額交易人未沖銷部位!$A$4:$O$499,4,FALSE)</f>
        <v>#N/A</v>
      </c>
      <c r="Y1862" s="40" t="e">
        <f>VLOOKUP($B1862,期貨大額交易人未沖銷部位!$A$4:$O$499,7,FALSE)</f>
        <v>#N/A</v>
      </c>
      <c r="Z1862" s="40" t="e">
        <f>VLOOKUP($B1862,期貨大額交易人未沖銷部位!$A$4:$O$499,10,FALSE)</f>
        <v>#N/A</v>
      </c>
      <c r="AA1862" s="40" t="e">
        <f>VLOOKUP($B1862,期貨大額交易人未沖銷部位!$A$4:$O$499,13,FALSE)</f>
        <v>#N/A</v>
      </c>
      <c r="AB1862" s="40" t="e">
        <f>VLOOKUP($B1862,期貨大額交易人未沖銷部位!$A$4:$O$499,14,FALSE)</f>
        <v>#N/A</v>
      </c>
      <c r="AC1862" s="40" t="e">
        <f>VLOOKUP($B1862,期貨大額交易人未沖銷部位!$A$4:$O$499,15,FALSE)</f>
        <v>#N/A</v>
      </c>
      <c r="AD1862" s="33" t="e">
        <f>VLOOKUP($B1862,三大美股走勢!$A$4:$J$495,4,FALSE)</f>
        <v>#N/A</v>
      </c>
      <c r="AE1862" s="33" t="e">
        <f>VLOOKUP($B1862,三大美股走勢!$A$4:$J$495,7,FALSE)</f>
        <v>#N/A</v>
      </c>
      <c r="AF1862" s="33" t="e">
        <f>VLOOKUP($B1862,三大美股走勢!$A$4:$J$495,10,FALSE)</f>
        <v>#N/A</v>
      </c>
    </row>
    <row r="1863" spans="2:32">
      <c r="B1863" s="32">
        <v>44642</v>
      </c>
      <c r="C1863" s="33" t="e">
        <f>VLOOKUP($B1863,大盤與近月台指!$A$4:$I$499,2,FALSE)</f>
        <v>#N/A</v>
      </c>
      <c r="D1863" s="34" t="e">
        <f>VLOOKUP($B1863,大盤與近月台指!$A$4:$I$499,3,FALSE)</f>
        <v>#N/A</v>
      </c>
      <c r="E1863" s="35" t="e">
        <f>VLOOKUP($B1863,大盤與近月台指!$A$4:$I$499,4,FALSE)</f>
        <v>#N/A</v>
      </c>
      <c r="F1863" s="33" t="e">
        <f>VLOOKUP($B1863,大盤與近月台指!$A$4:$I$499,5,FALSE)</f>
        <v>#N/A</v>
      </c>
      <c r="G1863" s="49" t="e">
        <f>VLOOKUP($B1863,三大法人買賣超!$A$4:$I$500,3,FALSE)</f>
        <v>#N/A</v>
      </c>
      <c r="H1863" s="34" t="e">
        <f>VLOOKUP($B1863,三大法人買賣超!$A$4:$I$500,5,FALSE)</f>
        <v>#N/A</v>
      </c>
      <c r="I1863" s="27" t="e">
        <f>VLOOKUP($B1863,三大法人買賣超!$A$4:$I$500,7,FALSE)</f>
        <v>#N/A</v>
      </c>
      <c r="J1863" s="27" t="e">
        <f>VLOOKUP($B1863,三大法人買賣超!$A$4:$I$500,9,FALSE)</f>
        <v>#N/A</v>
      </c>
      <c r="K1863" s="37">
        <f>新台幣匯率美元指數!B1864</f>
        <v>0</v>
      </c>
      <c r="L1863" s="38">
        <f>新台幣匯率美元指數!C1864</f>
        <v>0</v>
      </c>
      <c r="M1863" s="39">
        <f>新台幣匯率美元指數!D1864</f>
        <v>0</v>
      </c>
      <c r="N1863" s="27" t="e">
        <f>VLOOKUP($B1863,外資期貨未平倉口數!$A$4:$M$499,4,FALSE)</f>
        <v>#N/A</v>
      </c>
      <c r="O1863" s="27" t="e">
        <f>VLOOKUP($B1863,外資期貨未平倉口數!$A$4:$M$499,9,FALSE)</f>
        <v>#N/A</v>
      </c>
      <c r="P1863" s="27" t="e">
        <f>VLOOKUP($B1863,外資期貨未平倉口數!$A$4:$M$499,10,FALSE)</f>
        <v>#N/A</v>
      </c>
      <c r="Q1863" s="27" t="e">
        <f>VLOOKUP($B1863,外資期貨未平倉口數!$A$4:$M$499,11,FALSE)</f>
        <v>#N/A</v>
      </c>
      <c r="R1863" s="64" t="e">
        <f>VLOOKUP($B1863,選擇權未平倉餘額!$A$4:$I$500,6,FALSE)</f>
        <v>#N/A</v>
      </c>
      <c r="S1863" s="64" t="e">
        <f>VLOOKUP($B1863,選擇權未平倉餘額!$A$4:$I$500,7,FALSE)</f>
        <v>#N/A</v>
      </c>
      <c r="T1863" s="64" t="e">
        <f>VLOOKUP($B1863,選擇權未平倉餘額!$A$4:$I$500,8,FALSE)</f>
        <v>#N/A</v>
      </c>
      <c r="U1863" s="64" t="e">
        <f>VLOOKUP($B1863,選擇權未平倉餘額!$A$4:$I$500,9,FALSE)</f>
        <v>#N/A</v>
      </c>
      <c r="V1863" s="39" t="e">
        <f>VLOOKUP($B1863,臺指選擇權P_C_Ratios!$A$4:$C$500,3,FALSE)</f>
        <v>#N/A</v>
      </c>
      <c r="W1863" s="41" t="e">
        <f>VLOOKUP($B1863,散戶多空比!$A$6:$L$500,12,FALSE)</f>
        <v>#N/A</v>
      </c>
      <c r="X1863" s="40" t="e">
        <f>VLOOKUP($B1863,期貨大額交易人未沖銷部位!$A$4:$O$499,4,FALSE)</f>
        <v>#N/A</v>
      </c>
      <c r="Y1863" s="40" t="e">
        <f>VLOOKUP($B1863,期貨大額交易人未沖銷部位!$A$4:$O$499,7,FALSE)</f>
        <v>#N/A</v>
      </c>
      <c r="Z1863" s="40" t="e">
        <f>VLOOKUP($B1863,期貨大額交易人未沖銷部位!$A$4:$O$499,10,FALSE)</f>
        <v>#N/A</v>
      </c>
      <c r="AA1863" s="40" t="e">
        <f>VLOOKUP($B1863,期貨大額交易人未沖銷部位!$A$4:$O$499,13,FALSE)</f>
        <v>#N/A</v>
      </c>
      <c r="AB1863" s="40" t="e">
        <f>VLOOKUP($B1863,期貨大額交易人未沖銷部位!$A$4:$O$499,14,FALSE)</f>
        <v>#N/A</v>
      </c>
      <c r="AC1863" s="40" t="e">
        <f>VLOOKUP($B1863,期貨大額交易人未沖銷部位!$A$4:$O$499,15,FALSE)</f>
        <v>#N/A</v>
      </c>
      <c r="AD1863" s="33" t="e">
        <f>VLOOKUP($B1863,三大美股走勢!$A$4:$J$495,4,FALSE)</f>
        <v>#N/A</v>
      </c>
      <c r="AE1863" s="33" t="e">
        <f>VLOOKUP($B1863,三大美股走勢!$A$4:$J$495,7,FALSE)</f>
        <v>#N/A</v>
      </c>
      <c r="AF1863" s="33" t="e">
        <f>VLOOKUP($B1863,三大美股走勢!$A$4:$J$495,10,FALSE)</f>
        <v>#N/A</v>
      </c>
    </row>
    <row r="1864" spans="2:32">
      <c r="B1864" s="32">
        <v>44643</v>
      </c>
      <c r="C1864" s="33" t="e">
        <f>VLOOKUP($B1864,大盤與近月台指!$A$4:$I$499,2,FALSE)</f>
        <v>#N/A</v>
      </c>
      <c r="D1864" s="34" t="e">
        <f>VLOOKUP($B1864,大盤與近月台指!$A$4:$I$499,3,FALSE)</f>
        <v>#N/A</v>
      </c>
      <c r="E1864" s="35" t="e">
        <f>VLOOKUP($B1864,大盤與近月台指!$A$4:$I$499,4,FALSE)</f>
        <v>#N/A</v>
      </c>
      <c r="F1864" s="33" t="e">
        <f>VLOOKUP($B1864,大盤與近月台指!$A$4:$I$499,5,FALSE)</f>
        <v>#N/A</v>
      </c>
      <c r="G1864" s="49" t="e">
        <f>VLOOKUP($B1864,三大法人買賣超!$A$4:$I$500,3,FALSE)</f>
        <v>#N/A</v>
      </c>
      <c r="H1864" s="34" t="e">
        <f>VLOOKUP($B1864,三大法人買賣超!$A$4:$I$500,5,FALSE)</f>
        <v>#N/A</v>
      </c>
      <c r="I1864" s="27" t="e">
        <f>VLOOKUP($B1864,三大法人買賣超!$A$4:$I$500,7,FALSE)</f>
        <v>#N/A</v>
      </c>
      <c r="J1864" s="27" t="e">
        <f>VLOOKUP($B1864,三大法人買賣超!$A$4:$I$500,9,FALSE)</f>
        <v>#N/A</v>
      </c>
      <c r="K1864" s="37">
        <f>新台幣匯率美元指數!B1865</f>
        <v>0</v>
      </c>
      <c r="L1864" s="38">
        <f>新台幣匯率美元指數!C1865</f>
        <v>0</v>
      </c>
      <c r="M1864" s="39">
        <f>新台幣匯率美元指數!D1865</f>
        <v>0</v>
      </c>
      <c r="N1864" s="27" t="e">
        <f>VLOOKUP($B1864,外資期貨未平倉口數!$A$4:$M$499,4,FALSE)</f>
        <v>#N/A</v>
      </c>
      <c r="O1864" s="27" t="e">
        <f>VLOOKUP($B1864,外資期貨未平倉口數!$A$4:$M$499,9,FALSE)</f>
        <v>#N/A</v>
      </c>
      <c r="P1864" s="27" t="e">
        <f>VLOOKUP($B1864,外資期貨未平倉口數!$A$4:$M$499,10,FALSE)</f>
        <v>#N/A</v>
      </c>
      <c r="Q1864" s="27" t="e">
        <f>VLOOKUP($B1864,外資期貨未平倉口數!$A$4:$M$499,11,FALSE)</f>
        <v>#N/A</v>
      </c>
      <c r="R1864" s="64" t="e">
        <f>VLOOKUP($B1864,選擇權未平倉餘額!$A$4:$I$500,6,FALSE)</f>
        <v>#N/A</v>
      </c>
      <c r="S1864" s="64" t="e">
        <f>VLOOKUP($B1864,選擇權未平倉餘額!$A$4:$I$500,7,FALSE)</f>
        <v>#N/A</v>
      </c>
      <c r="T1864" s="64" t="e">
        <f>VLOOKUP($B1864,選擇權未平倉餘額!$A$4:$I$500,8,FALSE)</f>
        <v>#N/A</v>
      </c>
      <c r="U1864" s="64" t="e">
        <f>VLOOKUP($B1864,選擇權未平倉餘額!$A$4:$I$500,9,FALSE)</f>
        <v>#N/A</v>
      </c>
      <c r="V1864" s="39" t="e">
        <f>VLOOKUP($B1864,臺指選擇權P_C_Ratios!$A$4:$C$500,3,FALSE)</f>
        <v>#N/A</v>
      </c>
      <c r="W1864" s="41" t="e">
        <f>VLOOKUP($B1864,散戶多空比!$A$6:$L$500,12,FALSE)</f>
        <v>#N/A</v>
      </c>
      <c r="X1864" s="40" t="e">
        <f>VLOOKUP($B1864,期貨大額交易人未沖銷部位!$A$4:$O$499,4,FALSE)</f>
        <v>#N/A</v>
      </c>
      <c r="Y1864" s="40" t="e">
        <f>VLOOKUP($B1864,期貨大額交易人未沖銷部位!$A$4:$O$499,7,FALSE)</f>
        <v>#N/A</v>
      </c>
      <c r="Z1864" s="40" t="e">
        <f>VLOOKUP($B1864,期貨大額交易人未沖銷部位!$A$4:$O$499,10,FALSE)</f>
        <v>#N/A</v>
      </c>
      <c r="AA1864" s="40" t="e">
        <f>VLOOKUP($B1864,期貨大額交易人未沖銷部位!$A$4:$O$499,13,FALSE)</f>
        <v>#N/A</v>
      </c>
      <c r="AB1864" s="40" t="e">
        <f>VLOOKUP($B1864,期貨大額交易人未沖銷部位!$A$4:$O$499,14,FALSE)</f>
        <v>#N/A</v>
      </c>
      <c r="AC1864" s="40" t="e">
        <f>VLOOKUP($B1864,期貨大額交易人未沖銷部位!$A$4:$O$499,15,FALSE)</f>
        <v>#N/A</v>
      </c>
      <c r="AD1864" s="33" t="e">
        <f>VLOOKUP($B1864,三大美股走勢!$A$4:$J$495,4,FALSE)</f>
        <v>#N/A</v>
      </c>
      <c r="AE1864" s="33" t="e">
        <f>VLOOKUP($B1864,三大美股走勢!$A$4:$J$495,7,FALSE)</f>
        <v>#N/A</v>
      </c>
      <c r="AF1864" s="33" t="e">
        <f>VLOOKUP($B1864,三大美股走勢!$A$4:$J$495,10,FALSE)</f>
        <v>#N/A</v>
      </c>
    </row>
    <row r="1865" spans="2:32">
      <c r="B1865" s="32">
        <v>44644</v>
      </c>
      <c r="C1865" s="33" t="e">
        <f>VLOOKUP($B1865,大盤與近月台指!$A$4:$I$499,2,FALSE)</f>
        <v>#N/A</v>
      </c>
      <c r="D1865" s="34" t="e">
        <f>VLOOKUP($B1865,大盤與近月台指!$A$4:$I$499,3,FALSE)</f>
        <v>#N/A</v>
      </c>
      <c r="E1865" s="35" t="e">
        <f>VLOOKUP($B1865,大盤與近月台指!$A$4:$I$499,4,FALSE)</f>
        <v>#N/A</v>
      </c>
      <c r="F1865" s="33" t="e">
        <f>VLOOKUP($B1865,大盤與近月台指!$A$4:$I$499,5,FALSE)</f>
        <v>#N/A</v>
      </c>
      <c r="G1865" s="49" t="e">
        <f>VLOOKUP($B1865,三大法人買賣超!$A$4:$I$500,3,FALSE)</f>
        <v>#N/A</v>
      </c>
      <c r="H1865" s="34" t="e">
        <f>VLOOKUP($B1865,三大法人買賣超!$A$4:$I$500,5,FALSE)</f>
        <v>#N/A</v>
      </c>
      <c r="I1865" s="27" t="e">
        <f>VLOOKUP($B1865,三大法人買賣超!$A$4:$I$500,7,FALSE)</f>
        <v>#N/A</v>
      </c>
      <c r="J1865" s="27" t="e">
        <f>VLOOKUP($B1865,三大法人買賣超!$A$4:$I$500,9,FALSE)</f>
        <v>#N/A</v>
      </c>
      <c r="K1865" s="37">
        <f>新台幣匯率美元指數!B1866</f>
        <v>0</v>
      </c>
      <c r="L1865" s="38">
        <f>新台幣匯率美元指數!C1866</f>
        <v>0</v>
      </c>
      <c r="M1865" s="39">
        <f>新台幣匯率美元指數!D1866</f>
        <v>0</v>
      </c>
      <c r="N1865" s="27" t="e">
        <f>VLOOKUP($B1865,外資期貨未平倉口數!$A$4:$M$499,4,FALSE)</f>
        <v>#N/A</v>
      </c>
      <c r="O1865" s="27" t="e">
        <f>VLOOKUP($B1865,外資期貨未平倉口數!$A$4:$M$499,9,FALSE)</f>
        <v>#N/A</v>
      </c>
      <c r="P1865" s="27" t="e">
        <f>VLOOKUP($B1865,外資期貨未平倉口數!$A$4:$M$499,10,FALSE)</f>
        <v>#N/A</v>
      </c>
      <c r="Q1865" s="27" t="e">
        <f>VLOOKUP($B1865,外資期貨未平倉口數!$A$4:$M$499,11,FALSE)</f>
        <v>#N/A</v>
      </c>
      <c r="R1865" s="64" t="e">
        <f>VLOOKUP($B1865,選擇權未平倉餘額!$A$4:$I$500,6,FALSE)</f>
        <v>#N/A</v>
      </c>
      <c r="S1865" s="64" t="e">
        <f>VLOOKUP($B1865,選擇權未平倉餘額!$A$4:$I$500,7,FALSE)</f>
        <v>#N/A</v>
      </c>
      <c r="T1865" s="64" t="e">
        <f>VLOOKUP($B1865,選擇權未平倉餘額!$A$4:$I$500,8,FALSE)</f>
        <v>#N/A</v>
      </c>
      <c r="U1865" s="64" t="e">
        <f>VLOOKUP($B1865,選擇權未平倉餘額!$A$4:$I$500,9,FALSE)</f>
        <v>#N/A</v>
      </c>
      <c r="V1865" s="39" t="e">
        <f>VLOOKUP($B1865,臺指選擇權P_C_Ratios!$A$4:$C$500,3,FALSE)</f>
        <v>#N/A</v>
      </c>
      <c r="W1865" s="41" t="e">
        <f>VLOOKUP($B1865,散戶多空比!$A$6:$L$500,12,FALSE)</f>
        <v>#N/A</v>
      </c>
      <c r="X1865" s="40" t="e">
        <f>VLOOKUP($B1865,期貨大額交易人未沖銷部位!$A$4:$O$499,4,FALSE)</f>
        <v>#N/A</v>
      </c>
      <c r="Y1865" s="40" t="e">
        <f>VLOOKUP($B1865,期貨大額交易人未沖銷部位!$A$4:$O$499,7,FALSE)</f>
        <v>#N/A</v>
      </c>
      <c r="Z1865" s="40" t="e">
        <f>VLOOKUP($B1865,期貨大額交易人未沖銷部位!$A$4:$O$499,10,FALSE)</f>
        <v>#N/A</v>
      </c>
      <c r="AA1865" s="40" t="e">
        <f>VLOOKUP($B1865,期貨大額交易人未沖銷部位!$A$4:$O$499,13,FALSE)</f>
        <v>#N/A</v>
      </c>
      <c r="AB1865" s="40" t="e">
        <f>VLOOKUP($B1865,期貨大額交易人未沖銷部位!$A$4:$O$499,14,FALSE)</f>
        <v>#N/A</v>
      </c>
      <c r="AC1865" s="40" t="e">
        <f>VLOOKUP($B1865,期貨大額交易人未沖銷部位!$A$4:$O$499,15,FALSE)</f>
        <v>#N/A</v>
      </c>
      <c r="AD1865" s="33" t="e">
        <f>VLOOKUP($B1865,三大美股走勢!$A$4:$J$495,4,FALSE)</f>
        <v>#N/A</v>
      </c>
      <c r="AE1865" s="33" t="e">
        <f>VLOOKUP($B1865,三大美股走勢!$A$4:$J$495,7,FALSE)</f>
        <v>#N/A</v>
      </c>
      <c r="AF1865" s="33" t="e">
        <f>VLOOKUP($B1865,三大美股走勢!$A$4:$J$495,10,FALSE)</f>
        <v>#N/A</v>
      </c>
    </row>
    <row r="1866" spans="2:32">
      <c r="B1866" s="32">
        <v>44645</v>
      </c>
      <c r="C1866" s="33" t="e">
        <f>VLOOKUP($B1866,大盤與近月台指!$A$4:$I$499,2,FALSE)</f>
        <v>#N/A</v>
      </c>
      <c r="D1866" s="34" t="e">
        <f>VLOOKUP($B1866,大盤與近月台指!$A$4:$I$499,3,FALSE)</f>
        <v>#N/A</v>
      </c>
      <c r="E1866" s="35" t="e">
        <f>VLOOKUP($B1866,大盤與近月台指!$A$4:$I$499,4,FALSE)</f>
        <v>#N/A</v>
      </c>
      <c r="F1866" s="33" t="e">
        <f>VLOOKUP($B1866,大盤與近月台指!$A$4:$I$499,5,FALSE)</f>
        <v>#N/A</v>
      </c>
      <c r="G1866" s="49" t="e">
        <f>VLOOKUP($B1866,三大法人買賣超!$A$4:$I$500,3,FALSE)</f>
        <v>#N/A</v>
      </c>
      <c r="H1866" s="34" t="e">
        <f>VLOOKUP($B1866,三大法人買賣超!$A$4:$I$500,5,FALSE)</f>
        <v>#N/A</v>
      </c>
      <c r="I1866" s="27" t="e">
        <f>VLOOKUP($B1866,三大法人買賣超!$A$4:$I$500,7,FALSE)</f>
        <v>#N/A</v>
      </c>
      <c r="J1866" s="27" t="e">
        <f>VLOOKUP($B1866,三大法人買賣超!$A$4:$I$500,9,FALSE)</f>
        <v>#N/A</v>
      </c>
      <c r="K1866" s="37">
        <f>新台幣匯率美元指數!B1867</f>
        <v>0</v>
      </c>
      <c r="L1866" s="38">
        <f>新台幣匯率美元指數!C1867</f>
        <v>0</v>
      </c>
      <c r="M1866" s="39">
        <f>新台幣匯率美元指數!D1867</f>
        <v>0</v>
      </c>
      <c r="N1866" s="27" t="e">
        <f>VLOOKUP($B1866,外資期貨未平倉口數!$A$4:$M$499,4,FALSE)</f>
        <v>#N/A</v>
      </c>
      <c r="O1866" s="27" t="e">
        <f>VLOOKUP($B1866,外資期貨未平倉口數!$A$4:$M$499,9,FALSE)</f>
        <v>#N/A</v>
      </c>
      <c r="P1866" s="27" t="e">
        <f>VLOOKUP($B1866,外資期貨未平倉口數!$A$4:$M$499,10,FALSE)</f>
        <v>#N/A</v>
      </c>
      <c r="Q1866" s="27" t="e">
        <f>VLOOKUP($B1866,外資期貨未平倉口數!$A$4:$M$499,11,FALSE)</f>
        <v>#N/A</v>
      </c>
      <c r="R1866" s="64" t="e">
        <f>VLOOKUP($B1866,選擇權未平倉餘額!$A$4:$I$500,6,FALSE)</f>
        <v>#N/A</v>
      </c>
      <c r="S1866" s="64" t="e">
        <f>VLOOKUP($B1866,選擇權未平倉餘額!$A$4:$I$500,7,FALSE)</f>
        <v>#N/A</v>
      </c>
      <c r="T1866" s="64" t="e">
        <f>VLOOKUP($B1866,選擇權未平倉餘額!$A$4:$I$500,8,FALSE)</f>
        <v>#N/A</v>
      </c>
      <c r="U1866" s="64" t="e">
        <f>VLOOKUP($B1866,選擇權未平倉餘額!$A$4:$I$500,9,FALSE)</f>
        <v>#N/A</v>
      </c>
      <c r="V1866" s="39" t="e">
        <f>VLOOKUP($B1866,臺指選擇權P_C_Ratios!$A$4:$C$500,3,FALSE)</f>
        <v>#N/A</v>
      </c>
      <c r="W1866" s="41" t="e">
        <f>VLOOKUP($B1866,散戶多空比!$A$6:$L$500,12,FALSE)</f>
        <v>#N/A</v>
      </c>
      <c r="X1866" s="40" t="e">
        <f>VLOOKUP($B1866,期貨大額交易人未沖銷部位!$A$4:$O$499,4,FALSE)</f>
        <v>#N/A</v>
      </c>
      <c r="Y1866" s="40" t="e">
        <f>VLOOKUP($B1866,期貨大額交易人未沖銷部位!$A$4:$O$499,7,FALSE)</f>
        <v>#N/A</v>
      </c>
      <c r="Z1866" s="40" t="e">
        <f>VLOOKUP($B1866,期貨大額交易人未沖銷部位!$A$4:$O$499,10,FALSE)</f>
        <v>#N/A</v>
      </c>
      <c r="AA1866" s="40" t="e">
        <f>VLOOKUP($B1866,期貨大額交易人未沖銷部位!$A$4:$O$499,13,FALSE)</f>
        <v>#N/A</v>
      </c>
      <c r="AB1866" s="40" t="e">
        <f>VLOOKUP($B1866,期貨大額交易人未沖銷部位!$A$4:$O$499,14,FALSE)</f>
        <v>#N/A</v>
      </c>
      <c r="AC1866" s="40" t="e">
        <f>VLOOKUP($B1866,期貨大額交易人未沖銷部位!$A$4:$O$499,15,FALSE)</f>
        <v>#N/A</v>
      </c>
      <c r="AD1866" s="33" t="e">
        <f>VLOOKUP($B1866,三大美股走勢!$A$4:$J$495,4,FALSE)</f>
        <v>#N/A</v>
      </c>
      <c r="AE1866" s="33" t="e">
        <f>VLOOKUP($B1866,三大美股走勢!$A$4:$J$495,7,FALSE)</f>
        <v>#N/A</v>
      </c>
      <c r="AF1866" s="33" t="e">
        <f>VLOOKUP($B1866,三大美股走勢!$A$4:$J$495,10,FALSE)</f>
        <v>#N/A</v>
      </c>
    </row>
    <row r="1867" spans="2:32">
      <c r="B1867" s="32">
        <v>44646</v>
      </c>
      <c r="C1867" s="33" t="e">
        <f>VLOOKUP($B1867,大盤與近月台指!$A$4:$I$499,2,FALSE)</f>
        <v>#N/A</v>
      </c>
      <c r="D1867" s="34" t="e">
        <f>VLOOKUP($B1867,大盤與近月台指!$A$4:$I$499,3,FALSE)</f>
        <v>#N/A</v>
      </c>
      <c r="E1867" s="35" t="e">
        <f>VLOOKUP($B1867,大盤與近月台指!$A$4:$I$499,4,FALSE)</f>
        <v>#N/A</v>
      </c>
      <c r="F1867" s="33" t="e">
        <f>VLOOKUP($B1867,大盤與近月台指!$A$4:$I$499,5,FALSE)</f>
        <v>#N/A</v>
      </c>
      <c r="G1867" s="49" t="e">
        <f>VLOOKUP($B1867,三大法人買賣超!$A$4:$I$500,3,FALSE)</f>
        <v>#N/A</v>
      </c>
      <c r="H1867" s="34" t="e">
        <f>VLOOKUP($B1867,三大法人買賣超!$A$4:$I$500,5,FALSE)</f>
        <v>#N/A</v>
      </c>
      <c r="I1867" s="27" t="e">
        <f>VLOOKUP($B1867,三大法人買賣超!$A$4:$I$500,7,FALSE)</f>
        <v>#N/A</v>
      </c>
      <c r="J1867" s="27" t="e">
        <f>VLOOKUP($B1867,三大法人買賣超!$A$4:$I$500,9,FALSE)</f>
        <v>#N/A</v>
      </c>
      <c r="K1867" s="37">
        <f>新台幣匯率美元指數!B1868</f>
        <v>0</v>
      </c>
      <c r="L1867" s="38">
        <f>新台幣匯率美元指數!C1868</f>
        <v>0</v>
      </c>
      <c r="M1867" s="39">
        <f>新台幣匯率美元指數!D1868</f>
        <v>0</v>
      </c>
      <c r="N1867" s="27" t="e">
        <f>VLOOKUP($B1867,外資期貨未平倉口數!$A$4:$M$499,4,FALSE)</f>
        <v>#N/A</v>
      </c>
      <c r="O1867" s="27" t="e">
        <f>VLOOKUP($B1867,外資期貨未平倉口數!$A$4:$M$499,9,FALSE)</f>
        <v>#N/A</v>
      </c>
      <c r="P1867" s="27" t="e">
        <f>VLOOKUP($B1867,外資期貨未平倉口數!$A$4:$M$499,10,FALSE)</f>
        <v>#N/A</v>
      </c>
      <c r="Q1867" s="27" t="e">
        <f>VLOOKUP($B1867,外資期貨未平倉口數!$A$4:$M$499,11,FALSE)</f>
        <v>#N/A</v>
      </c>
      <c r="R1867" s="64" t="e">
        <f>VLOOKUP($B1867,選擇權未平倉餘額!$A$4:$I$500,6,FALSE)</f>
        <v>#N/A</v>
      </c>
      <c r="S1867" s="64" t="e">
        <f>VLOOKUP($B1867,選擇權未平倉餘額!$A$4:$I$500,7,FALSE)</f>
        <v>#N/A</v>
      </c>
      <c r="T1867" s="64" t="e">
        <f>VLOOKUP($B1867,選擇權未平倉餘額!$A$4:$I$500,8,FALSE)</f>
        <v>#N/A</v>
      </c>
      <c r="U1867" s="64" t="e">
        <f>VLOOKUP($B1867,選擇權未平倉餘額!$A$4:$I$500,9,FALSE)</f>
        <v>#N/A</v>
      </c>
      <c r="V1867" s="39" t="e">
        <f>VLOOKUP($B1867,臺指選擇權P_C_Ratios!$A$4:$C$500,3,FALSE)</f>
        <v>#N/A</v>
      </c>
      <c r="W1867" s="41" t="e">
        <f>VLOOKUP($B1867,散戶多空比!$A$6:$L$500,12,FALSE)</f>
        <v>#N/A</v>
      </c>
      <c r="X1867" s="40" t="e">
        <f>VLOOKUP($B1867,期貨大額交易人未沖銷部位!$A$4:$O$499,4,FALSE)</f>
        <v>#N/A</v>
      </c>
      <c r="Y1867" s="40" t="e">
        <f>VLOOKUP($B1867,期貨大額交易人未沖銷部位!$A$4:$O$499,7,FALSE)</f>
        <v>#N/A</v>
      </c>
      <c r="Z1867" s="40" t="e">
        <f>VLOOKUP($B1867,期貨大額交易人未沖銷部位!$A$4:$O$499,10,FALSE)</f>
        <v>#N/A</v>
      </c>
      <c r="AA1867" s="40" t="e">
        <f>VLOOKUP($B1867,期貨大額交易人未沖銷部位!$A$4:$O$499,13,FALSE)</f>
        <v>#N/A</v>
      </c>
      <c r="AB1867" s="40" t="e">
        <f>VLOOKUP($B1867,期貨大額交易人未沖銷部位!$A$4:$O$499,14,FALSE)</f>
        <v>#N/A</v>
      </c>
      <c r="AC1867" s="40" t="e">
        <f>VLOOKUP($B1867,期貨大額交易人未沖銷部位!$A$4:$O$499,15,FALSE)</f>
        <v>#N/A</v>
      </c>
      <c r="AD1867" s="33" t="e">
        <f>VLOOKUP($B1867,三大美股走勢!$A$4:$J$495,4,FALSE)</f>
        <v>#N/A</v>
      </c>
      <c r="AE1867" s="33" t="e">
        <f>VLOOKUP($B1867,三大美股走勢!$A$4:$J$495,7,FALSE)</f>
        <v>#N/A</v>
      </c>
      <c r="AF1867" s="33" t="e">
        <f>VLOOKUP($B1867,三大美股走勢!$A$4:$J$495,10,FALSE)</f>
        <v>#N/A</v>
      </c>
    </row>
    <row r="1868" spans="2:32">
      <c r="B1868" s="32">
        <v>44647</v>
      </c>
      <c r="C1868" s="33" t="e">
        <f>VLOOKUP($B1868,大盤與近月台指!$A$4:$I$499,2,FALSE)</f>
        <v>#N/A</v>
      </c>
      <c r="D1868" s="34" t="e">
        <f>VLOOKUP($B1868,大盤與近月台指!$A$4:$I$499,3,FALSE)</f>
        <v>#N/A</v>
      </c>
      <c r="E1868" s="35" t="e">
        <f>VLOOKUP($B1868,大盤與近月台指!$A$4:$I$499,4,FALSE)</f>
        <v>#N/A</v>
      </c>
      <c r="F1868" s="33" t="e">
        <f>VLOOKUP($B1868,大盤與近月台指!$A$4:$I$499,5,FALSE)</f>
        <v>#N/A</v>
      </c>
      <c r="G1868" s="49" t="e">
        <f>VLOOKUP($B1868,三大法人買賣超!$A$4:$I$500,3,FALSE)</f>
        <v>#N/A</v>
      </c>
      <c r="H1868" s="34" t="e">
        <f>VLOOKUP($B1868,三大法人買賣超!$A$4:$I$500,5,FALSE)</f>
        <v>#N/A</v>
      </c>
      <c r="I1868" s="27" t="e">
        <f>VLOOKUP($B1868,三大法人買賣超!$A$4:$I$500,7,FALSE)</f>
        <v>#N/A</v>
      </c>
      <c r="J1868" s="27" t="e">
        <f>VLOOKUP($B1868,三大法人買賣超!$A$4:$I$500,9,FALSE)</f>
        <v>#N/A</v>
      </c>
      <c r="K1868" s="37">
        <f>新台幣匯率美元指數!B1869</f>
        <v>0</v>
      </c>
      <c r="L1868" s="38">
        <f>新台幣匯率美元指數!C1869</f>
        <v>0</v>
      </c>
      <c r="M1868" s="39">
        <f>新台幣匯率美元指數!D1869</f>
        <v>0</v>
      </c>
      <c r="N1868" s="27" t="e">
        <f>VLOOKUP($B1868,外資期貨未平倉口數!$A$4:$M$499,4,FALSE)</f>
        <v>#N/A</v>
      </c>
      <c r="O1868" s="27" t="e">
        <f>VLOOKUP($B1868,外資期貨未平倉口數!$A$4:$M$499,9,FALSE)</f>
        <v>#N/A</v>
      </c>
      <c r="P1868" s="27" t="e">
        <f>VLOOKUP($B1868,外資期貨未平倉口數!$A$4:$M$499,10,FALSE)</f>
        <v>#N/A</v>
      </c>
      <c r="Q1868" s="27" t="e">
        <f>VLOOKUP($B1868,外資期貨未平倉口數!$A$4:$M$499,11,FALSE)</f>
        <v>#N/A</v>
      </c>
      <c r="R1868" s="64" t="e">
        <f>VLOOKUP($B1868,選擇權未平倉餘額!$A$4:$I$500,6,FALSE)</f>
        <v>#N/A</v>
      </c>
      <c r="S1868" s="64" t="e">
        <f>VLOOKUP($B1868,選擇權未平倉餘額!$A$4:$I$500,7,FALSE)</f>
        <v>#N/A</v>
      </c>
      <c r="T1868" s="64" t="e">
        <f>VLOOKUP($B1868,選擇權未平倉餘額!$A$4:$I$500,8,FALSE)</f>
        <v>#N/A</v>
      </c>
      <c r="U1868" s="64" t="e">
        <f>VLOOKUP($B1868,選擇權未平倉餘額!$A$4:$I$500,9,FALSE)</f>
        <v>#N/A</v>
      </c>
      <c r="V1868" s="39" t="e">
        <f>VLOOKUP($B1868,臺指選擇權P_C_Ratios!$A$4:$C$500,3,FALSE)</f>
        <v>#N/A</v>
      </c>
      <c r="W1868" s="41" t="e">
        <f>VLOOKUP($B1868,散戶多空比!$A$6:$L$500,12,FALSE)</f>
        <v>#N/A</v>
      </c>
      <c r="X1868" s="40" t="e">
        <f>VLOOKUP($B1868,期貨大額交易人未沖銷部位!$A$4:$O$499,4,FALSE)</f>
        <v>#N/A</v>
      </c>
      <c r="Y1868" s="40" t="e">
        <f>VLOOKUP($B1868,期貨大額交易人未沖銷部位!$A$4:$O$499,7,FALSE)</f>
        <v>#N/A</v>
      </c>
      <c r="Z1868" s="40" t="e">
        <f>VLOOKUP($B1868,期貨大額交易人未沖銷部位!$A$4:$O$499,10,FALSE)</f>
        <v>#N/A</v>
      </c>
      <c r="AA1868" s="40" t="e">
        <f>VLOOKUP($B1868,期貨大額交易人未沖銷部位!$A$4:$O$499,13,FALSE)</f>
        <v>#N/A</v>
      </c>
      <c r="AB1868" s="40" t="e">
        <f>VLOOKUP($B1868,期貨大額交易人未沖銷部位!$A$4:$O$499,14,FALSE)</f>
        <v>#N/A</v>
      </c>
      <c r="AC1868" s="40" t="e">
        <f>VLOOKUP($B1868,期貨大額交易人未沖銷部位!$A$4:$O$499,15,FALSE)</f>
        <v>#N/A</v>
      </c>
      <c r="AD1868" s="33" t="e">
        <f>VLOOKUP($B1868,三大美股走勢!$A$4:$J$495,4,FALSE)</f>
        <v>#N/A</v>
      </c>
      <c r="AE1868" s="33" t="e">
        <f>VLOOKUP($B1868,三大美股走勢!$A$4:$J$495,7,FALSE)</f>
        <v>#N/A</v>
      </c>
      <c r="AF1868" s="33" t="e">
        <f>VLOOKUP($B1868,三大美股走勢!$A$4:$J$495,10,FALSE)</f>
        <v>#N/A</v>
      </c>
    </row>
    <row r="1869" spans="2:32">
      <c r="B1869" s="32">
        <v>44648</v>
      </c>
      <c r="C1869" s="33" t="e">
        <f>VLOOKUP($B1869,大盤與近月台指!$A$4:$I$499,2,FALSE)</f>
        <v>#N/A</v>
      </c>
      <c r="D1869" s="34" t="e">
        <f>VLOOKUP($B1869,大盤與近月台指!$A$4:$I$499,3,FALSE)</f>
        <v>#N/A</v>
      </c>
      <c r="E1869" s="35" t="e">
        <f>VLOOKUP($B1869,大盤與近月台指!$A$4:$I$499,4,FALSE)</f>
        <v>#N/A</v>
      </c>
      <c r="F1869" s="33" t="e">
        <f>VLOOKUP($B1869,大盤與近月台指!$A$4:$I$499,5,FALSE)</f>
        <v>#N/A</v>
      </c>
      <c r="G1869" s="49" t="e">
        <f>VLOOKUP($B1869,三大法人買賣超!$A$4:$I$500,3,FALSE)</f>
        <v>#N/A</v>
      </c>
      <c r="H1869" s="34" t="e">
        <f>VLOOKUP($B1869,三大法人買賣超!$A$4:$I$500,5,FALSE)</f>
        <v>#N/A</v>
      </c>
      <c r="I1869" s="27" t="e">
        <f>VLOOKUP($B1869,三大法人買賣超!$A$4:$I$500,7,FALSE)</f>
        <v>#N/A</v>
      </c>
      <c r="J1869" s="27" t="e">
        <f>VLOOKUP($B1869,三大法人買賣超!$A$4:$I$500,9,FALSE)</f>
        <v>#N/A</v>
      </c>
      <c r="K1869" s="37">
        <f>新台幣匯率美元指數!B1870</f>
        <v>0</v>
      </c>
      <c r="L1869" s="38">
        <f>新台幣匯率美元指數!C1870</f>
        <v>0</v>
      </c>
      <c r="M1869" s="39">
        <f>新台幣匯率美元指數!D1870</f>
        <v>0</v>
      </c>
      <c r="N1869" s="27" t="e">
        <f>VLOOKUP($B1869,外資期貨未平倉口數!$A$4:$M$499,4,FALSE)</f>
        <v>#N/A</v>
      </c>
      <c r="O1869" s="27" t="e">
        <f>VLOOKUP($B1869,外資期貨未平倉口數!$A$4:$M$499,9,FALSE)</f>
        <v>#N/A</v>
      </c>
      <c r="P1869" s="27" t="e">
        <f>VLOOKUP($B1869,外資期貨未平倉口數!$A$4:$M$499,10,FALSE)</f>
        <v>#N/A</v>
      </c>
      <c r="Q1869" s="27" t="e">
        <f>VLOOKUP($B1869,外資期貨未平倉口數!$A$4:$M$499,11,FALSE)</f>
        <v>#N/A</v>
      </c>
      <c r="R1869" s="64" t="e">
        <f>VLOOKUP($B1869,選擇權未平倉餘額!$A$4:$I$500,6,FALSE)</f>
        <v>#N/A</v>
      </c>
      <c r="S1869" s="64" t="e">
        <f>VLOOKUP($B1869,選擇權未平倉餘額!$A$4:$I$500,7,FALSE)</f>
        <v>#N/A</v>
      </c>
      <c r="T1869" s="64" t="e">
        <f>VLOOKUP($B1869,選擇權未平倉餘額!$A$4:$I$500,8,FALSE)</f>
        <v>#N/A</v>
      </c>
      <c r="U1869" s="64" t="e">
        <f>VLOOKUP($B1869,選擇權未平倉餘額!$A$4:$I$500,9,FALSE)</f>
        <v>#N/A</v>
      </c>
      <c r="V1869" s="39" t="e">
        <f>VLOOKUP($B1869,臺指選擇權P_C_Ratios!$A$4:$C$500,3,FALSE)</f>
        <v>#N/A</v>
      </c>
      <c r="W1869" s="41" t="e">
        <f>VLOOKUP($B1869,散戶多空比!$A$6:$L$500,12,FALSE)</f>
        <v>#N/A</v>
      </c>
      <c r="X1869" s="40" t="e">
        <f>VLOOKUP($B1869,期貨大額交易人未沖銷部位!$A$4:$O$499,4,FALSE)</f>
        <v>#N/A</v>
      </c>
      <c r="Y1869" s="40" t="e">
        <f>VLOOKUP($B1869,期貨大額交易人未沖銷部位!$A$4:$O$499,7,FALSE)</f>
        <v>#N/A</v>
      </c>
      <c r="Z1869" s="40" t="e">
        <f>VLOOKUP($B1869,期貨大額交易人未沖銷部位!$A$4:$O$499,10,FALSE)</f>
        <v>#N/A</v>
      </c>
      <c r="AA1869" s="40" t="e">
        <f>VLOOKUP($B1869,期貨大額交易人未沖銷部位!$A$4:$O$499,13,FALSE)</f>
        <v>#N/A</v>
      </c>
      <c r="AB1869" s="40" t="e">
        <f>VLOOKUP($B1869,期貨大額交易人未沖銷部位!$A$4:$O$499,14,FALSE)</f>
        <v>#N/A</v>
      </c>
      <c r="AC1869" s="40" t="e">
        <f>VLOOKUP($B1869,期貨大額交易人未沖銷部位!$A$4:$O$499,15,FALSE)</f>
        <v>#N/A</v>
      </c>
      <c r="AD1869" s="33" t="e">
        <f>VLOOKUP($B1869,三大美股走勢!$A$4:$J$495,4,FALSE)</f>
        <v>#N/A</v>
      </c>
      <c r="AE1869" s="33" t="e">
        <f>VLOOKUP($B1869,三大美股走勢!$A$4:$J$495,7,FALSE)</f>
        <v>#N/A</v>
      </c>
      <c r="AF1869" s="33" t="e">
        <f>VLOOKUP($B1869,三大美股走勢!$A$4:$J$495,10,FALSE)</f>
        <v>#N/A</v>
      </c>
    </row>
    <row r="1870" spans="2:32">
      <c r="B1870" s="32">
        <v>44649</v>
      </c>
      <c r="C1870" s="33" t="e">
        <f>VLOOKUP($B1870,大盤與近月台指!$A$4:$I$499,2,FALSE)</f>
        <v>#N/A</v>
      </c>
      <c r="D1870" s="34" t="e">
        <f>VLOOKUP($B1870,大盤與近月台指!$A$4:$I$499,3,FALSE)</f>
        <v>#N/A</v>
      </c>
      <c r="E1870" s="35" t="e">
        <f>VLOOKUP($B1870,大盤與近月台指!$A$4:$I$499,4,FALSE)</f>
        <v>#N/A</v>
      </c>
      <c r="F1870" s="33" t="e">
        <f>VLOOKUP($B1870,大盤與近月台指!$A$4:$I$499,5,FALSE)</f>
        <v>#N/A</v>
      </c>
      <c r="G1870" s="49" t="e">
        <f>VLOOKUP($B1870,三大法人買賣超!$A$4:$I$500,3,FALSE)</f>
        <v>#N/A</v>
      </c>
      <c r="H1870" s="34" t="e">
        <f>VLOOKUP($B1870,三大法人買賣超!$A$4:$I$500,5,FALSE)</f>
        <v>#N/A</v>
      </c>
      <c r="I1870" s="27" t="e">
        <f>VLOOKUP($B1870,三大法人買賣超!$A$4:$I$500,7,FALSE)</f>
        <v>#N/A</v>
      </c>
      <c r="J1870" s="27" t="e">
        <f>VLOOKUP($B1870,三大法人買賣超!$A$4:$I$500,9,FALSE)</f>
        <v>#N/A</v>
      </c>
      <c r="K1870" s="37">
        <f>新台幣匯率美元指數!B1871</f>
        <v>0</v>
      </c>
      <c r="L1870" s="38">
        <f>新台幣匯率美元指數!C1871</f>
        <v>0</v>
      </c>
      <c r="M1870" s="39">
        <f>新台幣匯率美元指數!D1871</f>
        <v>0</v>
      </c>
      <c r="N1870" s="27" t="e">
        <f>VLOOKUP($B1870,外資期貨未平倉口數!$A$4:$M$499,4,FALSE)</f>
        <v>#N/A</v>
      </c>
      <c r="O1870" s="27" t="e">
        <f>VLOOKUP($B1870,外資期貨未平倉口數!$A$4:$M$499,9,FALSE)</f>
        <v>#N/A</v>
      </c>
      <c r="P1870" s="27" t="e">
        <f>VLOOKUP($B1870,外資期貨未平倉口數!$A$4:$M$499,10,FALSE)</f>
        <v>#N/A</v>
      </c>
      <c r="Q1870" s="27" t="e">
        <f>VLOOKUP($B1870,外資期貨未平倉口數!$A$4:$M$499,11,FALSE)</f>
        <v>#N/A</v>
      </c>
      <c r="R1870" s="64" t="e">
        <f>VLOOKUP($B1870,選擇權未平倉餘額!$A$4:$I$500,6,FALSE)</f>
        <v>#N/A</v>
      </c>
      <c r="S1870" s="64" t="e">
        <f>VLOOKUP($B1870,選擇權未平倉餘額!$A$4:$I$500,7,FALSE)</f>
        <v>#N/A</v>
      </c>
      <c r="T1870" s="64" t="e">
        <f>VLOOKUP($B1870,選擇權未平倉餘額!$A$4:$I$500,8,FALSE)</f>
        <v>#N/A</v>
      </c>
      <c r="U1870" s="64" t="e">
        <f>VLOOKUP($B1870,選擇權未平倉餘額!$A$4:$I$500,9,FALSE)</f>
        <v>#N/A</v>
      </c>
      <c r="V1870" s="39" t="e">
        <f>VLOOKUP($B1870,臺指選擇權P_C_Ratios!$A$4:$C$500,3,FALSE)</f>
        <v>#N/A</v>
      </c>
      <c r="W1870" s="41" t="e">
        <f>VLOOKUP($B1870,散戶多空比!$A$6:$L$500,12,FALSE)</f>
        <v>#N/A</v>
      </c>
      <c r="X1870" s="40" t="e">
        <f>VLOOKUP($B1870,期貨大額交易人未沖銷部位!$A$4:$O$499,4,FALSE)</f>
        <v>#N/A</v>
      </c>
      <c r="Y1870" s="40" t="e">
        <f>VLOOKUP($B1870,期貨大額交易人未沖銷部位!$A$4:$O$499,7,FALSE)</f>
        <v>#N/A</v>
      </c>
      <c r="Z1870" s="40" t="e">
        <f>VLOOKUP($B1870,期貨大額交易人未沖銷部位!$A$4:$O$499,10,FALSE)</f>
        <v>#N/A</v>
      </c>
      <c r="AA1870" s="40" t="e">
        <f>VLOOKUP($B1870,期貨大額交易人未沖銷部位!$A$4:$O$499,13,FALSE)</f>
        <v>#N/A</v>
      </c>
      <c r="AB1870" s="40" t="e">
        <f>VLOOKUP($B1870,期貨大額交易人未沖銷部位!$A$4:$O$499,14,FALSE)</f>
        <v>#N/A</v>
      </c>
      <c r="AC1870" s="40" t="e">
        <f>VLOOKUP($B1870,期貨大額交易人未沖銷部位!$A$4:$O$499,15,FALSE)</f>
        <v>#N/A</v>
      </c>
      <c r="AD1870" s="33" t="e">
        <f>VLOOKUP($B1870,三大美股走勢!$A$4:$J$495,4,FALSE)</f>
        <v>#N/A</v>
      </c>
      <c r="AE1870" s="33" t="e">
        <f>VLOOKUP($B1870,三大美股走勢!$A$4:$J$495,7,FALSE)</f>
        <v>#N/A</v>
      </c>
      <c r="AF1870" s="33" t="e">
        <f>VLOOKUP($B1870,三大美股走勢!$A$4:$J$495,10,FALSE)</f>
        <v>#N/A</v>
      </c>
    </row>
    <row r="1871" spans="2:32">
      <c r="B1871" s="32">
        <v>44650</v>
      </c>
      <c r="C1871" s="33" t="e">
        <f>VLOOKUP($B1871,大盤與近月台指!$A$4:$I$499,2,FALSE)</f>
        <v>#N/A</v>
      </c>
      <c r="D1871" s="34" t="e">
        <f>VLOOKUP($B1871,大盤與近月台指!$A$4:$I$499,3,FALSE)</f>
        <v>#N/A</v>
      </c>
      <c r="E1871" s="35" t="e">
        <f>VLOOKUP($B1871,大盤與近月台指!$A$4:$I$499,4,FALSE)</f>
        <v>#N/A</v>
      </c>
      <c r="F1871" s="33" t="e">
        <f>VLOOKUP($B1871,大盤與近月台指!$A$4:$I$499,5,FALSE)</f>
        <v>#N/A</v>
      </c>
      <c r="G1871" s="49" t="e">
        <f>VLOOKUP($B1871,三大法人買賣超!$A$4:$I$500,3,FALSE)</f>
        <v>#N/A</v>
      </c>
      <c r="H1871" s="34" t="e">
        <f>VLOOKUP($B1871,三大法人買賣超!$A$4:$I$500,5,FALSE)</f>
        <v>#N/A</v>
      </c>
      <c r="I1871" s="27" t="e">
        <f>VLOOKUP($B1871,三大法人買賣超!$A$4:$I$500,7,FALSE)</f>
        <v>#N/A</v>
      </c>
      <c r="J1871" s="27" t="e">
        <f>VLOOKUP($B1871,三大法人買賣超!$A$4:$I$500,9,FALSE)</f>
        <v>#N/A</v>
      </c>
      <c r="K1871" s="37">
        <f>新台幣匯率美元指數!B1872</f>
        <v>0</v>
      </c>
      <c r="L1871" s="38">
        <f>新台幣匯率美元指數!C1872</f>
        <v>0</v>
      </c>
      <c r="M1871" s="39">
        <f>新台幣匯率美元指數!D1872</f>
        <v>0</v>
      </c>
      <c r="N1871" s="27" t="e">
        <f>VLOOKUP($B1871,外資期貨未平倉口數!$A$4:$M$499,4,FALSE)</f>
        <v>#N/A</v>
      </c>
      <c r="O1871" s="27" t="e">
        <f>VLOOKUP($B1871,外資期貨未平倉口數!$A$4:$M$499,9,FALSE)</f>
        <v>#N/A</v>
      </c>
      <c r="P1871" s="27" t="e">
        <f>VLOOKUP($B1871,外資期貨未平倉口數!$A$4:$M$499,10,FALSE)</f>
        <v>#N/A</v>
      </c>
      <c r="Q1871" s="27" t="e">
        <f>VLOOKUP($B1871,外資期貨未平倉口數!$A$4:$M$499,11,FALSE)</f>
        <v>#N/A</v>
      </c>
      <c r="R1871" s="64" t="e">
        <f>VLOOKUP($B1871,選擇權未平倉餘額!$A$4:$I$500,6,FALSE)</f>
        <v>#N/A</v>
      </c>
      <c r="S1871" s="64" t="e">
        <f>VLOOKUP($B1871,選擇權未平倉餘額!$A$4:$I$500,7,FALSE)</f>
        <v>#N/A</v>
      </c>
      <c r="T1871" s="64" t="e">
        <f>VLOOKUP($B1871,選擇權未平倉餘額!$A$4:$I$500,8,FALSE)</f>
        <v>#N/A</v>
      </c>
      <c r="U1871" s="64" t="e">
        <f>VLOOKUP($B1871,選擇權未平倉餘額!$A$4:$I$500,9,FALSE)</f>
        <v>#N/A</v>
      </c>
      <c r="V1871" s="39" t="e">
        <f>VLOOKUP($B1871,臺指選擇權P_C_Ratios!$A$4:$C$500,3,FALSE)</f>
        <v>#N/A</v>
      </c>
      <c r="W1871" s="41" t="e">
        <f>VLOOKUP($B1871,散戶多空比!$A$6:$L$500,12,FALSE)</f>
        <v>#N/A</v>
      </c>
      <c r="X1871" s="40" t="e">
        <f>VLOOKUP($B1871,期貨大額交易人未沖銷部位!$A$4:$O$499,4,FALSE)</f>
        <v>#N/A</v>
      </c>
      <c r="Y1871" s="40" t="e">
        <f>VLOOKUP($B1871,期貨大額交易人未沖銷部位!$A$4:$O$499,7,FALSE)</f>
        <v>#N/A</v>
      </c>
      <c r="Z1871" s="40" t="e">
        <f>VLOOKUP($B1871,期貨大額交易人未沖銷部位!$A$4:$O$499,10,FALSE)</f>
        <v>#N/A</v>
      </c>
      <c r="AA1871" s="40" t="e">
        <f>VLOOKUP($B1871,期貨大額交易人未沖銷部位!$A$4:$O$499,13,FALSE)</f>
        <v>#N/A</v>
      </c>
      <c r="AB1871" s="40" t="e">
        <f>VLOOKUP($B1871,期貨大額交易人未沖銷部位!$A$4:$O$499,14,FALSE)</f>
        <v>#N/A</v>
      </c>
      <c r="AC1871" s="40" t="e">
        <f>VLOOKUP($B1871,期貨大額交易人未沖銷部位!$A$4:$O$499,15,FALSE)</f>
        <v>#N/A</v>
      </c>
      <c r="AD1871" s="33" t="e">
        <f>VLOOKUP($B1871,三大美股走勢!$A$4:$J$495,4,FALSE)</f>
        <v>#N/A</v>
      </c>
      <c r="AE1871" s="33" t="e">
        <f>VLOOKUP($B1871,三大美股走勢!$A$4:$J$495,7,FALSE)</f>
        <v>#N/A</v>
      </c>
      <c r="AF1871" s="33" t="e">
        <f>VLOOKUP($B1871,三大美股走勢!$A$4:$J$495,10,FALSE)</f>
        <v>#N/A</v>
      </c>
    </row>
    <row r="1872" spans="2:32">
      <c r="B1872" s="32">
        <v>44651</v>
      </c>
      <c r="C1872" s="33" t="e">
        <f>VLOOKUP($B1872,大盤與近月台指!$A$4:$I$499,2,FALSE)</f>
        <v>#N/A</v>
      </c>
      <c r="D1872" s="34" t="e">
        <f>VLOOKUP($B1872,大盤與近月台指!$A$4:$I$499,3,FALSE)</f>
        <v>#N/A</v>
      </c>
      <c r="E1872" s="35" t="e">
        <f>VLOOKUP($B1872,大盤與近月台指!$A$4:$I$499,4,FALSE)</f>
        <v>#N/A</v>
      </c>
      <c r="F1872" s="33" t="e">
        <f>VLOOKUP($B1872,大盤與近月台指!$A$4:$I$499,5,FALSE)</f>
        <v>#N/A</v>
      </c>
      <c r="G1872" s="49" t="e">
        <f>VLOOKUP($B1872,三大法人買賣超!$A$4:$I$500,3,FALSE)</f>
        <v>#N/A</v>
      </c>
      <c r="H1872" s="34" t="e">
        <f>VLOOKUP($B1872,三大法人買賣超!$A$4:$I$500,5,FALSE)</f>
        <v>#N/A</v>
      </c>
      <c r="I1872" s="27" t="e">
        <f>VLOOKUP($B1872,三大法人買賣超!$A$4:$I$500,7,FALSE)</f>
        <v>#N/A</v>
      </c>
      <c r="J1872" s="27" t="e">
        <f>VLOOKUP($B1872,三大法人買賣超!$A$4:$I$500,9,FALSE)</f>
        <v>#N/A</v>
      </c>
      <c r="K1872" s="37">
        <f>新台幣匯率美元指數!B1873</f>
        <v>0</v>
      </c>
      <c r="L1872" s="38">
        <f>新台幣匯率美元指數!C1873</f>
        <v>0</v>
      </c>
      <c r="M1872" s="39">
        <f>新台幣匯率美元指數!D1873</f>
        <v>0</v>
      </c>
      <c r="N1872" s="27" t="e">
        <f>VLOOKUP($B1872,外資期貨未平倉口數!$A$4:$M$499,4,FALSE)</f>
        <v>#N/A</v>
      </c>
      <c r="O1872" s="27" t="e">
        <f>VLOOKUP($B1872,外資期貨未平倉口數!$A$4:$M$499,9,FALSE)</f>
        <v>#N/A</v>
      </c>
      <c r="P1872" s="27" t="e">
        <f>VLOOKUP($B1872,外資期貨未平倉口數!$A$4:$M$499,10,FALSE)</f>
        <v>#N/A</v>
      </c>
      <c r="Q1872" s="27" t="e">
        <f>VLOOKUP($B1872,外資期貨未平倉口數!$A$4:$M$499,11,FALSE)</f>
        <v>#N/A</v>
      </c>
      <c r="R1872" s="64" t="e">
        <f>VLOOKUP($B1872,選擇權未平倉餘額!$A$4:$I$500,6,FALSE)</f>
        <v>#N/A</v>
      </c>
      <c r="S1872" s="64" t="e">
        <f>VLOOKUP($B1872,選擇權未平倉餘額!$A$4:$I$500,7,FALSE)</f>
        <v>#N/A</v>
      </c>
      <c r="T1872" s="64" t="e">
        <f>VLOOKUP($B1872,選擇權未平倉餘額!$A$4:$I$500,8,FALSE)</f>
        <v>#N/A</v>
      </c>
      <c r="U1872" s="64" t="e">
        <f>VLOOKUP($B1872,選擇權未平倉餘額!$A$4:$I$500,9,FALSE)</f>
        <v>#N/A</v>
      </c>
      <c r="V1872" s="39" t="e">
        <f>VLOOKUP($B1872,臺指選擇權P_C_Ratios!$A$4:$C$500,3,FALSE)</f>
        <v>#N/A</v>
      </c>
      <c r="W1872" s="41" t="e">
        <f>VLOOKUP($B1872,散戶多空比!$A$6:$L$500,12,FALSE)</f>
        <v>#N/A</v>
      </c>
      <c r="X1872" s="40" t="e">
        <f>VLOOKUP($B1872,期貨大額交易人未沖銷部位!$A$4:$O$499,4,FALSE)</f>
        <v>#N/A</v>
      </c>
      <c r="Y1872" s="40" t="e">
        <f>VLOOKUP($B1872,期貨大額交易人未沖銷部位!$A$4:$O$499,7,FALSE)</f>
        <v>#N/A</v>
      </c>
      <c r="Z1872" s="40" t="e">
        <f>VLOOKUP($B1872,期貨大額交易人未沖銷部位!$A$4:$O$499,10,FALSE)</f>
        <v>#N/A</v>
      </c>
      <c r="AA1872" s="40" t="e">
        <f>VLOOKUP($B1872,期貨大額交易人未沖銷部位!$A$4:$O$499,13,FALSE)</f>
        <v>#N/A</v>
      </c>
      <c r="AB1872" s="40" t="e">
        <f>VLOOKUP($B1872,期貨大額交易人未沖銷部位!$A$4:$O$499,14,FALSE)</f>
        <v>#N/A</v>
      </c>
      <c r="AC1872" s="40" t="e">
        <f>VLOOKUP($B1872,期貨大額交易人未沖銷部位!$A$4:$O$499,15,FALSE)</f>
        <v>#N/A</v>
      </c>
      <c r="AD1872" s="33" t="e">
        <f>VLOOKUP($B1872,三大美股走勢!$A$4:$J$495,4,FALSE)</f>
        <v>#N/A</v>
      </c>
      <c r="AE1872" s="33" t="e">
        <f>VLOOKUP($B1872,三大美股走勢!$A$4:$J$495,7,FALSE)</f>
        <v>#N/A</v>
      </c>
      <c r="AF1872" s="33" t="e">
        <f>VLOOKUP($B1872,三大美股走勢!$A$4:$J$495,10,FALSE)</f>
        <v>#N/A</v>
      </c>
    </row>
    <row r="1873" spans="2:32">
      <c r="B1873" s="32">
        <v>44652</v>
      </c>
      <c r="C1873" s="33" t="e">
        <f>VLOOKUP($B1873,大盤與近月台指!$A$4:$I$499,2,FALSE)</f>
        <v>#N/A</v>
      </c>
      <c r="D1873" s="34" t="e">
        <f>VLOOKUP($B1873,大盤與近月台指!$A$4:$I$499,3,FALSE)</f>
        <v>#N/A</v>
      </c>
      <c r="E1873" s="35" t="e">
        <f>VLOOKUP($B1873,大盤與近月台指!$A$4:$I$499,4,FALSE)</f>
        <v>#N/A</v>
      </c>
      <c r="F1873" s="33" t="e">
        <f>VLOOKUP($B1873,大盤與近月台指!$A$4:$I$499,5,FALSE)</f>
        <v>#N/A</v>
      </c>
      <c r="G1873" s="49" t="e">
        <f>VLOOKUP($B1873,三大法人買賣超!$A$4:$I$500,3,FALSE)</f>
        <v>#N/A</v>
      </c>
      <c r="H1873" s="34" t="e">
        <f>VLOOKUP($B1873,三大法人買賣超!$A$4:$I$500,5,FALSE)</f>
        <v>#N/A</v>
      </c>
      <c r="I1873" s="27" t="e">
        <f>VLOOKUP($B1873,三大法人買賣超!$A$4:$I$500,7,FALSE)</f>
        <v>#N/A</v>
      </c>
      <c r="J1873" s="27" t="e">
        <f>VLOOKUP($B1873,三大法人買賣超!$A$4:$I$500,9,FALSE)</f>
        <v>#N/A</v>
      </c>
      <c r="K1873" s="37">
        <f>新台幣匯率美元指數!B1874</f>
        <v>0</v>
      </c>
      <c r="L1873" s="38">
        <f>新台幣匯率美元指數!C1874</f>
        <v>0</v>
      </c>
      <c r="M1873" s="39">
        <f>新台幣匯率美元指數!D1874</f>
        <v>0</v>
      </c>
      <c r="N1873" s="27" t="e">
        <f>VLOOKUP($B1873,外資期貨未平倉口數!$A$4:$M$499,4,FALSE)</f>
        <v>#N/A</v>
      </c>
      <c r="O1873" s="27" t="e">
        <f>VLOOKUP($B1873,外資期貨未平倉口數!$A$4:$M$499,9,FALSE)</f>
        <v>#N/A</v>
      </c>
      <c r="P1873" s="27" t="e">
        <f>VLOOKUP($B1873,外資期貨未平倉口數!$A$4:$M$499,10,FALSE)</f>
        <v>#N/A</v>
      </c>
      <c r="Q1873" s="27" t="e">
        <f>VLOOKUP($B1873,外資期貨未平倉口數!$A$4:$M$499,11,FALSE)</f>
        <v>#N/A</v>
      </c>
      <c r="R1873" s="64" t="e">
        <f>VLOOKUP($B1873,選擇權未平倉餘額!$A$4:$I$500,6,FALSE)</f>
        <v>#N/A</v>
      </c>
      <c r="S1873" s="64" t="e">
        <f>VLOOKUP($B1873,選擇權未平倉餘額!$A$4:$I$500,7,FALSE)</f>
        <v>#N/A</v>
      </c>
      <c r="T1873" s="64" t="e">
        <f>VLOOKUP($B1873,選擇權未平倉餘額!$A$4:$I$500,8,FALSE)</f>
        <v>#N/A</v>
      </c>
      <c r="U1873" s="64" t="e">
        <f>VLOOKUP($B1873,選擇權未平倉餘額!$A$4:$I$500,9,FALSE)</f>
        <v>#N/A</v>
      </c>
      <c r="V1873" s="39" t="e">
        <f>VLOOKUP($B1873,臺指選擇權P_C_Ratios!$A$4:$C$500,3,FALSE)</f>
        <v>#N/A</v>
      </c>
      <c r="W1873" s="41" t="e">
        <f>VLOOKUP($B1873,散戶多空比!$A$6:$L$500,12,FALSE)</f>
        <v>#N/A</v>
      </c>
      <c r="X1873" s="40" t="e">
        <f>VLOOKUP($B1873,期貨大額交易人未沖銷部位!$A$4:$O$499,4,FALSE)</f>
        <v>#N/A</v>
      </c>
      <c r="Y1873" s="40" t="e">
        <f>VLOOKUP($B1873,期貨大額交易人未沖銷部位!$A$4:$O$499,7,FALSE)</f>
        <v>#N/A</v>
      </c>
      <c r="Z1873" s="40" t="e">
        <f>VLOOKUP($B1873,期貨大額交易人未沖銷部位!$A$4:$O$499,10,FALSE)</f>
        <v>#N/A</v>
      </c>
      <c r="AA1873" s="40" t="e">
        <f>VLOOKUP($B1873,期貨大額交易人未沖銷部位!$A$4:$O$499,13,FALSE)</f>
        <v>#N/A</v>
      </c>
      <c r="AB1873" s="40" t="e">
        <f>VLOOKUP($B1873,期貨大額交易人未沖銷部位!$A$4:$O$499,14,FALSE)</f>
        <v>#N/A</v>
      </c>
      <c r="AC1873" s="40" t="e">
        <f>VLOOKUP($B1873,期貨大額交易人未沖銷部位!$A$4:$O$499,15,FALSE)</f>
        <v>#N/A</v>
      </c>
      <c r="AD1873" s="33" t="e">
        <f>VLOOKUP($B1873,三大美股走勢!$A$4:$J$495,4,FALSE)</f>
        <v>#N/A</v>
      </c>
      <c r="AE1873" s="33" t="e">
        <f>VLOOKUP($B1873,三大美股走勢!$A$4:$J$495,7,FALSE)</f>
        <v>#N/A</v>
      </c>
      <c r="AF1873" s="33" t="e">
        <f>VLOOKUP($B1873,三大美股走勢!$A$4:$J$495,10,FALSE)</f>
        <v>#N/A</v>
      </c>
    </row>
    <row r="1874" spans="2:32">
      <c r="B1874" s="32">
        <v>44653</v>
      </c>
      <c r="C1874" s="33" t="e">
        <f>VLOOKUP($B1874,大盤與近月台指!$A$4:$I$499,2,FALSE)</f>
        <v>#N/A</v>
      </c>
      <c r="D1874" s="34" t="e">
        <f>VLOOKUP($B1874,大盤與近月台指!$A$4:$I$499,3,FALSE)</f>
        <v>#N/A</v>
      </c>
      <c r="E1874" s="35" t="e">
        <f>VLOOKUP($B1874,大盤與近月台指!$A$4:$I$499,4,FALSE)</f>
        <v>#N/A</v>
      </c>
      <c r="F1874" s="33" t="e">
        <f>VLOOKUP($B1874,大盤與近月台指!$A$4:$I$499,5,FALSE)</f>
        <v>#N/A</v>
      </c>
      <c r="G1874" s="49" t="e">
        <f>VLOOKUP($B1874,三大法人買賣超!$A$4:$I$500,3,FALSE)</f>
        <v>#N/A</v>
      </c>
      <c r="H1874" s="34" t="e">
        <f>VLOOKUP($B1874,三大法人買賣超!$A$4:$I$500,5,FALSE)</f>
        <v>#N/A</v>
      </c>
      <c r="I1874" s="27" t="e">
        <f>VLOOKUP($B1874,三大法人買賣超!$A$4:$I$500,7,FALSE)</f>
        <v>#N/A</v>
      </c>
      <c r="J1874" s="27" t="e">
        <f>VLOOKUP($B1874,三大法人買賣超!$A$4:$I$500,9,FALSE)</f>
        <v>#N/A</v>
      </c>
      <c r="K1874" s="37">
        <f>新台幣匯率美元指數!B1875</f>
        <v>0</v>
      </c>
      <c r="L1874" s="38">
        <f>新台幣匯率美元指數!C1875</f>
        <v>0</v>
      </c>
      <c r="M1874" s="39">
        <f>新台幣匯率美元指數!D1875</f>
        <v>0</v>
      </c>
      <c r="N1874" s="27" t="e">
        <f>VLOOKUP($B1874,外資期貨未平倉口數!$A$4:$M$499,4,FALSE)</f>
        <v>#N/A</v>
      </c>
      <c r="O1874" s="27" t="e">
        <f>VLOOKUP($B1874,外資期貨未平倉口數!$A$4:$M$499,9,FALSE)</f>
        <v>#N/A</v>
      </c>
      <c r="P1874" s="27" t="e">
        <f>VLOOKUP($B1874,外資期貨未平倉口數!$A$4:$M$499,10,FALSE)</f>
        <v>#N/A</v>
      </c>
      <c r="Q1874" s="27" t="e">
        <f>VLOOKUP($B1874,外資期貨未平倉口數!$A$4:$M$499,11,FALSE)</f>
        <v>#N/A</v>
      </c>
      <c r="R1874" s="64" t="e">
        <f>VLOOKUP($B1874,選擇權未平倉餘額!$A$4:$I$500,6,FALSE)</f>
        <v>#N/A</v>
      </c>
      <c r="S1874" s="64" t="e">
        <f>VLOOKUP($B1874,選擇權未平倉餘額!$A$4:$I$500,7,FALSE)</f>
        <v>#N/A</v>
      </c>
      <c r="T1874" s="64" t="e">
        <f>VLOOKUP($B1874,選擇權未平倉餘額!$A$4:$I$500,8,FALSE)</f>
        <v>#N/A</v>
      </c>
      <c r="U1874" s="64" t="e">
        <f>VLOOKUP($B1874,選擇權未平倉餘額!$A$4:$I$500,9,FALSE)</f>
        <v>#N/A</v>
      </c>
      <c r="V1874" s="39" t="e">
        <f>VLOOKUP($B1874,臺指選擇權P_C_Ratios!$A$4:$C$500,3,FALSE)</f>
        <v>#N/A</v>
      </c>
      <c r="W1874" s="41" t="e">
        <f>VLOOKUP($B1874,散戶多空比!$A$6:$L$500,12,FALSE)</f>
        <v>#N/A</v>
      </c>
      <c r="X1874" s="40" t="e">
        <f>VLOOKUP($B1874,期貨大額交易人未沖銷部位!$A$4:$O$499,4,FALSE)</f>
        <v>#N/A</v>
      </c>
      <c r="Y1874" s="40" t="e">
        <f>VLOOKUP($B1874,期貨大額交易人未沖銷部位!$A$4:$O$499,7,FALSE)</f>
        <v>#N/A</v>
      </c>
      <c r="Z1874" s="40" t="e">
        <f>VLOOKUP($B1874,期貨大額交易人未沖銷部位!$A$4:$O$499,10,FALSE)</f>
        <v>#N/A</v>
      </c>
      <c r="AA1874" s="40" t="e">
        <f>VLOOKUP($B1874,期貨大額交易人未沖銷部位!$A$4:$O$499,13,FALSE)</f>
        <v>#N/A</v>
      </c>
      <c r="AB1874" s="40" t="e">
        <f>VLOOKUP($B1874,期貨大額交易人未沖銷部位!$A$4:$O$499,14,FALSE)</f>
        <v>#N/A</v>
      </c>
      <c r="AC1874" s="40" t="e">
        <f>VLOOKUP($B1874,期貨大額交易人未沖銷部位!$A$4:$O$499,15,FALSE)</f>
        <v>#N/A</v>
      </c>
      <c r="AD1874" s="33" t="e">
        <f>VLOOKUP($B1874,三大美股走勢!$A$4:$J$495,4,FALSE)</f>
        <v>#N/A</v>
      </c>
      <c r="AE1874" s="33" t="e">
        <f>VLOOKUP($B1874,三大美股走勢!$A$4:$J$495,7,FALSE)</f>
        <v>#N/A</v>
      </c>
      <c r="AF1874" s="33" t="e">
        <f>VLOOKUP($B1874,三大美股走勢!$A$4:$J$495,10,FALSE)</f>
        <v>#N/A</v>
      </c>
    </row>
    <row r="1875" spans="2:32">
      <c r="B1875" s="32">
        <v>44654</v>
      </c>
      <c r="C1875" s="33" t="e">
        <f>VLOOKUP($B1875,大盤與近月台指!$A$4:$I$499,2,FALSE)</f>
        <v>#N/A</v>
      </c>
      <c r="D1875" s="34" t="e">
        <f>VLOOKUP($B1875,大盤與近月台指!$A$4:$I$499,3,FALSE)</f>
        <v>#N/A</v>
      </c>
      <c r="E1875" s="35" t="e">
        <f>VLOOKUP($B1875,大盤與近月台指!$A$4:$I$499,4,FALSE)</f>
        <v>#N/A</v>
      </c>
      <c r="F1875" s="33" t="e">
        <f>VLOOKUP($B1875,大盤與近月台指!$A$4:$I$499,5,FALSE)</f>
        <v>#N/A</v>
      </c>
      <c r="G1875" s="49" t="e">
        <f>VLOOKUP($B1875,三大法人買賣超!$A$4:$I$500,3,FALSE)</f>
        <v>#N/A</v>
      </c>
      <c r="H1875" s="34" t="e">
        <f>VLOOKUP($B1875,三大法人買賣超!$A$4:$I$500,5,FALSE)</f>
        <v>#N/A</v>
      </c>
      <c r="I1875" s="27" t="e">
        <f>VLOOKUP($B1875,三大法人買賣超!$A$4:$I$500,7,FALSE)</f>
        <v>#N/A</v>
      </c>
      <c r="J1875" s="27" t="e">
        <f>VLOOKUP($B1875,三大法人買賣超!$A$4:$I$500,9,FALSE)</f>
        <v>#N/A</v>
      </c>
      <c r="K1875" s="37">
        <f>新台幣匯率美元指數!B1876</f>
        <v>0</v>
      </c>
      <c r="L1875" s="38">
        <f>新台幣匯率美元指數!C1876</f>
        <v>0</v>
      </c>
      <c r="M1875" s="39">
        <f>新台幣匯率美元指數!D1876</f>
        <v>0</v>
      </c>
      <c r="N1875" s="27" t="e">
        <f>VLOOKUP($B1875,外資期貨未平倉口數!$A$4:$M$499,4,FALSE)</f>
        <v>#N/A</v>
      </c>
      <c r="O1875" s="27" t="e">
        <f>VLOOKUP($B1875,外資期貨未平倉口數!$A$4:$M$499,9,FALSE)</f>
        <v>#N/A</v>
      </c>
      <c r="P1875" s="27" t="e">
        <f>VLOOKUP($B1875,外資期貨未平倉口數!$A$4:$M$499,10,FALSE)</f>
        <v>#N/A</v>
      </c>
      <c r="Q1875" s="27" t="e">
        <f>VLOOKUP($B1875,外資期貨未平倉口數!$A$4:$M$499,11,FALSE)</f>
        <v>#N/A</v>
      </c>
      <c r="R1875" s="64" t="e">
        <f>VLOOKUP($B1875,選擇權未平倉餘額!$A$4:$I$500,6,FALSE)</f>
        <v>#N/A</v>
      </c>
      <c r="S1875" s="64" t="e">
        <f>VLOOKUP($B1875,選擇權未平倉餘額!$A$4:$I$500,7,FALSE)</f>
        <v>#N/A</v>
      </c>
      <c r="T1875" s="64" t="e">
        <f>VLOOKUP($B1875,選擇權未平倉餘額!$A$4:$I$500,8,FALSE)</f>
        <v>#N/A</v>
      </c>
      <c r="U1875" s="64" t="e">
        <f>VLOOKUP($B1875,選擇權未平倉餘額!$A$4:$I$500,9,FALSE)</f>
        <v>#N/A</v>
      </c>
      <c r="V1875" s="39" t="e">
        <f>VLOOKUP($B1875,臺指選擇權P_C_Ratios!$A$4:$C$500,3,FALSE)</f>
        <v>#N/A</v>
      </c>
      <c r="W1875" s="41" t="e">
        <f>VLOOKUP($B1875,散戶多空比!$A$6:$L$500,12,FALSE)</f>
        <v>#N/A</v>
      </c>
      <c r="X1875" s="40" t="e">
        <f>VLOOKUP($B1875,期貨大額交易人未沖銷部位!$A$4:$O$499,4,FALSE)</f>
        <v>#N/A</v>
      </c>
      <c r="Y1875" s="40" t="e">
        <f>VLOOKUP($B1875,期貨大額交易人未沖銷部位!$A$4:$O$499,7,FALSE)</f>
        <v>#N/A</v>
      </c>
      <c r="Z1875" s="40" t="e">
        <f>VLOOKUP($B1875,期貨大額交易人未沖銷部位!$A$4:$O$499,10,FALSE)</f>
        <v>#N/A</v>
      </c>
      <c r="AA1875" s="40" t="e">
        <f>VLOOKUP($B1875,期貨大額交易人未沖銷部位!$A$4:$O$499,13,FALSE)</f>
        <v>#N/A</v>
      </c>
      <c r="AB1875" s="40" t="e">
        <f>VLOOKUP($B1875,期貨大額交易人未沖銷部位!$A$4:$O$499,14,FALSE)</f>
        <v>#N/A</v>
      </c>
      <c r="AC1875" s="40" t="e">
        <f>VLOOKUP($B1875,期貨大額交易人未沖銷部位!$A$4:$O$499,15,FALSE)</f>
        <v>#N/A</v>
      </c>
      <c r="AD1875" s="33" t="e">
        <f>VLOOKUP($B1875,三大美股走勢!$A$4:$J$495,4,FALSE)</f>
        <v>#N/A</v>
      </c>
      <c r="AE1875" s="33" t="e">
        <f>VLOOKUP($B1875,三大美股走勢!$A$4:$J$495,7,FALSE)</f>
        <v>#N/A</v>
      </c>
      <c r="AF1875" s="33" t="e">
        <f>VLOOKUP($B1875,三大美股走勢!$A$4:$J$495,10,FALSE)</f>
        <v>#N/A</v>
      </c>
    </row>
    <row r="1876" spans="2:32">
      <c r="B1876" s="32">
        <v>44655</v>
      </c>
      <c r="C1876" s="33" t="e">
        <f>VLOOKUP($B1876,大盤與近月台指!$A$4:$I$499,2,FALSE)</f>
        <v>#N/A</v>
      </c>
      <c r="D1876" s="34" t="e">
        <f>VLOOKUP($B1876,大盤與近月台指!$A$4:$I$499,3,FALSE)</f>
        <v>#N/A</v>
      </c>
      <c r="E1876" s="35" t="e">
        <f>VLOOKUP($B1876,大盤與近月台指!$A$4:$I$499,4,FALSE)</f>
        <v>#N/A</v>
      </c>
      <c r="F1876" s="33" t="e">
        <f>VLOOKUP($B1876,大盤與近月台指!$A$4:$I$499,5,FALSE)</f>
        <v>#N/A</v>
      </c>
      <c r="G1876" s="49" t="e">
        <f>VLOOKUP($B1876,三大法人買賣超!$A$4:$I$500,3,FALSE)</f>
        <v>#N/A</v>
      </c>
      <c r="H1876" s="34" t="e">
        <f>VLOOKUP($B1876,三大法人買賣超!$A$4:$I$500,5,FALSE)</f>
        <v>#N/A</v>
      </c>
      <c r="I1876" s="27" t="e">
        <f>VLOOKUP($B1876,三大法人買賣超!$A$4:$I$500,7,FALSE)</f>
        <v>#N/A</v>
      </c>
      <c r="J1876" s="27" t="e">
        <f>VLOOKUP($B1876,三大法人買賣超!$A$4:$I$500,9,FALSE)</f>
        <v>#N/A</v>
      </c>
      <c r="K1876" s="37">
        <f>新台幣匯率美元指數!B1877</f>
        <v>0</v>
      </c>
      <c r="L1876" s="38">
        <f>新台幣匯率美元指數!C1877</f>
        <v>0</v>
      </c>
      <c r="M1876" s="39">
        <f>新台幣匯率美元指數!D1877</f>
        <v>0</v>
      </c>
      <c r="N1876" s="27" t="e">
        <f>VLOOKUP($B1876,外資期貨未平倉口數!$A$4:$M$499,4,FALSE)</f>
        <v>#N/A</v>
      </c>
      <c r="O1876" s="27" t="e">
        <f>VLOOKUP($B1876,外資期貨未平倉口數!$A$4:$M$499,9,FALSE)</f>
        <v>#N/A</v>
      </c>
      <c r="P1876" s="27" t="e">
        <f>VLOOKUP($B1876,外資期貨未平倉口數!$A$4:$M$499,10,FALSE)</f>
        <v>#N/A</v>
      </c>
      <c r="Q1876" s="27" t="e">
        <f>VLOOKUP($B1876,外資期貨未平倉口數!$A$4:$M$499,11,FALSE)</f>
        <v>#N/A</v>
      </c>
      <c r="R1876" s="64" t="e">
        <f>VLOOKUP($B1876,選擇權未平倉餘額!$A$4:$I$500,6,FALSE)</f>
        <v>#N/A</v>
      </c>
      <c r="S1876" s="64" t="e">
        <f>VLOOKUP($B1876,選擇權未平倉餘額!$A$4:$I$500,7,FALSE)</f>
        <v>#N/A</v>
      </c>
      <c r="T1876" s="64" t="e">
        <f>VLOOKUP($B1876,選擇權未平倉餘額!$A$4:$I$500,8,FALSE)</f>
        <v>#N/A</v>
      </c>
      <c r="U1876" s="64" t="e">
        <f>VLOOKUP($B1876,選擇權未平倉餘額!$A$4:$I$500,9,FALSE)</f>
        <v>#N/A</v>
      </c>
      <c r="V1876" s="39" t="e">
        <f>VLOOKUP($B1876,臺指選擇權P_C_Ratios!$A$4:$C$500,3,FALSE)</f>
        <v>#N/A</v>
      </c>
      <c r="W1876" s="41" t="e">
        <f>VLOOKUP($B1876,散戶多空比!$A$6:$L$500,12,FALSE)</f>
        <v>#N/A</v>
      </c>
      <c r="X1876" s="40" t="e">
        <f>VLOOKUP($B1876,期貨大額交易人未沖銷部位!$A$4:$O$499,4,FALSE)</f>
        <v>#N/A</v>
      </c>
      <c r="Y1876" s="40" t="e">
        <f>VLOOKUP($B1876,期貨大額交易人未沖銷部位!$A$4:$O$499,7,FALSE)</f>
        <v>#N/A</v>
      </c>
      <c r="Z1876" s="40" t="e">
        <f>VLOOKUP($B1876,期貨大額交易人未沖銷部位!$A$4:$O$499,10,FALSE)</f>
        <v>#N/A</v>
      </c>
      <c r="AA1876" s="40" t="e">
        <f>VLOOKUP($B1876,期貨大額交易人未沖銷部位!$A$4:$O$499,13,FALSE)</f>
        <v>#N/A</v>
      </c>
      <c r="AB1876" s="40" t="e">
        <f>VLOOKUP($B1876,期貨大額交易人未沖銷部位!$A$4:$O$499,14,FALSE)</f>
        <v>#N/A</v>
      </c>
      <c r="AC1876" s="40" t="e">
        <f>VLOOKUP($B1876,期貨大額交易人未沖銷部位!$A$4:$O$499,15,FALSE)</f>
        <v>#N/A</v>
      </c>
      <c r="AD1876" s="33" t="e">
        <f>VLOOKUP($B1876,三大美股走勢!$A$4:$J$495,4,FALSE)</f>
        <v>#N/A</v>
      </c>
      <c r="AE1876" s="33" t="e">
        <f>VLOOKUP($B1876,三大美股走勢!$A$4:$J$495,7,FALSE)</f>
        <v>#N/A</v>
      </c>
      <c r="AF1876" s="33" t="e">
        <f>VLOOKUP($B1876,三大美股走勢!$A$4:$J$495,10,FALSE)</f>
        <v>#N/A</v>
      </c>
    </row>
    <row r="1877" spans="2:32">
      <c r="B1877" s="32">
        <v>44656</v>
      </c>
      <c r="C1877" s="33" t="e">
        <f>VLOOKUP($B1877,大盤與近月台指!$A$4:$I$499,2,FALSE)</f>
        <v>#N/A</v>
      </c>
      <c r="D1877" s="34" t="e">
        <f>VLOOKUP($B1877,大盤與近月台指!$A$4:$I$499,3,FALSE)</f>
        <v>#N/A</v>
      </c>
      <c r="E1877" s="35" t="e">
        <f>VLOOKUP($B1877,大盤與近月台指!$A$4:$I$499,4,FALSE)</f>
        <v>#N/A</v>
      </c>
      <c r="F1877" s="33" t="e">
        <f>VLOOKUP($B1877,大盤與近月台指!$A$4:$I$499,5,FALSE)</f>
        <v>#N/A</v>
      </c>
      <c r="G1877" s="49" t="e">
        <f>VLOOKUP($B1877,三大法人買賣超!$A$4:$I$500,3,FALSE)</f>
        <v>#N/A</v>
      </c>
      <c r="H1877" s="34" t="e">
        <f>VLOOKUP($B1877,三大法人買賣超!$A$4:$I$500,5,FALSE)</f>
        <v>#N/A</v>
      </c>
      <c r="I1877" s="27" t="e">
        <f>VLOOKUP($B1877,三大法人買賣超!$A$4:$I$500,7,FALSE)</f>
        <v>#N/A</v>
      </c>
      <c r="J1877" s="27" t="e">
        <f>VLOOKUP($B1877,三大法人買賣超!$A$4:$I$500,9,FALSE)</f>
        <v>#N/A</v>
      </c>
      <c r="K1877" s="37">
        <f>新台幣匯率美元指數!B1878</f>
        <v>0</v>
      </c>
      <c r="L1877" s="38">
        <f>新台幣匯率美元指數!C1878</f>
        <v>0</v>
      </c>
      <c r="M1877" s="39">
        <f>新台幣匯率美元指數!D1878</f>
        <v>0</v>
      </c>
      <c r="N1877" s="27" t="e">
        <f>VLOOKUP($B1877,外資期貨未平倉口數!$A$4:$M$499,4,FALSE)</f>
        <v>#N/A</v>
      </c>
      <c r="O1877" s="27" t="e">
        <f>VLOOKUP($B1877,外資期貨未平倉口數!$A$4:$M$499,9,FALSE)</f>
        <v>#N/A</v>
      </c>
      <c r="P1877" s="27" t="e">
        <f>VLOOKUP($B1877,外資期貨未平倉口數!$A$4:$M$499,10,FALSE)</f>
        <v>#N/A</v>
      </c>
      <c r="Q1877" s="27" t="e">
        <f>VLOOKUP($B1877,外資期貨未平倉口數!$A$4:$M$499,11,FALSE)</f>
        <v>#N/A</v>
      </c>
      <c r="R1877" s="64" t="e">
        <f>VLOOKUP($B1877,選擇權未平倉餘額!$A$4:$I$500,6,FALSE)</f>
        <v>#N/A</v>
      </c>
      <c r="S1877" s="64" t="e">
        <f>VLOOKUP($B1877,選擇權未平倉餘額!$A$4:$I$500,7,FALSE)</f>
        <v>#N/A</v>
      </c>
      <c r="T1877" s="64" t="e">
        <f>VLOOKUP($B1877,選擇權未平倉餘額!$A$4:$I$500,8,FALSE)</f>
        <v>#N/A</v>
      </c>
      <c r="U1877" s="64" t="e">
        <f>VLOOKUP($B1877,選擇權未平倉餘額!$A$4:$I$500,9,FALSE)</f>
        <v>#N/A</v>
      </c>
      <c r="V1877" s="39" t="e">
        <f>VLOOKUP($B1877,臺指選擇權P_C_Ratios!$A$4:$C$500,3,FALSE)</f>
        <v>#N/A</v>
      </c>
      <c r="W1877" s="41" t="e">
        <f>VLOOKUP($B1877,散戶多空比!$A$6:$L$500,12,FALSE)</f>
        <v>#N/A</v>
      </c>
      <c r="X1877" s="40" t="e">
        <f>VLOOKUP($B1877,期貨大額交易人未沖銷部位!$A$4:$O$499,4,FALSE)</f>
        <v>#N/A</v>
      </c>
      <c r="Y1877" s="40" t="e">
        <f>VLOOKUP($B1877,期貨大額交易人未沖銷部位!$A$4:$O$499,7,FALSE)</f>
        <v>#N/A</v>
      </c>
      <c r="Z1877" s="40" t="e">
        <f>VLOOKUP($B1877,期貨大額交易人未沖銷部位!$A$4:$O$499,10,FALSE)</f>
        <v>#N/A</v>
      </c>
      <c r="AA1877" s="40" t="e">
        <f>VLOOKUP($B1877,期貨大額交易人未沖銷部位!$A$4:$O$499,13,FALSE)</f>
        <v>#N/A</v>
      </c>
      <c r="AB1877" s="40" t="e">
        <f>VLOOKUP($B1877,期貨大額交易人未沖銷部位!$A$4:$O$499,14,FALSE)</f>
        <v>#N/A</v>
      </c>
      <c r="AC1877" s="40" t="e">
        <f>VLOOKUP($B1877,期貨大額交易人未沖銷部位!$A$4:$O$499,15,FALSE)</f>
        <v>#N/A</v>
      </c>
      <c r="AD1877" s="33" t="e">
        <f>VLOOKUP($B1877,三大美股走勢!$A$4:$J$495,4,FALSE)</f>
        <v>#N/A</v>
      </c>
      <c r="AE1877" s="33" t="e">
        <f>VLOOKUP($B1877,三大美股走勢!$A$4:$J$495,7,FALSE)</f>
        <v>#N/A</v>
      </c>
      <c r="AF1877" s="33" t="e">
        <f>VLOOKUP($B1877,三大美股走勢!$A$4:$J$495,10,FALSE)</f>
        <v>#N/A</v>
      </c>
    </row>
    <row r="1878" spans="2:32">
      <c r="B1878" s="32">
        <v>44657</v>
      </c>
      <c r="C1878" s="33" t="e">
        <f>VLOOKUP($B1878,大盤與近月台指!$A$4:$I$499,2,FALSE)</f>
        <v>#N/A</v>
      </c>
      <c r="D1878" s="34" t="e">
        <f>VLOOKUP($B1878,大盤與近月台指!$A$4:$I$499,3,FALSE)</f>
        <v>#N/A</v>
      </c>
      <c r="E1878" s="35" t="e">
        <f>VLOOKUP($B1878,大盤與近月台指!$A$4:$I$499,4,FALSE)</f>
        <v>#N/A</v>
      </c>
      <c r="F1878" s="33" t="e">
        <f>VLOOKUP($B1878,大盤與近月台指!$A$4:$I$499,5,FALSE)</f>
        <v>#N/A</v>
      </c>
      <c r="G1878" s="49" t="e">
        <f>VLOOKUP($B1878,三大法人買賣超!$A$4:$I$500,3,FALSE)</f>
        <v>#N/A</v>
      </c>
      <c r="H1878" s="34" t="e">
        <f>VLOOKUP($B1878,三大法人買賣超!$A$4:$I$500,5,FALSE)</f>
        <v>#N/A</v>
      </c>
      <c r="I1878" s="27" t="e">
        <f>VLOOKUP($B1878,三大法人買賣超!$A$4:$I$500,7,FALSE)</f>
        <v>#N/A</v>
      </c>
      <c r="J1878" s="27" t="e">
        <f>VLOOKUP($B1878,三大法人買賣超!$A$4:$I$500,9,FALSE)</f>
        <v>#N/A</v>
      </c>
      <c r="K1878" s="37">
        <f>新台幣匯率美元指數!B1879</f>
        <v>0</v>
      </c>
      <c r="L1878" s="38">
        <f>新台幣匯率美元指數!C1879</f>
        <v>0</v>
      </c>
      <c r="M1878" s="39">
        <f>新台幣匯率美元指數!D1879</f>
        <v>0</v>
      </c>
      <c r="N1878" s="27" t="e">
        <f>VLOOKUP($B1878,外資期貨未平倉口數!$A$4:$M$499,4,FALSE)</f>
        <v>#N/A</v>
      </c>
      <c r="O1878" s="27" t="e">
        <f>VLOOKUP($B1878,外資期貨未平倉口數!$A$4:$M$499,9,FALSE)</f>
        <v>#N/A</v>
      </c>
      <c r="P1878" s="27" t="e">
        <f>VLOOKUP($B1878,外資期貨未平倉口數!$A$4:$M$499,10,FALSE)</f>
        <v>#N/A</v>
      </c>
      <c r="Q1878" s="27" t="e">
        <f>VLOOKUP($B1878,外資期貨未平倉口數!$A$4:$M$499,11,FALSE)</f>
        <v>#N/A</v>
      </c>
      <c r="R1878" s="64" t="e">
        <f>VLOOKUP($B1878,選擇權未平倉餘額!$A$4:$I$500,6,FALSE)</f>
        <v>#N/A</v>
      </c>
      <c r="S1878" s="64" t="e">
        <f>VLOOKUP($B1878,選擇權未平倉餘額!$A$4:$I$500,7,FALSE)</f>
        <v>#N/A</v>
      </c>
      <c r="T1878" s="64" t="e">
        <f>VLOOKUP($B1878,選擇權未平倉餘額!$A$4:$I$500,8,FALSE)</f>
        <v>#N/A</v>
      </c>
      <c r="U1878" s="64" t="e">
        <f>VLOOKUP($B1878,選擇權未平倉餘額!$A$4:$I$500,9,FALSE)</f>
        <v>#N/A</v>
      </c>
      <c r="V1878" s="39" t="e">
        <f>VLOOKUP($B1878,臺指選擇權P_C_Ratios!$A$4:$C$500,3,FALSE)</f>
        <v>#N/A</v>
      </c>
      <c r="W1878" s="41" t="e">
        <f>VLOOKUP($B1878,散戶多空比!$A$6:$L$500,12,FALSE)</f>
        <v>#N/A</v>
      </c>
      <c r="X1878" s="40" t="e">
        <f>VLOOKUP($B1878,期貨大額交易人未沖銷部位!$A$4:$O$499,4,FALSE)</f>
        <v>#N/A</v>
      </c>
      <c r="Y1878" s="40" t="e">
        <f>VLOOKUP($B1878,期貨大額交易人未沖銷部位!$A$4:$O$499,7,FALSE)</f>
        <v>#N/A</v>
      </c>
      <c r="Z1878" s="40" t="e">
        <f>VLOOKUP($B1878,期貨大額交易人未沖銷部位!$A$4:$O$499,10,FALSE)</f>
        <v>#N/A</v>
      </c>
      <c r="AA1878" s="40" t="e">
        <f>VLOOKUP($B1878,期貨大額交易人未沖銷部位!$A$4:$O$499,13,FALSE)</f>
        <v>#N/A</v>
      </c>
      <c r="AB1878" s="40" t="e">
        <f>VLOOKUP($B1878,期貨大額交易人未沖銷部位!$A$4:$O$499,14,FALSE)</f>
        <v>#N/A</v>
      </c>
      <c r="AC1878" s="40" t="e">
        <f>VLOOKUP($B1878,期貨大額交易人未沖銷部位!$A$4:$O$499,15,FALSE)</f>
        <v>#N/A</v>
      </c>
      <c r="AD1878" s="33" t="e">
        <f>VLOOKUP($B1878,三大美股走勢!$A$4:$J$495,4,FALSE)</f>
        <v>#N/A</v>
      </c>
      <c r="AE1878" s="33" t="e">
        <f>VLOOKUP($B1878,三大美股走勢!$A$4:$J$495,7,FALSE)</f>
        <v>#N/A</v>
      </c>
      <c r="AF1878" s="33" t="e">
        <f>VLOOKUP($B1878,三大美股走勢!$A$4:$J$495,10,FALSE)</f>
        <v>#N/A</v>
      </c>
    </row>
    <row r="1879" spans="2:32">
      <c r="B1879" s="32">
        <v>44658</v>
      </c>
      <c r="C1879" s="33" t="e">
        <f>VLOOKUP($B1879,大盤與近月台指!$A$4:$I$499,2,FALSE)</f>
        <v>#N/A</v>
      </c>
      <c r="D1879" s="34" t="e">
        <f>VLOOKUP($B1879,大盤與近月台指!$A$4:$I$499,3,FALSE)</f>
        <v>#N/A</v>
      </c>
      <c r="E1879" s="35" t="e">
        <f>VLOOKUP($B1879,大盤與近月台指!$A$4:$I$499,4,FALSE)</f>
        <v>#N/A</v>
      </c>
      <c r="F1879" s="33" t="e">
        <f>VLOOKUP($B1879,大盤與近月台指!$A$4:$I$499,5,FALSE)</f>
        <v>#N/A</v>
      </c>
      <c r="G1879" s="49" t="e">
        <f>VLOOKUP($B1879,三大法人買賣超!$A$4:$I$500,3,FALSE)</f>
        <v>#N/A</v>
      </c>
      <c r="H1879" s="34" t="e">
        <f>VLOOKUP($B1879,三大法人買賣超!$A$4:$I$500,5,FALSE)</f>
        <v>#N/A</v>
      </c>
      <c r="I1879" s="27" t="e">
        <f>VLOOKUP($B1879,三大法人買賣超!$A$4:$I$500,7,FALSE)</f>
        <v>#N/A</v>
      </c>
      <c r="J1879" s="27" t="e">
        <f>VLOOKUP($B1879,三大法人買賣超!$A$4:$I$500,9,FALSE)</f>
        <v>#N/A</v>
      </c>
      <c r="K1879" s="37">
        <f>新台幣匯率美元指數!B1880</f>
        <v>0</v>
      </c>
      <c r="L1879" s="38">
        <f>新台幣匯率美元指數!C1880</f>
        <v>0</v>
      </c>
      <c r="M1879" s="39">
        <f>新台幣匯率美元指數!D1880</f>
        <v>0</v>
      </c>
      <c r="N1879" s="27" t="e">
        <f>VLOOKUP($B1879,外資期貨未平倉口數!$A$4:$M$499,4,FALSE)</f>
        <v>#N/A</v>
      </c>
      <c r="O1879" s="27" t="e">
        <f>VLOOKUP($B1879,外資期貨未平倉口數!$A$4:$M$499,9,FALSE)</f>
        <v>#N/A</v>
      </c>
      <c r="P1879" s="27" t="e">
        <f>VLOOKUP($B1879,外資期貨未平倉口數!$A$4:$M$499,10,FALSE)</f>
        <v>#N/A</v>
      </c>
      <c r="Q1879" s="27" t="e">
        <f>VLOOKUP($B1879,外資期貨未平倉口數!$A$4:$M$499,11,FALSE)</f>
        <v>#N/A</v>
      </c>
      <c r="R1879" s="64" t="e">
        <f>VLOOKUP($B1879,選擇權未平倉餘額!$A$4:$I$500,6,FALSE)</f>
        <v>#N/A</v>
      </c>
      <c r="S1879" s="64" t="e">
        <f>VLOOKUP($B1879,選擇權未平倉餘額!$A$4:$I$500,7,FALSE)</f>
        <v>#N/A</v>
      </c>
      <c r="T1879" s="64" t="e">
        <f>VLOOKUP($B1879,選擇權未平倉餘額!$A$4:$I$500,8,FALSE)</f>
        <v>#N/A</v>
      </c>
      <c r="U1879" s="64" t="e">
        <f>VLOOKUP($B1879,選擇權未平倉餘額!$A$4:$I$500,9,FALSE)</f>
        <v>#N/A</v>
      </c>
      <c r="V1879" s="39" t="e">
        <f>VLOOKUP($B1879,臺指選擇權P_C_Ratios!$A$4:$C$500,3,FALSE)</f>
        <v>#N/A</v>
      </c>
      <c r="W1879" s="41" t="e">
        <f>VLOOKUP($B1879,散戶多空比!$A$6:$L$500,12,FALSE)</f>
        <v>#N/A</v>
      </c>
      <c r="X1879" s="40" t="e">
        <f>VLOOKUP($B1879,期貨大額交易人未沖銷部位!$A$4:$O$499,4,FALSE)</f>
        <v>#N/A</v>
      </c>
      <c r="Y1879" s="40" t="e">
        <f>VLOOKUP($B1879,期貨大額交易人未沖銷部位!$A$4:$O$499,7,FALSE)</f>
        <v>#N/A</v>
      </c>
      <c r="Z1879" s="40" t="e">
        <f>VLOOKUP($B1879,期貨大額交易人未沖銷部位!$A$4:$O$499,10,FALSE)</f>
        <v>#N/A</v>
      </c>
      <c r="AA1879" s="40" t="e">
        <f>VLOOKUP($B1879,期貨大額交易人未沖銷部位!$A$4:$O$499,13,FALSE)</f>
        <v>#N/A</v>
      </c>
      <c r="AB1879" s="40" t="e">
        <f>VLOOKUP($B1879,期貨大額交易人未沖銷部位!$A$4:$O$499,14,FALSE)</f>
        <v>#N/A</v>
      </c>
      <c r="AC1879" s="40" t="e">
        <f>VLOOKUP($B1879,期貨大額交易人未沖銷部位!$A$4:$O$499,15,FALSE)</f>
        <v>#N/A</v>
      </c>
      <c r="AD1879" s="33" t="e">
        <f>VLOOKUP($B1879,三大美股走勢!$A$4:$J$495,4,FALSE)</f>
        <v>#N/A</v>
      </c>
      <c r="AE1879" s="33" t="e">
        <f>VLOOKUP($B1879,三大美股走勢!$A$4:$J$495,7,FALSE)</f>
        <v>#N/A</v>
      </c>
      <c r="AF1879" s="33" t="e">
        <f>VLOOKUP($B1879,三大美股走勢!$A$4:$J$495,10,FALSE)</f>
        <v>#N/A</v>
      </c>
    </row>
    <row r="1880" spans="2:32">
      <c r="B1880" s="32">
        <v>44659</v>
      </c>
      <c r="C1880" s="33" t="e">
        <f>VLOOKUP($B1880,大盤與近月台指!$A$4:$I$499,2,FALSE)</f>
        <v>#N/A</v>
      </c>
      <c r="D1880" s="34" t="e">
        <f>VLOOKUP($B1880,大盤與近月台指!$A$4:$I$499,3,FALSE)</f>
        <v>#N/A</v>
      </c>
      <c r="E1880" s="35" t="e">
        <f>VLOOKUP($B1880,大盤與近月台指!$A$4:$I$499,4,FALSE)</f>
        <v>#N/A</v>
      </c>
      <c r="F1880" s="33" t="e">
        <f>VLOOKUP($B1880,大盤與近月台指!$A$4:$I$499,5,FALSE)</f>
        <v>#N/A</v>
      </c>
      <c r="G1880" s="49" t="e">
        <f>VLOOKUP($B1880,三大法人買賣超!$A$4:$I$500,3,FALSE)</f>
        <v>#N/A</v>
      </c>
      <c r="H1880" s="34" t="e">
        <f>VLOOKUP($B1880,三大法人買賣超!$A$4:$I$500,5,FALSE)</f>
        <v>#N/A</v>
      </c>
      <c r="I1880" s="27" t="e">
        <f>VLOOKUP($B1880,三大法人買賣超!$A$4:$I$500,7,FALSE)</f>
        <v>#N/A</v>
      </c>
      <c r="J1880" s="27" t="e">
        <f>VLOOKUP($B1880,三大法人買賣超!$A$4:$I$500,9,FALSE)</f>
        <v>#N/A</v>
      </c>
      <c r="K1880" s="37">
        <f>新台幣匯率美元指數!B1881</f>
        <v>0</v>
      </c>
      <c r="L1880" s="38">
        <f>新台幣匯率美元指數!C1881</f>
        <v>0</v>
      </c>
      <c r="M1880" s="39">
        <f>新台幣匯率美元指數!D1881</f>
        <v>0</v>
      </c>
      <c r="N1880" s="27" t="e">
        <f>VLOOKUP($B1880,外資期貨未平倉口數!$A$4:$M$499,4,FALSE)</f>
        <v>#N/A</v>
      </c>
      <c r="O1880" s="27" t="e">
        <f>VLOOKUP($B1880,外資期貨未平倉口數!$A$4:$M$499,9,FALSE)</f>
        <v>#N/A</v>
      </c>
      <c r="P1880" s="27" t="e">
        <f>VLOOKUP($B1880,外資期貨未平倉口數!$A$4:$M$499,10,FALSE)</f>
        <v>#N/A</v>
      </c>
      <c r="Q1880" s="27" t="e">
        <f>VLOOKUP($B1880,外資期貨未平倉口數!$A$4:$M$499,11,FALSE)</f>
        <v>#N/A</v>
      </c>
      <c r="R1880" s="64" t="e">
        <f>VLOOKUP($B1880,選擇權未平倉餘額!$A$4:$I$500,6,FALSE)</f>
        <v>#N/A</v>
      </c>
      <c r="S1880" s="64" t="e">
        <f>VLOOKUP($B1880,選擇權未平倉餘額!$A$4:$I$500,7,FALSE)</f>
        <v>#N/A</v>
      </c>
      <c r="T1880" s="64" t="e">
        <f>VLOOKUP($B1880,選擇權未平倉餘額!$A$4:$I$500,8,FALSE)</f>
        <v>#N/A</v>
      </c>
      <c r="U1880" s="64" t="e">
        <f>VLOOKUP($B1880,選擇權未平倉餘額!$A$4:$I$500,9,FALSE)</f>
        <v>#N/A</v>
      </c>
      <c r="V1880" s="39" t="e">
        <f>VLOOKUP($B1880,臺指選擇權P_C_Ratios!$A$4:$C$500,3,FALSE)</f>
        <v>#N/A</v>
      </c>
      <c r="W1880" s="41" t="e">
        <f>VLOOKUP($B1880,散戶多空比!$A$6:$L$500,12,FALSE)</f>
        <v>#N/A</v>
      </c>
      <c r="X1880" s="40" t="e">
        <f>VLOOKUP($B1880,期貨大額交易人未沖銷部位!$A$4:$O$499,4,FALSE)</f>
        <v>#N/A</v>
      </c>
      <c r="Y1880" s="40" t="e">
        <f>VLOOKUP($B1880,期貨大額交易人未沖銷部位!$A$4:$O$499,7,FALSE)</f>
        <v>#N/A</v>
      </c>
      <c r="Z1880" s="40" t="e">
        <f>VLOOKUP($B1880,期貨大額交易人未沖銷部位!$A$4:$O$499,10,FALSE)</f>
        <v>#N/A</v>
      </c>
      <c r="AA1880" s="40" t="e">
        <f>VLOOKUP($B1880,期貨大額交易人未沖銷部位!$A$4:$O$499,13,FALSE)</f>
        <v>#N/A</v>
      </c>
      <c r="AB1880" s="40" t="e">
        <f>VLOOKUP($B1880,期貨大額交易人未沖銷部位!$A$4:$O$499,14,FALSE)</f>
        <v>#N/A</v>
      </c>
      <c r="AC1880" s="40" t="e">
        <f>VLOOKUP($B1880,期貨大額交易人未沖銷部位!$A$4:$O$499,15,FALSE)</f>
        <v>#N/A</v>
      </c>
      <c r="AD1880" s="33" t="e">
        <f>VLOOKUP($B1880,三大美股走勢!$A$4:$J$495,4,FALSE)</f>
        <v>#N/A</v>
      </c>
      <c r="AE1880" s="33" t="e">
        <f>VLOOKUP($B1880,三大美股走勢!$A$4:$J$495,7,FALSE)</f>
        <v>#N/A</v>
      </c>
      <c r="AF1880" s="33" t="e">
        <f>VLOOKUP($B1880,三大美股走勢!$A$4:$J$495,10,FALSE)</f>
        <v>#N/A</v>
      </c>
    </row>
    <row r="1881" spans="2:32">
      <c r="B1881" s="32">
        <v>44660</v>
      </c>
      <c r="C1881" s="33" t="e">
        <f>VLOOKUP($B1881,大盤與近月台指!$A$4:$I$499,2,FALSE)</f>
        <v>#N/A</v>
      </c>
      <c r="D1881" s="34" t="e">
        <f>VLOOKUP($B1881,大盤與近月台指!$A$4:$I$499,3,FALSE)</f>
        <v>#N/A</v>
      </c>
      <c r="E1881" s="35" t="e">
        <f>VLOOKUP($B1881,大盤與近月台指!$A$4:$I$499,4,FALSE)</f>
        <v>#N/A</v>
      </c>
      <c r="F1881" s="33" t="e">
        <f>VLOOKUP($B1881,大盤與近月台指!$A$4:$I$499,5,FALSE)</f>
        <v>#N/A</v>
      </c>
      <c r="G1881" s="49" t="e">
        <f>VLOOKUP($B1881,三大法人買賣超!$A$4:$I$500,3,FALSE)</f>
        <v>#N/A</v>
      </c>
      <c r="H1881" s="34" t="e">
        <f>VLOOKUP($B1881,三大法人買賣超!$A$4:$I$500,5,FALSE)</f>
        <v>#N/A</v>
      </c>
      <c r="I1881" s="27" t="e">
        <f>VLOOKUP($B1881,三大法人買賣超!$A$4:$I$500,7,FALSE)</f>
        <v>#N/A</v>
      </c>
      <c r="J1881" s="27" t="e">
        <f>VLOOKUP($B1881,三大法人買賣超!$A$4:$I$500,9,FALSE)</f>
        <v>#N/A</v>
      </c>
      <c r="K1881" s="37">
        <f>新台幣匯率美元指數!B1882</f>
        <v>0</v>
      </c>
      <c r="L1881" s="38">
        <f>新台幣匯率美元指數!C1882</f>
        <v>0</v>
      </c>
      <c r="M1881" s="39">
        <f>新台幣匯率美元指數!D1882</f>
        <v>0</v>
      </c>
      <c r="N1881" s="27" t="e">
        <f>VLOOKUP($B1881,外資期貨未平倉口數!$A$4:$M$499,4,FALSE)</f>
        <v>#N/A</v>
      </c>
      <c r="O1881" s="27" t="e">
        <f>VLOOKUP($B1881,外資期貨未平倉口數!$A$4:$M$499,9,FALSE)</f>
        <v>#N/A</v>
      </c>
      <c r="P1881" s="27" t="e">
        <f>VLOOKUP($B1881,外資期貨未平倉口數!$A$4:$M$499,10,FALSE)</f>
        <v>#N/A</v>
      </c>
      <c r="Q1881" s="27" t="e">
        <f>VLOOKUP($B1881,外資期貨未平倉口數!$A$4:$M$499,11,FALSE)</f>
        <v>#N/A</v>
      </c>
      <c r="R1881" s="64" t="e">
        <f>VLOOKUP($B1881,選擇權未平倉餘額!$A$4:$I$500,6,FALSE)</f>
        <v>#N/A</v>
      </c>
      <c r="S1881" s="64" t="e">
        <f>VLOOKUP($B1881,選擇權未平倉餘額!$A$4:$I$500,7,FALSE)</f>
        <v>#N/A</v>
      </c>
      <c r="T1881" s="64" t="e">
        <f>VLOOKUP($B1881,選擇權未平倉餘額!$A$4:$I$500,8,FALSE)</f>
        <v>#N/A</v>
      </c>
      <c r="U1881" s="64" t="e">
        <f>VLOOKUP($B1881,選擇權未平倉餘額!$A$4:$I$500,9,FALSE)</f>
        <v>#N/A</v>
      </c>
      <c r="V1881" s="39" t="e">
        <f>VLOOKUP($B1881,臺指選擇權P_C_Ratios!$A$4:$C$500,3,FALSE)</f>
        <v>#N/A</v>
      </c>
      <c r="W1881" s="41" t="e">
        <f>VLOOKUP($B1881,散戶多空比!$A$6:$L$500,12,FALSE)</f>
        <v>#N/A</v>
      </c>
      <c r="X1881" s="40" t="e">
        <f>VLOOKUP($B1881,期貨大額交易人未沖銷部位!$A$4:$O$499,4,FALSE)</f>
        <v>#N/A</v>
      </c>
      <c r="Y1881" s="40" t="e">
        <f>VLOOKUP($B1881,期貨大額交易人未沖銷部位!$A$4:$O$499,7,FALSE)</f>
        <v>#N/A</v>
      </c>
      <c r="Z1881" s="40" t="e">
        <f>VLOOKUP($B1881,期貨大額交易人未沖銷部位!$A$4:$O$499,10,FALSE)</f>
        <v>#N/A</v>
      </c>
      <c r="AA1881" s="40" t="e">
        <f>VLOOKUP($B1881,期貨大額交易人未沖銷部位!$A$4:$O$499,13,FALSE)</f>
        <v>#N/A</v>
      </c>
      <c r="AB1881" s="40" t="e">
        <f>VLOOKUP($B1881,期貨大額交易人未沖銷部位!$A$4:$O$499,14,FALSE)</f>
        <v>#N/A</v>
      </c>
      <c r="AC1881" s="40" t="e">
        <f>VLOOKUP($B1881,期貨大額交易人未沖銷部位!$A$4:$O$499,15,FALSE)</f>
        <v>#N/A</v>
      </c>
      <c r="AD1881" s="33" t="e">
        <f>VLOOKUP($B1881,三大美股走勢!$A$4:$J$495,4,FALSE)</f>
        <v>#N/A</v>
      </c>
      <c r="AE1881" s="33" t="e">
        <f>VLOOKUP($B1881,三大美股走勢!$A$4:$J$495,7,FALSE)</f>
        <v>#N/A</v>
      </c>
      <c r="AF1881" s="33" t="e">
        <f>VLOOKUP($B1881,三大美股走勢!$A$4:$J$495,10,FALSE)</f>
        <v>#N/A</v>
      </c>
    </row>
    <row r="1882" spans="2:32">
      <c r="B1882" s="32">
        <v>44661</v>
      </c>
      <c r="C1882" s="33" t="e">
        <f>VLOOKUP($B1882,大盤與近月台指!$A$4:$I$499,2,FALSE)</f>
        <v>#N/A</v>
      </c>
      <c r="D1882" s="34" t="e">
        <f>VLOOKUP($B1882,大盤與近月台指!$A$4:$I$499,3,FALSE)</f>
        <v>#N/A</v>
      </c>
      <c r="E1882" s="35" t="e">
        <f>VLOOKUP($B1882,大盤與近月台指!$A$4:$I$499,4,FALSE)</f>
        <v>#N/A</v>
      </c>
      <c r="F1882" s="33" t="e">
        <f>VLOOKUP($B1882,大盤與近月台指!$A$4:$I$499,5,FALSE)</f>
        <v>#N/A</v>
      </c>
      <c r="G1882" s="49" t="e">
        <f>VLOOKUP($B1882,三大法人買賣超!$A$4:$I$500,3,FALSE)</f>
        <v>#N/A</v>
      </c>
      <c r="H1882" s="34" t="e">
        <f>VLOOKUP($B1882,三大法人買賣超!$A$4:$I$500,5,FALSE)</f>
        <v>#N/A</v>
      </c>
      <c r="I1882" s="27" t="e">
        <f>VLOOKUP($B1882,三大法人買賣超!$A$4:$I$500,7,FALSE)</f>
        <v>#N/A</v>
      </c>
      <c r="J1882" s="27" t="e">
        <f>VLOOKUP($B1882,三大法人買賣超!$A$4:$I$500,9,FALSE)</f>
        <v>#N/A</v>
      </c>
      <c r="K1882" s="37">
        <f>新台幣匯率美元指數!B1883</f>
        <v>0</v>
      </c>
      <c r="L1882" s="38">
        <f>新台幣匯率美元指數!C1883</f>
        <v>0</v>
      </c>
      <c r="M1882" s="39">
        <f>新台幣匯率美元指數!D1883</f>
        <v>0</v>
      </c>
      <c r="N1882" s="27" t="e">
        <f>VLOOKUP($B1882,外資期貨未平倉口數!$A$4:$M$499,4,FALSE)</f>
        <v>#N/A</v>
      </c>
      <c r="O1882" s="27" t="e">
        <f>VLOOKUP($B1882,外資期貨未平倉口數!$A$4:$M$499,9,FALSE)</f>
        <v>#N/A</v>
      </c>
      <c r="P1882" s="27" t="e">
        <f>VLOOKUP($B1882,外資期貨未平倉口數!$A$4:$M$499,10,FALSE)</f>
        <v>#N/A</v>
      </c>
      <c r="Q1882" s="27" t="e">
        <f>VLOOKUP($B1882,外資期貨未平倉口數!$A$4:$M$499,11,FALSE)</f>
        <v>#N/A</v>
      </c>
      <c r="R1882" s="64" t="e">
        <f>VLOOKUP($B1882,選擇權未平倉餘額!$A$4:$I$500,6,FALSE)</f>
        <v>#N/A</v>
      </c>
      <c r="S1882" s="64" t="e">
        <f>VLOOKUP($B1882,選擇權未平倉餘額!$A$4:$I$500,7,FALSE)</f>
        <v>#N/A</v>
      </c>
      <c r="T1882" s="64" t="e">
        <f>VLOOKUP($B1882,選擇權未平倉餘額!$A$4:$I$500,8,FALSE)</f>
        <v>#N/A</v>
      </c>
      <c r="U1882" s="64" t="e">
        <f>VLOOKUP($B1882,選擇權未平倉餘額!$A$4:$I$500,9,FALSE)</f>
        <v>#N/A</v>
      </c>
      <c r="V1882" s="39" t="e">
        <f>VLOOKUP($B1882,臺指選擇權P_C_Ratios!$A$4:$C$500,3,FALSE)</f>
        <v>#N/A</v>
      </c>
      <c r="W1882" s="41" t="e">
        <f>VLOOKUP($B1882,散戶多空比!$A$6:$L$500,12,FALSE)</f>
        <v>#N/A</v>
      </c>
      <c r="X1882" s="40" t="e">
        <f>VLOOKUP($B1882,期貨大額交易人未沖銷部位!$A$4:$O$499,4,FALSE)</f>
        <v>#N/A</v>
      </c>
      <c r="Y1882" s="40" t="e">
        <f>VLOOKUP($B1882,期貨大額交易人未沖銷部位!$A$4:$O$499,7,FALSE)</f>
        <v>#N/A</v>
      </c>
      <c r="Z1882" s="40" t="e">
        <f>VLOOKUP($B1882,期貨大額交易人未沖銷部位!$A$4:$O$499,10,FALSE)</f>
        <v>#N/A</v>
      </c>
      <c r="AA1882" s="40" t="e">
        <f>VLOOKUP($B1882,期貨大額交易人未沖銷部位!$A$4:$O$499,13,FALSE)</f>
        <v>#N/A</v>
      </c>
      <c r="AB1882" s="40" t="e">
        <f>VLOOKUP($B1882,期貨大額交易人未沖銷部位!$A$4:$O$499,14,FALSE)</f>
        <v>#N/A</v>
      </c>
      <c r="AC1882" s="40" t="e">
        <f>VLOOKUP($B1882,期貨大額交易人未沖銷部位!$A$4:$O$499,15,FALSE)</f>
        <v>#N/A</v>
      </c>
      <c r="AD1882" s="33" t="e">
        <f>VLOOKUP($B1882,三大美股走勢!$A$4:$J$495,4,FALSE)</f>
        <v>#N/A</v>
      </c>
      <c r="AE1882" s="33" t="e">
        <f>VLOOKUP($B1882,三大美股走勢!$A$4:$J$495,7,FALSE)</f>
        <v>#N/A</v>
      </c>
      <c r="AF1882" s="33" t="e">
        <f>VLOOKUP($B1882,三大美股走勢!$A$4:$J$495,10,FALSE)</f>
        <v>#N/A</v>
      </c>
    </row>
    <row r="1883" spans="2:32">
      <c r="B1883" s="32">
        <v>44662</v>
      </c>
      <c r="C1883" s="33" t="e">
        <f>VLOOKUP($B1883,大盤與近月台指!$A$4:$I$499,2,FALSE)</f>
        <v>#N/A</v>
      </c>
      <c r="D1883" s="34" t="e">
        <f>VLOOKUP($B1883,大盤與近月台指!$A$4:$I$499,3,FALSE)</f>
        <v>#N/A</v>
      </c>
      <c r="E1883" s="35" t="e">
        <f>VLOOKUP($B1883,大盤與近月台指!$A$4:$I$499,4,FALSE)</f>
        <v>#N/A</v>
      </c>
      <c r="F1883" s="33" t="e">
        <f>VLOOKUP($B1883,大盤與近月台指!$A$4:$I$499,5,FALSE)</f>
        <v>#N/A</v>
      </c>
      <c r="G1883" s="49" t="e">
        <f>VLOOKUP($B1883,三大法人買賣超!$A$4:$I$500,3,FALSE)</f>
        <v>#N/A</v>
      </c>
      <c r="H1883" s="34" t="e">
        <f>VLOOKUP($B1883,三大法人買賣超!$A$4:$I$500,5,FALSE)</f>
        <v>#N/A</v>
      </c>
      <c r="I1883" s="27" t="e">
        <f>VLOOKUP($B1883,三大法人買賣超!$A$4:$I$500,7,FALSE)</f>
        <v>#N/A</v>
      </c>
      <c r="J1883" s="27" t="e">
        <f>VLOOKUP($B1883,三大法人買賣超!$A$4:$I$500,9,FALSE)</f>
        <v>#N/A</v>
      </c>
      <c r="K1883" s="37">
        <f>新台幣匯率美元指數!B1884</f>
        <v>0</v>
      </c>
      <c r="L1883" s="38">
        <f>新台幣匯率美元指數!C1884</f>
        <v>0</v>
      </c>
      <c r="M1883" s="39">
        <f>新台幣匯率美元指數!D1884</f>
        <v>0</v>
      </c>
      <c r="N1883" s="27" t="e">
        <f>VLOOKUP($B1883,外資期貨未平倉口數!$A$4:$M$499,4,FALSE)</f>
        <v>#N/A</v>
      </c>
      <c r="O1883" s="27" t="e">
        <f>VLOOKUP($B1883,外資期貨未平倉口數!$A$4:$M$499,9,FALSE)</f>
        <v>#N/A</v>
      </c>
      <c r="P1883" s="27" t="e">
        <f>VLOOKUP($B1883,外資期貨未平倉口數!$A$4:$M$499,10,FALSE)</f>
        <v>#N/A</v>
      </c>
      <c r="Q1883" s="27" t="e">
        <f>VLOOKUP($B1883,外資期貨未平倉口數!$A$4:$M$499,11,FALSE)</f>
        <v>#N/A</v>
      </c>
      <c r="R1883" s="64" t="e">
        <f>VLOOKUP($B1883,選擇權未平倉餘額!$A$4:$I$500,6,FALSE)</f>
        <v>#N/A</v>
      </c>
      <c r="S1883" s="64" t="e">
        <f>VLOOKUP($B1883,選擇權未平倉餘額!$A$4:$I$500,7,FALSE)</f>
        <v>#N/A</v>
      </c>
      <c r="T1883" s="64" t="e">
        <f>VLOOKUP($B1883,選擇權未平倉餘額!$A$4:$I$500,8,FALSE)</f>
        <v>#N/A</v>
      </c>
      <c r="U1883" s="64" t="e">
        <f>VLOOKUP($B1883,選擇權未平倉餘額!$A$4:$I$500,9,FALSE)</f>
        <v>#N/A</v>
      </c>
      <c r="V1883" s="39" t="e">
        <f>VLOOKUP($B1883,臺指選擇權P_C_Ratios!$A$4:$C$500,3,FALSE)</f>
        <v>#N/A</v>
      </c>
      <c r="W1883" s="41" t="e">
        <f>VLOOKUP($B1883,散戶多空比!$A$6:$L$500,12,FALSE)</f>
        <v>#N/A</v>
      </c>
      <c r="X1883" s="40" t="e">
        <f>VLOOKUP($B1883,期貨大額交易人未沖銷部位!$A$4:$O$499,4,FALSE)</f>
        <v>#N/A</v>
      </c>
      <c r="Y1883" s="40" t="e">
        <f>VLOOKUP($B1883,期貨大額交易人未沖銷部位!$A$4:$O$499,7,FALSE)</f>
        <v>#N/A</v>
      </c>
      <c r="Z1883" s="40" t="e">
        <f>VLOOKUP($B1883,期貨大額交易人未沖銷部位!$A$4:$O$499,10,FALSE)</f>
        <v>#N/A</v>
      </c>
      <c r="AA1883" s="40" t="e">
        <f>VLOOKUP($B1883,期貨大額交易人未沖銷部位!$A$4:$O$499,13,FALSE)</f>
        <v>#N/A</v>
      </c>
      <c r="AB1883" s="40" t="e">
        <f>VLOOKUP($B1883,期貨大額交易人未沖銷部位!$A$4:$O$499,14,FALSE)</f>
        <v>#N/A</v>
      </c>
      <c r="AC1883" s="40" t="e">
        <f>VLOOKUP($B1883,期貨大額交易人未沖銷部位!$A$4:$O$499,15,FALSE)</f>
        <v>#N/A</v>
      </c>
      <c r="AD1883" s="33" t="e">
        <f>VLOOKUP($B1883,三大美股走勢!$A$4:$J$495,4,FALSE)</f>
        <v>#N/A</v>
      </c>
      <c r="AE1883" s="33" t="e">
        <f>VLOOKUP($B1883,三大美股走勢!$A$4:$J$495,7,FALSE)</f>
        <v>#N/A</v>
      </c>
      <c r="AF1883" s="33" t="e">
        <f>VLOOKUP($B1883,三大美股走勢!$A$4:$J$495,10,FALSE)</f>
        <v>#N/A</v>
      </c>
    </row>
    <row r="1884" spans="2:32">
      <c r="B1884" s="32">
        <v>44663</v>
      </c>
      <c r="C1884" s="33" t="e">
        <f>VLOOKUP($B1884,大盤與近月台指!$A$4:$I$499,2,FALSE)</f>
        <v>#N/A</v>
      </c>
      <c r="D1884" s="34" t="e">
        <f>VLOOKUP($B1884,大盤與近月台指!$A$4:$I$499,3,FALSE)</f>
        <v>#N/A</v>
      </c>
      <c r="E1884" s="35" t="e">
        <f>VLOOKUP($B1884,大盤與近月台指!$A$4:$I$499,4,FALSE)</f>
        <v>#N/A</v>
      </c>
      <c r="F1884" s="33" t="e">
        <f>VLOOKUP($B1884,大盤與近月台指!$A$4:$I$499,5,FALSE)</f>
        <v>#N/A</v>
      </c>
      <c r="G1884" s="49" t="e">
        <f>VLOOKUP($B1884,三大法人買賣超!$A$4:$I$500,3,FALSE)</f>
        <v>#N/A</v>
      </c>
      <c r="H1884" s="34" t="e">
        <f>VLOOKUP($B1884,三大法人買賣超!$A$4:$I$500,5,FALSE)</f>
        <v>#N/A</v>
      </c>
      <c r="I1884" s="27" t="e">
        <f>VLOOKUP($B1884,三大法人買賣超!$A$4:$I$500,7,FALSE)</f>
        <v>#N/A</v>
      </c>
      <c r="J1884" s="27" t="e">
        <f>VLOOKUP($B1884,三大法人買賣超!$A$4:$I$500,9,FALSE)</f>
        <v>#N/A</v>
      </c>
      <c r="K1884" s="37">
        <f>新台幣匯率美元指數!B1885</f>
        <v>0</v>
      </c>
      <c r="L1884" s="38">
        <f>新台幣匯率美元指數!C1885</f>
        <v>0</v>
      </c>
      <c r="M1884" s="39">
        <f>新台幣匯率美元指數!D1885</f>
        <v>0</v>
      </c>
      <c r="N1884" s="27" t="e">
        <f>VLOOKUP($B1884,外資期貨未平倉口數!$A$4:$M$499,4,FALSE)</f>
        <v>#N/A</v>
      </c>
      <c r="O1884" s="27" t="e">
        <f>VLOOKUP($B1884,外資期貨未平倉口數!$A$4:$M$499,9,FALSE)</f>
        <v>#N/A</v>
      </c>
      <c r="P1884" s="27" t="e">
        <f>VLOOKUP($B1884,外資期貨未平倉口數!$A$4:$M$499,10,FALSE)</f>
        <v>#N/A</v>
      </c>
      <c r="Q1884" s="27" t="e">
        <f>VLOOKUP($B1884,外資期貨未平倉口數!$A$4:$M$499,11,FALSE)</f>
        <v>#N/A</v>
      </c>
      <c r="R1884" s="64" t="e">
        <f>VLOOKUP($B1884,選擇權未平倉餘額!$A$4:$I$500,6,FALSE)</f>
        <v>#N/A</v>
      </c>
      <c r="S1884" s="64" t="e">
        <f>VLOOKUP($B1884,選擇權未平倉餘額!$A$4:$I$500,7,FALSE)</f>
        <v>#N/A</v>
      </c>
      <c r="T1884" s="64" t="e">
        <f>VLOOKUP($B1884,選擇權未平倉餘額!$A$4:$I$500,8,FALSE)</f>
        <v>#N/A</v>
      </c>
      <c r="U1884" s="64" t="e">
        <f>VLOOKUP($B1884,選擇權未平倉餘額!$A$4:$I$500,9,FALSE)</f>
        <v>#N/A</v>
      </c>
      <c r="V1884" s="39" t="e">
        <f>VLOOKUP($B1884,臺指選擇權P_C_Ratios!$A$4:$C$500,3,FALSE)</f>
        <v>#N/A</v>
      </c>
      <c r="W1884" s="41" t="e">
        <f>VLOOKUP($B1884,散戶多空比!$A$6:$L$500,12,FALSE)</f>
        <v>#N/A</v>
      </c>
      <c r="X1884" s="40" t="e">
        <f>VLOOKUP($B1884,期貨大額交易人未沖銷部位!$A$4:$O$499,4,FALSE)</f>
        <v>#N/A</v>
      </c>
      <c r="Y1884" s="40" t="e">
        <f>VLOOKUP($B1884,期貨大額交易人未沖銷部位!$A$4:$O$499,7,FALSE)</f>
        <v>#N/A</v>
      </c>
      <c r="Z1884" s="40" t="e">
        <f>VLOOKUP($B1884,期貨大額交易人未沖銷部位!$A$4:$O$499,10,FALSE)</f>
        <v>#N/A</v>
      </c>
      <c r="AA1884" s="40" t="e">
        <f>VLOOKUP($B1884,期貨大額交易人未沖銷部位!$A$4:$O$499,13,FALSE)</f>
        <v>#N/A</v>
      </c>
      <c r="AB1884" s="40" t="e">
        <f>VLOOKUP($B1884,期貨大額交易人未沖銷部位!$A$4:$O$499,14,FALSE)</f>
        <v>#N/A</v>
      </c>
      <c r="AC1884" s="40" t="e">
        <f>VLOOKUP($B1884,期貨大額交易人未沖銷部位!$A$4:$O$499,15,FALSE)</f>
        <v>#N/A</v>
      </c>
      <c r="AD1884" s="33" t="e">
        <f>VLOOKUP($B1884,三大美股走勢!$A$4:$J$495,4,FALSE)</f>
        <v>#N/A</v>
      </c>
      <c r="AE1884" s="33" t="e">
        <f>VLOOKUP($B1884,三大美股走勢!$A$4:$J$495,7,FALSE)</f>
        <v>#N/A</v>
      </c>
      <c r="AF1884" s="33" t="e">
        <f>VLOOKUP($B1884,三大美股走勢!$A$4:$J$495,10,FALSE)</f>
        <v>#N/A</v>
      </c>
    </row>
    <row r="1885" spans="2:32">
      <c r="B1885" s="32">
        <v>44664</v>
      </c>
      <c r="C1885" s="33" t="e">
        <f>VLOOKUP($B1885,大盤與近月台指!$A$4:$I$499,2,FALSE)</f>
        <v>#N/A</v>
      </c>
      <c r="D1885" s="34" t="e">
        <f>VLOOKUP($B1885,大盤與近月台指!$A$4:$I$499,3,FALSE)</f>
        <v>#N/A</v>
      </c>
      <c r="E1885" s="35" t="e">
        <f>VLOOKUP($B1885,大盤與近月台指!$A$4:$I$499,4,FALSE)</f>
        <v>#N/A</v>
      </c>
      <c r="F1885" s="33" t="e">
        <f>VLOOKUP($B1885,大盤與近月台指!$A$4:$I$499,5,FALSE)</f>
        <v>#N/A</v>
      </c>
      <c r="G1885" s="49" t="e">
        <f>VLOOKUP($B1885,三大法人買賣超!$A$4:$I$500,3,FALSE)</f>
        <v>#N/A</v>
      </c>
      <c r="H1885" s="34" t="e">
        <f>VLOOKUP($B1885,三大法人買賣超!$A$4:$I$500,5,FALSE)</f>
        <v>#N/A</v>
      </c>
      <c r="I1885" s="27" t="e">
        <f>VLOOKUP($B1885,三大法人買賣超!$A$4:$I$500,7,FALSE)</f>
        <v>#N/A</v>
      </c>
      <c r="J1885" s="27" t="e">
        <f>VLOOKUP($B1885,三大法人買賣超!$A$4:$I$500,9,FALSE)</f>
        <v>#N/A</v>
      </c>
      <c r="K1885" s="37">
        <f>新台幣匯率美元指數!B1886</f>
        <v>0</v>
      </c>
      <c r="L1885" s="38">
        <f>新台幣匯率美元指數!C1886</f>
        <v>0</v>
      </c>
      <c r="M1885" s="39">
        <f>新台幣匯率美元指數!D1886</f>
        <v>0</v>
      </c>
      <c r="N1885" s="27" t="e">
        <f>VLOOKUP($B1885,外資期貨未平倉口數!$A$4:$M$499,4,FALSE)</f>
        <v>#N/A</v>
      </c>
      <c r="O1885" s="27" t="e">
        <f>VLOOKUP($B1885,外資期貨未平倉口數!$A$4:$M$499,9,FALSE)</f>
        <v>#N/A</v>
      </c>
      <c r="P1885" s="27" t="e">
        <f>VLOOKUP($B1885,外資期貨未平倉口數!$A$4:$M$499,10,FALSE)</f>
        <v>#N/A</v>
      </c>
      <c r="Q1885" s="27" t="e">
        <f>VLOOKUP($B1885,外資期貨未平倉口數!$A$4:$M$499,11,FALSE)</f>
        <v>#N/A</v>
      </c>
      <c r="R1885" s="64" t="e">
        <f>VLOOKUP($B1885,選擇權未平倉餘額!$A$4:$I$500,6,FALSE)</f>
        <v>#N/A</v>
      </c>
      <c r="S1885" s="64" t="e">
        <f>VLOOKUP($B1885,選擇權未平倉餘額!$A$4:$I$500,7,FALSE)</f>
        <v>#N/A</v>
      </c>
      <c r="T1885" s="64" t="e">
        <f>VLOOKUP($B1885,選擇權未平倉餘額!$A$4:$I$500,8,FALSE)</f>
        <v>#N/A</v>
      </c>
      <c r="U1885" s="64" t="e">
        <f>VLOOKUP($B1885,選擇權未平倉餘額!$A$4:$I$500,9,FALSE)</f>
        <v>#N/A</v>
      </c>
      <c r="V1885" s="39" t="e">
        <f>VLOOKUP($B1885,臺指選擇權P_C_Ratios!$A$4:$C$500,3,FALSE)</f>
        <v>#N/A</v>
      </c>
      <c r="W1885" s="41" t="e">
        <f>VLOOKUP($B1885,散戶多空比!$A$6:$L$500,12,FALSE)</f>
        <v>#N/A</v>
      </c>
      <c r="X1885" s="40" t="e">
        <f>VLOOKUP($B1885,期貨大額交易人未沖銷部位!$A$4:$O$499,4,FALSE)</f>
        <v>#N/A</v>
      </c>
      <c r="Y1885" s="40" t="e">
        <f>VLOOKUP($B1885,期貨大額交易人未沖銷部位!$A$4:$O$499,7,FALSE)</f>
        <v>#N/A</v>
      </c>
      <c r="Z1885" s="40" t="e">
        <f>VLOOKUP($B1885,期貨大額交易人未沖銷部位!$A$4:$O$499,10,FALSE)</f>
        <v>#N/A</v>
      </c>
      <c r="AA1885" s="40" t="e">
        <f>VLOOKUP($B1885,期貨大額交易人未沖銷部位!$A$4:$O$499,13,FALSE)</f>
        <v>#N/A</v>
      </c>
      <c r="AB1885" s="40" t="e">
        <f>VLOOKUP($B1885,期貨大額交易人未沖銷部位!$A$4:$O$499,14,FALSE)</f>
        <v>#N/A</v>
      </c>
      <c r="AC1885" s="40" t="e">
        <f>VLOOKUP($B1885,期貨大額交易人未沖銷部位!$A$4:$O$499,15,FALSE)</f>
        <v>#N/A</v>
      </c>
      <c r="AD1885" s="33" t="e">
        <f>VLOOKUP($B1885,三大美股走勢!$A$4:$J$495,4,FALSE)</f>
        <v>#N/A</v>
      </c>
      <c r="AE1885" s="33" t="e">
        <f>VLOOKUP($B1885,三大美股走勢!$A$4:$J$495,7,FALSE)</f>
        <v>#N/A</v>
      </c>
      <c r="AF1885" s="33" t="e">
        <f>VLOOKUP($B1885,三大美股走勢!$A$4:$J$495,10,FALSE)</f>
        <v>#N/A</v>
      </c>
    </row>
    <row r="1886" spans="2:32">
      <c r="B1886" s="32">
        <v>44665</v>
      </c>
      <c r="C1886" s="33" t="e">
        <f>VLOOKUP($B1886,大盤與近月台指!$A$4:$I$499,2,FALSE)</f>
        <v>#N/A</v>
      </c>
      <c r="D1886" s="34" t="e">
        <f>VLOOKUP($B1886,大盤與近月台指!$A$4:$I$499,3,FALSE)</f>
        <v>#N/A</v>
      </c>
      <c r="E1886" s="35" t="e">
        <f>VLOOKUP($B1886,大盤與近月台指!$A$4:$I$499,4,FALSE)</f>
        <v>#N/A</v>
      </c>
      <c r="F1886" s="33" t="e">
        <f>VLOOKUP($B1886,大盤與近月台指!$A$4:$I$499,5,FALSE)</f>
        <v>#N/A</v>
      </c>
      <c r="G1886" s="49" t="e">
        <f>VLOOKUP($B1886,三大法人買賣超!$A$4:$I$500,3,FALSE)</f>
        <v>#N/A</v>
      </c>
      <c r="H1886" s="34" t="e">
        <f>VLOOKUP($B1886,三大法人買賣超!$A$4:$I$500,5,FALSE)</f>
        <v>#N/A</v>
      </c>
      <c r="I1886" s="27" t="e">
        <f>VLOOKUP($B1886,三大法人買賣超!$A$4:$I$500,7,FALSE)</f>
        <v>#N/A</v>
      </c>
      <c r="J1886" s="27" t="e">
        <f>VLOOKUP($B1886,三大法人買賣超!$A$4:$I$500,9,FALSE)</f>
        <v>#N/A</v>
      </c>
      <c r="K1886" s="37">
        <f>新台幣匯率美元指數!B1887</f>
        <v>0</v>
      </c>
      <c r="L1886" s="38">
        <f>新台幣匯率美元指數!C1887</f>
        <v>0</v>
      </c>
      <c r="M1886" s="39">
        <f>新台幣匯率美元指數!D1887</f>
        <v>0</v>
      </c>
      <c r="N1886" s="27" t="e">
        <f>VLOOKUP($B1886,外資期貨未平倉口數!$A$4:$M$499,4,FALSE)</f>
        <v>#N/A</v>
      </c>
      <c r="O1886" s="27" t="e">
        <f>VLOOKUP($B1886,外資期貨未平倉口數!$A$4:$M$499,9,FALSE)</f>
        <v>#N/A</v>
      </c>
      <c r="P1886" s="27" t="e">
        <f>VLOOKUP($B1886,外資期貨未平倉口數!$A$4:$M$499,10,FALSE)</f>
        <v>#N/A</v>
      </c>
      <c r="Q1886" s="27" t="e">
        <f>VLOOKUP($B1886,外資期貨未平倉口數!$A$4:$M$499,11,FALSE)</f>
        <v>#N/A</v>
      </c>
      <c r="R1886" s="64" t="e">
        <f>VLOOKUP($B1886,選擇權未平倉餘額!$A$4:$I$500,6,FALSE)</f>
        <v>#N/A</v>
      </c>
      <c r="S1886" s="64" t="e">
        <f>VLOOKUP($B1886,選擇權未平倉餘額!$A$4:$I$500,7,FALSE)</f>
        <v>#N/A</v>
      </c>
      <c r="T1886" s="64" t="e">
        <f>VLOOKUP($B1886,選擇權未平倉餘額!$A$4:$I$500,8,FALSE)</f>
        <v>#N/A</v>
      </c>
      <c r="U1886" s="64" t="e">
        <f>VLOOKUP($B1886,選擇權未平倉餘額!$A$4:$I$500,9,FALSE)</f>
        <v>#N/A</v>
      </c>
      <c r="V1886" s="39" t="e">
        <f>VLOOKUP($B1886,臺指選擇權P_C_Ratios!$A$4:$C$500,3,FALSE)</f>
        <v>#N/A</v>
      </c>
      <c r="W1886" s="41" t="e">
        <f>VLOOKUP($B1886,散戶多空比!$A$6:$L$500,12,FALSE)</f>
        <v>#N/A</v>
      </c>
      <c r="X1886" s="40" t="e">
        <f>VLOOKUP($B1886,期貨大額交易人未沖銷部位!$A$4:$O$499,4,FALSE)</f>
        <v>#N/A</v>
      </c>
      <c r="Y1886" s="40" t="e">
        <f>VLOOKUP($B1886,期貨大額交易人未沖銷部位!$A$4:$O$499,7,FALSE)</f>
        <v>#N/A</v>
      </c>
      <c r="Z1886" s="40" t="e">
        <f>VLOOKUP($B1886,期貨大額交易人未沖銷部位!$A$4:$O$499,10,FALSE)</f>
        <v>#N/A</v>
      </c>
      <c r="AA1886" s="40" t="e">
        <f>VLOOKUP($B1886,期貨大額交易人未沖銷部位!$A$4:$O$499,13,FALSE)</f>
        <v>#N/A</v>
      </c>
      <c r="AB1886" s="40" t="e">
        <f>VLOOKUP($B1886,期貨大額交易人未沖銷部位!$A$4:$O$499,14,FALSE)</f>
        <v>#N/A</v>
      </c>
      <c r="AC1886" s="40" t="e">
        <f>VLOOKUP($B1886,期貨大額交易人未沖銷部位!$A$4:$O$499,15,FALSE)</f>
        <v>#N/A</v>
      </c>
      <c r="AD1886" s="33" t="e">
        <f>VLOOKUP($B1886,三大美股走勢!$A$4:$J$495,4,FALSE)</f>
        <v>#N/A</v>
      </c>
      <c r="AE1886" s="33" t="e">
        <f>VLOOKUP($B1886,三大美股走勢!$A$4:$J$495,7,FALSE)</f>
        <v>#N/A</v>
      </c>
      <c r="AF1886" s="33" t="e">
        <f>VLOOKUP($B1886,三大美股走勢!$A$4:$J$495,10,FALSE)</f>
        <v>#N/A</v>
      </c>
    </row>
    <row r="1887" spans="2:32">
      <c r="B1887" s="32">
        <v>44666</v>
      </c>
      <c r="C1887" s="33" t="e">
        <f>VLOOKUP($B1887,大盤與近月台指!$A$4:$I$499,2,FALSE)</f>
        <v>#N/A</v>
      </c>
      <c r="D1887" s="34" t="e">
        <f>VLOOKUP($B1887,大盤與近月台指!$A$4:$I$499,3,FALSE)</f>
        <v>#N/A</v>
      </c>
      <c r="E1887" s="35" t="e">
        <f>VLOOKUP($B1887,大盤與近月台指!$A$4:$I$499,4,FALSE)</f>
        <v>#N/A</v>
      </c>
      <c r="F1887" s="33" t="e">
        <f>VLOOKUP($B1887,大盤與近月台指!$A$4:$I$499,5,FALSE)</f>
        <v>#N/A</v>
      </c>
      <c r="G1887" s="49" t="e">
        <f>VLOOKUP($B1887,三大法人買賣超!$A$4:$I$500,3,FALSE)</f>
        <v>#N/A</v>
      </c>
      <c r="H1887" s="34" t="e">
        <f>VLOOKUP($B1887,三大法人買賣超!$A$4:$I$500,5,FALSE)</f>
        <v>#N/A</v>
      </c>
      <c r="I1887" s="27" t="e">
        <f>VLOOKUP($B1887,三大法人買賣超!$A$4:$I$500,7,FALSE)</f>
        <v>#N/A</v>
      </c>
      <c r="J1887" s="27" t="e">
        <f>VLOOKUP($B1887,三大法人買賣超!$A$4:$I$500,9,FALSE)</f>
        <v>#N/A</v>
      </c>
      <c r="K1887" s="37">
        <f>新台幣匯率美元指數!B1888</f>
        <v>0</v>
      </c>
      <c r="L1887" s="38">
        <f>新台幣匯率美元指數!C1888</f>
        <v>0</v>
      </c>
      <c r="M1887" s="39">
        <f>新台幣匯率美元指數!D1888</f>
        <v>0</v>
      </c>
      <c r="N1887" s="27" t="e">
        <f>VLOOKUP($B1887,外資期貨未平倉口數!$A$4:$M$499,4,FALSE)</f>
        <v>#N/A</v>
      </c>
      <c r="O1887" s="27" t="e">
        <f>VLOOKUP($B1887,外資期貨未平倉口數!$A$4:$M$499,9,FALSE)</f>
        <v>#N/A</v>
      </c>
      <c r="P1887" s="27" t="e">
        <f>VLOOKUP($B1887,外資期貨未平倉口數!$A$4:$M$499,10,FALSE)</f>
        <v>#N/A</v>
      </c>
      <c r="Q1887" s="27" t="e">
        <f>VLOOKUP($B1887,外資期貨未平倉口數!$A$4:$M$499,11,FALSE)</f>
        <v>#N/A</v>
      </c>
      <c r="R1887" s="64" t="e">
        <f>VLOOKUP($B1887,選擇權未平倉餘額!$A$4:$I$500,6,FALSE)</f>
        <v>#N/A</v>
      </c>
      <c r="S1887" s="64" t="e">
        <f>VLOOKUP($B1887,選擇權未平倉餘額!$A$4:$I$500,7,FALSE)</f>
        <v>#N/A</v>
      </c>
      <c r="T1887" s="64" t="e">
        <f>VLOOKUP($B1887,選擇權未平倉餘額!$A$4:$I$500,8,FALSE)</f>
        <v>#N/A</v>
      </c>
      <c r="U1887" s="64" t="e">
        <f>VLOOKUP($B1887,選擇權未平倉餘額!$A$4:$I$500,9,FALSE)</f>
        <v>#N/A</v>
      </c>
      <c r="V1887" s="39" t="e">
        <f>VLOOKUP($B1887,臺指選擇權P_C_Ratios!$A$4:$C$500,3,FALSE)</f>
        <v>#N/A</v>
      </c>
      <c r="W1887" s="41" t="e">
        <f>VLOOKUP($B1887,散戶多空比!$A$6:$L$500,12,FALSE)</f>
        <v>#N/A</v>
      </c>
      <c r="X1887" s="40" t="e">
        <f>VLOOKUP($B1887,期貨大額交易人未沖銷部位!$A$4:$O$499,4,FALSE)</f>
        <v>#N/A</v>
      </c>
      <c r="Y1887" s="40" t="e">
        <f>VLOOKUP($B1887,期貨大額交易人未沖銷部位!$A$4:$O$499,7,FALSE)</f>
        <v>#N/A</v>
      </c>
      <c r="Z1887" s="40" t="e">
        <f>VLOOKUP($B1887,期貨大額交易人未沖銷部位!$A$4:$O$499,10,FALSE)</f>
        <v>#N/A</v>
      </c>
      <c r="AA1887" s="40" t="e">
        <f>VLOOKUP($B1887,期貨大額交易人未沖銷部位!$A$4:$O$499,13,FALSE)</f>
        <v>#N/A</v>
      </c>
      <c r="AB1887" s="40" t="e">
        <f>VLOOKUP($B1887,期貨大額交易人未沖銷部位!$A$4:$O$499,14,FALSE)</f>
        <v>#N/A</v>
      </c>
      <c r="AC1887" s="40" t="e">
        <f>VLOOKUP($B1887,期貨大額交易人未沖銷部位!$A$4:$O$499,15,FALSE)</f>
        <v>#N/A</v>
      </c>
      <c r="AD1887" s="33" t="e">
        <f>VLOOKUP($B1887,三大美股走勢!$A$4:$J$495,4,FALSE)</f>
        <v>#N/A</v>
      </c>
      <c r="AE1887" s="33" t="e">
        <f>VLOOKUP($B1887,三大美股走勢!$A$4:$J$495,7,FALSE)</f>
        <v>#N/A</v>
      </c>
      <c r="AF1887" s="33" t="e">
        <f>VLOOKUP($B1887,三大美股走勢!$A$4:$J$495,10,FALSE)</f>
        <v>#N/A</v>
      </c>
    </row>
    <row r="1888" spans="2:32">
      <c r="B1888" s="32">
        <v>44667</v>
      </c>
      <c r="C1888" s="33" t="e">
        <f>VLOOKUP($B1888,大盤與近月台指!$A$4:$I$499,2,FALSE)</f>
        <v>#N/A</v>
      </c>
      <c r="D1888" s="34" t="e">
        <f>VLOOKUP($B1888,大盤與近月台指!$A$4:$I$499,3,FALSE)</f>
        <v>#N/A</v>
      </c>
      <c r="E1888" s="35" t="e">
        <f>VLOOKUP($B1888,大盤與近月台指!$A$4:$I$499,4,FALSE)</f>
        <v>#N/A</v>
      </c>
      <c r="F1888" s="33" t="e">
        <f>VLOOKUP($B1888,大盤與近月台指!$A$4:$I$499,5,FALSE)</f>
        <v>#N/A</v>
      </c>
      <c r="G1888" s="49" t="e">
        <f>VLOOKUP($B1888,三大法人買賣超!$A$4:$I$500,3,FALSE)</f>
        <v>#N/A</v>
      </c>
      <c r="H1888" s="34" t="e">
        <f>VLOOKUP($B1888,三大法人買賣超!$A$4:$I$500,5,FALSE)</f>
        <v>#N/A</v>
      </c>
      <c r="I1888" s="27" t="e">
        <f>VLOOKUP($B1888,三大法人買賣超!$A$4:$I$500,7,FALSE)</f>
        <v>#N/A</v>
      </c>
      <c r="J1888" s="27" t="e">
        <f>VLOOKUP($B1888,三大法人買賣超!$A$4:$I$500,9,FALSE)</f>
        <v>#N/A</v>
      </c>
      <c r="K1888" s="37">
        <f>新台幣匯率美元指數!B1889</f>
        <v>0</v>
      </c>
      <c r="L1888" s="38">
        <f>新台幣匯率美元指數!C1889</f>
        <v>0</v>
      </c>
      <c r="M1888" s="39">
        <f>新台幣匯率美元指數!D1889</f>
        <v>0</v>
      </c>
      <c r="N1888" s="27" t="e">
        <f>VLOOKUP($B1888,外資期貨未平倉口數!$A$4:$M$499,4,FALSE)</f>
        <v>#N/A</v>
      </c>
      <c r="O1888" s="27" t="e">
        <f>VLOOKUP($B1888,外資期貨未平倉口數!$A$4:$M$499,9,FALSE)</f>
        <v>#N/A</v>
      </c>
      <c r="P1888" s="27" t="e">
        <f>VLOOKUP($B1888,外資期貨未平倉口數!$A$4:$M$499,10,FALSE)</f>
        <v>#N/A</v>
      </c>
      <c r="Q1888" s="27" t="e">
        <f>VLOOKUP($B1888,外資期貨未平倉口數!$A$4:$M$499,11,FALSE)</f>
        <v>#N/A</v>
      </c>
      <c r="R1888" s="64" t="e">
        <f>VLOOKUP($B1888,選擇權未平倉餘額!$A$4:$I$500,6,FALSE)</f>
        <v>#N/A</v>
      </c>
      <c r="S1888" s="64" t="e">
        <f>VLOOKUP($B1888,選擇權未平倉餘額!$A$4:$I$500,7,FALSE)</f>
        <v>#N/A</v>
      </c>
      <c r="T1888" s="64" t="e">
        <f>VLOOKUP($B1888,選擇權未平倉餘額!$A$4:$I$500,8,FALSE)</f>
        <v>#N/A</v>
      </c>
      <c r="U1888" s="64" t="e">
        <f>VLOOKUP($B1888,選擇權未平倉餘額!$A$4:$I$500,9,FALSE)</f>
        <v>#N/A</v>
      </c>
      <c r="V1888" s="39" t="e">
        <f>VLOOKUP($B1888,臺指選擇權P_C_Ratios!$A$4:$C$500,3,FALSE)</f>
        <v>#N/A</v>
      </c>
      <c r="W1888" s="41" t="e">
        <f>VLOOKUP($B1888,散戶多空比!$A$6:$L$500,12,FALSE)</f>
        <v>#N/A</v>
      </c>
      <c r="X1888" s="40" t="e">
        <f>VLOOKUP($B1888,期貨大額交易人未沖銷部位!$A$4:$O$499,4,FALSE)</f>
        <v>#N/A</v>
      </c>
      <c r="Y1888" s="40" t="e">
        <f>VLOOKUP($B1888,期貨大額交易人未沖銷部位!$A$4:$O$499,7,FALSE)</f>
        <v>#N/A</v>
      </c>
      <c r="Z1888" s="40" t="e">
        <f>VLOOKUP($B1888,期貨大額交易人未沖銷部位!$A$4:$O$499,10,FALSE)</f>
        <v>#N/A</v>
      </c>
      <c r="AA1888" s="40" t="e">
        <f>VLOOKUP($B1888,期貨大額交易人未沖銷部位!$A$4:$O$499,13,FALSE)</f>
        <v>#N/A</v>
      </c>
      <c r="AB1888" s="40" t="e">
        <f>VLOOKUP($B1888,期貨大額交易人未沖銷部位!$A$4:$O$499,14,FALSE)</f>
        <v>#N/A</v>
      </c>
      <c r="AC1888" s="40" t="e">
        <f>VLOOKUP($B1888,期貨大額交易人未沖銷部位!$A$4:$O$499,15,FALSE)</f>
        <v>#N/A</v>
      </c>
      <c r="AD1888" s="33" t="e">
        <f>VLOOKUP($B1888,三大美股走勢!$A$4:$J$495,4,FALSE)</f>
        <v>#N/A</v>
      </c>
      <c r="AE1888" s="33" t="e">
        <f>VLOOKUP($B1888,三大美股走勢!$A$4:$J$495,7,FALSE)</f>
        <v>#N/A</v>
      </c>
      <c r="AF1888" s="33" t="e">
        <f>VLOOKUP($B1888,三大美股走勢!$A$4:$J$495,10,FALSE)</f>
        <v>#N/A</v>
      </c>
    </row>
    <row r="1889" spans="2:32">
      <c r="B1889" s="32">
        <v>44668</v>
      </c>
      <c r="C1889" s="33" t="e">
        <f>VLOOKUP($B1889,大盤與近月台指!$A$4:$I$499,2,FALSE)</f>
        <v>#N/A</v>
      </c>
      <c r="D1889" s="34" t="e">
        <f>VLOOKUP($B1889,大盤與近月台指!$A$4:$I$499,3,FALSE)</f>
        <v>#N/A</v>
      </c>
      <c r="E1889" s="35" t="e">
        <f>VLOOKUP($B1889,大盤與近月台指!$A$4:$I$499,4,FALSE)</f>
        <v>#N/A</v>
      </c>
      <c r="F1889" s="33" t="e">
        <f>VLOOKUP($B1889,大盤與近月台指!$A$4:$I$499,5,FALSE)</f>
        <v>#N/A</v>
      </c>
      <c r="G1889" s="49" t="e">
        <f>VLOOKUP($B1889,三大法人買賣超!$A$4:$I$500,3,FALSE)</f>
        <v>#N/A</v>
      </c>
      <c r="H1889" s="34" t="e">
        <f>VLOOKUP($B1889,三大法人買賣超!$A$4:$I$500,5,FALSE)</f>
        <v>#N/A</v>
      </c>
      <c r="I1889" s="27" t="e">
        <f>VLOOKUP($B1889,三大法人買賣超!$A$4:$I$500,7,FALSE)</f>
        <v>#N/A</v>
      </c>
      <c r="J1889" s="27" t="e">
        <f>VLOOKUP($B1889,三大法人買賣超!$A$4:$I$500,9,FALSE)</f>
        <v>#N/A</v>
      </c>
      <c r="K1889" s="37">
        <f>新台幣匯率美元指數!B1890</f>
        <v>0</v>
      </c>
      <c r="L1889" s="38">
        <f>新台幣匯率美元指數!C1890</f>
        <v>0</v>
      </c>
      <c r="M1889" s="39">
        <f>新台幣匯率美元指數!D1890</f>
        <v>0</v>
      </c>
      <c r="N1889" s="27" t="e">
        <f>VLOOKUP($B1889,外資期貨未平倉口數!$A$4:$M$499,4,FALSE)</f>
        <v>#N/A</v>
      </c>
      <c r="O1889" s="27" t="e">
        <f>VLOOKUP($B1889,外資期貨未平倉口數!$A$4:$M$499,9,FALSE)</f>
        <v>#N/A</v>
      </c>
      <c r="P1889" s="27" t="e">
        <f>VLOOKUP($B1889,外資期貨未平倉口數!$A$4:$M$499,10,FALSE)</f>
        <v>#N/A</v>
      </c>
      <c r="Q1889" s="27" t="e">
        <f>VLOOKUP($B1889,外資期貨未平倉口數!$A$4:$M$499,11,FALSE)</f>
        <v>#N/A</v>
      </c>
      <c r="R1889" s="64" t="e">
        <f>VLOOKUP($B1889,選擇權未平倉餘額!$A$4:$I$500,6,FALSE)</f>
        <v>#N/A</v>
      </c>
      <c r="S1889" s="64" t="e">
        <f>VLOOKUP($B1889,選擇權未平倉餘額!$A$4:$I$500,7,FALSE)</f>
        <v>#N/A</v>
      </c>
      <c r="T1889" s="64" t="e">
        <f>VLOOKUP($B1889,選擇權未平倉餘額!$A$4:$I$500,8,FALSE)</f>
        <v>#N/A</v>
      </c>
      <c r="U1889" s="64" t="e">
        <f>VLOOKUP($B1889,選擇權未平倉餘額!$A$4:$I$500,9,FALSE)</f>
        <v>#N/A</v>
      </c>
      <c r="V1889" s="39" t="e">
        <f>VLOOKUP($B1889,臺指選擇權P_C_Ratios!$A$4:$C$500,3,FALSE)</f>
        <v>#N/A</v>
      </c>
      <c r="W1889" s="41" t="e">
        <f>VLOOKUP($B1889,散戶多空比!$A$6:$L$500,12,FALSE)</f>
        <v>#N/A</v>
      </c>
      <c r="X1889" s="40" t="e">
        <f>VLOOKUP($B1889,期貨大額交易人未沖銷部位!$A$4:$O$499,4,FALSE)</f>
        <v>#N/A</v>
      </c>
      <c r="Y1889" s="40" t="e">
        <f>VLOOKUP($B1889,期貨大額交易人未沖銷部位!$A$4:$O$499,7,FALSE)</f>
        <v>#N/A</v>
      </c>
      <c r="Z1889" s="40" t="e">
        <f>VLOOKUP($B1889,期貨大額交易人未沖銷部位!$A$4:$O$499,10,FALSE)</f>
        <v>#N/A</v>
      </c>
      <c r="AA1889" s="40" t="e">
        <f>VLOOKUP($B1889,期貨大額交易人未沖銷部位!$A$4:$O$499,13,FALSE)</f>
        <v>#N/A</v>
      </c>
      <c r="AB1889" s="40" t="e">
        <f>VLOOKUP($B1889,期貨大額交易人未沖銷部位!$A$4:$O$499,14,FALSE)</f>
        <v>#N/A</v>
      </c>
      <c r="AC1889" s="40" t="e">
        <f>VLOOKUP($B1889,期貨大額交易人未沖銷部位!$A$4:$O$499,15,FALSE)</f>
        <v>#N/A</v>
      </c>
      <c r="AD1889" s="33" t="e">
        <f>VLOOKUP($B1889,三大美股走勢!$A$4:$J$495,4,FALSE)</f>
        <v>#N/A</v>
      </c>
      <c r="AE1889" s="33" t="e">
        <f>VLOOKUP($B1889,三大美股走勢!$A$4:$J$495,7,FALSE)</f>
        <v>#N/A</v>
      </c>
      <c r="AF1889" s="33" t="e">
        <f>VLOOKUP($B1889,三大美股走勢!$A$4:$J$495,10,FALSE)</f>
        <v>#N/A</v>
      </c>
    </row>
    <row r="1890" spans="2:32">
      <c r="B1890" s="32">
        <v>44669</v>
      </c>
      <c r="C1890" s="33" t="e">
        <f>VLOOKUP($B1890,大盤與近月台指!$A$4:$I$499,2,FALSE)</f>
        <v>#N/A</v>
      </c>
      <c r="D1890" s="34" t="e">
        <f>VLOOKUP($B1890,大盤與近月台指!$A$4:$I$499,3,FALSE)</f>
        <v>#N/A</v>
      </c>
      <c r="E1890" s="35" t="e">
        <f>VLOOKUP($B1890,大盤與近月台指!$A$4:$I$499,4,FALSE)</f>
        <v>#N/A</v>
      </c>
      <c r="F1890" s="33" t="e">
        <f>VLOOKUP($B1890,大盤與近月台指!$A$4:$I$499,5,FALSE)</f>
        <v>#N/A</v>
      </c>
      <c r="G1890" s="49" t="e">
        <f>VLOOKUP($B1890,三大法人買賣超!$A$4:$I$500,3,FALSE)</f>
        <v>#N/A</v>
      </c>
      <c r="H1890" s="34" t="e">
        <f>VLOOKUP($B1890,三大法人買賣超!$A$4:$I$500,5,FALSE)</f>
        <v>#N/A</v>
      </c>
      <c r="I1890" s="27" t="e">
        <f>VLOOKUP($B1890,三大法人買賣超!$A$4:$I$500,7,FALSE)</f>
        <v>#N/A</v>
      </c>
      <c r="J1890" s="27" t="e">
        <f>VLOOKUP($B1890,三大法人買賣超!$A$4:$I$500,9,FALSE)</f>
        <v>#N/A</v>
      </c>
      <c r="K1890" s="37">
        <f>新台幣匯率美元指數!B1891</f>
        <v>0</v>
      </c>
      <c r="L1890" s="38">
        <f>新台幣匯率美元指數!C1891</f>
        <v>0</v>
      </c>
      <c r="M1890" s="39">
        <f>新台幣匯率美元指數!D1891</f>
        <v>0</v>
      </c>
      <c r="N1890" s="27" t="e">
        <f>VLOOKUP($B1890,外資期貨未平倉口數!$A$4:$M$499,4,FALSE)</f>
        <v>#N/A</v>
      </c>
      <c r="O1890" s="27" t="e">
        <f>VLOOKUP($B1890,外資期貨未平倉口數!$A$4:$M$499,9,FALSE)</f>
        <v>#N/A</v>
      </c>
      <c r="P1890" s="27" t="e">
        <f>VLOOKUP($B1890,外資期貨未平倉口數!$A$4:$M$499,10,FALSE)</f>
        <v>#N/A</v>
      </c>
      <c r="Q1890" s="27" t="e">
        <f>VLOOKUP($B1890,外資期貨未平倉口數!$A$4:$M$499,11,FALSE)</f>
        <v>#N/A</v>
      </c>
      <c r="R1890" s="64" t="e">
        <f>VLOOKUP($B1890,選擇權未平倉餘額!$A$4:$I$500,6,FALSE)</f>
        <v>#N/A</v>
      </c>
      <c r="S1890" s="64" t="e">
        <f>VLOOKUP($B1890,選擇權未平倉餘額!$A$4:$I$500,7,FALSE)</f>
        <v>#N/A</v>
      </c>
      <c r="T1890" s="64" t="e">
        <f>VLOOKUP($B1890,選擇權未平倉餘額!$A$4:$I$500,8,FALSE)</f>
        <v>#N/A</v>
      </c>
      <c r="U1890" s="64" t="e">
        <f>VLOOKUP($B1890,選擇權未平倉餘額!$A$4:$I$500,9,FALSE)</f>
        <v>#N/A</v>
      </c>
      <c r="V1890" s="39" t="e">
        <f>VLOOKUP($B1890,臺指選擇權P_C_Ratios!$A$4:$C$500,3,FALSE)</f>
        <v>#N/A</v>
      </c>
      <c r="W1890" s="41" t="e">
        <f>VLOOKUP($B1890,散戶多空比!$A$6:$L$500,12,FALSE)</f>
        <v>#N/A</v>
      </c>
      <c r="X1890" s="40" t="e">
        <f>VLOOKUP($B1890,期貨大額交易人未沖銷部位!$A$4:$O$499,4,FALSE)</f>
        <v>#N/A</v>
      </c>
      <c r="Y1890" s="40" t="e">
        <f>VLOOKUP($B1890,期貨大額交易人未沖銷部位!$A$4:$O$499,7,FALSE)</f>
        <v>#N/A</v>
      </c>
      <c r="Z1890" s="40" t="e">
        <f>VLOOKUP($B1890,期貨大額交易人未沖銷部位!$A$4:$O$499,10,FALSE)</f>
        <v>#N/A</v>
      </c>
      <c r="AA1890" s="40" t="e">
        <f>VLOOKUP($B1890,期貨大額交易人未沖銷部位!$A$4:$O$499,13,FALSE)</f>
        <v>#N/A</v>
      </c>
      <c r="AB1890" s="40" t="e">
        <f>VLOOKUP($B1890,期貨大額交易人未沖銷部位!$A$4:$O$499,14,FALSE)</f>
        <v>#N/A</v>
      </c>
      <c r="AC1890" s="40" t="e">
        <f>VLOOKUP($B1890,期貨大額交易人未沖銷部位!$A$4:$O$499,15,FALSE)</f>
        <v>#N/A</v>
      </c>
      <c r="AD1890" s="33" t="e">
        <f>VLOOKUP($B1890,三大美股走勢!$A$4:$J$495,4,FALSE)</f>
        <v>#N/A</v>
      </c>
      <c r="AE1890" s="33" t="e">
        <f>VLOOKUP($B1890,三大美股走勢!$A$4:$J$495,7,FALSE)</f>
        <v>#N/A</v>
      </c>
      <c r="AF1890" s="33" t="e">
        <f>VLOOKUP($B1890,三大美股走勢!$A$4:$J$495,10,FALSE)</f>
        <v>#N/A</v>
      </c>
    </row>
    <row r="1891" spans="2:32">
      <c r="B1891" s="32">
        <v>44670</v>
      </c>
      <c r="C1891" s="33" t="e">
        <f>VLOOKUP($B1891,大盤與近月台指!$A$4:$I$499,2,FALSE)</f>
        <v>#N/A</v>
      </c>
      <c r="D1891" s="34" t="e">
        <f>VLOOKUP($B1891,大盤與近月台指!$A$4:$I$499,3,FALSE)</f>
        <v>#N/A</v>
      </c>
      <c r="E1891" s="35" t="e">
        <f>VLOOKUP($B1891,大盤與近月台指!$A$4:$I$499,4,FALSE)</f>
        <v>#N/A</v>
      </c>
      <c r="F1891" s="33" t="e">
        <f>VLOOKUP($B1891,大盤與近月台指!$A$4:$I$499,5,FALSE)</f>
        <v>#N/A</v>
      </c>
      <c r="G1891" s="49" t="e">
        <f>VLOOKUP($B1891,三大法人買賣超!$A$4:$I$500,3,FALSE)</f>
        <v>#N/A</v>
      </c>
      <c r="H1891" s="34" t="e">
        <f>VLOOKUP($B1891,三大法人買賣超!$A$4:$I$500,5,FALSE)</f>
        <v>#N/A</v>
      </c>
      <c r="I1891" s="27" t="e">
        <f>VLOOKUP($B1891,三大法人買賣超!$A$4:$I$500,7,FALSE)</f>
        <v>#N/A</v>
      </c>
      <c r="J1891" s="27" t="e">
        <f>VLOOKUP($B1891,三大法人買賣超!$A$4:$I$500,9,FALSE)</f>
        <v>#N/A</v>
      </c>
      <c r="K1891" s="37">
        <f>新台幣匯率美元指數!B1892</f>
        <v>0</v>
      </c>
      <c r="L1891" s="38">
        <f>新台幣匯率美元指數!C1892</f>
        <v>0</v>
      </c>
      <c r="M1891" s="39">
        <f>新台幣匯率美元指數!D1892</f>
        <v>0</v>
      </c>
      <c r="N1891" s="27" t="e">
        <f>VLOOKUP($B1891,外資期貨未平倉口數!$A$4:$M$499,4,FALSE)</f>
        <v>#N/A</v>
      </c>
      <c r="O1891" s="27" t="e">
        <f>VLOOKUP($B1891,外資期貨未平倉口數!$A$4:$M$499,9,FALSE)</f>
        <v>#N/A</v>
      </c>
      <c r="P1891" s="27" t="e">
        <f>VLOOKUP($B1891,外資期貨未平倉口數!$A$4:$M$499,10,FALSE)</f>
        <v>#N/A</v>
      </c>
      <c r="Q1891" s="27" t="e">
        <f>VLOOKUP($B1891,外資期貨未平倉口數!$A$4:$M$499,11,FALSE)</f>
        <v>#N/A</v>
      </c>
      <c r="R1891" s="64" t="e">
        <f>VLOOKUP($B1891,選擇權未平倉餘額!$A$4:$I$500,6,FALSE)</f>
        <v>#N/A</v>
      </c>
      <c r="S1891" s="64" t="e">
        <f>VLOOKUP($B1891,選擇權未平倉餘額!$A$4:$I$500,7,FALSE)</f>
        <v>#N/A</v>
      </c>
      <c r="T1891" s="64" t="e">
        <f>VLOOKUP($B1891,選擇權未平倉餘額!$A$4:$I$500,8,FALSE)</f>
        <v>#N/A</v>
      </c>
      <c r="U1891" s="64" t="e">
        <f>VLOOKUP($B1891,選擇權未平倉餘額!$A$4:$I$500,9,FALSE)</f>
        <v>#N/A</v>
      </c>
      <c r="V1891" s="39" t="e">
        <f>VLOOKUP($B1891,臺指選擇權P_C_Ratios!$A$4:$C$500,3,FALSE)</f>
        <v>#N/A</v>
      </c>
      <c r="W1891" s="41" t="e">
        <f>VLOOKUP($B1891,散戶多空比!$A$6:$L$500,12,FALSE)</f>
        <v>#N/A</v>
      </c>
      <c r="X1891" s="40" t="e">
        <f>VLOOKUP($B1891,期貨大額交易人未沖銷部位!$A$4:$O$499,4,FALSE)</f>
        <v>#N/A</v>
      </c>
      <c r="Y1891" s="40" t="e">
        <f>VLOOKUP($B1891,期貨大額交易人未沖銷部位!$A$4:$O$499,7,FALSE)</f>
        <v>#N/A</v>
      </c>
      <c r="Z1891" s="40" t="e">
        <f>VLOOKUP($B1891,期貨大額交易人未沖銷部位!$A$4:$O$499,10,FALSE)</f>
        <v>#N/A</v>
      </c>
      <c r="AA1891" s="40" t="e">
        <f>VLOOKUP($B1891,期貨大額交易人未沖銷部位!$A$4:$O$499,13,FALSE)</f>
        <v>#N/A</v>
      </c>
      <c r="AB1891" s="40" t="e">
        <f>VLOOKUP($B1891,期貨大額交易人未沖銷部位!$A$4:$O$499,14,FALSE)</f>
        <v>#N/A</v>
      </c>
      <c r="AC1891" s="40" t="e">
        <f>VLOOKUP($B1891,期貨大額交易人未沖銷部位!$A$4:$O$499,15,FALSE)</f>
        <v>#N/A</v>
      </c>
      <c r="AD1891" s="33" t="e">
        <f>VLOOKUP($B1891,三大美股走勢!$A$4:$J$495,4,FALSE)</f>
        <v>#N/A</v>
      </c>
      <c r="AE1891" s="33" t="e">
        <f>VLOOKUP($B1891,三大美股走勢!$A$4:$J$495,7,FALSE)</f>
        <v>#N/A</v>
      </c>
      <c r="AF1891" s="33" t="e">
        <f>VLOOKUP($B1891,三大美股走勢!$A$4:$J$495,10,FALSE)</f>
        <v>#N/A</v>
      </c>
    </row>
    <row r="1892" spans="2:32">
      <c r="B1892" s="32">
        <v>44671</v>
      </c>
      <c r="C1892" s="33" t="e">
        <f>VLOOKUP($B1892,大盤與近月台指!$A$4:$I$499,2,FALSE)</f>
        <v>#N/A</v>
      </c>
      <c r="D1892" s="34" t="e">
        <f>VLOOKUP($B1892,大盤與近月台指!$A$4:$I$499,3,FALSE)</f>
        <v>#N/A</v>
      </c>
      <c r="E1892" s="35" t="e">
        <f>VLOOKUP($B1892,大盤與近月台指!$A$4:$I$499,4,FALSE)</f>
        <v>#N/A</v>
      </c>
      <c r="F1892" s="33" t="e">
        <f>VLOOKUP($B1892,大盤與近月台指!$A$4:$I$499,5,FALSE)</f>
        <v>#N/A</v>
      </c>
      <c r="G1892" s="49" t="e">
        <f>VLOOKUP($B1892,三大法人買賣超!$A$4:$I$500,3,FALSE)</f>
        <v>#N/A</v>
      </c>
      <c r="H1892" s="34" t="e">
        <f>VLOOKUP($B1892,三大法人買賣超!$A$4:$I$500,5,FALSE)</f>
        <v>#N/A</v>
      </c>
      <c r="I1892" s="27" t="e">
        <f>VLOOKUP($B1892,三大法人買賣超!$A$4:$I$500,7,FALSE)</f>
        <v>#N/A</v>
      </c>
      <c r="J1892" s="27" t="e">
        <f>VLOOKUP($B1892,三大法人買賣超!$A$4:$I$500,9,FALSE)</f>
        <v>#N/A</v>
      </c>
      <c r="K1892" s="37">
        <f>新台幣匯率美元指數!B1893</f>
        <v>0</v>
      </c>
      <c r="L1892" s="38">
        <f>新台幣匯率美元指數!C1893</f>
        <v>0</v>
      </c>
      <c r="M1892" s="39">
        <f>新台幣匯率美元指數!D1893</f>
        <v>0</v>
      </c>
      <c r="N1892" s="27" t="e">
        <f>VLOOKUP($B1892,外資期貨未平倉口數!$A$4:$M$499,4,FALSE)</f>
        <v>#N/A</v>
      </c>
      <c r="O1892" s="27" t="e">
        <f>VLOOKUP($B1892,外資期貨未平倉口數!$A$4:$M$499,9,FALSE)</f>
        <v>#N/A</v>
      </c>
      <c r="P1892" s="27" t="e">
        <f>VLOOKUP($B1892,外資期貨未平倉口數!$A$4:$M$499,10,FALSE)</f>
        <v>#N/A</v>
      </c>
      <c r="Q1892" s="27" t="e">
        <f>VLOOKUP($B1892,外資期貨未平倉口數!$A$4:$M$499,11,FALSE)</f>
        <v>#N/A</v>
      </c>
      <c r="R1892" s="64" t="e">
        <f>VLOOKUP($B1892,選擇權未平倉餘額!$A$4:$I$500,6,FALSE)</f>
        <v>#N/A</v>
      </c>
      <c r="S1892" s="64" t="e">
        <f>VLOOKUP($B1892,選擇權未平倉餘額!$A$4:$I$500,7,FALSE)</f>
        <v>#N/A</v>
      </c>
      <c r="T1892" s="64" t="e">
        <f>VLOOKUP($B1892,選擇權未平倉餘額!$A$4:$I$500,8,FALSE)</f>
        <v>#N/A</v>
      </c>
      <c r="U1892" s="64" t="e">
        <f>VLOOKUP($B1892,選擇權未平倉餘額!$A$4:$I$500,9,FALSE)</f>
        <v>#N/A</v>
      </c>
      <c r="V1892" s="39" t="e">
        <f>VLOOKUP($B1892,臺指選擇權P_C_Ratios!$A$4:$C$500,3,FALSE)</f>
        <v>#N/A</v>
      </c>
      <c r="W1892" s="41" t="e">
        <f>VLOOKUP($B1892,散戶多空比!$A$6:$L$500,12,FALSE)</f>
        <v>#N/A</v>
      </c>
      <c r="X1892" s="40" t="e">
        <f>VLOOKUP($B1892,期貨大額交易人未沖銷部位!$A$4:$O$499,4,FALSE)</f>
        <v>#N/A</v>
      </c>
      <c r="Y1892" s="40" t="e">
        <f>VLOOKUP($B1892,期貨大額交易人未沖銷部位!$A$4:$O$499,7,FALSE)</f>
        <v>#N/A</v>
      </c>
      <c r="Z1892" s="40" t="e">
        <f>VLOOKUP($B1892,期貨大額交易人未沖銷部位!$A$4:$O$499,10,FALSE)</f>
        <v>#N/A</v>
      </c>
      <c r="AA1892" s="40" t="e">
        <f>VLOOKUP($B1892,期貨大額交易人未沖銷部位!$A$4:$O$499,13,FALSE)</f>
        <v>#N/A</v>
      </c>
      <c r="AB1892" s="40" t="e">
        <f>VLOOKUP($B1892,期貨大額交易人未沖銷部位!$A$4:$O$499,14,FALSE)</f>
        <v>#N/A</v>
      </c>
      <c r="AC1892" s="40" t="e">
        <f>VLOOKUP($B1892,期貨大額交易人未沖銷部位!$A$4:$O$499,15,FALSE)</f>
        <v>#N/A</v>
      </c>
      <c r="AD1892" s="33" t="e">
        <f>VLOOKUP($B1892,三大美股走勢!$A$4:$J$495,4,FALSE)</f>
        <v>#N/A</v>
      </c>
      <c r="AE1892" s="33" t="e">
        <f>VLOOKUP($B1892,三大美股走勢!$A$4:$J$495,7,FALSE)</f>
        <v>#N/A</v>
      </c>
      <c r="AF1892" s="33" t="e">
        <f>VLOOKUP($B1892,三大美股走勢!$A$4:$J$495,10,FALSE)</f>
        <v>#N/A</v>
      </c>
    </row>
    <row r="1893" spans="2:32">
      <c r="B1893" s="32">
        <v>44672</v>
      </c>
      <c r="C1893" s="33" t="e">
        <f>VLOOKUP($B1893,大盤與近月台指!$A$4:$I$499,2,FALSE)</f>
        <v>#N/A</v>
      </c>
      <c r="D1893" s="34" t="e">
        <f>VLOOKUP($B1893,大盤與近月台指!$A$4:$I$499,3,FALSE)</f>
        <v>#N/A</v>
      </c>
      <c r="E1893" s="35" t="e">
        <f>VLOOKUP($B1893,大盤與近月台指!$A$4:$I$499,4,FALSE)</f>
        <v>#N/A</v>
      </c>
      <c r="F1893" s="33" t="e">
        <f>VLOOKUP($B1893,大盤與近月台指!$A$4:$I$499,5,FALSE)</f>
        <v>#N/A</v>
      </c>
      <c r="G1893" s="49" t="e">
        <f>VLOOKUP($B1893,三大法人買賣超!$A$4:$I$500,3,FALSE)</f>
        <v>#N/A</v>
      </c>
      <c r="H1893" s="34" t="e">
        <f>VLOOKUP($B1893,三大法人買賣超!$A$4:$I$500,5,FALSE)</f>
        <v>#N/A</v>
      </c>
      <c r="I1893" s="27" t="e">
        <f>VLOOKUP($B1893,三大法人買賣超!$A$4:$I$500,7,FALSE)</f>
        <v>#N/A</v>
      </c>
      <c r="J1893" s="27" t="e">
        <f>VLOOKUP($B1893,三大法人買賣超!$A$4:$I$500,9,FALSE)</f>
        <v>#N/A</v>
      </c>
      <c r="K1893" s="37">
        <f>新台幣匯率美元指數!B1894</f>
        <v>0</v>
      </c>
      <c r="L1893" s="38">
        <f>新台幣匯率美元指數!C1894</f>
        <v>0</v>
      </c>
      <c r="M1893" s="39">
        <f>新台幣匯率美元指數!D1894</f>
        <v>0</v>
      </c>
      <c r="N1893" s="27" t="e">
        <f>VLOOKUP($B1893,外資期貨未平倉口數!$A$4:$M$499,4,FALSE)</f>
        <v>#N/A</v>
      </c>
      <c r="O1893" s="27" t="e">
        <f>VLOOKUP($B1893,外資期貨未平倉口數!$A$4:$M$499,9,FALSE)</f>
        <v>#N/A</v>
      </c>
      <c r="P1893" s="27" t="e">
        <f>VLOOKUP($B1893,外資期貨未平倉口數!$A$4:$M$499,10,FALSE)</f>
        <v>#N/A</v>
      </c>
      <c r="Q1893" s="27" t="e">
        <f>VLOOKUP($B1893,外資期貨未平倉口數!$A$4:$M$499,11,FALSE)</f>
        <v>#N/A</v>
      </c>
      <c r="R1893" s="64" t="e">
        <f>VLOOKUP($B1893,選擇權未平倉餘額!$A$4:$I$500,6,FALSE)</f>
        <v>#N/A</v>
      </c>
      <c r="S1893" s="64" t="e">
        <f>VLOOKUP($B1893,選擇權未平倉餘額!$A$4:$I$500,7,FALSE)</f>
        <v>#N/A</v>
      </c>
      <c r="T1893" s="64" t="e">
        <f>VLOOKUP($B1893,選擇權未平倉餘額!$A$4:$I$500,8,FALSE)</f>
        <v>#N/A</v>
      </c>
      <c r="U1893" s="64" t="e">
        <f>VLOOKUP($B1893,選擇權未平倉餘額!$A$4:$I$500,9,FALSE)</f>
        <v>#N/A</v>
      </c>
      <c r="V1893" s="39" t="e">
        <f>VLOOKUP($B1893,臺指選擇權P_C_Ratios!$A$4:$C$500,3,FALSE)</f>
        <v>#N/A</v>
      </c>
      <c r="W1893" s="41" t="e">
        <f>VLOOKUP($B1893,散戶多空比!$A$6:$L$500,12,FALSE)</f>
        <v>#N/A</v>
      </c>
      <c r="X1893" s="40" t="e">
        <f>VLOOKUP($B1893,期貨大額交易人未沖銷部位!$A$4:$O$499,4,FALSE)</f>
        <v>#N/A</v>
      </c>
      <c r="Y1893" s="40" t="e">
        <f>VLOOKUP($B1893,期貨大額交易人未沖銷部位!$A$4:$O$499,7,FALSE)</f>
        <v>#N/A</v>
      </c>
      <c r="Z1893" s="40" t="e">
        <f>VLOOKUP($B1893,期貨大額交易人未沖銷部位!$A$4:$O$499,10,FALSE)</f>
        <v>#N/A</v>
      </c>
      <c r="AA1893" s="40" t="e">
        <f>VLOOKUP($B1893,期貨大額交易人未沖銷部位!$A$4:$O$499,13,FALSE)</f>
        <v>#N/A</v>
      </c>
      <c r="AB1893" s="40" t="e">
        <f>VLOOKUP($B1893,期貨大額交易人未沖銷部位!$A$4:$O$499,14,FALSE)</f>
        <v>#N/A</v>
      </c>
      <c r="AC1893" s="40" t="e">
        <f>VLOOKUP($B1893,期貨大額交易人未沖銷部位!$A$4:$O$499,15,FALSE)</f>
        <v>#N/A</v>
      </c>
      <c r="AD1893" s="33" t="e">
        <f>VLOOKUP($B1893,三大美股走勢!$A$4:$J$495,4,FALSE)</f>
        <v>#N/A</v>
      </c>
      <c r="AE1893" s="33" t="e">
        <f>VLOOKUP($B1893,三大美股走勢!$A$4:$J$495,7,FALSE)</f>
        <v>#N/A</v>
      </c>
      <c r="AF1893" s="33" t="e">
        <f>VLOOKUP($B1893,三大美股走勢!$A$4:$J$495,10,FALSE)</f>
        <v>#N/A</v>
      </c>
    </row>
    <row r="1894" spans="2:32">
      <c r="B1894" s="32">
        <v>44673</v>
      </c>
      <c r="C1894" s="33" t="e">
        <f>VLOOKUP($B1894,大盤與近月台指!$A$4:$I$499,2,FALSE)</f>
        <v>#N/A</v>
      </c>
      <c r="D1894" s="34" t="e">
        <f>VLOOKUP($B1894,大盤與近月台指!$A$4:$I$499,3,FALSE)</f>
        <v>#N/A</v>
      </c>
      <c r="E1894" s="35" t="e">
        <f>VLOOKUP($B1894,大盤與近月台指!$A$4:$I$499,4,FALSE)</f>
        <v>#N/A</v>
      </c>
      <c r="F1894" s="33" t="e">
        <f>VLOOKUP($B1894,大盤與近月台指!$A$4:$I$499,5,FALSE)</f>
        <v>#N/A</v>
      </c>
      <c r="G1894" s="49" t="e">
        <f>VLOOKUP($B1894,三大法人買賣超!$A$4:$I$500,3,FALSE)</f>
        <v>#N/A</v>
      </c>
      <c r="H1894" s="34" t="e">
        <f>VLOOKUP($B1894,三大法人買賣超!$A$4:$I$500,5,FALSE)</f>
        <v>#N/A</v>
      </c>
      <c r="I1894" s="27" t="e">
        <f>VLOOKUP($B1894,三大法人買賣超!$A$4:$I$500,7,FALSE)</f>
        <v>#N/A</v>
      </c>
      <c r="J1894" s="27" t="e">
        <f>VLOOKUP($B1894,三大法人買賣超!$A$4:$I$500,9,FALSE)</f>
        <v>#N/A</v>
      </c>
      <c r="K1894" s="37">
        <f>新台幣匯率美元指數!B1895</f>
        <v>0</v>
      </c>
      <c r="L1894" s="38">
        <f>新台幣匯率美元指數!C1895</f>
        <v>0</v>
      </c>
      <c r="M1894" s="39">
        <f>新台幣匯率美元指數!D1895</f>
        <v>0</v>
      </c>
      <c r="N1894" s="27" t="e">
        <f>VLOOKUP($B1894,外資期貨未平倉口數!$A$4:$M$499,4,FALSE)</f>
        <v>#N/A</v>
      </c>
      <c r="O1894" s="27" t="e">
        <f>VLOOKUP($B1894,外資期貨未平倉口數!$A$4:$M$499,9,FALSE)</f>
        <v>#N/A</v>
      </c>
      <c r="P1894" s="27" t="e">
        <f>VLOOKUP($B1894,外資期貨未平倉口數!$A$4:$M$499,10,FALSE)</f>
        <v>#N/A</v>
      </c>
      <c r="Q1894" s="27" t="e">
        <f>VLOOKUP($B1894,外資期貨未平倉口數!$A$4:$M$499,11,FALSE)</f>
        <v>#N/A</v>
      </c>
      <c r="R1894" s="64" t="e">
        <f>VLOOKUP($B1894,選擇權未平倉餘額!$A$4:$I$500,6,FALSE)</f>
        <v>#N/A</v>
      </c>
      <c r="S1894" s="64" t="e">
        <f>VLOOKUP($B1894,選擇權未平倉餘額!$A$4:$I$500,7,FALSE)</f>
        <v>#N/A</v>
      </c>
      <c r="T1894" s="64" t="e">
        <f>VLOOKUP($B1894,選擇權未平倉餘額!$A$4:$I$500,8,FALSE)</f>
        <v>#N/A</v>
      </c>
      <c r="U1894" s="64" t="e">
        <f>VLOOKUP($B1894,選擇權未平倉餘額!$A$4:$I$500,9,FALSE)</f>
        <v>#N/A</v>
      </c>
      <c r="V1894" s="39" t="e">
        <f>VLOOKUP($B1894,臺指選擇權P_C_Ratios!$A$4:$C$500,3,FALSE)</f>
        <v>#N/A</v>
      </c>
      <c r="W1894" s="41" t="e">
        <f>VLOOKUP($B1894,散戶多空比!$A$6:$L$500,12,FALSE)</f>
        <v>#N/A</v>
      </c>
      <c r="X1894" s="40" t="e">
        <f>VLOOKUP($B1894,期貨大額交易人未沖銷部位!$A$4:$O$499,4,FALSE)</f>
        <v>#N/A</v>
      </c>
      <c r="Y1894" s="40" t="e">
        <f>VLOOKUP($B1894,期貨大額交易人未沖銷部位!$A$4:$O$499,7,FALSE)</f>
        <v>#N/A</v>
      </c>
      <c r="Z1894" s="40" t="e">
        <f>VLOOKUP($B1894,期貨大額交易人未沖銷部位!$A$4:$O$499,10,FALSE)</f>
        <v>#N/A</v>
      </c>
      <c r="AA1894" s="40" t="e">
        <f>VLOOKUP($B1894,期貨大額交易人未沖銷部位!$A$4:$O$499,13,FALSE)</f>
        <v>#N/A</v>
      </c>
      <c r="AB1894" s="40" t="e">
        <f>VLOOKUP($B1894,期貨大額交易人未沖銷部位!$A$4:$O$499,14,FALSE)</f>
        <v>#N/A</v>
      </c>
      <c r="AC1894" s="40" t="e">
        <f>VLOOKUP($B1894,期貨大額交易人未沖銷部位!$A$4:$O$499,15,FALSE)</f>
        <v>#N/A</v>
      </c>
      <c r="AD1894" s="33" t="e">
        <f>VLOOKUP($B1894,三大美股走勢!$A$4:$J$495,4,FALSE)</f>
        <v>#N/A</v>
      </c>
      <c r="AE1894" s="33" t="e">
        <f>VLOOKUP($B1894,三大美股走勢!$A$4:$J$495,7,FALSE)</f>
        <v>#N/A</v>
      </c>
      <c r="AF1894" s="33" t="e">
        <f>VLOOKUP($B1894,三大美股走勢!$A$4:$J$495,10,FALSE)</f>
        <v>#N/A</v>
      </c>
    </row>
    <row r="1895" spans="2:32">
      <c r="B1895" s="32">
        <v>44674</v>
      </c>
      <c r="C1895" s="33" t="e">
        <f>VLOOKUP($B1895,大盤與近月台指!$A$4:$I$499,2,FALSE)</f>
        <v>#N/A</v>
      </c>
      <c r="D1895" s="34" t="e">
        <f>VLOOKUP($B1895,大盤與近月台指!$A$4:$I$499,3,FALSE)</f>
        <v>#N/A</v>
      </c>
      <c r="E1895" s="35" t="e">
        <f>VLOOKUP($B1895,大盤與近月台指!$A$4:$I$499,4,FALSE)</f>
        <v>#N/A</v>
      </c>
      <c r="F1895" s="33" t="e">
        <f>VLOOKUP($B1895,大盤與近月台指!$A$4:$I$499,5,FALSE)</f>
        <v>#N/A</v>
      </c>
      <c r="G1895" s="49" t="e">
        <f>VLOOKUP($B1895,三大法人買賣超!$A$4:$I$500,3,FALSE)</f>
        <v>#N/A</v>
      </c>
      <c r="H1895" s="34" t="e">
        <f>VLOOKUP($B1895,三大法人買賣超!$A$4:$I$500,5,FALSE)</f>
        <v>#N/A</v>
      </c>
      <c r="I1895" s="27" t="e">
        <f>VLOOKUP($B1895,三大法人買賣超!$A$4:$I$500,7,FALSE)</f>
        <v>#N/A</v>
      </c>
      <c r="J1895" s="27" t="e">
        <f>VLOOKUP($B1895,三大法人買賣超!$A$4:$I$500,9,FALSE)</f>
        <v>#N/A</v>
      </c>
      <c r="K1895" s="37">
        <f>新台幣匯率美元指數!B1896</f>
        <v>0</v>
      </c>
      <c r="L1895" s="38">
        <f>新台幣匯率美元指數!C1896</f>
        <v>0</v>
      </c>
      <c r="M1895" s="39">
        <f>新台幣匯率美元指數!D1896</f>
        <v>0</v>
      </c>
      <c r="N1895" s="27" t="e">
        <f>VLOOKUP($B1895,外資期貨未平倉口數!$A$4:$M$499,4,FALSE)</f>
        <v>#N/A</v>
      </c>
      <c r="O1895" s="27" t="e">
        <f>VLOOKUP($B1895,外資期貨未平倉口數!$A$4:$M$499,9,FALSE)</f>
        <v>#N/A</v>
      </c>
      <c r="P1895" s="27" t="e">
        <f>VLOOKUP($B1895,外資期貨未平倉口數!$A$4:$M$499,10,FALSE)</f>
        <v>#N/A</v>
      </c>
      <c r="Q1895" s="27" t="e">
        <f>VLOOKUP($B1895,外資期貨未平倉口數!$A$4:$M$499,11,FALSE)</f>
        <v>#N/A</v>
      </c>
      <c r="R1895" s="64" t="e">
        <f>VLOOKUP($B1895,選擇權未平倉餘額!$A$4:$I$500,6,FALSE)</f>
        <v>#N/A</v>
      </c>
      <c r="S1895" s="64" t="e">
        <f>VLOOKUP($B1895,選擇權未平倉餘額!$A$4:$I$500,7,FALSE)</f>
        <v>#N/A</v>
      </c>
      <c r="T1895" s="64" t="e">
        <f>VLOOKUP($B1895,選擇權未平倉餘額!$A$4:$I$500,8,FALSE)</f>
        <v>#N/A</v>
      </c>
      <c r="U1895" s="64" t="e">
        <f>VLOOKUP($B1895,選擇權未平倉餘額!$A$4:$I$500,9,FALSE)</f>
        <v>#N/A</v>
      </c>
      <c r="V1895" s="39" t="e">
        <f>VLOOKUP($B1895,臺指選擇權P_C_Ratios!$A$4:$C$500,3,FALSE)</f>
        <v>#N/A</v>
      </c>
      <c r="W1895" s="41" t="e">
        <f>VLOOKUP($B1895,散戶多空比!$A$6:$L$500,12,FALSE)</f>
        <v>#N/A</v>
      </c>
      <c r="X1895" s="40" t="e">
        <f>VLOOKUP($B1895,期貨大額交易人未沖銷部位!$A$4:$O$499,4,FALSE)</f>
        <v>#N/A</v>
      </c>
      <c r="Y1895" s="40" t="e">
        <f>VLOOKUP($B1895,期貨大額交易人未沖銷部位!$A$4:$O$499,7,FALSE)</f>
        <v>#N/A</v>
      </c>
      <c r="Z1895" s="40" t="e">
        <f>VLOOKUP($B1895,期貨大額交易人未沖銷部位!$A$4:$O$499,10,FALSE)</f>
        <v>#N/A</v>
      </c>
      <c r="AA1895" s="40" t="e">
        <f>VLOOKUP($B1895,期貨大額交易人未沖銷部位!$A$4:$O$499,13,FALSE)</f>
        <v>#N/A</v>
      </c>
      <c r="AB1895" s="40" t="e">
        <f>VLOOKUP($B1895,期貨大額交易人未沖銷部位!$A$4:$O$499,14,FALSE)</f>
        <v>#N/A</v>
      </c>
      <c r="AC1895" s="40" t="e">
        <f>VLOOKUP($B1895,期貨大額交易人未沖銷部位!$A$4:$O$499,15,FALSE)</f>
        <v>#N/A</v>
      </c>
      <c r="AD1895" s="33" t="e">
        <f>VLOOKUP($B1895,三大美股走勢!$A$4:$J$495,4,FALSE)</f>
        <v>#N/A</v>
      </c>
      <c r="AE1895" s="33" t="e">
        <f>VLOOKUP($B1895,三大美股走勢!$A$4:$J$495,7,FALSE)</f>
        <v>#N/A</v>
      </c>
      <c r="AF1895" s="33" t="e">
        <f>VLOOKUP($B1895,三大美股走勢!$A$4:$J$495,10,FALSE)</f>
        <v>#N/A</v>
      </c>
    </row>
    <row r="1896" spans="2:32">
      <c r="B1896" s="32">
        <v>44675</v>
      </c>
      <c r="C1896" s="33" t="e">
        <f>VLOOKUP($B1896,大盤與近月台指!$A$4:$I$499,2,FALSE)</f>
        <v>#N/A</v>
      </c>
      <c r="D1896" s="34" t="e">
        <f>VLOOKUP($B1896,大盤與近月台指!$A$4:$I$499,3,FALSE)</f>
        <v>#N/A</v>
      </c>
      <c r="E1896" s="35" t="e">
        <f>VLOOKUP($B1896,大盤與近月台指!$A$4:$I$499,4,FALSE)</f>
        <v>#N/A</v>
      </c>
      <c r="F1896" s="33" t="e">
        <f>VLOOKUP($B1896,大盤與近月台指!$A$4:$I$499,5,FALSE)</f>
        <v>#N/A</v>
      </c>
      <c r="G1896" s="49" t="e">
        <f>VLOOKUP($B1896,三大法人買賣超!$A$4:$I$500,3,FALSE)</f>
        <v>#N/A</v>
      </c>
      <c r="H1896" s="34" t="e">
        <f>VLOOKUP($B1896,三大法人買賣超!$A$4:$I$500,5,FALSE)</f>
        <v>#N/A</v>
      </c>
      <c r="I1896" s="27" t="e">
        <f>VLOOKUP($B1896,三大法人買賣超!$A$4:$I$500,7,FALSE)</f>
        <v>#N/A</v>
      </c>
      <c r="J1896" s="27" t="e">
        <f>VLOOKUP($B1896,三大法人買賣超!$A$4:$I$500,9,FALSE)</f>
        <v>#N/A</v>
      </c>
      <c r="K1896" s="37">
        <f>新台幣匯率美元指數!B1897</f>
        <v>0</v>
      </c>
      <c r="L1896" s="38">
        <f>新台幣匯率美元指數!C1897</f>
        <v>0</v>
      </c>
      <c r="M1896" s="39">
        <f>新台幣匯率美元指數!D1897</f>
        <v>0</v>
      </c>
      <c r="N1896" s="27" t="e">
        <f>VLOOKUP($B1896,外資期貨未平倉口數!$A$4:$M$499,4,FALSE)</f>
        <v>#N/A</v>
      </c>
      <c r="O1896" s="27" t="e">
        <f>VLOOKUP($B1896,外資期貨未平倉口數!$A$4:$M$499,9,FALSE)</f>
        <v>#N/A</v>
      </c>
      <c r="P1896" s="27" t="e">
        <f>VLOOKUP($B1896,外資期貨未平倉口數!$A$4:$M$499,10,FALSE)</f>
        <v>#N/A</v>
      </c>
      <c r="Q1896" s="27" t="e">
        <f>VLOOKUP($B1896,外資期貨未平倉口數!$A$4:$M$499,11,FALSE)</f>
        <v>#N/A</v>
      </c>
      <c r="R1896" s="64" t="e">
        <f>VLOOKUP($B1896,選擇權未平倉餘額!$A$4:$I$500,6,FALSE)</f>
        <v>#N/A</v>
      </c>
      <c r="S1896" s="64" t="e">
        <f>VLOOKUP($B1896,選擇權未平倉餘額!$A$4:$I$500,7,FALSE)</f>
        <v>#N/A</v>
      </c>
      <c r="T1896" s="64" t="e">
        <f>VLOOKUP($B1896,選擇權未平倉餘額!$A$4:$I$500,8,FALSE)</f>
        <v>#N/A</v>
      </c>
      <c r="U1896" s="64" t="e">
        <f>VLOOKUP($B1896,選擇權未平倉餘額!$A$4:$I$500,9,FALSE)</f>
        <v>#N/A</v>
      </c>
      <c r="V1896" s="39" t="e">
        <f>VLOOKUP($B1896,臺指選擇權P_C_Ratios!$A$4:$C$500,3,FALSE)</f>
        <v>#N/A</v>
      </c>
      <c r="W1896" s="41" t="e">
        <f>VLOOKUP($B1896,散戶多空比!$A$6:$L$500,12,FALSE)</f>
        <v>#N/A</v>
      </c>
      <c r="X1896" s="40" t="e">
        <f>VLOOKUP($B1896,期貨大額交易人未沖銷部位!$A$4:$O$499,4,FALSE)</f>
        <v>#N/A</v>
      </c>
      <c r="Y1896" s="40" t="e">
        <f>VLOOKUP($B1896,期貨大額交易人未沖銷部位!$A$4:$O$499,7,FALSE)</f>
        <v>#N/A</v>
      </c>
      <c r="Z1896" s="40" t="e">
        <f>VLOOKUP($B1896,期貨大額交易人未沖銷部位!$A$4:$O$499,10,FALSE)</f>
        <v>#N/A</v>
      </c>
      <c r="AA1896" s="40" t="e">
        <f>VLOOKUP($B1896,期貨大額交易人未沖銷部位!$A$4:$O$499,13,FALSE)</f>
        <v>#N/A</v>
      </c>
      <c r="AB1896" s="40" t="e">
        <f>VLOOKUP($B1896,期貨大額交易人未沖銷部位!$A$4:$O$499,14,FALSE)</f>
        <v>#N/A</v>
      </c>
      <c r="AC1896" s="40" t="e">
        <f>VLOOKUP($B1896,期貨大額交易人未沖銷部位!$A$4:$O$499,15,FALSE)</f>
        <v>#N/A</v>
      </c>
      <c r="AD1896" s="33" t="e">
        <f>VLOOKUP($B1896,三大美股走勢!$A$4:$J$495,4,FALSE)</f>
        <v>#N/A</v>
      </c>
      <c r="AE1896" s="33" t="e">
        <f>VLOOKUP($B1896,三大美股走勢!$A$4:$J$495,7,FALSE)</f>
        <v>#N/A</v>
      </c>
      <c r="AF1896" s="33" t="e">
        <f>VLOOKUP($B1896,三大美股走勢!$A$4:$J$495,10,FALSE)</f>
        <v>#N/A</v>
      </c>
    </row>
    <row r="1897" spans="2:32">
      <c r="B1897" s="32">
        <v>44676</v>
      </c>
      <c r="C1897" s="33" t="e">
        <f>VLOOKUP($B1897,大盤與近月台指!$A$4:$I$499,2,FALSE)</f>
        <v>#N/A</v>
      </c>
      <c r="D1897" s="34" t="e">
        <f>VLOOKUP($B1897,大盤與近月台指!$A$4:$I$499,3,FALSE)</f>
        <v>#N/A</v>
      </c>
      <c r="E1897" s="35" t="e">
        <f>VLOOKUP($B1897,大盤與近月台指!$A$4:$I$499,4,FALSE)</f>
        <v>#N/A</v>
      </c>
      <c r="F1897" s="33" t="e">
        <f>VLOOKUP($B1897,大盤與近月台指!$A$4:$I$499,5,FALSE)</f>
        <v>#N/A</v>
      </c>
      <c r="G1897" s="49" t="e">
        <f>VLOOKUP($B1897,三大法人買賣超!$A$4:$I$500,3,FALSE)</f>
        <v>#N/A</v>
      </c>
      <c r="H1897" s="34" t="e">
        <f>VLOOKUP($B1897,三大法人買賣超!$A$4:$I$500,5,FALSE)</f>
        <v>#N/A</v>
      </c>
      <c r="I1897" s="27" t="e">
        <f>VLOOKUP($B1897,三大法人買賣超!$A$4:$I$500,7,FALSE)</f>
        <v>#N/A</v>
      </c>
      <c r="J1897" s="27" t="e">
        <f>VLOOKUP($B1897,三大法人買賣超!$A$4:$I$500,9,FALSE)</f>
        <v>#N/A</v>
      </c>
      <c r="K1897" s="37">
        <f>新台幣匯率美元指數!B1898</f>
        <v>0</v>
      </c>
      <c r="L1897" s="38">
        <f>新台幣匯率美元指數!C1898</f>
        <v>0</v>
      </c>
      <c r="M1897" s="39">
        <f>新台幣匯率美元指數!D1898</f>
        <v>0</v>
      </c>
      <c r="N1897" s="27" t="e">
        <f>VLOOKUP($B1897,外資期貨未平倉口數!$A$4:$M$499,4,FALSE)</f>
        <v>#N/A</v>
      </c>
      <c r="O1897" s="27" t="e">
        <f>VLOOKUP($B1897,外資期貨未平倉口數!$A$4:$M$499,9,FALSE)</f>
        <v>#N/A</v>
      </c>
      <c r="P1897" s="27" t="e">
        <f>VLOOKUP($B1897,外資期貨未平倉口數!$A$4:$M$499,10,FALSE)</f>
        <v>#N/A</v>
      </c>
      <c r="Q1897" s="27" t="e">
        <f>VLOOKUP($B1897,外資期貨未平倉口數!$A$4:$M$499,11,FALSE)</f>
        <v>#N/A</v>
      </c>
      <c r="R1897" s="64" t="e">
        <f>VLOOKUP($B1897,選擇權未平倉餘額!$A$4:$I$500,6,FALSE)</f>
        <v>#N/A</v>
      </c>
      <c r="S1897" s="64" t="e">
        <f>VLOOKUP($B1897,選擇權未平倉餘額!$A$4:$I$500,7,FALSE)</f>
        <v>#N/A</v>
      </c>
      <c r="T1897" s="64" t="e">
        <f>VLOOKUP($B1897,選擇權未平倉餘額!$A$4:$I$500,8,FALSE)</f>
        <v>#N/A</v>
      </c>
      <c r="U1897" s="64" t="e">
        <f>VLOOKUP($B1897,選擇權未平倉餘額!$A$4:$I$500,9,FALSE)</f>
        <v>#N/A</v>
      </c>
      <c r="V1897" s="39" t="e">
        <f>VLOOKUP($B1897,臺指選擇權P_C_Ratios!$A$4:$C$500,3,FALSE)</f>
        <v>#N/A</v>
      </c>
      <c r="W1897" s="41" t="e">
        <f>VLOOKUP($B1897,散戶多空比!$A$6:$L$500,12,FALSE)</f>
        <v>#N/A</v>
      </c>
      <c r="X1897" s="40" t="e">
        <f>VLOOKUP($B1897,期貨大額交易人未沖銷部位!$A$4:$O$499,4,FALSE)</f>
        <v>#N/A</v>
      </c>
      <c r="Y1897" s="40" t="e">
        <f>VLOOKUP($B1897,期貨大額交易人未沖銷部位!$A$4:$O$499,7,FALSE)</f>
        <v>#N/A</v>
      </c>
      <c r="Z1897" s="40" t="e">
        <f>VLOOKUP($B1897,期貨大額交易人未沖銷部位!$A$4:$O$499,10,FALSE)</f>
        <v>#N/A</v>
      </c>
      <c r="AA1897" s="40" t="e">
        <f>VLOOKUP($B1897,期貨大額交易人未沖銷部位!$A$4:$O$499,13,FALSE)</f>
        <v>#N/A</v>
      </c>
      <c r="AB1897" s="40" t="e">
        <f>VLOOKUP($B1897,期貨大額交易人未沖銷部位!$A$4:$O$499,14,FALSE)</f>
        <v>#N/A</v>
      </c>
      <c r="AC1897" s="40" t="e">
        <f>VLOOKUP($B1897,期貨大額交易人未沖銷部位!$A$4:$O$499,15,FALSE)</f>
        <v>#N/A</v>
      </c>
      <c r="AD1897" s="33" t="e">
        <f>VLOOKUP($B1897,三大美股走勢!$A$4:$J$495,4,FALSE)</f>
        <v>#N/A</v>
      </c>
      <c r="AE1897" s="33" t="e">
        <f>VLOOKUP($B1897,三大美股走勢!$A$4:$J$495,7,FALSE)</f>
        <v>#N/A</v>
      </c>
      <c r="AF1897" s="33" t="e">
        <f>VLOOKUP($B1897,三大美股走勢!$A$4:$J$495,10,FALSE)</f>
        <v>#N/A</v>
      </c>
    </row>
    <row r="1898" spans="2:32">
      <c r="B1898" s="32">
        <v>44677</v>
      </c>
      <c r="C1898" s="33" t="e">
        <f>VLOOKUP($B1898,大盤與近月台指!$A$4:$I$499,2,FALSE)</f>
        <v>#N/A</v>
      </c>
      <c r="D1898" s="34" t="e">
        <f>VLOOKUP($B1898,大盤與近月台指!$A$4:$I$499,3,FALSE)</f>
        <v>#N/A</v>
      </c>
      <c r="E1898" s="35" t="e">
        <f>VLOOKUP($B1898,大盤與近月台指!$A$4:$I$499,4,FALSE)</f>
        <v>#N/A</v>
      </c>
      <c r="F1898" s="33" t="e">
        <f>VLOOKUP($B1898,大盤與近月台指!$A$4:$I$499,5,FALSE)</f>
        <v>#N/A</v>
      </c>
      <c r="G1898" s="49" t="e">
        <f>VLOOKUP($B1898,三大法人買賣超!$A$4:$I$500,3,FALSE)</f>
        <v>#N/A</v>
      </c>
      <c r="H1898" s="34" t="e">
        <f>VLOOKUP($B1898,三大法人買賣超!$A$4:$I$500,5,FALSE)</f>
        <v>#N/A</v>
      </c>
      <c r="I1898" s="27" t="e">
        <f>VLOOKUP($B1898,三大法人買賣超!$A$4:$I$500,7,FALSE)</f>
        <v>#N/A</v>
      </c>
      <c r="J1898" s="27" t="e">
        <f>VLOOKUP($B1898,三大法人買賣超!$A$4:$I$500,9,FALSE)</f>
        <v>#N/A</v>
      </c>
      <c r="K1898" s="37">
        <f>新台幣匯率美元指數!B1899</f>
        <v>0</v>
      </c>
      <c r="L1898" s="38">
        <f>新台幣匯率美元指數!C1899</f>
        <v>0</v>
      </c>
      <c r="M1898" s="39">
        <f>新台幣匯率美元指數!D1899</f>
        <v>0</v>
      </c>
      <c r="N1898" s="27" t="e">
        <f>VLOOKUP($B1898,外資期貨未平倉口數!$A$4:$M$499,4,FALSE)</f>
        <v>#N/A</v>
      </c>
      <c r="O1898" s="27" t="e">
        <f>VLOOKUP($B1898,外資期貨未平倉口數!$A$4:$M$499,9,FALSE)</f>
        <v>#N/A</v>
      </c>
      <c r="P1898" s="27" t="e">
        <f>VLOOKUP($B1898,外資期貨未平倉口數!$A$4:$M$499,10,FALSE)</f>
        <v>#N/A</v>
      </c>
      <c r="Q1898" s="27" t="e">
        <f>VLOOKUP($B1898,外資期貨未平倉口數!$A$4:$M$499,11,FALSE)</f>
        <v>#N/A</v>
      </c>
      <c r="R1898" s="64" t="e">
        <f>VLOOKUP($B1898,選擇權未平倉餘額!$A$4:$I$500,6,FALSE)</f>
        <v>#N/A</v>
      </c>
      <c r="S1898" s="64" t="e">
        <f>VLOOKUP($B1898,選擇權未平倉餘額!$A$4:$I$500,7,FALSE)</f>
        <v>#N/A</v>
      </c>
      <c r="T1898" s="64" t="e">
        <f>VLOOKUP($B1898,選擇權未平倉餘額!$A$4:$I$500,8,FALSE)</f>
        <v>#N/A</v>
      </c>
      <c r="U1898" s="64" t="e">
        <f>VLOOKUP($B1898,選擇權未平倉餘額!$A$4:$I$500,9,FALSE)</f>
        <v>#N/A</v>
      </c>
      <c r="V1898" s="39" t="e">
        <f>VLOOKUP($B1898,臺指選擇權P_C_Ratios!$A$4:$C$500,3,FALSE)</f>
        <v>#N/A</v>
      </c>
      <c r="W1898" s="41" t="e">
        <f>VLOOKUP($B1898,散戶多空比!$A$6:$L$500,12,FALSE)</f>
        <v>#N/A</v>
      </c>
      <c r="X1898" s="40" t="e">
        <f>VLOOKUP($B1898,期貨大額交易人未沖銷部位!$A$4:$O$499,4,FALSE)</f>
        <v>#N/A</v>
      </c>
      <c r="Y1898" s="40" t="e">
        <f>VLOOKUP($B1898,期貨大額交易人未沖銷部位!$A$4:$O$499,7,FALSE)</f>
        <v>#N/A</v>
      </c>
      <c r="Z1898" s="40" t="e">
        <f>VLOOKUP($B1898,期貨大額交易人未沖銷部位!$A$4:$O$499,10,FALSE)</f>
        <v>#N/A</v>
      </c>
      <c r="AA1898" s="40" t="e">
        <f>VLOOKUP($B1898,期貨大額交易人未沖銷部位!$A$4:$O$499,13,FALSE)</f>
        <v>#N/A</v>
      </c>
      <c r="AB1898" s="40" t="e">
        <f>VLOOKUP($B1898,期貨大額交易人未沖銷部位!$A$4:$O$499,14,FALSE)</f>
        <v>#N/A</v>
      </c>
      <c r="AC1898" s="40" t="e">
        <f>VLOOKUP($B1898,期貨大額交易人未沖銷部位!$A$4:$O$499,15,FALSE)</f>
        <v>#N/A</v>
      </c>
      <c r="AD1898" s="33" t="e">
        <f>VLOOKUP($B1898,三大美股走勢!$A$4:$J$495,4,FALSE)</f>
        <v>#N/A</v>
      </c>
      <c r="AE1898" s="33" t="e">
        <f>VLOOKUP($B1898,三大美股走勢!$A$4:$J$495,7,FALSE)</f>
        <v>#N/A</v>
      </c>
      <c r="AF1898" s="33" t="e">
        <f>VLOOKUP($B1898,三大美股走勢!$A$4:$J$495,10,FALSE)</f>
        <v>#N/A</v>
      </c>
    </row>
    <row r="1899" spans="2:32">
      <c r="B1899" s="32">
        <v>44678</v>
      </c>
      <c r="C1899" s="33" t="e">
        <f>VLOOKUP($B1899,大盤與近月台指!$A$4:$I$499,2,FALSE)</f>
        <v>#N/A</v>
      </c>
      <c r="D1899" s="34" t="e">
        <f>VLOOKUP($B1899,大盤與近月台指!$A$4:$I$499,3,FALSE)</f>
        <v>#N/A</v>
      </c>
      <c r="E1899" s="35" t="e">
        <f>VLOOKUP($B1899,大盤與近月台指!$A$4:$I$499,4,FALSE)</f>
        <v>#N/A</v>
      </c>
      <c r="F1899" s="33" t="e">
        <f>VLOOKUP($B1899,大盤與近月台指!$A$4:$I$499,5,FALSE)</f>
        <v>#N/A</v>
      </c>
      <c r="G1899" s="49" t="e">
        <f>VLOOKUP($B1899,三大法人買賣超!$A$4:$I$500,3,FALSE)</f>
        <v>#N/A</v>
      </c>
      <c r="H1899" s="34" t="e">
        <f>VLOOKUP($B1899,三大法人買賣超!$A$4:$I$500,5,FALSE)</f>
        <v>#N/A</v>
      </c>
      <c r="I1899" s="27" t="e">
        <f>VLOOKUP($B1899,三大法人買賣超!$A$4:$I$500,7,FALSE)</f>
        <v>#N/A</v>
      </c>
      <c r="J1899" s="27" t="e">
        <f>VLOOKUP($B1899,三大法人買賣超!$A$4:$I$500,9,FALSE)</f>
        <v>#N/A</v>
      </c>
      <c r="K1899" s="37">
        <f>新台幣匯率美元指數!B1900</f>
        <v>0</v>
      </c>
      <c r="L1899" s="38">
        <f>新台幣匯率美元指數!C1900</f>
        <v>0</v>
      </c>
      <c r="M1899" s="39">
        <f>新台幣匯率美元指數!D1900</f>
        <v>0</v>
      </c>
      <c r="N1899" s="27" t="e">
        <f>VLOOKUP($B1899,外資期貨未平倉口數!$A$4:$M$499,4,FALSE)</f>
        <v>#N/A</v>
      </c>
      <c r="O1899" s="27" t="e">
        <f>VLOOKUP($B1899,外資期貨未平倉口數!$A$4:$M$499,9,FALSE)</f>
        <v>#N/A</v>
      </c>
      <c r="P1899" s="27" t="e">
        <f>VLOOKUP($B1899,外資期貨未平倉口數!$A$4:$M$499,10,FALSE)</f>
        <v>#N/A</v>
      </c>
      <c r="Q1899" s="27" t="e">
        <f>VLOOKUP($B1899,外資期貨未平倉口數!$A$4:$M$499,11,FALSE)</f>
        <v>#N/A</v>
      </c>
      <c r="R1899" s="64" t="e">
        <f>VLOOKUP($B1899,選擇權未平倉餘額!$A$4:$I$500,6,FALSE)</f>
        <v>#N/A</v>
      </c>
      <c r="S1899" s="64" t="e">
        <f>VLOOKUP($B1899,選擇權未平倉餘額!$A$4:$I$500,7,FALSE)</f>
        <v>#N/A</v>
      </c>
      <c r="T1899" s="64" t="e">
        <f>VLOOKUP($B1899,選擇權未平倉餘額!$A$4:$I$500,8,FALSE)</f>
        <v>#N/A</v>
      </c>
      <c r="U1899" s="64" t="e">
        <f>VLOOKUP($B1899,選擇權未平倉餘額!$A$4:$I$500,9,FALSE)</f>
        <v>#N/A</v>
      </c>
      <c r="V1899" s="39" t="e">
        <f>VLOOKUP($B1899,臺指選擇權P_C_Ratios!$A$4:$C$500,3,FALSE)</f>
        <v>#N/A</v>
      </c>
      <c r="W1899" s="41" t="e">
        <f>VLOOKUP($B1899,散戶多空比!$A$6:$L$500,12,FALSE)</f>
        <v>#N/A</v>
      </c>
      <c r="X1899" s="40" t="e">
        <f>VLOOKUP($B1899,期貨大額交易人未沖銷部位!$A$4:$O$499,4,FALSE)</f>
        <v>#N/A</v>
      </c>
      <c r="Y1899" s="40" t="e">
        <f>VLOOKUP($B1899,期貨大額交易人未沖銷部位!$A$4:$O$499,7,FALSE)</f>
        <v>#N/A</v>
      </c>
      <c r="Z1899" s="40" t="e">
        <f>VLOOKUP($B1899,期貨大額交易人未沖銷部位!$A$4:$O$499,10,FALSE)</f>
        <v>#N/A</v>
      </c>
      <c r="AA1899" s="40" t="e">
        <f>VLOOKUP($B1899,期貨大額交易人未沖銷部位!$A$4:$O$499,13,FALSE)</f>
        <v>#N/A</v>
      </c>
      <c r="AB1899" s="40" t="e">
        <f>VLOOKUP($B1899,期貨大額交易人未沖銷部位!$A$4:$O$499,14,FALSE)</f>
        <v>#N/A</v>
      </c>
      <c r="AC1899" s="40" t="e">
        <f>VLOOKUP($B1899,期貨大額交易人未沖銷部位!$A$4:$O$499,15,FALSE)</f>
        <v>#N/A</v>
      </c>
      <c r="AD1899" s="33" t="e">
        <f>VLOOKUP($B1899,三大美股走勢!$A$4:$J$495,4,FALSE)</f>
        <v>#N/A</v>
      </c>
      <c r="AE1899" s="33" t="e">
        <f>VLOOKUP($B1899,三大美股走勢!$A$4:$J$495,7,FALSE)</f>
        <v>#N/A</v>
      </c>
      <c r="AF1899" s="33" t="e">
        <f>VLOOKUP($B1899,三大美股走勢!$A$4:$J$495,10,FALSE)</f>
        <v>#N/A</v>
      </c>
    </row>
    <row r="1900" spans="2:32">
      <c r="B1900" s="32">
        <v>44679</v>
      </c>
      <c r="C1900" s="33" t="e">
        <f>VLOOKUP($B1900,大盤與近月台指!$A$4:$I$499,2,FALSE)</f>
        <v>#N/A</v>
      </c>
      <c r="D1900" s="34" t="e">
        <f>VLOOKUP($B1900,大盤與近月台指!$A$4:$I$499,3,FALSE)</f>
        <v>#N/A</v>
      </c>
      <c r="E1900" s="35" t="e">
        <f>VLOOKUP($B1900,大盤與近月台指!$A$4:$I$499,4,FALSE)</f>
        <v>#N/A</v>
      </c>
      <c r="F1900" s="33" t="e">
        <f>VLOOKUP($B1900,大盤與近月台指!$A$4:$I$499,5,FALSE)</f>
        <v>#N/A</v>
      </c>
      <c r="G1900" s="49" t="e">
        <f>VLOOKUP($B1900,三大法人買賣超!$A$4:$I$500,3,FALSE)</f>
        <v>#N/A</v>
      </c>
      <c r="H1900" s="34" t="e">
        <f>VLOOKUP($B1900,三大法人買賣超!$A$4:$I$500,5,FALSE)</f>
        <v>#N/A</v>
      </c>
      <c r="I1900" s="27" t="e">
        <f>VLOOKUP($B1900,三大法人買賣超!$A$4:$I$500,7,FALSE)</f>
        <v>#N/A</v>
      </c>
      <c r="J1900" s="27" t="e">
        <f>VLOOKUP($B1900,三大法人買賣超!$A$4:$I$500,9,FALSE)</f>
        <v>#N/A</v>
      </c>
      <c r="K1900" s="37">
        <f>新台幣匯率美元指數!B1901</f>
        <v>0</v>
      </c>
      <c r="L1900" s="38">
        <f>新台幣匯率美元指數!C1901</f>
        <v>0</v>
      </c>
      <c r="M1900" s="39">
        <f>新台幣匯率美元指數!D1901</f>
        <v>0</v>
      </c>
      <c r="N1900" s="27" t="e">
        <f>VLOOKUP($B1900,外資期貨未平倉口數!$A$4:$M$499,4,FALSE)</f>
        <v>#N/A</v>
      </c>
      <c r="O1900" s="27" t="e">
        <f>VLOOKUP($B1900,外資期貨未平倉口數!$A$4:$M$499,9,FALSE)</f>
        <v>#N/A</v>
      </c>
      <c r="P1900" s="27" t="e">
        <f>VLOOKUP($B1900,外資期貨未平倉口數!$A$4:$M$499,10,FALSE)</f>
        <v>#N/A</v>
      </c>
      <c r="Q1900" s="27" t="e">
        <f>VLOOKUP($B1900,外資期貨未平倉口數!$A$4:$M$499,11,FALSE)</f>
        <v>#N/A</v>
      </c>
      <c r="R1900" s="64" t="e">
        <f>VLOOKUP($B1900,選擇權未平倉餘額!$A$4:$I$500,6,FALSE)</f>
        <v>#N/A</v>
      </c>
      <c r="S1900" s="64" t="e">
        <f>VLOOKUP($B1900,選擇權未平倉餘額!$A$4:$I$500,7,FALSE)</f>
        <v>#N/A</v>
      </c>
      <c r="T1900" s="64" t="e">
        <f>VLOOKUP($B1900,選擇權未平倉餘額!$A$4:$I$500,8,FALSE)</f>
        <v>#N/A</v>
      </c>
      <c r="U1900" s="64" t="e">
        <f>VLOOKUP($B1900,選擇權未平倉餘額!$A$4:$I$500,9,FALSE)</f>
        <v>#N/A</v>
      </c>
      <c r="V1900" s="39" t="e">
        <f>VLOOKUP($B1900,臺指選擇權P_C_Ratios!$A$4:$C$500,3,FALSE)</f>
        <v>#N/A</v>
      </c>
      <c r="W1900" s="41" t="e">
        <f>VLOOKUP($B1900,散戶多空比!$A$6:$L$500,12,FALSE)</f>
        <v>#N/A</v>
      </c>
      <c r="X1900" s="40" t="e">
        <f>VLOOKUP($B1900,期貨大額交易人未沖銷部位!$A$4:$O$499,4,FALSE)</f>
        <v>#N/A</v>
      </c>
      <c r="Y1900" s="40" t="e">
        <f>VLOOKUP($B1900,期貨大額交易人未沖銷部位!$A$4:$O$499,7,FALSE)</f>
        <v>#N/A</v>
      </c>
      <c r="Z1900" s="40" t="e">
        <f>VLOOKUP($B1900,期貨大額交易人未沖銷部位!$A$4:$O$499,10,FALSE)</f>
        <v>#N/A</v>
      </c>
      <c r="AA1900" s="40" t="e">
        <f>VLOOKUP($B1900,期貨大額交易人未沖銷部位!$A$4:$O$499,13,FALSE)</f>
        <v>#N/A</v>
      </c>
      <c r="AB1900" s="40" t="e">
        <f>VLOOKUP($B1900,期貨大額交易人未沖銷部位!$A$4:$O$499,14,FALSE)</f>
        <v>#N/A</v>
      </c>
      <c r="AC1900" s="40" t="e">
        <f>VLOOKUP($B1900,期貨大額交易人未沖銷部位!$A$4:$O$499,15,FALSE)</f>
        <v>#N/A</v>
      </c>
      <c r="AD1900" s="33" t="e">
        <f>VLOOKUP($B1900,三大美股走勢!$A$4:$J$495,4,FALSE)</f>
        <v>#N/A</v>
      </c>
      <c r="AE1900" s="33" t="e">
        <f>VLOOKUP($B1900,三大美股走勢!$A$4:$J$495,7,FALSE)</f>
        <v>#N/A</v>
      </c>
      <c r="AF1900" s="33" t="e">
        <f>VLOOKUP($B1900,三大美股走勢!$A$4:$J$495,10,FALSE)</f>
        <v>#N/A</v>
      </c>
    </row>
    <row r="1901" spans="2:32">
      <c r="B1901" s="32">
        <v>44680</v>
      </c>
      <c r="C1901" s="33" t="e">
        <f>VLOOKUP($B1901,大盤與近月台指!$A$4:$I$499,2,FALSE)</f>
        <v>#N/A</v>
      </c>
      <c r="D1901" s="34" t="e">
        <f>VLOOKUP($B1901,大盤與近月台指!$A$4:$I$499,3,FALSE)</f>
        <v>#N/A</v>
      </c>
      <c r="E1901" s="35" t="e">
        <f>VLOOKUP($B1901,大盤與近月台指!$A$4:$I$499,4,FALSE)</f>
        <v>#N/A</v>
      </c>
      <c r="F1901" s="33" t="e">
        <f>VLOOKUP($B1901,大盤與近月台指!$A$4:$I$499,5,FALSE)</f>
        <v>#N/A</v>
      </c>
      <c r="G1901" s="49" t="e">
        <f>VLOOKUP($B1901,三大法人買賣超!$A$4:$I$500,3,FALSE)</f>
        <v>#N/A</v>
      </c>
      <c r="H1901" s="34" t="e">
        <f>VLOOKUP($B1901,三大法人買賣超!$A$4:$I$500,5,FALSE)</f>
        <v>#N/A</v>
      </c>
      <c r="I1901" s="27" t="e">
        <f>VLOOKUP($B1901,三大法人買賣超!$A$4:$I$500,7,FALSE)</f>
        <v>#N/A</v>
      </c>
      <c r="J1901" s="27" t="e">
        <f>VLOOKUP($B1901,三大法人買賣超!$A$4:$I$500,9,FALSE)</f>
        <v>#N/A</v>
      </c>
      <c r="K1901" s="37">
        <f>新台幣匯率美元指數!B1902</f>
        <v>0</v>
      </c>
      <c r="L1901" s="38">
        <f>新台幣匯率美元指數!C1902</f>
        <v>0</v>
      </c>
      <c r="M1901" s="39">
        <f>新台幣匯率美元指數!D1902</f>
        <v>0</v>
      </c>
      <c r="N1901" s="27" t="e">
        <f>VLOOKUP($B1901,外資期貨未平倉口數!$A$4:$M$499,4,FALSE)</f>
        <v>#N/A</v>
      </c>
      <c r="O1901" s="27" t="e">
        <f>VLOOKUP($B1901,外資期貨未平倉口數!$A$4:$M$499,9,FALSE)</f>
        <v>#N/A</v>
      </c>
      <c r="P1901" s="27" t="e">
        <f>VLOOKUP($B1901,外資期貨未平倉口數!$A$4:$M$499,10,FALSE)</f>
        <v>#N/A</v>
      </c>
      <c r="Q1901" s="27" t="e">
        <f>VLOOKUP($B1901,外資期貨未平倉口數!$A$4:$M$499,11,FALSE)</f>
        <v>#N/A</v>
      </c>
      <c r="R1901" s="64" t="e">
        <f>VLOOKUP($B1901,選擇權未平倉餘額!$A$4:$I$500,6,FALSE)</f>
        <v>#N/A</v>
      </c>
      <c r="S1901" s="64" t="e">
        <f>VLOOKUP($B1901,選擇權未平倉餘額!$A$4:$I$500,7,FALSE)</f>
        <v>#N/A</v>
      </c>
      <c r="T1901" s="64" t="e">
        <f>VLOOKUP($B1901,選擇權未平倉餘額!$A$4:$I$500,8,FALSE)</f>
        <v>#N/A</v>
      </c>
      <c r="U1901" s="64" t="e">
        <f>VLOOKUP($B1901,選擇權未平倉餘額!$A$4:$I$500,9,FALSE)</f>
        <v>#N/A</v>
      </c>
      <c r="V1901" s="39" t="e">
        <f>VLOOKUP($B1901,臺指選擇權P_C_Ratios!$A$4:$C$500,3,FALSE)</f>
        <v>#N/A</v>
      </c>
      <c r="W1901" s="41" t="e">
        <f>VLOOKUP($B1901,散戶多空比!$A$6:$L$500,12,FALSE)</f>
        <v>#N/A</v>
      </c>
      <c r="X1901" s="40" t="e">
        <f>VLOOKUP($B1901,期貨大額交易人未沖銷部位!$A$4:$O$499,4,FALSE)</f>
        <v>#N/A</v>
      </c>
      <c r="Y1901" s="40" t="e">
        <f>VLOOKUP($B1901,期貨大額交易人未沖銷部位!$A$4:$O$499,7,FALSE)</f>
        <v>#N/A</v>
      </c>
      <c r="Z1901" s="40" t="e">
        <f>VLOOKUP($B1901,期貨大額交易人未沖銷部位!$A$4:$O$499,10,FALSE)</f>
        <v>#N/A</v>
      </c>
      <c r="AA1901" s="40" t="e">
        <f>VLOOKUP($B1901,期貨大額交易人未沖銷部位!$A$4:$O$499,13,FALSE)</f>
        <v>#N/A</v>
      </c>
      <c r="AB1901" s="40" t="e">
        <f>VLOOKUP($B1901,期貨大額交易人未沖銷部位!$A$4:$O$499,14,FALSE)</f>
        <v>#N/A</v>
      </c>
      <c r="AC1901" s="40" t="e">
        <f>VLOOKUP($B1901,期貨大額交易人未沖銷部位!$A$4:$O$499,15,FALSE)</f>
        <v>#N/A</v>
      </c>
      <c r="AD1901" s="33" t="e">
        <f>VLOOKUP($B1901,三大美股走勢!$A$4:$J$495,4,FALSE)</f>
        <v>#N/A</v>
      </c>
      <c r="AE1901" s="33" t="e">
        <f>VLOOKUP($B1901,三大美股走勢!$A$4:$J$495,7,FALSE)</f>
        <v>#N/A</v>
      </c>
      <c r="AF1901" s="33" t="e">
        <f>VLOOKUP($B1901,三大美股走勢!$A$4:$J$495,10,FALSE)</f>
        <v>#N/A</v>
      </c>
    </row>
    <row r="1902" spans="2:32">
      <c r="B1902" s="32">
        <v>44681</v>
      </c>
      <c r="C1902" s="33" t="e">
        <f>VLOOKUP($B1902,大盤與近月台指!$A$4:$I$499,2,FALSE)</f>
        <v>#N/A</v>
      </c>
      <c r="D1902" s="34" t="e">
        <f>VLOOKUP($B1902,大盤與近月台指!$A$4:$I$499,3,FALSE)</f>
        <v>#N/A</v>
      </c>
      <c r="E1902" s="35" t="e">
        <f>VLOOKUP($B1902,大盤與近月台指!$A$4:$I$499,4,FALSE)</f>
        <v>#N/A</v>
      </c>
      <c r="F1902" s="33" t="e">
        <f>VLOOKUP($B1902,大盤與近月台指!$A$4:$I$499,5,FALSE)</f>
        <v>#N/A</v>
      </c>
      <c r="G1902" s="49" t="e">
        <f>VLOOKUP($B1902,三大法人買賣超!$A$4:$I$500,3,FALSE)</f>
        <v>#N/A</v>
      </c>
      <c r="H1902" s="34" t="e">
        <f>VLOOKUP($B1902,三大法人買賣超!$A$4:$I$500,5,FALSE)</f>
        <v>#N/A</v>
      </c>
      <c r="I1902" s="27" t="e">
        <f>VLOOKUP($B1902,三大法人買賣超!$A$4:$I$500,7,FALSE)</f>
        <v>#N/A</v>
      </c>
      <c r="J1902" s="27" t="e">
        <f>VLOOKUP($B1902,三大法人買賣超!$A$4:$I$500,9,FALSE)</f>
        <v>#N/A</v>
      </c>
      <c r="K1902" s="37">
        <f>新台幣匯率美元指數!B1903</f>
        <v>0</v>
      </c>
      <c r="L1902" s="38">
        <f>新台幣匯率美元指數!C1903</f>
        <v>0</v>
      </c>
      <c r="M1902" s="39">
        <f>新台幣匯率美元指數!D1903</f>
        <v>0</v>
      </c>
      <c r="N1902" s="27" t="e">
        <f>VLOOKUP($B1902,外資期貨未平倉口數!$A$4:$M$499,4,FALSE)</f>
        <v>#N/A</v>
      </c>
      <c r="O1902" s="27" t="e">
        <f>VLOOKUP($B1902,外資期貨未平倉口數!$A$4:$M$499,9,FALSE)</f>
        <v>#N/A</v>
      </c>
      <c r="P1902" s="27" t="e">
        <f>VLOOKUP($B1902,外資期貨未平倉口數!$A$4:$M$499,10,FALSE)</f>
        <v>#N/A</v>
      </c>
      <c r="Q1902" s="27" t="e">
        <f>VLOOKUP($B1902,外資期貨未平倉口數!$A$4:$M$499,11,FALSE)</f>
        <v>#N/A</v>
      </c>
      <c r="R1902" s="64" t="e">
        <f>VLOOKUP($B1902,選擇權未平倉餘額!$A$4:$I$500,6,FALSE)</f>
        <v>#N/A</v>
      </c>
      <c r="S1902" s="64" t="e">
        <f>VLOOKUP($B1902,選擇權未平倉餘額!$A$4:$I$500,7,FALSE)</f>
        <v>#N/A</v>
      </c>
      <c r="T1902" s="64" t="e">
        <f>VLOOKUP($B1902,選擇權未平倉餘額!$A$4:$I$500,8,FALSE)</f>
        <v>#N/A</v>
      </c>
      <c r="U1902" s="64" t="e">
        <f>VLOOKUP($B1902,選擇權未平倉餘額!$A$4:$I$500,9,FALSE)</f>
        <v>#N/A</v>
      </c>
      <c r="V1902" s="39" t="e">
        <f>VLOOKUP($B1902,臺指選擇權P_C_Ratios!$A$4:$C$500,3,FALSE)</f>
        <v>#N/A</v>
      </c>
      <c r="W1902" s="41" t="e">
        <f>VLOOKUP($B1902,散戶多空比!$A$6:$L$500,12,FALSE)</f>
        <v>#N/A</v>
      </c>
      <c r="X1902" s="40" t="e">
        <f>VLOOKUP($B1902,期貨大額交易人未沖銷部位!$A$4:$O$499,4,FALSE)</f>
        <v>#N/A</v>
      </c>
      <c r="Y1902" s="40" t="e">
        <f>VLOOKUP($B1902,期貨大額交易人未沖銷部位!$A$4:$O$499,7,FALSE)</f>
        <v>#N/A</v>
      </c>
      <c r="Z1902" s="40" t="e">
        <f>VLOOKUP($B1902,期貨大額交易人未沖銷部位!$A$4:$O$499,10,FALSE)</f>
        <v>#N/A</v>
      </c>
      <c r="AA1902" s="40" t="e">
        <f>VLOOKUP($B1902,期貨大額交易人未沖銷部位!$A$4:$O$499,13,FALSE)</f>
        <v>#N/A</v>
      </c>
      <c r="AB1902" s="40" t="e">
        <f>VLOOKUP($B1902,期貨大額交易人未沖銷部位!$A$4:$O$499,14,FALSE)</f>
        <v>#N/A</v>
      </c>
      <c r="AC1902" s="40" t="e">
        <f>VLOOKUP($B1902,期貨大額交易人未沖銷部位!$A$4:$O$499,15,FALSE)</f>
        <v>#N/A</v>
      </c>
      <c r="AD1902" s="33" t="e">
        <f>VLOOKUP($B1902,三大美股走勢!$A$4:$J$495,4,FALSE)</f>
        <v>#N/A</v>
      </c>
      <c r="AE1902" s="33" t="e">
        <f>VLOOKUP($B1902,三大美股走勢!$A$4:$J$495,7,FALSE)</f>
        <v>#N/A</v>
      </c>
      <c r="AF1902" s="33" t="e">
        <f>VLOOKUP($B1902,三大美股走勢!$A$4:$J$495,10,FALSE)</f>
        <v>#N/A</v>
      </c>
    </row>
    <row r="1903" spans="2:32">
      <c r="B1903" s="32">
        <v>44682</v>
      </c>
      <c r="C1903" s="33" t="e">
        <f>VLOOKUP($B1903,大盤與近月台指!$A$4:$I$499,2,FALSE)</f>
        <v>#N/A</v>
      </c>
      <c r="D1903" s="34" t="e">
        <f>VLOOKUP($B1903,大盤與近月台指!$A$4:$I$499,3,FALSE)</f>
        <v>#N/A</v>
      </c>
      <c r="E1903" s="35" t="e">
        <f>VLOOKUP($B1903,大盤與近月台指!$A$4:$I$499,4,FALSE)</f>
        <v>#N/A</v>
      </c>
      <c r="F1903" s="33" t="e">
        <f>VLOOKUP($B1903,大盤與近月台指!$A$4:$I$499,5,FALSE)</f>
        <v>#N/A</v>
      </c>
      <c r="G1903" s="49" t="e">
        <f>VLOOKUP($B1903,三大法人買賣超!$A$4:$I$500,3,FALSE)</f>
        <v>#N/A</v>
      </c>
      <c r="H1903" s="34" t="e">
        <f>VLOOKUP($B1903,三大法人買賣超!$A$4:$I$500,5,FALSE)</f>
        <v>#N/A</v>
      </c>
      <c r="I1903" s="27" t="e">
        <f>VLOOKUP($B1903,三大法人買賣超!$A$4:$I$500,7,FALSE)</f>
        <v>#N/A</v>
      </c>
      <c r="J1903" s="27" t="e">
        <f>VLOOKUP($B1903,三大法人買賣超!$A$4:$I$500,9,FALSE)</f>
        <v>#N/A</v>
      </c>
      <c r="K1903" s="37">
        <f>新台幣匯率美元指數!B1904</f>
        <v>0</v>
      </c>
      <c r="L1903" s="38">
        <f>新台幣匯率美元指數!C1904</f>
        <v>0</v>
      </c>
      <c r="M1903" s="39">
        <f>新台幣匯率美元指數!D1904</f>
        <v>0</v>
      </c>
      <c r="N1903" s="27" t="e">
        <f>VLOOKUP($B1903,外資期貨未平倉口數!$A$4:$M$499,4,FALSE)</f>
        <v>#N/A</v>
      </c>
      <c r="O1903" s="27" t="e">
        <f>VLOOKUP($B1903,外資期貨未平倉口數!$A$4:$M$499,9,FALSE)</f>
        <v>#N/A</v>
      </c>
      <c r="P1903" s="27" t="e">
        <f>VLOOKUP($B1903,外資期貨未平倉口數!$A$4:$M$499,10,FALSE)</f>
        <v>#N/A</v>
      </c>
      <c r="Q1903" s="27" t="e">
        <f>VLOOKUP($B1903,外資期貨未平倉口數!$A$4:$M$499,11,FALSE)</f>
        <v>#N/A</v>
      </c>
      <c r="R1903" s="64" t="e">
        <f>VLOOKUP($B1903,選擇權未平倉餘額!$A$4:$I$500,6,FALSE)</f>
        <v>#N/A</v>
      </c>
      <c r="S1903" s="64" t="e">
        <f>VLOOKUP($B1903,選擇權未平倉餘額!$A$4:$I$500,7,FALSE)</f>
        <v>#N/A</v>
      </c>
      <c r="T1903" s="64" t="e">
        <f>VLOOKUP($B1903,選擇權未平倉餘額!$A$4:$I$500,8,FALSE)</f>
        <v>#N/A</v>
      </c>
      <c r="U1903" s="64" t="e">
        <f>VLOOKUP($B1903,選擇權未平倉餘額!$A$4:$I$500,9,FALSE)</f>
        <v>#N/A</v>
      </c>
      <c r="V1903" s="39" t="e">
        <f>VLOOKUP($B1903,臺指選擇權P_C_Ratios!$A$4:$C$500,3,FALSE)</f>
        <v>#N/A</v>
      </c>
      <c r="W1903" s="41" t="e">
        <f>VLOOKUP($B1903,散戶多空比!$A$6:$L$500,12,FALSE)</f>
        <v>#N/A</v>
      </c>
      <c r="X1903" s="40" t="e">
        <f>VLOOKUP($B1903,期貨大額交易人未沖銷部位!$A$4:$O$499,4,FALSE)</f>
        <v>#N/A</v>
      </c>
      <c r="Y1903" s="40" t="e">
        <f>VLOOKUP($B1903,期貨大額交易人未沖銷部位!$A$4:$O$499,7,FALSE)</f>
        <v>#N/A</v>
      </c>
      <c r="Z1903" s="40" t="e">
        <f>VLOOKUP($B1903,期貨大額交易人未沖銷部位!$A$4:$O$499,10,FALSE)</f>
        <v>#N/A</v>
      </c>
      <c r="AA1903" s="40" t="e">
        <f>VLOOKUP($B1903,期貨大額交易人未沖銷部位!$A$4:$O$499,13,FALSE)</f>
        <v>#N/A</v>
      </c>
      <c r="AB1903" s="40" t="e">
        <f>VLOOKUP($B1903,期貨大額交易人未沖銷部位!$A$4:$O$499,14,FALSE)</f>
        <v>#N/A</v>
      </c>
      <c r="AC1903" s="40" t="e">
        <f>VLOOKUP($B1903,期貨大額交易人未沖銷部位!$A$4:$O$499,15,FALSE)</f>
        <v>#N/A</v>
      </c>
      <c r="AD1903" s="33" t="e">
        <f>VLOOKUP($B1903,三大美股走勢!$A$4:$J$495,4,FALSE)</f>
        <v>#N/A</v>
      </c>
      <c r="AE1903" s="33" t="e">
        <f>VLOOKUP($B1903,三大美股走勢!$A$4:$J$495,7,FALSE)</f>
        <v>#N/A</v>
      </c>
      <c r="AF1903" s="33" t="e">
        <f>VLOOKUP($B1903,三大美股走勢!$A$4:$J$495,10,FALSE)</f>
        <v>#N/A</v>
      </c>
    </row>
    <row r="1904" spans="2:32">
      <c r="B1904" s="32">
        <v>44683</v>
      </c>
      <c r="C1904" s="33" t="e">
        <f>VLOOKUP($B1904,大盤與近月台指!$A$4:$I$499,2,FALSE)</f>
        <v>#N/A</v>
      </c>
      <c r="D1904" s="34" t="e">
        <f>VLOOKUP($B1904,大盤與近月台指!$A$4:$I$499,3,FALSE)</f>
        <v>#N/A</v>
      </c>
      <c r="E1904" s="35" t="e">
        <f>VLOOKUP($B1904,大盤與近月台指!$A$4:$I$499,4,FALSE)</f>
        <v>#N/A</v>
      </c>
      <c r="F1904" s="33" t="e">
        <f>VLOOKUP($B1904,大盤與近月台指!$A$4:$I$499,5,FALSE)</f>
        <v>#N/A</v>
      </c>
      <c r="G1904" s="49" t="e">
        <f>VLOOKUP($B1904,三大法人買賣超!$A$4:$I$500,3,FALSE)</f>
        <v>#N/A</v>
      </c>
      <c r="H1904" s="34" t="e">
        <f>VLOOKUP($B1904,三大法人買賣超!$A$4:$I$500,5,FALSE)</f>
        <v>#N/A</v>
      </c>
      <c r="I1904" s="27" t="e">
        <f>VLOOKUP($B1904,三大法人買賣超!$A$4:$I$500,7,FALSE)</f>
        <v>#N/A</v>
      </c>
      <c r="J1904" s="27" t="e">
        <f>VLOOKUP($B1904,三大法人買賣超!$A$4:$I$500,9,FALSE)</f>
        <v>#N/A</v>
      </c>
      <c r="K1904" s="37">
        <f>新台幣匯率美元指數!B1905</f>
        <v>0</v>
      </c>
      <c r="L1904" s="38">
        <f>新台幣匯率美元指數!C1905</f>
        <v>0</v>
      </c>
      <c r="M1904" s="39">
        <f>新台幣匯率美元指數!D1905</f>
        <v>0</v>
      </c>
      <c r="N1904" s="27" t="e">
        <f>VLOOKUP($B1904,外資期貨未平倉口數!$A$4:$M$499,4,FALSE)</f>
        <v>#N/A</v>
      </c>
      <c r="O1904" s="27" t="e">
        <f>VLOOKUP($B1904,外資期貨未平倉口數!$A$4:$M$499,9,FALSE)</f>
        <v>#N/A</v>
      </c>
      <c r="P1904" s="27" t="e">
        <f>VLOOKUP($B1904,外資期貨未平倉口數!$A$4:$M$499,10,FALSE)</f>
        <v>#N/A</v>
      </c>
      <c r="Q1904" s="27" t="e">
        <f>VLOOKUP($B1904,外資期貨未平倉口數!$A$4:$M$499,11,FALSE)</f>
        <v>#N/A</v>
      </c>
      <c r="R1904" s="64" t="e">
        <f>VLOOKUP($B1904,選擇權未平倉餘額!$A$4:$I$500,6,FALSE)</f>
        <v>#N/A</v>
      </c>
      <c r="S1904" s="64" t="e">
        <f>VLOOKUP($B1904,選擇權未平倉餘額!$A$4:$I$500,7,FALSE)</f>
        <v>#N/A</v>
      </c>
      <c r="T1904" s="64" t="e">
        <f>VLOOKUP($B1904,選擇權未平倉餘額!$A$4:$I$500,8,FALSE)</f>
        <v>#N/A</v>
      </c>
      <c r="U1904" s="64" t="e">
        <f>VLOOKUP($B1904,選擇權未平倉餘額!$A$4:$I$500,9,FALSE)</f>
        <v>#N/A</v>
      </c>
      <c r="V1904" s="39" t="e">
        <f>VLOOKUP($B1904,臺指選擇權P_C_Ratios!$A$4:$C$500,3,FALSE)</f>
        <v>#N/A</v>
      </c>
      <c r="W1904" s="41" t="e">
        <f>VLOOKUP($B1904,散戶多空比!$A$6:$L$500,12,FALSE)</f>
        <v>#N/A</v>
      </c>
      <c r="X1904" s="40" t="e">
        <f>VLOOKUP($B1904,期貨大額交易人未沖銷部位!$A$4:$O$499,4,FALSE)</f>
        <v>#N/A</v>
      </c>
      <c r="Y1904" s="40" t="e">
        <f>VLOOKUP($B1904,期貨大額交易人未沖銷部位!$A$4:$O$499,7,FALSE)</f>
        <v>#N/A</v>
      </c>
      <c r="Z1904" s="40" t="e">
        <f>VLOOKUP($B1904,期貨大額交易人未沖銷部位!$A$4:$O$499,10,FALSE)</f>
        <v>#N/A</v>
      </c>
      <c r="AA1904" s="40" t="e">
        <f>VLOOKUP($B1904,期貨大額交易人未沖銷部位!$A$4:$O$499,13,FALSE)</f>
        <v>#N/A</v>
      </c>
      <c r="AB1904" s="40" t="e">
        <f>VLOOKUP($B1904,期貨大額交易人未沖銷部位!$A$4:$O$499,14,FALSE)</f>
        <v>#N/A</v>
      </c>
      <c r="AC1904" s="40" t="e">
        <f>VLOOKUP($B1904,期貨大額交易人未沖銷部位!$A$4:$O$499,15,FALSE)</f>
        <v>#N/A</v>
      </c>
      <c r="AD1904" s="33" t="e">
        <f>VLOOKUP($B1904,三大美股走勢!$A$4:$J$495,4,FALSE)</f>
        <v>#N/A</v>
      </c>
      <c r="AE1904" s="33" t="e">
        <f>VLOOKUP($B1904,三大美股走勢!$A$4:$J$495,7,FALSE)</f>
        <v>#N/A</v>
      </c>
      <c r="AF1904" s="33" t="e">
        <f>VLOOKUP($B1904,三大美股走勢!$A$4:$J$495,10,FALSE)</f>
        <v>#N/A</v>
      </c>
    </row>
    <row r="1905" spans="2:32">
      <c r="B1905" s="32">
        <v>44684</v>
      </c>
      <c r="C1905" s="33" t="e">
        <f>VLOOKUP($B1905,大盤與近月台指!$A$4:$I$499,2,FALSE)</f>
        <v>#N/A</v>
      </c>
      <c r="D1905" s="34" t="e">
        <f>VLOOKUP($B1905,大盤與近月台指!$A$4:$I$499,3,FALSE)</f>
        <v>#N/A</v>
      </c>
      <c r="E1905" s="35" t="e">
        <f>VLOOKUP($B1905,大盤與近月台指!$A$4:$I$499,4,FALSE)</f>
        <v>#N/A</v>
      </c>
      <c r="F1905" s="33" t="e">
        <f>VLOOKUP($B1905,大盤與近月台指!$A$4:$I$499,5,FALSE)</f>
        <v>#N/A</v>
      </c>
      <c r="G1905" s="49" t="e">
        <f>VLOOKUP($B1905,三大法人買賣超!$A$4:$I$500,3,FALSE)</f>
        <v>#N/A</v>
      </c>
      <c r="H1905" s="34" t="e">
        <f>VLOOKUP($B1905,三大法人買賣超!$A$4:$I$500,5,FALSE)</f>
        <v>#N/A</v>
      </c>
      <c r="I1905" s="27" t="e">
        <f>VLOOKUP($B1905,三大法人買賣超!$A$4:$I$500,7,FALSE)</f>
        <v>#N/A</v>
      </c>
      <c r="J1905" s="27" t="e">
        <f>VLOOKUP($B1905,三大法人買賣超!$A$4:$I$500,9,FALSE)</f>
        <v>#N/A</v>
      </c>
      <c r="K1905" s="37">
        <f>新台幣匯率美元指數!B1906</f>
        <v>0</v>
      </c>
      <c r="L1905" s="38">
        <f>新台幣匯率美元指數!C1906</f>
        <v>0</v>
      </c>
      <c r="M1905" s="39">
        <f>新台幣匯率美元指數!D1906</f>
        <v>0</v>
      </c>
      <c r="N1905" s="27" t="e">
        <f>VLOOKUP($B1905,外資期貨未平倉口數!$A$4:$M$499,4,FALSE)</f>
        <v>#N/A</v>
      </c>
      <c r="O1905" s="27" t="e">
        <f>VLOOKUP($B1905,外資期貨未平倉口數!$A$4:$M$499,9,FALSE)</f>
        <v>#N/A</v>
      </c>
      <c r="P1905" s="27" t="e">
        <f>VLOOKUP($B1905,外資期貨未平倉口數!$A$4:$M$499,10,FALSE)</f>
        <v>#N/A</v>
      </c>
      <c r="Q1905" s="27" t="e">
        <f>VLOOKUP($B1905,外資期貨未平倉口數!$A$4:$M$499,11,FALSE)</f>
        <v>#N/A</v>
      </c>
      <c r="R1905" s="64" t="e">
        <f>VLOOKUP($B1905,選擇權未平倉餘額!$A$4:$I$500,6,FALSE)</f>
        <v>#N/A</v>
      </c>
      <c r="S1905" s="64" t="e">
        <f>VLOOKUP($B1905,選擇權未平倉餘額!$A$4:$I$500,7,FALSE)</f>
        <v>#N/A</v>
      </c>
      <c r="T1905" s="64" t="e">
        <f>VLOOKUP($B1905,選擇權未平倉餘額!$A$4:$I$500,8,FALSE)</f>
        <v>#N/A</v>
      </c>
      <c r="U1905" s="64" t="e">
        <f>VLOOKUP($B1905,選擇權未平倉餘額!$A$4:$I$500,9,FALSE)</f>
        <v>#N/A</v>
      </c>
      <c r="V1905" s="39" t="e">
        <f>VLOOKUP($B1905,臺指選擇權P_C_Ratios!$A$4:$C$500,3,FALSE)</f>
        <v>#N/A</v>
      </c>
      <c r="W1905" s="41" t="e">
        <f>VLOOKUP($B1905,散戶多空比!$A$6:$L$500,12,FALSE)</f>
        <v>#N/A</v>
      </c>
      <c r="X1905" s="40" t="e">
        <f>VLOOKUP($B1905,期貨大額交易人未沖銷部位!$A$4:$O$499,4,FALSE)</f>
        <v>#N/A</v>
      </c>
      <c r="Y1905" s="40" t="e">
        <f>VLOOKUP($B1905,期貨大額交易人未沖銷部位!$A$4:$O$499,7,FALSE)</f>
        <v>#N/A</v>
      </c>
      <c r="Z1905" s="40" t="e">
        <f>VLOOKUP($B1905,期貨大額交易人未沖銷部位!$A$4:$O$499,10,FALSE)</f>
        <v>#N/A</v>
      </c>
      <c r="AA1905" s="40" t="e">
        <f>VLOOKUP($B1905,期貨大額交易人未沖銷部位!$A$4:$O$499,13,FALSE)</f>
        <v>#N/A</v>
      </c>
      <c r="AB1905" s="40" t="e">
        <f>VLOOKUP($B1905,期貨大額交易人未沖銷部位!$A$4:$O$499,14,FALSE)</f>
        <v>#N/A</v>
      </c>
      <c r="AC1905" s="40" t="e">
        <f>VLOOKUP($B1905,期貨大額交易人未沖銷部位!$A$4:$O$499,15,FALSE)</f>
        <v>#N/A</v>
      </c>
      <c r="AD1905" s="33" t="e">
        <f>VLOOKUP($B1905,三大美股走勢!$A$4:$J$495,4,FALSE)</f>
        <v>#N/A</v>
      </c>
      <c r="AE1905" s="33" t="e">
        <f>VLOOKUP($B1905,三大美股走勢!$A$4:$J$495,7,FALSE)</f>
        <v>#N/A</v>
      </c>
      <c r="AF1905" s="33" t="e">
        <f>VLOOKUP($B1905,三大美股走勢!$A$4:$J$495,10,FALSE)</f>
        <v>#N/A</v>
      </c>
    </row>
    <row r="1906" spans="2:32">
      <c r="B1906" s="32">
        <v>44685</v>
      </c>
      <c r="C1906" s="33" t="e">
        <f>VLOOKUP($B1906,大盤與近月台指!$A$4:$I$499,2,FALSE)</f>
        <v>#N/A</v>
      </c>
      <c r="D1906" s="34" t="e">
        <f>VLOOKUP($B1906,大盤與近月台指!$A$4:$I$499,3,FALSE)</f>
        <v>#N/A</v>
      </c>
      <c r="E1906" s="35" t="e">
        <f>VLOOKUP($B1906,大盤與近月台指!$A$4:$I$499,4,FALSE)</f>
        <v>#N/A</v>
      </c>
      <c r="F1906" s="33" t="e">
        <f>VLOOKUP($B1906,大盤與近月台指!$A$4:$I$499,5,FALSE)</f>
        <v>#N/A</v>
      </c>
      <c r="G1906" s="49" t="e">
        <f>VLOOKUP($B1906,三大法人買賣超!$A$4:$I$500,3,FALSE)</f>
        <v>#N/A</v>
      </c>
      <c r="H1906" s="34" t="e">
        <f>VLOOKUP($B1906,三大法人買賣超!$A$4:$I$500,5,FALSE)</f>
        <v>#N/A</v>
      </c>
      <c r="I1906" s="27" t="e">
        <f>VLOOKUP($B1906,三大法人買賣超!$A$4:$I$500,7,FALSE)</f>
        <v>#N/A</v>
      </c>
      <c r="J1906" s="27" t="e">
        <f>VLOOKUP($B1906,三大法人買賣超!$A$4:$I$500,9,FALSE)</f>
        <v>#N/A</v>
      </c>
      <c r="K1906" s="37">
        <f>新台幣匯率美元指數!B1907</f>
        <v>0</v>
      </c>
      <c r="L1906" s="38">
        <f>新台幣匯率美元指數!C1907</f>
        <v>0</v>
      </c>
      <c r="M1906" s="39">
        <f>新台幣匯率美元指數!D1907</f>
        <v>0</v>
      </c>
      <c r="N1906" s="27" t="e">
        <f>VLOOKUP($B1906,外資期貨未平倉口數!$A$4:$M$499,4,FALSE)</f>
        <v>#N/A</v>
      </c>
      <c r="O1906" s="27" t="e">
        <f>VLOOKUP($B1906,外資期貨未平倉口數!$A$4:$M$499,9,FALSE)</f>
        <v>#N/A</v>
      </c>
      <c r="P1906" s="27" t="e">
        <f>VLOOKUP($B1906,外資期貨未平倉口數!$A$4:$M$499,10,FALSE)</f>
        <v>#N/A</v>
      </c>
      <c r="Q1906" s="27" t="e">
        <f>VLOOKUP($B1906,外資期貨未平倉口數!$A$4:$M$499,11,FALSE)</f>
        <v>#N/A</v>
      </c>
      <c r="R1906" s="64" t="e">
        <f>VLOOKUP($B1906,選擇權未平倉餘額!$A$4:$I$500,6,FALSE)</f>
        <v>#N/A</v>
      </c>
      <c r="S1906" s="64" t="e">
        <f>VLOOKUP($B1906,選擇權未平倉餘額!$A$4:$I$500,7,FALSE)</f>
        <v>#N/A</v>
      </c>
      <c r="T1906" s="64" t="e">
        <f>VLOOKUP($B1906,選擇權未平倉餘額!$A$4:$I$500,8,FALSE)</f>
        <v>#N/A</v>
      </c>
      <c r="U1906" s="64" t="e">
        <f>VLOOKUP($B1906,選擇權未平倉餘額!$A$4:$I$500,9,FALSE)</f>
        <v>#N/A</v>
      </c>
      <c r="V1906" s="39" t="e">
        <f>VLOOKUP($B1906,臺指選擇權P_C_Ratios!$A$4:$C$500,3,FALSE)</f>
        <v>#N/A</v>
      </c>
      <c r="W1906" s="41" t="e">
        <f>VLOOKUP($B1906,散戶多空比!$A$6:$L$500,12,FALSE)</f>
        <v>#N/A</v>
      </c>
      <c r="X1906" s="40" t="e">
        <f>VLOOKUP($B1906,期貨大額交易人未沖銷部位!$A$4:$O$499,4,FALSE)</f>
        <v>#N/A</v>
      </c>
      <c r="Y1906" s="40" t="e">
        <f>VLOOKUP($B1906,期貨大額交易人未沖銷部位!$A$4:$O$499,7,FALSE)</f>
        <v>#N/A</v>
      </c>
      <c r="Z1906" s="40" t="e">
        <f>VLOOKUP($B1906,期貨大額交易人未沖銷部位!$A$4:$O$499,10,FALSE)</f>
        <v>#N/A</v>
      </c>
      <c r="AA1906" s="40" t="e">
        <f>VLOOKUP($B1906,期貨大額交易人未沖銷部位!$A$4:$O$499,13,FALSE)</f>
        <v>#N/A</v>
      </c>
      <c r="AB1906" s="40" t="e">
        <f>VLOOKUP($B1906,期貨大額交易人未沖銷部位!$A$4:$O$499,14,FALSE)</f>
        <v>#N/A</v>
      </c>
      <c r="AC1906" s="40" t="e">
        <f>VLOOKUP($B1906,期貨大額交易人未沖銷部位!$A$4:$O$499,15,FALSE)</f>
        <v>#N/A</v>
      </c>
      <c r="AD1906" s="33" t="e">
        <f>VLOOKUP($B1906,三大美股走勢!$A$4:$J$495,4,FALSE)</f>
        <v>#N/A</v>
      </c>
      <c r="AE1906" s="33" t="e">
        <f>VLOOKUP($B1906,三大美股走勢!$A$4:$J$495,7,FALSE)</f>
        <v>#N/A</v>
      </c>
      <c r="AF1906" s="33" t="e">
        <f>VLOOKUP($B1906,三大美股走勢!$A$4:$J$495,10,FALSE)</f>
        <v>#N/A</v>
      </c>
    </row>
    <row r="1907" spans="2:32">
      <c r="B1907" s="32">
        <v>44686</v>
      </c>
      <c r="C1907" s="33" t="e">
        <f>VLOOKUP($B1907,大盤與近月台指!$A$4:$I$499,2,FALSE)</f>
        <v>#N/A</v>
      </c>
      <c r="D1907" s="34" t="e">
        <f>VLOOKUP($B1907,大盤與近月台指!$A$4:$I$499,3,FALSE)</f>
        <v>#N/A</v>
      </c>
      <c r="E1907" s="35" t="e">
        <f>VLOOKUP($B1907,大盤與近月台指!$A$4:$I$499,4,FALSE)</f>
        <v>#N/A</v>
      </c>
      <c r="F1907" s="33" t="e">
        <f>VLOOKUP($B1907,大盤與近月台指!$A$4:$I$499,5,FALSE)</f>
        <v>#N/A</v>
      </c>
      <c r="G1907" s="49" t="e">
        <f>VLOOKUP($B1907,三大法人買賣超!$A$4:$I$500,3,FALSE)</f>
        <v>#N/A</v>
      </c>
      <c r="H1907" s="34" t="e">
        <f>VLOOKUP($B1907,三大法人買賣超!$A$4:$I$500,5,FALSE)</f>
        <v>#N/A</v>
      </c>
      <c r="I1907" s="27" t="e">
        <f>VLOOKUP($B1907,三大法人買賣超!$A$4:$I$500,7,FALSE)</f>
        <v>#N/A</v>
      </c>
      <c r="J1907" s="27" t="e">
        <f>VLOOKUP($B1907,三大法人買賣超!$A$4:$I$500,9,FALSE)</f>
        <v>#N/A</v>
      </c>
      <c r="K1907" s="37">
        <f>新台幣匯率美元指數!B1908</f>
        <v>0</v>
      </c>
      <c r="L1907" s="38">
        <f>新台幣匯率美元指數!C1908</f>
        <v>0</v>
      </c>
      <c r="M1907" s="39">
        <f>新台幣匯率美元指數!D1908</f>
        <v>0</v>
      </c>
      <c r="N1907" s="27" t="e">
        <f>VLOOKUP($B1907,外資期貨未平倉口數!$A$4:$M$499,4,FALSE)</f>
        <v>#N/A</v>
      </c>
      <c r="O1907" s="27" t="e">
        <f>VLOOKUP($B1907,外資期貨未平倉口數!$A$4:$M$499,9,FALSE)</f>
        <v>#N/A</v>
      </c>
      <c r="P1907" s="27" t="e">
        <f>VLOOKUP($B1907,外資期貨未平倉口數!$A$4:$M$499,10,FALSE)</f>
        <v>#N/A</v>
      </c>
      <c r="Q1907" s="27" t="e">
        <f>VLOOKUP($B1907,外資期貨未平倉口數!$A$4:$M$499,11,FALSE)</f>
        <v>#N/A</v>
      </c>
      <c r="R1907" s="64" t="e">
        <f>VLOOKUP($B1907,選擇權未平倉餘額!$A$4:$I$500,6,FALSE)</f>
        <v>#N/A</v>
      </c>
      <c r="S1907" s="64" t="e">
        <f>VLOOKUP($B1907,選擇權未平倉餘額!$A$4:$I$500,7,FALSE)</f>
        <v>#N/A</v>
      </c>
      <c r="T1907" s="64" t="e">
        <f>VLOOKUP($B1907,選擇權未平倉餘額!$A$4:$I$500,8,FALSE)</f>
        <v>#N/A</v>
      </c>
      <c r="U1907" s="64" t="e">
        <f>VLOOKUP($B1907,選擇權未平倉餘額!$A$4:$I$500,9,FALSE)</f>
        <v>#N/A</v>
      </c>
      <c r="V1907" s="39" t="e">
        <f>VLOOKUP($B1907,臺指選擇權P_C_Ratios!$A$4:$C$500,3,FALSE)</f>
        <v>#N/A</v>
      </c>
      <c r="W1907" s="41" t="e">
        <f>VLOOKUP($B1907,散戶多空比!$A$6:$L$500,12,FALSE)</f>
        <v>#N/A</v>
      </c>
      <c r="X1907" s="40" t="e">
        <f>VLOOKUP($B1907,期貨大額交易人未沖銷部位!$A$4:$O$499,4,FALSE)</f>
        <v>#N/A</v>
      </c>
      <c r="Y1907" s="40" t="e">
        <f>VLOOKUP($B1907,期貨大額交易人未沖銷部位!$A$4:$O$499,7,FALSE)</f>
        <v>#N/A</v>
      </c>
      <c r="Z1907" s="40" t="e">
        <f>VLOOKUP($B1907,期貨大額交易人未沖銷部位!$A$4:$O$499,10,FALSE)</f>
        <v>#N/A</v>
      </c>
      <c r="AA1907" s="40" t="e">
        <f>VLOOKUP($B1907,期貨大額交易人未沖銷部位!$A$4:$O$499,13,FALSE)</f>
        <v>#N/A</v>
      </c>
      <c r="AB1907" s="40" t="e">
        <f>VLOOKUP($B1907,期貨大額交易人未沖銷部位!$A$4:$O$499,14,FALSE)</f>
        <v>#N/A</v>
      </c>
      <c r="AC1907" s="40" t="e">
        <f>VLOOKUP($B1907,期貨大額交易人未沖銷部位!$A$4:$O$499,15,FALSE)</f>
        <v>#N/A</v>
      </c>
      <c r="AD1907" s="33" t="e">
        <f>VLOOKUP($B1907,三大美股走勢!$A$4:$J$495,4,FALSE)</f>
        <v>#N/A</v>
      </c>
      <c r="AE1907" s="33" t="e">
        <f>VLOOKUP($B1907,三大美股走勢!$A$4:$J$495,7,FALSE)</f>
        <v>#N/A</v>
      </c>
      <c r="AF1907" s="33" t="e">
        <f>VLOOKUP($B1907,三大美股走勢!$A$4:$J$495,10,FALSE)</f>
        <v>#N/A</v>
      </c>
    </row>
    <row r="1908" spans="2:32">
      <c r="B1908" s="32">
        <v>44687</v>
      </c>
      <c r="C1908" s="33" t="e">
        <f>VLOOKUP($B1908,大盤與近月台指!$A$4:$I$499,2,FALSE)</f>
        <v>#N/A</v>
      </c>
      <c r="D1908" s="34" t="e">
        <f>VLOOKUP($B1908,大盤與近月台指!$A$4:$I$499,3,FALSE)</f>
        <v>#N/A</v>
      </c>
      <c r="E1908" s="35" t="e">
        <f>VLOOKUP($B1908,大盤與近月台指!$A$4:$I$499,4,FALSE)</f>
        <v>#N/A</v>
      </c>
      <c r="F1908" s="33" t="e">
        <f>VLOOKUP($B1908,大盤與近月台指!$A$4:$I$499,5,FALSE)</f>
        <v>#N/A</v>
      </c>
      <c r="G1908" s="49" t="e">
        <f>VLOOKUP($B1908,三大法人買賣超!$A$4:$I$500,3,FALSE)</f>
        <v>#N/A</v>
      </c>
      <c r="H1908" s="34" t="e">
        <f>VLOOKUP($B1908,三大法人買賣超!$A$4:$I$500,5,FALSE)</f>
        <v>#N/A</v>
      </c>
      <c r="I1908" s="27" t="e">
        <f>VLOOKUP($B1908,三大法人買賣超!$A$4:$I$500,7,FALSE)</f>
        <v>#N/A</v>
      </c>
      <c r="J1908" s="27" t="e">
        <f>VLOOKUP($B1908,三大法人買賣超!$A$4:$I$500,9,FALSE)</f>
        <v>#N/A</v>
      </c>
      <c r="K1908" s="37">
        <f>新台幣匯率美元指數!B1909</f>
        <v>0</v>
      </c>
      <c r="L1908" s="38">
        <f>新台幣匯率美元指數!C1909</f>
        <v>0</v>
      </c>
      <c r="M1908" s="39">
        <f>新台幣匯率美元指數!D1909</f>
        <v>0</v>
      </c>
      <c r="N1908" s="27" t="e">
        <f>VLOOKUP($B1908,外資期貨未平倉口數!$A$4:$M$499,4,FALSE)</f>
        <v>#N/A</v>
      </c>
      <c r="O1908" s="27" t="e">
        <f>VLOOKUP($B1908,外資期貨未平倉口數!$A$4:$M$499,9,FALSE)</f>
        <v>#N/A</v>
      </c>
      <c r="P1908" s="27" t="e">
        <f>VLOOKUP($B1908,外資期貨未平倉口數!$A$4:$M$499,10,FALSE)</f>
        <v>#N/A</v>
      </c>
      <c r="Q1908" s="27" t="e">
        <f>VLOOKUP($B1908,外資期貨未平倉口數!$A$4:$M$499,11,FALSE)</f>
        <v>#N/A</v>
      </c>
      <c r="R1908" s="64" t="e">
        <f>VLOOKUP($B1908,選擇權未平倉餘額!$A$4:$I$500,6,FALSE)</f>
        <v>#N/A</v>
      </c>
      <c r="S1908" s="64" t="e">
        <f>VLOOKUP($B1908,選擇權未平倉餘額!$A$4:$I$500,7,FALSE)</f>
        <v>#N/A</v>
      </c>
      <c r="T1908" s="64" t="e">
        <f>VLOOKUP($B1908,選擇權未平倉餘額!$A$4:$I$500,8,FALSE)</f>
        <v>#N/A</v>
      </c>
      <c r="U1908" s="64" t="e">
        <f>VLOOKUP($B1908,選擇權未平倉餘額!$A$4:$I$500,9,FALSE)</f>
        <v>#N/A</v>
      </c>
      <c r="V1908" s="39" t="e">
        <f>VLOOKUP($B1908,臺指選擇權P_C_Ratios!$A$4:$C$500,3,FALSE)</f>
        <v>#N/A</v>
      </c>
      <c r="W1908" s="41" t="e">
        <f>VLOOKUP($B1908,散戶多空比!$A$6:$L$500,12,FALSE)</f>
        <v>#N/A</v>
      </c>
      <c r="X1908" s="40" t="e">
        <f>VLOOKUP($B1908,期貨大額交易人未沖銷部位!$A$4:$O$499,4,FALSE)</f>
        <v>#N/A</v>
      </c>
      <c r="Y1908" s="40" t="e">
        <f>VLOOKUP($B1908,期貨大額交易人未沖銷部位!$A$4:$O$499,7,FALSE)</f>
        <v>#N/A</v>
      </c>
      <c r="Z1908" s="40" t="e">
        <f>VLOOKUP($B1908,期貨大額交易人未沖銷部位!$A$4:$O$499,10,FALSE)</f>
        <v>#N/A</v>
      </c>
      <c r="AA1908" s="40" t="e">
        <f>VLOOKUP($B1908,期貨大額交易人未沖銷部位!$A$4:$O$499,13,FALSE)</f>
        <v>#N/A</v>
      </c>
      <c r="AB1908" s="40" t="e">
        <f>VLOOKUP($B1908,期貨大額交易人未沖銷部位!$A$4:$O$499,14,FALSE)</f>
        <v>#N/A</v>
      </c>
      <c r="AC1908" s="40" t="e">
        <f>VLOOKUP($B1908,期貨大額交易人未沖銷部位!$A$4:$O$499,15,FALSE)</f>
        <v>#N/A</v>
      </c>
      <c r="AD1908" s="33" t="e">
        <f>VLOOKUP($B1908,三大美股走勢!$A$4:$J$495,4,FALSE)</f>
        <v>#N/A</v>
      </c>
      <c r="AE1908" s="33" t="e">
        <f>VLOOKUP($B1908,三大美股走勢!$A$4:$J$495,7,FALSE)</f>
        <v>#N/A</v>
      </c>
      <c r="AF1908" s="33" t="e">
        <f>VLOOKUP($B1908,三大美股走勢!$A$4:$J$495,10,FALSE)</f>
        <v>#N/A</v>
      </c>
    </row>
    <row r="1909" spans="2:32">
      <c r="B1909" s="32">
        <v>44688</v>
      </c>
      <c r="C1909" s="33" t="e">
        <f>VLOOKUP($B1909,大盤與近月台指!$A$4:$I$499,2,FALSE)</f>
        <v>#N/A</v>
      </c>
      <c r="D1909" s="34" t="e">
        <f>VLOOKUP($B1909,大盤與近月台指!$A$4:$I$499,3,FALSE)</f>
        <v>#N/A</v>
      </c>
      <c r="E1909" s="35" t="e">
        <f>VLOOKUP($B1909,大盤與近月台指!$A$4:$I$499,4,FALSE)</f>
        <v>#N/A</v>
      </c>
      <c r="F1909" s="33" t="e">
        <f>VLOOKUP($B1909,大盤與近月台指!$A$4:$I$499,5,FALSE)</f>
        <v>#N/A</v>
      </c>
      <c r="G1909" s="49" t="e">
        <f>VLOOKUP($B1909,三大法人買賣超!$A$4:$I$500,3,FALSE)</f>
        <v>#N/A</v>
      </c>
      <c r="H1909" s="34" t="e">
        <f>VLOOKUP($B1909,三大法人買賣超!$A$4:$I$500,5,FALSE)</f>
        <v>#N/A</v>
      </c>
      <c r="I1909" s="27" t="e">
        <f>VLOOKUP($B1909,三大法人買賣超!$A$4:$I$500,7,FALSE)</f>
        <v>#N/A</v>
      </c>
      <c r="J1909" s="27" t="e">
        <f>VLOOKUP($B1909,三大法人買賣超!$A$4:$I$500,9,FALSE)</f>
        <v>#N/A</v>
      </c>
      <c r="K1909" s="37">
        <f>新台幣匯率美元指數!B1910</f>
        <v>0</v>
      </c>
      <c r="L1909" s="38">
        <f>新台幣匯率美元指數!C1910</f>
        <v>0</v>
      </c>
      <c r="M1909" s="39">
        <f>新台幣匯率美元指數!D1910</f>
        <v>0</v>
      </c>
      <c r="N1909" s="27" t="e">
        <f>VLOOKUP($B1909,外資期貨未平倉口數!$A$4:$M$499,4,FALSE)</f>
        <v>#N/A</v>
      </c>
      <c r="O1909" s="27" t="e">
        <f>VLOOKUP($B1909,外資期貨未平倉口數!$A$4:$M$499,9,FALSE)</f>
        <v>#N/A</v>
      </c>
      <c r="P1909" s="27" t="e">
        <f>VLOOKUP($B1909,外資期貨未平倉口數!$A$4:$M$499,10,FALSE)</f>
        <v>#N/A</v>
      </c>
      <c r="Q1909" s="27" t="e">
        <f>VLOOKUP($B1909,外資期貨未平倉口數!$A$4:$M$499,11,FALSE)</f>
        <v>#N/A</v>
      </c>
      <c r="R1909" s="64" t="e">
        <f>VLOOKUP($B1909,選擇權未平倉餘額!$A$4:$I$500,6,FALSE)</f>
        <v>#N/A</v>
      </c>
      <c r="S1909" s="64" t="e">
        <f>VLOOKUP($B1909,選擇權未平倉餘額!$A$4:$I$500,7,FALSE)</f>
        <v>#N/A</v>
      </c>
      <c r="T1909" s="64" t="e">
        <f>VLOOKUP($B1909,選擇權未平倉餘額!$A$4:$I$500,8,FALSE)</f>
        <v>#N/A</v>
      </c>
      <c r="U1909" s="64" t="e">
        <f>VLOOKUP($B1909,選擇權未平倉餘額!$A$4:$I$500,9,FALSE)</f>
        <v>#N/A</v>
      </c>
      <c r="V1909" s="39" t="e">
        <f>VLOOKUP($B1909,臺指選擇權P_C_Ratios!$A$4:$C$500,3,FALSE)</f>
        <v>#N/A</v>
      </c>
      <c r="W1909" s="41" t="e">
        <f>VLOOKUP($B1909,散戶多空比!$A$6:$L$500,12,FALSE)</f>
        <v>#N/A</v>
      </c>
      <c r="X1909" s="40" t="e">
        <f>VLOOKUP($B1909,期貨大額交易人未沖銷部位!$A$4:$O$499,4,FALSE)</f>
        <v>#N/A</v>
      </c>
      <c r="Y1909" s="40" t="e">
        <f>VLOOKUP($B1909,期貨大額交易人未沖銷部位!$A$4:$O$499,7,FALSE)</f>
        <v>#N/A</v>
      </c>
      <c r="Z1909" s="40" t="e">
        <f>VLOOKUP($B1909,期貨大額交易人未沖銷部位!$A$4:$O$499,10,FALSE)</f>
        <v>#N/A</v>
      </c>
      <c r="AA1909" s="40" t="e">
        <f>VLOOKUP($B1909,期貨大額交易人未沖銷部位!$A$4:$O$499,13,FALSE)</f>
        <v>#N/A</v>
      </c>
      <c r="AB1909" s="40" t="e">
        <f>VLOOKUP($B1909,期貨大額交易人未沖銷部位!$A$4:$O$499,14,FALSE)</f>
        <v>#N/A</v>
      </c>
      <c r="AC1909" s="40" t="e">
        <f>VLOOKUP($B1909,期貨大額交易人未沖銷部位!$A$4:$O$499,15,FALSE)</f>
        <v>#N/A</v>
      </c>
      <c r="AD1909" s="33" t="e">
        <f>VLOOKUP($B1909,三大美股走勢!$A$4:$J$495,4,FALSE)</f>
        <v>#N/A</v>
      </c>
      <c r="AE1909" s="33" t="e">
        <f>VLOOKUP($B1909,三大美股走勢!$A$4:$J$495,7,FALSE)</f>
        <v>#N/A</v>
      </c>
      <c r="AF1909" s="33" t="e">
        <f>VLOOKUP($B1909,三大美股走勢!$A$4:$J$495,10,FALSE)</f>
        <v>#N/A</v>
      </c>
    </row>
    <row r="1910" spans="2:32">
      <c r="B1910" s="32">
        <v>44689</v>
      </c>
      <c r="C1910" s="33" t="e">
        <f>VLOOKUP($B1910,大盤與近月台指!$A$4:$I$499,2,FALSE)</f>
        <v>#N/A</v>
      </c>
      <c r="D1910" s="34" t="e">
        <f>VLOOKUP($B1910,大盤與近月台指!$A$4:$I$499,3,FALSE)</f>
        <v>#N/A</v>
      </c>
      <c r="E1910" s="35" t="e">
        <f>VLOOKUP($B1910,大盤與近月台指!$A$4:$I$499,4,FALSE)</f>
        <v>#N/A</v>
      </c>
      <c r="F1910" s="33" t="e">
        <f>VLOOKUP($B1910,大盤與近月台指!$A$4:$I$499,5,FALSE)</f>
        <v>#N/A</v>
      </c>
      <c r="G1910" s="49" t="e">
        <f>VLOOKUP($B1910,三大法人買賣超!$A$4:$I$500,3,FALSE)</f>
        <v>#N/A</v>
      </c>
      <c r="H1910" s="34" t="e">
        <f>VLOOKUP($B1910,三大法人買賣超!$A$4:$I$500,5,FALSE)</f>
        <v>#N/A</v>
      </c>
      <c r="I1910" s="27" t="e">
        <f>VLOOKUP($B1910,三大法人買賣超!$A$4:$I$500,7,FALSE)</f>
        <v>#N/A</v>
      </c>
      <c r="J1910" s="27" t="e">
        <f>VLOOKUP($B1910,三大法人買賣超!$A$4:$I$500,9,FALSE)</f>
        <v>#N/A</v>
      </c>
      <c r="K1910" s="37">
        <f>新台幣匯率美元指數!B1911</f>
        <v>0</v>
      </c>
      <c r="L1910" s="38">
        <f>新台幣匯率美元指數!C1911</f>
        <v>0</v>
      </c>
      <c r="M1910" s="39">
        <f>新台幣匯率美元指數!D1911</f>
        <v>0</v>
      </c>
      <c r="N1910" s="27" t="e">
        <f>VLOOKUP($B1910,外資期貨未平倉口數!$A$4:$M$499,4,FALSE)</f>
        <v>#N/A</v>
      </c>
      <c r="O1910" s="27" t="e">
        <f>VLOOKUP($B1910,外資期貨未平倉口數!$A$4:$M$499,9,FALSE)</f>
        <v>#N/A</v>
      </c>
      <c r="P1910" s="27" t="e">
        <f>VLOOKUP($B1910,外資期貨未平倉口數!$A$4:$M$499,10,FALSE)</f>
        <v>#N/A</v>
      </c>
      <c r="Q1910" s="27" t="e">
        <f>VLOOKUP($B1910,外資期貨未平倉口數!$A$4:$M$499,11,FALSE)</f>
        <v>#N/A</v>
      </c>
      <c r="R1910" s="64" t="e">
        <f>VLOOKUP($B1910,選擇權未平倉餘額!$A$4:$I$500,6,FALSE)</f>
        <v>#N/A</v>
      </c>
      <c r="S1910" s="64" t="e">
        <f>VLOOKUP($B1910,選擇權未平倉餘額!$A$4:$I$500,7,FALSE)</f>
        <v>#N/A</v>
      </c>
      <c r="T1910" s="64" t="e">
        <f>VLOOKUP($B1910,選擇權未平倉餘額!$A$4:$I$500,8,FALSE)</f>
        <v>#N/A</v>
      </c>
      <c r="U1910" s="64" t="e">
        <f>VLOOKUP($B1910,選擇權未平倉餘額!$A$4:$I$500,9,FALSE)</f>
        <v>#N/A</v>
      </c>
      <c r="V1910" s="39" t="e">
        <f>VLOOKUP($B1910,臺指選擇權P_C_Ratios!$A$4:$C$500,3,FALSE)</f>
        <v>#N/A</v>
      </c>
      <c r="W1910" s="41" t="e">
        <f>VLOOKUP($B1910,散戶多空比!$A$6:$L$500,12,FALSE)</f>
        <v>#N/A</v>
      </c>
      <c r="X1910" s="40" t="e">
        <f>VLOOKUP($B1910,期貨大額交易人未沖銷部位!$A$4:$O$499,4,FALSE)</f>
        <v>#N/A</v>
      </c>
      <c r="Y1910" s="40" t="e">
        <f>VLOOKUP($B1910,期貨大額交易人未沖銷部位!$A$4:$O$499,7,FALSE)</f>
        <v>#N/A</v>
      </c>
      <c r="Z1910" s="40" t="e">
        <f>VLOOKUP($B1910,期貨大額交易人未沖銷部位!$A$4:$O$499,10,FALSE)</f>
        <v>#N/A</v>
      </c>
      <c r="AA1910" s="40" t="e">
        <f>VLOOKUP($B1910,期貨大額交易人未沖銷部位!$A$4:$O$499,13,FALSE)</f>
        <v>#N/A</v>
      </c>
      <c r="AB1910" s="40" t="e">
        <f>VLOOKUP($B1910,期貨大額交易人未沖銷部位!$A$4:$O$499,14,FALSE)</f>
        <v>#N/A</v>
      </c>
      <c r="AC1910" s="40" t="e">
        <f>VLOOKUP($B1910,期貨大額交易人未沖銷部位!$A$4:$O$499,15,FALSE)</f>
        <v>#N/A</v>
      </c>
      <c r="AD1910" s="33" t="e">
        <f>VLOOKUP($B1910,三大美股走勢!$A$4:$J$495,4,FALSE)</f>
        <v>#N/A</v>
      </c>
      <c r="AE1910" s="33" t="e">
        <f>VLOOKUP($B1910,三大美股走勢!$A$4:$J$495,7,FALSE)</f>
        <v>#N/A</v>
      </c>
      <c r="AF1910" s="33" t="e">
        <f>VLOOKUP($B1910,三大美股走勢!$A$4:$J$495,10,FALSE)</f>
        <v>#N/A</v>
      </c>
    </row>
    <row r="1911" spans="2:32">
      <c r="B1911" s="32">
        <v>44690</v>
      </c>
      <c r="C1911" s="33" t="e">
        <f>VLOOKUP($B1911,大盤與近月台指!$A$4:$I$499,2,FALSE)</f>
        <v>#N/A</v>
      </c>
      <c r="D1911" s="34" t="e">
        <f>VLOOKUP($B1911,大盤與近月台指!$A$4:$I$499,3,FALSE)</f>
        <v>#N/A</v>
      </c>
      <c r="E1911" s="35" t="e">
        <f>VLOOKUP($B1911,大盤與近月台指!$A$4:$I$499,4,FALSE)</f>
        <v>#N/A</v>
      </c>
      <c r="F1911" s="33" t="e">
        <f>VLOOKUP($B1911,大盤與近月台指!$A$4:$I$499,5,FALSE)</f>
        <v>#N/A</v>
      </c>
      <c r="G1911" s="49" t="e">
        <f>VLOOKUP($B1911,三大法人買賣超!$A$4:$I$500,3,FALSE)</f>
        <v>#N/A</v>
      </c>
      <c r="H1911" s="34" t="e">
        <f>VLOOKUP($B1911,三大法人買賣超!$A$4:$I$500,5,FALSE)</f>
        <v>#N/A</v>
      </c>
      <c r="I1911" s="27" t="e">
        <f>VLOOKUP($B1911,三大法人買賣超!$A$4:$I$500,7,FALSE)</f>
        <v>#N/A</v>
      </c>
      <c r="J1911" s="27" t="e">
        <f>VLOOKUP($B1911,三大法人買賣超!$A$4:$I$500,9,FALSE)</f>
        <v>#N/A</v>
      </c>
      <c r="K1911" s="37">
        <f>新台幣匯率美元指數!B1912</f>
        <v>0</v>
      </c>
      <c r="L1911" s="38">
        <f>新台幣匯率美元指數!C1912</f>
        <v>0</v>
      </c>
      <c r="M1911" s="39">
        <f>新台幣匯率美元指數!D1912</f>
        <v>0</v>
      </c>
      <c r="N1911" s="27" t="e">
        <f>VLOOKUP($B1911,外資期貨未平倉口數!$A$4:$M$499,4,FALSE)</f>
        <v>#N/A</v>
      </c>
      <c r="O1911" s="27" t="e">
        <f>VLOOKUP($B1911,外資期貨未平倉口數!$A$4:$M$499,9,FALSE)</f>
        <v>#N/A</v>
      </c>
      <c r="P1911" s="27" t="e">
        <f>VLOOKUP($B1911,外資期貨未平倉口數!$A$4:$M$499,10,FALSE)</f>
        <v>#N/A</v>
      </c>
      <c r="Q1911" s="27" t="e">
        <f>VLOOKUP($B1911,外資期貨未平倉口數!$A$4:$M$499,11,FALSE)</f>
        <v>#N/A</v>
      </c>
      <c r="R1911" s="64" t="e">
        <f>VLOOKUP($B1911,選擇權未平倉餘額!$A$4:$I$500,6,FALSE)</f>
        <v>#N/A</v>
      </c>
      <c r="S1911" s="64" t="e">
        <f>VLOOKUP($B1911,選擇權未平倉餘額!$A$4:$I$500,7,FALSE)</f>
        <v>#N/A</v>
      </c>
      <c r="T1911" s="64" t="e">
        <f>VLOOKUP($B1911,選擇權未平倉餘額!$A$4:$I$500,8,FALSE)</f>
        <v>#N/A</v>
      </c>
      <c r="U1911" s="64" t="e">
        <f>VLOOKUP($B1911,選擇權未平倉餘額!$A$4:$I$500,9,FALSE)</f>
        <v>#N/A</v>
      </c>
      <c r="V1911" s="39" t="e">
        <f>VLOOKUP($B1911,臺指選擇權P_C_Ratios!$A$4:$C$500,3,FALSE)</f>
        <v>#N/A</v>
      </c>
      <c r="W1911" s="41" t="e">
        <f>VLOOKUP($B1911,散戶多空比!$A$6:$L$500,12,FALSE)</f>
        <v>#N/A</v>
      </c>
      <c r="X1911" s="40" t="e">
        <f>VLOOKUP($B1911,期貨大額交易人未沖銷部位!$A$4:$O$499,4,FALSE)</f>
        <v>#N/A</v>
      </c>
      <c r="Y1911" s="40" t="e">
        <f>VLOOKUP($B1911,期貨大額交易人未沖銷部位!$A$4:$O$499,7,FALSE)</f>
        <v>#N/A</v>
      </c>
      <c r="Z1911" s="40" t="e">
        <f>VLOOKUP($B1911,期貨大額交易人未沖銷部位!$A$4:$O$499,10,FALSE)</f>
        <v>#N/A</v>
      </c>
      <c r="AA1911" s="40" t="e">
        <f>VLOOKUP($B1911,期貨大額交易人未沖銷部位!$A$4:$O$499,13,FALSE)</f>
        <v>#N/A</v>
      </c>
      <c r="AB1911" s="40" t="e">
        <f>VLOOKUP($B1911,期貨大額交易人未沖銷部位!$A$4:$O$499,14,FALSE)</f>
        <v>#N/A</v>
      </c>
      <c r="AC1911" s="40" t="e">
        <f>VLOOKUP($B1911,期貨大額交易人未沖銷部位!$A$4:$O$499,15,FALSE)</f>
        <v>#N/A</v>
      </c>
      <c r="AD1911" s="33" t="e">
        <f>VLOOKUP($B1911,三大美股走勢!$A$4:$J$495,4,FALSE)</f>
        <v>#N/A</v>
      </c>
      <c r="AE1911" s="33" t="e">
        <f>VLOOKUP($B1911,三大美股走勢!$A$4:$J$495,7,FALSE)</f>
        <v>#N/A</v>
      </c>
      <c r="AF1911" s="33" t="e">
        <f>VLOOKUP($B1911,三大美股走勢!$A$4:$J$495,10,FALSE)</f>
        <v>#N/A</v>
      </c>
    </row>
    <row r="1912" spans="2:32">
      <c r="B1912" s="32">
        <v>44691</v>
      </c>
      <c r="C1912" s="33" t="e">
        <f>VLOOKUP($B1912,大盤與近月台指!$A$4:$I$499,2,FALSE)</f>
        <v>#N/A</v>
      </c>
      <c r="D1912" s="34" t="e">
        <f>VLOOKUP($B1912,大盤與近月台指!$A$4:$I$499,3,FALSE)</f>
        <v>#N/A</v>
      </c>
      <c r="E1912" s="35" t="e">
        <f>VLOOKUP($B1912,大盤與近月台指!$A$4:$I$499,4,FALSE)</f>
        <v>#N/A</v>
      </c>
      <c r="F1912" s="33" t="e">
        <f>VLOOKUP($B1912,大盤與近月台指!$A$4:$I$499,5,FALSE)</f>
        <v>#N/A</v>
      </c>
      <c r="G1912" s="49" t="e">
        <f>VLOOKUP($B1912,三大法人買賣超!$A$4:$I$500,3,FALSE)</f>
        <v>#N/A</v>
      </c>
      <c r="H1912" s="34" t="e">
        <f>VLOOKUP($B1912,三大法人買賣超!$A$4:$I$500,5,FALSE)</f>
        <v>#N/A</v>
      </c>
      <c r="I1912" s="27" t="e">
        <f>VLOOKUP($B1912,三大法人買賣超!$A$4:$I$500,7,FALSE)</f>
        <v>#N/A</v>
      </c>
      <c r="J1912" s="27" t="e">
        <f>VLOOKUP($B1912,三大法人買賣超!$A$4:$I$500,9,FALSE)</f>
        <v>#N/A</v>
      </c>
      <c r="K1912" s="37">
        <f>新台幣匯率美元指數!B1913</f>
        <v>0</v>
      </c>
      <c r="L1912" s="38">
        <f>新台幣匯率美元指數!C1913</f>
        <v>0</v>
      </c>
      <c r="M1912" s="39">
        <f>新台幣匯率美元指數!D1913</f>
        <v>0</v>
      </c>
      <c r="N1912" s="27" t="e">
        <f>VLOOKUP($B1912,外資期貨未平倉口數!$A$4:$M$499,4,FALSE)</f>
        <v>#N/A</v>
      </c>
      <c r="O1912" s="27" t="e">
        <f>VLOOKUP($B1912,外資期貨未平倉口數!$A$4:$M$499,9,FALSE)</f>
        <v>#N/A</v>
      </c>
      <c r="P1912" s="27" t="e">
        <f>VLOOKUP($B1912,外資期貨未平倉口數!$A$4:$M$499,10,FALSE)</f>
        <v>#N/A</v>
      </c>
      <c r="Q1912" s="27" t="e">
        <f>VLOOKUP($B1912,外資期貨未平倉口數!$A$4:$M$499,11,FALSE)</f>
        <v>#N/A</v>
      </c>
      <c r="R1912" s="64" t="e">
        <f>VLOOKUP($B1912,選擇權未平倉餘額!$A$4:$I$500,6,FALSE)</f>
        <v>#N/A</v>
      </c>
      <c r="S1912" s="64" t="e">
        <f>VLOOKUP($B1912,選擇權未平倉餘額!$A$4:$I$500,7,FALSE)</f>
        <v>#N/A</v>
      </c>
      <c r="T1912" s="64" t="e">
        <f>VLOOKUP($B1912,選擇權未平倉餘額!$A$4:$I$500,8,FALSE)</f>
        <v>#N/A</v>
      </c>
      <c r="U1912" s="64" t="e">
        <f>VLOOKUP($B1912,選擇權未平倉餘額!$A$4:$I$500,9,FALSE)</f>
        <v>#N/A</v>
      </c>
      <c r="V1912" s="39" t="e">
        <f>VLOOKUP($B1912,臺指選擇權P_C_Ratios!$A$4:$C$500,3,FALSE)</f>
        <v>#N/A</v>
      </c>
      <c r="W1912" s="41" t="e">
        <f>VLOOKUP($B1912,散戶多空比!$A$6:$L$500,12,FALSE)</f>
        <v>#N/A</v>
      </c>
      <c r="X1912" s="40" t="e">
        <f>VLOOKUP($B1912,期貨大額交易人未沖銷部位!$A$4:$O$499,4,FALSE)</f>
        <v>#N/A</v>
      </c>
      <c r="Y1912" s="40" t="e">
        <f>VLOOKUP($B1912,期貨大額交易人未沖銷部位!$A$4:$O$499,7,FALSE)</f>
        <v>#N/A</v>
      </c>
      <c r="Z1912" s="40" t="e">
        <f>VLOOKUP($B1912,期貨大額交易人未沖銷部位!$A$4:$O$499,10,FALSE)</f>
        <v>#N/A</v>
      </c>
      <c r="AA1912" s="40" t="e">
        <f>VLOOKUP($B1912,期貨大額交易人未沖銷部位!$A$4:$O$499,13,FALSE)</f>
        <v>#N/A</v>
      </c>
      <c r="AB1912" s="40" t="e">
        <f>VLOOKUP($B1912,期貨大額交易人未沖銷部位!$A$4:$O$499,14,FALSE)</f>
        <v>#N/A</v>
      </c>
      <c r="AC1912" s="40" t="e">
        <f>VLOOKUP($B1912,期貨大額交易人未沖銷部位!$A$4:$O$499,15,FALSE)</f>
        <v>#N/A</v>
      </c>
      <c r="AD1912" s="33" t="e">
        <f>VLOOKUP($B1912,三大美股走勢!$A$4:$J$495,4,FALSE)</f>
        <v>#N/A</v>
      </c>
      <c r="AE1912" s="33" t="e">
        <f>VLOOKUP($B1912,三大美股走勢!$A$4:$J$495,7,FALSE)</f>
        <v>#N/A</v>
      </c>
      <c r="AF1912" s="33" t="e">
        <f>VLOOKUP($B1912,三大美股走勢!$A$4:$J$495,10,FALSE)</f>
        <v>#N/A</v>
      </c>
    </row>
    <row r="1913" spans="2:32">
      <c r="B1913" s="32">
        <v>44692</v>
      </c>
      <c r="C1913" s="33" t="e">
        <f>VLOOKUP($B1913,大盤與近月台指!$A$4:$I$499,2,FALSE)</f>
        <v>#N/A</v>
      </c>
      <c r="D1913" s="34" t="e">
        <f>VLOOKUP($B1913,大盤與近月台指!$A$4:$I$499,3,FALSE)</f>
        <v>#N/A</v>
      </c>
      <c r="E1913" s="35" t="e">
        <f>VLOOKUP($B1913,大盤與近月台指!$A$4:$I$499,4,FALSE)</f>
        <v>#N/A</v>
      </c>
      <c r="F1913" s="33" t="e">
        <f>VLOOKUP($B1913,大盤與近月台指!$A$4:$I$499,5,FALSE)</f>
        <v>#N/A</v>
      </c>
      <c r="G1913" s="49" t="e">
        <f>VLOOKUP($B1913,三大法人買賣超!$A$4:$I$500,3,FALSE)</f>
        <v>#N/A</v>
      </c>
      <c r="H1913" s="34" t="e">
        <f>VLOOKUP($B1913,三大法人買賣超!$A$4:$I$500,5,FALSE)</f>
        <v>#N/A</v>
      </c>
      <c r="I1913" s="27" t="e">
        <f>VLOOKUP($B1913,三大法人買賣超!$A$4:$I$500,7,FALSE)</f>
        <v>#N/A</v>
      </c>
      <c r="J1913" s="27" t="e">
        <f>VLOOKUP($B1913,三大法人買賣超!$A$4:$I$500,9,FALSE)</f>
        <v>#N/A</v>
      </c>
      <c r="K1913" s="37">
        <f>新台幣匯率美元指數!B1914</f>
        <v>0</v>
      </c>
      <c r="L1913" s="38">
        <f>新台幣匯率美元指數!C1914</f>
        <v>0</v>
      </c>
      <c r="M1913" s="39">
        <f>新台幣匯率美元指數!D1914</f>
        <v>0</v>
      </c>
      <c r="N1913" s="27" t="e">
        <f>VLOOKUP($B1913,外資期貨未平倉口數!$A$4:$M$499,4,FALSE)</f>
        <v>#N/A</v>
      </c>
      <c r="O1913" s="27" t="e">
        <f>VLOOKUP($B1913,外資期貨未平倉口數!$A$4:$M$499,9,FALSE)</f>
        <v>#N/A</v>
      </c>
      <c r="P1913" s="27" t="e">
        <f>VLOOKUP($B1913,外資期貨未平倉口數!$A$4:$M$499,10,FALSE)</f>
        <v>#N/A</v>
      </c>
      <c r="Q1913" s="27" t="e">
        <f>VLOOKUP($B1913,外資期貨未平倉口數!$A$4:$M$499,11,FALSE)</f>
        <v>#N/A</v>
      </c>
      <c r="R1913" s="64" t="e">
        <f>VLOOKUP($B1913,選擇權未平倉餘額!$A$4:$I$500,6,FALSE)</f>
        <v>#N/A</v>
      </c>
      <c r="S1913" s="64" t="e">
        <f>VLOOKUP($B1913,選擇權未平倉餘額!$A$4:$I$500,7,FALSE)</f>
        <v>#N/A</v>
      </c>
      <c r="T1913" s="64" t="e">
        <f>VLOOKUP($B1913,選擇權未平倉餘額!$A$4:$I$500,8,FALSE)</f>
        <v>#N/A</v>
      </c>
      <c r="U1913" s="64" t="e">
        <f>VLOOKUP($B1913,選擇權未平倉餘額!$A$4:$I$500,9,FALSE)</f>
        <v>#N/A</v>
      </c>
      <c r="V1913" s="39" t="e">
        <f>VLOOKUP($B1913,臺指選擇權P_C_Ratios!$A$4:$C$500,3,FALSE)</f>
        <v>#N/A</v>
      </c>
      <c r="W1913" s="41" t="e">
        <f>VLOOKUP($B1913,散戶多空比!$A$6:$L$500,12,FALSE)</f>
        <v>#N/A</v>
      </c>
      <c r="X1913" s="40" t="e">
        <f>VLOOKUP($B1913,期貨大額交易人未沖銷部位!$A$4:$O$499,4,FALSE)</f>
        <v>#N/A</v>
      </c>
      <c r="Y1913" s="40" t="e">
        <f>VLOOKUP($B1913,期貨大額交易人未沖銷部位!$A$4:$O$499,7,FALSE)</f>
        <v>#N/A</v>
      </c>
      <c r="Z1913" s="40" t="e">
        <f>VLOOKUP($B1913,期貨大額交易人未沖銷部位!$A$4:$O$499,10,FALSE)</f>
        <v>#N/A</v>
      </c>
      <c r="AA1913" s="40" t="e">
        <f>VLOOKUP($B1913,期貨大額交易人未沖銷部位!$A$4:$O$499,13,FALSE)</f>
        <v>#N/A</v>
      </c>
      <c r="AB1913" s="40" t="e">
        <f>VLOOKUP($B1913,期貨大額交易人未沖銷部位!$A$4:$O$499,14,FALSE)</f>
        <v>#N/A</v>
      </c>
      <c r="AC1913" s="40" t="e">
        <f>VLOOKUP($B1913,期貨大額交易人未沖銷部位!$A$4:$O$499,15,FALSE)</f>
        <v>#N/A</v>
      </c>
      <c r="AD1913" s="33" t="e">
        <f>VLOOKUP($B1913,三大美股走勢!$A$4:$J$495,4,FALSE)</f>
        <v>#N/A</v>
      </c>
      <c r="AE1913" s="33" t="e">
        <f>VLOOKUP($B1913,三大美股走勢!$A$4:$J$495,7,FALSE)</f>
        <v>#N/A</v>
      </c>
      <c r="AF1913" s="33" t="e">
        <f>VLOOKUP($B1913,三大美股走勢!$A$4:$J$495,10,FALSE)</f>
        <v>#N/A</v>
      </c>
    </row>
    <row r="1914" spans="2:32">
      <c r="B1914" s="32">
        <v>44693</v>
      </c>
      <c r="C1914" s="33" t="e">
        <f>VLOOKUP($B1914,大盤與近月台指!$A$4:$I$499,2,FALSE)</f>
        <v>#N/A</v>
      </c>
      <c r="D1914" s="34" t="e">
        <f>VLOOKUP($B1914,大盤與近月台指!$A$4:$I$499,3,FALSE)</f>
        <v>#N/A</v>
      </c>
      <c r="E1914" s="35" t="e">
        <f>VLOOKUP($B1914,大盤與近月台指!$A$4:$I$499,4,FALSE)</f>
        <v>#N/A</v>
      </c>
      <c r="F1914" s="33" t="e">
        <f>VLOOKUP($B1914,大盤與近月台指!$A$4:$I$499,5,FALSE)</f>
        <v>#N/A</v>
      </c>
      <c r="G1914" s="49" t="e">
        <f>VLOOKUP($B1914,三大法人買賣超!$A$4:$I$500,3,FALSE)</f>
        <v>#N/A</v>
      </c>
      <c r="H1914" s="34" t="e">
        <f>VLOOKUP($B1914,三大法人買賣超!$A$4:$I$500,5,FALSE)</f>
        <v>#N/A</v>
      </c>
      <c r="I1914" s="27" t="e">
        <f>VLOOKUP($B1914,三大法人買賣超!$A$4:$I$500,7,FALSE)</f>
        <v>#N/A</v>
      </c>
      <c r="J1914" s="27" t="e">
        <f>VLOOKUP($B1914,三大法人買賣超!$A$4:$I$500,9,FALSE)</f>
        <v>#N/A</v>
      </c>
      <c r="K1914" s="37">
        <f>新台幣匯率美元指數!B1915</f>
        <v>0</v>
      </c>
      <c r="L1914" s="38">
        <f>新台幣匯率美元指數!C1915</f>
        <v>0</v>
      </c>
      <c r="M1914" s="39">
        <f>新台幣匯率美元指數!D1915</f>
        <v>0</v>
      </c>
      <c r="N1914" s="27" t="e">
        <f>VLOOKUP($B1914,外資期貨未平倉口數!$A$4:$M$499,4,FALSE)</f>
        <v>#N/A</v>
      </c>
      <c r="O1914" s="27" t="e">
        <f>VLOOKUP($B1914,外資期貨未平倉口數!$A$4:$M$499,9,FALSE)</f>
        <v>#N/A</v>
      </c>
      <c r="P1914" s="27" t="e">
        <f>VLOOKUP($B1914,外資期貨未平倉口數!$A$4:$M$499,10,FALSE)</f>
        <v>#N/A</v>
      </c>
      <c r="Q1914" s="27" t="e">
        <f>VLOOKUP($B1914,外資期貨未平倉口數!$A$4:$M$499,11,FALSE)</f>
        <v>#N/A</v>
      </c>
      <c r="R1914" s="64" t="e">
        <f>VLOOKUP($B1914,選擇權未平倉餘額!$A$4:$I$500,6,FALSE)</f>
        <v>#N/A</v>
      </c>
      <c r="S1914" s="64" t="e">
        <f>VLOOKUP($B1914,選擇權未平倉餘額!$A$4:$I$500,7,FALSE)</f>
        <v>#N/A</v>
      </c>
      <c r="T1914" s="64" t="e">
        <f>VLOOKUP($B1914,選擇權未平倉餘額!$A$4:$I$500,8,FALSE)</f>
        <v>#N/A</v>
      </c>
      <c r="U1914" s="64" t="e">
        <f>VLOOKUP($B1914,選擇權未平倉餘額!$A$4:$I$500,9,FALSE)</f>
        <v>#N/A</v>
      </c>
      <c r="V1914" s="39" t="e">
        <f>VLOOKUP($B1914,臺指選擇權P_C_Ratios!$A$4:$C$500,3,FALSE)</f>
        <v>#N/A</v>
      </c>
      <c r="W1914" s="41" t="e">
        <f>VLOOKUP($B1914,散戶多空比!$A$6:$L$500,12,FALSE)</f>
        <v>#N/A</v>
      </c>
      <c r="X1914" s="40" t="e">
        <f>VLOOKUP($B1914,期貨大額交易人未沖銷部位!$A$4:$O$499,4,FALSE)</f>
        <v>#N/A</v>
      </c>
      <c r="Y1914" s="40" t="e">
        <f>VLOOKUP($B1914,期貨大額交易人未沖銷部位!$A$4:$O$499,7,FALSE)</f>
        <v>#N/A</v>
      </c>
      <c r="Z1914" s="40" t="e">
        <f>VLOOKUP($B1914,期貨大額交易人未沖銷部位!$A$4:$O$499,10,FALSE)</f>
        <v>#N/A</v>
      </c>
      <c r="AA1914" s="40" t="e">
        <f>VLOOKUP($B1914,期貨大額交易人未沖銷部位!$A$4:$O$499,13,FALSE)</f>
        <v>#N/A</v>
      </c>
      <c r="AB1914" s="40" t="e">
        <f>VLOOKUP($B1914,期貨大額交易人未沖銷部位!$A$4:$O$499,14,FALSE)</f>
        <v>#N/A</v>
      </c>
      <c r="AC1914" s="40" t="e">
        <f>VLOOKUP($B1914,期貨大額交易人未沖銷部位!$A$4:$O$499,15,FALSE)</f>
        <v>#N/A</v>
      </c>
      <c r="AD1914" s="33" t="e">
        <f>VLOOKUP($B1914,三大美股走勢!$A$4:$J$495,4,FALSE)</f>
        <v>#N/A</v>
      </c>
      <c r="AE1914" s="33" t="e">
        <f>VLOOKUP($B1914,三大美股走勢!$A$4:$J$495,7,FALSE)</f>
        <v>#N/A</v>
      </c>
      <c r="AF1914" s="33" t="e">
        <f>VLOOKUP($B1914,三大美股走勢!$A$4:$J$495,10,FALSE)</f>
        <v>#N/A</v>
      </c>
    </row>
    <row r="1915" spans="2:32">
      <c r="B1915" s="32">
        <v>44694</v>
      </c>
      <c r="C1915" s="33" t="e">
        <f>VLOOKUP($B1915,大盤與近月台指!$A$4:$I$499,2,FALSE)</f>
        <v>#N/A</v>
      </c>
      <c r="D1915" s="34" t="e">
        <f>VLOOKUP($B1915,大盤與近月台指!$A$4:$I$499,3,FALSE)</f>
        <v>#N/A</v>
      </c>
      <c r="E1915" s="35" t="e">
        <f>VLOOKUP($B1915,大盤與近月台指!$A$4:$I$499,4,FALSE)</f>
        <v>#N/A</v>
      </c>
      <c r="F1915" s="33" t="e">
        <f>VLOOKUP($B1915,大盤與近月台指!$A$4:$I$499,5,FALSE)</f>
        <v>#N/A</v>
      </c>
      <c r="G1915" s="49" t="e">
        <f>VLOOKUP($B1915,三大法人買賣超!$A$4:$I$500,3,FALSE)</f>
        <v>#N/A</v>
      </c>
      <c r="H1915" s="34" t="e">
        <f>VLOOKUP($B1915,三大法人買賣超!$A$4:$I$500,5,FALSE)</f>
        <v>#N/A</v>
      </c>
      <c r="I1915" s="27" t="e">
        <f>VLOOKUP($B1915,三大法人買賣超!$A$4:$I$500,7,FALSE)</f>
        <v>#N/A</v>
      </c>
      <c r="J1915" s="27" t="e">
        <f>VLOOKUP($B1915,三大法人買賣超!$A$4:$I$500,9,FALSE)</f>
        <v>#N/A</v>
      </c>
      <c r="K1915" s="37">
        <f>新台幣匯率美元指數!B1916</f>
        <v>0</v>
      </c>
      <c r="L1915" s="38">
        <f>新台幣匯率美元指數!C1916</f>
        <v>0</v>
      </c>
      <c r="M1915" s="39">
        <f>新台幣匯率美元指數!D1916</f>
        <v>0</v>
      </c>
      <c r="N1915" s="27" t="e">
        <f>VLOOKUP($B1915,外資期貨未平倉口數!$A$4:$M$499,4,FALSE)</f>
        <v>#N/A</v>
      </c>
      <c r="O1915" s="27" t="e">
        <f>VLOOKUP($B1915,外資期貨未平倉口數!$A$4:$M$499,9,FALSE)</f>
        <v>#N/A</v>
      </c>
      <c r="P1915" s="27" t="e">
        <f>VLOOKUP($B1915,外資期貨未平倉口數!$A$4:$M$499,10,FALSE)</f>
        <v>#N/A</v>
      </c>
      <c r="Q1915" s="27" t="e">
        <f>VLOOKUP($B1915,外資期貨未平倉口數!$A$4:$M$499,11,FALSE)</f>
        <v>#N/A</v>
      </c>
      <c r="R1915" s="64" t="e">
        <f>VLOOKUP($B1915,選擇權未平倉餘額!$A$4:$I$500,6,FALSE)</f>
        <v>#N/A</v>
      </c>
      <c r="S1915" s="64" t="e">
        <f>VLOOKUP($B1915,選擇權未平倉餘額!$A$4:$I$500,7,FALSE)</f>
        <v>#N/A</v>
      </c>
      <c r="T1915" s="64" t="e">
        <f>VLOOKUP($B1915,選擇權未平倉餘額!$A$4:$I$500,8,FALSE)</f>
        <v>#N/A</v>
      </c>
      <c r="U1915" s="64" t="e">
        <f>VLOOKUP($B1915,選擇權未平倉餘額!$A$4:$I$500,9,FALSE)</f>
        <v>#N/A</v>
      </c>
      <c r="V1915" s="39" t="e">
        <f>VLOOKUP($B1915,臺指選擇權P_C_Ratios!$A$4:$C$500,3,FALSE)</f>
        <v>#N/A</v>
      </c>
      <c r="W1915" s="41" t="e">
        <f>VLOOKUP($B1915,散戶多空比!$A$6:$L$500,12,FALSE)</f>
        <v>#N/A</v>
      </c>
      <c r="X1915" s="40" t="e">
        <f>VLOOKUP($B1915,期貨大額交易人未沖銷部位!$A$4:$O$499,4,FALSE)</f>
        <v>#N/A</v>
      </c>
      <c r="Y1915" s="40" t="e">
        <f>VLOOKUP($B1915,期貨大額交易人未沖銷部位!$A$4:$O$499,7,FALSE)</f>
        <v>#N/A</v>
      </c>
      <c r="Z1915" s="40" t="e">
        <f>VLOOKUP($B1915,期貨大額交易人未沖銷部位!$A$4:$O$499,10,FALSE)</f>
        <v>#N/A</v>
      </c>
      <c r="AA1915" s="40" t="e">
        <f>VLOOKUP($B1915,期貨大額交易人未沖銷部位!$A$4:$O$499,13,FALSE)</f>
        <v>#N/A</v>
      </c>
      <c r="AB1915" s="40" t="e">
        <f>VLOOKUP($B1915,期貨大額交易人未沖銷部位!$A$4:$O$499,14,FALSE)</f>
        <v>#N/A</v>
      </c>
      <c r="AC1915" s="40" t="e">
        <f>VLOOKUP($B1915,期貨大額交易人未沖銷部位!$A$4:$O$499,15,FALSE)</f>
        <v>#N/A</v>
      </c>
      <c r="AD1915" s="33" t="e">
        <f>VLOOKUP($B1915,三大美股走勢!$A$4:$J$495,4,FALSE)</f>
        <v>#N/A</v>
      </c>
      <c r="AE1915" s="33" t="e">
        <f>VLOOKUP($B1915,三大美股走勢!$A$4:$J$495,7,FALSE)</f>
        <v>#N/A</v>
      </c>
      <c r="AF1915" s="33" t="e">
        <f>VLOOKUP($B1915,三大美股走勢!$A$4:$J$495,10,FALSE)</f>
        <v>#N/A</v>
      </c>
    </row>
    <row r="1916" spans="2:32">
      <c r="B1916" s="32">
        <v>44695</v>
      </c>
      <c r="C1916" s="33" t="e">
        <f>VLOOKUP($B1916,大盤與近月台指!$A$4:$I$499,2,FALSE)</f>
        <v>#N/A</v>
      </c>
      <c r="D1916" s="34" t="e">
        <f>VLOOKUP($B1916,大盤與近月台指!$A$4:$I$499,3,FALSE)</f>
        <v>#N/A</v>
      </c>
      <c r="E1916" s="35" t="e">
        <f>VLOOKUP($B1916,大盤與近月台指!$A$4:$I$499,4,FALSE)</f>
        <v>#N/A</v>
      </c>
      <c r="F1916" s="33" t="e">
        <f>VLOOKUP($B1916,大盤與近月台指!$A$4:$I$499,5,FALSE)</f>
        <v>#N/A</v>
      </c>
      <c r="G1916" s="49" t="e">
        <f>VLOOKUP($B1916,三大法人買賣超!$A$4:$I$500,3,FALSE)</f>
        <v>#N/A</v>
      </c>
      <c r="H1916" s="34" t="e">
        <f>VLOOKUP($B1916,三大法人買賣超!$A$4:$I$500,5,FALSE)</f>
        <v>#N/A</v>
      </c>
      <c r="I1916" s="27" t="e">
        <f>VLOOKUP($B1916,三大法人買賣超!$A$4:$I$500,7,FALSE)</f>
        <v>#N/A</v>
      </c>
      <c r="J1916" s="27" t="e">
        <f>VLOOKUP($B1916,三大法人買賣超!$A$4:$I$500,9,FALSE)</f>
        <v>#N/A</v>
      </c>
      <c r="K1916" s="37">
        <f>新台幣匯率美元指數!B1917</f>
        <v>0</v>
      </c>
      <c r="L1916" s="38">
        <f>新台幣匯率美元指數!C1917</f>
        <v>0</v>
      </c>
      <c r="M1916" s="39">
        <f>新台幣匯率美元指數!D1917</f>
        <v>0</v>
      </c>
      <c r="N1916" s="27" t="e">
        <f>VLOOKUP($B1916,外資期貨未平倉口數!$A$4:$M$499,4,FALSE)</f>
        <v>#N/A</v>
      </c>
      <c r="O1916" s="27" t="e">
        <f>VLOOKUP($B1916,外資期貨未平倉口數!$A$4:$M$499,9,FALSE)</f>
        <v>#N/A</v>
      </c>
      <c r="P1916" s="27" t="e">
        <f>VLOOKUP($B1916,外資期貨未平倉口數!$A$4:$M$499,10,FALSE)</f>
        <v>#N/A</v>
      </c>
      <c r="Q1916" s="27" t="e">
        <f>VLOOKUP($B1916,外資期貨未平倉口數!$A$4:$M$499,11,FALSE)</f>
        <v>#N/A</v>
      </c>
      <c r="R1916" s="64" t="e">
        <f>VLOOKUP($B1916,選擇權未平倉餘額!$A$4:$I$500,6,FALSE)</f>
        <v>#N/A</v>
      </c>
      <c r="S1916" s="64" t="e">
        <f>VLOOKUP($B1916,選擇權未平倉餘額!$A$4:$I$500,7,FALSE)</f>
        <v>#N/A</v>
      </c>
      <c r="T1916" s="64" t="e">
        <f>VLOOKUP($B1916,選擇權未平倉餘額!$A$4:$I$500,8,FALSE)</f>
        <v>#N/A</v>
      </c>
      <c r="U1916" s="64" t="e">
        <f>VLOOKUP($B1916,選擇權未平倉餘額!$A$4:$I$500,9,FALSE)</f>
        <v>#N/A</v>
      </c>
      <c r="V1916" s="39" t="e">
        <f>VLOOKUP($B1916,臺指選擇權P_C_Ratios!$A$4:$C$500,3,FALSE)</f>
        <v>#N/A</v>
      </c>
      <c r="W1916" s="41" t="e">
        <f>VLOOKUP($B1916,散戶多空比!$A$6:$L$500,12,FALSE)</f>
        <v>#N/A</v>
      </c>
      <c r="X1916" s="40" t="e">
        <f>VLOOKUP($B1916,期貨大額交易人未沖銷部位!$A$4:$O$499,4,FALSE)</f>
        <v>#N/A</v>
      </c>
      <c r="Y1916" s="40" t="e">
        <f>VLOOKUP($B1916,期貨大額交易人未沖銷部位!$A$4:$O$499,7,FALSE)</f>
        <v>#N/A</v>
      </c>
      <c r="Z1916" s="40" t="e">
        <f>VLOOKUP($B1916,期貨大額交易人未沖銷部位!$A$4:$O$499,10,FALSE)</f>
        <v>#N/A</v>
      </c>
      <c r="AA1916" s="40" t="e">
        <f>VLOOKUP($B1916,期貨大額交易人未沖銷部位!$A$4:$O$499,13,FALSE)</f>
        <v>#N/A</v>
      </c>
      <c r="AB1916" s="40" t="e">
        <f>VLOOKUP($B1916,期貨大額交易人未沖銷部位!$A$4:$O$499,14,FALSE)</f>
        <v>#N/A</v>
      </c>
      <c r="AC1916" s="40" t="e">
        <f>VLOOKUP($B1916,期貨大額交易人未沖銷部位!$A$4:$O$499,15,FALSE)</f>
        <v>#N/A</v>
      </c>
      <c r="AD1916" s="33" t="e">
        <f>VLOOKUP($B1916,三大美股走勢!$A$4:$J$495,4,FALSE)</f>
        <v>#N/A</v>
      </c>
      <c r="AE1916" s="33" t="e">
        <f>VLOOKUP($B1916,三大美股走勢!$A$4:$J$495,7,FALSE)</f>
        <v>#N/A</v>
      </c>
      <c r="AF1916" s="33" t="e">
        <f>VLOOKUP($B1916,三大美股走勢!$A$4:$J$495,10,FALSE)</f>
        <v>#N/A</v>
      </c>
    </row>
    <row r="1917" spans="2:32">
      <c r="B1917" s="32">
        <v>44696</v>
      </c>
      <c r="C1917" s="33" t="e">
        <f>VLOOKUP($B1917,大盤與近月台指!$A$4:$I$499,2,FALSE)</f>
        <v>#N/A</v>
      </c>
      <c r="D1917" s="34" t="e">
        <f>VLOOKUP($B1917,大盤與近月台指!$A$4:$I$499,3,FALSE)</f>
        <v>#N/A</v>
      </c>
      <c r="E1917" s="35" t="e">
        <f>VLOOKUP($B1917,大盤與近月台指!$A$4:$I$499,4,FALSE)</f>
        <v>#N/A</v>
      </c>
      <c r="F1917" s="33" t="e">
        <f>VLOOKUP($B1917,大盤與近月台指!$A$4:$I$499,5,FALSE)</f>
        <v>#N/A</v>
      </c>
      <c r="G1917" s="49" t="e">
        <f>VLOOKUP($B1917,三大法人買賣超!$A$4:$I$500,3,FALSE)</f>
        <v>#N/A</v>
      </c>
      <c r="H1917" s="34" t="e">
        <f>VLOOKUP($B1917,三大法人買賣超!$A$4:$I$500,5,FALSE)</f>
        <v>#N/A</v>
      </c>
      <c r="I1917" s="27" t="e">
        <f>VLOOKUP($B1917,三大法人買賣超!$A$4:$I$500,7,FALSE)</f>
        <v>#N/A</v>
      </c>
      <c r="J1917" s="27" t="e">
        <f>VLOOKUP($B1917,三大法人買賣超!$A$4:$I$500,9,FALSE)</f>
        <v>#N/A</v>
      </c>
      <c r="K1917" s="37">
        <f>新台幣匯率美元指數!B1918</f>
        <v>0</v>
      </c>
      <c r="L1917" s="38">
        <f>新台幣匯率美元指數!C1918</f>
        <v>0</v>
      </c>
      <c r="M1917" s="39">
        <f>新台幣匯率美元指數!D1918</f>
        <v>0</v>
      </c>
      <c r="N1917" s="27" t="e">
        <f>VLOOKUP($B1917,外資期貨未平倉口數!$A$4:$M$499,4,FALSE)</f>
        <v>#N/A</v>
      </c>
      <c r="O1917" s="27" t="e">
        <f>VLOOKUP($B1917,外資期貨未平倉口數!$A$4:$M$499,9,FALSE)</f>
        <v>#N/A</v>
      </c>
      <c r="P1917" s="27" t="e">
        <f>VLOOKUP($B1917,外資期貨未平倉口數!$A$4:$M$499,10,FALSE)</f>
        <v>#N/A</v>
      </c>
      <c r="Q1917" s="27" t="e">
        <f>VLOOKUP($B1917,外資期貨未平倉口數!$A$4:$M$499,11,FALSE)</f>
        <v>#N/A</v>
      </c>
      <c r="R1917" s="64" t="e">
        <f>VLOOKUP($B1917,選擇權未平倉餘額!$A$4:$I$500,6,FALSE)</f>
        <v>#N/A</v>
      </c>
      <c r="S1917" s="64" t="e">
        <f>VLOOKUP($B1917,選擇權未平倉餘額!$A$4:$I$500,7,FALSE)</f>
        <v>#N/A</v>
      </c>
      <c r="T1917" s="64" t="e">
        <f>VLOOKUP($B1917,選擇權未平倉餘額!$A$4:$I$500,8,FALSE)</f>
        <v>#N/A</v>
      </c>
      <c r="U1917" s="64" t="e">
        <f>VLOOKUP($B1917,選擇權未平倉餘額!$A$4:$I$500,9,FALSE)</f>
        <v>#N/A</v>
      </c>
      <c r="V1917" s="39" t="e">
        <f>VLOOKUP($B1917,臺指選擇權P_C_Ratios!$A$4:$C$500,3,FALSE)</f>
        <v>#N/A</v>
      </c>
      <c r="W1917" s="41" t="e">
        <f>VLOOKUP($B1917,散戶多空比!$A$6:$L$500,12,FALSE)</f>
        <v>#N/A</v>
      </c>
      <c r="X1917" s="40" t="e">
        <f>VLOOKUP($B1917,期貨大額交易人未沖銷部位!$A$4:$O$499,4,FALSE)</f>
        <v>#N/A</v>
      </c>
      <c r="Y1917" s="40" t="e">
        <f>VLOOKUP($B1917,期貨大額交易人未沖銷部位!$A$4:$O$499,7,FALSE)</f>
        <v>#N/A</v>
      </c>
      <c r="Z1917" s="40" t="e">
        <f>VLOOKUP($B1917,期貨大額交易人未沖銷部位!$A$4:$O$499,10,FALSE)</f>
        <v>#N/A</v>
      </c>
      <c r="AA1917" s="40" t="e">
        <f>VLOOKUP($B1917,期貨大額交易人未沖銷部位!$A$4:$O$499,13,FALSE)</f>
        <v>#N/A</v>
      </c>
      <c r="AB1917" s="40" t="e">
        <f>VLOOKUP($B1917,期貨大額交易人未沖銷部位!$A$4:$O$499,14,FALSE)</f>
        <v>#N/A</v>
      </c>
      <c r="AC1917" s="40" t="e">
        <f>VLOOKUP($B1917,期貨大額交易人未沖銷部位!$A$4:$O$499,15,FALSE)</f>
        <v>#N/A</v>
      </c>
      <c r="AD1917" s="33" t="e">
        <f>VLOOKUP($B1917,三大美股走勢!$A$4:$J$495,4,FALSE)</f>
        <v>#N/A</v>
      </c>
      <c r="AE1917" s="33" t="e">
        <f>VLOOKUP($B1917,三大美股走勢!$A$4:$J$495,7,FALSE)</f>
        <v>#N/A</v>
      </c>
      <c r="AF1917" s="33" t="e">
        <f>VLOOKUP($B1917,三大美股走勢!$A$4:$J$495,10,FALSE)</f>
        <v>#N/A</v>
      </c>
    </row>
    <row r="1918" spans="2:32">
      <c r="B1918" s="32">
        <v>44697</v>
      </c>
      <c r="C1918" s="33" t="e">
        <f>VLOOKUP($B1918,大盤與近月台指!$A$4:$I$499,2,FALSE)</f>
        <v>#N/A</v>
      </c>
      <c r="D1918" s="34" t="e">
        <f>VLOOKUP($B1918,大盤與近月台指!$A$4:$I$499,3,FALSE)</f>
        <v>#N/A</v>
      </c>
      <c r="E1918" s="35" t="e">
        <f>VLOOKUP($B1918,大盤與近月台指!$A$4:$I$499,4,FALSE)</f>
        <v>#N/A</v>
      </c>
      <c r="F1918" s="33" t="e">
        <f>VLOOKUP($B1918,大盤與近月台指!$A$4:$I$499,5,FALSE)</f>
        <v>#N/A</v>
      </c>
      <c r="G1918" s="49" t="e">
        <f>VLOOKUP($B1918,三大法人買賣超!$A$4:$I$500,3,FALSE)</f>
        <v>#N/A</v>
      </c>
      <c r="H1918" s="34" t="e">
        <f>VLOOKUP($B1918,三大法人買賣超!$A$4:$I$500,5,FALSE)</f>
        <v>#N/A</v>
      </c>
      <c r="I1918" s="27" t="e">
        <f>VLOOKUP($B1918,三大法人買賣超!$A$4:$I$500,7,FALSE)</f>
        <v>#N/A</v>
      </c>
      <c r="J1918" s="27" t="e">
        <f>VLOOKUP($B1918,三大法人買賣超!$A$4:$I$500,9,FALSE)</f>
        <v>#N/A</v>
      </c>
      <c r="K1918" s="37">
        <f>新台幣匯率美元指數!B1919</f>
        <v>0</v>
      </c>
      <c r="L1918" s="38">
        <f>新台幣匯率美元指數!C1919</f>
        <v>0</v>
      </c>
      <c r="M1918" s="39">
        <f>新台幣匯率美元指數!D1919</f>
        <v>0</v>
      </c>
      <c r="N1918" s="27" t="e">
        <f>VLOOKUP($B1918,外資期貨未平倉口數!$A$4:$M$499,4,FALSE)</f>
        <v>#N/A</v>
      </c>
      <c r="O1918" s="27" t="e">
        <f>VLOOKUP($B1918,外資期貨未平倉口數!$A$4:$M$499,9,FALSE)</f>
        <v>#N/A</v>
      </c>
      <c r="P1918" s="27" t="e">
        <f>VLOOKUP($B1918,外資期貨未平倉口數!$A$4:$M$499,10,FALSE)</f>
        <v>#N/A</v>
      </c>
      <c r="Q1918" s="27" t="e">
        <f>VLOOKUP($B1918,外資期貨未平倉口數!$A$4:$M$499,11,FALSE)</f>
        <v>#N/A</v>
      </c>
      <c r="R1918" s="64" t="e">
        <f>VLOOKUP($B1918,選擇權未平倉餘額!$A$4:$I$500,6,FALSE)</f>
        <v>#N/A</v>
      </c>
      <c r="S1918" s="64" t="e">
        <f>VLOOKUP($B1918,選擇權未平倉餘額!$A$4:$I$500,7,FALSE)</f>
        <v>#N/A</v>
      </c>
      <c r="T1918" s="64" t="e">
        <f>VLOOKUP($B1918,選擇權未平倉餘額!$A$4:$I$500,8,FALSE)</f>
        <v>#N/A</v>
      </c>
      <c r="U1918" s="64" t="e">
        <f>VLOOKUP($B1918,選擇權未平倉餘額!$A$4:$I$500,9,FALSE)</f>
        <v>#N/A</v>
      </c>
      <c r="V1918" s="39" t="e">
        <f>VLOOKUP($B1918,臺指選擇權P_C_Ratios!$A$4:$C$500,3,FALSE)</f>
        <v>#N/A</v>
      </c>
      <c r="W1918" s="41" t="e">
        <f>VLOOKUP($B1918,散戶多空比!$A$6:$L$500,12,FALSE)</f>
        <v>#N/A</v>
      </c>
      <c r="X1918" s="40" t="e">
        <f>VLOOKUP($B1918,期貨大額交易人未沖銷部位!$A$4:$O$499,4,FALSE)</f>
        <v>#N/A</v>
      </c>
      <c r="Y1918" s="40" t="e">
        <f>VLOOKUP($B1918,期貨大額交易人未沖銷部位!$A$4:$O$499,7,FALSE)</f>
        <v>#N/A</v>
      </c>
      <c r="Z1918" s="40" t="e">
        <f>VLOOKUP($B1918,期貨大額交易人未沖銷部位!$A$4:$O$499,10,FALSE)</f>
        <v>#N/A</v>
      </c>
      <c r="AA1918" s="40" t="e">
        <f>VLOOKUP($B1918,期貨大額交易人未沖銷部位!$A$4:$O$499,13,FALSE)</f>
        <v>#N/A</v>
      </c>
      <c r="AB1918" s="40" t="e">
        <f>VLOOKUP($B1918,期貨大額交易人未沖銷部位!$A$4:$O$499,14,FALSE)</f>
        <v>#N/A</v>
      </c>
      <c r="AC1918" s="40" t="e">
        <f>VLOOKUP($B1918,期貨大額交易人未沖銷部位!$A$4:$O$499,15,FALSE)</f>
        <v>#N/A</v>
      </c>
      <c r="AD1918" s="33" t="e">
        <f>VLOOKUP($B1918,三大美股走勢!$A$4:$J$495,4,FALSE)</f>
        <v>#N/A</v>
      </c>
      <c r="AE1918" s="33" t="e">
        <f>VLOOKUP($B1918,三大美股走勢!$A$4:$J$495,7,FALSE)</f>
        <v>#N/A</v>
      </c>
      <c r="AF1918" s="33" t="e">
        <f>VLOOKUP($B1918,三大美股走勢!$A$4:$J$495,10,FALSE)</f>
        <v>#N/A</v>
      </c>
    </row>
    <row r="1919" spans="2:32">
      <c r="B1919" s="32">
        <v>44698</v>
      </c>
      <c r="C1919" s="33" t="e">
        <f>VLOOKUP($B1919,大盤與近月台指!$A$4:$I$499,2,FALSE)</f>
        <v>#N/A</v>
      </c>
      <c r="D1919" s="34" t="e">
        <f>VLOOKUP($B1919,大盤與近月台指!$A$4:$I$499,3,FALSE)</f>
        <v>#N/A</v>
      </c>
      <c r="E1919" s="35" t="e">
        <f>VLOOKUP($B1919,大盤與近月台指!$A$4:$I$499,4,FALSE)</f>
        <v>#N/A</v>
      </c>
      <c r="F1919" s="33" t="e">
        <f>VLOOKUP($B1919,大盤與近月台指!$A$4:$I$499,5,FALSE)</f>
        <v>#N/A</v>
      </c>
      <c r="G1919" s="49" t="e">
        <f>VLOOKUP($B1919,三大法人買賣超!$A$4:$I$500,3,FALSE)</f>
        <v>#N/A</v>
      </c>
      <c r="H1919" s="34" t="e">
        <f>VLOOKUP($B1919,三大法人買賣超!$A$4:$I$500,5,FALSE)</f>
        <v>#N/A</v>
      </c>
      <c r="I1919" s="27" t="e">
        <f>VLOOKUP($B1919,三大法人買賣超!$A$4:$I$500,7,FALSE)</f>
        <v>#N/A</v>
      </c>
      <c r="J1919" s="27" t="e">
        <f>VLOOKUP($B1919,三大法人買賣超!$A$4:$I$500,9,FALSE)</f>
        <v>#N/A</v>
      </c>
      <c r="K1919" s="37">
        <f>新台幣匯率美元指數!B1920</f>
        <v>0</v>
      </c>
      <c r="L1919" s="38">
        <f>新台幣匯率美元指數!C1920</f>
        <v>0</v>
      </c>
      <c r="M1919" s="39">
        <f>新台幣匯率美元指數!D1920</f>
        <v>0</v>
      </c>
      <c r="N1919" s="27" t="e">
        <f>VLOOKUP($B1919,外資期貨未平倉口數!$A$4:$M$499,4,FALSE)</f>
        <v>#N/A</v>
      </c>
      <c r="O1919" s="27" t="e">
        <f>VLOOKUP($B1919,外資期貨未平倉口數!$A$4:$M$499,9,FALSE)</f>
        <v>#N/A</v>
      </c>
      <c r="P1919" s="27" t="e">
        <f>VLOOKUP($B1919,外資期貨未平倉口數!$A$4:$M$499,10,FALSE)</f>
        <v>#N/A</v>
      </c>
      <c r="Q1919" s="27" t="e">
        <f>VLOOKUP($B1919,外資期貨未平倉口數!$A$4:$M$499,11,FALSE)</f>
        <v>#N/A</v>
      </c>
      <c r="R1919" s="64" t="e">
        <f>VLOOKUP($B1919,選擇權未平倉餘額!$A$4:$I$500,6,FALSE)</f>
        <v>#N/A</v>
      </c>
      <c r="S1919" s="64" t="e">
        <f>VLOOKUP($B1919,選擇權未平倉餘額!$A$4:$I$500,7,FALSE)</f>
        <v>#N/A</v>
      </c>
      <c r="T1919" s="64" t="e">
        <f>VLOOKUP($B1919,選擇權未平倉餘額!$A$4:$I$500,8,FALSE)</f>
        <v>#N/A</v>
      </c>
      <c r="U1919" s="64" t="e">
        <f>VLOOKUP($B1919,選擇權未平倉餘額!$A$4:$I$500,9,FALSE)</f>
        <v>#N/A</v>
      </c>
      <c r="V1919" s="39" t="e">
        <f>VLOOKUP($B1919,臺指選擇權P_C_Ratios!$A$4:$C$500,3,FALSE)</f>
        <v>#N/A</v>
      </c>
      <c r="W1919" s="41" t="e">
        <f>VLOOKUP($B1919,散戶多空比!$A$6:$L$500,12,FALSE)</f>
        <v>#N/A</v>
      </c>
      <c r="X1919" s="40" t="e">
        <f>VLOOKUP($B1919,期貨大額交易人未沖銷部位!$A$4:$O$499,4,FALSE)</f>
        <v>#N/A</v>
      </c>
      <c r="Y1919" s="40" t="e">
        <f>VLOOKUP($B1919,期貨大額交易人未沖銷部位!$A$4:$O$499,7,FALSE)</f>
        <v>#N/A</v>
      </c>
      <c r="Z1919" s="40" t="e">
        <f>VLOOKUP($B1919,期貨大額交易人未沖銷部位!$A$4:$O$499,10,FALSE)</f>
        <v>#N/A</v>
      </c>
      <c r="AA1919" s="40" t="e">
        <f>VLOOKUP($B1919,期貨大額交易人未沖銷部位!$A$4:$O$499,13,FALSE)</f>
        <v>#N/A</v>
      </c>
      <c r="AB1919" s="40" t="e">
        <f>VLOOKUP($B1919,期貨大額交易人未沖銷部位!$A$4:$O$499,14,FALSE)</f>
        <v>#N/A</v>
      </c>
      <c r="AC1919" s="40" t="e">
        <f>VLOOKUP($B1919,期貨大額交易人未沖銷部位!$A$4:$O$499,15,FALSE)</f>
        <v>#N/A</v>
      </c>
      <c r="AD1919" s="33" t="e">
        <f>VLOOKUP($B1919,三大美股走勢!$A$4:$J$495,4,FALSE)</f>
        <v>#N/A</v>
      </c>
      <c r="AE1919" s="33" t="e">
        <f>VLOOKUP($B1919,三大美股走勢!$A$4:$J$495,7,FALSE)</f>
        <v>#N/A</v>
      </c>
      <c r="AF1919" s="33" t="e">
        <f>VLOOKUP($B1919,三大美股走勢!$A$4:$J$495,10,FALSE)</f>
        <v>#N/A</v>
      </c>
    </row>
    <row r="1920" spans="2:32">
      <c r="B1920" s="32">
        <v>44699</v>
      </c>
      <c r="C1920" s="33" t="e">
        <f>VLOOKUP($B1920,大盤與近月台指!$A$4:$I$499,2,FALSE)</f>
        <v>#N/A</v>
      </c>
      <c r="D1920" s="34" t="e">
        <f>VLOOKUP($B1920,大盤與近月台指!$A$4:$I$499,3,FALSE)</f>
        <v>#N/A</v>
      </c>
      <c r="E1920" s="35" t="e">
        <f>VLOOKUP($B1920,大盤與近月台指!$A$4:$I$499,4,FALSE)</f>
        <v>#N/A</v>
      </c>
      <c r="F1920" s="33" t="e">
        <f>VLOOKUP($B1920,大盤與近月台指!$A$4:$I$499,5,FALSE)</f>
        <v>#N/A</v>
      </c>
      <c r="G1920" s="49" t="e">
        <f>VLOOKUP($B1920,三大法人買賣超!$A$4:$I$500,3,FALSE)</f>
        <v>#N/A</v>
      </c>
      <c r="H1920" s="34" t="e">
        <f>VLOOKUP($B1920,三大法人買賣超!$A$4:$I$500,5,FALSE)</f>
        <v>#N/A</v>
      </c>
      <c r="I1920" s="27" t="e">
        <f>VLOOKUP($B1920,三大法人買賣超!$A$4:$I$500,7,FALSE)</f>
        <v>#N/A</v>
      </c>
      <c r="J1920" s="27" t="e">
        <f>VLOOKUP($B1920,三大法人買賣超!$A$4:$I$500,9,FALSE)</f>
        <v>#N/A</v>
      </c>
      <c r="K1920" s="37">
        <f>新台幣匯率美元指數!B1921</f>
        <v>0</v>
      </c>
      <c r="L1920" s="38">
        <f>新台幣匯率美元指數!C1921</f>
        <v>0</v>
      </c>
      <c r="M1920" s="39">
        <f>新台幣匯率美元指數!D1921</f>
        <v>0</v>
      </c>
      <c r="N1920" s="27" t="e">
        <f>VLOOKUP($B1920,外資期貨未平倉口數!$A$4:$M$499,4,FALSE)</f>
        <v>#N/A</v>
      </c>
      <c r="O1920" s="27" t="e">
        <f>VLOOKUP($B1920,外資期貨未平倉口數!$A$4:$M$499,9,FALSE)</f>
        <v>#N/A</v>
      </c>
      <c r="P1920" s="27" t="e">
        <f>VLOOKUP($B1920,外資期貨未平倉口數!$A$4:$M$499,10,FALSE)</f>
        <v>#N/A</v>
      </c>
      <c r="Q1920" s="27" t="e">
        <f>VLOOKUP($B1920,外資期貨未平倉口數!$A$4:$M$499,11,FALSE)</f>
        <v>#N/A</v>
      </c>
      <c r="R1920" s="64" t="e">
        <f>VLOOKUP($B1920,選擇權未平倉餘額!$A$4:$I$500,6,FALSE)</f>
        <v>#N/A</v>
      </c>
      <c r="S1920" s="64" t="e">
        <f>VLOOKUP($B1920,選擇權未平倉餘額!$A$4:$I$500,7,FALSE)</f>
        <v>#N/A</v>
      </c>
      <c r="T1920" s="64" t="e">
        <f>VLOOKUP($B1920,選擇權未平倉餘額!$A$4:$I$500,8,FALSE)</f>
        <v>#N/A</v>
      </c>
      <c r="U1920" s="64" t="e">
        <f>VLOOKUP($B1920,選擇權未平倉餘額!$A$4:$I$500,9,FALSE)</f>
        <v>#N/A</v>
      </c>
      <c r="V1920" s="39" t="e">
        <f>VLOOKUP($B1920,臺指選擇權P_C_Ratios!$A$4:$C$500,3,FALSE)</f>
        <v>#N/A</v>
      </c>
      <c r="W1920" s="41" t="e">
        <f>VLOOKUP($B1920,散戶多空比!$A$6:$L$500,12,FALSE)</f>
        <v>#N/A</v>
      </c>
      <c r="X1920" s="40" t="e">
        <f>VLOOKUP($B1920,期貨大額交易人未沖銷部位!$A$4:$O$499,4,FALSE)</f>
        <v>#N/A</v>
      </c>
      <c r="Y1920" s="40" t="e">
        <f>VLOOKUP($B1920,期貨大額交易人未沖銷部位!$A$4:$O$499,7,FALSE)</f>
        <v>#N/A</v>
      </c>
      <c r="Z1920" s="40" t="e">
        <f>VLOOKUP($B1920,期貨大額交易人未沖銷部位!$A$4:$O$499,10,FALSE)</f>
        <v>#N/A</v>
      </c>
      <c r="AA1920" s="40" t="e">
        <f>VLOOKUP($B1920,期貨大額交易人未沖銷部位!$A$4:$O$499,13,FALSE)</f>
        <v>#N/A</v>
      </c>
      <c r="AB1920" s="40" t="e">
        <f>VLOOKUP($B1920,期貨大額交易人未沖銷部位!$A$4:$O$499,14,FALSE)</f>
        <v>#N/A</v>
      </c>
      <c r="AC1920" s="40" t="e">
        <f>VLOOKUP($B1920,期貨大額交易人未沖銷部位!$A$4:$O$499,15,FALSE)</f>
        <v>#N/A</v>
      </c>
      <c r="AD1920" s="33" t="e">
        <f>VLOOKUP($B1920,三大美股走勢!$A$4:$J$495,4,FALSE)</f>
        <v>#N/A</v>
      </c>
      <c r="AE1920" s="33" t="e">
        <f>VLOOKUP($B1920,三大美股走勢!$A$4:$J$495,7,FALSE)</f>
        <v>#N/A</v>
      </c>
      <c r="AF1920" s="33" t="e">
        <f>VLOOKUP($B1920,三大美股走勢!$A$4:$J$495,10,FALSE)</f>
        <v>#N/A</v>
      </c>
    </row>
    <row r="1921" spans="2:32">
      <c r="B1921" s="32">
        <v>44700</v>
      </c>
      <c r="C1921" s="33" t="e">
        <f>VLOOKUP($B1921,大盤與近月台指!$A$4:$I$499,2,FALSE)</f>
        <v>#N/A</v>
      </c>
      <c r="D1921" s="34" t="e">
        <f>VLOOKUP($B1921,大盤與近月台指!$A$4:$I$499,3,FALSE)</f>
        <v>#N/A</v>
      </c>
      <c r="E1921" s="35" t="e">
        <f>VLOOKUP($B1921,大盤與近月台指!$A$4:$I$499,4,FALSE)</f>
        <v>#N/A</v>
      </c>
      <c r="F1921" s="33" t="e">
        <f>VLOOKUP($B1921,大盤與近月台指!$A$4:$I$499,5,FALSE)</f>
        <v>#N/A</v>
      </c>
      <c r="G1921" s="49" t="e">
        <f>VLOOKUP($B1921,三大法人買賣超!$A$4:$I$500,3,FALSE)</f>
        <v>#N/A</v>
      </c>
      <c r="H1921" s="34" t="e">
        <f>VLOOKUP($B1921,三大法人買賣超!$A$4:$I$500,5,FALSE)</f>
        <v>#N/A</v>
      </c>
      <c r="I1921" s="27" t="e">
        <f>VLOOKUP($B1921,三大法人買賣超!$A$4:$I$500,7,FALSE)</f>
        <v>#N/A</v>
      </c>
      <c r="J1921" s="27" t="e">
        <f>VLOOKUP($B1921,三大法人買賣超!$A$4:$I$500,9,FALSE)</f>
        <v>#N/A</v>
      </c>
      <c r="K1921" s="37">
        <f>新台幣匯率美元指數!B1922</f>
        <v>0</v>
      </c>
      <c r="L1921" s="38">
        <f>新台幣匯率美元指數!C1922</f>
        <v>0</v>
      </c>
      <c r="M1921" s="39">
        <f>新台幣匯率美元指數!D1922</f>
        <v>0</v>
      </c>
      <c r="N1921" s="27" t="e">
        <f>VLOOKUP($B1921,外資期貨未平倉口數!$A$4:$M$499,4,FALSE)</f>
        <v>#N/A</v>
      </c>
      <c r="O1921" s="27" t="e">
        <f>VLOOKUP($B1921,外資期貨未平倉口數!$A$4:$M$499,9,FALSE)</f>
        <v>#N/A</v>
      </c>
      <c r="P1921" s="27" t="e">
        <f>VLOOKUP($B1921,外資期貨未平倉口數!$A$4:$M$499,10,FALSE)</f>
        <v>#N/A</v>
      </c>
      <c r="Q1921" s="27" t="e">
        <f>VLOOKUP($B1921,外資期貨未平倉口數!$A$4:$M$499,11,FALSE)</f>
        <v>#N/A</v>
      </c>
      <c r="R1921" s="64" t="e">
        <f>VLOOKUP($B1921,選擇權未平倉餘額!$A$4:$I$500,6,FALSE)</f>
        <v>#N/A</v>
      </c>
      <c r="S1921" s="64" t="e">
        <f>VLOOKUP($B1921,選擇權未平倉餘額!$A$4:$I$500,7,FALSE)</f>
        <v>#N/A</v>
      </c>
      <c r="T1921" s="64" t="e">
        <f>VLOOKUP($B1921,選擇權未平倉餘額!$A$4:$I$500,8,FALSE)</f>
        <v>#N/A</v>
      </c>
      <c r="U1921" s="64" t="e">
        <f>VLOOKUP($B1921,選擇權未平倉餘額!$A$4:$I$500,9,FALSE)</f>
        <v>#N/A</v>
      </c>
      <c r="V1921" s="39" t="e">
        <f>VLOOKUP($B1921,臺指選擇權P_C_Ratios!$A$4:$C$500,3,FALSE)</f>
        <v>#N/A</v>
      </c>
      <c r="W1921" s="41" t="e">
        <f>VLOOKUP($B1921,散戶多空比!$A$6:$L$500,12,FALSE)</f>
        <v>#N/A</v>
      </c>
      <c r="X1921" s="40" t="e">
        <f>VLOOKUP($B1921,期貨大額交易人未沖銷部位!$A$4:$O$499,4,FALSE)</f>
        <v>#N/A</v>
      </c>
      <c r="Y1921" s="40" t="e">
        <f>VLOOKUP($B1921,期貨大額交易人未沖銷部位!$A$4:$O$499,7,FALSE)</f>
        <v>#N/A</v>
      </c>
      <c r="Z1921" s="40" t="e">
        <f>VLOOKUP($B1921,期貨大額交易人未沖銷部位!$A$4:$O$499,10,FALSE)</f>
        <v>#N/A</v>
      </c>
      <c r="AA1921" s="40" t="e">
        <f>VLOOKUP($B1921,期貨大額交易人未沖銷部位!$A$4:$O$499,13,FALSE)</f>
        <v>#N/A</v>
      </c>
      <c r="AB1921" s="40" t="e">
        <f>VLOOKUP($B1921,期貨大額交易人未沖銷部位!$A$4:$O$499,14,FALSE)</f>
        <v>#N/A</v>
      </c>
      <c r="AC1921" s="40" t="e">
        <f>VLOOKUP($B1921,期貨大額交易人未沖銷部位!$A$4:$O$499,15,FALSE)</f>
        <v>#N/A</v>
      </c>
      <c r="AD1921" s="33" t="e">
        <f>VLOOKUP($B1921,三大美股走勢!$A$4:$J$495,4,FALSE)</f>
        <v>#N/A</v>
      </c>
      <c r="AE1921" s="33" t="e">
        <f>VLOOKUP($B1921,三大美股走勢!$A$4:$J$495,7,FALSE)</f>
        <v>#N/A</v>
      </c>
      <c r="AF1921" s="33" t="e">
        <f>VLOOKUP($B1921,三大美股走勢!$A$4:$J$495,10,FALSE)</f>
        <v>#N/A</v>
      </c>
    </row>
    <row r="1922" spans="2:32">
      <c r="B1922" s="32">
        <v>44701</v>
      </c>
      <c r="C1922" s="33" t="e">
        <f>VLOOKUP($B1922,大盤與近月台指!$A$4:$I$499,2,FALSE)</f>
        <v>#N/A</v>
      </c>
      <c r="D1922" s="34" t="e">
        <f>VLOOKUP($B1922,大盤與近月台指!$A$4:$I$499,3,FALSE)</f>
        <v>#N/A</v>
      </c>
      <c r="E1922" s="35" t="e">
        <f>VLOOKUP($B1922,大盤與近月台指!$A$4:$I$499,4,FALSE)</f>
        <v>#N/A</v>
      </c>
      <c r="F1922" s="33" t="e">
        <f>VLOOKUP($B1922,大盤與近月台指!$A$4:$I$499,5,FALSE)</f>
        <v>#N/A</v>
      </c>
      <c r="G1922" s="49" t="e">
        <f>VLOOKUP($B1922,三大法人買賣超!$A$4:$I$500,3,FALSE)</f>
        <v>#N/A</v>
      </c>
      <c r="H1922" s="34" t="e">
        <f>VLOOKUP($B1922,三大法人買賣超!$A$4:$I$500,5,FALSE)</f>
        <v>#N/A</v>
      </c>
      <c r="I1922" s="27" t="e">
        <f>VLOOKUP($B1922,三大法人買賣超!$A$4:$I$500,7,FALSE)</f>
        <v>#N/A</v>
      </c>
      <c r="J1922" s="27" t="e">
        <f>VLOOKUP($B1922,三大法人買賣超!$A$4:$I$500,9,FALSE)</f>
        <v>#N/A</v>
      </c>
      <c r="K1922" s="37">
        <f>新台幣匯率美元指數!B1923</f>
        <v>0</v>
      </c>
      <c r="L1922" s="38">
        <f>新台幣匯率美元指數!C1923</f>
        <v>0</v>
      </c>
      <c r="M1922" s="39">
        <f>新台幣匯率美元指數!D1923</f>
        <v>0</v>
      </c>
      <c r="N1922" s="27" t="e">
        <f>VLOOKUP($B1922,外資期貨未平倉口數!$A$4:$M$499,4,FALSE)</f>
        <v>#N/A</v>
      </c>
      <c r="O1922" s="27" t="e">
        <f>VLOOKUP($B1922,外資期貨未平倉口數!$A$4:$M$499,9,FALSE)</f>
        <v>#N/A</v>
      </c>
      <c r="P1922" s="27" t="e">
        <f>VLOOKUP($B1922,外資期貨未平倉口數!$A$4:$M$499,10,FALSE)</f>
        <v>#N/A</v>
      </c>
      <c r="Q1922" s="27" t="e">
        <f>VLOOKUP($B1922,外資期貨未平倉口數!$A$4:$M$499,11,FALSE)</f>
        <v>#N/A</v>
      </c>
      <c r="R1922" s="64" t="e">
        <f>VLOOKUP($B1922,選擇權未平倉餘額!$A$4:$I$500,6,FALSE)</f>
        <v>#N/A</v>
      </c>
      <c r="S1922" s="64" t="e">
        <f>VLOOKUP($B1922,選擇權未平倉餘額!$A$4:$I$500,7,FALSE)</f>
        <v>#N/A</v>
      </c>
      <c r="T1922" s="64" t="e">
        <f>VLOOKUP($B1922,選擇權未平倉餘額!$A$4:$I$500,8,FALSE)</f>
        <v>#N/A</v>
      </c>
      <c r="U1922" s="64" t="e">
        <f>VLOOKUP($B1922,選擇權未平倉餘額!$A$4:$I$500,9,FALSE)</f>
        <v>#N/A</v>
      </c>
      <c r="V1922" s="39" t="e">
        <f>VLOOKUP($B1922,臺指選擇權P_C_Ratios!$A$4:$C$500,3,FALSE)</f>
        <v>#N/A</v>
      </c>
      <c r="W1922" s="41" t="e">
        <f>VLOOKUP($B1922,散戶多空比!$A$6:$L$500,12,FALSE)</f>
        <v>#N/A</v>
      </c>
      <c r="X1922" s="40" t="e">
        <f>VLOOKUP($B1922,期貨大額交易人未沖銷部位!$A$4:$O$499,4,FALSE)</f>
        <v>#N/A</v>
      </c>
      <c r="Y1922" s="40" t="e">
        <f>VLOOKUP($B1922,期貨大額交易人未沖銷部位!$A$4:$O$499,7,FALSE)</f>
        <v>#N/A</v>
      </c>
      <c r="Z1922" s="40" t="e">
        <f>VLOOKUP($B1922,期貨大額交易人未沖銷部位!$A$4:$O$499,10,FALSE)</f>
        <v>#N/A</v>
      </c>
      <c r="AA1922" s="40" t="e">
        <f>VLOOKUP($B1922,期貨大額交易人未沖銷部位!$A$4:$O$499,13,FALSE)</f>
        <v>#N/A</v>
      </c>
      <c r="AB1922" s="40" t="e">
        <f>VLOOKUP($B1922,期貨大額交易人未沖銷部位!$A$4:$O$499,14,FALSE)</f>
        <v>#N/A</v>
      </c>
      <c r="AC1922" s="40" t="e">
        <f>VLOOKUP($B1922,期貨大額交易人未沖銷部位!$A$4:$O$499,15,FALSE)</f>
        <v>#N/A</v>
      </c>
      <c r="AD1922" s="33" t="e">
        <f>VLOOKUP($B1922,三大美股走勢!$A$4:$J$495,4,FALSE)</f>
        <v>#N/A</v>
      </c>
      <c r="AE1922" s="33" t="e">
        <f>VLOOKUP($B1922,三大美股走勢!$A$4:$J$495,7,FALSE)</f>
        <v>#N/A</v>
      </c>
      <c r="AF1922" s="33" t="e">
        <f>VLOOKUP($B1922,三大美股走勢!$A$4:$J$495,10,FALSE)</f>
        <v>#N/A</v>
      </c>
    </row>
    <row r="1923" spans="2:32">
      <c r="B1923" s="32">
        <v>44702</v>
      </c>
      <c r="C1923" s="33" t="e">
        <f>VLOOKUP($B1923,大盤與近月台指!$A$4:$I$499,2,FALSE)</f>
        <v>#N/A</v>
      </c>
      <c r="D1923" s="34" t="e">
        <f>VLOOKUP($B1923,大盤與近月台指!$A$4:$I$499,3,FALSE)</f>
        <v>#N/A</v>
      </c>
      <c r="E1923" s="35" t="e">
        <f>VLOOKUP($B1923,大盤與近月台指!$A$4:$I$499,4,FALSE)</f>
        <v>#N/A</v>
      </c>
      <c r="F1923" s="33" t="e">
        <f>VLOOKUP($B1923,大盤與近月台指!$A$4:$I$499,5,FALSE)</f>
        <v>#N/A</v>
      </c>
      <c r="G1923" s="49" t="e">
        <f>VLOOKUP($B1923,三大法人買賣超!$A$4:$I$500,3,FALSE)</f>
        <v>#N/A</v>
      </c>
      <c r="H1923" s="34" t="e">
        <f>VLOOKUP($B1923,三大法人買賣超!$A$4:$I$500,5,FALSE)</f>
        <v>#N/A</v>
      </c>
      <c r="I1923" s="27" t="e">
        <f>VLOOKUP($B1923,三大法人買賣超!$A$4:$I$500,7,FALSE)</f>
        <v>#N/A</v>
      </c>
      <c r="J1923" s="27" t="e">
        <f>VLOOKUP($B1923,三大法人買賣超!$A$4:$I$500,9,FALSE)</f>
        <v>#N/A</v>
      </c>
      <c r="K1923" s="37">
        <f>新台幣匯率美元指數!B1924</f>
        <v>0</v>
      </c>
      <c r="L1923" s="38">
        <f>新台幣匯率美元指數!C1924</f>
        <v>0</v>
      </c>
      <c r="M1923" s="39">
        <f>新台幣匯率美元指數!D1924</f>
        <v>0</v>
      </c>
      <c r="N1923" s="27" t="e">
        <f>VLOOKUP($B1923,外資期貨未平倉口數!$A$4:$M$499,4,FALSE)</f>
        <v>#N/A</v>
      </c>
      <c r="O1923" s="27" t="e">
        <f>VLOOKUP($B1923,外資期貨未平倉口數!$A$4:$M$499,9,FALSE)</f>
        <v>#N/A</v>
      </c>
      <c r="P1923" s="27" t="e">
        <f>VLOOKUP($B1923,外資期貨未平倉口數!$A$4:$M$499,10,FALSE)</f>
        <v>#N/A</v>
      </c>
      <c r="Q1923" s="27" t="e">
        <f>VLOOKUP($B1923,外資期貨未平倉口數!$A$4:$M$499,11,FALSE)</f>
        <v>#N/A</v>
      </c>
      <c r="R1923" s="64" t="e">
        <f>VLOOKUP($B1923,選擇權未平倉餘額!$A$4:$I$500,6,FALSE)</f>
        <v>#N/A</v>
      </c>
      <c r="S1923" s="64" t="e">
        <f>VLOOKUP($B1923,選擇權未平倉餘額!$A$4:$I$500,7,FALSE)</f>
        <v>#N/A</v>
      </c>
      <c r="T1923" s="64" t="e">
        <f>VLOOKUP($B1923,選擇權未平倉餘額!$A$4:$I$500,8,FALSE)</f>
        <v>#N/A</v>
      </c>
      <c r="U1923" s="64" t="e">
        <f>VLOOKUP($B1923,選擇權未平倉餘額!$A$4:$I$500,9,FALSE)</f>
        <v>#N/A</v>
      </c>
      <c r="V1923" s="39" t="e">
        <f>VLOOKUP($B1923,臺指選擇權P_C_Ratios!$A$4:$C$500,3,FALSE)</f>
        <v>#N/A</v>
      </c>
      <c r="W1923" s="41" t="e">
        <f>VLOOKUP($B1923,散戶多空比!$A$6:$L$500,12,FALSE)</f>
        <v>#N/A</v>
      </c>
      <c r="X1923" s="40" t="e">
        <f>VLOOKUP($B1923,期貨大額交易人未沖銷部位!$A$4:$O$499,4,FALSE)</f>
        <v>#N/A</v>
      </c>
      <c r="Y1923" s="40" t="e">
        <f>VLOOKUP($B1923,期貨大額交易人未沖銷部位!$A$4:$O$499,7,FALSE)</f>
        <v>#N/A</v>
      </c>
      <c r="Z1923" s="40" t="e">
        <f>VLOOKUP($B1923,期貨大額交易人未沖銷部位!$A$4:$O$499,10,FALSE)</f>
        <v>#N/A</v>
      </c>
      <c r="AA1923" s="40" t="e">
        <f>VLOOKUP($B1923,期貨大額交易人未沖銷部位!$A$4:$O$499,13,FALSE)</f>
        <v>#N/A</v>
      </c>
      <c r="AB1923" s="40" t="e">
        <f>VLOOKUP($B1923,期貨大額交易人未沖銷部位!$A$4:$O$499,14,FALSE)</f>
        <v>#N/A</v>
      </c>
      <c r="AC1923" s="40" t="e">
        <f>VLOOKUP($B1923,期貨大額交易人未沖銷部位!$A$4:$O$499,15,FALSE)</f>
        <v>#N/A</v>
      </c>
      <c r="AD1923" s="33" t="e">
        <f>VLOOKUP($B1923,三大美股走勢!$A$4:$J$495,4,FALSE)</f>
        <v>#N/A</v>
      </c>
      <c r="AE1923" s="33" t="e">
        <f>VLOOKUP($B1923,三大美股走勢!$A$4:$J$495,7,FALSE)</f>
        <v>#N/A</v>
      </c>
      <c r="AF1923" s="33" t="e">
        <f>VLOOKUP($B1923,三大美股走勢!$A$4:$J$495,10,FALSE)</f>
        <v>#N/A</v>
      </c>
    </row>
    <row r="1924" spans="2:32">
      <c r="B1924" s="32">
        <v>44703</v>
      </c>
      <c r="C1924" s="33" t="e">
        <f>VLOOKUP($B1924,大盤與近月台指!$A$4:$I$499,2,FALSE)</f>
        <v>#N/A</v>
      </c>
      <c r="D1924" s="34" t="e">
        <f>VLOOKUP($B1924,大盤與近月台指!$A$4:$I$499,3,FALSE)</f>
        <v>#N/A</v>
      </c>
      <c r="E1924" s="35" t="e">
        <f>VLOOKUP($B1924,大盤與近月台指!$A$4:$I$499,4,FALSE)</f>
        <v>#N/A</v>
      </c>
      <c r="F1924" s="33" t="e">
        <f>VLOOKUP($B1924,大盤與近月台指!$A$4:$I$499,5,FALSE)</f>
        <v>#N/A</v>
      </c>
      <c r="G1924" s="49" t="e">
        <f>VLOOKUP($B1924,三大法人買賣超!$A$4:$I$500,3,FALSE)</f>
        <v>#N/A</v>
      </c>
      <c r="H1924" s="34" t="e">
        <f>VLOOKUP($B1924,三大法人買賣超!$A$4:$I$500,5,FALSE)</f>
        <v>#N/A</v>
      </c>
      <c r="I1924" s="27" t="e">
        <f>VLOOKUP($B1924,三大法人買賣超!$A$4:$I$500,7,FALSE)</f>
        <v>#N/A</v>
      </c>
      <c r="J1924" s="27" t="e">
        <f>VLOOKUP($B1924,三大法人買賣超!$A$4:$I$500,9,FALSE)</f>
        <v>#N/A</v>
      </c>
      <c r="K1924" s="37">
        <f>新台幣匯率美元指數!B1925</f>
        <v>0</v>
      </c>
      <c r="L1924" s="38">
        <f>新台幣匯率美元指數!C1925</f>
        <v>0</v>
      </c>
      <c r="M1924" s="39">
        <f>新台幣匯率美元指數!D1925</f>
        <v>0</v>
      </c>
      <c r="N1924" s="27" t="e">
        <f>VLOOKUP($B1924,外資期貨未平倉口數!$A$4:$M$499,4,FALSE)</f>
        <v>#N/A</v>
      </c>
      <c r="O1924" s="27" t="e">
        <f>VLOOKUP($B1924,外資期貨未平倉口數!$A$4:$M$499,9,FALSE)</f>
        <v>#N/A</v>
      </c>
      <c r="P1924" s="27" t="e">
        <f>VLOOKUP($B1924,外資期貨未平倉口數!$A$4:$M$499,10,FALSE)</f>
        <v>#N/A</v>
      </c>
      <c r="Q1924" s="27" t="e">
        <f>VLOOKUP($B1924,外資期貨未平倉口數!$A$4:$M$499,11,FALSE)</f>
        <v>#N/A</v>
      </c>
      <c r="R1924" s="64" t="e">
        <f>VLOOKUP($B1924,選擇權未平倉餘額!$A$4:$I$500,6,FALSE)</f>
        <v>#N/A</v>
      </c>
      <c r="S1924" s="64" t="e">
        <f>VLOOKUP($B1924,選擇權未平倉餘額!$A$4:$I$500,7,FALSE)</f>
        <v>#N/A</v>
      </c>
      <c r="T1924" s="64" t="e">
        <f>VLOOKUP($B1924,選擇權未平倉餘額!$A$4:$I$500,8,FALSE)</f>
        <v>#N/A</v>
      </c>
      <c r="U1924" s="64" t="e">
        <f>VLOOKUP($B1924,選擇權未平倉餘額!$A$4:$I$500,9,FALSE)</f>
        <v>#N/A</v>
      </c>
      <c r="V1924" s="39" t="e">
        <f>VLOOKUP($B1924,臺指選擇權P_C_Ratios!$A$4:$C$500,3,FALSE)</f>
        <v>#N/A</v>
      </c>
      <c r="W1924" s="41" t="e">
        <f>VLOOKUP($B1924,散戶多空比!$A$6:$L$500,12,FALSE)</f>
        <v>#N/A</v>
      </c>
      <c r="X1924" s="40" t="e">
        <f>VLOOKUP($B1924,期貨大額交易人未沖銷部位!$A$4:$O$499,4,FALSE)</f>
        <v>#N/A</v>
      </c>
      <c r="Y1924" s="40" t="e">
        <f>VLOOKUP($B1924,期貨大額交易人未沖銷部位!$A$4:$O$499,7,FALSE)</f>
        <v>#N/A</v>
      </c>
      <c r="Z1924" s="40" t="e">
        <f>VLOOKUP($B1924,期貨大額交易人未沖銷部位!$A$4:$O$499,10,FALSE)</f>
        <v>#N/A</v>
      </c>
      <c r="AA1924" s="40" t="e">
        <f>VLOOKUP($B1924,期貨大額交易人未沖銷部位!$A$4:$O$499,13,FALSE)</f>
        <v>#N/A</v>
      </c>
      <c r="AB1924" s="40" t="e">
        <f>VLOOKUP($B1924,期貨大額交易人未沖銷部位!$A$4:$O$499,14,FALSE)</f>
        <v>#N/A</v>
      </c>
      <c r="AC1924" s="40" t="e">
        <f>VLOOKUP($B1924,期貨大額交易人未沖銷部位!$A$4:$O$499,15,FALSE)</f>
        <v>#N/A</v>
      </c>
      <c r="AD1924" s="33" t="e">
        <f>VLOOKUP($B1924,三大美股走勢!$A$4:$J$495,4,FALSE)</f>
        <v>#N/A</v>
      </c>
      <c r="AE1924" s="33" t="e">
        <f>VLOOKUP($B1924,三大美股走勢!$A$4:$J$495,7,FALSE)</f>
        <v>#N/A</v>
      </c>
      <c r="AF1924" s="33" t="e">
        <f>VLOOKUP($B1924,三大美股走勢!$A$4:$J$495,10,FALSE)</f>
        <v>#N/A</v>
      </c>
    </row>
    <row r="1925" spans="2:32">
      <c r="B1925" s="32">
        <v>44704</v>
      </c>
      <c r="C1925" s="33" t="e">
        <f>VLOOKUP($B1925,大盤與近月台指!$A$4:$I$499,2,FALSE)</f>
        <v>#N/A</v>
      </c>
      <c r="D1925" s="34" t="e">
        <f>VLOOKUP($B1925,大盤與近月台指!$A$4:$I$499,3,FALSE)</f>
        <v>#N/A</v>
      </c>
      <c r="E1925" s="35" t="e">
        <f>VLOOKUP($B1925,大盤與近月台指!$A$4:$I$499,4,FALSE)</f>
        <v>#N/A</v>
      </c>
      <c r="F1925" s="33" t="e">
        <f>VLOOKUP($B1925,大盤與近月台指!$A$4:$I$499,5,FALSE)</f>
        <v>#N/A</v>
      </c>
      <c r="G1925" s="49" t="e">
        <f>VLOOKUP($B1925,三大法人買賣超!$A$4:$I$500,3,FALSE)</f>
        <v>#N/A</v>
      </c>
      <c r="H1925" s="34" t="e">
        <f>VLOOKUP($B1925,三大法人買賣超!$A$4:$I$500,5,FALSE)</f>
        <v>#N/A</v>
      </c>
      <c r="I1925" s="27" t="e">
        <f>VLOOKUP($B1925,三大法人買賣超!$A$4:$I$500,7,FALSE)</f>
        <v>#N/A</v>
      </c>
      <c r="J1925" s="27" t="e">
        <f>VLOOKUP($B1925,三大法人買賣超!$A$4:$I$500,9,FALSE)</f>
        <v>#N/A</v>
      </c>
      <c r="K1925" s="37">
        <f>新台幣匯率美元指數!B1926</f>
        <v>0</v>
      </c>
      <c r="L1925" s="38">
        <f>新台幣匯率美元指數!C1926</f>
        <v>0</v>
      </c>
      <c r="M1925" s="39">
        <f>新台幣匯率美元指數!D1926</f>
        <v>0</v>
      </c>
      <c r="N1925" s="27" t="e">
        <f>VLOOKUP($B1925,外資期貨未平倉口數!$A$4:$M$499,4,FALSE)</f>
        <v>#N/A</v>
      </c>
      <c r="O1925" s="27" t="e">
        <f>VLOOKUP($B1925,外資期貨未平倉口數!$A$4:$M$499,9,FALSE)</f>
        <v>#N/A</v>
      </c>
      <c r="P1925" s="27" t="e">
        <f>VLOOKUP($B1925,外資期貨未平倉口數!$A$4:$M$499,10,FALSE)</f>
        <v>#N/A</v>
      </c>
      <c r="Q1925" s="27" t="e">
        <f>VLOOKUP($B1925,外資期貨未平倉口數!$A$4:$M$499,11,FALSE)</f>
        <v>#N/A</v>
      </c>
      <c r="R1925" s="64" t="e">
        <f>VLOOKUP($B1925,選擇權未平倉餘額!$A$4:$I$500,6,FALSE)</f>
        <v>#N/A</v>
      </c>
      <c r="S1925" s="64" t="e">
        <f>VLOOKUP($B1925,選擇權未平倉餘額!$A$4:$I$500,7,FALSE)</f>
        <v>#N/A</v>
      </c>
      <c r="T1925" s="64" t="e">
        <f>VLOOKUP($B1925,選擇權未平倉餘額!$A$4:$I$500,8,FALSE)</f>
        <v>#N/A</v>
      </c>
      <c r="U1925" s="64" t="e">
        <f>VLOOKUP($B1925,選擇權未平倉餘額!$A$4:$I$500,9,FALSE)</f>
        <v>#N/A</v>
      </c>
      <c r="V1925" s="39" t="e">
        <f>VLOOKUP($B1925,臺指選擇權P_C_Ratios!$A$4:$C$500,3,FALSE)</f>
        <v>#N/A</v>
      </c>
      <c r="W1925" s="41" t="e">
        <f>VLOOKUP($B1925,散戶多空比!$A$6:$L$500,12,FALSE)</f>
        <v>#N/A</v>
      </c>
      <c r="X1925" s="40" t="e">
        <f>VLOOKUP($B1925,期貨大額交易人未沖銷部位!$A$4:$O$499,4,FALSE)</f>
        <v>#N/A</v>
      </c>
      <c r="Y1925" s="40" t="e">
        <f>VLOOKUP($B1925,期貨大額交易人未沖銷部位!$A$4:$O$499,7,FALSE)</f>
        <v>#N/A</v>
      </c>
      <c r="Z1925" s="40" t="e">
        <f>VLOOKUP($B1925,期貨大額交易人未沖銷部位!$A$4:$O$499,10,FALSE)</f>
        <v>#N/A</v>
      </c>
      <c r="AA1925" s="40" t="e">
        <f>VLOOKUP($B1925,期貨大額交易人未沖銷部位!$A$4:$O$499,13,FALSE)</f>
        <v>#N/A</v>
      </c>
      <c r="AB1925" s="40" t="e">
        <f>VLOOKUP($B1925,期貨大額交易人未沖銷部位!$A$4:$O$499,14,FALSE)</f>
        <v>#N/A</v>
      </c>
      <c r="AC1925" s="40" t="e">
        <f>VLOOKUP($B1925,期貨大額交易人未沖銷部位!$A$4:$O$499,15,FALSE)</f>
        <v>#N/A</v>
      </c>
      <c r="AD1925" s="33" t="e">
        <f>VLOOKUP($B1925,三大美股走勢!$A$4:$J$495,4,FALSE)</f>
        <v>#N/A</v>
      </c>
      <c r="AE1925" s="33" t="e">
        <f>VLOOKUP($B1925,三大美股走勢!$A$4:$J$495,7,FALSE)</f>
        <v>#N/A</v>
      </c>
      <c r="AF1925" s="33" t="e">
        <f>VLOOKUP($B1925,三大美股走勢!$A$4:$J$495,10,FALSE)</f>
        <v>#N/A</v>
      </c>
    </row>
    <row r="1926" spans="2:32">
      <c r="B1926" s="32">
        <v>44705</v>
      </c>
      <c r="C1926" s="33" t="e">
        <f>VLOOKUP($B1926,大盤與近月台指!$A$4:$I$499,2,FALSE)</f>
        <v>#N/A</v>
      </c>
      <c r="D1926" s="34" t="e">
        <f>VLOOKUP($B1926,大盤與近月台指!$A$4:$I$499,3,FALSE)</f>
        <v>#N/A</v>
      </c>
      <c r="E1926" s="35" t="e">
        <f>VLOOKUP($B1926,大盤與近月台指!$A$4:$I$499,4,FALSE)</f>
        <v>#N/A</v>
      </c>
      <c r="F1926" s="33" t="e">
        <f>VLOOKUP($B1926,大盤與近月台指!$A$4:$I$499,5,FALSE)</f>
        <v>#N/A</v>
      </c>
      <c r="G1926" s="49" t="e">
        <f>VLOOKUP($B1926,三大法人買賣超!$A$4:$I$500,3,FALSE)</f>
        <v>#N/A</v>
      </c>
      <c r="H1926" s="34" t="e">
        <f>VLOOKUP($B1926,三大法人買賣超!$A$4:$I$500,5,FALSE)</f>
        <v>#N/A</v>
      </c>
      <c r="I1926" s="27" t="e">
        <f>VLOOKUP($B1926,三大法人買賣超!$A$4:$I$500,7,FALSE)</f>
        <v>#N/A</v>
      </c>
      <c r="J1926" s="27" t="e">
        <f>VLOOKUP($B1926,三大法人買賣超!$A$4:$I$500,9,FALSE)</f>
        <v>#N/A</v>
      </c>
      <c r="K1926" s="37">
        <f>新台幣匯率美元指數!B1927</f>
        <v>0</v>
      </c>
      <c r="L1926" s="38">
        <f>新台幣匯率美元指數!C1927</f>
        <v>0</v>
      </c>
      <c r="M1926" s="39">
        <f>新台幣匯率美元指數!D1927</f>
        <v>0</v>
      </c>
      <c r="N1926" s="27" t="e">
        <f>VLOOKUP($B1926,外資期貨未平倉口數!$A$4:$M$499,4,FALSE)</f>
        <v>#N/A</v>
      </c>
      <c r="O1926" s="27" t="e">
        <f>VLOOKUP($B1926,外資期貨未平倉口數!$A$4:$M$499,9,FALSE)</f>
        <v>#N/A</v>
      </c>
      <c r="P1926" s="27" t="e">
        <f>VLOOKUP($B1926,外資期貨未平倉口數!$A$4:$M$499,10,FALSE)</f>
        <v>#N/A</v>
      </c>
      <c r="Q1926" s="27" t="e">
        <f>VLOOKUP($B1926,外資期貨未平倉口數!$A$4:$M$499,11,FALSE)</f>
        <v>#N/A</v>
      </c>
      <c r="R1926" s="64" t="e">
        <f>VLOOKUP($B1926,選擇權未平倉餘額!$A$4:$I$500,6,FALSE)</f>
        <v>#N/A</v>
      </c>
      <c r="S1926" s="64" t="e">
        <f>VLOOKUP($B1926,選擇權未平倉餘額!$A$4:$I$500,7,FALSE)</f>
        <v>#N/A</v>
      </c>
      <c r="T1926" s="64" t="e">
        <f>VLOOKUP($B1926,選擇權未平倉餘額!$A$4:$I$500,8,FALSE)</f>
        <v>#N/A</v>
      </c>
      <c r="U1926" s="64" t="e">
        <f>VLOOKUP($B1926,選擇權未平倉餘額!$A$4:$I$500,9,FALSE)</f>
        <v>#N/A</v>
      </c>
      <c r="V1926" s="39" t="e">
        <f>VLOOKUP($B1926,臺指選擇權P_C_Ratios!$A$4:$C$500,3,FALSE)</f>
        <v>#N/A</v>
      </c>
      <c r="W1926" s="41" t="e">
        <f>VLOOKUP($B1926,散戶多空比!$A$6:$L$500,12,FALSE)</f>
        <v>#N/A</v>
      </c>
      <c r="X1926" s="40" t="e">
        <f>VLOOKUP($B1926,期貨大額交易人未沖銷部位!$A$4:$O$499,4,FALSE)</f>
        <v>#N/A</v>
      </c>
      <c r="Y1926" s="40" t="e">
        <f>VLOOKUP($B1926,期貨大額交易人未沖銷部位!$A$4:$O$499,7,FALSE)</f>
        <v>#N/A</v>
      </c>
      <c r="Z1926" s="40" t="e">
        <f>VLOOKUP($B1926,期貨大額交易人未沖銷部位!$A$4:$O$499,10,FALSE)</f>
        <v>#N/A</v>
      </c>
      <c r="AA1926" s="40" t="e">
        <f>VLOOKUP($B1926,期貨大額交易人未沖銷部位!$A$4:$O$499,13,FALSE)</f>
        <v>#N/A</v>
      </c>
      <c r="AB1926" s="40" t="e">
        <f>VLOOKUP($B1926,期貨大額交易人未沖銷部位!$A$4:$O$499,14,FALSE)</f>
        <v>#N/A</v>
      </c>
      <c r="AC1926" s="40" t="e">
        <f>VLOOKUP($B1926,期貨大額交易人未沖銷部位!$A$4:$O$499,15,FALSE)</f>
        <v>#N/A</v>
      </c>
      <c r="AD1926" s="33" t="e">
        <f>VLOOKUP($B1926,三大美股走勢!$A$4:$J$495,4,FALSE)</f>
        <v>#N/A</v>
      </c>
      <c r="AE1926" s="33" t="e">
        <f>VLOOKUP($B1926,三大美股走勢!$A$4:$J$495,7,FALSE)</f>
        <v>#N/A</v>
      </c>
      <c r="AF1926" s="33" t="e">
        <f>VLOOKUP($B1926,三大美股走勢!$A$4:$J$495,10,FALSE)</f>
        <v>#N/A</v>
      </c>
    </row>
    <row r="1927" spans="2:32">
      <c r="B1927" s="32">
        <v>44706</v>
      </c>
      <c r="C1927" s="33" t="e">
        <f>VLOOKUP($B1927,大盤與近月台指!$A$4:$I$499,2,FALSE)</f>
        <v>#N/A</v>
      </c>
      <c r="D1927" s="34" t="e">
        <f>VLOOKUP($B1927,大盤與近月台指!$A$4:$I$499,3,FALSE)</f>
        <v>#N/A</v>
      </c>
      <c r="E1927" s="35" t="e">
        <f>VLOOKUP($B1927,大盤與近月台指!$A$4:$I$499,4,FALSE)</f>
        <v>#N/A</v>
      </c>
      <c r="F1927" s="33" t="e">
        <f>VLOOKUP($B1927,大盤與近月台指!$A$4:$I$499,5,FALSE)</f>
        <v>#N/A</v>
      </c>
      <c r="G1927" s="49" t="e">
        <f>VLOOKUP($B1927,三大法人買賣超!$A$4:$I$500,3,FALSE)</f>
        <v>#N/A</v>
      </c>
      <c r="H1927" s="34" t="e">
        <f>VLOOKUP($B1927,三大法人買賣超!$A$4:$I$500,5,FALSE)</f>
        <v>#N/A</v>
      </c>
      <c r="I1927" s="27" t="e">
        <f>VLOOKUP($B1927,三大法人買賣超!$A$4:$I$500,7,FALSE)</f>
        <v>#N/A</v>
      </c>
      <c r="J1927" s="27" t="e">
        <f>VLOOKUP($B1927,三大法人買賣超!$A$4:$I$500,9,FALSE)</f>
        <v>#N/A</v>
      </c>
      <c r="K1927" s="37">
        <f>新台幣匯率美元指數!B1928</f>
        <v>0</v>
      </c>
      <c r="L1927" s="38">
        <f>新台幣匯率美元指數!C1928</f>
        <v>0</v>
      </c>
      <c r="M1927" s="39">
        <f>新台幣匯率美元指數!D1928</f>
        <v>0</v>
      </c>
      <c r="N1927" s="27" t="e">
        <f>VLOOKUP($B1927,外資期貨未平倉口數!$A$4:$M$499,4,FALSE)</f>
        <v>#N/A</v>
      </c>
      <c r="O1927" s="27" t="e">
        <f>VLOOKUP($B1927,外資期貨未平倉口數!$A$4:$M$499,9,FALSE)</f>
        <v>#N/A</v>
      </c>
      <c r="P1927" s="27" t="e">
        <f>VLOOKUP($B1927,外資期貨未平倉口數!$A$4:$M$499,10,FALSE)</f>
        <v>#N/A</v>
      </c>
      <c r="Q1927" s="27" t="e">
        <f>VLOOKUP($B1927,外資期貨未平倉口數!$A$4:$M$499,11,FALSE)</f>
        <v>#N/A</v>
      </c>
      <c r="R1927" s="64" t="e">
        <f>VLOOKUP($B1927,選擇權未平倉餘額!$A$4:$I$500,6,FALSE)</f>
        <v>#N/A</v>
      </c>
      <c r="S1927" s="64" t="e">
        <f>VLOOKUP($B1927,選擇權未平倉餘額!$A$4:$I$500,7,FALSE)</f>
        <v>#N/A</v>
      </c>
      <c r="T1927" s="64" t="e">
        <f>VLOOKUP($B1927,選擇權未平倉餘額!$A$4:$I$500,8,FALSE)</f>
        <v>#N/A</v>
      </c>
      <c r="U1927" s="64" t="e">
        <f>VLOOKUP($B1927,選擇權未平倉餘額!$A$4:$I$500,9,FALSE)</f>
        <v>#N/A</v>
      </c>
      <c r="V1927" s="39" t="e">
        <f>VLOOKUP($B1927,臺指選擇權P_C_Ratios!$A$4:$C$500,3,FALSE)</f>
        <v>#N/A</v>
      </c>
      <c r="W1927" s="41" t="e">
        <f>VLOOKUP($B1927,散戶多空比!$A$6:$L$500,12,FALSE)</f>
        <v>#N/A</v>
      </c>
      <c r="X1927" s="40" t="e">
        <f>VLOOKUP($B1927,期貨大額交易人未沖銷部位!$A$4:$O$499,4,FALSE)</f>
        <v>#N/A</v>
      </c>
      <c r="Y1927" s="40" t="e">
        <f>VLOOKUP($B1927,期貨大額交易人未沖銷部位!$A$4:$O$499,7,FALSE)</f>
        <v>#N/A</v>
      </c>
      <c r="Z1927" s="40" t="e">
        <f>VLOOKUP($B1927,期貨大額交易人未沖銷部位!$A$4:$O$499,10,FALSE)</f>
        <v>#N/A</v>
      </c>
      <c r="AA1927" s="40" t="e">
        <f>VLOOKUP($B1927,期貨大額交易人未沖銷部位!$A$4:$O$499,13,FALSE)</f>
        <v>#N/A</v>
      </c>
      <c r="AB1927" s="40" t="e">
        <f>VLOOKUP($B1927,期貨大額交易人未沖銷部位!$A$4:$O$499,14,FALSE)</f>
        <v>#N/A</v>
      </c>
      <c r="AC1927" s="40" t="e">
        <f>VLOOKUP($B1927,期貨大額交易人未沖銷部位!$A$4:$O$499,15,FALSE)</f>
        <v>#N/A</v>
      </c>
      <c r="AD1927" s="33" t="e">
        <f>VLOOKUP($B1927,三大美股走勢!$A$4:$J$495,4,FALSE)</f>
        <v>#N/A</v>
      </c>
      <c r="AE1927" s="33" t="e">
        <f>VLOOKUP($B1927,三大美股走勢!$A$4:$J$495,7,FALSE)</f>
        <v>#N/A</v>
      </c>
      <c r="AF1927" s="33" t="e">
        <f>VLOOKUP($B1927,三大美股走勢!$A$4:$J$495,10,FALSE)</f>
        <v>#N/A</v>
      </c>
    </row>
    <row r="1928" spans="2:32">
      <c r="B1928" s="32">
        <v>44707</v>
      </c>
      <c r="C1928" s="33" t="e">
        <f>VLOOKUP($B1928,大盤與近月台指!$A$4:$I$499,2,FALSE)</f>
        <v>#N/A</v>
      </c>
      <c r="D1928" s="34" t="e">
        <f>VLOOKUP($B1928,大盤與近月台指!$A$4:$I$499,3,FALSE)</f>
        <v>#N/A</v>
      </c>
      <c r="E1928" s="35" t="e">
        <f>VLOOKUP($B1928,大盤與近月台指!$A$4:$I$499,4,FALSE)</f>
        <v>#N/A</v>
      </c>
      <c r="F1928" s="33" t="e">
        <f>VLOOKUP($B1928,大盤與近月台指!$A$4:$I$499,5,FALSE)</f>
        <v>#N/A</v>
      </c>
      <c r="G1928" s="49" t="e">
        <f>VLOOKUP($B1928,三大法人買賣超!$A$4:$I$500,3,FALSE)</f>
        <v>#N/A</v>
      </c>
      <c r="H1928" s="34" t="e">
        <f>VLOOKUP($B1928,三大法人買賣超!$A$4:$I$500,5,FALSE)</f>
        <v>#N/A</v>
      </c>
      <c r="I1928" s="27" t="e">
        <f>VLOOKUP($B1928,三大法人買賣超!$A$4:$I$500,7,FALSE)</f>
        <v>#N/A</v>
      </c>
      <c r="J1928" s="27" t="e">
        <f>VLOOKUP($B1928,三大法人買賣超!$A$4:$I$500,9,FALSE)</f>
        <v>#N/A</v>
      </c>
      <c r="K1928" s="37">
        <f>新台幣匯率美元指數!B1929</f>
        <v>0</v>
      </c>
      <c r="L1928" s="38">
        <f>新台幣匯率美元指數!C1929</f>
        <v>0</v>
      </c>
      <c r="M1928" s="39">
        <f>新台幣匯率美元指數!D1929</f>
        <v>0</v>
      </c>
      <c r="N1928" s="27" t="e">
        <f>VLOOKUP($B1928,外資期貨未平倉口數!$A$4:$M$499,4,FALSE)</f>
        <v>#N/A</v>
      </c>
      <c r="O1928" s="27" t="e">
        <f>VLOOKUP($B1928,外資期貨未平倉口數!$A$4:$M$499,9,FALSE)</f>
        <v>#N/A</v>
      </c>
      <c r="P1928" s="27" t="e">
        <f>VLOOKUP($B1928,外資期貨未平倉口數!$A$4:$M$499,10,FALSE)</f>
        <v>#N/A</v>
      </c>
      <c r="Q1928" s="27" t="e">
        <f>VLOOKUP($B1928,外資期貨未平倉口數!$A$4:$M$499,11,FALSE)</f>
        <v>#N/A</v>
      </c>
      <c r="R1928" s="64" t="e">
        <f>VLOOKUP($B1928,選擇權未平倉餘額!$A$4:$I$500,6,FALSE)</f>
        <v>#N/A</v>
      </c>
      <c r="S1928" s="64" t="e">
        <f>VLOOKUP($B1928,選擇權未平倉餘額!$A$4:$I$500,7,FALSE)</f>
        <v>#N/A</v>
      </c>
      <c r="T1928" s="64" t="e">
        <f>VLOOKUP($B1928,選擇權未平倉餘額!$A$4:$I$500,8,FALSE)</f>
        <v>#N/A</v>
      </c>
      <c r="U1928" s="64" t="e">
        <f>VLOOKUP($B1928,選擇權未平倉餘額!$A$4:$I$500,9,FALSE)</f>
        <v>#N/A</v>
      </c>
      <c r="V1928" s="39" t="e">
        <f>VLOOKUP($B1928,臺指選擇權P_C_Ratios!$A$4:$C$500,3,FALSE)</f>
        <v>#N/A</v>
      </c>
      <c r="W1928" s="41" t="e">
        <f>VLOOKUP($B1928,散戶多空比!$A$6:$L$500,12,FALSE)</f>
        <v>#N/A</v>
      </c>
      <c r="X1928" s="40" t="e">
        <f>VLOOKUP($B1928,期貨大額交易人未沖銷部位!$A$4:$O$499,4,FALSE)</f>
        <v>#N/A</v>
      </c>
      <c r="Y1928" s="40" t="e">
        <f>VLOOKUP($B1928,期貨大額交易人未沖銷部位!$A$4:$O$499,7,FALSE)</f>
        <v>#N/A</v>
      </c>
      <c r="Z1928" s="40" t="e">
        <f>VLOOKUP($B1928,期貨大額交易人未沖銷部位!$A$4:$O$499,10,FALSE)</f>
        <v>#N/A</v>
      </c>
      <c r="AA1928" s="40" t="e">
        <f>VLOOKUP($B1928,期貨大額交易人未沖銷部位!$A$4:$O$499,13,FALSE)</f>
        <v>#N/A</v>
      </c>
      <c r="AB1928" s="40" t="e">
        <f>VLOOKUP($B1928,期貨大額交易人未沖銷部位!$A$4:$O$499,14,FALSE)</f>
        <v>#N/A</v>
      </c>
      <c r="AC1928" s="40" t="e">
        <f>VLOOKUP($B1928,期貨大額交易人未沖銷部位!$A$4:$O$499,15,FALSE)</f>
        <v>#N/A</v>
      </c>
      <c r="AD1928" s="33" t="e">
        <f>VLOOKUP($B1928,三大美股走勢!$A$4:$J$495,4,FALSE)</f>
        <v>#N/A</v>
      </c>
      <c r="AE1928" s="33" t="e">
        <f>VLOOKUP($B1928,三大美股走勢!$A$4:$J$495,7,FALSE)</f>
        <v>#N/A</v>
      </c>
      <c r="AF1928" s="33" t="e">
        <f>VLOOKUP($B1928,三大美股走勢!$A$4:$J$495,10,FALSE)</f>
        <v>#N/A</v>
      </c>
    </row>
    <row r="1929" spans="2:32">
      <c r="B1929" s="32">
        <v>44708</v>
      </c>
      <c r="C1929" s="33" t="e">
        <f>VLOOKUP($B1929,大盤與近月台指!$A$4:$I$499,2,FALSE)</f>
        <v>#N/A</v>
      </c>
      <c r="D1929" s="34" t="e">
        <f>VLOOKUP($B1929,大盤與近月台指!$A$4:$I$499,3,FALSE)</f>
        <v>#N/A</v>
      </c>
      <c r="E1929" s="35" t="e">
        <f>VLOOKUP($B1929,大盤與近月台指!$A$4:$I$499,4,FALSE)</f>
        <v>#N/A</v>
      </c>
      <c r="F1929" s="33" t="e">
        <f>VLOOKUP($B1929,大盤與近月台指!$A$4:$I$499,5,FALSE)</f>
        <v>#N/A</v>
      </c>
      <c r="G1929" s="49" t="e">
        <f>VLOOKUP($B1929,三大法人買賣超!$A$4:$I$500,3,FALSE)</f>
        <v>#N/A</v>
      </c>
      <c r="H1929" s="34" t="e">
        <f>VLOOKUP($B1929,三大法人買賣超!$A$4:$I$500,5,FALSE)</f>
        <v>#N/A</v>
      </c>
      <c r="I1929" s="27" t="e">
        <f>VLOOKUP($B1929,三大法人買賣超!$A$4:$I$500,7,FALSE)</f>
        <v>#N/A</v>
      </c>
      <c r="J1929" s="27" t="e">
        <f>VLOOKUP($B1929,三大法人買賣超!$A$4:$I$500,9,FALSE)</f>
        <v>#N/A</v>
      </c>
      <c r="K1929" s="37">
        <f>新台幣匯率美元指數!B1930</f>
        <v>0</v>
      </c>
      <c r="L1929" s="38">
        <f>新台幣匯率美元指數!C1930</f>
        <v>0</v>
      </c>
      <c r="M1929" s="39">
        <f>新台幣匯率美元指數!D1930</f>
        <v>0</v>
      </c>
      <c r="N1929" s="27" t="e">
        <f>VLOOKUP($B1929,外資期貨未平倉口數!$A$4:$M$499,4,FALSE)</f>
        <v>#N/A</v>
      </c>
      <c r="O1929" s="27" t="e">
        <f>VLOOKUP($B1929,外資期貨未平倉口數!$A$4:$M$499,9,FALSE)</f>
        <v>#N/A</v>
      </c>
      <c r="P1929" s="27" t="e">
        <f>VLOOKUP($B1929,外資期貨未平倉口數!$A$4:$M$499,10,FALSE)</f>
        <v>#N/A</v>
      </c>
      <c r="Q1929" s="27" t="e">
        <f>VLOOKUP($B1929,外資期貨未平倉口數!$A$4:$M$499,11,FALSE)</f>
        <v>#N/A</v>
      </c>
      <c r="R1929" s="64" t="e">
        <f>VLOOKUP($B1929,選擇權未平倉餘額!$A$4:$I$500,6,FALSE)</f>
        <v>#N/A</v>
      </c>
      <c r="S1929" s="64" t="e">
        <f>VLOOKUP($B1929,選擇權未平倉餘額!$A$4:$I$500,7,FALSE)</f>
        <v>#N/A</v>
      </c>
      <c r="T1929" s="64" t="e">
        <f>VLOOKUP($B1929,選擇權未平倉餘額!$A$4:$I$500,8,FALSE)</f>
        <v>#N/A</v>
      </c>
      <c r="U1929" s="64" t="e">
        <f>VLOOKUP($B1929,選擇權未平倉餘額!$A$4:$I$500,9,FALSE)</f>
        <v>#N/A</v>
      </c>
      <c r="V1929" s="39" t="e">
        <f>VLOOKUP($B1929,臺指選擇權P_C_Ratios!$A$4:$C$500,3,FALSE)</f>
        <v>#N/A</v>
      </c>
      <c r="W1929" s="41" t="e">
        <f>VLOOKUP($B1929,散戶多空比!$A$6:$L$500,12,FALSE)</f>
        <v>#N/A</v>
      </c>
      <c r="X1929" s="40" t="e">
        <f>VLOOKUP($B1929,期貨大額交易人未沖銷部位!$A$4:$O$499,4,FALSE)</f>
        <v>#N/A</v>
      </c>
      <c r="Y1929" s="40" t="e">
        <f>VLOOKUP($B1929,期貨大額交易人未沖銷部位!$A$4:$O$499,7,FALSE)</f>
        <v>#N/A</v>
      </c>
      <c r="Z1929" s="40" t="e">
        <f>VLOOKUP($B1929,期貨大額交易人未沖銷部位!$A$4:$O$499,10,FALSE)</f>
        <v>#N/A</v>
      </c>
      <c r="AA1929" s="40" t="e">
        <f>VLOOKUP($B1929,期貨大額交易人未沖銷部位!$A$4:$O$499,13,FALSE)</f>
        <v>#N/A</v>
      </c>
      <c r="AB1929" s="40" t="e">
        <f>VLOOKUP($B1929,期貨大額交易人未沖銷部位!$A$4:$O$499,14,FALSE)</f>
        <v>#N/A</v>
      </c>
      <c r="AC1929" s="40" t="e">
        <f>VLOOKUP($B1929,期貨大額交易人未沖銷部位!$A$4:$O$499,15,FALSE)</f>
        <v>#N/A</v>
      </c>
      <c r="AD1929" s="33" t="e">
        <f>VLOOKUP($B1929,三大美股走勢!$A$4:$J$495,4,FALSE)</f>
        <v>#N/A</v>
      </c>
      <c r="AE1929" s="33" t="e">
        <f>VLOOKUP($B1929,三大美股走勢!$A$4:$J$495,7,FALSE)</f>
        <v>#N/A</v>
      </c>
      <c r="AF1929" s="33" t="e">
        <f>VLOOKUP($B1929,三大美股走勢!$A$4:$J$495,10,FALSE)</f>
        <v>#N/A</v>
      </c>
    </row>
    <row r="1930" spans="2:32">
      <c r="B1930" s="32">
        <v>44709</v>
      </c>
      <c r="C1930" s="33" t="e">
        <f>VLOOKUP($B1930,大盤與近月台指!$A$4:$I$499,2,FALSE)</f>
        <v>#N/A</v>
      </c>
      <c r="D1930" s="34" t="e">
        <f>VLOOKUP($B1930,大盤與近月台指!$A$4:$I$499,3,FALSE)</f>
        <v>#N/A</v>
      </c>
      <c r="E1930" s="35" t="e">
        <f>VLOOKUP($B1930,大盤與近月台指!$A$4:$I$499,4,FALSE)</f>
        <v>#N/A</v>
      </c>
      <c r="F1930" s="33" t="e">
        <f>VLOOKUP($B1930,大盤與近月台指!$A$4:$I$499,5,FALSE)</f>
        <v>#N/A</v>
      </c>
      <c r="G1930" s="49" t="e">
        <f>VLOOKUP($B1930,三大法人買賣超!$A$4:$I$500,3,FALSE)</f>
        <v>#N/A</v>
      </c>
      <c r="H1930" s="34" t="e">
        <f>VLOOKUP($B1930,三大法人買賣超!$A$4:$I$500,5,FALSE)</f>
        <v>#N/A</v>
      </c>
      <c r="I1930" s="27" t="e">
        <f>VLOOKUP($B1930,三大法人買賣超!$A$4:$I$500,7,FALSE)</f>
        <v>#N/A</v>
      </c>
      <c r="J1930" s="27" t="e">
        <f>VLOOKUP($B1930,三大法人買賣超!$A$4:$I$500,9,FALSE)</f>
        <v>#N/A</v>
      </c>
      <c r="K1930" s="37">
        <f>新台幣匯率美元指數!B1931</f>
        <v>0</v>
      </c>
      <c r="L1930" s="38">
        <f>新台幣匯率美元指數!C1931</f>
        <v>0</v>
      </c>
      <c r="M1930" s="39">
        <f>新台幣匯率美元指數!D1931</f>
        <v>0</v>
      </c>
      <c r="N1930" s="27" t="e">
        <f>VLOOKUP($B1930,外資期貨未平倉口數!$A$4:$M$499,4,FALSE)</f>
        <v>#N/A</v>
      </c>
      <c r="O1930" s="27" t="e">
        <f>VLOOKUP($B1930,外資期貨未平倉口數!$A$4:$M$499,9,FALSE)</f>
        <v>#N/A</v>
      </c>
      <c r="P1930" s="27" t="e">
        <f>VLOOKUP($B1930,外資期貨未平倉口數!$A$4:$M$499,10,FALSE)</f>
        <v>#N/A</v>
      </c>
      <c r="Q1930" s="27" t="e">
        <f>VLOOKUP($B1930,外資期貨未平倉口數!$A$4:$M$499,11,FALSE)</f>
        <v>#N/A</v>
      </c>
      <c r="R1930" s="64" t="e">
        <f>VLOOKUP($B1930,選擇權未平倉餘額!$A$4:$I$500,6,FALSE)</f>
        <v>#N/A</v>
      </c>
      <c r="S1930" s="64" t="e">
        <f>VLOOKUP($B1930,選擇權未平倉餘額!$A$4:$I$500,7,FALSE)</f>
        <v>#N/A</v>
      </c>
      <c r="T1930" s="64" t="e">
        <f>VLOOKUP($B1930,選擇權未平倉餘額!$A$4:$I$500,8,FALSE)</f>
        <v>#N/A</v>
      </c>
      <c r="U1930" s="64" t="e">
        <f>VLOOKUP($B1930,選擇權未平倉餘額!$A$4:$I$500,9,FALSE)</f>
        <v>#N/A</v>
      </c>
      <c r="V1930" s="39" t="e">
        <f>VLOOKUP($B1930,臺指選擇權P_C_Ratios!$A$4:$C$500,3,FALSE)</f>
        <v>#N/A</v>
      </c>
      <c r="W1930" s="41" t="e">
        <f>VLOOKUP($B1930,散戶多空比!$A$6:$L$500,12,FALSE)</f>
        <v>#N/A</v>
      </c>
      <c r="X1930" s="40" t="e">
        <f>VLOOKUP($B1930,期貨大額交易人未沖銷部位!$A$4:$O$499,4,FALSE)</f>
        <v>#N/A</v>
      </c>
      <c r="Y1930" s="40" t="e">
        <f>VLOOKUP($B1930,期貨大額交易人未沖銷部位!$A$4:$O$499,7,FALSE)</f>
        <v>#N/A</v>
      </c>
      <c r="Z1930" s="40" t="e">
        <f>VLOOKUP($B1930,期貨大額交易人未沖銷部位!$A$4:$O$499,10,FALSE)</f>
        <v>#N/A</v>
      </c>
      <c r="AA1930" s="40" t="e">
        <f>VLOOKUP($B1930,期貨大額交易人未沖銷部位!$A$4:$O$499,13,FALSE)</f>
        <v>#N/A</v>
      </c>
      <c r="AB1930" s="40" t="e">
        <f>VLOOKUP($B1930,期貨大額交易人未沖銷部位!$A$4:$O$499,14,FALSE)</f>
        <v>#N/A</v>
      </c>
      <c r="AC1930" s="40" t="e">
        <f>VLOOKUP($B1930,期貨大額交易人未沖銷部位!$A$4:$O$499,15,FALSE)</f>
        <v>#N/A</v>
      </c>
      <c r="AD1930" s="33" t="e">
        <f>VLOOKUP($B1930,三大美股走勢!$A$4:$J$495,4,FALSE)</f>
        <v>#N/A</v>
      </c>
      <c r="AE1930" s="33" t="e">
        <f>VLOOKUP($B1930,三大美股走勢!$A$4:$J$495,7,FALSE)</f>
        <v>#N/A</v>
      </c>
      <c r="AF1930" s="33" t="e">
        <f>VLOOKUP($B1930,三大美股走勢!$A$4:$J$495,10,FALSE)</f>
        <v>#N/A</v>
      </c>
    </row>
    <row r="1931" spans="2:32">
      <c r="B1931" s="32">
        <v>44710</v>
      </c>
      <c r="C1931" s="33" t="e">
        <f>VLOOKUP($B1931,大盤與近月台指!$A$4:$I$499,2,FALSE)</f>
        <v>#N/A</v>
      </c>
      <c r="D1931" s="34" t="e">
        <f>VLOOKUP($B1931,大盤與近月台指!$A$4:$I$499,3,FALSE)</f>
        <v>#N/A</v>
      </c>
      <c r="E1931" s="35" t="e">
        <f>VLOOKUP($B1931,大盤與近月台指!$A$4:$I$499,4,FALSE)</f>
        <v>#N/A</v>
      </c>
      <c r="F1931" s="33" t="e">
        <f>VLOOKUP($B1931,大盤與近月台指!$A$4:$I$499,5,FALSE)</f>
        <v>#N/A</v>
      </c>
      <c r="G1931" s="49" t="e">
        <f>VLOOKUP($B1931,三大法人買賣超!$A$4:$I$500,3,FALSE)</f>
        <v>#N/A</v>
      </c>
      <c r="H1931" s="34" t="e">
        <f>VLOOKUP($B1931,三大法人買賣超!$A$4:$I$500,5,FALSE)</f>
        <v>#N/A</v>
      </c>
      <c r="I1931" s="27" t="e">
        <f>VLOOKUP($B1931,三大法人買賣超!$A$4:$I$500,7,FALSE)</f>
        <v>#N/A</v>
      </c>
      <c r="J1931" s="27" t="e">
        <f>VLOOKUP($B1931,三大法人買賣超!$A$4:$I$500,9,FALSE)</f>
        <v>#N/A</v>
      </c>
      <c r="K1931" s="37">
        <f>新台幣匯率美元指數!B1932</f>
        <v>0</v>
      </c>
      <c r="L1931" s="38">
        <f>新台幣匯率美元指數!C1932</f>
        <v>0</v>
      </c>
      <c r="M1931" s="39">
        <f>新台幣匯率美元指數!D1932</f>
        <v>0</v>
      </c>
      <c r="N1931" s="27" t="e">
        <f>VLOOKUP($B1931,外資期貨未平倉口數!$A$4:$M$499,4,FALSE)</f>
        <v>#N/A</v>
      </c>
      <c r="O1931" s="27" t="e">
        <f>VLOOKUP($B1931,外資期貨未平倉口數!$A$4:$M$499,9,FALSE)</f>
        <v>#N/A</v>
      </c>
      <c r="P1931" s="27" t="e">
        <f>VLOOKUP($B1931,外資期貨未平倉口數!$A$4:$M$499,10,FALSE)</f>
        <v>#N/A</v>
      </c>
      <c r="Q1931" s="27" t="e">
        <f>VLOOKUP($B1931,外資期貨未平倉口數!$A$4:$M$499,11,FALSE)</f>
        <v>#N/A</v>
      </c>
      <c r="R1931" s="64" t="e">
        <f>VLOOKUP($B1931,選擇權未平倉餘額!$A$4:$I$500,6,FALSE)</f>
        <v>#N/A</v>
      </c>
      <c r="S1931" s="64" t="e">
        <f>VLOOKUP($B1931,選擇權未平倉餘額!$A$4:$I$500,7,FALSE)</f>
        <v>#N/A</v>
      </c>
      <c r="T1931" s="64" t="e">
        <f>VLOOKUP($B1931,選擇權未平倉餘額!$A$4:$I$500,8,FALSE)</f>
        <v>#N/A</v>
      </c>
      <c r="U1931" s="64" t="e">
        <f>VLOOKUP($B1931,選擇權未平倉餘額!$A$4:$I$500,9,FALSE)</f>
        <v>#N/A</v>
      </c>
      <c r="V1931" s="39" t="e">
        <f>VLOOKUP($B1931,臺指選擇權P_C_Ratios!$A$4:$C$500,3,FALSE)</f>
        <v>#N/A</v>
      </c>
      <c r="W1931" s="41" t="e">
        <f>VLOOKUP($B1931,散戶多空比!$A$6:$L$500,12,FALSE)</f>
        <v>#N/A</v>
      </c>
      <c r="X1931" s="40" t="e">
        <f>VLOOKUP($B1931,期貨大額交易人未沖銷部位!$A$4:$O$499,4,FALSE)</f>
        <v>#N/A</v>
      </c>
      <c r="Y1931" s="40" t="e">
        <f>VLOOKUP($B1931,期貨大額交易人未沖銷部位!$A$4:$O$499,7,FALSE)</f>
        <v>#N/A</v>
      </c>
      <c r="Z1931" s="40" t="e">
        <f>VLOOKUP($B1931,期貨大額交易人未沖銷部位!$A$4:$O$499,10,FALSE)</f>
        <v>#N/A</v>
      </c>
      <c r="AA1931" s="40" t="e">
        <f>VLOOKUP($B1931,期貨大額交易人未沖銷部位!$A$4:$O$499,13,FALSE)</f>
        <v>#N/A</v>
      </c>
      <c r="AB1931" s="40" t="e">
        <f>VLOOKUP($B1931,期貨大額交易人未沖銷部位!$A$4:$O$499,14,FALSE)</f>
        <v>#N/A</v>
      </c>
      <c r="AC1931" s="40" t="e">
        <f>VLOOKUP($B1931,期貨大額交易人未沖銷部位!$A$4:$O$499,15,FALSE)</f>
        <v>#N/A</v>
      </c>
      <c r="AD1931" s="33" t="e">
        <f>VLOOKUP($B1931,三大美股走勢!$A$4:$J$495,4,FALSE)</f>
        <v>#N/A</v>
      </c>
      <c r="AE1931" s="33" t="e">
        <f>VLOOKUP($B1931,三大美股走勢!$A$4:$J$495,7,FALSE)</f>
        <v>#N/A</v>
      </c>
      <c r="AF1931" s="33" t="e">
        <f>VLOOKUP($B1931,三大美股走勢!$A$4:$J$495,10,FALSE)</f>
        <v>#N/A</v>
      </c>
    </row>
    <row r="1932" spans="2:32">
      <c r="B1932" s="32">
        <v>44711</v>
      </c>
      <c r="C1932" s="33" t="e">
        <f>VLOOKUP($B1932,大盤與近月台指!$A$4:$I$499,2,FALSE)</f>
        <v>#N/A</v>
      </c>
      <c r="D1932" s="34" t="e">
        <f>VLOOKUP($B1932,大盤與近月台指!$A$4:$I$499,3,FALSE)</f>
        <v>#N/A</v>
      </c>
      <c r="E1932" s="35" t="e">
        <f>VLOOKUP($B1932,大盤與近月台指!$A$4:$I$499,4,FALSE)</f>
        <v>#N/A</v>
      </c>
      <c r="F1932" s="33" t="e">
        <f>VLOOKUP($B1932,大盤與近月台指!$A$4:$I$499,5,FALSE)</f>
        <v>#N/A</v>
      </c>
      <c r="G1932" s="49" t="e">
        <f>VLOOKUP($B1932,三大法人買賣超!$A$4:$I$500,3,FALSE)</f>
        <v>#N/A</v>
      </c>
      <c r="H1932" s="34" t="e">
        <f>VLOOKUP($B1932,三大法人買賣超!$A$4:$I$500,5,FALSE)</f>
        <v>#N/A</v>
      </c>
      <c r="I1932" s="27" t="e">
        <f>VLOOKUP($B1932,三大法人買賣超!$A$4:$I$500,7,FALSE)</f>
        <v>#N/A</v>
      </c>
      <c r="J1932" s="27" t="e">
        <f>VLOOKUP($B1932,三大法人買賣超!$A$4:$I$500,9,FALSE)</f>
        <v>#N/A</v>
      </c>
      <c r="K1932" s="37">
        <f>新台幣匯率美元指數!B1933</f>
        <v>0</v>
      </c>
      <c r="L1932" s="38">
        <f>新台幣匯率美元指數!C1933</f>
        <v>0</v>
      </c>
      <c r="M1932" s="39">
        <f>新台幣匯率美元指數!D1933</f>
        <v>0</v>
      </c>
      <c r="N1932" s="27" t="e">
        <f>VLOOKUP($B1932,外資期貨未平倉口數!$A$4:$M$499,4,FALSE)</f>
        <v>#N/A</v>
      </c>
      <c r="O1932" s="27" t="e">
        <f>VLOOKUP($B1932,外資期貨未平倉口數!$A$4:$M$499,9,FALSE)</f>
        <v>#N/A</v>
      </c>
      <c r="P1932" s="27" t="e">
        <f>VLOOKUP($B1932,外資期貨未平倉口數!$A$4:$M$499,10,FALSE)</f>
        <v>#N/A</v>
      </c>
      <c r="Q1932" s="27" t="e">
        <f>VLOOKUP($B1932,外資期貨未平倉口數!$A$4:$M$499,11,FALSE)</f>
        <v>#N/A</v>
      </c>
      <c r="R1932" s="64" t="e">
        <f>VLOOKUP($B1932,選擇權未平倉餘額!$A$4:$I$500,6,FALSE)</f>
        <v>#N/A</v>
      </c>
      <c r="S1932" s="64" t="e">
        <f>VLOOKUP($B1932,選擇權未平倉餘額!$A$4:$I$500,7,FALSE)</f>
        <v>#N/A</v>
      </c>
      <c r="T1932" s="64" t="e">
        <f>VLOOKUP($B1932,選擇權未平倉餘額!$A$4:$I$500,8,FALSE)</f>
        <v>#N/A</v>
      </c>
      <c r="U1932" s="64" t="e">
        <f>VLOOKUP($B1932,選擇權未平倉餘額!$A$4:$I$500,9,FALSE)</f>
        <v>#N/A</v>
      </c>
      <c r="V1932" s="39" t="e">
        <f>VLOOKUP($B1932,臺指選擇權P_C_Ratios!$A$4:$C$500,3,FALSE)</f>
        <v>#N/A</v>
      </c>
      <c r="W1932" s="41" t="e">
        <f>VLOOKUP($B1932,散戶多空比!$A$6:$L$500,12,FALSE)</f>
        <v>#N/A</v>
      </c>
      <c r="X1932" s="40" t="e">
        <f>VLOOKUP($B1932,期貨大額交易人未沖銷部位!$A$4:$O$499,4,FALSE)</f>
        <v>#N/A</v>
      </c>
      <c r="Y1932" s="40" t="e">
        <f>VLOOKUP($B1932,期貨大額交易人未沖銷部位!$A$4:$O$499,7,FALSE)</f>
        <v>#N/A</v>
      </c>
      <c r="Z1932" s="40" t="e">
        <f>VLOOKUP($B1932,期貨大額交易人未沖銷部位!$A$4:$O$499,10,FALSE)</f>
        <v>#N/A</v>
      </c>
      <c r="AA1932" s="40" t="e">
        <f>VLOOKUP($B1932,期貨大額交易人未沖銷部位!$A$4:$O$499,13,FALSE)</f>
        <v>#N/A</v>
      </c>
      <c r="AB1932" s="40" t="e">
        <f>VLOOKUP($B1932,期貨大額交易人未沖銷部位!$A$4:$O$499,14,FALSE)</f>
        <v>#N/A</v>
      </c>
      <c r="AC1932" s="40" t="e">
        <f>VLOOKUP($B1932,期貨大額交易人未沖銷部位!$A$4:$O$499,15,FALSE)</f>
        <v>#N/A</v>
      </c>
      <c r="AD1932" s="33" t="e">
        <f>VLOOKUP($B1932,三大美股走勢!$A$4:$J$495,4,FALSE)</f>
        <v>#N/A</v>
      </c>
      <c r="AE1932" s="33" t="e">
        <f>VLOOKUP($B1932,三大美股走勢!$A$4:$J$495,7,FALSE)</f>
        <v>#N/A</v>
      </c>
      <c r="AF1932" s="33" t="e">
        <f>VLOOKUP($B1932,三大美股走勢!$A$4:$J$495,10,FALSE)</f>
        <v>#N/A</v>
      </c>
    </row>
    <row r="1933" spans="2:32">
      <c r="B1933" s="32">
        <v>44712</v>
      </c>
      <c r="C1933" s="33" t="e">
        <f>VLOOKUP($B1933,大盤與近月台指!$A$4:$I$499,2,FALSE)</f>
        <v>#N/A</v>
      </c>
      <c r="D1933" s="34" t="e">
        <f>VLOOKUP($B1933,大盤與近月台指!$A$4:$I$499,3,FALSE)</f>
        <v>#N/A</v>
      </c>
      <c r="E1933" s="35" t="e">
        <f>VLOOKUP($B1933,大盤與近月台指!$A$4:$I$499,4,FALSE)</f>
        <v>#N/A</v>
      </c>
      <c r="F1933" s="33" t="e">
        <f>VLOOKUP($B1933,大盤與近月台指!$A$4:$I$499,5,FALSE)</f>
        <v>#N/A</v>
      </c>
      <c r="G1933" s="49" t="e">
        <f>VLOOKUP($B1933,三大法人買賣超!$A$4:$I$500,3,FALSE)</f>
        <v>#N/A</v>
      </c>
      <c r="H1933" s="34" t="e">
        <f>VLOOKUP($B1933,三大法人買賣超!$A$4:$I$500,5,FALSE)</f>
        <v>#N/A</v>
      </c>
      <c r="I1933" s="27" t="e">
        <f>VLOOKUP($B1933,三大法人買賣超!$A$4:$I$500,7,FALSE)</f>
        <v>#N/A</v>
      </c>
      <c r="J1933" s="27" t="e">
        <f>VLOOKUP($B1933,三大法人買賣超!$A$4:$I$500,9,FALSE)</f>
        <v>#N/A</v>
      </c>
      <c r="K1933" s="37">
        <f>新台幣匯率美元指數!B1934</f>
        <v>0</v>
      </c>
      <c r="L1933" s="38">
        <f>新台幣匯率美元指數!C1934</f>
        <v>0</v>
      </c>
      <c r="M1933" s="39">
        <f>新台幣匯率美元指數!D1934</f>
        <v>0</v>
      </c>
      <c r="N1933" s="27" t="e">
        <f>VLOOKUP($B1933,外資期貨未平倉口數!$A$4:$M$499,4,FALSE)</f>
        <v>#N/A</v>
      </c>
      <c r="O1933" s="27" t="e">
        <f>VLOOKUP($B1933,外資期貨未平倉口數!$A$4:$M$499,9,FALSE)</f>
        <v>#N/A</v>
      </c>
      <c r="P1933" s="27" t="e">
        <f>VLOOKUP($B1933,外資期貨未平倉口數!$A$4:$M$499,10,FALSE)</f>
        <v>#N/A</v>
      </c>
      <c r="Q1933" s="27" t="e">
        <f>VLOOKUP($B1933,外資期貨未平倉口數!$A$4:$M$499,11,FALSE)</f>
        <v>#N/A</v>
      </c>
      <c r="R1933" s="64" t="e">
        <f>VLOOKUP($B1933,選擇權未平倉餘額!$A$4:$I$500,6,FALSE)</f>
        <v>#N/A</v>
      </c>
      <c r="S1933" s="64" t="e">
        <f>VLOOKUP($B1933,選擇權未平倉餘額!$A$4:$I$500,7,FALSE)</f>
        <v>#N/A</v>
      </c>
      <c r="T1933" s="64" t="e">
        <f>VLOOKUP($B1933,選擇權未平倉餘額!$A$4:$I$500,8,FALSE)</f>
        <v>#N/A</v>
      </c>
      <c r="U1933" s="64" t="e">
        <f>VLOOKUP($B1933,選擇權未平倉餘額!$A$4:$I$500,9,FALSE)</f>
        <v>#N/A</v>
      </c>
      <c r="V1933" s="39" t="e">
        <f>VLOOKUP($B1933,臺指選擇權P_C_Ratios!$A$4:$C$500,3,FALSE)</f>
        <v>#N/A</v>
      </c>
      <c r="W1933" s="41" t="e">
        <f>VLOOKUP($B1933,散戶多空比!$A$6:$L$500,12,FALSE)</f>
        <v>#N/A</v>
      </c>
      <c r="X1933" s="40" t="e">
        <f>VLOOKUP($B1933,期貨大額交易人未沖銷部位!$A$4:$O$499,4,FALSE)</f>
        <v>#N/A</v>
      </c>
      <c r="Y1933" s="40" t="e">
        <f>VLOOKUP($B1933,期貨大額交易人未沖銷部位!$A$4:$O$499,7,FALSE)</f>
        <v>#N/A</v>
      </c>
      <c r="Z1933" s="40" t="e">
        <f>VLOOKUP($B1933,期貨大額交易人未沖銷部位!$A$4:$O$499,10,FALSE)</f>
        <v>#N/A</v>
      </c>
      <c r="AA1933" s="40" t="e">
        <f>VLOOKUP($B1933,期貨大額交易人未沖銷部位!$A$4:$O$499,13,FALSE)</f>
        <v>#N/A</v>
      </c>
      <c r="AB1933" s="40" t="e">
        <f>VLOOKUP($B1933,期貨大額交易人未沖銷部位!$A$4:$O$499,14,FALSE)</f>
        <v>#N/A</v>
      </c>
      <c r="AC1933" s="40" t="e">
        <f>VLOOKUP($B1933,期貨大額交易人未沖銷部位!$A$4:$O$499,15,FALSE)</f>
        <v>#N/A</v>
      </c>
      <c r="AD1933" s="33" t="e">
        <f>VLOOKUP($B1933,三大美股走勢!$A$4:$J$495,4,FALSE)</f>
        <v>#N/A</v>
      </c>
      <c r="AE1933" s="33" t="e">
        <f>VLOOKUP($B1933,三大美股走勢!$A$4:$J$495,7,FALSE)</f>
        <v>#N/A</v>
      </c>
      <c r="AF1933" s="33" t="e">
        <f>VLOOKUP($B1933,三大美股走勢!$A$4:$J$495,10,FALSE)</f>
        <v>#N/A</v>
      </c>
    </row>
    <row r="1934" spans="2:32">
      <c r="B1934" s="32">
        <v>44713</v>
      </c>
      <c r="C1934" s="33" t="e">
        <f>VLOOKUP($B1934,大盤與近月台指!$A$4:$I$499,2,FALSE)</f>
        <v>#N/A</v>
      </c>
      <c r="D1934" s="34" t="e">
        <f>VLOOKUP($B1934,大盤與近月台指!$A$4:$I$499,3,FALSE)</f>
        <v>#N/A</v>
      </c>
      <c r="E1934" s="35" t="e">
        <f>VLOOKUP($B1934,大盤與近月台指!$A$4:$I$499,4,FALSE)</f>
        <v>#N/A</v>
      </c>
      <c r="F1934" s="33" t="e">
        <f>VLOOKUP($B1934,大盤與近月台指!$A$4:$I$499,5,FALSE)</f>
        <v>#N/A</v>
      </c>
      <c r="G1934" s="49" t="e">
        <f>VLOOKUP($B1934,三大法人買賣超!$A$4:$I$500,3,FALSE)</f>
        <v>#N/A</v>
      </c>
      <c r="H1934" s="34" t="e">
        <f>VLOOKUP($B1934,三大法人買賣超!$A$4:$I$500,5,FALSE)</f>
        <v>#N/A</v>
      </c>
      <c r="I1934" s="27" t="e">
        <f>VLOOKUP($B1934,三大法人買賣超!$A$4:$I$500,7,FALSE)</f>
        <v>#N/A</v>
      </c>
      <c r="J1934" s="27" t="e">
        <f>VLOOKUP($B1934,三大法人買賣超!$A$4:$I$500,9,FALSE)</f>
        <v>#N/A</v>
      </c>
      <c r="K1934" s="37">
        <f>新台幣匯率美元指數!B1935</f>
        <v>0</v>
      </c>
      <c r="L1934" s="38">
        <f>新台幣匯率美元指數!C1935</f>
        <v>0</v>
      </c>
      <c r="M1934" s="39">
        <f>新台幣匯率美元指數!D1935</f>
        <v>0</v>
      </c>
      <c r="N1934" s="27" t="e">
        <f>VLOOKUP($B1934,外資期貨未平倉口數!$A$4:$M$499,4,FALSE)</f>
        <v>#N/A</v>
      </c>
      <c r="O1934" s="27" t="e">
        <f>VLOOKUP($B1934,外資期貨未平倉口數!$A$4:$M$499,9,FALSE)</f>
        <v>#N/A</v>
      </c>
      <c r="P1934" s="27" t="e">
        <f>VLOOKUP($B1934,外資期貨未平倉口數!$A$4:$M$499,10,FALSE)</f>
        <v>#N/A</v>
      </c>
      <c r="Q1934" s="27" t="e">
        <f>VLOOKUP($B1934,外資期貨未平倉口數!$A$4:$M$499,11,FALSE)</f>
        <v>#N/A</v>
      </c>
      <c r="R1934" s="64" t="e">
        <f>VLOOKUP($B1934,選擇權未平倉餘額!$A$4:$I$500,6,FALSE)</f>
        <v>#N/A</v>
      </c>
      <c r="S1934" s="64" t="e">
        <f>VLOOKUP($B1934,選擇權未平倉餘額!$A$4:$I$500,7,FALSE)</f>
        <v>#N/A</v>
      </c>
      <c r="T1934" s="64" t="e">
        <f>VLOOKUP($B1934,選擇權未平倉餘額!$A$4:$I$500,8,FALSE)</f>
        <v>#N/A</v>
      </c>
      <c r="U1934" s="64" t="e">
        <f>VLOOKUP($B1934,選擇權未平倉餘額!$A$4:$I$500,9,FALSE)</f>
        <v>#N/A</v>
      </c>
      <c r="V1934" s="39" t="e">
        <f>VLOOKUP($B1934,臺指選擇權P_C_Ratios!$A$4:$C$500,3,FALSE)</f>
        <v>#N/A</v>
      </c>
      <c r="W1934" s="41" t="e">
        <f>VLOOKUP($B1934,散戶多空比!$A$6:$L$500,12,FALSE)</f>
        <v>#N/A</v>
      </c>
      <c r="X1934" s="40" t="e">
        <f>VLOOKUP($B1934,期貨大額交易人未沖銷部位!$A$4:$O$499,4,FALSE)</f>
        <v>#N/A</v>
      </c>
      <c r="Y1934" s="40" t="e">
        <f>VLOOKUP($B1934,期貨大額交易人未沖銷部位!$A$4:$O$499,7,FALSE)</f>
        <v>#N/A</v>
      </c>
      <c r="Z1934" s="40" t="e">
        <f>VLOOKUP($B1934,期貨大額交易人未沖銷部位!$A$4:$O$499,10,FALSE)</f>
        <v>#N/A</v>
      </c>
      <c r="AA1934" s="40" t="e">
        <f>VLOOKUP($B1934,期貨大額交易人未沖銷部位!$A$4:$O$499,13,FALSE)</f>
        <v>#N/A</v>
      </c>
      <c r="AB1934" s="40" t="e">
        <f>VLOOKUP($B1934,期貨大額交易人未沖銷部位!$A$4:$O$499,14,FALSE)</f>
        <v>#N/A</v>
      </c>
      <c r="AC1934" s="40" t="e">
        <f>VLOOKUP($B1934,期貨大額交易人未沖銷部位!$A$4:$O$499,15,FALSE)</f>
        <v>#N/A</v>
      </c>
      <c r="AD1934" s="33" t="e">
        <f>VLOOKUP($B1934,三大美股走勢!$A$4:$J$495,4,FALSE)</f>
        <v>#N/A</v>
      </c>
      <c r="AE1934" s="33" t="e">
        <f>VLOOKUP($B1934,三大美股走勢!$A$4:$J$495,7,FALSE)</f>
        <v>#N/A</v>
      </c>
      <c r="AF1934" s="33" t="e">
        <f>VLOOKUP($B1934,三大美股走勢!$A$4:$J$495,10,FALSE)</f>
        <v>#N/A</v>
      </c>
    </row>
    <row r="1935" spans="2:32">
      <c r="B1935" s="32">
        <v>44714</v>
      </c>
      <c r="C1935" s="33" t="e">
        <f>VLOOKUP($B1935,大盤與近月台指!$A$4:$I$499,2,FALSE)</f>
        <v>#N/A</v>
      </c>
      <c r="D1935" s="34" t="e">
        <f>VLOOKUP($B1935,大盤與近月台指!$A$4:$I$499,3,FALSE)</f>
        <v>#N/A</v>
      </c>
      <c r="E1935" s="35" t="e">
        <f>VLOOKUP($B1935,大盤與近月台指!$A$4:$I$499,4,FALSE)</f>
        <v>#N/A</v>
      </c>
      <c r="F1935" s="33" t="e">
        <f>VLOOKUP($B1935,大盤與近月台指!$A$4:$I$499,5,FALSE)</f>
        <v>#N/A</v>
      </c>
      <c r="G1935" s="49" t="e">
        <f>VLOOKUP($B1935,三大法人買賣超!$A$4:$I$500,3,FALSE)</f>
        <v>#N/A</v>
      </c>
      <c r="H1935" s="34" t="e">
        <f>VLOOKUP($B1935,三大法人買賣超!$A$4:$I$500,5,FALSE)</f>
        <v>#N/A</v>
      </c>
      <c r="I1935" s="27" t="e">
        <f>VLOOKUP($B1935,三大法人買賣超!$A$4:$I$500,7,FALSE)</f>
        <v>#N/A</v>
      </c>
      <c r="J1935" s="27" t="e">
        <f>VLOOKUP($B1935,三大法人買賣超!$A$4:$I$500,9,FALSE)</f>
        <v>#N/A</v>
      </c>
      <c r="K1935" s="37">
        <f>新台幣匯率美元指數!B1936</f>
        <v>0</v>
      </c>
      <c r="L1935" s="38">
        <f>新台幣匯率美元指數!C1936</f>
        <v>0</v>
      </c>
      <c r="M1935" s="39">
        <f>新台幣匯率美元指數!D1936</f>
        <v>0</v>
      </c>
      <c r="N1935" s="27" t="e">
        <f>VLOOKUP($B1935,外資期貨未平倉口數!$A$4:$M$499,4,FALSE)</f>
        <v>#N/A</v>
      </c>
      <c r="O1935" s="27" t="e">
        <f>VLOOKUP($B1935,外資期貨未平倉口數!$A$4:$M$499,9,FALSE)</f>
        <v>#N/A</v>
      </c>
      <c r="P1935" s="27" t="e">
        <f>VLOOKUP($B1935,外資期貨未平倉口數!$A$4:$M$499,10,FALSE)</f>
        <v>#N/A</v>
      </c>
      <c r="Q1935" s="27" t="e">
        <f>VLOOKUP($B1935,外資期貨未平倉口數!$A$4:$M$499,11,FALSE)</f>
        <v>#N/A</v>
      </c>
      <c r="R1935" s="64" t="e">
        <f>VLOOKUP($B1935,選擇權未平倉餘額!$A$4:$I$500,6,FALSE)</f>
        <v>#N/A</v>
      </c>
      <c r="S1935" s="64" t="e">
        <f>VLOOKUP($B1935,選擇權未平倉餘額!$A$4:$I$500,7,FALSE)</f>
        <v>#N/A</v>
      </c>
      <c r="T1935" s="64" t="e">
        <f>VLOOKUP($B1935,選擇權未平倉餘額!$A$4:$I$500,8,FALSE)</f>
        <v>#N/A</v>
      </c>
      <c r="U1935" s="64" t="e">
        <f>VLOOKUP($B1935,選擇權未平倉餘額!$A$4:$I$500,9,FALSE)</f>
        <v>#N/A</v>
      </c>
      <c r="V1935" s="39" t="e">
        <f>VLOOKUP($B1935,臺指選擇權P_C_Ratios!$A$4:$C$500,3,FALSE)</f>
        <v>#N/A</v>
      </c>
      <c r="W1935" s="41" t="e">
        <f>VLOOKUP($B1935,散戶多空比!$A$6:$L$500,12,FALSE)</f>
        <v>#N/A</v>
      </c>
      <c r="X1935" s="40" t="e">
        <f>VLOOKUP($B1935,期貨大額交易人未沖銷部位!$A$4:$O$499,4,FALSE)</f>
        <v>#N/A</v>
      </c>
      <c r="Y1935" s="40" t="e">
        <f>VLOOKUP($B1935,期貨大額交易人未沖銷部位!$A$4:$O$499,7,FALSE)</f>
        <v>#N/A</v>
      </c>
      <c r="Z1935" s="40" t="e">
        <f>VLOOKUP($B1935,期貨大額交易人未沖銷部位!$A$4:$O$499,10,FALSE)</f>
        <v>#N/A</v>
      </c>
      <c r="AA1935" s="40" t="e">
        <f>VLOOKUP($B1935,期貨大額交易人未沖銷部位!$A$4:$O$499,13,FALSE)</f>
        <v>#N/A</v>
      </c>
      <c r="AB1935" s="40" t="e">
        <f>VLOOKUP($B1935,期貨大額交易人未沖銷部位!$A$4:$O$499,14,FALSE)</f>
        <v>#N/A</v>
      </c>
      <c r="AC1935" s="40" t="e">
        <f>VLOOKUP($B1935,期貨大額交易人未沖銷部位!$A$4:$O$499,15,FALSE)</f>
        <v>#N/A</v>
      </c>
      <c r="AD1935" s="33" t="e">
        <f>VLOOKUP($B1935,三大美股走勢!$A$4:$J$495,4,FALSE)</f>
        <v>#N/A</v>
      </c>
      <c r="AE1935" s="33" t="e">
        <f>VLOOKUP($B1935,三大美股走勢!$A$4:$J$495,7,FALSE)</f>
        <v>#N/A</v>
      </c>
      <c r="AF1935" s="33" t="e">
        <f>VLOOKUP($B1935,三大美股走勢!$A$4:$J$495,10,FALSE)</f>
        <v>#N/A</v>
      </c>
    </row>
    <row r="1936" spans="2:32">
      <c r="B1936" s="32">
        <v>44715</v>
      </c>
      <c r="C1936" s="33" t="e">
        <f>VLOOKUP($B1936,大盤與近月台指!$A$4:$I$499,2,FALSE)</f>
        <v>#N/A</v>
      </c>
      <c r="D1936" s="34" t="e">
        <f>VLOOKUP($B1936,大盤與近月台指!$A$4:$I$499,3,FALSE)</f>
        <v>#N/A</v>
      </c>
      <c r="E1936" s="35" t="e">
        <f>VLOOKUP($B1936,大盤與近月台指!$A$4:$I$499,4,FALSE)</f>
        <v>#N/A</v>
      </c>
      <c r="F1936" s="33" t="e">
        <f>VLOOKUP($B1936,大盤與近月台指!$A$4:$I$499,5,FALSE)</f>
        <v>#N/A</v>
      </c>
      <c r="G1936" s="49" t="e">
        <f>VLOOKUP($B1936,三大法人買賣超!$A$4:$I$500,3,FALSE)</f>
        <v>#N/A</v>
      </c>
      <c r="H1936" s="34" t="e">
        <f>VLOOKUP($B1936,三大法人買賣超!$A$4:$I$500,5,FALSE)</f>
        <v>#N/A</v>
      </c>
      <c r="I1936" s="27" t="e">
        <f>VLOOKUP($B1936,三大法人買賣超!$A$4:$I$500,7,FALSE)</f>
        <v>#N/A</v>
      </c>
      <c r="J1936" s="27" t="e">
        <f>VLOOKUP($B1936,三大法人買賣超!$A$4:$I$500,9,FALSE)</f>
        <v>#N/A</v>
      </c>
      <c r="K1936" s="37">
        <f>新台幣匯率美元指數!B1937</f>
        <v>0</v>
      </c>
      <c r="L1936" s="38">
        <f>新台幣匯率美元指數!C1937</f>
        <v>0</v>
      </c>
      <c r="M1936" s="39">
        <f>新台幣匯率美元指數!D1937</f>
        <v>0</v>
      </c>
      <c r="N1936" s="27" t="e">
        <f>VLOOKUP($B1936,外資期貨未平倉口數!$A$4:$M$499,4,FALSE)</f>
        <v>#N/A</v>
      </c>
      <c r="O1936" s="27" t="e">
        <f>VLOOKUP($B1936,外資期貨未平倉口數!$A$4:$M$499,9,FALSE)</f>
        <v>#N/A</v>
      </c>
      <c r="P1936" s="27" t="e">
        <f>VLOOKUP($B1936,外資期貨未平倉口數!$A$4:$M$499,10,FALSE)</f>
        <v>#N/A</v>
      </c>
      <c r="Q1936" s="27" t="e">
        <f>VLOOKUP($B1936,外資期貨未平倉口數!$A$4:$M$499,11,FALSE)</f>
        <v>#N/A</v>
      </c>
      <c r="R1936" s="64" t="e">
        <f>VLOOKUP($B1936,選擇權未平倉餘額!$A$4:$I$500,6,FALSE)</f>
        <v>#N/A</v>
      </c>
      <c r="S1936" s="64" t="e">
        <f>VLOOKUP($B1936,選擇權未平倉餘額!$A$4:$I$500,7,FALSE)</f>
        <v>#N/A</v>
      </c>
      <c r="T1936" s="64" t="e">
        <f>VLOOKUP($B1936,選擇權未平倉餘額!$A$4:$I$500,8,FALSE)</f>
        <v>#N/A</v>
      </c>
      <c r="U1936" s="64" t="e">
        <f>VLOOKUP($B1936,選擇權未平倉餘額!$A$4:$I$500,9,FALSE)</f>
        <v>#N/A</v>
      </c>
      <c r="V1936" s="39" t="e">
        <f>VLOOKUP($B1936,臺指選擇權P_C_Ratios!$A$4:$C$500,3,FALSE)</f>
        <v>#N/A</v>
      </c>
      <c r="W1936" s="41" t="e">
        <f>VLOOKUP($B1936,散戶多空比!$A$6:$L$500,12,FALSE)</f>
        <v>#N/A</v>
      </c>
      <c r="X1936" s="40" t="e">
        <f>VLOOKUP($B1936,期貨大額交易人未沖銷部位!$A$4:$O$499,4,FALSE)</f>
        <v>#N/A</v>
      </c>
      <c r="Y1936" s="40" t="e">
        <f>VLOOKUP($B1936,期貨大額交易人未沖銷部位!$A$4:$O$499,7,FALSE)</f>
        <v>#N/A</v>
      </c>
      <c r="Z1936" s="40" t="e">
        <f>VLOOKUP($B1936,期貨大額交易人未沖銷部位!$A$4:$O$499,10,FALSE)</f>
        <v>#N/A</v>
      </c>
      <c r="AA1936" s="40" t="e">
        <f>VLOOKUP($B1936,期貨大額交易人未沖銷部位!$A$4:$O$499,13,FALSE)</f>
        <v>#N/A</v>
      </c>
      <c r="AB1936" s="40" t="e">
        <f>VLOOKUP($B1936,期貨大額交易人未沖銷部位!$A$4:$O$499,14,FALSE)</f>
        <v>#N/A</v>
      </c>
      <c r="AC1936" s="40" t="e">
        <f>VLOOKUP($B1936,期貨大額交易人未沖銷部位!$A$4:$O$499,15,FALSE)</f>
        <v>#N/A</v>
      </c>
      <c r="AD1936" s="33" t="e">
        <f>VLOOKUP($B1936,三大美股走勢!$A$4:$J$495,4,FALSE)</f>
        <v>#N/A</v>
      </c>
      <c r="AE1936" s="33" t="e">
        <f>VLOOKUP($B1936,三大美股走勢!$A$4:$J$495,7,FALSE)</f>
        <v>#N/A</v>
      </c>
      <c r="AF1936" s="33" t="e">
        <f>VLOOKUP($B1936,三大美股走勢!$A$4:$J$495,10,FALSE)</f>
        <v>#N/A</v>
      </c>
    </row>
    <row r="1937" spans="2:32">
      <c r="B1937" s="32">
        <v>44716</v>
      </c>
      <c r="C1937" s="33" t="e">
        <f>VLOOKUP($B1937,大盤與近月台指!$A$4:$I$499,2,FALSE)</f>
        <v>#N/A</v>
      </c>
      <c r="D1937" s="34" t="e">
        <f>VLOOKUP($B1937,大盤與近月台指!$A$4:$I$499,3,FALSE)</f>
        <v>#N/A</v>
      </c>
      <c r="E1937" s="35" t="e">
        <f>VLOOKUP($B1937,大盤與近月台指!$A$4:$I$499,4,FALSE)</f>
        <v>#N/A</v>
      </c>
      <c r="F1937" s="33" t="e">
        <f>VLOOKUP($B1937,大盤與近月台指!$A$4:$I$499,5,FALSE)</f>
        <v>#N/A</v>
      </c>
      <c r="G1937" s="49" t="e">
        <f>VLOOKUP($B1937,三大法人買賣超!$A$4:$I$500,3,FALSE)</f>
        <v>#N/A</v>
      </c>
      <c r="H1937" s="34" t="e">
        <f>VLOOKUP($B1937,三大法人買賣超!$A$4:$I$500,5,FALSE)</f>
        <v>#N/A</v>
      </c>
      <c r="I1937" s="27" t="e">
        <f>VLOOKUP($B1937,三大法人買賣超!$A$4:$I$500,7,FALSE)</f>
        <v>#N/A</v>
      </c>
      <c r="J1937" s="27" t="e">
        <f>VLOOKUP($B1937,三大法人買賣超!$A$4:$I$500,9,FALSE)</f>
        <v>#N/A</v>
      </c>
      <c r="K1937" s="37">
        <f>新台幣匯率美元指數!B1938</f>
        <v>0</v>
      </c>
      <c r="L1937" s="38">
        <f>新台幣匯率美元指數!C1938</f>
        <v>0</v>
      </c>
      <c r="M1937" s="39">
        <f>新台幣匯率美元指數!D1938</f>
        <v>0</v>
      </c>
      <c r="N1937" s="27" t="e">
        <f>VLOOKUP($B1937,外資期貨未平倉口數!$A$4:$M$499,4,FALSE)</f>
        <v>#N/A</v>
      </c>
      <c r="O1937" s="27" t="e">
        <f>VLOOKUP($B1937,外資期貨未平倉口數!$A$4:$M$499,9,FALSE)</f>
        <v>#N/A</v>
      </c>
      <c r="P1937" s="27" t="e">
        <f>VLOOKUP($B1937,外資期貨未平倉口數!$A$4:$M$499,10,FALSE)</f>
        <v>#N/A</v>
      </c>
      <c r="Q1937" s="27" t="e">
        <f>VLOOKUP($B1937,外資期貨未平倉口數!$A$4:$M$499,11,FALSE)</f>
        <v>#N/A</v>
      </c>
      <c r="R1937" s="64" t="e">
        <f>VLOOKUP($B1937,選擇權未平倉餘額!$A$4:$I$500,6,FALSE)</f>
        <v>#N/A</v>
      </c>
      <c r="S1937" s="64" t="e">
        <f>VLOOKUP($B1937,選擇權未平倉餘額!$A$4:$I$500,7,FALSE)</f>
        <v>#N/A</v>
      </c>
      <c r="T1937" s="64" t="e">
        <f>VLOOKUP($B1937,選擇權未平倉餘額!$A$4:$I$500,8,FALSE)</f>
        <v>#N/A</v>
      </c>
      <c r="U1937" s="64" t="e">
        <f>VLOOKUP($B1937,選擇權未平倉餘額!$A$4:$I$500,9,FALSE)</f>
        <v>#N/A</v>
      </c>
      <c r="V1937" s="39" t="e">
        <f>VLOOKUP($B1937,臺指選擇權P_C_Ratios!$A$4:$C$500,3,FALSE)</f>
        <v>#N/A</v>
      </c>
      <c r="W1937" s="41" t="e">
        <f>VLOOKUP($B1937,散戶多空比!$A$6:$L$500,12,FALSE)</f>
        <v>#N/A</v>
      </c>
      <c r="X1937" s="40" t="e">
        <f>VLOOKUP($B1937,期貨大額交易人未沖銷部位!$A$4:$O$499,4,FALSE)</f>
        <v>#N/A</v>
      </c>
      <c r="Y1937" s="40" t="e">
        <f>VLOOKUP($B1937,期貨大額交易人未沖銷部位!$A$4:$O$499,7,FALSE)</f>
        <v>#N/A</v>
      </c>
      <c r="Z1937" s="40" t="e">
        <f>VLOOKUP($B1937,期貨大額交易人未沖銷部位!$A$4:$O$499,10,FALSE)</f>
        <v>#N/A</v>
      </c>
      <c r="AA1937" s="40" t="e">
        <f>VLOOKUP($B1937,期貨大額交易人未沖銷部位!$A$4:$O$499,13,FALSE)</f>
        <v>#N/A</v>
      </c>
      <c r="AB1937" s="40" t="e">
        <f>VLOOKUP($B1937,期貨大額交易人未沖銷部位!$A$4:$O$499,14,FALSE)</f>
        <v>#N/A</v>
      </c>
      <c r="AC1937" s="40" t="e">
        <f>VLOOKUP($B1937,期貨大額交易人未沖銷部位!$A$4:$O$499,15,FALSE)</f>
        <v>#N/A</v>
      </c>
      <c r="AD1937" s="33" t="e">
        <f>VLOOKUP($B1937,三大美股走勢!$A$4:$J$495,4,FALSE)</f>
        <v>#N/A</v>
      </c>
      <c r="AE1937" s="33" t="e">
        <f>VLOOKUP($B1937,三大美股走勢!$A$4:$J$495,7,FALSE)</f>
        <v>#N/A</v>
      </c>
      <c r="AF1937" s="33" t="e">
        <f>VLOOKUP($B1937,三大美股走勢!$A$4:$J$495,10,FALSE)</f>
        <v>#N/A</v>
      </c>
    </row>
    <row r="1938" spans="2:32">
      <c r="B1938" s="32">
        <v>44717</v>
      </c>
      <c r="C1938" s="33" t="e">
        <f>VLOOKUP($B1938,大盤與近月台指!$A$4:$I$499,2,FALSE)</f>
        <v>#N/A</v>
      </c>
      <c r="D1938" s="34" t="e">
        <f>VLOOKUP($B1938,大盤與近月台指!$A$4:$I$499,3,FALSE)</f>
        <v>#N/A</v>
      </c>
      <c r="E1938" s="35" t="e">
        <f>VLOOKUP($B1938,大盤與近月台指!$A$4:$I$499,4,FALSE)</f>
        <v>#N/A</v>
      </c>
      <c r="F1938" s="33" t="e">
        <f>VLOOKUP($B1938,大盤與近月台指!$A$4:$I$499,5,FALSE)</f>
        <v>#N/A</v>
      </c>
      <c r="G1938" s="49" t="e">
        <f>VLOOKUP($B1938,三大法人買賣超!$A$4:$I$500,3,FALSE)</f>
        <v>#N/A</v>
      </c>
      <c r="H1938" s="34" t="e">
        <f>VLOOKUP($B1938,三大法人買賣超!$A$4:$I$500,5,FALSE)</f>
        <v>#N/A</v>
      </c>
      <c r="I1938" s="27" t="e">
        <f>VLOOKUP($B1938,三大法人買賣超!$A$4:$I$500,7,FALSE)</f>
        <v>#N/A</v>
      </c>
      <c r="J1938" s="27" t="e">
        <f>VLOOKUP($B1938,三大法人買賣超!$A$4:$I$500,9,FALSE)</f>
        <v>#N/A</v>
      </c>
      <c r="K1938" s="37">
        <f>新台幣匯率美元指數!B1939</f>
        <v>0</v>
      </c>
      <c r="L1938" s="38">
        <f>新台幣匯率美元指數!C1939</f>
        <v>0</v>
      </c>
      <c r="M1938" s="39">
        <f>新台幣匯率美元指數!D1939</f>
        <v>0</v>
      </c>
      <c r="N1938" s="27" t="e">
        <f>VLOOKUP($B1938,外資期貨未平倉口數!$A$4:$M$499,4,FALSE)</f>
        <v>#N/A</v>
      </c>
      <c r="O1938" s="27" t="e">
        <f>VLOOKUP($B1938,外資期貨未平倉口數!$A$4:$M$499,9,FALSE)</f>
        <v>#N/A</v>
      </c>
      <c r="P1938" s="27" t="e">
        <f>VLOOKUP($B1938,外資期貨未平倉口數!$A$4:$M$499,10,FALSE)</f>
        <v>#N/A</v>
      </c>
      <c r="Q1938" s="27" t="e">
        <f>VLOOKUP($B1938,外資期貨未平倉口數!$A$4:$M$499,11,FALSE)</f>
        <v>#N/A</v>
      </c>
      <c r="R1938" s="64" t="e">
        <f>VLOOKUP($B1938,選擇權未平倉餘額!$A$4:$I$500,6,FALSE)</f>
        <v>#N/A</v>
      </c>
      <c r="S1938" s="64" t="e">
        <f>VLOOKUP($B1938,選擇權未平倉餘額!$A$4:$I$500,7,FALSE)</f>
        <v>#N/A</v>
      </c>
      <c r="T1938" s="64" t="e">
        <f>VLOOKUP($B1938,選擇權未平倉餘額!$A$4:$I$500,8,FALSE)</f>
        <v>#N/A</v>
      </c>
      <c r="U1938" s="64" t="e">
        <f>VLOOKUP($B1938,選擇權未平倉餘額!$A$4:$I$500,9,FALSE)</f>
        <v>#N/A</v>
      </c>
      <c r="V1938" s="39" t="e">
        <f>VLOOKUP($B1938,臺指選擇權P_C_Ratios!$A$4:$C$500,3,FALSE)</f>
        <v>#N/A</v>
      </c>
      <c r="W1938" s="41" t="e">
        <f>VLOOKUP($B1938,散戶多空比!$A$6:$L$500,12,FALSE)</f>
        <v>#N/A</v>
      </c>
      <c r="X1938" s="40" t="e">
        <f>VLOOKUP($B1938,期貨大額交易人未沖銷部位!$A$4:$O$499,4,FALSE)</f>
        <v>#N/A</v>
      </c>
      <c r="Y1938" s="40" t="e">
        <f>VLOOKUP($B1938,期貨大額交易人未沖銷部位!$A$4:$O$499,7,FALSE)</f>
        <v>#N/A</v>
      </c>
      <c r="Z1938" s="40" t="e">
        <f>VLOOKUP($B1938,期貨大額交易人未沖銷部位!$A$4:$O$499,10,FALSE)</f>
        <v>#N/A</v>
      </c>
      <c r="AA1938" s="40" t="e">
        <f>VLOOKUP($B1938,期貨大額交易人未沖銷部位!$A$4:$O$499,13,FALSE)</f>
        <v>#N/A</v>
      </c>
      <c r="AB1938" s="40" t="e">
        <f>VLOOKUP($B1938,期貨大額交易人未沖銷部位!$A$4:$O$499,14,FALSE)</f>
        <v>#N/A</v>
      </c>
      <c r="AC1938" s="40" t="e">
        <f>VLOOKUP($B1938,期貨大額交易人未沖銷部位!$A$4:$O$499,15,FALSE)</f>
        <v>#N/A</v>
      </c>
      <c r="AD1938" s="33" t="e">
        <f>VLOOKUP($B1938,三大美股走勢!$A$4:$J$495,4,FALSE)</f>
        <v>#N/A</v>
      </c>
      <c r="AE1938" s="33" t="e">
        <f>VLOOKUP($B1938,三大美股走勢!$A$4:$J$495,7,FALSE)</f>
        <v>#N/A</v>
      </c>
      <c r="AF1938" s="33" t="e">
        <f>VLOOKUP($B1938,三大美股走勢!$A$4:$J$495,10,FALSE)</f>
        <v>#N/A</v>
      </c>
    </row>
    <row r="1939" spans="2:32">
      <c r="B1939" s="32">
        <v>44718</v>
      </c>
      <c r="C1939" s="33" t="e">
        <f>VLOOKUP($B1939,大盤與近月台指!$A$4:$I$499,2,FALSE)</f>
        <v>#N/A</v>
      </c>
      <c r="D1939" s="34" t="e">
        <f>VLOOKUP($B1939,大盤與近月台指!$A$4:$I$499,3,FALSE)</f>
        <v>#N/A</v>
      </c>
      <c r="E1939" s="35" t="e">
        <f>VLOOKUP($B1939,大盤與近月台指!$A$4:$I$499,4,FALSE)</f>
        <v>#N/A</v>
      </c>
      <c r="F1939" s="33" t="e">
        <f>VLOOKUP($B1939,大盤與近月台指!$A$4:$I$499,5,FALSE)</f>
        <v>#N/A</v>
      </c>
      <c r="G1939" s="49" t="e">
        <f>VLOOKUP($B1939,三大法人買賣超!$A$4:$I$500,3,FALSE)</f>
        <v>#N/A</v>
      </c>
      <c r="H1939" s="34" t="e">
        <f>VLOOKUP($B1939,三大法人買賣超!$A$4:$I$500,5,FALSE)</f>
        <v>#N/A</v>
      </c>
      <c r="I1939" s="27" t="e">
        <f>VLOOKUP($B1939,三大法人買賣超!$A$4:$I$500,7,FALSE)</f>
        <v>#N/A</v>
      </c>
      <c r="J1939" s="27" t="e">
        <f>VLOOKUP($B1939,三大法人買賣超!$A$4:$I$500,9,FALSE)</f>
        <v>#N/A</v>
      </c>
      <c r="K1939" s="37">
        <f>新台幣匯率美元指數!B1940</f>
        <v>0</v>
      </c>
      <c r="L1939" s="38">
        <f>新台幣匯率美元指數!C1940</f>
        <v>0</v>
      </c>
      <c r="M1939" s="39">
        <f>新台幣匯率美元指數!D1940</f>
        <v>0</v>
      </c>
      <c r="N1939" s="27" t="e">
        <f>VLOOKUP($B1939,外資期貨未平倉口數!$A$4:$M$499,4,FALSE)</f>
        <v>#N/A</v>
      </c>
      <c r="O1939" s="27" t="e">
        <f>VLOOKUP($B1939,外資期貨未平倉口數!$A$4:$M$499,9,FALSE)</f>
        <v>#N/A</v>
      </c>
      <c r="P1939" s="27" t="e">
        <f>VLOOKUP($B1939,外資期貨未平倉口數!$A$4:$M$499,10,FALSE)</f>
        <v>#N/A</v>
      </c>
      <c r="Q1939" s="27" t="e">
        <f>VLOOKUP($B1939,外資期貨未平倉口數!$A$4:$M$499,11,FALSE)</f>
        <v>#N/A</v>
      </c>
      <c r="R1939" s="64" t="e">
        <f>VLOOKUP($B1939,選擇權未平倉餘額!$A$4:$I$500,6,FALSE)</f>
        <v>#N/A</v>
      </c>
      <c r="S1939" s="64" t="e">
        <f>VLOOKUP($B1939,選擇權未平倉餘額!$A$4:$I$500,7,FALSE)</f>
        <v>#N/A</v>
      </c>
      <c r="T1939" s="64" t="e">
        <f>VLOOKUP($B1939,選擇權未平倉餘額!$A$4:$I$500,8,FALSE)</f>
        <v>#N/A</v>
      </c>
      <c r="U1939" s="64" t="e">
        <f>VLOOKUP($B1939,選擇權未平倉餘額!$A$4:$I$500,9,FALSE)</f>
        <v>#N/A</v>
      </c>
      <c r="V1939" s="39" t="e">
        <f>VLOOKUP($B1939,臺指選擇權P_C_Ratios!$A$4:$C$500,3,FALSE)</f>
        <v>#N/A</v>
      </c>
      <c r="W1939" s="41" t="e">
        <f>VLOOKUP($B1939,散戶多空比!$A$6:$L$500,12,FALSE)</f>
        <v>#N/A</v>
      </c>
      <c r="X1939" s="40" t="e">
        <f>VLOOKUP($B1939,期貨大額交易人未沖銷部位!$A$4:$O$499,4,FALSE)</f>
        <v>#N/A</v>
      </c>
      <c r="Y1939" s="40" t="e">
        <f>VLOOKUP($B1939,期貨大額交易人未沖銷部位!$A$4:$O$499,7,FALSE)</f>
        <v>#N/A</v>
      </c>
      <c r="Z1939" s="40" t="e">
        <f>VLOOKUP($B1939,期貨大額交易人未沖銷部位!$A$4:$O$499,10,FALSE)</f>
        <v>#N/A</v>
      </c>
      <c r="AA1939" s="40" t="e">
        <f>VLOOKUP($B1939,期貨大額交易人未沖銷部位!$A$4:$O$499,13,FALSE)</f>
        <v>#N/A</v>
      </c>
      <c r="AB1939" s="40" t="e">
        <f>VLOOKUP($B1939,期貨大額交易人未沖銷部位!$A$4:$O$499,14,FALSE)</f>
        <v>#N/A</v>
      </c>
      <c r="AC1939" s="40" t="e">
        <f>VLOOKUP($B1939,期貨大額交易人未沖銷部位!$A$4:$O$499,15,FALSE)</f>
        <v>#N/A</v>
      </c>
      <c r="AD1939" s="33" t="e">
        <f>VLOOKUP($B1939,三大美股走勢!$A$4:$J$495,4,FALSE)</f>
        <v>#N/A</v>
      </c>
      <c r="AE1939" s="33" t="e">
        <f>VLOOKUP($B1939,三大美股走勢!$A$4:$J$495,7,FALSE)</f>
        <v>#N/A</v>
      </c>
      <c r="AF1939" s="33" t="e">
        <f>VLOOKUP($B1939,三大美股走勢!$A$4:$J$495,10,FALSE)</f>
        <v>#N/A</v>
      </c>
    </row>
    <row r="1940" spans="2:32">
      <c r="B1940" s="32">
        <v>44719</v>
      </c>
      <c r="C1940" s="33" t="e">
        <f>VLOOKUP($B1940,大盤與近月台指!$A$4:$I$499,2,FALSE)</f>
        <v>#N/A</v>
      </c>
      <c r="D1940" s="34" t="e">
        <f>VLOOKUP($B1940,大盤與近月台指!$A$4:$I$499,3,FALSE)</f>
        <v>#N/A</v>
      </c>
      <c r="E1940" s="35" t="e">
        <f>VLOOKUP($B1940,大盤與近月台指!$A$4:$I$499,4,FALSE)</f>
        <v>#N/A</v>
      </c>
      <c r="F1940" s="33" t="e">
        <f>VLOOKUP($B1940,大盤與近月台指!$A$4:$I$499,5,FALSE)</f>
        <v>#N/A</v>
      </c>
      <c r="G1940" s="49" t="e">
        <f>VLOOKUP($B1940,三大法人買賣超!$A$4:$I$500,3,FALSE)</f>
        <v>#N/A</v>
      </c>
      <c r="H1940" s="34" t="e">
        <f>VLOOKUP($B1940,三大法人買賣超!$A$4:$I$500,5,FALSE)</f>
        <v>#N/A</v>
      </c>
      <c r="I1940" s="27" t="e">
        <f>VLOOKUP($B1940,三大法人買賣超!$A$4:$I$500,7,FALSE)</f>
        <v>#N/A</v>
      </c>
      <c r="J1940" s="27" t="e">
        <f>VLOOKUP($B1940,三大法人買賣超!$A$4:$I$500,9,FALSE)</f>
        <v>#N/A</v>
      </c>
      <c r="K1940" s="37">
        <f>新台幣匯率美元指數!B1941</f>
        <v>0</v>
      </c>
      <c r="L1940" s="38">
        <f>新台幣匯率美元指數!C1941</f>
        <v>0</v>
      </c>
      <c r="M1940" s="39">
        <f>新台幣匯率美元指數!D1941</f>
        <v>0</v>
      </c>
      <c r="N1940" s="27" t="e">
        <f>VLOOKUP($B1940,外資期貨未平倉口數!$A$4:$M$499,4,FALSE)</f>
        <v>#N/A</v>
      </c>
      <c r="O1940" s="27" t="e">
        <f>VLOOKUP($B1940,外資期貨未平倉口數!$A$4:$M$499,9,FALSE)</f>
        <v>#N/A</v>
      </c>
      <c r="P1940" s="27" t="e">
        <f>VLOOKUP($B1940,外資期貨未平倉口數!$A$4:$M$499,10,FALSE)</f>
        <v>#N/A</v>
      </c>
      <c r="Q1940" s="27" t="e">
        <f>VLOOKUP($B1940,外資期貨未平倉口數!$A$4:$M$499,11,FALSE)</f>
        <v>#N/A</v>
      </c>
      <c r="R1940" s="64" t="e">
        <f>VLOOKUP($B1940,選擇權未平倉餘額!$A$4:$I$500,6,FALSE)</f>
        <v>#N/A</v>
      </c>
      <c r="S1940" s="64" t="e">
        <f>VLOOKUP($B1940,選擇權未平倉餘額!$A$4:$I$500,7,FALSE)</f>
        <v>#N/A</v>
      </c>
      <c r="T1940" s="64" t="e">
        <f>VLOOKUP($B1940,選擇權未平倉餘額!$A$4:$I$500,8,FALSE)</f>
        <v>#N/A</v>
      </c>
      <c r="U1940" s="64" t="e">
        <f>VLOOKUP($B1940,選擇權未平倉餘額!$A$4:$I$500,9,FALSE)</f>
        <v>#N/A</v>
      </c>
      <c r="V1940" s="39" t="e">
        <f>VLOOKUP($B1940,臺指選擇權P_C_Ratios!$A$4:$C$500,3,FALSE)</f>
        <v>#N/A</v>
      </c>
      <c r="W1940" s="41" t="e">
        <f>VLOOKUP($B1940,散戶多空比!$A$6:$L$500,12,FALSE)</f>
        <v>#N/A</v>
      </c>
      <c r="X1940" s="40" t="e">
        <f>VLOOKUP($B1940,期貨大額交易人未沖銷部位!$A$4:$O$499,4,FALSE)</f>
        <v>#N/A</v>
      </c>
      <c r="Y1940" s="40" t="e">
        <f>VLOOKUP($B1940,期貨大額交易人未沖銷部位!$A$4:$O$499,7,FALSE)</f>
        <v>#N/A</v>
      </c>
      <c r="Z1940" s="40" t="e">
        <f>VLOOKUP($B1940,期貨大額交易人未沖銷部位!$A$4:$O$499,10,FALSE)</f>
        <v>#N/A</v>
      </c>
      <c r="AA1940" s="40" t="e">
        <f>VLOOKUP($B1940,期貨大額交易人未沖銷部位!$A$4:$O$499,13,FALSE)</f>
        <v>#N/A</v>
      </c>
      <c r="AB1940" s="40" t="e">
        <f>VLOOKUP($B1940,期貨大額交易人未沖銷部位!$A$4:$O$499,14,FALSE)</f>
        <v>#N/A</v>
      </c>
      <c r="AC1940" s="40" t="e">
        <f>VLOOKUP($B1940,期貨大額交易人未沖銷部位!$A$4:$O$499,15,FALSE)</f>
        <v>#N/A</v>
      </c>
      <c r="AD1940" s="33" t="e">
        <f>VLOOKUP($B1940,三大美股走勢!$A$4:$J$495,4,FALSE)</f>
        <v>#N/A</v>
      </c>
      <c r="AE1940" s="33" t="e">
        <f>VLOOKUP($B1940,三大美股走勢!$A$4:$J$495,7,FALSE)</f>
        <v>#N/A</v>
      </c>
      <c r="AF1940" s="33" t="e">
        <f>VLOOKUP($B1940,三大美股走勢!$A$4:$J$495,10,FALSE)</f>
        <v>#N/A</v>
      </c>
    </row>
    <row r="1941" spans="2:32">
      <c r="B1941" s="32">
        <v>44720</v>
      </c>
      <c r="C1941" s="33" t="e">
        <f>VLOOKUP($B1941,大盤與近月台指!$A$4:$I$499,2,FALSE)</f>
        <v>#N/A</v>
      </c>
      <c r="D1941" s="34" t="e">
        <f>VLOOKUP($B1941,大盤與近月台指!$A$4:$I$499,3,FALSE)</f>
        <v>#N/A</v>
      </c>
      <c r="E1941" s="35" t="e">
        <f>VLOOKUP($B1941,大盤與近月台指!$A$4:$I$499,4,FALSE)</f>
        <v>#N/A</v>
      </c>
      <c r="F1941" s="33" t="e">
        <f>VLOOKUP($B1941,大盤與近月台指!$A$4:$I$499,5,FALSE)</f>
        <v>#N/A</v>
      </c>
      <c r="G1941" s="49" t="e">
        <f>VLOOKUP($B1941,三大法人買賣超!$A$4:$I$500,3,FALSE)</f>
        <v>#N/A</v>
      </c>
      <c r="H1941" s="34" t="e">
        <f>VLOOKUP($B1941,三大法人買賣超!$A$4:$I$500,5,FALSE)</f>
        <v>#N/A</v>
      </c>
      <c r="I1941" s="27" t="e">
        <f>VLOOKUP($B1941,三大法人買賣超!$A$4:$I$500,7,FALSE)</f>
        <v>#N/A</v>
      </c>
      <c r="J1941" s="27" t="e">
        <f>VLOOKUP($B1941,三大法人買賣超!$A$4:$I$500,9,FALSE)</f>
        <v>#N/A</v>
      </c>
      <c r="K1941" s="37">
        <f>新台幣匯率美元指數!B1942</f>
        <v>0</v>
      </c>
      <c r="L1941" s="38">
        <f>新台幣匯率美元指數!C1942</f>
        <v>0</v>
      </c>
      <c r="M1941" s="39">
        <f>新台幣匯率美元指數!D1942</f>
        <v>0</v>
      </c>
      <c r="N1941" s="27" t="e">
        <f>VLOOKUP($B1941,外資期貨未平倉口數!$A$4:$M$499,4,FALSE)</f>
        <v>#N/A</v>
      </c>
      <c r="O1941" s="27" t="e">
        <f>VLOOKUP($B1941,外資期貨未平倉口數!$A$4:$M$499,9,FALSE)</f>
        <v>#N/A</v>
      </c>
      <c r="P1941" s="27" t="e">
        <f>VLOOKUP($B1941,外資期貨未平倉口數!$A$4:$M$499,10,FALSE)</f>
        <v>#N/A</v>
      </c>
      <c r="Q1941" s="27" t="e">
        <f>VLOOKUP($B1941,外資期貨未平倉口數!$A$4:$M$499,11,FALSE)</f>
        <v>#N/A</v>
      </c>
      <c r="R1941" s="64" t="e">
        <f>VLOOKUP($B1941,選擇權未平倉餘額!$A$4:$I$500,6,FALSE)</f>
        <v>#N/A</v>
      </c>
      <c r="S1941" s="64" t="e">
        <f>VLOOKUP($B1941,選擇權未平倉餘額!$A$4:$I$500,7,FALSE)</f>
        <v>#N/A</v>
      </c>
      <c r="T1941" s="64" t="e">
        <f>VLOOKUP($B1941,選擇權未平倉餘額!$A$4:$I$500,8,FALSE)</f>
        <v>#N/A</v>
      </c>
      <c r="U1941" s="64" t="e">
        <f>VLOOKUP($B1941,選擇權未平倉餘額!$A$4:$I$500,9,FALSE)</f>
        <v>#N/A</v>
      </c>
      <c r="V1941" s="39" t="e">
        <f>VLOOKUP($B1941,臺指選擇權P_C_Ratios!$A$4:$C$500,3,FALSE)</f>
        <v>#N/A</v>
      </c>
      <c r="W1941" s="41" t="e">
        <f>VLOOKUP($B1941,散戶多空比!$A$6:$L$500,12,FALSE)</f>
        <v>#N/A</v>
      </c>
      <c r="X1941" s="40" t="e">
        <f>VLOOKUP($B1941,期貨大額交易人未沖銷部位!$A$4:$O$499,4,FALSE)</f>
        <v>#N/A</v>
      </c>
      <c r="Y1941" s="40" t="e">
        <f>VLOOKUP($B1941,期貨大額交易人未沖銷部位!$A$4:$O$499,7,FALSE)</f>
        <v>#N/A</v>
      </c>
      <c r="Z1941" s="40" t="e">
        <f>VLOOKUP($B1941,期貨大額交易人未沖銷部位!$A$4:$O$499,10,FALSE)</f>
        <v>#N/A</v>
      </c>
      <c r="AA1941" s="40" t="e">
        <f>VLOOKUP($B1941,期貨大額交易人未沖銷部位!$A$4:$O$499,13,FALSE)</f>
        <v>#N/A</v>
      </c>
      <c r="AB1941" s="40" t="e">
        <f>VLOOKUP($B1941,期貨大額交易人未沖銷部位!$A$4:$O$499,14,FALSE)</f>
        <v>#N/A</v>
      </c>
      <c r="AC1941" s="40" t="e">
        <f>VLOOKUP($B1941,期貨大額交易人未沖銷部位!$A$4:$O$499,15,FALSE)</f>
        <v>#N/A</v>
      </c>
      <c r="AD1941" s="33" t="e">
        <f>VLOOKUP($B1941,三大美股走勢!$A$4:$J$495,4,FALSE)</f>
        <v>#N/A</v>
      </c>
      <c r="AE1941" s="33" t="e">
        <f>VLOOKUP($B1941,三大美股走勢!$A$4:$J$495,7,FALSE)</f>
        <v>#N/A</v>
      </c>
      <c r="AF1941" s="33" t="e">
        <f>VLOOKUP($B1941,三大美股走勢!$A$4:$J$495,10,FALSE)</f>
        <v>#N/A</v>
      </c>
    </row>
    <row r="1942" spans="2:32">
      <c r="B1942" s="32">
        <v>44721</v>
      </c>
      <c r="C1942" s="33" t="e">
        <f>VLOOKUP($B1942,大盤與近月台指!$A$4:$I$499,2,FALSE)</f>
        <v>#N/A</v>
      </c>
      <c r="D1942" s="34" t="e">
        <f>VLOOKUP($B1942,大盤與近月台指!$A$4:$I$499,3,FALSE)</f>
        <v>#N/A</v>
      </c>
      <c r="E1942" s="35" t="e">
        <f>VLOOKUP($B1942,大盤與近月台指!$A$4:$I$499,4,FALSE)</f>
        <v>#N/A</v>
      </c>
      <c r="F1942" s="33" t="e">
        <f>VLOOKUP($B1942,大盤與近月台指!$A$4:$I$499,5,FALSE)</f>
        <v>#N/A</v>
      </c>
      <c r="G1942" s="49" t="e">
        <f>VLOOKUP($B1942,三大法人買賣超!$A$4:$I$500,3,FALSE)</f>
        <v>#N/A</v>
      </c>
      <c r="H1942" s="34" t="e">
        <f>VLOOKUP($B1942,三大法人買賣超!$A$4:$I$500,5,FALSE)</f>
        <v>#N/A</v>
      </c>
      <c r="I1942" s="27" t="e">
        <f>VLOOKUP($B1942,三大法人買賣超!$A$4:$I$500,7,FALSE)</f>
        <v>#N/A</v>
      </c>
      <c r="J1942" s="27" t="e">
        <f>VLOOKUP($B1942,三大法人買賣超!$A$4:$I$500,9,FALSE)</f>
        <v>#N/A</v>
      </c>
      <c r="K1942" s="37">
        <f>新台幣匯率美元指數!B1943</f>
        <v>0</v>
      </c>
      <c r="L1942" s="38">
        <f>新台幣匯率美元指數!C1943</f>
        <v>0</v>
      </c>
      <c r="M1942" s="39">
        <f>新台幣匯率美元指數!D1943</f>
        <v>0</v>
      </c>
      <c r="N1942" s="27" t="e">
        <f>VLOOKUP($B1942,外資期貨未平倉口數!$A$4:$M$499,4,FALSE)</f>
        <v>#N/A</v>
      </c>
      <c r="O1942" s="27" t="e">
        <f>VLOOKUP($B1942,外資期貨未平倉口數!$A$4:$M$499,9,FALSE)</f>
        <v>#N/A</v>
      </c>
      <c r="P1942" s="27" t="e">
        <f>VLOOKUP($B1942,外資期貨未平倉口數!$A$4:$M$499,10,FALSE)</f>
        <v>#N/A</v>
      </c>
      <c r="Q1942" s="27" t="e">
        <f>VLOOKUP($B1942,外資期貨未平倉口數!$A$4:$M$499,11,FALSE)</f>
        <v>#N/A</v>
      </c>
      <c r="R1942" s="64" t="e">
        <f>VLOOKUP($B1942,選擇權未平倉餘額!$A$4:$I$500,6,FALSE)</f>
        <v>#N/A</v>
      </c>
      <c r="S1942" s="64" t="e">
        <f>VLOOKUP($B1942,選擇權未平倉餘額!$A$4:$I$500,7,FALSE)</f>
        <v>#N/A</v>
      </c>
      <c r="T1942" s="64" t="e">
        <f>VLOOKUP($B1942,選擇權未平倉餘額!$A$4:$I$500,8,FALSE)</f>
        <v>#N/A</v>
      </c>
      <c r="U1942" s="64" t="e">
        <f>VLOOKUP($B1942,選擇權未平倉餘額!$A$4:$I$500,9,FALSE)</f>
        <v>#N/A</v>
      </c>
      <c r="V1942" s="39" t="e">
        <f>VLOOKUP($B1942,臺指選擇權P_C_Ratios!$A$4:$C$500,3,FALSE)</f>
        <v>#N/A</v>
      </c>
      <c r="W1942" s="41" t="e">
        <f>VLOOKUP($B1942,散戶多空比!$A$6:$L$500,12,FALSE)</f>
        <v>#N/A</v>
      </c>
      <c r="X1942" s="40" t="e">
        <f>VLOOKUP($B1942,期貨大額交易人未沖銷部位!$A$4:$O$499,4,FALSE)</f>
        <v>#N/A</v>
      </c>
      <c r="Y1942" s="40" t="e">
        <f>VLOOKUP($B1942,期貨大額交易人未沖銷部位!$A$4:$O$499,7,FALSE)</f>
        <v>#N/A</v>
      </c>
      <c r="Z1942" s="40" t="e">
        <f>VLOOKUP($B1942,期貨大額交易人未沖銷部位!$A$4:$O$499,10,FALSE)</f>
        <v>#N/A</v>
      </c>
      <c r="AA1942" s="40" t="e">
        <f>VLOOKUP($B1942,期貨大額交易人未沖銷部位!$A$4:$O$499,13,FALSE)</f>
        <v>#N/A</v>
      </c>
      <c r="AB1942" s="40" t="e">
        <f>VLOOKUP($B1942,期貨大額交易人未沖銷部位!$A$4:$O$499,14,FALSE)</f>
        <v>#N/A</v>
      </c>
      <c r="AC1942" s="40" t="e">
        <f>VLOOKUP($B1942,期貨大額交易人未沖銷部位!$A$4:$O$499,15,FALSE)</f>
        <v>#N/A</v>
      </c>
      <c r="AD1942" s="33" t="e">
        <f>VLOOKUP($B1942,三大美股走勢!$A$4:$J$495,4,FALSE)</f>
        <v>#N/A</v>
      </c>
      <c r="AE1942" s="33" t="e">
        <f>VLOOKUP($B1942,三大美股走勢!$A$4:$J$495,7,FALSE)</f>
        <v>#N/A</v>
      </c>
      <c r="AF1942" s="33" t="e">
        <f>VLOOKUP($B1942,三大美股走勢!$A$4:$J$495,10,FALSE)</f>
        <v>#N/A</v>
      </c>
    </row>
    <row r="1943" spans="2:32">
      <c r="B1943" s="32">
        <v>44722</v>
      </c>
      <c r="C1943" s="33" t="e">
        <f>VLOOKUP($B1943,大盤與近月台指!$A$4:$I$499,2,FALSE)</f>
        <v>#N/A</v>
      </c>
      <c r="D1943" s="34" t="e">
        <f>VLOOKUP($B1943,大盤與近月台指!$A$4:$I$499,3,FALSE)</f>
        <v>#N/A</v>
      </c>
      <c r="E1943" s="35" t="e">
        <f>VLOOKUP($B1943,大盤與近月台指!$A$4:$I$499,4,FALSE)</f>
        <v>#N/A</v>
      </c>
      <c r="F1943" s="33" t="e">
        <f>VLOOKUP($B1943,大盤與近月台指!$A$4:$I$499,5,FALSE)</f>
        <v>#N/A</v>
      </c>
      <c r="G1943" s="49" t="e">
        <f>VLOOKUP($B1943,三大法人買賣超!$A$4:$I$500,3,FALSE)</f>
        <v>#N/A</v>
      </c>
      <c r="H1943" s="34" t="e">
        <f>VLOOKUP($B1943,三大法人買賣超!$A$4:$I$500,5,FALSE)</f>
        <v>#N/A</v>
      </c>
      <c r="I1943" s="27" t="e">
        <f>VLOOKUP($B1943,三大法人買賣超!$A$4:$I$500,7,FALSE)</f>
        <v>#N/A</v>
      </c>
      <c r="J1943" s="27" t="e">
        <f>VLOOKUP($B1943,三大法人買賣超!$A$4:$I$500,9,FALSE)</f>
        <v>#N/A</v>
      </c>
      <c r="K1943" s="37">
        <f>新台幣匯率美元指數!B1944</f>
        <v>0</v>
      </c>
      <c r="L1943" s="38">
        <f>新台幣匯率美元指數!C1944</f>
        <v>0</v>
      </c>
      <c r="M1943" s="39">
        <f>新台幣匯率美元指數!D1944</f>
        <v>0</v>
      </c>
      <c r="N1943" s="27" t="e">
        <f>VLOOKUP($B1943,外資期貨未平倉口數!$A$4:$M$499,4,FALSE)</f>
        <v>#N/A</v>
      </c>
      <c r="O1943" s="27" t="e">
        <f>VLOOKUP($B1943,外資期貨未平倉口數!$A$4:$M$499,9,FALSE)</f>
        <v>#N/A</v>
      </c>
      <c r="P1943" s="27" t="e">
        <f>VLOOKUP($B1943,外資期貨未平倉口數!$A$4:$M$499,10,FALSE)</f>
        <v>#N/A</v>
      </c>
      <c r="Q1943" s="27" t="e">
        <f>VLOOKUP($B1943,外資期貨未平倉口數!$A$4:$M$499,11,FALSE)</f>
        <v>#N/A</v>
      </c>
      <c r="R1943" s="64" t="e">
        <f>VLOOKUP($B1943,選擇權未平倉餘額!$A$4:$I$500,6,FALSE)</f>
        <v>#N/A</v>
      </c>
      <c r="S1943" s="64" t="e">
        <f>VLOOKUP($B1943,選擇權未平倉餘額!$A$4:$I$500,7,FALSE)</f>
        <v>#N/A</v>
      </c>
      <c r="T1943" s="64" t="e">
        <f>VLOOKUP($B1943,選擇權未平倉餘額!$A$4:$I$500,8,FALSE)</f>
        <v>#N/A</v>
      </c>
      <c r="U1943" s="64" t="e">
        <f>VLOOKUP($B1943,選擇權未平倉餘額!$A$4:$I$500,9,FALSE)</f>
        <v>#N/A</v>
      </c>
      <c r="V1943" s="39" t="e">
        <f>VLOOKUP($B1943,臺指選擇權P_C_Ratios!$A$4:$C$500,3,FALSE)</f>
        <v>#N/A</v>
      </c>
      <c r="W1943" s="41" t="e">
        <f>VLOOKUP($B1943,散戶多空比!$A$6:$L$500,12,FALSE)</f>
        <v>#N/A</v>
      </c>
      <c r="X1943" s="40" t="e">
        <f>VLOOKUP($B1943,期貨大額交易人未沖銷部位!$A$4:$O$499,4,FALSE)</f>
        <v>#N/A</v>
      </c>
      <c r="Y1943" s="40" t="e">
        <f>VLOOKUP($B1943,期貨大額交易人未沖銷部位!$A$4:$O$499,7,FALSE)</f>
        <v>#N/A</v>
      </c>
      <c r="Z1943" s="40" t="e">
        <f>VLOOKUP($B1943,期貨大額交易人未沖銷部位!$A$4:$O$499,10,FALSE)</f>
        <v>#N/A</v>
      </c>
      <c r="AA1943" s="40" t="e">
        <f>VLOOKUP($B1943,期貨大額交易人未沖銷部位!$A$4:$O$499,13,FALSE)</f>
        <v>#N/A</v>
      </c>
      <c r="AB1943" s="40" t="e">
        <f>VLOOKUP($B1943,期貨大額交易人未沖銷部位!$A$4:$O$499,14,FALSE)</f>
        <v>#N/A</v>
      </c>
      <c r="AC1943" s="40" t="e">
        <f>VLOOKUP($B1943,期貨大額交易人未沖銷部位!$A$4:$O$499,15,FALSE)</f>
        <v>#N/A</v>
      </c>
      <c r="AD1943" s="33" t="e">
        <f>VLOOKUP($B1943,三大美股走勢!$A$4:$J$495,4,FALSE)</f>
        <v>#N/A</v>
      </c>
      <c r="AE1943" s="33" t="e">
        <f>VLOOKUP($B1943,三大美股走勢!$A$4:$J$495,7,FALSE)</f>
        <v>#N/A</v>
      </c>
      <c r="AF1943" s="33" t="e">
        <f>VLOOKUP($B1943,三大美股走勢!$A$4:$J$495,10,FALSE)</f>
        <v>#N/A</v>
      </c>
    </row>
    <row r="1944" spans="2:32">
      <c r="B1944" s="32">
        <v>44723</v>
      </c>
      <c r="C1944" s="33" t="e">
        <f>VLOOKUP($B1944,大盤與近月台指!$A$4:$I$499,2,FALSE)</f>
        <v>#N/A</v>
      </c>
      <c r="D1944" s="34" t="e">
        <f>VLOOKUP($B1944,大盤與近月台指!$A$4:$I$499,3,FALSE)</f>
        <v>#N/A</v>
      </c>
      <c r="E1944" s="35" t="e">
        <f>VLOOKUP($B1944,大盤與近月台指!$A$4:$I$499,4,FALSE)</f>
        <v>#N/A</v>
      </c>
      <c r="F1944" s="33" t="e">
        <f>VLOOKUP($B1944,大盤與近月台指!$A$4:$I$499,5,FALSE)</f>
        <v>#N/A</v>
      </c>
      <c r="G1944" s="49" t="e">
        <f>VLOOKUP($B1944,三大法人買賣超!$A$4:$I$500,3,FALSE)</f>
        <v>#N/A</v>
      </c>
      <c r="H1944" s="34" t="e">
        <f>VLOOKUP($B1944,三大法人買賣超!$A$4:$I$500,5,FALSE)</f>
        <v>#N/A</v>
      </c>
      <c r="I1944" s="27" t="e">
        <f>VLOOKUP($B1944,三大法人買賣超!$A$4:$I$500,7,FALSE)</f>
        <v>#N/A</v>
      </c>
      <c r="J1944" s="27" t="e">
        <f>VLOOKUP($B1944,三大法人買賣超!$A$4:$I$500,9,FALSE)</f>
        <v>#N/A</v>
      </c>
      <c r="K1944" s="37">
        <f>新台幣匯率美元指數!B1945</f>
        <v>0</v>
      </c>
      <c r="L1944" s="38">
        <f>新台幣匯率美元指數!C1945</f>
        <v>0</v>
      </c>
      <c r="M1944" s="39">
        <f>新台幣匯率美元指數!D1945</f>
        <v>0</v>
      </c>
      <c r="N1944" s="27" t="e">
        <f>VLOOKUP($B1944,外資期貨未平倉口數!$A$4:$M$499,4,FALSE)</f>
        <v>#N/A</v>
      </c>
      <c r="O1944" s="27" t="e">
        <f>VLOOKUP($B1944,外資期貨未平倉口數!$A$4:$M$499,9,FALSE)</f>
        <v>#N/A</v>
      </c>
      <c r="P1944" s="27" t="e">
        <f>VLOOKUP($B1944,外資期貨未平倉口數!$A$4:$M$499,10,FALSE)</f>
        <v>#N/A</v>
      </c>
      <c r="Q1944" s="27" t="e">
        <f>VLOOKUP($B1944,外資期貨未平倉口數!$A$4:$M$499,11,FALSE)</f>
        <v>#N/A</v>
      </c>
      <c r="R1944" s="64" t="e">
        <f>VLOOKUP($B1944,選擇權未平倉餘額!$A$4:$I$500,6,FALSE)</f>
        <v>#N/A</v>
      </c>
      <c r="S1944" s="64" t="e">
        <f>VLOOKUP($B1944,選擇權未平倉餘額!$A$4:$I$500,7,FALSE)</f>
        <v>#N/A</v>
      </c>
      <c r="T1944" s="64" t="e">
        <f>VLOOKUP($B1944,選擇權未平倉餘額!$A$4:$I$500,8,FALSE)</f>
        <v>#N/A</v>
      </c>
      <c r="U1944" s="64" t="e">
        <f>VLOOKUP($B1944,選擇權未平倉餘額!$A$4:$I$500,9,FALSE)</f>
        <v>#N/A</v>
      </c>
      <c r="V1944" s="39" t="e">
        <f>VLOOKUP($B1944,臺指選擇權P_C_Ratios!$A$4:$C$500,3,FALSE)</f>
        <v>#N/A</v>
      </c>
      <c r="W1944" s="41" t="e">
        <f>VLOOKUP($B1944,散戶多空比!$A$6:$L$500,12,FALSE)</f>
        <v>#N/A</v>
      </c>
      <c r="X1944" s="40" t="e">
        <f>VLOOKUP($B1944,期貨大額交易人未沖銷部位!$A$4:$O$499,4,FALSE)</f>
        <v>#N/A</v>
      </c>
      <c r="Y1944" s="40" t="e">
        <f>VLOOKUP($B1944,期貨大額交易人未沖銷部位!$A$4:$O$499,7,FALSE)</f>
        <v>#N/A</v>
      </c>
      <c r="Z1944" s="40" t="e">
        <f>VLOOKUP($B1944,期貨大額交易人未沖銷部位!$A$4:$O$499,10,FALSE)</f>
        <v>#N/A</v>
      </c>
      <c r="AA1944" s="40" t="e">
        <f>VLOOKUP($B1944,期貨大額交易人未沖銷部位!$A$4:$O$499,13,FALSE)</f>
        <v>#N/A</v>
      </c>
      <c r="AB1944" s="40" t="e">
        <f>VLOOKUP($B1944,期貨大額交易人未沖銷部位!$A$4:$O$499,14,FALSE)</f>
        <v>#N/A</v>
      </c>
      <c r="AC1944" s="40" t="e">
        <f>VLOOKUP($B1944,期貨大額交易人未沖銷部位!$A$4:$O$499,15,FALSE)</f>
        <v>#N/A</v>
      </c>
      <c r="AD1944" s="33" t="e">
        <f>VLOOKUP($B1944,三大美股走勢!$A$4:$J$495,4,FALSE)</f>
        <v>#N/A</v>
      </c>
      <c r="AE1944" s="33" t="e">
        <f>VLOOKUP($B1944,三大美股走勢!$A$4:$J$495,7,FALSE)</f>
        <v>#N/A</v>
      </c>
      <c r="AF1944" s="33" t="e">
        <f>VLOOKUP($B1944,三大美股走勢!$A$4:$J$495,10,FALSE)</f>
        <v>#N/A</v>
      </c>
    </row>
    <row r="1945" spans="2:32">
      <c r="B1945" s="32">
        <v>44724</v>
      </c>
      <c r="C1945" s="33" t="e">
        <f>VLOOKUP($B1945,大盤與近月台指!$A$4:$I$499,2,FALSE)</f>
        <v>#N/A</v>
      </c>
      <c r="D1945" s="34" t="e">
        <f>VLOOKUP($B1945,大盤與近月台指!$A$4:$I$499,3,FALSE)</f>
        <v>#N/A</v>
      </c>
      <c r="E1945" s="35" t="e">
        <f>VLOOKUP($B1945,大盤與近月台指!$A$4:$I$499,4,FALSE)</f>
        <v>#N/A</v>
      </c>
      <c r="F1945" s="33" t="e">
        <f>VLOOKUP($B1945,大盤與近月台指!$A$4:$I$499,5,FALSE)</f>
        <v>#N/A</v>
      </c>
      <c r="G1945" s="49" t="e">
        <f>VLOOKUP($B1945,三大法人買賣超!$A$4:$I$500,3,FALSE)</f>
        <v>#N/A</v>
      </c>
      <c r="H1945" s="34" t="e">
        <f>VLOOKUP($B1945,三大法人買賣超!$A$4:$I$500,5,FALSE)</f>
        <v>#N/A</v>
      </c>
      <c r="I1945" s="27" t="e">
        <f>VLOOKUP($B1945,三大法人買賣超!$A$4:$I$500,7,FALSE)</f>
        <v>#N/A</v>
      </c>
      <c r="J1945" s="27" t="e">
        <f>VLOOKUP($B1945,三大法人買賣超!$A$4:$I$500,9,FALSE)</f>
        <v>#N/A</v>
      </c>
      <c r="K1945" s="37">
        <f>新台幣匯率美元指數!B1946</f>
        <v>0</v>
      </c>
      <c r="L1945" s="38">
        <f>新台幣匯率美元指數!C1946</f>
        <v>0</v>
      </c>
      <c r="M1945" s="39">
        <f>新台幣匯率美元指數!D1946</f>
        <v>0</v>
      </c>
      <c r="N1945" s="27" t="e">
        <f>VLOOKUP($B1945,外資期貨未平倉口數!$A$4:$M$499,4,FALSE)</f>
        <v>#N/A</v>
      </c>
      <c r="O1945" s="27" t="e">
        <f>VLOOKUP($B1945,外資期貨未平倉口數!$A$4:$M$499,9,FALSE)</f>
        <v>#N/A</v>
      </c>
      <c r="P1945" s="27" t="e">
        <f>VLOOKUP($B1945,外資期貨未平倉口數!$A$4:$M$499,10,FALSE)</f>
        <v>#N/A</v>
      </c>
      <c r="Q1945" s="27" t="e">
        <f>VLOOKUP($B1945,外資期貨未平倉口數!$A$4:$M$499,11,FALSE)</f>
        <v>#N/A</v>
      </c>
      <c r="R1945" s="64" t="e">
        <f>VLOOKUP($B1945,選擇權未平倉餘額!$A$4:$I$500,6,FALSE)</f>
        <v>#N/A</v>
      </c>
      <c r="S1945" s="64" t="e">
        <f>VLOOKUP($B1945,選擇權未平倉餘額!$A$4:$I$500,7,FALSE)</f>
        <v>#N/A</v>
      </c>
      <c r="T1945" s="64" t="e">
        <f>VLOOKUP($B1945,選擇權未平倉餘額!$A$4:$I$500,8,FALSE)</f>
        <v>#N/A</v>
      </c>
      <c r="U1945" s="64" t="e">
        <f>VLOOKUP($B1945,選擇權未平倉餘額!$A$4:$I$500,9,FALSE)</f>
        <v>#N/A</v>
      </c>
      <c r="V1945" s="39" t="e">
        <f>VLOOKUP($B1945,臺指選擇權P_C_Ratios!$A$4:$C$500,3,FALSE)</f>
        <v>#N/A</v>
      </c>
      <c r="W1945" s="41" t="e">
        <f>VLOOKUP($B1945,散戶多空比!$A$6:$L$500,12,FALSE)</f>
        <v>#N/A</v>
      </c>
      <c r="X1945" s="40" t="e">
        <f>VLOOKUP($B1945,期貨大額交易人未沖銷部位!$A$4:$O$499,4,FALSE)</f>
        <v>#N/A</v>
      </c>
      <c r="Y1945" s="40" t="e">
        <f>VLOOKUP($B1945,期貨大額交易人未沖銷部位!$A$4:$O$499,7,FALSE)</f>
        <v>#N/A</v>
      </c>
      <c r="Z1945" s="40" t="e">
        <f>VLOOKUP($B1945,期貨大額交易人未沖銷部位!$A$4:$O$499,10,FALSE)</f>
        <v>#N/A</v>
      </c>
      <c r="AA1945" s="40" t="e">
        <f>VLOOKUP($B1945,期貨大額交易人未沖銷部位!$A$4:$O$499,13,FALSE)</f>
        <v>#N/A</v>
      </c>
      <c r="AB1945" s="40" t="e">
        <f>VLOOKUP($B1945,期貨大額交易人未沖銷部位!$A$4:$O$499,14,FALSE)</f>
        <v>#N/A</v>
      </c>
      <c r="AC1945" s="40" t="e">
        <f>VLOOKUP($B1945,期貨大額交易人未沖銷部位!$A$4:$O$499,15,FALSE)</f>
        <v>#N/A</v>
      </c>
      <c r="AD1945" s="33" t="e">
        <f>VLOOKUP($B1945,三大美股走勢!$A$4:$J$495,4,FALSE)</f>
        <v>#N/A</v>
      </c>
      <c r="AE1945" s="33" t="e">
        <f>VLOOKUP($B1945,三大美股走勢!$A$4:$J$495,7,FALSE)</f>
        <v>#N/A</v>
      </c>
      <c r="AF1945" s="33" t="e">
        <f>VLOOKUP($B1945,三大美股走勢!$A$4:$J$495,10,FALSE)</f>
        <v>#N/A</v>
      </c>
    </row>
    <row r="1946" spans="2:32">
      <c r="B1946" s="32">
        <v>44725</v>
      </c>
      <c r="C1946" s="33" t="e">
        <f>VLOOKUP($B1946,大盤與近月台指!$A$4:$I$499,2,FALSE)</f>
        <v>#N/A</v>
      </c>
      <c r="D1946" s="34" t="e">
        <f>VLOOKUP($B1946,大盤與近月台指!$A$4:$I$499,3,FALSE)</f>
        <v>#N/A</v>
      </c>
      <c r="E1946" s="35" t="e">
        <f>VLOOKUP($B1946,大盤與近月台指!$A$4:$I$499,4,FALSE)</f>
        <v>#N/A</v>
      </c>
      <c r="F1946" s="33" t="e">
        <f>VLOOKUP($B1946,大盤與近月台指!$A$4:$I$499,5,FALSE)</f>
        <v>#N/A</v>
      </c>
      <c r="G1946" s="49" t="e">
        <f>VLOOKUP($B1946,三大法人買賣超!$A$4:$I$500,3,FALSE)</f>
        <v>#N/A</v>
      </c>
      <c r="H1946" s="34" t="e">
        <f>VLOOKUP($B1946,三大法人買賣超!$A$4:$I$500,5,FALSE)</f>
        <v>#N/A</v>
      </c>
      <c r="I1946" s="27" t="e">
        <f>VLOOKUP($B1946,三大法人買賣超!$A$4:$I$500,7,FALSE)</f>
        <v>#N/A</v>
      </c>
      <c r="J1946" s="27" t="e">
        <f>VLOOKUP($B1946,三大法人買賣超!$A$4:$I$500,9,FALSE)</f>
        <v>#N/A</v>
      </c>
      <c r="K1946" s="37">
        <f>新台幣匯率美元指數!B1947</f>
        <v>0</v>
      </c>
      <c r="L1946" s="38">
        <f>新台幣匯率美元指數!C1947</f>
        <v>0</v>
      </c>
      <c r="M1946" s="39">
        <f>新台幣匯率美元指數!D1947</f>
        <v>0</v>
      </c>
      <c r="N1946" s="27" t="e">
        <f>VLOOKUP($B1946,外資期貨未平倉口數!$A$4:$M$499,4,FALSE)</f>
        <v>#N/A</v>
      </c>
      <c r="O1946" s="27" t="e">
        <f>VLOOKUP($B1946,外資期貨未平倉口數!$A$4:$M$499,9,FALSE)</f>
        <v>#N/A</v>
      </c>
      <c r="P1946" s="27" t="e">
        <f>VLOOKUP($B1946,外資期貨未平倉口數!$A$4:$M$499,10,FALSE)</f>
        <v>#N/A</v>
      </c>
      <c r="Q1946" s="27" t="e">
        <f>VLOOKUP($B1946,外資期貨未平倉口數!$A$4:$M$499,11,FALSE)</f>
        <v>#N/A</v>
      </c>
      <c r="R1946" s="64" t="e">
        <f>VLOOKUP($B1946,選擇權未平倉餘額!$A$4:$I$500,6,FALSE)</f>
        <v>#N/A</v>
      </c>
      <c r="S1946" s="64" t="e">
        <f>VLOOKUP($B1946,選擇權未平倉餘額!$A$4:$I$500,7,FALSE)</f>
        <v>#N/A</v>
      </c>
      <c r="T1946" s="64" t="e">
        <f>VLOOKUP($B1946,選擇權未平倉餘額!$A$4:$I$500,8,FALSE)</f>
        <v>#N/A</v>
      </c>
      <c r="U1946" s="64" t="e">
        <f>VLOOKUP($B1946,選擇權未平倉餘額!$A$4:$I$500,9,FALSE)</f>
        <v>#N/A</v>
      </c>
      <c r="V1946" s="39" t="e">
        <f>VLOOKUP($B1946,臺指選擇權P_C_Ratios!$A$4:$C$500,3,FALSE)</f>
        <v>#N/A</v>
      </c>
      <c r="W1946" s="41" t="e">
        <f>VLOOKUP($B1946,散戶多空比!$A$6:$L$500,12,FALSE)</f>
        <v>#N/A</v>
      </c>
      <c r="X1946" s="40" t="e">
        <f>VLOOKUP($B1946,期貨大額交易人未沖銷部位!$A$4:$O$499,4,FALSE)</f>
        <v>#N/A</v>
      </c>
      <c r="Y1946" s="40" t="e">
        <f>VLOOKUP($B1946,期貨大額交易人未沖銷部位!$A$4:$O$499,7,FALSE)</f>
        <v>#N/A</v>
      </c>
      <c r="Z1946" s="40" t="e">
        <f>VLOOKUP($B1946,期貨大額交易人未沖銷部位!$A$4:$O$499,10,FALSE)</f>
        <v>#N/A</v>
      </c>
      <c r="AA1946" s="40" t="e">
        <f>VLOOKUP($B1946,期貨大額交易人未沖銷部位!$A$4:$O$499,13,FALSE)</f>
        <v>#N/A</v>
      </c>
      <c r="AB1946" s="40" t="e">
        <f>VLOOKUP($B1946,期貨大額交易人未沖銷部位!$A$4:$O$499,14,FALSE)</f>
        <v>#N/A</v>
      </c>
      <c r="AC1946" s="40" t="e">
        <f>VLOOKUP($B1946,期貨大額交易人未沖銷部位!$A$4:$O$499,15,FALSE)</f>
        <v>#N/A</v>
      </c>
      <c r="AD1946" s="33" t="e">
        <f>VLOOKUP($B1946,三大美股走勢!$A$4:$J$495,4,FALSE)</f>
        <v>#N/A</v>
      </c>
      <c r="AE1946" s="33" t="e">
        <f>VLOOKUP($B1946,三大美股走勢!$A$4:$J$495,7,FALSE)</f>
        <v>#N/A</v>
      </c>
      <c r="AF1946" s="33" t="e">
        <f>VLOOKUP($B1946,三大美股走勢!$A$4:$J$495,10,FALSE)</f>
        <v>#N/A</v>
      </c>
    </row>
    <row r="1947" spans="2:32">
      <c r="B1947" s="32">
        <v>44726</v>
      </c>
      <c r="C1947" s="33" t="e">
        <f>VLOOKUP($B1947,大盤與近月台指!$A$4:$I$499,2,FALSE)</f>
        <v>#N/A</v>
      </c>
      <c r="D1947" s="34" t="e">
        <f>VLOOKUP($B1947,大盤與近月台指!$A$4:$I$499,3,FALSE)</f>
        <v>#N/A</v>
      </c>
      <c r="E1947" s="35" t="e">
        <f>VLOOKUP($B1947,大盤與近月台指!$A$4:$I$499,4,FALSE)</f>
        <v>#N/A</v>
      </c>
      <c r="F1947" s="33" t="e">
        <f>VLOOKUP($B1947,大盤與近月台指!$A$4:$I$499,5,FALSE)</f>
        <v>#N/A</v>
      </c>
      <c r="G1947" s="49" t="e">
        <f>VLOOKUP($B1947,三大法人買賣超!$A$4:$I$500,3,FALSE)</f>
        <v>#N/A</v>
      </c>
      <c r="H1947" s="34" t="e">
        <f>VLOOKUP($B1947,三大法人買賣超!$A$4:$I$500,5,FALSE)</f>
        <v>#N/A</v>
      </c>
      <c r="I1947" s="27" t="e">
        <f>VLOOKUP($B1947,三大法人買賣超!$A$4:$I$500,7,FALSE)</f>
        <v>#N/A</v>
      </c>
      <c r="J1947" s="27" t="e">
        <f>VLOOKUP($B1947,三大法人買賣超!$A$4:$I$500,9,FALSE)</f>
        <v>#N/A</v>
      </c>
      <c r="K1947" s="37">
        <f>新台幣匯率美元指數!B1948</f>
        <v>0</v>
      </c>
      <c r="L1947" s="38">
        <f>新台幣匯率美元指數!C1948</f>
        <v>0</v>
      </c>
      <c r="M1947" s="39">
        <f>新台幣匯率美元指數!D1948</f>
        <v>0</v>
      </c>
      <c r="N1947" s="27" t="e">
        <f>VLOOKUP($B1947,外資期貨未平倉口數!$A$4:$M$499,4,FALSE)</f>
        <v>#N/A</v>
      </c>
      <c r="O1947" s="27" t="e">
        <f>VLOOKUP($B1947,外資期貨未平倉口數!$A$4:$M$499,9,FALSE)</f>
        <v>#N/A</v>
      </c>
      <c r="P1947" s="27" t="e">
        <f>VLOOKUP($B1947,外資期貨未平倉口數!$A$4:$M$499,10,FALSE)</f>
        <v>#N/A</v>
      </c>
      <c r="Q1947" s="27" t="e">
        <f>VLOOKUP($B1947,外資期貨未平倉口數!$A$4:$M$499,11,FALSE)</f>
        <v>#N/A</v>
      </c>
      <c r="R1947" s="64" t="e">
        <f>VLOOKUP($B1947,選擇權未平倉餘額!$A$4:$I$500,6,FALSE)</f>
        <v>#N/A</v>
      </c>
      <c r="S1947" s="64" t="e">
        <f>VLOOKUP($B1947,選擇權未平倉餘額!$A$4:$I$500,7,FALSE)</f>
        <v>#N/A</v>
      </c>
      <c r="T1947" s="64" t="e">
        <f>VLOOKUP($B1947,選擇權未平倉餘額!$A$4:$I$500,8,FALSE)</f>
        <v>#N/A</v>
      </c>
      <c r="U1947" s="64" t="e">
        <f>VLOOKUP($B1947,選擇權未平倉餘額!$A$4:$I$500,9,FALSE)</f>
        <v>#N/A</v>
      </c>
      <c r="V1947" s="39" t="e">
        <f>VLOOKUP($B1947,臺指選擇權P_C_Ratios!$A$4:$C$500,3,FALSE)</f>
        <v>#N/A</v>
      </c>
      <c r="W1947" s="41" t="e">
        <f>VLOOKUP($B1947,散戶多空比!$A$6:$L$500,12,FALSE)</f>
        <v>#N/A</v>
      </c>
      <c r="X1947" s="40" t="e">
        <f>VLOOKUP($B1947,期貨大額交易人未沖銷部位!$A$4:$O$499,4,FALSE)</f>
        <v>#N/A</v>
      </c>
      <c r="Y1947" s="40" t="e">
        <f>VLOOKUP($B1947,期貨大額交易人未沖銷部位!$A$4:$O$499,7,FALSE)</f>
        <v>#N/A</v>
      </c>
      <c r="Z1947" s="40" t="e">
        <f>VLOOKUP($B1947,期貨大額交易人未沖銷部位!$A$4:$O$499,10,FALSE)</f>
        <v>#N/A</v>
      </c>
      <c r="AA1947" s="40" t="e">
        <f>VLOOKUP($B1947,期貨大額交易人未沖銷部位!$A$4:$O$499,13,FALSE)</f>
        <v>#N/A</v>
      </c>
      <c r="AB1947" s="40" t="e">
        <f>VLOOKUP($B1947,期貨大額交易人未沖銷部位!$A$4:$O$499,14,FALSE)</f>
        <v>#N/A</v>
      </c>
      <c r="AC1947" s="40" t="e">
        <f>VLOOKUP($B1947,期貨大額交易人未沖銷部位!$A$4:$O$499,15,FALSE)</f>
        <v>#N/A</v>
      </c>
      <c r="AD1947" s="33" t="e">
        <f>VLOOKUP($B1947,三大美股走勢!$A$4:$J$495,4,FALSE)</f>
        <v>#N/A</v>
      </c>
      <c r="AE1947" s="33" t="e">
        <f>VLOOKUP($B1947,三大美股走勢!$A$4:$J$495,7,FALSE)</f>
        <v>#N/A</v>
      </c>
      <c r="AF1947" s="33" t="e">
        <f>VLOOKUP($B1947,三大美股走勢!$A$4:$J$495,10,FALSE)</f>
        <v>#N/A</v>
      </c>
    </row>
    <row r="1948" spans="2:32">
      <c r="B1948" s="32">
        <v>44727</v>
      </c>
      <c r="C1948" s="33" t="e">
        <f>VLOOKUP($B1948,大盤與近月台指!$A$4:$I$499,2,FALSE)</f>
        <v>#N/A</v>
      </c>
      <c r="D1948" s="34" t="e">
        <f>VLOOKUP($B1948,大盤與近月台指!$A$4:$I$499,3,FALSE)</f>
        <v>#N/A</v>
      </c>
      <c r="E1948" s="35" t="e">
        <f>VLOOKUP($B1948,大盤與近月台指!$A$4:$I$499,4,FALSE)</f>
        <v>#N/A</v>
      </c>
      <c r="F1948" s="33" t="e">
        <f>VLOOKUP($B1948,大盤與近月台指!$A$4:$I$499,5,FALSE)</f>
        <v>#N/A</v>
      </c>
      <c r="G1948" s="49" t="e">
        <f>VLOOKUP($B1948,三大法人買賣超!$A$4:$I$500,3,FALSE)</f>
        <v>#N/A</v>
      </c>
      <c r="H1948" s="34" t="e">
        <f>VLOOKUP($B1948,三大法人買賣超!$A$4:$I$500,5,FALSE)</f>
        <v>#N/A</v>
      </c>
      <c r="I1948" s="27" t="e">
        <f>VLOOKUP($B1948,三大法人買賣超!$A$4:$I$500,7,FALSE)</f>
        <v>#N/A</v>
      </c>
      <c r="J1948" s="27" t="e">
        <f>VLOOKUP($B1948,三大法人買賣超!$A$4:$I$500,9,FALSE)</f>
        <v>#N/A</v>
      </c>
      <c r="K1948" s="37">
        <f>新台幣匯率美元指數!B1949</f>
        <v>0</v>
      </c>
      <c r="L1948" s="38">
        <f>新台幣匯率美元指數!C1949</f>
        <v>0</v>
      </c>
      <c r="M1948" s="39">
        <f>新台幣匯率美元指數!D1949</f>
        <v>0</v>
      </c>
      <c r="N1948" s="27" t="e">
        <f>VLOOKUP($B1948,外資期貨未平倉口數!$A$4:$M$499,4,FALSE)</f>
        <v>#N/A</v>
      </c>
      <c r="O1948" s="27" t="e">
        <f>VLOOKUP($B1948,外資期貨未平倉口數!$A$4:$M$499,9,FALSE)</f>
        <v>#N/A</v>
      </c>
      <c r="P1948" s="27" t="e">
        <f>VLOOKUP($B1948,外資期貨未平倉口數!$A$4:$M$499,10,FALSE)</f>
        <v>#N/A</v>
      </c>
      <c r="Q1948" s="27" t="e">
        <f>VLOOKUP($B1948,外資期貨未平倉口數!$A$4:$M$499,11,FALSE)</f>
        <v>#N/A</v>
      </c>
      <c r="R1948" s="64" t="e">
        <f>VLOOKUP($B1948,選擇權未平倉餘額!$A$4:$I$500,6,FALSE)</f>
        <v>#N/A</v>
      </c>
      <c r="S1948" s="64" t="e">
        <f>VLOOKUP($B1948,選擇權未平倉餘額!$A$4:$I$500,7,FALSE)</f>
        <v>#N/A</v>
      </c>
      <c r="T1948" s="64" t="e">
        <f>VLOOKUP($B1948,選擇權未平倉餘額!$A$4:$I$500,8,FALSE)</f>
        <v>#N/A</v>
      </c>
      <c r="U1948" s="64" t="e">
        <f>VLOOKUP($B1948,選擇權未平倉餘額!$A$4:$I$500,9,FALSE)</f>
        <v>#N/A</v>
      </c>
      <c r="V1948" s="39" t="e">
        <f>VLOOKUP($B1948,臺指選擇權P_C_Ratios!$A$4:$C$500,3,FALSE)</f>
        <v>#N/A</v>
      </c>
      <c r="W1948" s="41" t="e">
        <f>VLOOKUP($B1948,散戶多空比!$A$6:$L$500,12,FALSE)</f>
        <v>#N/A</v>
      </c>
      <c r="X1948" s="40" t="e">
        <f>VLOOKUP($B1948,期貨大額交易人未沖銷部位!$A$4:$O$499,4,FALSE)</f>
        <v>#N/A</v>
      </c>
      <c r="Y1948" s="40" t="e">
        <f>VLOOKUP($B1948,期貨大額交易人未沖銷部位!$A$4:$O$499,7,FALSE)</f>
        <v>#N/A</v>
      </c>
      <c r="Z1948" s="40" t="e">
        <f>VLOOKUP($B1948,期貨大額交易人未沖銷部位!$A$4:$O$499,10,FALSE)</f>
        <v>#N/A</v>
      </c>
      <c r="AA1948" s="40" t="e">
        <f>VLOOKUP($B1948,期貨大額交易人未沖銷部位!$A$4:$O$499,13,FALSE)</f>
        <v>#N/A</v>
      </c>
      <c r="AB1948" s="40" t="e">
        <f>VLOOKUP($B1948,期貨大額交易人未沖銷部位!$A$4:$O$499,14,FALSE)</f>
        <v>#N/A</v>
      </c>
      <c r="AC1948" s="40" t="e">
        <f>VLOOKUP($B1948,期貨大額交易人未沖銷部位!$A$4:$O$499,15,FALSE)</f>
        <v>#N/A</v>
      </c>
      <c r="AD1948" s="33" t="e">
        <f>VLOOKUP($B1948,三大美股走勢!$A$4:$J$495,4,FALSE)</f>
        <v>#N/A</v>
      </c>
      <c r="AE1948" s="33" t="e">
        <f>VLOOKUP($B1948,三大美股走勢!$A$4:$J$495,7,FALSE)</f>
        <v>#N/A</v>
      </c>
      <c r="AF1948" s="33" t="e">
        <f>VLOOKUP($B1948,三大美股走勢!$A$4:$J$495,10,FALSE)</f>
        <v>#N/A</v>
      </c>
    </row>
    <row r="1949" spans="2:32">
      <c r="B1949" s="32">
        <v>44728</v>
      </c>
      <c r="C1949" s="33" t="e">
        <f>VLOOKUP($B1949,大盤與近月台指!$A$4:$I$499,2,FALSE)</f>
        <v>#N/A</v>
      </c>
      <c r="D1949" s="34" t="e">
        <f>VLOOKUP($B1949,大盤與近月台指!$A$4:$I$499,3,FALSE)</f>
        <v>#N/A</v>
      </c>
      <c r="E1949" s="35" t="e">
        <f>VLOOKUP($B1949,大盤與近月台指!$A$4:$I$499,4,FALSE)</f>
        <v>#N/A</v>
      </c>
      <c r="F1949" s="33" t="e">
        <f>VLOOKUP($B1949,大盤與近月台指!$A$4:$I$499,5,FALSE)</f>
        <v>#N/A</v>
      </c>
      <c r="G1949" s="49" t="e">
        <f>VLOOKUP($B1949,三大法人買賣超!$A$4:$I$500,3,FALSE)</f>
        <v>#N/A</v>
      </c>
      <c r="H1949" s="34" t="e">
        <f>VLOOKUP($B1949,三大法人買賣超!$A$4:$I$500,5,FALSE)</f>
        <v>#N/A</v>
      </c>
      <c r="I1949" s="27" t="e">
        <f>VLOOKUP($B1949,三大法人買賣超!$A$4:$I$500,7,FALSE)</f>
        <v>#N/A</v>
      </c>
      <c r="J1949" s="27" t="e">
        <f>VLOOKUP($B1949,三大法人買賣超!$A$4:$I$500,9,FALSE)</f>
        <v>#N/A</v>
      </c>
      <c r="K1949" s="37">
        <f>新台幣匯率美元指數!B1950</f>
        <v>0</v>
      </c>
      <c r="L1949" s="38">
        <f>新台幣匯率美元指數!C1950</f>
        <v>0</v>
      </c>
      <c r="M1949" s="39">
        <f>新台幣匯率美元指數!D1950</f>
        <v>0</v>
      </c>
      <c r="N1949" s="27" t="e">
        <f>VLOOKUP($B1949,外資期貨未平倉口數!$A$4:$M$499,4,FALSE)</f>
        <v>#N/A</v>
      </c>
      <c r="O1949" s="27" t="e">
        <f>VLOOKUP($B1949,外資期貨未平倉口數!$A$4:$M$499,9,FALSE)</f>
        <v>#N/A</v>
      </c>
      <c r="P1949" s="27" t="e">
        <f>VLOOKUP($B1949,外資期貨未平倉口數!$A$4:$M$499,10,FALSE)</f>
        <v>#N/A</v>
      </c>
      <c r="Q1949" s="27" t="e">
        <f>VLOOKUP($B1949,外資期貨未平倉口數!$A$4:$M$499,11,FALSE)</f>
        <v>#N/A</v>
      </c>
      <c r="R1949" s="64" t="e">
        <f>VLOOKUP($B1949,選擇權未平倉餘額!$A$4:$I$500,6,FALSE)</f>
        <v>#N/A</v>
      </c>
      <c r="S1949" s="64" t="e">
        <f>VLOOKUP($B1949,選擇權未平倉餘額!$A$4:$I$500,7,FALSE)</f>
        <v>#N/A</v>
      </c>
      <c r="T1949" s="64" t="e">
        <f>VLOOKUP($B1949,選擇權未平倉餘額!$A$4:$I$500,8,FALSE)</f>
        <v>#N/A</v>
      </c>
      <c r="U1949" s="64" t="e">
        <f>VLOOKUP($B1949,選擇權未平倉餘額!$A$4:$I$500,9,FALSE)</f>
        <v>#N/A</v>
      </c>
      <c r="V1949" s="39" t="e">
        <f>VLOOKUP($B1949,臺指選擇權P_C_Ratios!$A$4:$C$500,3,FALSE)</f>
        <v>#N/A</v>
      </c>
      <c r="W1949" s="41" t="e">
        <f>VLOOKUP($B1949,散戶多空比!$A$6:$L$500,12,FALSE)</f>
        <v>#N/A</v>
      </c>
      <c r="X1949" s="40" t="e">
        <f>VLOOKUP($B1949,期貨大額交易人未沖銷部位!$A$4:$O$499,4,FALSE)</f>
        <v>#N/A</v>
      </c>
      <c r="Y1949" s="40" t="e">
        <f>VLOOKUP($B1949,期貨大額交易人未沖銷部位!$A$4:$O$499,7,FALSE)</f>
        <v>#N/A</v>
      </c>
      <c r="Z1949" s="40" t="e">
        <f>VLOOKUP($B1949,期貨大額交易人未沖銷部位!$A$4:$O$499,10,FALSE)</f>
        <v>#N/A</v>
      </c>
      <c r="AA1949" s="40" t="e">
        <f>VLOOKUP($B1949,期貨大額交易人未沖銷部位!$A$4:$O$499,13,FALSE)</f>
        <v>#N/A</v>
      </c>
      <c r="AB1949" s="40" t="e">
        <f>VLOOKUP($B1949,期貨大額交易人未沖銷部位!$A$4:$O$499,14,FALSE)</f>
        <v>#N/A</v>
      </c>
      <c r="AC1949" s="40" t="e">
        <f>VLOOKUP($B1949,期貨大額交易人未沖銷部位!$A$4:$O$499,15,FALSE)</f>
        <v>#N/A</v>
      </c>
      <c r="AD1949" s="33" t="e">
        <f>VLOOKUP($B1949,三大美股走勢!$A$4:$J$495,4,FALSE)</f>
        <v>#N/A</v>
      </c>
      <c r="AE1949" s="33" t="e">
        <f>VLOOKUP($B1949,三大美股走勢!$A$4:$J$495,7,FALSE)</f>
        <v>#N/A</v>
      </c>
      <c r="AF1949" s="33" t="e">
        <f>VLOOKUP($B1949,三大美股走勢!$A$4:$J$495,10,FALSE)</f>
        <v>#N/A</v>
      </c>
    </row>
    <row r="1950" spans="2:32">
      <c r="B1950" s="32">
        <v>44729</v>
      </c>
      <c r="C1950" s="33" t="e">
        <f>VLOOKUP($B1950,大盤與近月台指!$A$4:$I$499,2,FALSE)</f>
        <v>#N/A</v>
      </c>
      <c r="D1950" s="34" t="e">
        <f>VLOOKUP($B1950,大盤與近月台指!$A$4:$I$499,3,FALSE)</f>
        <v>#N/A</v>
      </c>
      <c r="E1950" s="35" t="e">
        <f>VLOOKUP($B1950,大盤與近月台指!$A$4:$I$499,4,FALSE)</f>
        <v>#N/A</v>
      </c>
      <c r="F1950" s="33" t="e">
        <f>VLOOKUP($B1950,大盤與近月台指!$A$4:$I$499,5,FALSE)</f>
        <v>#N/A</v>
      </c>
      <c r="G1950" s="49" t="e">
        <f>VLOOKUP($B1950,三大法人買賣超!$A$4:$I$500,3,FALSE)</f>
        <v>#N/A</v>
      </c>
      <c r="H1950" s="34" t="e">
        <f>VLOOKUP($B1950,三大法人買賣超!$A$4:$I$500,5,FALSE)</f>
        <v>#N/A</v>
      </c>
      <c r="I1950" s="27" t="e">
        <f>VLOOKUP($B1950,三大法人買賣超!$A$4:$I$500,7,FALSE)</f>
        <v>#N/A</v>
      </c>
      <c r="J1950" s="27" t="e">
        <f>VLOOKUP($B1950,三大法人買賣超!$A$4:$I$500,9,FALSE)</f>
        <v>#N/A</v>
      </c>
      <c r="K1950" s="37">
        <f>新台幣匯率美元指數!B1951</f>
        <v>0</v>
      </c>
      <c r="L1950" s="38">
        <f>新台幣匯率美元指數!C1951</f>
        <v>0</v>
      </c>
      <c r="M1950" s="39">
        <f>新台幣匯率美元指數!D1951</f>
        <v>0</v>
      </c>
      <c r="N1950" s="27" t="e">
        <f>VLOOKUP($B1950,外資期貨未平倉口數!$A$4:$M$499,4,FALSE)</f>
        <v>#N/A</v>
      </c>
      <c r="O1950" s="27" t="e">
        <f>VLOOKUP($B1950,外資期貨未平倉口數!$A$4:$M$499,9,FALSE)</f>
        <v>#N/A</v>
      </c>
      <c r="P1950" s="27" t="e">
        <f>VLOOKUP($B1950,外資期貨未平倉口數!$A$4:$M$499,10,FALSE)</f>
        <v>#N/A</v>
      </c>
      <c r="Q1950" s="27" t="e">
        <f>VLOOKUP($B1950,外資期貨未平倉口數!$A$4:$M$499,11,FALSE)</f>
        <v>#N/A</v>
      </c>
      <c r="R1950" s="64" t="e">
        <f>VLOOKUP($B1950,選擇權未平倉餘額!$A$4:$I$500,6,FALSE)</f>
        <v>#N/A</v>
      </c>
      <c r="S1950" s="64" t="e">
        <f>VLOOKUP($B1950,選擇權未平倉餘額!$A$4:$I$500,7,FALSE)</f>
        <v>#N/A</v>
      </c>
      <c r="T1950" s="64" t="e">
        <f>VLOOKUP($B1950,選擇權未平倉餘額!$A$4:$I$500,8,FALSE)</f>
        <v>#N/A</v>
      </c>
      <c r="U1950" s="64" t="e">
        <f>VLOOKUP($B1950,選擇權未平倉餘額!$A$4:$I$500,9,FALSE)</f>
        <v>#N/A</v>
      </c>
      <c r="V1950" s="39" t="e">
        <f>VLOOKUP($B1950,臺指選擇權P_C_Ratios!$A$4:$C$500,3,FALSE)</f>
        <v>#N/A</v>
      </c>
      <c r="W1950" s="41" t="e">
        <f>VLOOKUP($B1950,散戶多空比!$A$6:$L$500,12,FALSE)</f>
        <v>#N/A</v>
      </c>
      <c r="X1950" s="40" t="e">
        <f>VLOOKUP($B1950,期貨大額交易人未沖銷部位!$A$4:$O$499,4,FALSE)</f>
        <v>#N/A</v>
      </c>
      <c r="Y1950" s="40" t="e">
        <f>VLOOKUP($B1950,期貨大額交易人未沖銷部位!$A$4:$O$499,7,FALSE)</f>
        <v>#N/A</v>
      </c>
      <c r="Z1950" s="40" t="e">
        <f>VLOOKUP($B1950,期貨大額交易人未沖銷部位!$A$4:$O$499,10,FALSE)</f>
        <v>#N/A</v>
      </c>
      <c r="AA1950" s="40" t="e">
        <f>VLOOKUP($B1950,期貨大額交易人未沖銷部位!$A$4:$O$499,13,FALSE)</f>
        <v>#N/A</v>
      </c>
      <c r="AB1950" s="40" t="e">
        <f>VLOOKUP($B1950,期貨大額交易人未沖銷部位!$A$4:$O$499,14,FALSE)</f>
        <v>#N/A</v>
      </c>
      <c r="AC1950" s="40" t="e">
        <f>VLOOKUP($B1950,期貨大額交易人未沖銷部位!$A$4:$O$499,15,FALSE)</f>
        <v>#N/A</v>
      </c>
      <c r="AD1950" s="33" t="e">
        <f>VLOOKUP($B1950,三大美股走勢!$A$4:$J$495,4,FALSE)</f>
        <v>#N/A</v>
      </c>
      <c r="AE1950" s="33" t="e">
        <f>VLOOKUP($B1950,三大美股走勢!$A$4:$J$495,7,FALSE)</f>
        <v>#N/A</v>
      </c>
      <c r="AF1950" s="33" t="e">
        <f>VLOOKUP($B1950,三大美股走勢!$A$4:$J$495,10,FALSE)</f>
        <v>#N/A</v>
      </c>
    </row>
    <row r="1951" spans="2:32">
      <c r="B1951" s="32">
        <v>44730</v>
      </c>
      <c r="C1951" s="33" t="e">
        <f>VLOOKUP($B1951,大盤與近月台指!$A$4:$I$499,2,FALSE)</f>
        <v>#N/A</v>
      </c>
      <c r="D1951" s="34" t="e">
        <f>VLOOKUP($B1951,大盤與近月台指!$A$4:$I$499,3,FALSE)</f>
        <v>#N/A</v>
      </c>
      <c r="E1951" s="35" t="e">
        <f>VLOOKUP($B1951,大盤與近月台指!$A$4:$I$499,4,FALSE)</f>
        <v>#N/A</v>
      </c>
      <c r="F1951" s="33" t="e">
        <f>VLOOKUP($B1951,大盤與近月台指!$A$4:$I$499,5,FALSE)</f>
        <v>#N/A</v>
      </c>
      <c r="G1951" s="49" t="e">
        <f>VLOOKUP($B1951,三大法人買賣超!$A$4:$I$500,3,FALSE)</f>
        <v>#N/A</v>
      </c>
      <c r="H1951" s="34" t="e">
        <f>VLOOKUP($B1951,三大法人買賣超!$A$4:$I$500,5,FALSE)</f>
        <v>#N/A</v>
      </c>
      <c r="I1951" s="27" t="e">
        <f>VLOOKUP($B1951,三大法人買賣超!$A$4:$I$500,7,FALSE)</f>
        <v>#N/A</v>
      </c>
      <c r="J1951" s="27" t="e">
        <f>VLOOKUP($B1951,三大法人買賣超!$A$4:$I$500,9,FALSE)</f>
        <v>#N/A</v>
      </c>
      <c r="K1951" s="37">
        <f>新台幣匯率美元指數!B1952</f>
        <v>0</v>
      </c>
      <c r="L1951" s="38">
        <f>新台幣匯率美元指數!C1952</f>
        <v>0</v>
      </c>
      <c r="M1951" s="39">
        <f>新台幣匯率美元指數!D1952</f>
        <v>0</v>
      </c>
      <c r="N1951" s="27" t="e">
        <f>VLOOKUP($B1951,外資期貨未平倉口數!$A$4:$M$499,4,FALSE)</f>
        <v>#N/A</v>
      </c>
      <c r="O1951" s="27" t="e">
        <f>VLOOKUP($B1951,外資期貨未平倉口數!$A$4:$M$499,9,FALSE)</f>
        <v>#N/A</v>
      </c>
      <c r="P1951" s="27" t="e">
        <f>VLOOKUP($B1951,外資期貨未平倉口數!$A$4:$M$499,10,FALSE)</f>
        <v>#N/A</v>
      </c>
      <c r="Q1951" s="27" t="e">
        <f>VLOOKUP($B1951,外資期貨未平倉口數!$A$4:$M$499,11,FALSE)</f>
        <v>#N/A</v>
      </c>
      <c r="R1951" s="64" t="e">
        <f>VLOOKUP($B1951,選擇權未平倉餘額!$A$4:$I$500,6,FALSE)</f>
        <v>#N/A</v>
      </c>
      <c r="S1951" s="64" t="e">
        <f>VLOOKUP($B1951,選擇權未平倉餘額!$A$4:$I$500,7,FALSE)</f>
        <v>#N/A</v>
      </c>
      <c r="T1951" s="64" t="e">
        <f>VLOOKUP($B1951,選擇權未平倉餘額!$A$4:$I$500,8,FALSE)</f>
        <v>#N/A</v>
      </c>
      <c r="U1951" s="64" t="e">
        <f>VLOOKUP($B1951,選擇權未平倉餘額!$A$4:$I$500,9,FALSE)</f>
        <v>#N/A</v>
      </c>
      <c r="V1951" s="39" t="e">
        <f>VLOOKUP($B1951,臺指選擇權P_C_Ratios!$A$4:$C$500,3,FALSE)</f>
        <v>#N/A</v>
      </c>
      <c r="W1951" s="41" t="e">
        <f>VLOOKUP($B1951,散戶多空比!$A$6:$L$500,12,FALSE)</f>
        <v>#N/A</v>
      </c>
      <c r="X1951" s="40" t="e">
        <f>VLOOKUP($B1951,期貨大額交易人未沖銷部位!$A$4:$O$499,4,FALSE)</f>
        <v>#N/A</v>
      </c>
      <c r="Y1951" s="40" t="e">
        <f>VLOOKUP($B1951,期貨大額交易人未沖銷部位!$A$4:$O$499,7,FALSE)</f>
        <v>#N/A</v>
      </c>
      <c r="Z1951" s="40" t="e">
        <f>VLOOKUP($B1951,期貨大額交易人未沖銷部位!$A$4:$O$499,10,FALSE)</f>
        <v>#N/A</v>
      </c>
      <c r="AA1951" s="40" t="e">
        <f>VLOOKUP($B1951,期貨大額交易人未沖銷部位!$A$4:$O$499,13,FALSE)</f>
        <v>#N/A</v>
      </c>
      <c r="AB1951" s="40" t="e">
        <f>VLOOKUP($B1951,期貨大額交易人未沖銷部位!$A$4:$O$499,14,FALSE)</f>
        <v>#N/A</v>
      </c>
      <c r="AC1951" s="40" t="e">
        <f>VLOOKUP($B1951,期貨大額交易人未沖銷部位!$A$4:$O$499,15,FALSE)</f>
        <v>#N/A</v>
      </c>
      <c r="AD1951" s="33" t="e">
        <f>VLOOKUP($B1951,三大美股走勢!$A$4:$J$495,4,FALSE)</f>
        <v>#N/A</v>
      </c>
      <c r="AE1951" s="33" t="e">
        <f>VLOOKUP($B1951,三大美股走勢!$A$4:$J$495,7,FALSE)</f>
        <v>#N/A</v>
      </c>
      <c r="AF1951" s="33" t="e">
        <f>VLOOKUP($B1951,三大美股走勢!$A$4:$J$495,10,FALSE)</f>
        <v>#N/A</v>
      </c>
    </row>
    <row r="1952" spans="2:32">
      <c r="B1952" s="32">
        <v>44731</v>
      </c>
      <c r="C1952" s="33" t="e">
        <f>VLOOKUP($B1952,大盤與近月台指!$A$4:$I$499,2,FALSE)</f>
        <v>#N/A</v>
      </c>
      <c r="D1952" s="34" t="e">
        <f>VLOOKUP($B1952,大盤與近月台指!$A$4:$I$499,3,FALSE)</f>
        <v>#N/A</v>
      </c>
      <c r="E1952" s="35" t="e">
        <f>VLOOKUP($B1952,大盤與近月台指!$A$4:$I$499,4,FALSE)</f>
        <v>#N/A</v>
      </c>
      <c r="F1952" s="33" t="e">
        <f>VLOOKUP($B1952,大盤與近月台指!$A$4:$I$499,5,FALSE)</f>
        <v>#N/A</v>
      </c>
      <c r="G1952" s="49" t="e">
        <f>VLOOKUP($B1952,三大法人買賣超!$A$4:$I$500,3,FALSE)</f>
        <v>#N/A</v>
      </c>
      <c r="H1952" s="34" t="e">
        <f>VLOOKUP($B1952,三大法人買賣超!$A$4:$I$500,5,FALSE)</f>
        <v>#N/A</v>
      </c>
      <c r="I1952" s="27" t="e">
        <f>VLOOKUP($B1952,三大法人買賣超!$A$4:$I$500,7,FALSE)</f>
        <v>#N/A</v>
      </c>
      <c r="J1952" s="27" t="e">
        <f>VLOOKUP($B1952,三大法人買賣超!$A$4:$I$500,9,FALSE)</f>
        <v>#N/A</v>
      </c>
      <c r="K1952" s="37">
        <f>新台幣匯率美元指數!B1953</f>
        <v>0</v>
      </c>
      <c r="L1952" s="38">
        <f>新台幣匯率美元指數!C1953</f>
        <v>0</v>
      </c>
      <c r="M1952" s="39">
        <f>新台幣匯率美元指數!D1953</f>
        <v>0</v>
      </c>
      <c r="N1952" s="27" t="e">
        <f>VLOOKUP($B1952,外資期貨未平倉口數!$A$4:$M$499,4,FALSE)</f>
        <v>#N/A</v>
      </c>
      <c r="O1952" s="27" t="e">
        <f>VLOOKUP($B1952,外資期貨未平倉口數!$A$4:$M$499,9,FALSE)</f>
        <v>#N/A</v>
      </c>
      <c r="P1952" s="27" t="e">
        <f>VLOOKUP($B1952,外資期貨未平倉口數!$A$4:$M$499,10,FALSE)</f>
        <v>#N/A</v>
      </c>
      <c r="Q1952" s="27" t="e">
        <f>VLOOKUP($B1952,外資期貨未平倉口數!$A$4:$M$499,11,FALSE)</f>
        <v>#N/A</v>
      </c>
      <c r="R1952" s="64" t="e">
        <f>VLOOKUP($B1952,選擇權未平倉餘額!$A$4:$I$500,6,FALSE)</f>
        <v>#N/A</v>
      </c>
      <c r="S1952" s="64" t="e">
        <f>VLOOKUP($B1952,選擇權未平倉餘額!$A$4:$I$500,7,FALSE)</f>
        <v>#N/A</v>
      </c>
      <c r="T1952" s="64" t="e">
        <f>VLOOKUP($B1952,選擇權未平倉餘額!$A$4:$I$500,8,FALSE)</f>
        <v>#N/A</v>
      </c>
      <c r="U1952" s="64" t="e">
        <f>VLOOKUP($B1952,選擇權未平倉餘額!$A$4:$I$500,9,FALSE)</f>
        <v>#N/A</v>
      </c>
      <c r="V1952" s="39" t="e">
        <f>VLOOKUP($B1952,臺指選擇權P_C_Ratios!$A$4:$C$500,3,FALSE)</f>
        <v>#N/A</v>
      </c>
      <c r="W1952" s="41" t="e">
        <f>VLOOKUP($B1952,散戶多空比!$A$6:$L$500,12,FALSE)</f>
        <v>#N/A</v>
      </c>
      <c r="X1952" s="40" t="e">
        <f>VLOOKUP($B1952,期貨大額交易人未沖銷部位!$A$4:$O$499,4,FALSE)</f>
        <v>#N/A</v>
      </c>
      <c r="Y1952" s="40" t="e">
        <f>VLOOKUP($B1952,期貨大額交易人未沖銷部位!$A$4:$O$499,7,FALSE)</f>
        <v>#N/A</v>
      </c>
      <c r="Z1952" s="40" t="e">
        <f>VLOOKUP($B1952,期貨大額交易人未沖銷部位!$A$4:$O$499,10,FALSE)</f>
        <v>#N/A</v>
      </c>
      <c r="AA1952" s="40" t="e">
        <f>VLOOKUP($B1952,期貨大額交易人未沖銷部位!$A$4:$O$499,13,FALSE)</f>
        <v>#N/A</v>
      </c>
      <c r="AB1952" s="40" t="e">
        <f>VLOOKUP($B1952,期貨大額交易人未沖銷部位!$A$4:$O$499,14,FALSE)</f>
        <v>#N/A</v>
      </c>
      <c r="AC1952" s="40" t="e">
        <f>VLOOKUP($B1952,期貨大額交易人未沖銷部位!$A$4:$O$499,15,FALSE)</f>
        <v>#N/A</v>
      </c>
      <c r="AD1952" s="33" t="e">
        <f>VLOOKUP($B1952,三大美股走勢!$A$4:$J$495,4,FALSE)</f>
        <v>#N/A</v>
      </c>
      <c r="AE1952" s="33" t="e">
        <f>VLOOKUP($B1952,三大美股走勢!$A$4:$J$495,7,FALSE)</f>
        <v>#N/A</v>
      </c>
      <c r="AF1952" s="33" t="e">
        <f>VLOOKUP($B1952,三大美股走勢!$A$4:$J$495,10,FALSE)</f>
        <v>#N/A</v>
      </c>
    </row>
    <row r="1953" spans="2:32">
      <c r="B1953" s="32">
        <v>44732</v>
      </c>
      <c r="C1953" s="33" t="e">
        <f>VLOOKUP($B1953,大盤與近月台指!$A$4:$I$499,2,FALSE)</f>
        <v>#N/A</v>
      </c>
      <c r="D1953" s="34" t="e">
        <f>VLOOKUP($B1953,大盤與近月台指!$A$4:$I$499,3,FALSE)</f>
        <v>#N/A</v>
      </c>
      <c r="E1953" s="35" t="e">
        <f>VLOOKUP($B1953,大盤與近月台指!$A$4:$I$499,4,FALSE)</f>
        <v>#N/A</v>
      </c>
      <c r="F1953" s="33" t="e">
        <f>VLOOKUP($B1953,大盤與近月台指!$A$4:$I$499,5,FALSE)</f>
        <v>#N/A</v>
      </c>
      <c r="G1953" s="49" t="e">
        <f>VLOOKUP($B1953,三大法人買賣超!$A$4:$I$500,3,FALSE)</f>
        <v>#N/A</v>
      </c>
      <c r="H1953" s="34" t="e">
        <f>VLOOKUP($B1953,三大法人買賣超!$A$4:$I$500,5,FALSE)</f>
        <v>#N/A</v>
      </c>
      <c r="I1953" s="27" t="e">
        <f>VLOOKUP($B1953,三大法人買賣超!$A$4:$I$500,7,FALSE)</f>
        <v>#N/A</v>
      </c>
      <c r="J1953" s="27" t="e">
        <f>VLOOKUP($B1953,三大法人買賣超!$A$4:$I$500,9,FALSE)</f>
        <v>#N/A</v>
      </c>
      <c r="K1953" s="37">
        <f>新台幣匯率美元指數!B1954</f>
        <v>0</v>
      </c>
      <c r="L1953" s="38">
        <f>新台幣匯率美元指數!C1954</f>
        <v>0</v>
      </c>
      <c r="M1953" s="39">
        <f>新台幣匯率美元指數!D1954</f>
        <v>0</v>
      </c>
      <c r="N1953" s="27" t="e">
        <f>VLOOKUP($B1953,外資期貨未平倉口數!$A$4:$M$499,4,FALSE)</f>
        <v>#N/A</v>
      </c>
      <c r="O1953" s="27" t="e">
        <f>VLOOKUP($B1953,外資期貨未平倉口數!$A$4:$M$499,9,FALSE)</f>
        <v>#N/A</v>
      </c>
      <c r="P1953" s="27" t="e">
        <f>VLOOKUP($B1953,外資期貨未平倉口數!$A$4:$M$499,10,FALSE)</f>
        <v>#N/A</v>
      </c>
      <c r="Q1953" s="27" t="e">
        <f>VLOOKUP($B1953,外資期貨未平倉口數!$A$4:$M$499,11,FALSE)</f>
        <v>#N/A</v>
      </c>
      <c r="R1953" s="64" t="e">
        <f>VLOOKUP($B1953,選擇權未平倉餘額!$A$4:$I$500,6,FALSE)</f>
        <v>#N/A</v>
      </c>
      <c r="S1953" s="64" t="e">
        <f>VLOOKUP($B1953,選擇權未平倉餘額!$A$4:$I$500,7,FALSE)</f>
        <v>#N/A</v>
      </c>
      <c r="T1953" s="64" t="e">
        <f>VLOOKUP($B1953,選擇權未平倉餘額!$A$4:$I$500,8,FALSE)</f>
        <v>#N/A</v>
      </c>
      <c r="U1953" s="64" t="e">
        <f>VLOOKUP($B1953,選擇權未平倉餘額!$A$4:$I$500,9,FALSE)</f>
        <v>#N/A</v>
      </c>
      <c r="V1953" s="39" t="e">
        <f>VLOOKUP($B1953,臺指選擇權P_C_Ratios!$A$4:$C$500,3,FALSE)</f>
        <v>#N/A</v>
      </c>
      <c r="W1953" s="41" t="e">
        <f>VLOOKUP($B1953,散戶多空比!$A$6:$L$500,12,FALSE)</f>
        <v>#N/A</v>
      </c>
      <c r="X1953" s="40" t="e">
        <f>VLOOKUP($B1953,期貨大額交易人未沖銷部位!$A$4:$O$499,4,FALSE)</f>
        <v>#N/A</v>
      </c>
      <c r="Y1953" s="40" t="e">
        <f>VLOOKUP($B1953,期貨大額交易人未沖銷部位!$A$4:$O$499,7,FALSE)</f>
        <v>#N/A</v>
      </c>
      <c r="Z1953" s="40" t="e">
        <f>VLOOKUP($B1953,期貨大額交易人未沖銷部位!$A$4:$O$499,10,FALSE)</f>
        <v>#N/A</v>
      </c>
      <c r="AA1953" s="40" t="e">
        <f>VLOOKUP($B1953,期貨大額交易人未沖銷部位!$A$4:$O$499,13,FALSE)</f>
        <v>#N/A</v>
      </c>
      <c r="AB1953" s="40" t="e">
        <f>VLOOKUP($B1953,期貨大額交易人未沖銷部位!$A$4:$O$499,14,FALSE)</f>
        <v>#N/A</v>
      </c>
      <c r="AC1953" s="40" t="e">
        <f>VLOOKUP($B1953,期貨大額交易人未沖銷部位!$A$4:$O$499,15,FALSE)</f>
        <v>#N/A</v>
      </c>
      <c r="AD1953" s="33" t="e">
        <f>VLOOKUP($B1953,三大美股走勢!$A$4:$J$495,4,FALSE)</f>
        <v>#N/A</v>
      </c>
      <c r="AE1953" s="33" t="e">
        <f>VLOOKUP($B1953,三大美股走勢!$A$4:$J$495,7,FALSE)</f>
        <v>#N/A</v>
      </c>
      <c r="AF1953" s="33" t="e">
        <f>VLOOKUP($B1953,三大美股走勢!$A$4:$J$495,10,FALSE)</f>
        <v>#N/A</v>
      </c>
    </row>
    <row r="1954" spans="2:32">
      <c r="B1954" s="32">
        <v>44733</v>
      </c>
      <c r="C1954" s="33" t="e">
        <f>VLOOKUP($B1954,大盤與近月台指!$A$4:$I$499,2,FALSE)</f>
        <v>#N/A</v>
      </c>
      <c r="D1954" s="34" t="e">
        <f>VLOOKUP($B1954,大盤與近月台指!$A$4:$I$499,3,FALSE)</f>
        <v>#N/A</v>
      </c>
      <c r="E1954" s="35" t="e">
        <f>VLOOKUP($B1954,大盤與近月台指!$A$4:$I$499,4,FALSE)</f>
        <v>#N/A</v>
      </c>
      <c r="F1954" s="33" t="e">
        <f>VLOOKUP($B1954,大盤與近月台指!$A$4:$I$499,5,FALSE)</f>
        <v>#N/A</v>
      </c>
      <c r="G1954" s="49" t="e">
        <f>VLOOKUP($B1954,三大法人買賣超!$A$4:$I$500,3,FALSE)</f>
        <v>#N/A</v>
      </c>
      <c r="H1954" s="34" t="e">
        <f>VLOOKUP($B1954,三大法人買賣超!$A$4:$I$500,5,FALSE)</f>
        <v>#N/A</v>
      </c>
      <c r="I1954" s="27" t="e">
        <f>VLOOKUP($B1954,三大法人買賣超!$A$4:$I$500,7,FALSE)</f>
        <v>#N/A</v>
      </c>
      <c r="J1954" s="27" t="e">
        <f>VLOOKUP($B1954,三大法人買賣超!$A$4:$I$500,9,FALSE)</f>
        <v>#N/A</v>
      </c>
      <c r="K1954" s="37">
        <f>新台幣匯率美元指數!B1955</f>
        <v>0</v>
      </c>
      <c r="L1954" s="38">
        <f>新台幣匯率美元指數!C1955</f>
        <v>0</v>
      </c>
      <c r="M1954" s="39">
        <f>新台幣匯率美元指數!D1955</f>
        <v>0</v>
      </c>
      <c r="N1954" s="27" t="e">
        <f>VLOOKUP($B1954,外資期貨未平倉口數!$A$4:$M$499,4,FALSE)</f>
        <v>#N/A</v>
      </c>
      <c r="O1954" s="27" t="e">
        <f>VLOOKUP($B1954,外資期貨未平倉口數!$A$4:$M$499,9,FALSE)</f>
        <v>#N/A</v>
      </c>
      <c r="P1954" s="27" t="e">
        <f>VLOOKUP($B1954,外資期貨未平倉口數!$A$4:$M$499,10,FALSE)</f>
        <v>#N/A</v>
      </c>
      <c r="Q1954" s="27" t="e">
        <f>VLOOKUP($B1954,外資期貨未平倉口數!$A$4:$M$499,11,FALSE)</f>
        <v>#N/A</v>
      </c>
      <c r="R1954" s="64" t="e">
        <f>VLOOKUP($B1954,選擇權未平倉餘額!$A$4:$I$500,6,FALSE)</f>
        <v>#N/A</v>
      </c>
      <c r="S1954" s="64" t="e">
        <f>VLOOKUP($B1954,選擇權未平倉餘額!$A$4:$I$500,7,FALSE)</f>
        <v>#N/A</v>
      </c>
      <c r="T1954" s="64" t="e">
        <f>VLOOKUP($B1954,選擇權未平倉餘額!$A$4:$I$500,8,FALSE)</f>
        <v>#N/A</v>
      </c>
      <c r="U1954" s="64" t="e">
        <f>VLOOKUP($B1954,選擇權未平倉餘額!$A$4:$I$500,9,FALSE)</f>
        <v>#N/A</v>
      </c>
      <c r="V1954" s="39" t="e">
        <f>VLOOKUP($B1954,臺指選擇權P_C_Ratios!$A$4:$C$500,3,FALSE)</f>
        <v>#N/A</v>
      </c>
      <c r="W1954" s="41" t="e">
        <f>VLOOKUP($B1954,散戶多空比!$A$6:$L$500,12,FALSE)</f>
        <v>#N/A</v>
      </c>
      <c r="X1954" s="40" t="e">
        <f>VLOOKUP($B1954,期貨大額交易人未沖銷部位!$A$4:$O$499,4,FALSE)</f>
        <v>#N/A</v>
      </c>
      <c r="Y1954" s="40" t="e">
        <f>VLOOKUP($B1954,期貨大額交易人未沖銷部位!$A$4:$O$499,7,FALSE)</f>
        <v>#N/A</v>
      </c>
      <c r="Z1954" s="40" t="e">
        <f>VLOOKUP($B1954,期貨大額交易人未沖銷部位!$A$4:$O$499,10,FALSE)</f>
        <v>#N/A</v>
      </c>
      <c r="AA1954" s="40" t="e">
        <f>VLOOKUP($B1954,期貨大額交易人未沖銷部位!$A$4:$O$499,13,FALSE)</f>
        <v>#N/A</v>
      </c>
      <c r="AB1954" s="40" t="e">
        <f>VLOOKUP($B1954,期貨大額交易人未沖銷部位!$A$4:$O$499,14,FALSE)</f>
        <v>#N/A</v>
      </c>
      <c r="AC1954" s="40" t="e">
        <f>VLOOKUP($B1954,期貨大額交易人未沖銷部位!$A$4:$O$499,15,FALSE)</f>
        <v>#N/A</v>
      </c>
      <c r="AD1954" s="33" t="e">
        <f>VLOOKUP($B1954,三大美股走勢!$A$4:$J$495,4,FALSE)</f>
        <v>#N/A</v>
      </c>
      <c r="AE1954" s="33" t="e">
        <f>VLOOKUP($B1954,三大美股走勢!$A$4:$J$495,7,FALSE)</f>
        <v>#N/A</v>
      </c>
      <c r="AF1954" s="33" t="e">
        <f>VLOOKUP($B1954,三大美股走勢!$A$4:$J$495,10,FALSE)</f>
        <v>#N/A</v>
      </c>
    </row>
    <row r="1955" spans="2:32">
      <c r="B1955" s="32">
        <v>44734</v>
      </c>
      <c r="C1955" s="33" t="e">
        <f>VLOOKUP($B1955,大盤與近月台指!$A$4:$I$499,2,FALSE)</f>
        <v>#N/A</v>
      </c>
      <c r="D1955" s="34" t="e">
        <f>VLOOKUP($B1955,大盤與近月台指!$A$4:$I$499,3,FALSE)</f>
        <v>#N/A</v>
      </c>
      <c r="E1955" s="35" t="e">
        <f>VLOOKUP($B1955,大盤與近月台指!$A$4:$I$499,4,FALSE)</f>
        <v>#N/A</v>
      </c>
      <c r="F1955" s="33" t="e">
        <f>VLOOKUP($B1955,大盤與近月台指!$A$4:$I$499,5,FALSE)</f>
        <v>#N/A</v>
      </c>
      <c r="G1955" s="49" t="e">
        <f>VLOOKUP($B1955,三大法人買賣超!$A$4:$I$500,3,FALSE)</f>
        <v>#N/A</v>
      </c>
      <c r="H1955" s="34" t="e">
        <f>VLOOKUP($B1955,三大法人買賣超!$A$4:$I$500,5,FALSE)</f>
        <v>#N/A</v>
      </c>
      <c r="I1955" s="27" t="e">
        <f>VLOOKUP($B1955,三大法人買賣超!$A$4:$I$500,7,FALSE)</f>
        <v>#N/A</v>
      </c>
      <c r="J1955" s="27" t="e">
        <f>VLOOKUP($B1955,三大法人買賣超!$A$4:$I$500,9,FALSE)</f>
        <v>#N/A</v>
      </c>
      <c r="K1955" s="37">
        <f>新台幣匯率美元指數!B1956</f>
        <v>0</v>
      </c>
      <c r="L1955" s="38">
        <f>新台幣匯率美元指數!C1956</f>
        <v>0</v>
      </c>
      <c r="M1955" s="39">
        <f>新台幣匯率美元指數!D1956</f>
        <v>0</v>
      </c>
      <c r="N1955" s="27" t="e">
        <f>VLOOKUP($B1955,外資期貨未平倉口數!$A$4:$M$499,4,FALSE)</f>
        <v>#N/A</v>
      </c>
      <c r="O1955" s="27" t="e">
        <f>VLOOKUP($B1955,外資期貨未平倉口數!$A$4:$M$499,9,FALSE)</f>
        <v>#N/A</v>
      </c>
      <c r="P1955" s="27" t="e">
        <f>VLOOKUP($B1955,外資期貨未平倉口數!$A$4:$M$499,10,FALSE)</f>
        <v>#N/A</v>
      </c>
      <c r="Q1955" s="27" t="e">
        <f>VLOOKUP($B1955,外資期貨未平倉口數!$A$4:$M$499,11,FALSE)</f>
        <v>#N/A</v>
      </c>
      <c r="R1955" s="64" t="e">
        <f>VLOOKUP($B1955,選擇權未平倉餘額!$A$4:$I$500,6,FALSE)</f>
        <v>#N/A</v>
      </c>
      <c r="S1955" s="64" t="e">
        <f>VLOOKUP($B1955,選擇權未平倉餘額!$A$4:$I$500,7,FALSE)</f>
        <v>#N/A</v>
      </c>
      <c r="T1955" s="64" t="e">
        <f>VLOOKUP($B1955,選擇權未平倉餘額!$A$4:$I$500,8,FALSE)</f>
        <v>#N/A</v>
      </c>
      <c r="U1955" s="64" t="e">
        <f>VLOOKUP($B1955,選擇權未平倉餘額!$A$4:$I$500,9,FALSE)</f>
        <v>#N/A</v>
      </c>
      <c r="V1955" s="39" t="e">
        <f>VLOOKUP($B1955,臺指選擇權P_C_Ratios!$A$4:$C$500,3,FALSE)</f>
        <v>#N/A</v>
      </c>
      <c r="W1955" s="41" t="e">
        <f>VLOOKUP($B1955,散戶多空比!$A$6:$L$500,12,FALSE)</f>
        <v>#N/A</v>
      </c>
      <c r="X1955" s="40" t="e">
        <f>VLOOKUP($B1955,期貨大額交易人未沖銷部位!$A$4:$O$499,4,FALSE)</f>
        <v>#N/A</v>
      </c>
      <c r="Y1955" s="40" t="e">
        <f>VLOOKUP($B1955,期貨大額交易人未沖銷部位!$A$4:$O$499,7,FALSE)</f>
        <v>#N/A</v>
      </c>
      <c r="Z1955" s="40" t="e">
        <f>VLOOKUP($B1955,期貨大額交易人未沖銷部位!$A$4:$O$499,10,FALSE)</f>
        <v>#N/A</v>
      </c>
      <c r="AA1955" s="40" t="e">
        <f>VLOOKUP($B1955,期貨大額交易人未沖銷部位!$A$4:$O$499,13,FALSE)</f>
        <v>#N/A</v>
      </c>
      <c r="AB1955" s="40" t="e">
        <f>VLOOKUP($B1955,期貨大額交易人未沖銷部位!$A$4:$O$499,14,FALSE)</f>
        <v>#N/A</v>
      </c>
      <c r="AC1955" s="40" t="e">
        <f>VLOOKUP($B1955,期貨大額交易人未沖銷部位!$A$4:$O$499,15,FALSE)</f>
        <v>#N/A</v>
      </c>
      <c r="AD1955" s="33" t="e">
        <f>VLOOKUP($B1955,三大美股走勢!$A$4:$J$495,4,FALSE)</f>
        <v>#N/A</v>
      </c>
      <c r="AE1955" s="33" t="e">
        <f>VLOOKUP($B1955,三大美股走勢!$A$4:$J$495,7,FALSE)</f>
        <v>#N/A</v>
      </c>
      <c r="AF1955" s="33" t="e">
        <f>VLOOKUP($B1955,三大美股走勢!$A$4:$J$495,10,FALSE)</f>
        <v>#N/A</v>
      </c>
    </row>
    <row r="1956" spans="2:32">
      <c r="B1956" s="32">
        <v>44735</v>
      </c>
      <c r="C1956" s="33" t="e">
        <f>VLOOKUP($B1956,大盤與近月台指!$A$4:$I$499,2,FALSE)</f>
        <v>#N/A</v>
      </c>
      <c r="D1956" s="34" t="e">
        <f>VLOOKUP($B1956,大盤與近月台指!$A$4:$I$499,3,FALSE)</f>
        <v>#N/A</v>
      </c>
      <c r="E1956" s="35" t="e">
        <f>VLOOKUP($B1956,大盤與近月台指!$A$4:$I$499,4,FALSE)</f>
        <v>#N/A</v>
      </c>
      <c r="F1956" s="33" t="e">
        <f>VLOOKUP($B1956,大盤與近月台指!$A$4:$I$499,5,FALSE)</f>
        <v>#N/A</v>
      </c>
      <c r="G1956" s="49" t="e">
        <f>VLOOKUP($B1956,三大法人買賣超!$A$4:$I$500,3,FALSE)</f>
        <v>#N/A</v>
      </c>
      <c r="H1956" s="34" t="e">
        <f>VLOOKUP($B1956,三大法人買賣超!$A$4:$I$500,5,FALSE)</f>
        <v>#N/A</v>
      </c>
      <c r="I1956" s="27" t="e">
        <f>VLOOKUP($B1956,三大法人買賣超!$A$4:$I$500,7,FALSE)</f>
        <v>#N/A</v>
      </c>
      <c r="J1956" s="27" t="e">
        <f>VLOOKUP($B1956,三大法人買賣超!$A$4:$I$500,9,FALSE)</f>
        <v>#N/A</v>
      </c>
      <c r="K1956" s="37">
        <f>新台幣匯率美元指數!B1957</f>
        <v>0</v>
      </c>
      <c r="L1956" s="38">
        <f>新台幣匯率美元指數!C1957</f>
        <v>0</v>
      </c>
      <c r="M1956" s="39">
        <f>新台幣匯率美元指數!D1957</f>
        <v>0</v>
      </c>
      <c r="N1956" s="27" t="e">
        <f>VLOOKUP($B1956,外資期貨未平倉口數!$A$4:$M$499,4,FALSE)</f>
        <v>#N/A</v>
      </c>
      <c r="O1956" s="27" t="e">
        <f>VLOOKUP($B1956,外資期貨未平倉口數!$A$4:$M$499,9,FALSE)</f>
        <v>#N/A</v>
      </c>
      <c r="P1956" s="27" t="e">
        <f>VLOOKUP($B1956,外資期貨未平倉口數!$A$4:$M$499,10,FALSE)</f>
        <v>#N/A</v>
      </c>
      <c r="Q1956" s="27" t="e">
        <f>VLOOKUP($B1956,外資期貨未平倉口數!$A$4:$M$499,11,FALSE)</f>
        <v>#N/A</v>
      </c>
      <c r="R1956" s="64" t="e">
        <f>VLOOKUP($B1956,選擇權未平倉餘額!$A$4:$I$500,6,FALSE)</f>
        <v>#N/A</v>
      </c>
      <c r="S1956" s="64" t="e">
        <f>VLOOKUP($B1956,選擇權未平倉餘額!$A$4:$I$500,7,FALSE)</f>
        <v>#N/A</v>
      </c>
      <c r="T1956" s="64" t="e">
        <f>VLOOKUP($B1956,選擇權未平倉餘額!$A$4:$I$500,8,FALSE)</f>
        <v>#N/A</v>
      </c>
      <c r="U1956" s="64" t="e">
        <f>VLOOKUP($B1956,選擇權未平倉餘額!$A$4:$I$500,9,FALSE)</f>
        <v>#N/A</v>
      </c>
      <c r="V1956" s="39" t="e">
        <f>VLOOKUP($B1956,臺指選擇權P_C_Ratios!$A$4:$C$500,3,FALSE)</f>
        <v>#N/A</v>
      </c>
      <c r="W1956" s="41" t="e">
        <f>VLOOKUP($B1956,散戶多空比!$A$6:$L$500,12,FALSE)</f>
        <v>#N/A</v>
      </c>
      <c r="X1956" s="40" t="e">
        <f>VLOOKUP($B1956,期貨大額交易人未沖銷部位!$A$4:$O$499,4,FALSE)</f>
        <v>#N/A</v>
      </c>
      <c r="Y1956" s="40" t="e">
        <f>VLOOKUP($B1956,期貨大額交易人未沖銷部位!$A$4:$O$499,7,FALSE)</f>
        <v>#N/A</v>
      </c>
      <c r="Z1956" s="40" t="e">
        <f>VLOOKUP($B1956,期貨大額交易人未沖銷部位!$A$4:$O$499,10,FALSE)</f>
        <v>#N/A</v>
      </c>
      <c r="AA1956" s="40" t="e">
        <f>VLOOKUP($B1956,期貨大額交易人未沖銷部位!$A$4:$O$499,13,FALSE)</f>
        <v>#N/A</v>
      </c>
      <c r="AB1956" s="40" t="e">
        <f>VLOOKUP($B1956,期貨大額交易人未沖銷部位!$A$4:$O$499,14,FALSE)</f>
        <v>#N/A</v>
      </c>
      <c r="AC1956" s="40" t="e">
        <f>VLOOKUP($B1956,期貨大額交易人未沖銷部位!$A$4:$O$499,15,FALSE)</f>
        <v>#N/A</v>
      </c>
      <c r="AD1956" s="33" t="e">
        <f>VLOOKUP($B1956,三大美股走勢!$A$4:$J$495,4,FALSE)</f>
        <v>#N/A</v>
      </c>
      <c r="AE1956" s="33" t="e">
        <f>VLOOKUP($B1956,三大美股走勢!$A$4:$J$495,7,FALSE)</f>
        <v>#N/A</v>
      </c>
      <c r="AF1956" s="33" t="e">
        <f>VLOOKUP($B1956,三大美股走勢!$A$4:$J$495,10,FALSE)</f>
        <v>#N/A</v>
      </c>
    </row>
    <row r="1957" spans="2:32">
      <c r="B1957" s="32">
        <v>44736</v>
      </c>
      <c r="C1957" s="33" t="e">
        <f>VLOOKUP($B1957,大盤與近月台指!$A$4:$I$499,2,FALSE)</f>
        <v>#N/A</v>
      </c>
      <c r="D1957" s="34" t="e">
        <f>VLOOKUP($B1957,大盤與近月台指!$A$4:$I$499,3,FALSE)</f>
        <v>#N/A</v>
      </c>
      <c r="E1957" s="35" t="e">
        <f>VLOOKUP($B1957,大盤與近月台指!$A$4:$I$499,4,FALSE)</f>
        <v>#N/A</v>
      </c>
      <c r="F1957" s="33" t="e">
        <f>VLOOKUP($B1957,大盤與近月台指!$A$4:$I$499,5,FALSE)</f>
        <v>#N/A</v>
      </c>
      <c r="G1957" s="49" t="e">
        <f>VLOOKUP($B1957,三大法人買賣超!$A$4:$I$500,3,FALSE)</f>
        <v>#N/A</v>
      </c>
      <c r="H1957" s="34" t="e">
        <f>VLOOKUP($B1957,三大法人買賣超!$A$4:$I$500,5,FALSE)</f>
        <v>#N/A</v>
      </c>
      <c r="I1957" s="27" t="e">
        <f>VLOOKUP($B1957,三大法人買賣超!$A$4:$I$500,7,FALSE)</f>
        <v>#N/A</v>
      </c>
      <c r="J1957" s="27" t="e">
        <f>VLOOKUP($B1957,三大法人買賣超!$A$4:$I$500,9,FALSE)</f>
        <v>#N/A</v>
      </c>
      <c r="K1957" s="37">
        <f>新台幣匯率美元指數!B1958</f>
        <v>0</v>
      </c>
      <c r="L1957" s="38">
        <f>新台幣匯率美元指數!C1958</f>
        <v>0</v>
      </c>
      <c r="M1957" s="39">
        <f>新台幣匯率美元指數!D1958</f>
        <v>0</v>
      </c>
      <c r="N1957" s="27" t="e">
        <f>VLOOKUP($B1957,外資期貨未平倉口數!$A$4:$M$499,4,FALSE)</f>
        <v>#N/A</v>
      </c>
      <c r="O1957" s="27" t="e">
        <f>VLOOKUP($B1957,外資期貨未平倉口數!$A$4:$M$499,9,FALSE)</f>
        <v>#N/A</v>
      </c>
      <c r="P1957" s="27" t="e">
        <f>VLOOKUP($B1957,外資期貨未平倉口數!$A$4:$M$499,10,FALSE)</f>
        <v>#N/A</v>
      </c>
      <c r="Q1957" s="27" t="e">
        <f>VLOOKUP($B1957,外資期貨未平倉口數!$A$4:$M$499,11,FALSE)</f>
        <v>#N/A</v>
      </c>
      <c r="R1957" s="64" t="e">
        <f>VLOOKUP($B1957,選擇權未平倉餘額!$A$4:$I$500,6,FALSE)</f>
        <v>#N/A</v>
      </c>
      <c r="S1957" s="64" t="e">
        <f>VLOOKUP($B1957,選擇權未平倉餘額!$A$4:$I$500,7,FALSE)</f>
        <v>#N/A</v>
      </c>
      <c r="T1957" s="64" t="e">
        <f>VLOOKUP($B1957,選擇權未平倉餘額!$A$4:$I$500,8,FALSE)</f>
        <v>#N/A</v>
      </c>
      <c r="U1957" s="64" t="e">
        <f>VLOOKUP($B1957,選擇權未平倉餘額!$A$4:$I$500,9,FALSE)</f>
        <v>#N/A</v>
      </c>
      <c r="V1957" s="39" t="e">
        <f>VLOOKUP($B1957,臺指選擇權P_C_Ratios!$A$4:$C$500,3,FALSE)</f>
        <v>#N/A</v>
      </c>
      <c r="W1957" s="41" t="e">
        <f>VLOOKUP($B1957,散戶多空比!$A$6:$L$500,12,FALSE)</f>
        <v>#N/A</v>
      </c>
      <c r="X1957" s="40" t="e">
        <f>VLOOKUP($B1957,期貨大額交易人未沖銷部位!$A$4:$O$499,4,FALSE)</f>
        <v>#N/A</v>
      </c>
      <c r="Y1957" s="40" t="e">
        <f>VLOOKUP($B1957,期貨大額交易人未沖銷部位!$A$4:$O$499,7,FALSE)</f>
        <v>#N/A</v>
      </c>
      <c r="Z1957" s="40" t="e">
        <f>VLOOKUP($B1957,期貨大額交易人未沖銷部位!$A$4:$O$499,10,FALSE)</f>
        <v>#N/A</v>
      </c>
      <c r="AA1957" s="40" t="e">
        <f>VLOOKUP($B1957,期貨大額交易人未沖銷部位!$A$4:$O$499,13,FALSE)</f>
        <v>#N/A</v>
      </c>
      <c r="AB1957" s="40" t="e">
        <f>VLOOKUP($B1957,期貨大額交易人未沖銷部位!$A$4:$O$499,14,FALSE)</f>
        <v>#N/A</v>
      </c>
      <c r="AC1957" s="40" t="e">
        <f>VLOOKUP($B1957,期貨大額交易人未沖銷部位!$A$4:$O$499,15,FALSE)</f>
        <v>#N/A</v>
      </c>
      <c r="AD1957" s="33" t="e">
        <f>VLOOKUP($B1957,三大美股走勢!$A$4:$J$495,4,FALSE)</f>
        <v>#N/A</v>
      </c>
      <c r="AE1957" s="33" t="e">
        <f>VLOOKUP($B1957,三大美股走勢!$A$4:$J$495,7,FALSE)</f>
        <v>#N/A</v>
      </c>
      <c r="AF1957" s="33" t="e">
        <f>VLOOKUP($B1957,三大美股走勢!$A$4:$J$495,10,FALSE)</f>
        <v>#N/A</v>
      </c>
    </row>
    <row r="1958" spans="2:32">
      <c r="B1958" s="32">
        <v>44737</v>
      </c>
      <c r="C1958" s="33" t="e">
        <f>VLOOKUP($B1958,大盤與近月台指!$A$4:$I$499,2,FALSE)</f>
        <v>#N/A</v>
      </c>
      <c r="D1958" s="34" t="e">
        <f>VLOOKUP($B1958,大盤與近月台指!$A$4:$I$499,3,FALSE)</f>
        <v>#N/A</v>
      </c>
      <c r="E1958" s="35" t="e">
        <f>VLOOKUP($B1958,大盤與近月台指!$A$4:$I$499,4,FALSE)</f>
        <v>#N/A</v>
      </c>
      <c r="F1958" s="33" t="e">
        <f>VLOOKUP($B1958,大盤與近月台指!$A$4:$I$499,5,FALSE)</f>
        <v>#N/A</v>
      </c>
      <c r="G1958" s="49" t="e">
        <f>VLOOKUP($B1958,三大法人買賣超!$A$4:$I$500,3,FALSE)</f>
        <v>#N/A</v>
      </c>
      <c r="H1958" s="34" t="e">
        <f>VLOOKUP($B1958,三大法人買賣超!$A$4:$I$500,5,FALSE)</f>
        <v>#N/A</v>
      </c>
      <c r="I1958" s="27" t="e">
        <f>VLOOKUP($B1958,三大法人買賣超!$A$4:$I$500,7,FALSE)</f>
        <v>#N/A</v>
      </c>
      <c r="J1958" s="27" t="e">
        <f>VLOOKUP($B1958,三大法人買賣超!$A$4:$I$500,9,FALSE)</f>
        <v>#N/A</v>
      </c>
      <c r="K1958" s="37">
        <f>新台幣匯率美元指數!B1959</f>
        <v>0</v>
      </c>
      <c r="L1958" s="38">
        <f>新台幣匯率美元指數!C1959</f>
        <v>0</v>
      </c>
      <c r="M1958" s="39">
        <f>新台幣匯率美元指數!D1959</f>
        <v>0</v>
      </c>
      <c r="N1958" s="27" t="e">
        <f>VLOOKUP($B1958,外資期貨未平倉口數!$A$4:$M$499,4,FALSE)</f>
        <v>#N/A</v>
      </c>
      <c r="O1958" s="27" t="e">
        <f>VLOOKUP($B1958,外資期貨未平倉口數!$A$4:$M$499,9,FALSE)</f>
        <v>#N/A</v>
      </c>
      <c r="P1958" s="27" t="e">
        <f>VLOOKUP($B1958,外資期貨未平倉口數!$A$4:$M$499,10,FALSE)</f>
        <v>#N/A</v>
      </c>
      <c r="Q1958" s="27" t="e">
        <f>VLOOKUP($B1958,外資期貨未平倉口數!$A$4:$M$499,11,FALSE)</f>
        <v>#N/A</v>
      </c>
      <c r="R1958" s="64" t="e">
        <f>VLOOKUP($B1958,選擇權未平倉餘額!$A$4:$I$500,6,FALSE)</f>
        <v>#N/A</v>
      </c>
      <c r="S1958" s="64" t="e">
        <f>VLOOKUP($B1958,選擇權未平倉餘額!$A$4:$I$500,7,FALSE)</f>
        <v>#N/A</v>
      </c>
      <c r="T1958" s="64" t="e">
        <f>VLOOKUP($B1958,選擇權未平倉餘額!$A$4:$I$500,8,FALSE)</f>
        <v>#N/A</v>
      </c>
      <c r="U1958" s="64" t="e">
        <f>VLOOKUP($B1958,選擇權未平倉餘額!$A$4:$I$500,9,FALSE)</f>
        <v>#N/A</v>
      </c>
      <c r="V1958" s="39" t="e">
        <f>VLOOKUP($B1958,臺指選擇權P_C_Ratios!$A$4:$C$500,3,FALSE)</f>
        <v>#N/A</v>
      </c>
      <c r="W1958" s="41" t="e">
        <f>VLOOKUP($B1958,散戶多空比!$A$6:$L$500,12,FALSE)</f>
        <v>#N/A</v>
      </c>
      <c r="X1958" s="40" t="e">
        <f>VLOOKUP($B1958,期貨大額交易人未沖銷部位!$A$4:$O$499,4,FALSE)</f>
        <v>#N/A</v>
      </c>
      <c r="Y1958" s="40" t="e">
        <f>VLOOKUP($B1958,期貨大額交易人未沖銷部位!$A$4:$O$499,7,FALSE)</f>
        <v>#N/A</v>
      </c>
      <c r="Z1958" s="40" t="e">
        <f>VLOOKUP($B1958,期貨大額交易人未沖銷部位!$A$4:$O$499,10,FALSE)</f>
        <v>#N/A</v>
      </c>
      <c r="AA1958" s="40" t="e">
        <f>VLOOKUP($B1958,期貨大額交易人未沖銷部位!$A$4:$O$499,13,FALSE)</f>
        <v>#N/A</v>
      </c>
      <c r="AB1958" s="40" t="e">
        <f>VLOOKUP($B1958,期貨大額交易人未沖銷部位!$A$4:$O$499,14,FALSE)</f>
        <v>#N/A</v>
      </c>
      <c r="AC1958" s="40" t="e">
        <f>VLOOKUP($B1958,期貨大額交易人未沖銷部位!$A$4:$O$499,15,FALSE)</f>
        <v>#N/A</v>
      </c>
      <c r="AD1958" s="33" t="e">
        <f>VLOOKUP($B1958,三大美股走勢!$A$4:$J$495,4,FALSE)</f>
        <v>#N/A</v>
      </c>
      <c r="AE1958" s="33" t="e">
        <f>VLOOKUP($B1958,三大美股走勢!$A$4:$J$495,7,FALSE)</f>
        <v>#N/A</v>
      </c>
      <c r="AF1958" s="33" t="e">
        <f>VLOOKUP($B1958,三大美股走勢!$A$4:$J$495,10,FALSE)</f>
        <v>#N/A</v>
      </c>
    </row>
    <row r="1959" spans="2:32">
      <c r="B1959" s="32">
        <v>44738</v>
      </c>
      <c r="C1959" s="33" t="e">
        <f>VLOOKUP($B1959,大盤與近月台指!$A$4:$I$499,2,FALSE)</f>
        <v>#N/A</v>
      </c>
      <c r="D1959" s="34" t="e">
        <f>VLOOKUP($B1959,大盤與近月台指!$A$4:$I$499,3,FALSE)</f>
        <v>#N/A</v>
      </c>
      <c r="E1959" s="35" t="e">
        <f>VLOOKUP($B1959,大盤與近月台指!$A$4:$I$499,4,FALSE)</f>
        <v>#N/A</v>
      </c>
      <c r="F1959" s="33" t="e">
        <f>VLOOKUP($B1959,大盤與近月台指!$A$4:$I$499,5,FALSE)</f>
        <v>#N/A</v>
      </c>
      <c r="G1959" s="49" t="e">
        <f>VLOOKUP($B1959,三大法人買賣超!$A$4:$I$500,3,FALSE)</f>
        <v>#N/A</v>
      </c>
      <c r="H1959" s="34" t="e">
        <f>VLOOKUP($B1959,三大法人買賣超!$A$4:$I$500,5,FALSE)</f>
        <v>#N/A</v>
      </c>
      <c r="I1959" s="27" t="e">
        <f>VLOOKUP($B1959,三大法人買賣超!$A$4:$I$500,7,FALSE)</f>
        <v>#N/A</v>
      </c>
      <c r="J1959" s="27" t="e">
        <f>VLOOKUP($B1959,三大法人買賣超!$A$4:$I$500,9,FALSE)</f>
        <v>#N/A</v>
      </c>
      <c r="K1959" s="37">
        <f>新台幣匯率美元指數!B1960</f>
        <v>0</v>
      </c>
      <c r="L1959" s="38">
        <f>新台幣匯率美元指數!C1960</f>
        <v>0</v>
      </c>
      <c r="M1959" s="39">
        <f>新台幣匯率美元指數!D1960</f>
        <v>0</v>
      </c>
      <c r="N1959" s="27" t="e">
        <f>VLOOKUP($B1959,外資期貨未平倉口數!$A$4:$M$499,4,FALSE)</f>
        <v>#N/A</v>
      </c>
      <c r="O1959" s="27" t="e">
        <f>VLOOKUP($B1959,外資期貨未平倉口數!$A$4:$M$499,9,FALSE)</f>
        <v>#N/A</v>
      </c>
      <c r="P1959" s="27" t="e">
        <f>VLOOKUP($B1959,外資期貨未平倉口數!$A$4:$M$499,10,FALSE)</f>
        <v>#N/A</v>
      </c>
      <c r="Q1959" s="27" t="e">
        <f>VLOOKUP($B1959,外資期貨未平倉口數!$A$4:$M$499,11,FALSE)</f>
        <v>#N/A</v>
      </c>
      <c r="R1959" s="64" t="e">
        <f>VLOOKUP($B1959,選擇權未平倉餘額!$A$4:$I$500,6,FALSE)</f>
        <v>#N/A</v>
      </c>
      <c r="S1959" s="64" t="e">
        <f>VLOOKUP($B1959,選擇權未平倉餘額!$A$4:$I$500,7,FALSE)</f>
        <v>#N/A</v>
      </c>
      <c r="T1959" s="64" t="e">
        <f>VLOOKUP($B1959,選擇權未平倉餘額!$A$4:$I$500,8,FALSE)</f>
        <v>#N/A</v>
      </c>
      <c r="U1959" s="64" t="e">
        <f>VLOOKUP($B1959,選擇權未平倉餘額!$A$4:$I$500,9,FALSE)</f>
        <v>#N/A</v>
      </c>
      <c r="V1959" s="39" t="e">
        <f>VLOOKUP($B1959,臺指選擇權P_C_Ratios!$A$4:$C$500,3,FALSE)</f>
        <v>#N/A</v>
      </c>
      <c r="W1959" s="41" t="e">
        <f>VLOOKUP($B1959,散戶多空比!$A$6:$L$500,12,FALSE)</f>
        <v>#N/A</v>
      </c>
      <c r="X1959" s="40" t="e">
        <f>VLOOKUP($B1959,期貨大額交易人未沖銷部位!$A$4:$O$499,4,FALSE)</f>
        <v>#N/A</v>
      </c>
      <c r="Y1959" s="40" t="e">
        <f>VLOOKUP($B1959,期貨大額交易人未沖銷部位!$A$4:$O$499,7,FALSE)</f>
        <v>#N/A</v>
      </c>
      <c r="Z1959" s="40" t="e">
        <f>VLOOKUP($B1959,期貨大額交易人未沖銷部位!$A$4:$O$499,10,FALSE)</f>
        <v>#N/A</v>
      </c>
      <c r="AA1959" s="40" t="e">
        <f>VLOOKUP($B1959,期貨大額交易人未沖銷部位!$A$4:$O$499,13,FALSE)</f>
        <v>#N/A</v>
      </c>
      <c r="AB1959" s="40" t="e">
        <f>VLOOKUP($B1959,期貨大額交易人未沖銷部位!$A$4:$O$499,14,FALSE)</f>
        <v>#N/A</v>
      </c>
      <c r="AC1959" s="40" t="e">
        <f>VLOOKUP($B1959,期貨大額交易人未沖銷部位!$A$4:$O$499,15,FALSE)</f>
        <v>#N/A</v>
      </c>
      <c r="AD1959" s="33" t="e">
        <f>VLOOKUP($B1959,三大美股走勢!$A$4:$J$495,4,FALSE)</f>
        <v>#N/A</v>
      </c>
      <c r="AE1959" s="33" t="e">
        <f>VLOOKUP($B1959,三大美股走勢!$A$4:$J$495,7,FALSE)</f>
        <v>#N/A</v>
      </c>
      <c r="AF1959" s="33" t="e">
        <f>VLOOKUP($B1959,三大美股走勢!$A$4:$J$495,10,FALSE)</f>
        <v>#N/A</v>
      </c>
    </row>
    <row r="1960" spans="2:32">
      <c r="B1960" s="32">
        <v>44739</v>
      </c>
      <c r="C1960" s="33" t="e">
        <f>VLOOKUP($B1960,大盤與近月台指!$A$4:$I$499,2,FALSE)</f>
        <v>#N/A</v>
      </c>
      <c r="D1960" s="34" t="e">
        <f>VLOOKUP($B1960,大盤與近月台指!$A$4:$I$499,3,FALSE)</f>
        <v>#N/A</v>
      </c>
      <c r="E1960" s="35" t="e">
        <f>VLOOKUP($B1960,大盤與近月台指!$A$4:$I$499,4,FALSE)</f>
        <v>#N/A</v>
      </c>
      <c r="F1960" s="33" t="e">
        <f>VLOOKUP($B1960,大盤與近月台指!$A$4:$I$499,5,FALSE)</f>
        <v>#N/A</v>
      </c>
      <c r="G1960" s="49" t="e">
        <f>VLOOKUP($B1960,三大法人買賣超!$A$4:$I$500,3,FALSE)</f>
        <v>#N/A</v>
      </c>
      <c r="H1960" s="34" t="e">
        <f>VLOOKUP($B1960,三大法人買賣超!$A$4:$I$500,5,FALSE)</f>
        <v>#N/A</v>
      </c>
      <c r="I1960" s="27" t="e">
        <f>VLOOKUP($B1960,三大法人買賣超!$A$4:$I$500,7,FALSE)</f>
        <v>#N/A</v>
      </c>
      <c r="J1960" s="27" t="e">
        <f>VLOOKUP($B1960,三大法人買賣超!$A$4:$I$500,9,FALSE)</f>
        <v>#N/A</v>
      </c>
      <c r="K1960" s="37">
        <f>新台幣匯率美元指數!B1961</f>
        <v>0</v>
      </c>
      <c r="L1960" s="38">
        <f>新台幣匯率美元指數!C1961</f>
        <v>0</v>
      </c>
      <c r="M1960" s="39">
        <f>新台幣匯率美元指數!D1961</f>
        <v>0</v>
      </c>
      <c r="N1960" s="27" t="e">
        <f>VLOOKUP($B1960,外資期貨未平倉口數!$A$4:$M$499,4,FALSE)</f>
        <v>#N/A</v>
      </c>
      <c r="O1960" s="27" t="e">
        <f>VLOOKUP($B1960,外資期貨未平倉口數!$A$4:$M$499,9,FALSE)</f>
        <v>#N/A</v>
      </c>
      <c r="P1960" s="27" t="e">
        <f>VLOOKUP($B1960,外資期貨未平倉口數!$A$4:$M$499,10,FALSE)</f>
        <v>#N/A</v>
      </c>
      <c r="Q1960" s="27" t="e">
        <f>VLOOKUP($B1960,外資期貨未平倉口數!$A$4:$M$499,11,FALSE)</f>
        <v>#N/A</v>
      </c>
      <c r="R1960" s="64" t="e">
        <f>VLOOKUP($B1960,選擇權未平倉餘額!$A$4:$I$500,6,FALSE)</f>
        <v>#N/A</v>
      </c>
      <c r="S1960" s="64" t="e">
        <f>VLOOKUP($B1960,選擇權未平倉餘額!$A$4:$I$500,7,FALSE)</f>
        <v>#N/A</v>
      </c>
      <c r="T1960" s="64" t="e">
        <f>VLOOKUP($B1960,選擇權未平倉餘額!$A$4:$I$500,8,FALSE)</f>
        <v>#N/A</v>
      </c>
      <c r="U1960" s="64" t="e">
        <f>VLOOKUP($B1960,選擇權未平倉餘額!$A$4:$I$500,9,FALSE)</f>
        <v>#N/A</v>
      </c>
      <c r="V1960" s="39" t="e">
        <f>VLOOKUP($B1960,臺指選擇權P_C_Ratios!$A$4:$C$500,3,FALSE)</f>
        <v>#N/A</v>
      </c>
      <c r="W1960" s="41" t="e">
        <f>VLOOKUP($B1960,散戶多空比!$A$6:$L$500,12,FALSE)</f>
        <v>#N/A</v>
      </c>
      <c r="X1960" s="40" t="e">
        <f>VLOOKUP($B1960,期貨大額交易人未沖銷部位!$A$4:$O$499,4,FALSE)</f>
        <v>#N/A</v>
      </c>
      <c r="Y1960" s="40" t="e">
        <f>VLOOKUP($B1960,期貨大額交易人未沖銷部位!$A$4:$O$499,7,FALSE)</f>
        <v>#N/A</v>
      </c>
      <c r="Z1960" s="40" t="e">
        <f>VLOOKUP($B1960,期貨大額交易人未沖銷部位!$A$4:$O$499,10,FALSE)</f>
        <v>#N/A</v>
      </c>
      <c r="AA1960" s="40" t="e">
        <f>VLOOKUP($B1960,期貨大額交易人未沖銷部位!$A$4:$O$499,13,FALSE)</f>
        <v>#N/A</v>
      </c>
      <c r="AB1960" s="40" t="e">
        <f>VLOOKUP($B1960,期貨大額交易人未沖銷部位!$A$4:$O$499,14,FALSE)</f>
        <v>#N/A</v>
      </c>
      <c r="AC1960" s="40" t="e">
        <f>VLOOKUP($B1960,期貨大額交易人未沖銷部位!$A$4:$O$499,15,FALSE)</f>
        <v>#N/A</v>
      </c>
      <c r="AD1960" s="33" t="e">
        <f>VLOOKUP($B1960,三大美股走勢!$A$4:$J$495,4,FALSE)</f>
        <v>#N/A</v>
      </c>
      <c r="AE1960" s="33" t="e">
        <f>VLOOKUP($B1960,三大美股走勢!$A$4:$J$495,7,FALSE)</f>
        <v>#N/A</v>
      </c>
      <c r="AF1960" s="33" t="e">
        <f>VLOOKUP($B1960,三大美股走勢!$A$4:$J$495,10,FALSE)</f>
        <v>#N/A</v>
      </c>
    </row>
    <row r="1961" spans="2:32">
      <c r="B1961" s="32">
        <v>44740</v>
      </c>
      <c r="C1961" s="33" t="e">
        <f>VLOOKUP($B1961,大盤與近月台指!$A$4:$I$499,2,FALSE)</f>
        <v>#N/A</v>
      </c>
      <c r="D1961" s="34" t="e">
        <f>VLOOKUP($B1961,大盤與近月台指!$A$4:$I$499,3,FALSE)</f>
        <v>#N/A</v>
      </c>
      <c r="E1961" s="35" t="e">
        <f>VLOOKUP($B1961,大盤與近月台指!$A$4:$I$499,4,FALSE)</f>
        <v>#N/A</v>
      </c>
      <c r="F1961" s="33" t="e">
        <f>VLOOKUP($B1961,大盤與近月台指!$A$4:$I$499,5,FALSE)</f>
        <v>#N/A</v>
      </c>
      <c r="G1961" s="49" t="e">
        <f>VLOOKUP($B1961,三大法人買賣超!$A$4:$I$500,3,FALSE)</f>
        <v>#N/A</v>
      </c>
      <c r="H1961" s="34" t="e">
        <f>VLOOKUP($B1961,三大法人買賣超!$A$4:$I$500,5,FALSE)</f>
        <v>#N/A</v>
      </c>
      <c r="I1961" s="27" t="e">
        <f>VLOOKUP($B1961,三大法人買賣超!$A$4:$I$500,7,FALSE)</f>
        <v>#N/A</v>
      </c>
      <c r="J1961" s="27" t="e">
        <f>VLOOKUP($B1961,三大法人買賣超!$A$4:$I$500,9,FALSE)</f>
        <v>#N/A</v>
      </c>
      <c r="K1961" s="37">
        <f>新台幣匯率美元指數!B1962</f>
        <v>0</v>
      </c>
      <c r="L1961" s="38">
        <f>新台幣匯率美元指數!C1962</f>
        <v>0</v>
      </c>
      <c r="M1961" s="39">
        <f>新台幣匯率美元指數!D1962</f>
        <v>0</v>
      </c>
      <c r="N1961" s="27" t="e">
        <f>VLOOKUP($B1961,外資期貨未平倉口數!$A$4:$M$499,4,FALSE)</f>
        <v>#N/A</v>
      </c>
      <c r="O1961" s="27" t="e">
        <f>VLOOKUP($B1961,外資期貨未平倉口數!$A$4:$M$499,9,FALSE)</f>
        <v>#N/A</v>
      </c>
      <c r="P1961" s="27" t="e">
        <f>VLOOKUP($B1961,外資期貨未平倉口數!$A$4:$M$499,10,FALSE)</f>
        <v>#N/A</v>
      </c>
      <c r="Q1961" s="27" t="e">
        <f>VLOOKUP($B1961,外資期貨未平倉口數!$A$4:$M$499,11,FALSE)</f>
        <v>#N/A</v>
      </c>
      <c r="R1961" s="64" t="e">
        <f>VLOOKUP($B1961,選擇權未平倉餘額!$A$4:$I$500,6,FALSE)</f>
        <v>#N/A</v>
      </c>
      <c r="S1961" s="64" t="e">
        <f>VLOOKUP($B1961,選擇權未平倉餘額!$A$4:$I$500,7,FALSE)</f>
        <v>#N/A</v>
      </c>
      <c r="T1961" s="64" t="e">
        <f>VLOOKUP($B1961,選擇權未平倉餘額!$A$4:$I$500,8,FALSE)</f>
        <v>#N/A</v>
      </c>
      <c r="U1961" s="64" t="e">
        <f>VLOOKUP($B1961,選擇權未平倉餘額!$A$4:$I$500,9,FALSE)</f>
        <v>#N/A</v>
      </c>
      <c r="V1961" s="39" t="e">
        <f>VLOOKUP($B1961,臺指選擇權P_C_Ratios!$A$4:$C$500,3,FALSE)</f>
        <v>#N/A</v>
      </c>
      <c r="W1961" s="41" t="e">
        <f>VLOOKUP($B1961,散戶多空比!$A$6:$L$500,12,FALSE)</f>
        <v>#N/A</v>
      </c>
      <c r="X1961" s="40" t="e">
        <f>VLOOKUP($B1961,期貨大額交易人未沖銷部位!$A$4:$O$499,4,FALSE)</f>
        <v>#N/A</v>
      </c>
      <c r="Y1961" s="40" t="e">
        <f>VLOOKUP($B1961,期貨大額交易人未沖銷部位!$A$4:$O$499,7,FALSE)</f>
        <v>#N/A</v>
      </c>
      <c r="Z1961" s="40" t="e">
        <f>VLOOKUP($B1961,期貨大額交易人未沖銷部位!$A$4:$O$499,10,FALSE)</f>
        <v>#N/A</v>
      </c>
      <c r="AA1961" s="40" t="e">
        <f>VLOOKUP($B1961,期貨大額交易人未沖銷部位!$A$4:$O$499,13,FALSE)</f>
        <v>#N/A</v>
      </c>
      <c r="AB1961" s="40" t="e">
        <f>VLOOKUP($B1961,期貨大額交易人未沖銷部位!$A$4:$O$499,14,FALSE)</f>
        <v>#N/A</v>
      </c>
      <c r="AC1961" s="40" t="e">
        <f>VLOOKUP($B1961,期貨大額交易人未沖銷部位!$A$4:$O$499,15,FALSE)</f>
        <v>#N/A</v>
      </c>
      <c r="AD1961" s="33" t="e">
        <f>VLOOKUP($B1961,三大美股走勢!$A$4:$J$495,4,FALSE)</f>
        <v>#N/A</v>
      </c>
      <c r="AE1961" s="33" t="e">
        <f>VLOOKUP($B1961,三大美股走勢!$A$4:$J$495,7,FALSE)</f>
        <v>#N/A</v>
      </c>
      <c r="AF1961" s="33" t="e">
        <f>VLOOKUP($B1961,三大美股走勢!$A$4:$J$495,10,FALSE)</f>
        <v>#N/A</v>
      </c>
    </row>
    <row r="1962" spans="2:32">
      <c r="B1962" s="32">
        <v>44741</v>
      </c>
      <c r="C1962" s="33" t="e">
        <f>VLOOKUP($B1962,大盤與近月台指!$A$4:$I$499,2,FALSE)</f>
        <v>#N/A</v>
      </c>
      <c r="D1962" s="34" t="e">
        <f>VLOOKUP($B1962,大盤與近月台指!$A$4:$I$499,3,FALSE)</f>
        <v>#N/A</v>
      </c>
      <c r="E1962" s="35" t="e">
        <f>VLOOKUP($B1962,大盤與近月台指!$A$4:$I$499,4,FALSE)</f>
        <v>#N/A</v>
      </c>
      <c r="F1962" s="33" t="e">
        <f>VLOOKUP($B1962,大盤與近月台指!$A$4:$I$499,5,FALSE)</f>
        <v>#N/A</v>
      </c>
      <c r="G1962" s="49" t="e">
        <f>VLOOKUP($B1962,三大法人買賣超!$A$4:$I$500,3,FALSE)</f>
        <v>#N/A</v>
      </c>
      <c r="H1962" s="34" t="e">
        <f>VLOOKUP($B1962,三大法人買賣超!$A$4:$I$500,5,FALSE)</f>
        <v>#N/A</v>
      </c>
      <c r="I1962" s="27" t="e">
        <f>VLOOKUP($B1962,三大法人買賣超!$A$4:$I$500,7,FALSE)</f>
        <v>#N/A</v>
      </c>
      <c r="J1962" s="27" t="e">
        <f>VLOOKUP($B1962,三大法人買賣超!$A$4:$I$500,9,FALSE)</f>
        <v>#N/A</v>
      </c>
      <c r="K1962" s="37">
        <f>新台幣匯率美元指數!B1963</f>
        <v>0</v>
      </c>
      <c r="L1962" s="38">
        <f>新台幣匯率美元指數!C1963</f>
        <v>0</v>
      </c>
      <c r="M1962" s="39">
        <f>新台幣匯率美元指數!D1963</f>
        <v>0</v>
      </c>
      <c r="N1962" s="27" t="e">
        <f>VLOOKUP($B1962,外資期貨未平倉口數!$A$4:$M$499,4,FALSE)</f>
        <v>#N/A</v>
      </c>
      <c r="O1962" s="27" t="e">
        <f>VLOOKUP($B1962,外資期貨未平倉口數!$A$4:$M$499,9,FALSE)</f>
        <v>#N/A</v>
      </c>
      <c r="P1962" s="27" t="e">
        <f>VLOOKUP($B1962,外資期貨未平倉口數!$A$4:$M$499,10,FALSE)</f>
        <v>#N/A</v>
      </c>
      <c r="Q1962" s="27" t="e">
        <f>VLOOKUP($B1962,外資期貨未平倉口數!$A$4:$M$499,11,FALSE)</f>
        <v>#N/A</v>
      </c>
      <c r="R1962" s="64" t="e">
        <f>VLOOKUP($B1962,選擇權未平倉餘額!$A$4:$I$500,6,FALSE)</f>
        <v>#N/A</v>
      </c>
      <c r="S1962" s="64" t="e">
        <f>VLOOKUP($B1962,選擇權未平倉餘額!$A$4:$I$500,7,FALSE)</f>
        <v>#N/A</v>
      </c>
      <c r="T1962" s="64" t="e">
        <f>VLOOKUP($B1962,選擇權未平倉餘額!$A$4:$I$500,8,FALSE)</f>
        <v>#N/A</v>
      </c>
      <c r="U1962" s="64" t="e">
        <f>VLOOKUP($B1962,選擇權未平倉餘額!$A$4:$I$500,9,FALSE)</f>
        <v>#N/A</v>
      </c>
      <c r="V1962" s="39" t="e">
        <f>VLOOKUP($B1962,臺指選擇權P_C_Ratios!$A$4:$C$500,3,FALSE)</f>
        <v>#N/A</v>
      </c>
      <c r="W1962" s="41" t="e">
        <f>VLOOKUP($B1962,散戶多空比!$A$6:$L$500,12,FALSE)</f>
        <v>#N/A</v>
      </c>
      <c r="X1962" s="40" t="e">
        <f>VLOOKUP($B1962,期貨大額交易人未沖銷部位!$A$4:$O$499,4,FALSE)</f>
        <v>#N/A</v>
      </c>
      <c r="Y1962" s="40" t="e">
        <f>VLOOKUP($B1962,期貨大額交易人未沖銷部位!$A$4:$O$499,7,FALSE)</f>
        <v>#N/A</v>
      </c>
      <c r="Z1962" s="40" t="e">
        <f>VLOOKUP($B1962,期貨大額交易人未沖銷部位!$A$4:$O$499,10,FALSE)</f>
        <v>#N/A</v>
      </c>
      <c r="AA1962" s="40" t="e">
        <f>VLOOKUP($B1962,期貨大額交易人未沖銷部位!$A$4:$O$499,13,FALSE)</f>
        <v>#N/A</v>
      </c>
      <c r="AB1962" s="40" t="e">
        <f>VLOOKUP($B1962,期貨大額交易人未沖銷部位!$A$4:$O$499,14,FALSE)</f>
        <v>#N/A</v>
      </c>
      <c r="AC1962" s="40" t="e">
        <f>VLOOKUP($B1962,期貨大額交易人未沖銷部位!$A$4:$O$499,15,FALSE)</f>
        <v>#N/A</v>
      </c>
      <c r="AD1962" s="33" t="e">
        <f>VLOOKUP($B1962,三大美股走勢!$A$4:$J$495,4,FALSE)</f>
        <v>#N/A</v>
      </c>
      <c r="AE1962" s="33" t="e">
        <f>VLOOKUP($B1962,三大美股走勢!$A$4:$J$495,7,FALSE)</f>
        <v>#N/A</v>
      </c>
      <c r="AF1962" s="33" t="e">
        <f>VLOOKUP($B1962,三大美股走勢!$A$4:$J$495,10,FALSE)</f>
        <v>#N/A</v>
      </c>
    </row>
    <row r="1963" spans="2:32">
      <c r="B1963" s="32">
        <v>44742</v>
      </c>
      <c r="C1963" s="33" t="e">
        <f>VLOOKUP($B1963,大盤與近月台指!$A$4:$I$499,2,FALSE)</f>
        <v>#N/A</v>
      </c>
      <c r="D1963" s="34" t="e">
        <f>VLOOKUP($B1963,大盤與近月台指!$A$4:$I$499,3,FALSE)</f>
        <v>#N/A</v>
      </c>
      <c r="E1963" s="35" t="e">
        <f>VLOOKUP($B1963,大盤與近月台指!$A$4:$I$499,4,FALSE)</f>
        <v>#N/A</v>
      </c>
      <c r="F1963" s="33" t="e">
        <f>VLOOKUP($B1963,大盤與近月台指!$A$4:$I$499,5,FALSE)</f>
        <v>#N/A</v>
      </c>
      <c r="G1963" s="49" t="e">
        <f>VLOOKUP($B1963,三大法人買賣超!$A$4:$I$500,3,FALSE)</f>
        <v>#N/A</v>
      </c>
      <c r="H1963" s="34" t="e">
        <f>VLOOKUP($B1963,三大法人買賣超!$A$4:$I$500,5,FALSE)</f>
        <v>#N/A</v>
      </c>
      <c r="I1963" s="27" t="e">
        <f>VLOOKUP($B1963,三大法人買賣超!$A$4:$I$500,7,FALSE)</f>
        <v>#N/A</v>
      </c>
      <c r="J1963" s="27" t="e">
        <f>VLOOKUP($B1963,三大法人買賣超!$A$4:$I$500,9,FALSE)</f>
        <v>#N/A</v>
      </c>
      <c r="K1963" s="37">
        <f>新台幣匯率美元指數!B1964</f>
        <v>0</v>
      </c>
      <c r="L1963" s="38">
        <f>新台幣匯率美元指數!C1964</f>
        <v>0</v>
      </c>
      <c r="M1963" s="39">
        <f>新台幣匯率美元指數!D1964</f>
        <v>0</v>
      </c>
      <c r="N1963" s="27" t="e">
        <f>VLOOKUP($B1963,外資期貨未平倉口數!$A$4:$M$499,4,FALSE)</f>
        <v>#N/A</v>
      </c>
      <c r="O1963" s="27" t="e">
        <f>VLOOKUP($B1963,外資期貨未平倉口數!$A$4:$M$499,9,FALSE)</f>
        <v>#N/A</v>
      </c>
      <c r="P1963" s="27" t="e">
        <f>VLOOKUP($B1963,外資期貨未平倉口數!$A$4:$M$499,10,FALSE)</f>
        <v>#N/A</v>
      </c>
      <c r="Q1963" s="27" t="e">
        <f>VLOOKUP($B1963,外資期貨未平倉口數!$A$4:$M$499,11,FALSE)</f>
        <v>#N/A</v>
      </c>
      <c r="R1963" s="64" t="e">
        <f>VLOOKUP($B1963,選擇權未平倉餘額!$A$4:$I$500,6,FALSE)</f>
        <v>#N/A</v>
      </c>
      <c r="S1963" s="64" t="e">
        <f>VLOOKUP($B1963,選擇權未平倉餘額!$A$4:$I$500,7,FALSE)</f>
        <v>#N/A</v>
      </c>
      <c r="T1963" s="64" t="e">
        <f>VLOOKUP($B1963,選擇權未平倉餘額!$A$4:$I$500,8,FALSE)</f>
        <v>#N/A</v>
      </c>
      <c r="U1963" s="64" t="e">
        <f>VLOOKUP($B1963,選擇權未平倉餘額!$A$4:$I$500,9,FALSE)</f>
        <v>#N/A</v>
      </c>
      <c r="V1963" s="39" t="e">
        <f>VLOOKUP($B1963,臺指選擇權P_C_Ratios!$A$4:$C$500,3,FALSE)</f>
        <v>#N/A</v>
      </c>
      <c r="W1963" s="41" t="e">
        <f>VLOOKUP($B1963,散戶多空比!$A$6:$L$500,12,FALSE)</f>
        <v>#N/A</v>
      </c>
      <c r="X1963" s="40" t="e">
        <f>VLOOKUP($B1963,期貨大額交易人未沖銷部位!$A$4:$O$499,4,FALSE)</f>
        <v>#N/A</v>
      </c>
      <c r="Y1963" s="40" t="e">
        <f>VLOOKUP($B1963,期貨大額交易人未沖銷部位!$A$4:$O$499,7,FALSE)</f>
        <v>#N/A</v>
      </c>
      <c r="Z1963" s="40" t="e">
        <f>VLOOKUP($B1963,期貨大額交易人未沖銷部位!$A$4:$O$499,10,FALSE)</f>
        <v>#N/A</v>
      </c>
      <c r="AA1963" s="40" t="e">
        <f>VLOOKUP($B1963,期貨大額交易人未沖銷部位!$A$4:$O$499,13,FALSE)</f>
        <v>#N/A</v>
      </c>
      <c r="AB1963" s="40" t="e">
        <f>VLOOKUP($B1963,期貨大額交易人未沖銷部位!$A$4:$O$499,14,FALSE)</f>
        <v>#N/A</v>
      </c>
      <c r="AC1963" s="40" t="e">
        <f>VLOOKUP($B1963,期貨大額交易人未沖銷部位!$A$4:$O$499,15,FALSE)</f>
        <v>#N/A</v>
      </c>
      <c r="AD1963" s="33" t="e">
        <f>VLOOKUP($B1963,三大美股走勢!$A$4:$J$495,4,FALSE)</f>
        <v>#N/A</v>
      </c>
      <c r="AE1963" s="33" t="e">
        <f>VLOOKUP($B1963,三大美股走勢!$A$4:$J$495,7,FALSE)</f>
        <v>#N/A</v>
      </c>
      <c r="AF1963" s="33" t="e">
        <f>VLOOKUP($B1963,三大美股走勢!$A$4:$J$495,10,FALSE)</f>
        <v>#N/A</v>
      </c>
    </row>
    <row r="1964" spans="2:32">
      <c r="B1964" s="32">
        <v>44743</v>
      </c>
      <c r="C1964" s="33" t="e">
        <f>VLOOKUP($B1964,大盤與近月台指!$A$4:$I$499,2,FALSE)</f>
        <v>#N/A</v>
      </c>
      <c r="D1964" s="34" t="e">
        <f>VLOOKUP($B1964,大盤與近月台指!$A$4:$I$499,3,FALSE)</f>
        <v>#N/A</v>
      </c>
      <c r="E1964" s="35" t="e">
        <f>VLOOKUP($B1964,大盤與近月台指!$A$4:$I$499,4,FALSE)</f>
        <v>#N/A</v>
      </c>
      <c r="F1964" s="33" t="e">
        <f>VLOOKUP($B1964,大盤與近月台指!$A$4:$I$499,5,FALSE)</f>
        <v>#N/A</v>
      </c>
      <c r="G1964" s="49" t="e">
        <f>VLOOKUP($B1964,三大法人買賣超!$A$4:$I$500,3,FALSE)</f>
        <v>#N/A</v>
      </c>
      <c r="H1964" s="34" t="e">
        <f>VLOOKUP($B1964,三大法人買賣超!$A$4:$I$500,5,FALSE)</f>
        <v>#N/A</v>
      </c>
      <c r="I1964" s="27" t="e">
        <f>VLOOKUP($B1964,三大法人買賣超!$A$4:$I$500,7,FALSE)</f>
        <v>#N/A</v>
      </c>
      <c r="J1964" s="27" t="e">
        <f>VLOOKUP($B1964,三大法人買賣超!$A$4:$I$500,9,FALSE)</f>
        <v>#N/A</v>
      </c>
      <c r="K1964" s="37">
        <f>新台幣匯率美元指數!B1965</f>
        <v>0</v>
      </c>
      <c r="L1964" s="38">
        <f>新台幣匯率美元指數!C1965</f>
        <v>0</v>
      </c>
      <c r="M1964" s="39">
        <f>新台幣匯率美元指數!D1965</f>
        <v>0</v>
      </c>
      <c r="N1964" s="27" t="e">
        <f>VLOOKUP($B1964,外資期貨未平倉口數!$A$4:$M$499,4,FALSE)</f>
        <v>#N/A</v>
      </c>
      <c r="O1964" s="27" t="e">
        <f>VLOOKUP($B1964,外資期貨未平倉口數!$A$4:$M$499,9,FALSE)</f>
        <v>#N/A</v>
      </c>
      <c r="P1964" s="27" t="e">
        <f>VLOOKUP($B1964,外資期貨未平倉口數!$A$4:$M$499,10,FALSE)</f>
        <v>#N/A</v>
      </c>
      <c r="Q1964" s="27" t="e">
        <f>VLOOKUP($B1964,外資期貨未平倉口數!$A$4:$M$499,11,FALSE)</f>
        <v>#N/A</v>
      </c>
      <c r="R1964" s="64" t="e">
        <f>VLOOKUP($B1964,選擇權未平倉餘額!$A$4:$I$500,6,FALSE)</f>
        <v>#N/A</v>
      </c>
      <c r="S1964" s="64" t="e">
        <f>VLOOKUP($B1964,選擇權未平倉餘額!$A$4:$I$500,7,FALSE)</f>
        <v>#N/A</v>
      </c>
      <c r="T1964" s="64" t="e">
        <f>VLOOKUP($B1964,選擇權未平倉餘額!$A$4:$I$500,8,FALSE)</f>
        <v>#N/A</v>
      </c>
      <c r="U1964" s="64" t="e">
        <f>VLOOKUP($B1964,選擇權未平倉餘額!$A$4:$I$500,9,FALSE)</f>
        <v>#N/A</v>
      </c>
      <c r="V1964" s="39" t="e">
        <f>VLOOKUP($B1964,臺指選擇權P_C_Ratios!$A$4:$C$500,3,FALSE)</f>
        <v>#N/A</v>
      </c>
      <c r="W1964" s="41" t="e">
        <f>VLOOKUP($B1964,散戶多空比!$A$6:$L$500,12,FALSE)</f>
        <v>#N/A</v>
      </c>
      <c r="X1964" s="40" t="e">
        <f>VLOOKUP($B1964,期貨大額交易人未沖銷部位!$A$4:$O$499,4,FALSE)</f>
        <v>#N/A</v>
      </c>
      <c r="Y1964" s="40" t="e">
        <f>VLOOKUP($B1964,期貨大額交易人未沖銷部位!$A$4:$O$499,7,FALSE)</f>
        <v>#N/A</v>
      </c>
      <c r="Z1964" s="40" t="e">
        <f>VLOOKUP($B1964,期貨大額交易人未沖銷部位!$A$4:$O$499,10,FALSE)</f>
        <v>#N/A</v>
      </c>
      <c r="AA1964" s="40" t="e">
        <f>VLOOKUP($B1964,期貨大額交易人未沖銷部位!$A$4:$O$499,13,FALSE)</f>
        <v>#N/A</v>
      </c>
      <c r="AB1964" s="40" t="e">
        <f>VLOOKUP($B1964,期貨大額交易人未沖銷部位!$A$4:$O$499,14,FALSE)</f>
        <v>#N/A</v>
      </c>
      <c r="AC1964" s="40" t="e">
        <f>VLOOKUP($B1964,期貨大額交易人未沖銷部位!$A$4:$O$499,15,FALSE)</f>
        <v>#N/A</v>
      </c>
      <c r="AD1964" s="33" t="e">
        <f>VLOOKUP($B1964,三大美股走勢!$A$4:$J$495,4,FALSE)</f>
        <v>#N/A</v>
      </c>
      <c r="AE1964" s="33" t="e">
        <f>VLOOKUP($B1964,三大美股走勢!$A$4:$J$495,7,FALSE)</f>
        <v>#N/A</v>
      </c>
      <c r="AF1964" s="33" t="e">
        <f>VLOOKUP($B1964,三大美股走勢!$A$4:$J$495,10,FALSE)</f>
        <v>#N/A</v>
      </c>
    </row>
    <row r="1965" spans="2:32">
      <c r="B1965" s="32">
        <v>44744</v>
      </c>
      <c r="C1965" s="33" t="e">
        <f>VLOOKUP($B1965,大盤與近月台指!$A$4:$I$499,2,FALSE)</f>
        <v>#N/A</v>
      </c>
      <c r="D1965" s="34" t="e">
        <f>VLOOKUP($B1965,大盤與近月台指!$A$4:$I$499,3,FALSE)</f>
        <v>#N/A</v>
      </c>
      <c r="E1965" s="35" t="e">
        <f>VLOOKUP($B1965,大盤與近月台指!$A$4:$I$499,4,FALSE)</f>
        <v>#N/A</v>
      </c>
      <c r="F1965" s="33" t="e">
        <f>VLOOKUP($B1965,大盤與近月台指!$A$4:$I$499,5,FALSE)</f>
        <v>#N/A</v>
      </c>
      <c r="G1965" s="49" t="e">
        <f>VLOOKUP($B1965,三大法人買賣超!$A$4:$I$500,3,FALSE)</f>
        <v>#N/A</v>
      </c>
      <c r="H1965" s="34" t="e">
        <f>VLOOKUP($B1965,三大法人買賣超!$A$4:$I$500,5,FALSE)</f>
        <v>#N/A</v>
      </c>
      <c r="I1965" s="27" t="e">
        <f>VLOOKUP($B1965,三大法人買賣超!$A$4:$I$500,7,FALSE)</f>
        <v>#N/A</v>
      </c>
      <c r="J1965" s="27" t="e">
        <f>VLOOKUP($B1965,三大法人買賣超!$A$4:$I$500,9,FALSE)</f>
        <v>#N/A</v>
      </c>
      <c r="K1965" s="37">
        <f>新台幣匯率美元指數!B1966</f>
        <v>0</v>
      </c>
      <c r="L1965" s="38">
        <f>新台幣匯率美元指數!C1966</f>
        <v>0</v>
      </c>
      <c r="M1965" s="39">
        <f>新台幣匯率美元指數!D1966</f>
        <v>0</v>
      </c>
      <c r="N1965" s="27" t="e">
        <f>VLOOKUP($B1965,外資期貨未平倉口數!$A$4:$M$499,4,FALSE)</f>
        <v>#N/A</v>
      </c>
      <c r="O1965" s="27" t="e">
        <f>VLOOKUP($B1965,外資期貨未平倉口數!$A$4:$M$499,9,FALSE)</f>
        <v>#N/A</v>
      </c>
      <c r="P1965" s="27" t="e">
        <f>VLOOKUP($B1965,外資期貨未平倉口數!$A$4:$M$499,10,FALSE)</f>
        <v>#N/A</v>
      </c>
      <c r="Q1965" s="27" t="e">
        <f>VLOOKUP($B1965,外資期貨未平倉口數!$A$4:$M$499,11,FALSE)</f>
        <v>#N/A</v>
      </c>
      <c r="R1965" s="64" t="e">
        <f>VLOOKUP($B1965,選擇權未平倉餘額!$A$4:$I$500,6,FALSE)</f>
        <v>#N/A</v>
      </c>
      <c r="S1965" s="64" t="e">
        <f>VLOOKUP($B1965,選擇權未平倉餘額!$A$4:$I$500,7,FALSE)</f>
        <v>#N/A</v>
      </c>
      <c r="T1965" s="64" t="e">
        <f>VLOOKUP($B1965,選擇權未平倉餘額!$A$4:$I$500,8,FALSE)</f>
        <v>#N/A</v>
      </c>
      <c r="U1965" s="64" t="e">
        <f>VLOOKUP($B1965,選擇權未平倉餘額!$A$4:$I$500,9,FALSE)</f>
        <v>#N/A</v>
      </c>
      <c r="V1965" s="39" t="e">
        <f>VLOOKUP($B1965,臺指選擇權P_C_Ratios!$A$4:$C$500,3,FALSE)</f>
        <v>#N/A</v>
      </c>
      <c r="W1965" s="41" t="e">
        <f>VLOOKUP($B1965,散戶多空比!$A$6:$L$500,12,FALSE)</f>
        <v>#N/A</v>
      </c>
      <c r="X1965" s="40" t="e">
        <f>VLOOKUP($B1965,期貨大額交易人未沖銷部位!$A$4:$O$499,4,FALSE)</f>
        <v>#N/A</v>
      </c>
      <c r="Y1965" s="40" t="e">
        <f>VLOOKUP($B1965,期貨大額交易人未沖銷部位!$A$4:$O$499,7,FALSE)</f>
        <v>#N/A</v>
      </c>
      <c r="Z1965" s="40" t="e">
        <f>VLOOKUP($B1965,期貨大額交易人未沖銷部位!$A$4:$O$499,10,FALSE)</f>
        <v>#N/A</v>
      </c>
      <c r="AA1965" s="40" t="e">
        <f>VLOOKUP($B1965,期貨大額交易人未沖銷部位!$A$4:$O$499,13,FALSE)</f>
        <v>#N/A</v>
      </c>
      <c r="AB1965" s="40" t="e">
        <f>VLOOKUP($B1965,期貨大額交易人未沖銷部位!$A$4:$O$499,14,FALSE)</f>
        <v>#N/A</v>
      </c>
      <c r="AC1965" s="40" t="e">
        <f>VLOOKUP($B1965,期貨大額交易人未沖銷部位!$A$4:$O$499,15,FALSE)</f>
        <v>#N/A</v>
      </c>
      <c r="AD1965" s="33" t="e">
        <f>VLOOKUP($B1965,三大美股走勢!$A$4:$J$495,4,FALSE)</f>
        <v>#N/A</v>
      </c>
      <c r="AE1965" s="33" t="e">
        <f>VLOOKUP($B1965,三大美股走勢!$A$4:$J$495,7,FALSE)</f>
        <v>#N/A</v>
      </c>
      <c r="AF1965" s="33" t="e">
        <f>VLOOKUP($B1965,三大美股走勢!$A$4:$J$495,10,FALSE)</f>
        <v>#N/A</v>
      </c>
    </row>
    <row r="1966" spans="2:32">
      <c r="B1966" s="32">
        <v>44745</v>
      </c>
      <c r="C1966" s="33" t="e">
        <f>VLOOKUP($B1966,大盤與近月台指!$A$4:$I$499,2,FALSE)</f>
        <v>#N/A</v>
      </c>
      <c r="D1966" s="34" t="e">
        <f>VLOOKUP($B1966,大盤與近月台指!$A$4:$I$499,3,FALSE)</f>
        <v>#N/A</v>
      </c>
      <c r="E1966" s="35" t="e">
        <f>VLOOKUP($B1966,大盤與近月台指!$A$4:$I$499,4,FALSE)</f>
        <v>#N/A</v>
      </c>
      <c r="F1966" s="33" t="e">
        <f>VLOOKUP($B1966,大盤與近月台指!$A$4:$I$499,5,FALSE)</f>
        <v>#N/A</v>
      </c>
      <c r="G1966" s="49" t="e">
        <f>VLOOKUP($B1966,三大法人買賣超!$A$4:$I$500,3,FALSE)</f>
        <v>#N/A</v>
      </c>
      <c r="H1966" s="34" t="e">
        <f>VLOOKUP($B1966,三大法人買賣超!$A$4:$I$500,5,FALSE)</f>
        <v>#N/A</v>
      </c>
      <c r="I1966" s="27" t="e">
        <f>VLOOKUP($B1966,三大法人買賣超!$A$4:$I$500,7,FALSE)</f>
        <v>#N/A</v>
      </c>
      <c r="J1966" s="27" t="e">
        <f>VLOOKUP($B1966,三大法人買賣超!$A$4:$I$500,9,FALSE)</f>
        <v>#N/A</v>
      </c>
      <c r="K1966" s="37">
        <f>新台幣匯率美元指數!B1967</f>
        <v>0</v>
      </c>
      <c r="L1966" s="38">
        <f>新台幣匯率美元指數!C1967</f>
        <v>0</v>
      </c>
      <c r="M1966" s="39">
        <f>新台幣匯率美元指數!D1967</f>
        <v>0</v>
      </c>
      <c r="N1966" s="27" t="e">
        <f>VLOOKUP($B1966,外資期貨未平倉口數!$A$4:$M$499,4,FALSE)</f>
        <v>#N/A</v>
      </c>
      <c r="O1966" s="27" t="e">
        <f>VLOOKUP($B1966,外資期貨未平倉口數!$A$4:$M$499,9,FALSE)</f>
        <v>#N/A</v>
      </c>
      <c r="P1966" s="27" t="e">
        <f>VLOOKUP($B1966,外資期貨未平倉口數!$A$4:$M$499,10,FALSE)</f>
        <v>#N/A</v>
      </c>
      <c r="Q1966" s="27" t="e">
        <f>VLOOKUP($B1966,外資期貨未平倉口數!$A$4:$M$499,11,FALSE)</f>
        <v>#N/A</v>
      </c>
      <c r="R1966" s="64" t="e">
        <f>VLOOKUP($B1966,選擇權未平倉餘額!$A$4:$I$500,6,FALSE)</f>
        <v>#N/A</v>
      </c>
      <c r="S1966" s="64" t="e">
        <f>VLOOKUP($B1966,選擇權未平倉餘額!$A$4:$I$500,7,FALSE)</f>
        <v>#N/A</v>
      </c>
      <c r="T1966" s="64" t="e">
        <f>VLOOKUP($B1966,選擇權未平倉餘額!$A$4:$I$500,8,FALSE)</f>
        <v>#N/A</v>
      </c>
      <c r="U1966" s="64" t="e">
        <f>VLOOKUP($B1966,選擇權未平倉餘額!$A$4:$I$500,9,FALSE)</f>
        <v>#N/A</v>
      </c>
      <c r="V1966" s="39" t="e">
        <f>VLOOKUP($B1966,臺指選擇權P_C_Ratios!$A$4:$C$500,3,FALSE)</f>
        <v>#N/A</v>
      </c>
      <c r="W1966" s="41" t="e">
        <f>VLOOKUP($B1966,散戶多空比!$A$6:$L$500,12,FALSE)</f>
        <v>#N/A</v>
      </c>
      <c r="X1966" s="40" t="e">
        <f>VLOOKUP($B1966,期貨大額交易人未沖銷部位!$A$4:$O$499,4,FALSE)</f>
        <v>#N/A</v>
      </c>
      <c r="Y1966" s="40" t="e">
        <f>VLOOKUP($B1966,期貨大額交易人未沖銷部位!$A$4:$O$499,7,FALSE)</f>
        <v>#N/A</v>
      </c>
      <c r="Z1966" s="40" t="e">
        <f>VLOOKUP($B1966,期貨大額交易人未沖銷部位!$A$4:$O$499,10,FALSE)</f>
        <v>#N/A</v>
      </c>
      <c r="AA1966" s="40" t="e">
        <f>VLOOKUP($B1966,期貨大額交易人未沖銷部位!$A$4:$O$499,13,FALSE)</f>
        <v>#N/A</v>
      </c>
      <c r="AB1966" s="40" t="e">
        <f>VLOOKUP($B1966,期貨大額交易人未沖銷部位!$A$4:$O$499,14,FALSE)</f>
        <v>#N/A</v>
      </c>
      <c r="AC1966" s="40" t="e">
        <f>VLOOKUP($B1966,期貨大額交易人未沖銷部位!$A$4:$O$499,15,FALSE)</f>
        <v>#N/A</v>
      </c>
      <c r="AD1966" s="33" t="e">
        <f>VLOOKUP($B1966,三大美股走勢!$A$4:$J$495,4,FALSE)</f>
        <v>#N/A</v>
      </c>
      <c r="AE1966" s="33" t="e">
        <f>VLOOKUP($B1966,三大美股走勢!$A$4:$J$495,7,FALSE)</f>
        <v>#N/A</v>
      </c>
      <c r="AF1966" s="33" t="e">
        <f>VLOOKUP($B1966,三大美股走勢!$A$4:$J$495,10,FALSE)</f>
        <v>#N/A</v>
      </c>
    </row>
    <row r="1967" spans="2:32">
      <c r="B1967" s="32">
        <v>44746</v>
      </c>
      <c r="C1967" s="33" t="e">
        <f>VLOOKUP($B1967,大盤與近月台指!$A$4:$I$499,2,FALSE)</f>
        <v>#N/A</v>
      </c>
      <c r="D1967" s="34" t="e">
        <f>VLOOKUP($B1967,大盤與近月台指!$A$4:$I$499,3,FALSE)</f>
        <v>#N/A</v>
      </c>
      <c r="E1967" s="35" t="e">
        <f>VLOOKUP($B1967,大盤與近月台指!$A$4:$I$499,4,FALSE)</f>
        <v>#N/A</v>
      </c>
      <c r="F1967" s="33" t="e">
        <f>VLOOKUP($B1967,大盤與近月台指!$A$4:$I$499,5,FALSE)</f>
        <v>#N/A</v>
      </c>
      <c r="G1967" s="49" t="e">
        <f>VLOOKUP($B1967,三大法人買賣超!$A$4:$I$500,3,FALSE)</f>
        <v>#N/A</v>
      </c>
      <c r="H1967" s="34" t="e">
        <f>VLOOKUP($B1967,三大法人買賣超!$A$4:$I$500,5,FALSE)</f>
        <v>#N/A</v>
      </c>
      <c r="I1967" s="27" t="e">
        <f>VLOOKUP($B1967,三大法人買賣超!$A$4:$I$500,7,FALSE)</f>
        <v>#N/A</v>
      </c>
      <c r="J1967" s="27" t="e">
        <f>VLOOKUP($B1967,三大法人買賣超!$A$4:$I$500,9,FALSE)</f>
        <v>#N/A</v>
      </c>
      <c r="K1967" s="37">
        <f>新台幣匯率美元指數!B1968</f>
        <v>0</v>
      </c>
      <c r="L1967" s="38">
        <f>新台幣匯率美元指數!C1968</f>
        <v>0</v>
      </c>
      <c r="M1967" s="39">
        <f>新台幣匯率美元指數!D1968</f>
        <v>0</v>
      </c>
      <c r="N1967" s="27" t="e">
        <f>VLOOKUP($B1967,外資期貨未平倉口數!$A$4:$M$499,4,FALSE)</f>
        <v>#N/A</v>
      </c>
      <c r="O1967" s="27" t="e">
        <f>VLOOKUP($B1967,外資期貨未平倉口數!$A$4:$M$499,9,FALSE)</f>
        <v>#N/A</v>
      </c>
      <c r="P1967" s="27" t="e">
        <f>VLOOKUP($B1967,外資期貨未平倉口數!$A$4:$M$499,10,FALSE)</f>
        <v>#N/A</v>
      </c>
      <c r="Q1967" s="27" t="e">
        <f>VLOOKUP($B1967,外資期貨未平倉口數!$A$4:$M$499,11,FALSE)</f>
        <v>#N/A</v>
      </c>
      <c r="R1967" s="64" t="e">
        <f>VLOOKUP($B1967,選擇權未平倉餘額!$A$4:$I$500,6,FALSE)</f>
        <v>#N/A</v>
      </c>
      <c r="S1967" s="64" t="e">
        <f>VLOOKUP($B1967,選擇權未平倉餘額!$A$4:$I$500,7,FALSE)</f>
        <v>#N/A</v>
      </c>
      <c r="T1967" s="64" t="e">
        <f>VLOOKUP($B1967,選擇權未平倉餘額!$A$4:$I$500,8,FALSE)</f>
        <v>#N/A</v>
      </c>
      <c r="U1967" s="64" t="e">
        <f>VLOOKUP($B1967,選擇權未平倉餘額!$A$4:$I$500,9,FALSE)</f>
        <v>#N/A</v>
      </c>
      <c r="V1967" s="39" t="e">
        <f>VLOOKUP($B1967,臺指選擇權P_C_Ratios!$A$4:$C$500,3,FALSE)</f>
        <v>#N/A</v>
      </c>
      <c r="W1967" s="41" t="e">
        <f>VLOOKUP($B1967,散戶多空比!$A$6:$L$500,12,FALSE)</f>
        <v>#N/A</v>
      </c>
      <c r="X1967" s="40" t="e">
        <f>VLOOKUP($B1967,期貨大額交易人未沖銷部位!$A$4:$O$499,4,FALSE)</f>
        <v>#N/A</v>
      </c>
      <c r="Y1967" s="40" t="e">
        <f>VLOOKUP($B1967,期貨大額交易人未沖銷部位!$A$4:$O$499,7,FALSE)</f>
        <v>#N/A</v>
      </c>
      <c r="Z1967" s="40" t="e">
        <f>VLOOKUP($B1967,期貨大額交易人未沖銷部位!$A$4:$O$499,10,FALSE)</f>
        <v>#N/A</v>
      </c>
      <c r="AA1967" s="40" t="e">
        <f>VLOOKUP($B1967,期貨大額交易人未沖銷部位!$A$4:$O$499,13,FALSE)</f>
        <v>#N/A</v>
      </c>
      <c r="AB1967" s="40" t="e">
        <f>VLOOKUP($B1967,期貨大額交易人未沖銷部位!$A$4:$O$499,14,FALSE)</f>
        <v>#N/A</v>
      </c>
      <c r="AC1967" s="40" t="e">
        <f>VLOOKUP($B1967,期貨大額交易人未沖銷部位!$A$4:$O$499,15,FALSE)</f>
        <v>#N/A</v>
      </c>
      <c r="AD1967" s="33" t="e">
        <f>VLOOKUP($B1967,三大美股走勢!$A$4:$J$495,4,FALSE)</f>
        <v>#N/A</v>
      </c>
      <c r="AE1967" s="33" t="e">
        <f>VLOOKUP($B1967,三大美股走勢!$A$4:$J$495,7,FALSE)</f>
        <v>#N/A</v>
      </c>
      <c r="AF1967" s="33" t="e">
        <f>VLOOKUP($B1967,三大美股走勢!$A$4:$J$495,10,FALSE)</f>
        <v>#N/A</v>
      </c>
    </row>
    <row r="1968" spans="2:32">
      <c r="B1968" s="32">
        <v>44747</v>
      </c>
      <c r="C1968" s="33" t="e">
        <f>VLOOKUP($B1968,大盤與近月台指!$A$4:$I$499,2,FALSE)</f>
        <v>#N/A</v>
      </c>
      <c r="D1968" s="34" t="e">
        <f>VLOOKUP($B1968,大盤與近月台指!$A$4:$I$499,3,FALSE)</f>
        <v>#N/A</v>
      </c>
      <c r="E1968" s="35" t="e">
        <f>VLOOKUP($B1968,大盤與近月台指!$A$4:$I$499,4,FALSE)</f>
        <v>#N/A</v>
      </c>
      <c r="F1968" s="33" t="e">
        <f>VLOOKUP($B1968,大盤與近月台指!$A$4:$I$499,5,FALSE)</f>
        <v>#N/A</v>
      </c>
      <c r="G1968" s="49" t="e">
        <f>VLOOKUP($B1968,三大法人買賣超!$A$4:$I$500,3,FALSE)</f>
        <v>#N/A</v>
      </c>
      <c r="H1968" s="34" t="e">
        <f>VLOOKUP($B1968,三大法人買賣超!$A$4:$I$500,5,FALSE)</f>
        <v>#N/A</v>
      </c>
      <c r="I1968" s="27" t="e">
        <f>VLOOKUP($B1968,三大法人買賣超!$A$4:$I$500,7,FALSE)</f>
        <v>#N/A</v>
      </c>
      <c r="J1968" s="27" t="e">
        <f>VLOOKUP($B1968,三大法人買賣超!$A$4:$I$500,9,FALSE)</f>
        <v>#N/A</v>
      </c>
      <c r="K1968" s="37">
        <f>新台幣匯率美元指數!B1969</f>
        <v>0</v>
      </c>
      <c r="L1968" s="38">
        <f>新台幣匯率美元指數!C1969</f>
        <v>0</v>
      </c>
      <c r="M1968" s="39">
        <f>新台幣匯率美元指數!D1969</f>
        <v>0</v>
      </c>
      <c r="N1968" s="27" t="e">
        <f>VLOOKUP($B1968,外資期貨未平倉口數!$A$4:$M$499,4,FALSE)</f>
        <v>#N/A</v>
      </c>
      <c r="O1968" s="27" t="e">
        <f>VLOOKUP($B1968,外資期貨未平倉口數!$A$4:$M$499,9,FALSE)</f>
        <v>#N/A</v>
      </c>
      <c r="P1968" s="27" t="e">
        <f>VLOOKUP($B1968,外資期貨未平倉口數!$A$4:$M$499,10,FALSE)</f>
        <v>#N/A</v>
      </c>
      <c r="Q1968" s="27" t="e">
        <f>VLOOKUP($B1968,外資期貨未平倉口數!$A$4:$M$499,11,FALSE)</f>
        <v>#N/A</v>
      </c>
      <c r="R1968" s="64" t="e">
        <f>VLOOKUP($B1968,選擇權未平倉餘額!$A$4:$I$500,6,FALSE)</f>
        <v>#N/A</v>
      </c>
      <c r="S1968" s="64" t="e">
        <f>VLOOKUP($B1968,選擇權未平倉餘額!$A$4:$I$500,7,FALSE)</f>
        <v>#N/A</v>
      </c>
      <c r="T1968" s="64" t="e">
        <f>VLOOKUP($B1968,選擇權未平倉餘額!$A$4:$I$500,8,FALSE)</f>
        <v>#N/A</v>
      </c>
      <c r="U1968" s="64" t="e">
        <f>VLOOKUP($B1968,選擇權未平倉餘額!$A$4:$I$500,9,FALSE)</f>
        <v>#N/A</v>
      </c>
      <c r="V1968" s="39" t="e">
        <f>VLOOKUP($B1968,臺指選擇權P_C_Ratios!$A$4:$C$500,3,FALSE)</f>
        <v>#N/A</v>
      </c>
      <c r="W1968" s="41" t="e">
        <f>VLOOKUP($B1968,散戶多空比!$A$6:$L$500,12,FALSE)</f>
        <v>#N/A</v>
      </c>
      <c r="X1968" s="40" t="e">
        <f>VLOOKUP($B1968,期貨大額交易人未沖銷部位!$A$4:$O$499,4,FALSE)</f>
        <v>#N/A</v>
      </c>
      <c r="Y1968" s="40" t="e">
        <f>VLOOKUP($B1968,期貨大額交易人未沖銷部位!$A$4:$O$499,7,FALSE)</f>
        <v>#N/A</v>
      </c>
      <c r="Z1968" s="40" t="e">
        <f>VLOOKUP($B1968,期貨大額交易人未沖銷部位!$A$4:$O$499,10,FALSE)</f>
        <v>#N/A</v>
      </c>
      <c r="AA1968" s="40" t="e">
        <f>VLOOKUP($B1968,期貨大額交易人未沖銷部位!$A$4:$O$499,13,FALSE)</f>
        <v>#N/A</v>
      </c>
      <c r="AB1968" s="40" t="e">
        <f>VLOOKUP($B1968,期貨大額交易人未沖銷部位!$A$4:$O$499,14,FALSE)</f>
        <v>#N/A</v>
      </c>
      <c r="AC1968" s="40" t="e">
        <f>VLOOKUP($B1968,期貨大額交易人未沖銷部位!$A$4:$O$499,15,FALSE)</f>
        <v>#N/A</v>
      </c>
      <c r="AD1968" s="33" t="e">
        <f>VLOOKUP($B1968,三大美股走勢!$A$4:$J$495,4,FALSE)</f>
        <v>#N/A</v>
      </c>
      <c r="AE1968" s="33" t="e">
        <f>VLOOKUP($B1968,三大美股走勢!$A$4:$J$495,7,FALSE)</f>
        <v>#N/A</v>
      </c>
      <c r="AF1968" s="33" t="e">
        <f>VLOOKUP($B1968,三大美股走勢!$A$4:$J$495,10,FALSE)</f>
        <v>#N/A</v>
      </c>
    </row>
    <row r="1969" spans="2:32">
      <c r="B1969" s="32">
        <v>44748</v>
      </c>
      <c r="C1969" s="33" t="e">
        <f>VLOOKUP($B1969,大盤與近月台指!$A$4:$I$499,2,FALSE)</f>
        <v>#N/A</v>
      </c>
      <c r="D1969" s="34" t="e">
        <f>VLOOKUP($B1969,大盤與近月台指!$A$4:$I$499,3,FALSE)</f>
        <v>#N/A</v>
      </c>
      <c r="E1969" s="35" t="e">
        <f>VLOOKUP($B1969,大盤與近月台指!$A$4:$I$499,4,FALSE)</f>
        <v>#N/A</v>
      </c>
      <c r="F1969" s="33" t="e">
        <f>VLOOKUP($B1969,大盤與近月台指!$A$4:$I$499,5,FALSE)</f>
        <v>#N/A</v>
      </c>
      <c r="G1969" s="49" t="e">
        <f>VLOOKUP($B1969,三大法人買賣超!$A$4:$I$500,3,FALSE)</f>
        <v>#N/A</v>
      </c>
      <c r="H1969" s="34" t="e">
        <f>VLOOKUP($B1969,三大法人買賣超!$A$4:$I$500,5,FALSE)</f>
        <v>#N/A</v>
      </c>
      <c r="I1969" s="27" t="e">
        <f>VLOOKUP($B1969,三大法人買賣超!$A$4:$I$500,7,FALSE)</f>
        <v>#N/A</v>
      </c>
      <c r="J1969" s="27" t="e">
        <f>VLOOKUP($B1969,三大法人買賣超!$A$4:$I$500,9,FALSE)</f>
        <v>#N/A</v>
      </c>
      <c r="K1969" s="37">
        <f>新台幣匯率美元指數!B1970</f>
        <v>0</v>
      </c>
      <c r="L1969" s="38">
        <f>新台幣匯率美元指數!C1970</f>
        <v>0</v>
      </c>
      <c r="M1969" s="39">
        <f>新台幣匯率美元指數!D1970</f>
        <v>0</v>
      </c>
      <c r="N1969" s="27" t="e">
        <f>VLOOKUP($B1969,外資期貨未平倉口數!$A$4:$M$499,4,FALSE)</f>
        <v>#N/A</v>
      </c>
      <c r="O1969" s="27" t="e">
        <f>VLOOKUP($B1969,外資期貨未平倉口數!$A$4:$M$499,9,FALSE)</f>
        <v>#N/A</v>
      </c>
      <c r="P1969" s="27" t="e">
        <f>VLOOKUP($B1969,外資期貨未平倉口數!$A$4:$M$499,10,FALSE)</f>
        <v>#N/A</v>
      </c>
      <c r="Q1969" s="27" t="e">
        <f>VLOOKUP($B1969,外資期貨未平倉口數!$A$4:$M$499,11,FALSE)</f>
        <v>#N/A</v>
      </c>
      <c r="R1969" s="64" t="e">
        <f>VLOOKUP($B1969,選擇權未平倉餘額!$A$4:$I$500,6,FALSE)</f>
        <v>#N/A</v>
      </c>
      <c r="S1969" s="64" t="e">
        <f>VLOOKUP($B1969,選擇權未平倉餘額!$A$4:$I$500,7,FALSE)</f>
        <v>#N/A</v>
      </c>
      <c r="T1969" s="64" t="e">
        <f>VLOOKUP($B1969,選擇權未平倉餘額!$A$4:$I$500,8,FALSE)</f>
        <v>#N/A</v>
      </c>
      <c r="U1969" s="64" t="e">
        <f>VLOOKUP($B1969,選擇權未平倉餘額!$A$4:$I$500,9,FALSE)</f>
        <v>#N/A</v>
      </c>
      <c r="V1969" s="39" t="e">
        <f>VLOOKUP($B1969,臺指選擇權P_C_Ratios!$A$4:$C$500,3,FALSE)</f>
        <v>#N/A</v>
      </c>
      <c r="W1969" s="41" t="e">
        <f>VLOOKUP($B1969,散戶多空比!$A$6:$L$500,12,FALSE)</f>
        <v>#N/A</v>
      </c>
      <c r="X1969" s="40" t="e">
        <f>VLOOKUP($B1969,期貨大額交易人未沖銷部位!$A$4:$O$499,4,FALSE)</f>
        <v>#N/A</v>
      </c>
      <c r="Y1969" s="40" t="e">
        <f>VLOOKUP($B1969,期貨大額交易人未沖銷部位!$A$4:$O$499,7,FALSE)</f>
        <v>#N/A</v>
      </c>
      <c r="Z1969" s="40" t="e">
        <f>VLOOKUP($B1969,期貨大額交易人未沖銷部位!$A$4:$O$499,10,FALSE)</f>
        <v>#N/A</v>
      </c>
      <c r="AA1969" s="40" t="e">
        <f>VLOOKUP($B1969,期貨大額交易人未沖銷部位!$A$4:$O$499,13,FALSE)</f>
        <v>#N/A</v>
      </c>
      <c r="AB1969" s="40" t="e">
        <f>VLOOKUP($B1969,期貨大額交易人未沖銷部位!$A$4:$O$499,14,FALSE)</f>
        <v>#N/A</v>
      </c>
      <c r="AC1969" s="40" t="e">
        <f>VLOOKUP($B1969,期貨大額交易人未沖銷部位!$A$4:$O$499,15,FALSE)</f>
        <v>#N/A</v>
      </c>
      <c r="AD1969" s="33" t="e">
        <f>VLOOKUP($B1969,三大美股走勢!$A$4:$J$495,4,FALSE)</f>
        <v>#N/A</v>
      </c>
      <c r="AE1969" s="33" t="e">
        <f>VLOOKUP($B1969,三大美股走勢!$A$4:$J$495,7,FALSE)</f>
        <v>#N/A</v>
      </c>
      <c r="AF1969" s="33" t="e">
        <f>VLOOKUP($B1969,三大美股走勢!$A$4:$J$495,10,FALSE)</f>
        <v>#N/A</v>
      </c>
    </row>
    <row r="1970" spans="2:32">
      <c r="B1970" s="32">
        <v>44749</v>
      </c>
      <c r="C1970" s="33" t="e">
        <f>VLOOKUP($B1970,大盤與近月台指!$A$4:$I$499,2,FALSE)</f>
        <v>#N/A</v>
      </c>
      <c r="D1970" s="34" t="e">
        <f>VLOOKUP($B1970,大盤與近月台指!$A$4:$I$499,3,FALSE)</f>
        <v>#N/A</v>
      </c>
      <c r="E1970" s="35" t="e">
        <f>VLOOKUP($B1970,大盤與近月台指!$A$4:$I$499,4,FALSE)</f>
        <v>#N/A</v>
      </c>
      <c r="F1970" s="33" t="e">
        <f>VLOOKUP($B1970,大盤與近月台指!$A$4:$I$499,5,FALSE)</f>
        <v>#N/A</v>
      </c>
      <c r="G1970" s="49" t="e">
        <f>VLOOKUP($B1970,三大法人買賣超!$A$4:$I$500,3,FALSE)</f>
        <v>#N/A</v>
      </c>
      <c r="H1970" s="34" t="e">
        <f>VLOOKUP($B1970,三大法人買賣超!$A$4:$I$500,5,FALSE)</f>
        <v>#N/A</v>
      </c>
      <c r="I1970" s="27" t="e">
        <f>VLOOKUP($B1970,三大法人買賣超!$A$4:$I$500,7,FALSE)</f>
        <v>#N/A</v>
      </c>
      <c r="J1970" s="27" t="e">
        <f>VLOOKUP($B1970,三大法人買賣超!$A$4:$I$500,9,FALSE)</f>
        <v>#N/A</v>
      </c>
      <c r="K1970" s="37">
        <f>新台幣匯率美元指數!B1971</f>
        <v>0</v>
      </c>
      <c r="L1970" s="38">
        <f>新台幣匯率美元指數!C1971</f>
        <v>0</v>
      </c>
      <c r="M1970" s="39">
        <f>新台幣匯率美元指數!D1971</f>
        <v>0</v>
      </c>
      <c r="N1970" s="27" t="e">
        <f>VLOOKUP($B1970,外資期貨未平倉口數!$A$4:$M$499,4,FALSE)</f>
        <v>#N/A</v>
      </c>
      <c r="O1970" s="27" t="e">
        <f>VLOOKUP($B1970,外資期貨未平倉口數!$A$4:$M$499,9,FALSE)</f>
        <v>#N/A</v>
      </c>
      <c r="P1970" s="27" t="e">
        <f>VLOOKUP($B1970,外資期貨未平倉口數!$A$4:$M$499,10,FALSE)</f>
        <v>#N/A</v>
      </c>
      <c r="Q1970" s="27" t="e">
        <f>VLOOKUP($B1970,外資期貨未平倉口數!$A$4:$M$499,11,FALSE)</f>
        <v>#N/A</v>
      </c>
      <c r="R1970" s="64" t="e">
        <f>VLOOKUP($B1970,選擇權未平倉餘額!$A$4:$I$500,6,FALSE)</f>
        <v>#N/A</v>
      </c>
      <c r="S1970" s="64" t="e">
        <f>VLOOKUP($B1970,選擇權未平倉餘額!$A$4:$I$500,7,FALSE)</f>
        <v>#N/A</v>
      </c>
      <c r="T1970" s="64" t="e">
        <f>VLOOKUP($B1970,選擇權未平倉餘額!$A$4:$I$500,8,FALSE)</f>
        <v>#N/A</v>
      </c>
      <c r="U1970" s="64" t="e">
        <f>VLOOKUP($B1970,選擇權未平倉餘額!$A$4:$I$500,9,FALSE)</f>
        <v>#N/A</v>
      </c>
      <c r="V1970" s="39" t="e">
        <f>VLOOKUP($B1970,臺指選擇權P_C_Ratios!$A$4:$C$500,3,FALSE)</f>
        <v>#N/A</v>
      </c>
      <c r="W1970" s="41" t="e">
        <f>VLOOKUP($B1970,散戶多空比!$A$6:$L$500,12,FALSE)</f>
        <v>#N/A</v>
      </c>
      <c r="X1970" s="40" t="e">
        <f>VLOOKUP($B1970,期貨大額交易人未沖銷部位!$A$4:$O$499,4,FALSE)</f>
        <v>#N/A</v>
      </c>
      <c r="Y1970" s="40" t="e">
        <f>VLOOKUP($B1970,期貨大額交易人未沖銷部位!$A$4:$O$499,7,FALSE)</f>
        <v>#N/A</v>
      </c>
      <c r="Z1970" s="40" t="e">
        <f>VLOOKUP($B1970,期貨大額交易人未沖銷部位!$A$4:$O$499,10,FALSE)</f>
        <v>#N/A</v>
      </c>
      <c r="AA1970" s="40" t="e">
        <f>VLOOKUP($B1970,期貨大額交易人未沖銷部位!$A$4:$O$499,13,FALSE)</f>
        <v>#N/A</v>
      </c>
      <c r="AB1970" s="40" t="e">
        <f>VLOOKUP($B1970,期貨大額交易人未沖銷部位!$A$4:$O$499,14,FALSE)</f>
        <v>#N/A</v>
      </c>
      <c r="AC1970" s="40" t="e">
        <f>VLOOKUP($B1970,期貨大額交易人未沖銷部位!$A$4:$O$499,15,FALSE)</f>
        <v>#N/A</v>
      </c>
      <c r="AD1970" s="33" t="e">
        <f>VLOOKUP($B1970,三大美股走勢!$A$4:$J$495,4,FALSE)</f>
        <v>#N/A</v>
      </c>
      <c r="AE1970" s="33" t="e">
        <f>VLOOKUP($B1970,三大美股走勢!$A$4:$J$495,7,FALSE)</f>
        <v>#N/A</v>
      </c>
      <c r="AF1970" s="33" t="e">
        <f>VLOOKUP($B1970,三大美股走勢!$A$4:$J$495,10,FALSE)</f>
        <v>#N/A</v>
      </c>
    </row>
    <row r="1971" spans="2:32">
      <c r="B1971" s="32">
        <v>44750</v>
      </c>
      <c r="C1971" s="33" t="e">
        <f>VLOOKUP($B1971,大盤與近月台指!$A$4:$I$499,2,FALSE)</f>
        <v>#N/A</v>
      </c>
      <c r="D1971" s="34" t="e">
        <f>VLOOKUP($B1971,大盤與近月台指!$A$4:$I$499,3,FALSE)</f>
        <v>#N/A</v>
      </c>
      <c r="E1971" s="35" t="e">
        <f>VLOOKUP($B1971,大盤與近月台指!$A$4:$I$499,4,FALSE)</f>
        <v>#N/A</v>
      </c>
      <c r="F1971" s="33" t="e">
        <f>VLOOKUP($B1971,大盤與近月台指!$A$4:$I$499,5,FALSE)</f>
        <v>#N/A</v>
      </c>
      <c r="G1971" s="49" t="e">
        <f>VLOOKUP($B1971,三大法人買賣超!$A$4:$I$500,3,FALSE)</f>
        <v>#N/A</v>
      </c>
      <c r="H1971" s="34" t="e">
        <f>VLOOKUP($B1971,三大法人買賣超!$A$4:$I$500,5,FALSE)</f>
        <v>#N/A</v>
      </c>
      <c r="I1971" s="27" t="e">
        <f>VLOOKUP($B1971,三大法人買賣超!$A$4:$I$500,7,FALSE)</f>
        <v>#N/A</v>
      </c>
      <c r="J1971" s="27" t="e">
        <f>VLOOKUP($B1971,三大法人買賣超!$A$4:$I$500,9,FALSE)</f>
        <v>#N/A</v>
      </c>
      <c r="K1971" s="37">
        <f>新台幣匯率美元指數!B1972</f>
        <v>0</v>
      </c>
      <c r="L1971" s="38">
        <f>新台幣匯率美元指數!C1972</f>
        <v>0</v>
      </c>
      <c r="M1971" s="39">
        <f>新台幣匯率美元指數!D1972</f>
        <v>0</v>
      </c>
      <c r="N1971" s="27" t="e">
        <f>VLOOKUP($B1971,外資期貨未平倉口數!$A$4:$M$499,4,FALSE)</f>
        <v>#N/A</v>
      </c>
      <c r="O1971" s="27" t="e">
        <f>VLOOKUP($B1971,外資期貨未平倉口數!$A$4:$M$499,9,FALSE)</f>
        <v>#N/A</v>
      </c>
      <c r="P1971" s="27" t="e">
        <f>VLOOKUP($B1971,外資期貨未平倉口數!$A$4:$M$499,10,FALSE)</f>
        <v>#N/A</v>
      </c>
      <c r="Q1971" s="27" t="e">
        <f>VLOOKUP($B1971,外資期貨未平倉口數!$A$4:$M$499,11,FALSE)</f>
        <v>#N/A</v>
      </c>
      <c r="R1971" s="64" t="e">
        <f>VLOOKUP($B1971,選擇權未平倉餘額!$A$4:$I$500,6,FALSE)</f>
        <v>#N/A</v>
      </c>
      <c r="S1971" s="64" t="e">
        <f>VLOOKUP($B1971,選擇權未平倉餘額!$A$4:$I$500,7,FALSE)</f>
        <v>#N/A</v>
      </c>
      <c r="T1971" s="64" t="e">
        <f>VLOOKUP($B1971,選擇權未平倉餘額!$A$4:$I$500,8,FALSE)</f>
        <v>#N/A</v>
      </c>
      <c r="U1971" s="64" t="e">
        <f>VLOOKUP($B1971,選擇權未平倉餘額!$A$4:$I$500,9,FALSE)</f>
        <v>#N/A</v>
      </c>
      <c r="V1971" s="39" t="e">
        <f>VLOOKUP($B1971,臺指選擇權P_C_Ratios!$A$4:$C$500,3,FALSE)</f>
        <v>#N/A</v>
      </c>
      <c r="W1971" s="41" t="e">
        <f>VLOOKUP($B1971,散戶多空比!$A$6:$L$500,12,FALSE)</f>
        <v>#N/A</v>
      </c>
      <c r="X1971" s="40" t="e">
        <f>VLOOKUP($B1971,期貨大額交易人未沖銷部位!$A$4:$O$499,4,FALSE)</f>
        <v>#N/A</v>
      </c>
      <c r="Y1971" s="40" t="e">
        <f>VLOOKUP($B1971,期貨大額交易人未沖銷部位!$A$4:$O$499,7,FALSE)</f>
        <v>#N/A</v>
      </c>
      <c r="Z1971" s="40" t="e">
        <f>VLOOKUP($B1971,期貨大額交易人未沖銷部位!$A$4:$O$499,10,FALSE)</f>
        <v>#N/A</v>
      </c>
      <c r="AA1971" s="40" t="e">
        <f>VLOOKUP($B1971,期貨大額交易人未沖銷部位!$A$4:$O$499,13,FALSE)</f>
        <v>#N/A</v>
      </c>
      <c r="AB1971" s="40" t="e">
        <f>VLOOKUP($B1971,期貨大額交易人未沖銷部位!$A$4:$O$499,14,FALSE)</f>
        <v>#N/A</v>
      </c>
      <c r="AC1971" s="40" t="e">
        <f>VLOOKUP($B1971,期貨大額交易人未沖銷部位!$A$4:$O$499,15,FALSE)</f>
        <v>#N/A</v>
      </c>
      <c r="AD1971" s="33" t="e">
        <f>VLOOKUP($B1971,三大美股走勢!$A$4:$J$495,4,FALSE)</f>
        <v>#N/A</v>
      </c>
      <c r="AE1971" s="33" t="e">
        <f>VLOOKUP($B1971,三大美股走勢!$A$4:$J$495,7,FALSE)</f>
        <v>#N/A</v>
      </c>
      <c r="AF1971" s="33" t="e">
        <f>VLOOKUP($B1971,三大美股走勢!$A$4:$J$495,10,FALSE)</f>
        <v>#N/A</v>
      </c>
    </row>
    <row r="1972" spans="2:32">
      <c r="B1972" s="32">
        <v>44751</v>
      </c>
      <c r="C1972" s="33" t="e">
        <f>VLOOKUP($B1972,大盤與近月台指!$A$4:$I$499,2,FALSE)</f>
        <v>#N/A</v>
      </c>
      <c r="D1972" s="34" t="e">
        <f>VLOOKUP($B1972,大盤與近月台指!$A$4:$I$499,3,FALSE)</f>
        <v>#N/A</v>
      </c>
      <c r="E1972" s="35" t="e">
        <f>VLOOKUP($B1972,大盤與近月台指!$A$4:$I$499,4,FALSE)</f>
        <v>#N/A</v>
      </c>
      <c r="F1972" s="33" t="e">
        <f>VLOOKUP($B1972,大盤與近月台指!$A$4:$I$499,5,FALSE)</f>
        <v>#N/A</v>
      </c>
      <c r="G1972" s="49" t="e">
        <f>VLOOKUP($B1972,三大法人買賣超!$A$4:$I$500,3,FALSE)</f>
        <v>#N/A</v>
      </c>
      <c r="H1972" s="34" t="e">
        <f>VLOOKUP($B1972,三大法人買賣超!$A$4:$I$500,5,FALSE)</f>
        <v>#N/A</v>
      </c>
      <c r="I1972" s="27" t="e">
        <f>VLOOKUP($B1972,三大法人買賣超!$A$4:$I$500,7,FALSE)</f>
        <v>#N/A</v>
      </c>
      <c r="J1972" s="27" t="e">
        <f>VLOOKUP($B1972,三大法人買賣超!$A$4:$I$500,9,FALSE)</f>
        <v>#N/A</v>
      </c>
      <c r="K1972" s="37">
        <f>新台幣匯率美元指數!B1973</f>
        <v>0</v>
      </c>
      <c r="L1972" s="38">
        <f>新台幣匯率美元指數!C1973</f>
        <v>0</v>
      </c>
      <c r="M1972" s="39">
        <f>新台幣匯率美元指數!D1973</f>
        <v>0</v>
      </c>
      <c r="N1972" s="27" t="e">
        <f>VLOOKUP($B1972,外資期貨未平倉口數!$A$4:$M$499,4,FALSE)</f>
        <v>#N/A</v>
      </c>
      <c r="O1972" s="27" t="e">
        <f>VLOOKUP($B1972,外資期貨未平倉口數!$A$4:$M$499,9,FALSE)</f>
        <v>#N/A</v>
      </c>
      <c r="P1972" s="27" t="e">
        <f>VLOOKUP($B1972,外資期貨未平倉口數!$A$4:$M$499,10,FALSE)</f>
        <v>#N/A</v>
      </c>
      <c r="Q1972" s="27" t="e">
        <f>VLOOKUP($B1972,外資期貨未平倉口數!$A$4:$M$499,11,FALSE)</f>
        <v>#N/A</v>
      </c>
      <c r="R1972" s="64" t="e">
        <f>VLOOKUP($B1972,選擇權未平倉餘額!$A$4:$I$500,6,FALSE)</f>
        <v>#N/A</v>
      </c>
      <c r="S1972" s="64" t="e">
        <f>VLOOKUP($B1972,選擇權未平倉餘額!$A$4:$I$500,7,FALSE)</f>
        <v>#N/A</v>
      </c>
      <c r="T1972" s="64" t="e">
        <f>VLOOKUP($B1972,選擇權未平倉餘額!$A$4:$I$500,8,FALSE)</f>
        <v>#N/A</v>
      </c>
      <c r="U1972" s="64" t="e">
        <f>VLOOKUP($B1972,選擇權未平倉餘額!$A$4:$I$500,9,FALSE)</f>
        <v>#N/A</v>
      </c>
      <c r="V1972" s="39" t="e">
        <f>VLOOKUP($B1972,臺指選擇權P_C_Ratios!$A$4:$C$500,3,FALSE)</f>
        <v>#N/A</v>
      </c>
      <c r="W1972" s="41" t="e">
        <f>VLOOKUP($B1972,散戶多空比!$A$6:$L$500,12,FALSE)</f>
        <v>#N/A</v>
      </c>
      <c r="X1972" s="40" t="e">
        <f>VLOOKUP($B1972,期貨大額交易人未沖銷部位!$A$4:$O$499,4,FALSE)</f>
        <v>#N/A</v>
      </c>
      <c r="Y1972" s="40" t="e">
        <f>VLOOKUP($B1972,期貨大額交易人未沖銷部位!$A$4:$O$499,7,FALSE)</f>
        <v>#N/A</v>
      </c>
      <c r="Z1972" s="40" t="e">
        <f>VLOOKUP($B1972,期貨大額交易人未沖銷部位!$A$4:$O$499,10,FALSE)</f>
        <v>#N/A</v>
      </c>
      <c r="AA1972" s="40" t="e">
        <f>VLOOKUP($B1972,期貨大額交易人未沖銷部位!$A$4:$O$499,13,FALSE)</f>
        <v>#N/A</v>
      </c>
      <c r="AB1972" s="40" t="e">
        <f>VLOOKUP($B1972,期貨大額交易人未沖銷部位!$A$4:$O$499,14,FALSE)</f>
        <v>#N/A</v>
      </c>
      <c r="AC1972" s="40" t="e">
        <f>VLOOKUP($B1972,期貨大額交易人未沖銷部位!$A$4:$O$499,15,FALSE)</f>
        <v>#N/A</v>
      </c>
      <c r="AD1972" s="33" t="e">
        <f>VLOOKUP($B1972,三大美股走勢!$A$4:$J$495,4,FALSE)</f>
        <v>#N/A</v>
      </c>
      <c r="AE1972" s="33" t="e">
        <f>VLOOKUP($B1972,三大美股走勢!$A$4:$J$495,7,FALSE)</f>
        <v>#N/A</v>
      </c>
      <c r="AF1972" s="33" t="e">
        <f>VLOOKUP($B1972,三大美股走勢!$A$4:$J$495,10,FALSE)</f>
        <v>#N/A</v>
      </c>
    </row>
    <row r="1973" spans="2:32">
      <c r="B1973" s="32">
        <v>44752</v>
      </c>
      <c r="C1973" s="33" t="e">
        <f>VLOOKUP($B1973,大盤與近月台指!$A$4:$I$499,2,FALSE)</f>
        <v>#N/A</v>
      </c>
      <c r="D1973" s="34" t="e">
        <f>VLOOKUP($B1973,大盤與近月台指!$A$4:$I$499,3,FALSE)</f>
        <v>#N/A</v>
      </c>
      <c r="E1973" s="35" t="e">
        <f>VLOOKUP($B1973,大盤與近月台指!$A$4:$I$499,4,FALSE)</f>
        <v>#N/A</v>
      </c>
      <c r="F1973" s="33" t="e">
        <f>VLOOKUP($B1973,大盤與近月台指!$A$4:$I$499,5,FALSE)</f>
        <v>#N/A</v>
      </c>
      <c r="G1973" s="49" t="e">
        <f>VLOOKUP($B1973,三大法人買賣超!$A$4:$I$500,3,FALSE)</f>
        <v>#N/A</v>
      </c>
      <c r="H1973" s="34" t="e">
        <f>VLOOKUP($B1973,三大法人買賣超!$A$4:$I$500,5,FALSE)</f>
        <v>#N/A</v>
      </c>
      <c r="I1973" s="27" t="e">
        <f>VLOOKUP($B1973,三大法人買賣超!$A$4:$I$500,7,FALSE)</f>
        <v>#N/A</v>
      </c>
      <c r="J1973" s="27" t="e">
        <f>VLOOKUP($B1973,三大法人買賣超!$A$4:$I$500,9,FALSE)</f>
        <v>#N/A</v>
      </c>
      <c r="K1973" s="37">
        <f>新台幣匯率美元指數!B1974</f>
        <v>0</v>
      </c>
      <c r="L1973" s="38">
        <f>新台幣匯率美元指數!C1974</f>
        <v>0</v>
      </c>
      <c r="M1973" s="39">
        <f>新台幣匯率美元指數!D1974</f>
        <v>0</v>
      </c>
      <c r="N1973" s="27" t="e">
        <f>VLOOKUP($B1973,外資期貨未平倉口數!$A$4:$M$499,4,FALSE)</f>
        <v>#N/A</v>
      </c>
      <c r="O1973" s="27" t="e">
        <f>VLOOKUP($B1973,外資期貨未平倉口數!$A$4:$M$499,9,FALSE)</f>
        <v>#N/A</v>
      </c>
      <c r="P1973" s="27" t="e">
        <f>VLOOKUP($B1973,外資期貨未平倉口數!$A$4:$M$499,10,FALSE)</f>
        <v>#N/A</v>
      </c>
      <c r="Q1973" s="27" t="e">
        <f>VLOOKUP($B1973,外資期貨未平倉口數!$A$4:$M$499,11,FALSE)</f>
        <v>#N/A</v>
      </c>
      <c r="R1973" s="64" t="e">
        <f>VLOOKUP($B1973,選擇權未平倉餘額!$A$4:$I$500,6,FALSE)</f>
        <v>#N/A</v>
      </c>
      <c r="S1973" s="64" t="e">
        <f>VLOOKUP($B1973,選擇權未平倉餘額!$A$4:$I$500,7,FALSE)</f>
        <v>#N/A</v>
      </c>
      <c r="T1973" s="64" t="e">
        <f>VLOOKUP($B1973,選擇權未平倉餘額!$A$4:$I$500,8,FALSE)</f>
        <v>#N/A</v>
      </c>
      <c r="U1973" s="64" t="e">
        <f>VLOOKUP($B1973,選擇權未平倉餘額!$A$4:$I$500,9,FALSE)</f>
        <v>#N/A</v>
      </c>
      <c r="V1973" s="39" t="e">
        <f>VLOOKUP($B1973,臺指選擇權P_C_Ratios!$A$4:$C$500,3,FALSE)</f>
        <v>#N/A</v>
      </c>
      <c r="W1973" s="41" t="e">
        <f>VLOOKUP($B1973,散戶多空比!$A$6:$L$500,12,FALSE)</f>
        <v>#N/A</v>
      </c>
      <c r="X1973" s="40" t="e">
        <f>VLOOKUP($B1973,期貨大額交易人未沖銷部位!$A$4:$O$499,4,FALSE)</f>
        <v>#N/A</v>
      </c>
      <c r="Y1973" s="40" t="e">
        <f>VLOOKUP($B1973,期貨大額交易人未沖銷部位!$A$4:$O$499,7,FALSE)</f>
        <v>#N/A</v>
      </c>
      <c r="Z1973" s="40" t="e">
        <f>VLOOKUP($B1973,期貨大額交易人未沖銷部位!$A$4:$O$499,10,FALSE)</f>
        <v>#N/A</v>
      </c>
      <c r="AA1973" s="40" t="e">
        <f>VLOOKUP($B1973,期貨大額交易人未沖銷部位!$A$4:$O$499,13,FALSE)</f>
        <v>#N/A</v>
      </c>
      <c r="AB1973" s="40" t="e">
        <f>VLOOKUP($B1973,期貨大額交易人未沖銷部位!$A$4:$O$499,14,FALSE)</f>
        <v>#N/A</v>
      </c>
      <c r="AC1973" s="40" t="e">
        <f>VLOOKUP($B1973,期貨大額交易人未沖銷部位!$A$4:$O$499,15,FALSE)</f>
        <v>#N/A</v>
      </c>
      <c r="AD1973" s="33" t="e">
        <f>VLOOKUP($B1973,三大美股走勢!$A$4:$J$495,4,FALSE)</f>
        <v>#N/A</v>
      </c>
      <c r="AE1973" s="33" t="e">
        <f>VLOOKUP($B1973,三大美股走勢!$A$4:$J$495,7,FALSE)</f>
        <v>#N/A</v>
      </c>
      <c r="AF1973" s="33" t="e">
        <f>VLOOKUP($B1973,三大美股走勢!$A$4:$J$495,10,FALSE)</f>
        <v>#N/A</v>
      </c>
    </row>
    <row r="1974" spans="2:32">
      <c r="B1974" s="32">
        <v>44753</v>
      </c>
      <c r="C1974" s="33" t="e">
        <f>VLOOKUP($B1974,大盤與近月台指!$A$4:$I$499,2,FALSE)</f>
        <v>#N/A</v>
      </c>
      <c r="D1974" s="34" t="e">
        <f>VLOOKUP($B1974,大盤與近月台指!$A$4:$I$499,3,FALSE)</f>
        <v>#N/A</v>
      </c>
      <c r="E1974" s="35" t="e">
        <f>VLOOKUP($B1974,大盤與近月台指!$A$4:$I$499,4,FALSE)</f>
        <v>#N/A</v>
      </c>
      <c r="F1974" s="33" t="e">
        <f>VLOOKUP($B1974,大盤與近月台指!$A$4:$I$499,5,FALSE)</f>
        <v>#N/A</v>
      </c>
      <c r="G1974" s="49" t="e">
        <f>VLOOKUP($B1974,三大法人買賣超!$A$4:$I$500,3,FALSE)</f>
        <v>#N/A</v>
      </c>
      <c r="H1974" s="34" t="e">
        <f>VLOOKUP($B1974,三大法人買賣超!$A$4:$I$500,5,FALSE)</f>
        <v>#N/A</v>
      </c>
      <c r="I1974" s="27" t="e">
        <f>VLOOKUP($B1974,三大法人買賣超!$A$4:$I$500,7,FALSE)</f>
        <v>#N/A</v>
      </c>
      <c r="J1974" s="27" t="e">
        <f>VLOOKUP($B1974,三大法人買賣超!$A$4:$I$500,9,FALSE)</f>
        <v>#N/A</v>
      </c>
      <c r="K1974" s="37">
        <f>新台幣匯率美元指數!B1975</f>
        <v>0</v>
      </c>
      <c r="L1974" s="38">
        <f>新台幣匯率美元指數!C1975</f>
        <v>0</v>
      </c>
      <c r="M1974" s="39">
        <f>新台幣匯率美元指數!D1975</f>
        <v>0</v>
      </c>
      <c r="N1974" s="27" t="e">
        <f>VLOOKUP($B1974,外資期貨未平倉口數!$A$4:$M$499,4,FALSE)</f>
        <v>#N/A</v>
      </c>
      <c r="O1974" s="27" t="e">
        <f>VLOOKUP($B1974,外資期貨未平倉口數!$A$4:$M$499,9,FALSE)</f>
        <v>#N/A</v>
      </c>
      <c r="P1974" s="27" t="e">
        <f>VLOOKUP($B1974,外資期貨未平倉口數!$A$4:$M$499,10,FALSE)</f>
        <v>#N/A</v>
      </c>
      <c r="Q1974" s="27" t="e">
        <f>VLOOKUP($B1974,外資期貨未平倉口數!$A$4:$M$499,11,FALSE)</f>
        <v>#N/A</v>
      </c>
      <c r="R1974" s="64" t="e">
        <f>VLOOKUP($B1974,選擇權未平倉餘額!$A$4:$I$500,6,FALSE)</f>
        <v>#N/A</v>
      </c>
      <c r="S1974" s="64" t="e">
        <f>VLOOKUP($B1974,選擇權未平倉餘額!$A$4:$I$500,7,FALSE)</f>
        <v>#N/A</v>
      </c>
      <c r="T1974" s="64" t="e">
        <f>VLOOKUP($B1974,選擇權未平倉餘額!$A$4:$I$500,8,FALSE)</f>
        <v>#N/A</v>
      </c>
      <c r="U1974" s="64" t="e">
        <f>VLOOKUP($B1974,選擇權未平倉餘額!$A$4:$I$500,9,FALSE)</f>
        <v>#N/A</v>
      </c>
      <c r="V1974" s="39" t="e">
        <f>VLOOKUP($B1974,臺指選擇權P_C_Ratios!$A$4:$C$500,3,FALSE)</f>
        <v>#N/A</v>
      </c>
      <c r="W1974" s="41" t="e">
        <f>VLOOKUP($B1974,散戶多空比!$A$6:$L$500,12,FALSE)</f>
        <v>#N/A</v>
      </c>
      <c r="X1974" s="40" t="e">
        <f>VLOOKUP($B1974,期貨大額交易人未沖銷部位!$A$4:$O$499,4,FALSE)</f>
        <v>#N/A</v>
      </c>
      <c r="Y1974" s="40" t="e">
        <f>VLOOKUP($B1974,期貨大額交易人未沖銷部位!$A$4:$O$499,7,FALSE)</f>
        <v>#N/A</v>
      </c>
      <c r="Z1974" s="40" t="e">
        <f>VLOOKUP($B1974,期貨大額交易人未沖銷部位!$A$4:$O$499,10,FALSE)</f>
        <v>#N/A</v>
      </c>
      <c r="AA1974" s="40" t="e">
        <f>VLOOKUP($B1974,期貨大額交易人未沖銷部位!$A$4:$O$499,13,FALSE)</f>
        <v>#N/A</v>
      </c>
      <c r="AB1974" s="40" t="e">
        <f>VLOOKUP($B1974,期貨大額交易人未沖銷部位!$A$4:$O$499,14,FALSE)</f>
        <v>#N/A</v>
      </c>
      <c r="AC1974" s="40" t="e">
        <f>VLOOKUP($B1974,期貨大額交易人未沖銷部位!$A$4:$O$499,15,FALSE)</f>
        <v>#N/A</v>
      </c>
      <c r="AD1974" s="33" t="e">
        <f>VLOOKUP($B1974,三大美股走勢!$A$4:$J$495,4,FALSE)</f>
        <v>#N/A</v>
      </c>
      <c r="AE1974" s="33" t="e">
        <f>VLOOKUP($B1974,三大美股走勢!$A$4:$J$495,7,FALSE)</f>
        <v>#N/A</v>
      </c>
      <c r="AF1974" s="33" t="e">
        <f>VLOOKUP($B1974,三大美股走勢!$A$4:$J$495,10,FALSE)</f>
        <v>#N/A</v>
      </c>
    </row>
    <row r="1975" spans="2:32">
      <c r="B1975" s="32">
        <v>44754</v>
      </c>
      <c r="C1975" s="33" t="e">
        <f>VLOOKUP($B1975,大盤與近月台指!$A$4:$I$499,2,FALSE)</f>
        <v>#N/A</v>
      </c>
      <c r="D1975" s="34" t="e">
        <f>VLOOKUP($B1975,大盤與近月台指!$A$4:$I$499,3,FALSE)</f>
        <v>#N/A</v>
      </c>
      <c r="E1975" s="35" t="e">
        <f>VLOOKUP($B1975,大盤與近月台指!$A$4:$I$499,4,FALSE)</f>
        <v>#N/A</v>
      </c>
      <c r="F1975" s="33" t="e">
        <f>VLOOKUP($B1975,大盤與近月台指!$A$4:$I$499,5,FALSE)</f>
        <v>#N/A</v>
      </c>
      <c r="G1975" s="49" t="e">
        <f>VLOOKUP($B1975,三大法人買賣超!$A$4:$I$500,3,FALSE)</f>
        <v>#N/A</v>
      </c>
      <c r="H1975" s="34" t="e">
        <f>VLOOKUP($B1975,三大法人買賣超!$A$4:$I$500,5,FALSE)</f>
        <v>#N/A</v>
      </c>
      <c r="I1975" s="27" t="e">
        <f>VLOOKUP($B1975,三大法人買賣超!$A$4:$I$500,7,FALSE)</f>
        <v>#N/A</v>
      </c>
      <c r="J1975" s="27" t="e">
        <f>VLOOKUP($B1975,三大法人買賣超!$A$4:$I$500,9,FALSE)</f>
        <v>#N/A</v>
      </c>
      <c r="K1975" s="37">
        <f>新台幣匯率美元指數!B1976</f>
        <v>0</v>
      </c>
      <c r="L1975" s="38">
        <f>新台幣匯率美元指數!C1976</f>
        <v>0</v>
      </c>
      <c r="M1975" s="39">
        <f>新台幣匯率美元指數!D1976</f>
        <v>0</v>
      </c>
      <c r="N1975" s="27" t="e">
        <f>VLOOKUP($B1975,外資期貨未平倉口數!$A$4:$M$499,4,FALSE)</f>
        <v>#N/A</v>
      </c>
      <c r="O1975" s="27" t="e">
        <f>VLOOKUP($B1975,外資期貨未平倉口數!$A$4:$M$499,9,FALSE)</f>
        <v>#N/A</v>
      </c>
      <c r="P1975" s="27" t="e">
        <f>VLOOKUP($B1975,外資期貨未平倉口數!$A$4:$M$499,10,FALSE)</f>
        <v>#N/A</v>
      </c>
      <c r="Q1975" s="27" t="e">
        <f>VLOOKUP($B1975,外資期貨未平倉口數!$A$4:$M$499,11,FALSE)</f>
        <v>#N/A</v>
      </c>
      <c r="R1975" s="64" t="e">
        <f>VLOOKUP($B1975,選擇權未平倉餘額!$A$4:$I$500,6,FALSE)</f>
        <v>#N/A</v>
      </c>
      <c r="S1975" s="64" t="e">
        <f>VLOOKUP($B1975,選擇權未平倉餘額!$A$4:$I$500,7,FALSE)</f>
        <v>#N/A</v>
      </c>
      <c r="T1975" s="64" t="e">
        <f>VLOOKUP($B1975,選擇權未平倉餘額!$A$4:$I$500,8,FALSE)</f>
        <v>#N/A</v>
      </c>
      <c r="U1975" s="64" t="e">
        <f>VLOOKUP($B1975,選擇權未平倉餘額!$A$4:$I$500,9,FALSE)</f>
        <v>#N/A</v>
      </c>
      <c r="V1975" s="39" t="e">
        <f>VLOOKUP($B1975,臺指選擇權P_C_Ratios!$A$4:$C$500,3,FALSE)</f>
        <v>#N/A</v>
      </c>
      <c r="W1975" s="41" t="e">
        <f>VLOOKUP($B1975,散戶多空比!$A$6:$L$500,12,FALSE)</f>
        <v>#N/A</v>
      </c>
      <c r="X1975" s="40" t="e">
        <f>VLOOKUP($B1975,期貨大額交易人未沖銷部位!$A$4:$O$499,4,FALSE)</f>
        <v>#N/A</v>
      </c>
      <c r="Y1975" s="40" t="e">
        <f>VLOOKUP($B1975,期貨大額交易人未沖銷部位!$A$4:$O$499,7,FALSE)</f>
        <v>#N/A</v>
      </c>
      <c r="Z1975" s="40" t="e">
        <f>VLOOKUP($B1975,期貨大額交易人未沖銷部位!$A$4:$O$499,10,FALSE)</f>
        <v>#N/A</v>
      </c>
      <c r="AA1975" s="40" t="e">
        <f>VLOOKUP($B1975,期貨大額交易人未沖銷部位!$A$4:$O$499,13,FALSE)</f>
        <v>#N/A</v>
      </c>
      <c r="AB1975" s="40" t="e">
        <f>VLOOKUP($B1975,期貨大額交易人未沖銷部位!$A$4:$O$499,14,FALSE)</f>
        <v>#N/A</v>
      </c>
      <c r="AC1975" s="40" t="e">
        <f>VLOOKUP($B1975,期貨大額交易人未沖銷部位!$A$4:$O$499,15,FALSE)</f>
        <v>#N/A</v>
      </c>
      <c r="AD1975" s="33" t="e">
        <f>VLOOKUP($B1975,三大美股走勢!$A$4:$J$495,4,FALSE)</f>
        <v>#N/A</v>
      </c>
      <c r="AE1975" s="33" t="e">
        <f>VLOOKUP($B1975,三大美股走勢!$A$4:$J$495,7,FALSE)</f>
        <v>#N/A</v>
      </c>
      <c r="AF1975" s="33" t="e">
        <f>VLOOKUP($B1975,三大美股走勢!$A$4:$J$495,10,FALSE)</f>
        <v>#N/A</v>
      </c>
    </row>
    <row r="1976" spans="2:32">
      <c r="B1976" s="32">
        <v>44755</v>
      </c>
      <c r="C1976" s="33" t="e">
        <f>VLOOKUP($B1976,大盤與近月台指!$A$4:$I$499,2,FALSE)</f>
        <v>#N/A</v>
      </c>
      <c r="D1976" s="34" t="e">
        <f>VLOOKUP($B1976,大盤與近月台指!$A$4:$I$499,3,FALSE)</f>
        <v>#N/A</v>
      </c>
      <c r="E1976" s="35" t="e">
        <f>VLOOKUP($B1976,大盤與近月台指!$A$4:$I$499,4,FALSE)</f>
        <v>#N/A</v>
      </c>
      <c r="F1976" s="33" t="e">
        <f>VLOOKUP($B1976,大盤與近月台指!$A$4:$I$499,5,FALSE)</f>
        <v>#N/A</v>
      </c>
      <c r="G1976" s="49" t="e">
        <f>VLOOKUP($B1976,三大法人買賣超!$A$4:$I$500,3,FALSE)</f>
        <v>#N/A</v>
      </c>
      <c r="H1976" s="34" t="e">
        <f>VLOOKUP($B1976,三大法人買賣超!$A$4:$I$500,5,FALSE)</f>
        <v>#N/A</v>
      </c>
      <c r="I1976" s="27" t="e">
        <f>VLOOKUP($B1976,三大法人買賣超!$A$4:$I$500,7,FALSE)</f>
        <v>#N/A</v>
      </c>
      <c r="J1976" s="27" t="e">
        <f>VLOOKUP($B1976,三大法人買賣超!$A$4:$I$500,9,FALSE)</f>
        <v>#N/A</v>
      </c>
      <c r="K1976" s="37">
        <f>新台幣匯率美元指數!B1977</f>
        <v>0</v>
      </c>
      <c r="L1976" s="38">
        <f>新台幣匯率美元指數!C1977</f>
        <v>0</v>
      </c>
      <c r="M1976" s="39">
        <f>新台幣匯率美元指數!D1977</f>
        <v>0</v>
      </c>
      <c r="N1976" s="27" t="e">
        <f>VLOOKUP($B1976,外資期貨未平倉口數!$A$4:$M$499,4,FALSE)</f>
        <v>#N/A</v>
      </c>
      <c r="O1976" s="27" t="e">
        <f>VLOOKUP($B1976,外資期貨未平倉口數!$A$4:$M$499,9,FALSE)</f>
        <v>#N/A</v>
      </c>
      <c r="P1976" s="27" t="e">
        <f>VLOOKUP($B1976,外資期貨未平倉口數!$A$4:$M$499,10,FALSE)</f>
        <v>#N/A</v>
      </c>
      <c r="Q1976" s="27" t="e">
        <f>VLOOKUP($B1976,外資期貨未平倉口數!$A$4:$M$499,11,FALSE)</f>
        <v>#N/A</v>
      </c>
      <c r="R1976" s="64" t="e">
        <f>VLOOKUP($B1976,選擇權未平倉餘額!$A$4:$I$500,6,FALSE)</f>
        <v>#N/A</v>
      </c>
      <c r="S1976" s="64" t="e">
        <f>VLOOKUP($B1976,選擇權未平倉餘額!$A$4:$I$500,7,FALSE)</f>
        <v>#N/A</v>
      </c>
      <c r="T1976" s="64" t="e">
        <f>VLOOKUP($B1976,選擇權未平倉餘額!$A$4:$I$500,8,FALSE)</f>
        <v>#N/A</v>
      </c>
      <c r="U1976" s="64" t="e">
        <f>VLOOKUP($B1976,選擇權未平倉餘額!$A$4:$I$500,9,FALSE)</f>
        <v>#N/A</v>
      </c>
      <c r="V1976" s="39" t="e">
        <f>VLOOKUP($B1976,臺指選擇權P_C_Ratios!$A$4:$C$500,3,FALSE)</f>
        <v>#N/A</v>
      </c>
      <c r="W1976" s="41" t="e">
        <f>VLOOKUP($B1976,散戶多空比!$A$6:$L$500,12,FALSE)</f>
        <v>#N/A</v>
      </c>
      <c r="X1976" s="40" t="e">
        <f>VLOOKUP($B1976,期貨大額交易人未沖銷部位!$A$4:$O$499,4,FALSE)</f>
        <v>#N/A</v>
      </c>
      <c r="Y1976" s="40" t="e">
        <f>VLOOKUP($B1976,期貨大額交易人未沖銷部位!$A$4:$O$499,7,FALSE)</f>
        <v>#N/A</v>
      </c>
      <c r="Z1976" s="40" t="e">
        <f>VLOOKUP($B1976,期貨大額交易人未沖銷部位!$A$4:$O$499,10,FALSE)</f>
        <v>#N/A</v>
      </c>
      <c r="AA1976" s="40" t="e">
        <f>VLOOKUP($B1976,期貨大額交易人未沖銷部位!$A$4:$O$499,13,FALSE)</f>
        <v>#N/A</v>
      </c>
      <c r="AB1976" s="40" t="e">
        <f>VLOOKUP($B1976,期貨大額交易人未沖銷部位!$A$4:$O$499,14,FALSE)</f>
        <v>#N/A</v>
      </c>
      <c r="AC1976" s="40" t="e">
        <f>VLOOKUP($B1976,期貨大額交易人未沖銷部位!$A$4:$O$499,15,FALSE)</f>
        <v>#N/A</v>
      </c>
      <c r="AD1976" s="33" t="e">
        <f>VLOOKUP($B1976,三大美股走勢!$A$4:$J$495,4,FALSE)</f>
        <v>#N/A</v>
      </c>
      <c r="AE1976" s="33" t="e">
        <f>VLOOKUP($B1976,三大美股走勢!$A$4:$J$495,7,FALSE)</f>
        <v>#N/A</v>
      </c>
      <c r="AF1976" s="33" t="e">
        <f>VLOOKUP($B1976,三大美股走勢!$A$4:$J$495,10,FALSE)</f>
        <v>#N/A</v>
      </c>
    </row>
    <row r="1977" spans="2:32">
      <c r="B1977" s="32">
        <v>44756</v>
      </c>
      <c r="C1977" s="33" t="e">
        <f>VLOOKUP($B1977,大盤與近月台指!$A$4:$I$499,2,FALSE)</f>
        <v>#N/A</v>
      </c>
      <c r="D1977" s="34" t="e">
        <f>VLOOKUP($B1977,大盤與近月台指!$A$4:$I$499,3,FALSE)</f>
        <v>#N/A</v>
      </c>
      <c r="E1977" s="35" t="e">
        <f>VLOOKUP($B1977,大盤與近月台指!$A$4:$I$499,4,FALSE)</f>
        <v>#N/A</v>
      </c>
      <c r="F1977" s="33" t="e">
        <f>VLOOKUP($B1977,大盤與近月台指!$A$4:$I$499,5,FALSE)</f>
        <v>#N/A</v>
      </c>
      <c r="G1977" s="49" t="e">
        <f>VLOOKUP($B1977,三大法人買賣超!$A$4:$I$500,3,FALSE)</f>
        <v>#N/A</v>
      </c>
      <c r="H1977" s="34" t="e">
        <f>VLOOKUP($B1977,三大法人買賣超!$A$4:$I$500,5,FALSE)</f>
        <v>#N/A</v>
      </c>
      <c r="I1977" s="27" t="e">
        <f>VLOOKUP($B1977,三大法人買賣超!$A$4:$I$500,7,FALSE)</f>
        <v>#N/A</v>
      </c>
      <c r="J1977" s="27" t="e">
        <f>VLOOKUP($B1977,三大法人買賣超!$A$4:$I$500,9,FALSE)</f>
        <v>#N/A</v>
      </c>
      <c r="K1977" s="37">
        <f>新台幣匯率美元指數!B1978</f>
        <v>0</v>
      </c>
      <c r="L1977" s="38">
        <f>新台幣匯率美元指數!C1978</f>
        <v>0</v>
      </c>
      <c r="M1977" s="39">
        <f>新台幣匯率美元指數!D1978</f>
        <v>0</v>
      </c>
      <c r="N1977" s="27" t="e">
        <f>VLOOKUP($B1977,外資期貨未平倉口數!$A$4:$M$499,4,FALSE)</f>
        <v>#N/A</v>
      </c>
      <c r="O1977" s="27" t="e">
        <f>VLOOKUP($B1977,外資期貨未平倉口數!$A$4:$M$499,9,FALSE)</f>
        <v>#N/A</v>
      </c>
      <c r="P1977" s="27" t="e">
        <f>VLOOKUP($B1977,外資期貨未平倉口數!$A$4:$M$499,10,FALSE)</f>
        <v>#N/A</v>
      </c>
      <c r="Q1977" s="27" t="e">
        <f>VLOOKUP($B1977,外資期貨未平倉口數!$A$4:$M$499,11,FALSE)</f>
        <v>#N/A</v>
      </c>
      <c r="R1977" s="64" t="e">
        <f>VLOOKUP($B1977,選擇權未平倉餘額!$A$4:$I$500,6,FALSE)</f>
        <v>#N/A</v>
      </c>
      <c r="S1977" s="64" t="e">
        <f>VLOOKUP($B1977,選擇權未平倉餘額!$A$4:$I$500,7,FALSE)</f>
        <v>#N/A</v>
      </c>
      <c r="T1977" s="64" t="e">
        <f>VLOOKUP($B1977,選擇權未平倉餘額!$A$4:$I$500,8,FALSE)</f>
        <v>#N/A</v>
      </c>
      <c r="U1977" s="64" t="e">
        <f>VLOOKUP($B1977,選擇權未平倉餘額!$A$4:$I$500,9,FALSE)</f>
        <v>#N/A</v>
      </c>
      <c r="V1977" s="39" t="e">
        <f>VLOOKUP($B1977,臺指選擇權P_C_Ratios!$A$4:$C$500,3,FALSE)</f>
        <v>#N/A</v>
      </c>
      <c r="W1977" s="41" t="e">
        <f>VLOOKUP($B1977,散戶多空比!$A$6:$L$500,12,FALSE)</f>
        <v>#N/A</v>
      </c>
      <c r="X1977" s="40" t="e">
        <f>VLOOKUP($B1977,期貨大額交易人未沖銷部位!$A$4:$O$499,4,FALSE)</f>
        <v>#N/A</v>
      </c>
      <c r="Y1977" s="40" t="e">
        <f>VLOOKUP($B1977,期貨大額交易人未沖銷部位!$A$4:$O$499,7,FALSE)</f>
        <v>#N/A</v>
      </c>
      <c r="Z1977" s="40" t="e">
        <f>VLOOKUP($B1977,期貨大額交易人未沖銷部位!$A$4:$O$499,10,FALSE)</f>
        <v>#N/A</v>
      </c>
      <c r="AA1977" s="40" t="e">
        <f>VLOOKUP($B1977,期貨大額交易人未沖銷部位!$A$4:$O$499,13,FALSE)</f>
        <v>#N/A</v>
      </c>
      <c r="AB1977" s="40" t="e">
        <f>VLOOKUP($B1977,期貨大額交易人未沖銷部位!$A$4:$O$499,14,FALSE)</f>
        <v>#N/A</v>
      </c>
      <c r="AC1977" s="40" t="e">
        <f>VLOOKUP($B1977,期貨大額交易人未沖銷部位!$A$4:$O$499,15,FALSE)</f>
        <v>#N/A</v>
      </c>
      <c r="AD1977" s="33" t="e">
        <f>VLOOKUP($B1977,三大美股走勢!$A$4:$J$495,4,FALSE)</f>
        <v>#N/A</v>
      </c>
      <c r="AE1977" s="33" t="e">
        <f>VLOOKUP($B1977,三大美股走勢!$A$4:$J$495,7,FALSE)</f>
        <v>#N/A</v>
      </c>
      <c r="AF1977" s="33" t="e">
        <f>VLOOKUP($B1977,三大美股走勢!$A$4:$J$495,10,FALSE)</f>
        <v>#N/A</v>
      </c>
    </row>
    <row r="1978" spans="2:32">
      <c r="B1978" s="32">
        <v>44757</v>
      </c>
      <c r="C1978" s="33" t="e">
        <f>VLOOKUP($B1978,大盤與近月台指!$A$4:$I$499,2,FALSE)</f>
        <v>#N/A</v>
      </c>
      <c r="D1978" s="34" t="e">
        <f>VLOOKUP($B1978,大盤與近月台指!$A$4:$I$499,3,FALSE)</f>
        <v>#N/A</v>
      </c>
      <c r="E1978" s="35" t="e">
        <f>VLOOKUP($B1978,大盤與近月台指!$A$4:$I$499,4,FALSE)</f>
        <v>#N/A</v>
      </c>
      <c r="F1978" s="33" t="e">
        <f>VLOOKUP($B1978,大盤與近月台指!$A$4:$I$499,5,FALSE)</f>
        <v>#N/A</v>
      </c>
      <c r="G1978" s="49" t="e">
        <f>VLOOKUP($B1978,三大法人買賣超!$A$4:$I$500,3,FALSE)</f>
        <v>#N/A</v>
      </c>
      <c r="H1978" s="34" t="e">
        <f>VLOOKUP($B1978,三大法人買賣超!$A$4:$I$500,5,FALSE)</f>
        <v>#N/A</v>
      </c>
      <c r="I1978" s="27" t="e">
        <f>VLOOKUP($B1978,三大法人買賣超!$A$4:$I$500,7,FALSE)</f>
        <v>#N/A</v>
      </c>
      <c r="J1978" s="27" t="e">
        <f>VLOOKUP($B1978,三大法人買賣超!$A$4:$I$500,9,FALSE)</f>
        <v>#N/A</v>
      </c>
      <c r="K1978" s="37">
        <f>新台幣匯率美元指數!B1979</f>
        <v>0</v>
      </c>
      <c r="L1978" s="38">
        <f>新台幣匯率美元指數!C1979</f>
        <v>0</v>
      </c>
      <c r="M1978" s="39">
        <f>新台幣匯率美元指數!D1979</f>
        <v>0</v>
      </c>
      <c r="N1978" s="27" t="e">
        <f>VLOOKUP($B1978,外資期貨未平倉口數!$A$4:$M$499,4,FALSE)</f>
        <v>#N/A</v>
      </c>
      <c r="O1978" s="27" t="e">
        <f>VLOOKUP($B1978,外資期貨未平倉口數!$A$4:$M$499,9,FALSE)</f>
        <v>#N/A</v>
      </c>
      <c r="P1978" s="27" t="e">
        <f>VLOOKUP($B1978,外資期貨未平倉口數!$A$4:$M$499,10,FALSE)</f>
        <v>#N/A</v>
      </c>
      <c r="Q1978" s="27" t="e">
        <f>VLOOKUP($B1978,外資期貨未平倉口數!$A$4:$M$499,11,FALSE)</f>
        <v>#N/A</v>
      </c>
      <c r="R1978" s="64" t="e">
        <f>VLOOKUP($B1978,選擇權未平倉餘額!$A$4:$I$500,6,FALSE)</f>
        <v>#N/A</v>
      </c>
      <c r="S1978" s="64" t="e">
        <f>VLOOKUP($B1978,選擇權未平倉餘額!$A$4:$I$500,7,FALSE)</f>
        <v>#N/A</v>
      </c>
      <c r="T1978" s="64" t="e">
        <f>VLOOKUP($B1978,選擇權未平倉餘額!$A$4:$I$500,8,FALSE)</f>
        <v>#N/A</v>
      </c>
      <c r="U1978" s="64" t="e">
        <f>VLOOKUP($B1978,選擇權未平倉餘額!$A$4:$I$500,9,FALSE)</f>
        <v>#N/A</v>
      </c>
      <c r="V1978" s="39" t="e">
        <f>VLOOKUP($B1978,臺指選擇權P_C_Ratios!$A$4:$C$500,3,FALSE)</f>
        <v>#N/A</v>
      </c>
      <c r="W1978" s="41" t="e">
        <f>VLOOKUP($B1978,散戶多空比!$A$6:$L$500,12,FALSE)</f>
        <v>#N/A</v>
      </c>
      <c r="X1978" s="40" t="e">
        <f>VLOOKUP($B1978,期貨大額交易人未沖銷部位!$A$4:$O$499,4,FALSE)</f>
        <v>#N/A</v>
      </c>
      <c r="Y1978" s="40" t="e">
        <f>VLOOKUP($B1978,期貨大額交易人未沖銷部位!$A$4:$O$499,7,FALSE)</f>
        <v>#N/A</v>
      </c>
      <c r="Z1978" s="40" t="e">
        <f>VLOOKUP($B1978,期貨大額交易人未沖銷部位!$A$4:$O$499,10,FALSE)</f>
        <v>#N/A</v>
      </c>
      <c r="AA1978" s="40" t="e">
        <f>VLOOKUP($B1978,期貨大額交易人未沖銷部位!$A$4:$O$499,13,FALSE)</f>
        <v>#N/A</v>
      </c>
      <c r="AB1978" s="40" t="e">
        <f>VLOOKUP($B1978,期貨大額交易人未沖銷部位!$A$4:$O$499,14,FALSE)</f>
        <v>#N/A</v>
      </c>
      <c r="AC1978" s="40" t="e">
        <f>VLOOKUP($B1978,期貨大額交易人未沖銷部位!$A$4:$O$499,15,FALSE)</f>
        <v>#N/A</v>
      </c>
      <c r="AD1978" s="33" t="e">
        <f>VLOOKUP($B1978,三大美股走勢!$A$4:$J$495,4,FALSE)</f>
        <v>#N/A</v>
      </c>
      <c r="AE1978" s="33" t="e">
        <f>VLOOKUP($B1978,三大美股走勢!$A$4:$J$495,7,FALSE)</f>
        <v>#N/A</v>
      </c>
      <c r="AF1978" s="33" t="e">
        <f>VLOOKUP($B1978,三大美股走勢!$A$4:$J$495,10,FALSE)</f>
        <v>#N/A</v>
      </c>
    </row>
    <row r="1979" spans="2:32">
      <c r="B1979" s="32">
        <v>44758</v>
      </c>
      <c r="C1979" s="33" t="e">
        <f>VLOOKUP($B1979,大盤與近月台指!$A$4:$I$499,2,FALSE)</f>
        <v>#N/A</v>
      </c>
      <c r="D1979" s="34" t="e">
        <f>VLOOKUP($B1979,大盤與近月台指!$A$4:$I$499,3,FALSE)</f>
        <v>#N/A</v>
      </c>
      <c r="E1979" s="35" t="e">
        <f>VLOOKUP($B1979,大盤與近月台指!$A$4:$I$499,4,FALSE)</f>
        <v>#N/A</v>
      </c>
      <c r="F1979" s="33" t="e">
        <f>VLOOKUP($B1979,大盤與近月台指!$A$4:$I$499,5,FALSE)</f>
        <v>#N/A</v>
      </c>
      <c r="G1979" s="49" t="e">
        <f>VLOOKUP($B1979,三大法人買賣超!$A$4:$I$500,3,FALSE)</f>
        <v>#N/A</v>
      </c>
      <c r="H1979" s="34" t="e">
        <f>VLOOKUP($B1979,三大法人買賣超!$A$4:$I$500,5,FALSE)</f>
        <v>#N/A</v>
      </c>
      <c r="I1979" s="27" t="e">
        <f>VLOOKUP($B1979,三大法人買賣超!$A$4:$I$500,7,FALSE)</f>
        <v>#N/A</v>
      </c>
      <c r="J1979" s="27" t="e">
        <f>VLOOKUP($B1979,三大法人買賣超!$A$4:$I$500,9,FALSE)</f>
        <v>#N/A</v>
      </c>
      <c r="K1979" s="37">
        <f>新台幣匯率美元指數!B1980</f>
        <v>0</v>
      </c>
      <c r="L1979" s="38">
        <f>新台幣匯率美元指數!C1980</f>
        <v>0</v>
      </c>
      <c r="M1979" s="39">
        <f>新台幣匯率美元指數!D1980</f>
        <v>0</v>
      </c>
      <c r="N1979" s="27" t="e">
        <f>VLOOKUP($B1979,外資期貨未平倉口數!$A$4:$M$499,4,FALSE)</f>
        <v>#N/A</v>
      </c>
      <c r="O1979" s="27" t="e">
        <f>VLOOKUP($B1979,外資期貨未平倉口數!$A$4:$M$499,9,FALSE)</f>
        <v>#N/A</v>
      </c>
      <c r="P1979" s="27" t="e">
        <f>VLOOKUP($B1979,外資期貨未平倉口數!$A$4:$M$499,10,FALSE)</f>
        <v>#N/A</v>
      </c>
      <c r="Q1979" s="27" t="e">
        <f>VLOOKUP($B1979,外資期貨未平倉口數!$A$4:$M$499,11,FALSE)</f>
        <v>#N/A</v>
      </c>
      <c r="R1979" s="64" t="e">
        <f>VLOOKUP($B1979,選擇權未平倉餘額!$A$4:$I$500,6,FALSE)</f>
        <v>#N/A</v>
      </c>
      <c r="S1979" s="64" t="e">
        <f>VLOOKUP($B1979,選擇權未平倉餘額!$A$4:$I$500,7,FALSE)</f>
        <v>#N/A</v>
      </c>
      <c r="T1979" s="64" t="e">
        <f>VLOOKUP($B1979,選擇權未平倉餘額!$A$4:$I$500,8,FALSE)</f>
        <v>#N/A</v>
      </c>
      <c r="U1979" s="64" t="e">
        <f>VLOOKUP($B1979,選擇權未平倉餘額!$A$4:$I$500,9,FALSE)</f>
        <v>#N/A</v>
      </c>
      <c r="V1979" s="39" t="e">
        <f>VLOOKUP($B1979,臺指選擇權P_C_Ratios!$A$4:$C$500,3,FALSE)</f>
        <v>#N/A</v>
      </c>
      <c r="W1979" s="41" t="e">
        <f>VLOOKUP($B1979,散戶多空比!$A$6:$L$500,12,FALSE)</f>
        <v>#N/A</v>
      </c>
      <c r="X1979" s="40" t="e">
        <f>VLOOKUP($B1979,期貨大額交易人未沖銷部位!$A$4:$O$499,4,FALSE)</f>
        <v>#N/A</v>
      </c>
      <c r="Y1979" s="40" t="e">
        <f>VLOOKUP($B1979,期貨大額交易人未沖銷部位!$A$4:$O$499,7,FALSE)</f>
        <v>#N/A</v>
      </c>
      <c r="Z1979" s="40" t="e">
        <f>VLOOKUP($B1979,期貨大額交易人未沖銷部位!$A$4:$O$499,10,FALSE)</f>
        <v>#N/A</v>
      </c>
      <c r="AA1979" s="40" t="e">
        <f>VLOOKUP($B1979,期貨大額交易人未沖銷部位!$A$4:$O$499,13,FALSE)</f>
        <v>#N/A</v>
      </c>
      <c r="AB1979" s="40" t="e">
        <f>VLOOKUP($B1979,期貨大額交易人未沖銷部位!$A$4:$O$499,14,FALSE)</f>
        <v>#N/A</v>
      </c>
      <c r="AC1979" s="40" t="e">
        <f>VLOOKUP($B1979,期貨大額交易人未沖銷部位!$A$4:$O$499,15,FALSE)</f>
        <v>#N/A</v>
      </c>
      <c r="AD1979" s="33" t="e">
        <f>VLOOKUP($B1979,三大美股走勢!$A$4:$J$495,4,FALSE)</f>
        <v>#N/A</v>
      </c>
      <c r="AE1979" s="33" t="e">
        <f>VLOOKUP($B1979,三大美股走勢!$A$4:$J$495,7,FALSE)</f>
        <v>#N/A</v>
      </c>
      <c r="AF1979" s="33" t="e">
        <f>VLOOKUP($B1979,三大美股走勢!$A$4:$J$495,10,FALSE)</f>
        <v>#N/A</v>
      </c>
    </row>
    <row r="1980" spans="2:32">
      <c r="B1980" s="32">
        <v>44759</v>
      </c>
      <c r="C1980" s="33" t="e">
        <f>VLOOKUP($B1980,大盤與近月台指!$A$4:$I$499,2,FALSE)</f>
        <v>#N/A</v>
      </c>
      <c r="D1980" s="34" t="e">
        <f>VLOOKUP($B1980,大盤與近月台指!$A$4:$I$499,3,FALSE)</f>
        <v>#N/A</v>
      </c>
      <c r="E1980" s="35" t="e">
        <f>VLOOKUP($B1980,大盤與近月台指!$A$4:$I$499,4,FALSE)</f>
        <v>#N/A</v>
      </c>
      <c r="F1980" s="33" t="e">
        <f>VLOOKUP($B1980,大盤與近月台指!$A$4:$I$499,5,FALSE)</f>
        <v>#N/A</v>
      </c>
      <c r="G1980" s="49" t="e">
        <f>VLOOKUP($B1980,三大法人買賣超!$A$4:$I$500,3,FALSE)</f>
        <v>#N/A</v>
      </c>
      <c r="H1980" s="34" t="e">
        <f>VLOOKUP($B1980,三大法人買賣超!$A$4:$I$500,5,FALSE)</f>
        <v>#N/A</v>
      </c>
      <c r="I1980" s="27" t="e">
        <f>VLOOKUP($B1980,三大法人買賣超!$A$4:$I$500,7,FALSE)</f>
        <v>#N/A</v>
      </c>
      <c r="J1980" s="27" t="e">
        <f>VLOOKUP($B1980,三大法人買賣超!$A$4:$I$500,9,FALSE)</f>
        <v>#N/A</v>
      </c>
      <c r="K1980" s="37">
        <f>新台幣匯率美元指數!B1981</f>
        <v>0</v>
      </c>
      <c r="L1980" s="38">
        <f>新台幣匯率美元指數!C1981</f>
        <v>0</v>
      </c>
      <c r="M1980" s="39">
        <f>新台幣匯率美元指數!D1981</f>
        <v>0</v>
      </c>
      <c r="N1980" s="27" t="e">
        <f>VLOOKUP($B1980,外資期貨未平倉口數!$A$4:$M$499,4,FALSE)</f>
        <v>#N/A</v>
      </c>
      <c r="O1980" s="27" t="e">
        <f>VLOOKUP($B1980,外資期貨未平倉口數!$A$4:$M$499,9,FALSE)</f>
        <v>#N/A</v>
      </c>
      <c r="P1980" s="27" t="e">
        <f>VLOOKUP($B1980,外資期貨未平倉口數!$A$4:$M$499,10,FALSE)</f>
        <v>#N/A</v>
      </c>
      <c r="Q1980" s="27" t="e">
        <f>VLOOKUP($B1980,外資期貨未平倉口數!$A$4:$M$499,11,FALSE)</f>
        <v>#N/A</v>
      </c>
      <c r="R1980" s="64" t="e">
        <f>VLOOKUP($B1980,選擇權未平倉餘額!$A$4:$I$500,6,FALSE)</f>
        <v>#N/A</v>
      </c>
      <c r="S1980" s="64" t="e">
        <f>VLOOKUP($B1980,選擇權未平倉餘額!$A$4:$I$500,7,FALSE)</f>
        <v>#N/A</v>
      </c>
      <c r="T1980" s="64" t="e">
        <f>VLOOKUP($B1980,選擇權未平倉餘額!$A$4:$I$500,8,FALSE)</f>
        <v>#N/A</v>
      </c>
      <c r="U1980" s="64" t="e">
        <f>VLOOKUP($B1980,選擇權未平倉餘額!$A$4:$I$500,9,FALSE)</f>
        <v>#N/A</v>
      </c>
      <c r="V1980" s="39" t="e">
        <f>VLOOKUP($B1980,臺指選擇權P_C_Ratios!$A$4:$C$500,3,FALSE)</f>
        <v>#N/A</v>
      </c>
      <c r="W1980" s="41" t="e">
        <f>VLOOKUP($B1980,散戶多空比!$A$6:$L$500,12,FALSE)</f>
        <v>#N/A</v>
      </c>
      <c r="X1980" s="40" t="e">
        <f>VLOOKUP($B1980,期貨大額交易人未沖銷部位!$A$4:$O$499,4,FALSE)</f>
        <v>#N/A</v>
      </c>
      <c r="Y1980" s="40" t="e">
        <f>VLOOKUP($B1980,期貨大額交易人未沖銷部位!$A$4:$O$499,7,FALSE)</f>
        <v>#N/A</v>
      </c>
      <c r="Z1980" s="40" t="e">
        <f>VLOOKUP($B1980,期貨大額交易人未沖銷部位!$A$4:$O$499,10,FALSE)</f>
        <v>#N/A</v>
      </c>
      <c r="AA1980" s="40" t="e">
        <f>VLOOKUP($B1980,期貨大額交易人未沖銷部位!$A$4:$O$499,13,FALSE)</f>
        <v>#N/A</v>
      </c>
      <c r="AB1980" s="40" t="e">
        <f>VLOOKUP($B1980,期貨大額交易人未沖銷部位!$A$4:$O$499,14,FALSE)</f>
        <v>#N/A</v>
      </c>
      <c r="AC1980" s="40" t="e">
        <f>VLOOKUP($B1980,期貨大額交易人未沖銷部位!$A$4:$O$499,15,FALSE)</f>
        <v>#N/A</v>
      </c>
      <c r="AD1980" s="33" t="e">
        <f>VLOOKUP($B1980,三大美股走勢!$A$4:$J$495,4,FALSE)</f>
        <v>#N/A</v>
      </c>
      <c r="AE1980" s="33" t="e">
        <f>VLOOKUP($B1980,三大美股走勢!$A$4:$J$495,7,FALSE)</f>
        <v>#N/A</v>
      </c>
      <c r="AF1980" s="33" t="e">
        <f>VLOOKUP($B1980,三大美股走勢!$A$4:$J$495,10,FALSE)</f>
        <v>#N/A</v>
      </c>
    </row>
    <row r="1981" spans="2:32">
      <c r="B1981" s="32">
        <v>44760</v>
      </c>
      <c r="C1981" s="33" t="e">
        <f>VLOOKUP($B1981,大盤與近月台指!$A$4:$I$499,2,FALSE)</f>
        <v>#N/A</v>
      </c>
      <c r="D1981" s="34" t="e">
        <f>VLOOKUP($B1981,大盤與近月台指!$A$4:$I$499,3,FALSE)</f>
        <v>#N/A</v>
      </c>
      <c r="E1981" s="35" t="e">
        <f>VLOOKUP($B1981,大盤與近月台指!$A$4:$I$499,4,FALSE)</f>
        <v>#N/A</v>
      </c>
      <c r="F1981" s="33" t="e">
        <f>VLOOKUP($B1981,大盤與近月台指!$A$4:$I$499,5,FALSE)</f>
        <v>#N/A</v>
      </c>
      <c r="G1981" s="49" t="e">
        <f>VLOOKUP($B1981,三大法人買賣超!$A$4:$I$500,3,FALSE)</f>
        <v>#N/A</v>
      </c>
      <c r="H1981" s="34" t="e">
        <f>VLOOKUP($B1981,三大法人買賣超!$A$4:$I$500,5,FALSE)</f>
        <v>#N/A</v>
      </c>
      <c r="I1981" s="27" t="e">
        <f>VLOOKUP($B1981,三大法人買賣超!$A$4:$I$500,7,FALSE)</f>
        <v>#N/A</v>
      </c>
      <c r="J1981" s="27" t="e">
        <f>VLOOKUP($B1981,三大法人買賣超!$A$4:$I$500,9,FALSE)</f>
        <v>#N/A</v>
      </c>
      <c r="K1981" s="37">
        <f>新台幣匯率美元指數!B1982</f>
        <v>0</v>
      </c>
      <c r="L1981" s="38">
        <f>新台幣匯率美元指數!C1982</f>
        <v>0</v>
      </c>
      <c r="M1981" s="39">
        <f>新台幣匯率美元指數!D1982</f>
        <v>0</v>
      </c>
      <c r="N1981" s="27" t="e">
        <f>VLOOKUP($B1981,外資期貨未平倉口數!$A$4:$M$499,4,FALSE)</f>
        <v>#N/A</v>
      </c>
      <c r="O1981" s="27" t="e">
        <f>VLOOKUP($B1981,外資期貨未平倉口數!$A$4:$M$499,9,FALSE)</f>
        <v>#N/A</v>
      </c>
      <c r="P1981" s="27" t="e">
        <f>VLOOKUP($B1981,外資期貨未平倉口數!$A$4:$M$499,10,FALSE)</f>
        <v>#N/A</v>
      </c>
      <c r="Q1981" s="27" t="e">
        <f>VLOOKUP($B1981,外資期貨未平倉口數!$A$4:$M$499,11,FALSE)</f>
        <v>#N/A</v>
      </c>
      <c r="R1981" s="64" t="e">
        <f>VLOOKUP($B1981,選擇權未平倉餘額!$A$4:$I$500,6,FALSE)</f>
        <v>#N/A</v>
      </c>
      <c r="S1981" s="64" t="e">
        <f>VLOOKUP($B1981,選擇權未平倉餘額!$A$4:$I$500,7,FALSE)</f>
        <v>#N/A</v>
      </c>
      <c r="T1981" s="64" t="e">
        <f>VLOOKUP($B1981,選擇權未平倉餘額!$A$4:$I$500,8,FALSE)</f>
        <v>#N/A</v>
      </c>
      <c r="U1981" s="64" t="e">
        <f>VLOOKUP($B1981,選擇權未平倉餘額!$A$4:$I$500,9,FALSE)</f>
        <v>#N/A</v>
      </c>
      <c r="V1981" s="39" t="e">
        <f>VLOOKUP($B1981,臺指選擇權P_C_Ratios!$A$4:$C$500,3,FALSE)</f>
        <v>#N/A</v>
      </c>
      <c r="W1981" s="41" t="e">
        <f>VLOOKUP($B1981,散戶多空比!$A$6:$L$500,12,FALSE)</f>
        <v>#N/A</v>
      </c>
      <c r="X1981" s="40" t="e">
        <f>VLOOKUP($B1981,期貨大額交易人未沖銷部位!$A$4:$O$499,4,FALSE)</f>
        <v>#N/A</v>
      </c>
      <c r="Y1981" s="40" t="e">
        <f>VLOOKUP($B1981,期貨大額交易人未沖銷部位!$A$4:$O$499,7,FALSE)</f>
        <v>#N/A</v>
      </c>
      <c r="Z1981" s="40" t="e">
        <f>VLOOKUP($B1981,期貨大額交易人未沖銷部位!$A$4:$O$499,10,FALSE)</f>
        <v>#N/A</v>
      </c>
      <c r="AA1981" s="40" t="e">
        <f>VLOOKUP($B1981,期貨大額交易人未沖銷部位!$A$4:$O$499,13,FALSE)</f>
        <v>#N/A</v>
      </c>
      <c r="AB1981" s="40" t="e">
        <f>VLOOKUP($B1981,期貨大額交易人未沖銷部位!$A$4:$O$499,14,FALSE)</f>
        <v>#N/A</v>
      </c>
      <c r="AC1981" s="40" t="e">
        <f>VLOOKUP($B1981,期貨大額交易人未沖銷部位!$A$4:$O$499,15,FALSE)</f>
        <v>#N/A</v>
      </c>
      <c r="AD1981" s="33" t="e">
        <f>VLOOKUP($B1981,三大美股走勢!$A$4:$J$495,4,FALSE)</f>
        <v>#N/A</v>
      </c>
      <c r="AE1981" s="33" t="e">
        <f>VLOOKUP($B1981,三大美股走勢!$A$4:$J$495,7,FALSE)</f>
        <v>#N/A</v>
      </c>
      <c r="AF1981" s="33" t="e">
        <f>VLOOKUP($B1981,三大美股走勢!$A$4:$J$495,10,FALSE)</f>
        <v>#N/A</v>
      </c>
    </row>
    <row r="1982" spans="2:32">
      <c r="B1982" s="32">
        <v>44761</v>
      </c>
      <c r="C1982" s="33" t="e">
        <f>VLOOKUP($B1982,大盤與近月台指!$A$4:$I$499,2,FALSE)</f>
        <v>#N/A</v>
      </c>
      <c r="D1982" s="34" t="e">
        <f>VLOOKUP($B1982,大盤與近月台指!$A$4:$I$499,3,FALSE)</f>
        <v>#N/A</v>
      </c>
      <c r="E1982" s="35" t="e">
        <f>VLOOKUP($B1982,大盤與近月台指!$A$4:$I$499,4,FALSE)</f>
        <v>#N/A</v>
      </c>
      <c r="F1982" s="33" t="e">
        <f>VLOOKUP($B1982,大盤與近月台指!$A$4:$I$499,5,FALSE)</f>
        <v>#N/A</v>
      </c>
      <c r="G1982" s="49" t="e">
        <f>VLOOKUP($B1982,三大法人買賣超!$A$4:$I$500,3,FALSE)</f>
        <v>#N/A</v>
      </c>
      <c r="H1982" s="34" t="e">
        <f>VLOOKUP($B1982,三大法人買賣超!$A$4:$I$500,5,FALSE)</f>
        <v>#N/A</v>
      </c>
      <c r="I1982" s="27" t="e">
        <f>VLOOKUP($B1982,三大法人買賣超!$A$4:$I$500,7,FALSE)</f>
        <v>#N/A</v>
      </c>
      <c r="J1982" s="27" t="e">
        <f>VLOOKUP($B1982,三大法人買賣超!$A$4:$I$500,9,FALSE)</f>
        <v>#N/A</v>
      </c>
      <c r="K1982" s="37">
        <f>新台幣匯率美元指數!B1983</f>
        <v>0</v>
      </c>
      <c r="L1982" s="38">
        <f>新台幣匯率美元指數!C1983</f>
        <v>0</v>
      </c>
      <c r="M1982" s="39">
        <f>新台幣匯率美元指數!D1983</f>
        <v>0</v>
      </c>
      <c r="N1982" s="27" t="e">
        <f>VLOOKUP($B1982,外資期貨未平倉口數!$A$4:$M$499,4,FALSE)</f>
        <v>#N/A</v>
      </c>
      <c r="O1982" s="27" t="e">
        <f>VLOOKUP($B1982,外資期貨未平倉口數!$A$4:$M$499,9,FALSE)</f>
        <v>#N/A</v>
      </c>
      <c r="P1982" s="27" t="e">
        <f>VLOOKUP($B1982,外資期貨未平倉口數!$A$4:$M$499,10,FALSE)</f>
        <v>#N/A</v>
      </c>
      <c r="Q1982" s="27" t="e">
        <f>VLOOKUP($B1982,外資期貨未平倉口數!$A$4:$M$499,11,FALSE)</f>
        <v>#N/A</v>
      </c>
      <c r="R1982" s="64" t="e">
        <f>VLOOKUP($B1982,選擇權未平倉餘額!$A$4:$I$500,6,FALSE)</f>
        <v>#N/A</v>
      </c>
      <c r="S1982" s="64" t="e">
        <f>VLOOKUP($B1982,選擇權未平倉餘額!$A$4:$I$500,7,FALSE)</f>
        <v>#N/A</v>
      </c>
      <c r="T1982" s="64" t="e">
        <f>VLOOKUP($B1982,選擇權未平倉餘額!$A$4:$I$500,8,FALSE)</f>
        <v>#N/A</v>
      </c>
      <c r="U1982" s="64" t="e">
        <f>VLOOKUP($B1982,選擇權未平倉餘額!$A$4:$I$500,9,FALSE)</f>
        <v>#N/A</v>
      </c>
      <c r="V1982" s="39" t="e">
        <f>VLOOKUP($B1982,臺指選擇權P_C_Ratios!$A$4:$C$500,3,FALSE)</f>
        <v>#N/A</v>
      </c>
      <c r="W1982" s="41" t="e">
        <f>VLOOKUP($B1982,散戶多空比!$A$6:$L$500,12,FALSE)</f>
        <v>#N/A</v>
      </c>
      <c r="X1982" s="40" t="e">
        <f>VLOOKUP($B1982,期貨大額交易人未沖銷部位!$A$4:$O$499,4,FALSE)</f>
        <v>#N/A</v>
      </c>
      <c r="Y1982" s="40" t="e">
        <f>VLOOKUP($B1982,期貨大額交易人未沖銷部位!$A$4:$O$499,7,FALSE)</f>
        <v>#N/A</v>
      </c>
      <c r="Z1982" s="40" t="e">
        <f>VLOOKUP($B1982,期貨大額交易人未沖銷部位!$A$4:$O$499,10,FALSE)</f>
        <v>#N/A</v>
      </c>
      <c r="AA1982" s="40" t="e">
        <f>VLOOKUP($B1982,期貨大額交易人未沖銷部位!$A$4:$O$499,13,FALSE)</f>
        <v>#N/A</v>
      </c>
      <c r="AB1982" s="40" t="e">
        <f>VLOOKUP($B1982,期貨大額交易人未沖銷部位!$A$4:$O$499,14,FALSE)</f>
        <v>#N/A</v>
      </c>
      <c r="AC1982" s="40" t="e">
        <f>VLOOKUP($B1982,期貨大額交易人未沖銷部位!$A$4:$O$499,15,FALSE)</f>
        <v>#N/A</v>
      </c>
      <c r="AD1982" s="33" t="e">
        <f>VLOOKUP($B1982,三大美股走勢!$A$4:$J$495,4,FALSE)</f>
        <v>#N/A</v>
      </c>
      <c r="AE1982" s="33" t="e">
        <f>VLOOKUP($B1982,三大美股走勢!$A$4:$J$495,7,FALSE)</f>
        <v>#N/A</v>
      </c>
      <c r="AF1982" s="33" t="e">
        <f>VLOOKUP($B1982,三大美股走勢!$A$4:$J$495,10,FALSE)</f>
        <v>#N/A</v>
      </c>
    </row>
    <row r="1983" spans="2:32">
      <c r="B1983" s="32">
        <v>44762</v>
      </c>
      <c r="C1983" s="33" t="e">
        <f>VLOOKUP($B1983,大盤與近月台指!$A$4:$I$499,2,FALSE)</f>
        <v>#N/A</v>
      </c>
      <c r="D1983" s="34" t="e">
        <f>VLOOKUP($B1983,大盤與近月台指!$A$4:$I$499,3,FALSE)</f>
        <v>#N/A</v>
      </c>
      <c r="E1983" s="35" t="e">
        <f>VLOOKUP($B1983,大盤與近月台指!$A$4:$I$499,4,FALSE)</f>
        <v>#N/A</v>
      </c>
      <c r="F1983" s="33" t="e">
        <f>VLOOKUP($B1983,大盤與近月台指!$A$4:$I$499,5,FALSE)</f>
        <v>#N/A</v>
      </c>
      <c r="G1983" s="49" t="e">
        <f>VLOOKUP($B1983,三大法人買賣超!$A$4:$I$500,3,FALSE)</f>
        <v>#N/A</v>
      </c>
      <c r="H1983" s="34" t="e">
        <f>VLOOKUP($B1983,三大法人買賣超!$A$4:$I$500,5,FALSE)</f>
        <v>#N/A</v>
      </c>
      <c r="I1983" s="27" t="e">
        <f>VLOOKUP($B1983,三大法人買賣超!$A$4:$I$500,7,FALSE)</f>
        <v>#N/A</v>
      </c>
      <c r="J1983" s="27" t="e">
        <f>VLOOKUP($B1983,三大法人買賣超!$A$4:$I$500,9,FALSE)</f>
        <v>#N/A</v>
      </c>
      <c r="K1983" s="37">
        <f>新台幣匯率美元指數!B1984</f>
        <v>0</v>
      </c>
      <c r="L1983" s="38">
        <f>新台幣匯率美元指數!C1984</f>
        <v>0</v>
      </c>
      <c r="M1983" s="39">
        <f>新台幣匯率美元指數!D1984</f>
        <v>0</v>
      </c>
      <c r="N1983" s="27" t="e">
        <f>VLOOKUP($B1983,外資期貨未平倉口數!$A$4:$M$499,4,FALSE)</f>
        <v>#N/A</v>
      </c>
      <c r="O1983" s="27" t="e">
        <f>VLOOKUP($B1983,外資期貨未平倉口數!$A$4:$M$499,9,FALSE)</f>
        <v>#N/A</v>
      </c>
      <c r="P1983" s="27" t="e">
        <f>VLOOKUP($B1983,外資期貨未平倉口數!$A$4:$M$499,10,FALSE)</f>
        <v>#N/A</v>
      </c>
      <c r="Q1983" s="27" t="e">
        <f>VLOOKUP($B1983,外資期貨未平倉口數!$A$4:$M$499,11,FALSE)</f>
        <v>#N/A</v>
      </c>
      <c r="R1983" s="64" t="e">
        <f>VLOOKUP($B1983,選擇權未平倉餘額!$A$4:$I$500,6,FALSE)</f>
        <v>#N/A</v>
      </c>
      <c r="S1983" s="64" t="e">
        <f>VLOOKUP($B1983,選擇權未平倉餘額!$A$4:$I$500,7,FALSE)</f>
        <v>#N/A</v>
      </c>
      <c r="T1983" s="64" t="e">
        <f>VLOOKUP($B1983,選擇權未平倉餘額!$A$4:$I$500,8,FALSE)</f>
        <v>#N/A</v>
      </c>
      <c r="U1983" s="64" t="e">
        <f>VLOOKUP($B1983,選擇權未平倉餘額!$A$4:$I$500,9,FALSE)</f>
        <v>#N/A</v>
      </c>
      <c r="V1983" s="39" t="e">
        <f>VLOOKUP($B1983,臺指選擇權P_C_Ratios!$A$4:$C$500,3,FALSE)</f>
        <v>#N/A</v>
      </c>
      <c r="W1983" s="41" t="e">
        <f>VLOOKUP($B1983,散戶多空比!$A$6:$L$500,12,FALSE)</f>
        <v>#N/A</v>
      </c>
      <c r="X1983" s="40" t="e">
        <f>VLOOKUP($B1983,期貨大額交易人未沖銷部位!$A$4:$O$499,4,FALSE)</f>
        <v>#N/A</v>
      </c>
      <c r="Y1983" s="40" t="e">
        <f>VLOOKUP($B1983,期貨大額交易人未沖銷部位!$A$4:$O$499,7,FALSE)</f>
        <v>#N/A</v>
      </c>
      <c r="Z1983" s="40" t="e">
        <f>VLOOKUP($B1983,期貨大額交易人未沖銷部位!$A$4:$O$499,10,FALSE)</f>
        <v>#N/A</v>
      </c>
      <c r="AA1983" s="40" t="e">
        <f>VLOOKUP($B1983,期貨大額交易人未沖銷部位!$A$4:$O$499,13,FALSE)</f>
        <v>#N/A</v>
      </c>
      <c r="AB1983" s="40" t="e">
        <f>VLOOKUP($B1983,期貨大額交易人未沖銷部位!$A$4:$O$499,14,FALSE)</f>
        <v>#N/A</v>
      </c>
      <c r="AC1983" s="40" t="e">
        <f>VLOOKUP($B1983,期貨大額交易人未沖銷部位!$A$4:$O$499,15,FALSE)</f>
        <v>#N/A</v>
      </c>
      <c r="AD1983" s="33" t="e">
        <f>VLOOKUP($B1983,三大美股走勢!$A$4:$J$495,4,FALSE)</f>
        <v>#N/A</v>
      </c>
      <c r="AE1983" s="33" t="e">
        <f>VLOOKUP($B1983,三大美股走勢!$A$4:$J$495,7,FALSE)</f>
        <v>#N/A</v>
      </c>
      <c r="AF1983" s="33" t="e">
        <f>VLOOKUP($B1983,三大美股走勢!$A$4:$J$495,10,FALSE)</f>
        <v>#N/A</v>
      </c>
    </row>
    <row r="1984" spans="2:32">
      <c r="B1984" s="32">
        <v>44763</v>
      </c>
      <c r="C1984" s="33" t="e">
        <f>VLOOKUP($B1984,大盤與近月台指!$A$4:$I$499,2,FALSE)</f>
        <v>#N/A</v>
      </c>
      <c r="D1984" s="34" t="e">
        <f>VLOOKUP($B1984,大盤與近月台指!$A$4:$I$499,3,FALSE)</f>
        <v>#N/A</v>
      </c>
      <c r="E1984" s="35" t="e">
        <f>VLOOKUP($B1984,大盤與近月台指!$A$4:$I$499,4,FALSE)</f>
        <v>#N/A</v>
      </c>
      <c r="F1984" s="33" t="e">
        <f>VLOOKUP($B1984,大盤與近月台指!$A$4:$I$499,5,FALSE)</f>
        <v>#N/A</v>
      </c>
      <c r="G1984" s="49" t="e">
        <f>VLOOKUP($B1984,三大法人買賣超!$A$4:$I$500,3,FALSE)</f>
        <v>#N/A</v>
      </c>
      <c r="H1984" s="34" t="e">
        <f>VLOOKUP($B1984,三大法人買賣超!$A$4:$I$500,5,FALSE)</f>
        <v>#N/A</v>
      </c>
      <c r="I1984" s="27" t="e">
        <f>VLOOKUP($B1984,三大法人買賣超!$A$4:$I$500,7,FALSE)</f>
        <v>#N/A</v>
      </c>
      <c r="J1984" s="27" t="e">
        <f>VLOOKUP($B1984,三大法人買賣超!$A$4:$I$500,9,FALSE)</f>
        <v>#N/A</v>
      </c>
      <c r="K1984" s="37">
        <f>新台幣匯率美元指數!B1985</f>
        <v>0</v>
      </c>
      <c r="L1984" s="38">
        <f>新台幣匯率美元指數!C1985</f>
        <v>0</v>
      </c>
      <c r="M1984" s="39">
        <f>新台幣匯率美元指數!D1985</f>
        <v>0</v>
      </c>
      <c r="N1984" s="27" t="e">
        <f>VLOOKUP($B1984,外資期貨未平倉口數!$A$4:$M$499,4,FALSE)</f>
        <v>#N/A</v>
      </c>
      <c r="O1984" s="27" t="e">
        <f>VLOOKUP($B1984,外資期貨未平倉口數!$A$4:$M$499,9,FALSE)</f>
        <v>#N/A</v>
      </c>
      <c r="P1984" s="27" t="e">
        <f>VLOOKUP($B1984,外資期貨未平倉口數!$A$4:$M$499,10,FALSE)</f>
        <v>#N/A</v>
      </c>
      <c r="Q1984" s="27" t="e">
        <f>VLOOKUP($B1984,外資期貨未平倉口數!$A$4:$M$499,11,FALSE)</f>
        <v>#N/A</v>
      </c>
      <c r="R1984" s="64" t="e">
        <f>VLOOKUP($B1984,選擇權未平倉餘額!$A$4:$I$500,6,FALSE)</f>
        <v>#N/A</v>
      </c>
      <c r="S1984" s="64" t="e">
        <f>VLOOKUP($B1984,選擇權未平倉餘額!$A$4:$I$500,7,FALSE)</f>
        <v>#N/A</v>
      </c>
      <c r="T1984" s="64" t="e">
        <f>VLOOKUP($B1984,選擇權未平倉餘額!$A$4:$I$500,8,FALSE)</f>
        <v>#N/A</v>
      </c>
      <c r="U1984" s="64" t="e">
        <f>VLOOKUP($B1984,選擇權未平倉餘額!$A$4:$I$500,9,FALSE)</f>
        <v>#N/A</v>
      </c>
      <c r="V1984" s="39" t="e">
        <f>VLOOKUP($B1984,臺指選擇權P_C_Ratios!$A$4:$C$500,3,FALSE)</f>
        <v>#N/A</v>
      </c>
      <c r="W1984" s="41" t="e">
        <f>VLOOKUP($B1984,散戶多空比!$A$6:$L$500,12,FALSE)</f>
        <v>#N/A</v>
      </c>
      <c r="X1984" s="40" t="e">
        <f>VLOOKUP($B1984,期貨大額交易人未沖銷部位!$A$4:$O$499,4,FALSE)</f>
        <v>#N/A</v>
      </c>
      <c r="Y1984" s="40" t="e">
        <f>VLOOKUP($B1984,期貨大額交易人未沖銷部位!$A$4:$O$499,7,FALSE)</f>
        <v>#N/A</v>
      </c>
      <c r="Z1984" s="40" t="e">
        <f>VLOOKUP($B1984,期貨大額交易人未沖銷部位!$A$4:$O$499,10,FALSE)</f>
        <v>#N/A</v>
      </c>
      <c r="AA1984" s="40" t="e">
        <f>VLOOKUP($B1984,期貨大額交易人未沖銷部位!$A$4:$O$499,13,FALSE)</f>
        <v>#N/A</v>
      </c>
      <c r="AB1984" s="40" t="e">
        <f>VLOOKUP($B1984,期貨大額交易人未沖銷部位!$A$4:$O$499,14,FALSE)</f>
        <v>#N/A</v>
      </c>
      <c r="AC1984" s="40" t="e">
        <f>VLOOKUP($B1984,期貨大額交易人未沖銷部位!$A$4:$O$499,15,FALSE)</f>
        <v>#N/A</v>
      </c>
      <c r="AD1984" s="33" t="e">
        <f>VLOOKUP($B1984,三大美股走勢!$A$4:$J$495,4,FALSE)</f>
        <v>#N/A</v>
      </c>
      <c r="AE1984" s="33" t="e">
        <f>VLOOKUP($B1984,三大美股走勢!$A$4:$J$495,7,FALSE)</f>
        <v>#N/A</v>
      </c>
      <c r="AF1984" s="33" t="e">
        <f>VLOOKUP($B1984,三大美股走勢!$A$4:$J$495,10,FALSE)</f>
        <v>#N/A</v>
      </c>
    </row>
    <row r="1985" spans="2:32">
      <c r="B1985" s="32">
        <v>44764</v>
      </c>
      <c r="C1985" s="33" t="e">
        <f>VLOOKUP($B1985,大盤與近月台指!$A$4:$I$499,2,FALSE)</f>
        <v>#N/A</v>
      </c>
      <c r="D1985" s="34" t="e">
        <f>VLOOKUP($B1985,大盤與近月台指!$A$4:$I$499,3,FALSE)</f>
        <v>#N/A</v>
      </c>
      <c r="E1985" s="35" t="e">
        <f>VLOOKUP($B1985,大盤與近月台指!$A$4:$I$499,4,FALSE)</f>
        <v>#N/A</v>
      </c>
      <c r="F1985" s="33" t="e">
        <f>VLOOKUP($B1985,大盤與近月台指!$A$4:$I$499,5,FALSE)</f>
        <v>#N/A</v>
      </c>
      <c r="G1985" s="49" t="e">
        <f>VLOOKUP($B1985,三大法人買賣超!$A$4:$I$500,3,FALSE)</f>
        <v>#N/A</v>
      </c>
      <c r="H1985" s="34" t="e">
        <f>VLOOKUP($B1985,三大法人買賣超!$A$4:$I$500,5,FALSE)</f>
        <v>#N/A</v>
      </c>
      <c r="I1985" s="27" t="e">
        <f>VLOOKUP($B1985,三大法人買賣超!$A$4:$I$500,7,FALSE)</f>
        <v>#N/A</v>
      </c>
      <c r="J1985" s="27" t="e">
        <f>VLOOKUP($B1985,三大法人買賣超!$A$4:$I$500,9,FALSE)</f>
        <v>#N/A</v>
      </c>
      <c r="K1985" s="37">
        <f>新台幣匯率美元指數!B1986</f>
        <v>0</v>
      </c>
      <c r="L1985" s="38">
        <f>新台幣匯率美元指數!C1986</f>
        <v>0</v>
      </c>
      <c r="M1985" s="39">
        <f>新台幣匯率美元指數!D1986</f>
        <v>0</v>
      </c>
      <c r="N1985" s="27" t="e">
        <f>VLOOKUP($B1985,外資期貨未平倉口數!$A$4:$M$499,4,FALSE)</f>
        <v>#N/A</v>
      </c>
      <c r="O1985" s="27" t="e">
        <f>VLOOKUP($B1985,外資期貨未平倉口數!$A$4:$M$499,9,FALSE)</f>
        <v>#N/A</v>
      </c>
      <c r="P1985" s="27" t="e">
        <f>VLOOKUP($B1985,外資期貨未平倉口數!$A$4:$M$499,10,FALSE)</f>
        <v>#N/A</v>
      </c>
      <c r="Q1985" s="27" t="e">
        <f>VLOOKUP($B1985,外資期貨未平倉口數!$A$4:$M$499,11,FALSE)</f>
        <v>#N/A</v>
      </c>
      <c r="R1985" s="64" t="e">
        <f>VLOOKUP($B1985,選擇權未平倉餘額!$A$4:$I$500,6,FALSE)</f>
        <v>#N/A</v>
      </c>
      <c r="S1985" s="64" t="e">
        <f>VLOOKUP($B1985,選擇權未平倉餘額!$A$4:$I$500,7,FALSE)</f>
        <v>#N/A</v>
      </c>
      <c r="T1985" s="64" t="e">
        <f>VLOOKUP($B1985,選擇權未平倉餘額!$A$4:$I$500,8,FALSE)</f>
        <v>#N/A</v>
      </c>
      <c r="U1985" s="64" t="e">
        <f>VLOOKUP($B1985,選擇權未平倉餘額!$A$4:$I$500,9,FALSE)</f>
        <v>#N/A</v>
      </c>
      <c r="V1985" s="39" t="e">
        <f>VLOOKUP($B1985,臺指選擇權P_C_Ratios!$A$4:$C$500,3,FALSE)</f>
        <v>#N/A</v>
      </c>
      <c r="W1985" s="41" t="e">
        <f>VLOOKUP($B1985,散戶多空比!$A$6:$L$500,12,FALSE)</f>
        <v>#N/A</v>
      </c>
      <c r="X1985" s="40" t="e">
        <f>VLOOKUP($B1985,期貨大額交易人未沖銷部位!$A$4:$O$499,4,FALSE)</f>
        <v>#N/A</v>
      </c>
      <c r="Y1985" s="40" t="e">
        <f>VLOOKUP($B1985,期貨大額交易人未沖銷部位!$A$4:$O$499,7,FALSE)</f>
        <v>#N/A</v>
      </c>
      <c r="Z1985" s="40" t="e">
        <f>VLOOKUP($B1985,期貨大額交易人未沖銷部位!$A$4:$O$499,10,FALSE)</f>
        <v>#N/A</v>
      </c>
      <c r="AA1985" s="40" t="e">
        <f>VLOOKUP($B1985,期貨大額交易人未沖銷部位!$A$4:$O$499,13,FALSE)</f>
        <v>#N/A</v>
      </c>
      <c r="AB1985" s="40" t="e">
        <f>VLOOKUP($B1985,期貨大額交易人未沖銷部位!$A$4:$O$499,14,FALSE)</f>
        <v>#N/A</v>
      </c>
      <c r="AC1985" s="40" t="e">
        <f>VLOOKUP($B1985,期貨大額交易人未沖銷部位!$A$4:$O$499,15,FALSE)</f>
        <v>#N/A</v>
      </c>
      <c r="AD1985" s="33" t="e">
        <f>VLOOKUP($B1985,三大美股走勢!$A$4:$J$495,4,FALSE)</f>
        <v>#N/A</v>
      </c>
      <c r="AE1985" s="33" t="e">
        <f>VLOOKUP($B1985,三大美股走勢!$A$4:$J$495,7,FALSE)</f>
        <v>#N/A</v>
      </c>
      <c r="AF1985" s="33" t="e">
        <f>VLOOKUP($B1985,三大美股走勢!$A$4:$J$495,10,FALSE)</f>
        <v>#N/A</v>
      </c>
    </row>
    <row r="1986" spans="2:32">
      <c r="B1986" s="32">
        <v>44765</v>
      </c>
      <c r="C1986" s="33" t="e">
        <f>VLOOKUP($B1986,大盤與近月台指!$A$4:$I$499,2,FALSE)</f>
        <v>#N/A</v>
      </c>
      <c r="D1986" s="34" t="e">
        <f>VLOOKUP($B1986,大盤與近月台指!$A$4:$I$499,3,FALSE)</f>
        <v>#N/A</v>
      </c>
      <c r="E1986" s="35" t="e">
        <f>VLOOKUP($B1986,大盤與近月台指!$A$4:$I$499,4,FALSE)</f>
        <v>#N/A</v>
      </c>
      <c r="F1986" s="33" t="e">
        <f>VLOOKUP($B1986,大盤與近月台指!$A$4:$I$499,5,FALSE)</f>
        <v>#N/A</v>
      </c>
      <c r="G1986" s="49" t="e">
        <f>VLOOKUP($B1986,三大法人買賣超!$A$4:$I$500,3,FALSE)</f>
        <v>#N/A</v>
      </c>
      <c r="H1986" s="34" t="e">
        <f>VLOOKUP($B1986,三大法人買賣超!$A$4:$I$500,5,FALSE)</f>
        <v>#N/A</v>
      </c>
      <c r="I1986" s="27" t="e">
        <f>VLOOKUP($B1986,三大法人買賣超!$A$4:$I$500,7,FALSE)</f>
        <v>#N/A</v>
      </c>
      <c r="J1986" s="27" t="e">
        <f>VLOOKUP($B1986,三大法人買賣超!$A$4:$I$500,9,FALSE)</f>
        <v>#N/A</v>
      </c>
      <c r="K1986" s="37">
        <f>新台幣匯率美元指數!B1987</f>
        <v>0</v>
      </c>
      <c r="L1986" s="38">
        <f>新台幣匯率美元指數!C1987</f>
        <v>0</v>
      </c>
      <c r="M1986" s="39">
        <f>新台幣匯率美元指數!D1987</f>
        <v>0</v>
      </c>
      <c r="N1986" s="27" t="e">
        <f>VLOOKUP($B1986,外資期貨未平倉口數!$A$4:$M$499,4,FALSE)</f>
        <v>#N/A</v>
      </c>
      <c r="O1986" s="27" t="e">
        <f>VLOOKUP($B1986,外資期貨未平倉口數!$A$4:$M$499,9,FALSE)</f>
        <v>#N/A</v>
      </c>
      <c r="P1986" s="27" t="e">
        <f>VLOOKUP($B1986,外資期貨未平倉口數!$A$4:$M$499,10,FALSE)</f>
        <v>#N/A</v>
      </c>
      <c r="Q1986" s="27" t="e">
        <f>VLOOKUP($B1986,外資期貨未平倉口數!$A$4:$M$499,11,FALSE)</f>
        <v>#N/A</v>
      </c>
      <c r="R1986" s="64" t="e">
        <f>VLOOKUP($B1986,選擇權未平倉餘額!$A$4:$I$500,6,FALSE)</f>
        <v>#N/A</v>
      </c>
      <c r="S1986" s="64" t="e">
        <f>VLOOKUP($B1986,選擇權未平倉餘額!$A$4:$I$500,7,FALSE)</f>
        <v>#N/A</v>
      </c>
      <c r="T1986" s="64" t="e">
        <f>VLOOKUP($B1986,選擇權未平倉餘額!$A$4:$I$500,8,FALSE)</f>
        <v>#N/A</v>
      </c>
      <c r="U1986" s="64" t="e">
        <f>VLOOKUP($B1986,選擇權未平倉餘額!$A$4:$I$500,9,FALSE)</f>
        <v>#N/A</v>
      </c>
      <c r="V1986" s="39" t="e">
        <f>VLOOKUP($B1986,臺指選擇權P_C_Ratios!$A$4:$C$500,3,FALSE)</f>
        <v>#N/A</v>
      </c>
      <c r="W1986" s="41" t="e">
        <f>VLOOKUP($B1986,散戶多空比!$A$6:$L$500,12,FALSE)</f>
        <v>#N/A</v>
      </c>
      <c r="X1986" s="40" t="e">
        <f>VLOOKUP($B1986,期貨大額交易人未沖銷部位!$A$4:$O$499,4,FALSE)</f>
        <v>#N/A</v>
      </c>
      <c r="Y1986" s="40" t="e">
        <f>VLOOKUP($B1986,期貨大額交易人未沖銷部位!$A$4:$O$499,7,FALSE)</f>
        <v>#N/A</v>
      </c>
      <c r="Z1986" s="40" t="e">
        <f>VLOOKUP($B1986,期貨大額交易人未沖銷部位!$A$4:$O$499,10,FALSE)</f>
        <v>#N/A</v>
      </c>
      <c r="AA1986" s="40" t="e">
        <f>VLOOKUP($B1986,期貨大額交易人未沖銷部位!$A$4:$O$499,13,FALSE)</f>
        <v>#N/A</v>
      </c>
      <c r="AB1986" s="40" t="e">
        <f>VLOOKUP($B1986,期貨大額交易人未沖銷部位!$A$4:$O$499,14,FALSE)</f>
        <v>#N/A</v>
      </c>
      <c r="AC1986" s="40" t="e">
        <f>VLOOKUP($B1986,期貨大額交易人未沖銷部位!$A$4:$O$499,15,FALSE)</f>
        <v>#N/A</v>
      </c>
      <c r="AD1986" s="33" t="e">
        <f>VLOOKUP($B1986,三大美股走勢!$A$4:$J$495,4,FALSE)</f>
        <v>#N/A</v>
      </c>
      <c r="AE1986" s="33" t="e">
        <f>VLOOKUP($B1986,三大美股走勢!$A$4:$J$495,7,FALSE)</f>
        <v>#N/A</v>
      </c>
      <c r="AF1986" s="33" t="e">
        <f>VLOOKUP($B1986,三大美股走勢!$A$4:$J$495,10,FALSE)</f>
        <v>#N/A</v>
      </c>
    </row>
    <row r="1987" spans="2:32">
      <c r="B1987" s="32">
        <v>44766</v>
      </c>
      <c r="C1987" s="33" t="e">
        <f>VLOOKUP($B1987,大盤與近月台指!$A$4:$I$499,2,FALSE)</f>
        <v>#N/A</v>
      </c>
      <c r="D1987" s="34" t="e">
        <f>VLOOKUP($B1987,大盤與近月台指!$A$4:$I$499,3,FALSE)</f>
        <v>#N/A</v>
      </c>
      <c r="E1987" s="35" t="e">
        <f>VLOOKUP($B1987,大盤與近月台指!$A$4:$I$499,4,FALSE)</f>
        <v>#N/A</v>
      </c>
      <c r="F1987" s="33" t="e">
        <f>VLOOKUP($B1987,大盤與近月台指!$A$4:$I$499,5,FALSE)</f>
        <v>#N/A</v>
      </c>
      <c r="G1987" s="49" t="e">
        <f>VLOOKUP($B1987,三大法人買賣超!$A$4:$I$500,3,FALSE)</f>
        <v>#N/A</v>
      </c>
      <c r="H1987" s="34" t="e">
        <f>VLOOKUP($B1987,三大法人買賣超!$A$4:$I$500,5,FALSE)</f>
        <v>#N/A</v>
      </c>
      <c r="I1987" s="27" t="e">
        <f>VLOOKUP($B1987,三大法人買賣超!$A$4:$I$500,7,FALSE)</f>
        <v>#N/A</v>
      </c>
      <c r="J1987" s="27" t="e">
        <f>VLOOKUP($B1987,三大法人買賣超!$A$4:$I$500,9,FALSE)</f>
        <v>#N/A</v>
      </c>
      <c r="K1987" s="37">
        <f>新台幣匯率美元指數!B1988</f>
        <v>0</v>
      </c>
      <c r="L1987" s="38">
        <f>新台幣匯率美元指數!C1988</f>
        <v>0</v>
      </c>
      <c r="M1987" s="39">
        <f>新台幣匯率美元指數!D1988</f>
        <v>0</v>
      </c>
      <c r="N1987" s="27" t="e">
        <f>VLOOKUP($B1987,外資期貨未平倉口數!$A$4:$M$499,4,FALSE)</f>
        <v>#N/A</v>
      </c>
      <c r="O1987" s="27" t="e">
        <f>VLOOKUP($B1987,外資期貨未平倉口數!$A$4:$M$499,9,FALSE)</f>
        <v>#N/A</v>
      </c>
      <c r="P1987" s="27" t="e">
        <f>VLOOKUP($B1987,外資期貨未平倉口數!$A$4:$M$499,10,FALSE)</f>
        <v>#N/A</v>
      </c>
      <c r="Q1987" s="27" t="e">
        <f>VLOOKUP($B1987,外資期貨未平倉口數!$A$4:$M$499,11,FALSE)</f>
        <v>#N/A</v>
      </c>
      <c r="R1987" s="64" t="e">
        <f>VLOOKUP($B1987,選擇權未平倉餘額!$A$4:$I$500,6,FALSE)</f>
        <v>#N/A</v>
      </c>
      <c r="S1987" s="64" t="e">
        <f>VLOOKUP($B1987,選擇權未平倉餘額!$A$4:$I$500,7,FALSE)</f>
        <v>#N/A</v>
      </c>
      <c r="T1987" s="64" t="e">
        <f>VLOOKUP($B1987,選擇權未平倉餘額!$A$4:$I$500,8,FALSE)</f>
        <v>#N/A</v>
      </c>
      <c r="U1987" s="64" t="e">
        <f>VLOOKUP($B1987,選擇權未平倉餘額!$A$4:$I$500,9,FALSE)</f>
        <v>#N/A</v>
      </c>
      <c r="V1987" s="39" t="e">
        <f>VLOOKUP($B1987,臺指選擇權P_C_Ratios!$A$4:$C$500,3,FALSE)</f>
        <v>#N/A</v>
      </c>
      <c r="W1987" s="41" t="e">
        <f>VLOOKUP($B1987,散戶多空比!$A$6:$L$500,12,FALSE)</f>
        <v>#N/A</v>
      </c>
      <c r="X1987" s="40" t="e">
        <f>VLOOKUP($B1987,期貨大額交易人未沖銷部位!$A$4:$O$499,4,FALSE)</f>
        <v>#N/A</v>
      </c>
      <c r="Y1987" s="40" t="e">
        <f>VLOOKUP($B1987,期貨大額交易人未沖銷部位!$A$4:$O$499,7,FALSE)</f>
        <v>#N/A</v>
      </c>
      <c r="Z1987" s="40" t="e">
        <f>VLOOKUP($B1987,期貨大額交易人未沖銷部位!$A$4:$O$499,10,FALSE)</f>
        <v>#N/A</v>
      </c>
      <c r="AA1987" s="40" t="e">
        <f>VLOOKUP($B1987,期貨大額交易人未沖銷部位!$A$4:$O$499,13,FALSE)</f>
        <v>#N/A</v>
      </c>
      <c r="AB1987" s="40" t="e">
        <f>VLOOKUP($B1987,期貨大額交易人未沖銷部位!$A$4:$O$499,14,FALSE)</f>
        <v>#N/A</v>
      </c>
      <c r="AC1987" s="40" t="e">
        <f>VLOOKUP($B1987,期貨大額交易人未沖銷部位!$A$4:$O$499,15,FALSE)</f>
        <v>#N/A</v>
      </c>
      <c r="AD1987" s="33" t="e">
        <f>VLOOKUP($B1987,三大美股走勢!$A$4:$J$495,4,FALSE)</f>
        <v>#N/A</v>
      </c>
      <c r="AE1987" s="33" t="e">
        <f>VLOOKUP($B1987,三大美股走勢!$A$4:$J$495,7,FALSE)</f>
        <v>#N/A</v>
      </c>
      <c r="AF1987" s="33" t="e">
        <f>VLOOKUP($B1987,三大美股走勢!$A$4:$J$495,10,FALSE)</f>
        <v>#N/A</v>
      </c>
    </row>
    <row r="1988" spans="2:32">
      <c r="B1988" s="32">
        <v>44767</v>
      </c>
      <c r="C1988" s="33" t="e">
        <f>VLOOKUP($B1988,大盤與近月台指!$A$4:$I$499,2,FALSE)</f>
        <v>#N/A</v>
      </c>
      <c r="D1988" s="34" t="e">
        <f>VLOOKUP($B1988,大盤與近月台指!$A$4:$I$499,3,FALSE)</f>
        <v>#N/A</v>
      </c>
      <c r="E1988" s="35" t="e">
        <f>VLOOKUP($B1988,大盤與近月台指!$A$4:$I$499,4,FALSE)</f>
        <v>#N/A</v>
      </c>
      <c r="F1988" s="33" t="e">
        <f>VLOOKUP($B1988,大盤與近月台指!$A$4:$I$499,5,FALSE)</f>
        <v>#N/A</v>
      </c>
      <c r="G1988" s="49" t="e">
        <f>VLOOKUP($B1988,三大法人買賣超!$A$4:$I$500,3,FALSE)</f>
        <v>#N/A</v>
      </c>
      <c r="H1988" s="34" t="e">
        <f>VLOOKUP($B1988,三大法人買賣超!$A$4:$I$500,5,FALSE)</f>
        <v>#N/A</v>
      </c>
      <c r="I1988" s="27" t="e">
        <f>VLOOKUP($B1988,三大法人買賣超!$A$4:$I$500,7,FALSE)</f>
        <v>#N/A</v>
      </c>
      <c r="J1988" s="27" t="e">
        <f>VLOOKUP($B1988,三大法人買賣超!$A$4:$I$500,9,FALSE)</f>
        <v>#N/A</v>
      </c>
      <c r="K1988" s="37">
        <f>新台幣匯率美元指數!B1989</f>
        <v>0</v>
      </c>
      <c r="L1988" s="38">
        <f>新台幣匯率美元指數!C1989</f>
        <v>0</v>
      </c>
      <c r="M1988" s="39">
        <f>新台幣匯率美元指數!D1989</f>
        <v>0</v>
      </c>
      <c r="N1988" s="27" t="e">
        <f>VLOOKUP($B1988,外資期貨未平倉口數!$A$4:$M$499,4,FALSE)</f>
        <v>#N/A</v>
      </c>
      <c r="O1988" s="27" t="e">
        <f>VLOOKUP($B1988,外資期貨未平倉口數!$A$4:$M$499,9,FALSE)</f>
        <v>#N/A</v>
      </c>
      <c r="P1988" s="27" t="e">
        <f>VLOOKUP($B1988,外資期貨未平倉口數!$A$4:$M$499,10,FALSE)</f>
        <v>#N/A</v>
      </c>
      <c r="Q1988" s="27" t="e">
        <f>VLOOKUP($B1988,外資期貨未平倉口數!$A$4:$M$499,11,FALSE)</f>
        <v>#N/A</v>
      </c>
      <c r="R1988" s="64" t="e">
        <f>VLOOKUP($B1988,選擇權未平倉餘額!$A$4:$I$500,6,FALSE)</f>
        <v>#N/A</v>
      </c>
      <c r="S1988" s="64" t="e">
        <f>VLOOKUP($B1988,選擇權未平倉餘額!$A$4:$I$500,7,FALSE)</f>
        <v>#N/A</v>
      </c>
      <c r="T1988" s="64" t="e">
        <f>VLOOKUP($B1988,選擇權未平倉餘額!$A$4:$I$500,8,FALSE)</f>
        <v>#N/A</v>
      </c>
      <c r="U1988" s="64" t="e">
        <f>VLOOKUP($B1988,選擇權未平倉餘額!$A$4:$I$500,9,FALSE)</f>
        <v>#N/A</v>
      </c>
      <c r="V1988" s="39" t="e">
        <f>VLOOKUP($B1988,臺指選擇權P_C_Ratios!$A$4:$C$500,3,FALSE)</f>
        <v>#N/A</v>
      </c>
      <c r="W1988" s="41" t="e">
        <f>VLOOKUP($B1988,散戶多空比!$A$6:$L$500,12,FALSE)</f>
        <v>#N/A</v>
      </c>
      <c r="X1988" s="40" t="e">
        <f>VLOOKUP($B1988,期貨大額交易人未沖銷部位!$A$4:$O$499,4,FALSE)</f>
        <v>#N/A</v>
      </c>
      <c r="Y1988" s="40" t="e">
        <f>VLOOKUP($B1988,期貨大額交易人未沖銷部位!$A$4:$O$499,7,FALSE)</f>
        <v>#N/A</v>
      </c>
      <c r="Z1988" s="40" t="e">
        <f>VLOOKUP($B1988,期貨大額交易人未沖銷部位!$A$4:$O$499,10,FALSE)</f>
        <v>#N/A</v>
      </c>
      <c r="AA1988" s="40" t="e">
        <f>VLOOKUP($B1988,期貨大額交易人未沖銷部位!$A$4:$O$499,13,FALSE)</f>
        <v>#N/A</v>
      </c>
      <c r="AB1988" s="40" t="e">
        <f>VLOOKUP($B1988,期貨大額交易人未沖銷部位!$A$4:$O$499,14,FALSE)</f>
        <v>#N/A</v>
      </c>
      <c r="AC1988" s="40" t="e">
        <f>VLOOKUP($B1988,期貨大額交易人未沖銷部位!$A$4:$O$499,15,FALSE)</f>
        <v>#N/A</v>
      </c>
      <c r="AD1988" s="33" t="e">
        <f>VLOOKUP($B1988,三大美股走勢!$A$4:$J$495,4,FALSE)</f>
        <v>#N/A</v>
      </c>
      <c r="AE1988" s="33" t="e">
        <f>VLOOKUP($B1988,三大美股走勢!$A$4:$J$495,7,FALSE)</f>
        <v>#N/A</v>
      </c>
      <c r="AF1988" s="33" t="e">
        <f>VLOOKUP($B1988,三大美股走勢!$A$4:$J$495,10,FALSE)</f>
        <v>#N/A</v>
      </c>
    </row>
    <row r="1989" spans="2:32">
      <c r="B1989" s="32">
        <v>44768</v>
      </c>
      <c r="C1989" s="33" t="e">
        <f>VLOOKUP($B1989,大盤與近月台指!$A$4:$I$499,2,FALSE)</f>
        <v>#N/A</v>
      </c>
      <c r="D1989" s="34" t="e">
        <f>VLOOKUP($B1989,大盤與近月台指!$A$4:$I$499,3,FALSE)</f>
        <v>#N/A</v>
      </c>
      <c r="E1989" s="35" t="e">
        <f>VLOOKUP($B1989,大盤與近月台指!$A$4:$I$499,4,FALSE)</f>
        <v>#N/A</v>
      </c>
      <c r="F1989" s="33" t="e">
        <f>VLOOKUP($B1989,大盤與近月台指!$A$4:$I$499,5,FALSE)</f>
        <v>#N/A</v>
      </c>
      <c r="G1989" s="49" t="e">
        <f>VLOOKUP($B1989,三大法人買賣超!$A$4:$I$500,3,FALSE)</f>
        <v>#N/A</v>
      </c>
      <c r="H1989" s="34" t="e">
        <f>VLOOKUP($B1989,三大法人買賣超!$A$4:$I$500,5,FALSE)</f>
        <v>#N/A</v>
      </c>
      <c r="I1989" s="27" t="e">
        <f>VLOOKUP($B1989,三大法人買賣超!$A$4:$I$500,7,FALSE)</f>
        <v>#N/A</v>
      </c>
      <c r="J1989" s="27" t="e">
        <f>VLOOKUP($B1989,三大法人買賣超!$A$4:$I$500,9,FALSE)</f>
        <v>#N/A</v>
      </c>
      <c r="K1989" s="37">
        <f>新台幣匯率美元指數!B1990</f>
        <v>0</v>
      </c>
      <c r="L1989" s="38">
        <f>新台幣匯率美元指數!C1990</f>
        <v>0</v>
      </c>
      <c r="M1989" s="39">
        <f>新台幣匯率美元指數!D1990</f>
        <v>0</v>
      </c>
      <c r="N1989" s="27" t="e">
        <f>VLOOKUP($B1989,外資期貨未平倉口數!$A$4:$M$499,4,FALSE)</f>
        <v>#N/A</v>
      </c>
      <c r="O1989" s="27" t="e">
        <f>VLOOKUP($B1989,外資期貨未平倉口數!$A$4:$M$499,9,FALSE)</f>
        <v>#N/A</v>
      </c>
      <c r="P1989" s="27" t="e">
        <f>VLOOKUP($B1989,外資期貨未平倉口數!$A$4:$M$499,10,FALSE)</f>
        <v>#N/A</v>
      </c>
      <c r="Q1989" s="27" t="e">
        <f>VLOOKUP($B1989,外資期貨未平倉口數!$A$4:$M$499,11,FALSE)</f>
        <v>#N/A</v>
      </c>
      <c r="R1989" s="64" t="e">
        <f>VLOOKUP($B1989,選擇權未平倉餘額!$A$4:$I$500,6,FALSE)</f>
        <v>#N/A</v>
      </c>
      <c r="S1989" s="64" t="e">
        <f>VLOOKUP($B1989,選擇權未平倉餘額!$A$4:$I$500,7,FALSE)</f>
        <v>#N/A</v>
      </c>
      <c r="T1989" s="64" t="e">
        <f>VLOOKUP($B1989,選擇權未平倉餘額!$A$4:$I$500,8,FALSE)</f>
        <v>#N/A</v>
      </c>
      <c r="U1989" s="64" t="e">
        <f>VLOOKUP($B1989,選擇權未平倉餘額!$A$4:$I$500,9,FALSE)</f>
        <v>#N/A</v>
      </c>
      <c r="V1989" s="39" t="e">
        <f>VLOOKUP($B1989,臺指選擇權P_C_Ratios!$A$4:$C$500,3,FALSE)</f>
        <v>#N/A</v>
      </c>
      <c r="W1989" s="41" t="e">
        <f>VLOOKUP($B1989,散戶多空比!$A$6:$L$500,12,FALSE)</f>
        <v>#N/A</v>
      </c>
      <c r="X1989" s="40" t="e">
        <f>VLOOKUP($B1989,期貨大額交易人未沖銷部位!$A$4:$O$499,4,FALSE)</f>
        <v>#N/A</v>
      </c>
      <c r="Y1989" s="40" t="e">
        <f>VLOOKUP($B1989,期貨大額交易人未沖銷部位!$A$4:$O$499,7,FALSE)</f>
        <v>#N/A</v>
      </c>
      <c r="Z1989" s="40" t="e">
        <f>VLOOKUP($B1989,期貨大額交易人未沖銷部位!$A$4:$O$499,10,FALSE)</f>
        <v>#N/A</v>
      </c>
      <c r="AA1989" s="40" t="e">
        <f>VLOOKUP($B1989,期貨大額交易人未沖銷部位!$A$4:$O$499,13,FALSE)</f>
        <v>#N/A</v>
      </c>
      <c r="AB1989" s="40" t="e">
        <f>VLOOKUP($B1989,期貨大額交易人未沖銷部位!$A$4:$O$499,14,FALSE)</f>
        <v>#N/A</v>
      </c>
      <c r="AC1989" s="40" t="e">
        <f>VLOOKUP($B1989,期貨大額交易人未沖銷部位!$A$4:$O$499,15,FALSE)</f>
        <v>#N/A</v>
      </c>
      <c r="AD1989" s="33" t="e">
        <f>VLOOKUP($B1989,三大美股走勢!$A$4:$J$495,4,FALSE)</f>
        <v>#N/A</v>
      </c>
      <c r="AE1989" s="33" t="e">
        <f>VLOOKUP($B1989,三大美股走勢!$A$4:$J$495,7,FALSE)</f>
        <v>#N/A</v>
      </c>
      <c r="AF1989" s="33" t="e">
        <f>VLOOKUP($B1989,三大美股走勢!$A$4:$J$495,10,FALSE)</f>
        <v>#N/A</v>
      </c>
    </row>
    <row r="1990" spans="2:32">
      <c r="B1990" s="32">
        <v>44769</v>
      </c>
      <c r="C1990" s="33" t="e">
        <f>VLOOKUP($B1990,大盤與近月台指!$A$4:$I$499,2,FALSE)</f>
        <v>#N/A</v>
      </c>
      <c r="D1990" s="34" t="e">
        <f>VLOOKUP($B1990,大盤與近月台指!$A$4:$I$499,3,FALSE)</f>
        <v>#N/A</v>
      </c>
      <c r="E1990" s="35" t="e">
        <f>VLOOKUP($B1990,大盤與近月台指!$A$4:$I$499,4,FALSE)</f>
        <v>#N/A</v>
      </c>
      <c r="F1990" s="33" t="e">
        <f>VLOOKUP($B1990,大盤與近月台指!$A$4:$I$499,5,FALSE)</f>
        <v>#N/A</v>
      </c>
      <c r="G1990" s="49" t="e">
        <f>VLOOKUP($B1990,三大法人買賣超!$A$4:$I$500,3,FALSE)</f>
        <v>#N/A</v>
      </c>
      <c r="H1990" s="34" t="e">
        <f>VLOOKUP($B1990,三大法人買賣超!$A$4:$I$500,5,FALSE)</f>
        <v>#N/A</v>
      </c>
      <c r="I1990" s="27" t="e">
        <f>VLOOKUP($B1990,三大法人買賣超!$A$4:$I$500,7,FALSE)</f>
        <v>#N/A</v>
      </c>
      <c r="J1990" s="27" t="e">
        <f>VLOOKUP($B1990,三大法人買賣超!$A$4:$I$500,9,FALSE)</f>
        <v>#N/A</v>
      </c>
      <c r="K1990" s="37">
        <f>新台幣匯率美元指數!B1991</f>
        <v>0</v>
      </c>
      <c r="L1990" s="38">
        <f>新台幣匯率美元指數!C1991</f>
        <v>0</v>
      </c>
      <c r="M1990" s="39">
        <f>新台幣匯率美元指數!D1991</f>
        <v>0</v>
      </c>
      <c r="N1990" s="27" t="e">
        <f>VLOOKUP($B1990,外資期貨未平倉口數!$A$4:$M$499,4,FALSE)</f>
        <v>#N/A</v>
      </c>
      <c r="O1990" s="27" t="e">
        <f>VLOOKUP($B1990,外資期貨未平倉口數!$A$4:$M$499,9,FALSE)</f>
        <v>#N/A</v>
      </c>
      <c r="P1990" s="27" t="e">
        <f>VLOOKUP($B1990,外資期貨未平倉口數!$A$4:$M$499,10,FALSE)</f>
        <v>#N/A</v>
      </c>
      <c r="Q1990" s="27" t="e">
        <f>VLOOKUP($B1990,外資期貨未平倉口數!$A$4:$M$499,11,FALSE)</f>
        <v>#N/A</v>
      </c>
      <c r="R1990" s="64" t="e">
        <f>VLOOKUP($B1990,選擇權未平倉餘額!$A$4:$I$500,6,FALSE)</f>
        <v>#N/A</v>
      </c>
      <c r="S1990" s="64" t="e">
        <f>VLOOKUP($B1990,選擇權未平倉餘額!$A$4:$I$500,7,FALSE)</f>
        <v>#N/A</v>
      </c>
      <c r="T1990" s="64" t="e">
        <f>VLOOKUP($B1990,選擇權未平倉餘額!$A$4:$I$500,8,FALSE)</f>
        <v>#N/A</v>
      </c>
      <c r="U1990" s="64" t="e">
        <f>VLOOKUP($B1990,選擇權未平倉餘額!$A$4:$I$500,9,FALSE)</f>
        <v>#N/A</v>
      </c>
      <c r="V1990" s="39" t="e">
        <f>VLOOKUP($B1990,臺指選擇權P_C_Ratios!$A$4:$C$500,3,FALSE)</f>
        <v>#N/A</v>
      </c>
      <c r="W1990" s="41" t="e">
        <f>VLOOKUP($B1990,散戶多空比!$A$6:$L$500,12,FALSE)</f>
        <v>#N/A</v>
      </c>
      <c r="X1990" s="40" t="e">
        <f>VLOOKUP($B1990,期貨大額交易人未沖銷部位!$A$4:$O$499,4,FALSE)</f>
        <v>#N/A</v>
      </c>
      <c r="Y1990" s="40" t="e">
        <f>VLOOKUP($B1990,期貨大額交易人未沖銷部位!$A$4:$O$499,7,FALSE)</f>
        <v>#N/A</v>
      </c>
      <c r="Z1990" s="40" t="e">
        <f>VLOOKUP($B1990,期貨大額交易人未沖銷部位!$A$4:$O$499,10,FALSE)</f>
        <v>#N/A</v>
      </c>
      <c r="AA1990" s="40" t="e">
        <f>VLOOKUP($B1990,期貨大額交易人未沖銷部位!$A$4:$O$499,13,FALSE)</f>
        <v>#N/A</v>
      </c>
      <c r="AB1990" s="40" t="e">
        <f>VLOOKUP($B1990,期貨大額交易人未沖銷部位!$A$4:$O$499,14,FALSE)</f>
        <v>#N/A</v>
      </c>
      <c r="AC1990" s="40" t="e">
        <f>VLOOKUP($B1990,期貨大額交易人未沖銷部位!$A$4:$O$499,15,FALSE)</f>
        <v>#N/A</v>
      </c>
      <c r="AD1990" s="33" t="e">
        <f>VLOOKUP($B1990,三大美股走勢!$A$4:$J$495,4,FALSE)</f>
        <v>#N/A</v>
      </c>
      <c r="AE1990" s="33" t="e">
        <f>VLOOKUP($B1990,三大美股走勢!$A$4:$J$495,7,FALSE)</f>
        <v>#N/A</v>
      </c>
      <c r="AF1990" s="33" t="e">
        <f>VLOOKUP($B1990,三大美股走勢!$A$4:$J$495,10,FALSE)</f>
        <v>#N/A</v>
      </c>
    </row>
    <row r="1991" spans="2:32">
      <c r="B1991" s="32">
        <v>44770</v>
      </c>
      <c r="C1991" s="33" t="e">
        <f>VLOOKUP($B1991,大盤與近月台指!$A$4:$I$499,2,FALSE)</f>
        <v>#N/A</v>
      </c>
      <c r="D1991" s="34" t="e">
        <f>VLOOKUP($B1991,大盤與近月台指!$A$4:$I$499,3,FALSE)</f>
        <v>#N/A</v>
      </c>
      <c r="E1991" s="35" t="e">
        <f>VLOOKUP($B1991,大盤與近月台指!$A$4:$I$499,4,FALSE)</f>
        <v>#N/A</v>
      </c>
      <c r="F1991" s="33" t="e">
        <f>VLOOKUP($B1991,大盤與近月台指!$A$4:$I$499,5,FALSE)</f>
        <v>#N/A</v>
      </c>
      <c r="G1991" s="49" t="e">
        <f>VLOOKUP($B1991,三大法人買賣超!$A$4:$I$500,3,FALSE)</f>
        <v>#N/A</v>
      </c>
      <c r="H1991" s="34" t="e">
        <f>VLOOKUP($B1991,三大法人買賣超!$A$4:$I$500,5,FALSE)</f>
        <v>#N/A</v>
      </c>
      <c r="I1991" s="27" t="e">
        <f>VLOOKUP($B1991,三大法人買賣超!$A$4:$I$500,7,FALSE)</f>
        <v>#N/A</v>
      </c>
      <c r="J1991" s="27" t="e">
        <f>VLOOKUP($B1991,三大法人買賣超!$A$4:$I$500,9,FALSE)</f>
        <v>#N/A</v>
      </c>
      <c r="K1991" s="37">
        <f>新台幣匯率美元指數!B1992</f>
        <v>0</v>
      </c>
      <c r="L1991" s="38">
        <f>新台幣匯率美元指數!C1992</f>
        <v>0</v>
      </c>
      <c r="M1991" s="39">
        <f>新台幣匯率美元指數!D1992</f>
        <v>0</v>
      </c>
      <c r="N1991" s="27" t="e">
        <f>VLOOKUP($B1991,外資期貨未平倉口數!$A$4:$M$499,4,FALSE)</f>
        <v>#N/A</v>
      </c>
      <c r="O1991" s="27" t="e">
        <f>VLOOKUP($B1991,外資期貨未平倉口數!$A$4:$M$499,9,FALSE)</f>
        <v>#N/A</v>
      </c>
      <c r="P1991" s="27" t="e">
        <f>VLOOKUP($B1991,外資期貨未平倉口數!$A$4:$M$499,10,FALSE)</f>
        <v>#N/A</v>
      </c>
      <c r="Q1991" s="27" t="e">
        <f>VLOOKUP($B1991,外資期貨未平倉口數!$A$4:$M$499,11,FALSE)</f>
        <v>#N/A</v>
      </c>
      <c r="R1991" s="64" t="e">
        <f>VLOOKUP($B1991,選擇權未平倉餘額!$A$4:$I$500,6,FALSE)</f>
        <v>#N/A</v>
      </c>
      <c r="S1991" s="64" t="e">
        <f>VLOOKUP($B1991,選擇權未平倉餘額!$A$4:$I$500,7,FALSE)</f>
        <v>#N/A</v>
      </c>
      <c r="T1991" s="64" t="e">
        <f>VLOOKUP($B1991,選擇權未平倉餘額!$A$4:$I$500,8,FALSE)</f>
        <v>#N/A</v>
      </c>
      <c r="U1991" s="64" t="e">
        <f>VLOOKUP($B1991,選擇權未平倉餘額!$A$4:$I$500,9,FALSE)</f>
        <v>#N/A</v>
      </c>
      <c r="V1991" s="39" t="e">
        <f>VLOOKUP($B1991,臺指選擇權P_C_Ratios!$A$4:$C$500,3,FALSE)</f>
        <v>#N/A</v>
      </c>
      <c r="W1991" s="41" t="e">
        <f>VLOOKUP($B1991,散戶多空比!$A$6:$L$500,12,FALSE)</f>
        <v>#N/A</v>
      </c>
      <c r="X1991" s="40" t="e">
        <f>VLOOKUP($B1991,期貨大額交易人未沖銷部位!$A$4:$O$499,4,FALSE)</f>
        <v>#N/A</v>
      </c>
      <c r="Y1991" s="40" t="e">
        <f>VLOOKUP($B1991,期貨大額交易人未沖銷部位!$A$4:$O$499,7,FALSE)</f>
        <v>#N/A</v>
      </c>
      <c r="Z1991" s="40" t="e">
        <f>VLOOKUP($B1991,期貨大額交易人未沖銷部位!$A$4:$O$499,10,FALSE)</f>
        <v>#N/A</v>
      </c>
      <c r="AA1991" s="40" t="e">
        <f>VLOOKUP($B1991,期貨大額交易人未沖銷部位!$A$4:$O$499,13,FALSE)</f>
        <v>#N/A</v>
      </c>
      <c r="AB1991" s="40" t="e">
        <f>VLOOKUP($B1991,期貨大額交易人未沖銷部位!$A$4:$O$499,14,FALSE)</f>
        <v>#N/A</v>
      </c>
      <c r="AC1991" s="40" t="e">
        <f>VLOOKUP($B1991,期貨大額交易人未沖銷部位!$A$4:$O$499,15,FALSE)</f>
        <v>#N/A</v>
      </c>
      <c r="AD1991" s="33" t="e">
        <f>VLOOKUP($B1991,三大美股走勢!$A$4:$J$495,4,FALSE)</f>
        <v>#N/A</v>
      </c>
      <c r="AE1991" s="33" t="e">
        <f>VLOOKUP($B1991,三大美股走勢!$A$4:$J$495,7,FALSE)</f>
        <v>#N/A</v>
      </c>
      <c r="AF1991" s="33" t="e">
        <f>VLOOKUP($B1991,三大美股走勢!$A$4:$J$495,10,FALSE)</f>
        <v>#N/A</v>
      </c>
    </row>
    <row r="1992" spans="2:32">
      <c r="B1992" s="32">
        <v>44771</v>
      </c>
      <c r="C1992" s="33" t="e">
        <f>VLOOKUP($B1992,大盤與近月台指!$A$4:$I$499,2,FALSE)</f>
        <v>#N/A</v>
      </c>
      <c r="D1992" s="34" t="e">
        <f>VLOOKUP($B1992,大盤與近月台指!$A$4:$I$499,3,FALSE)</f>
        <v>#N/A</v>
      </c>
      <c r="E1992" s="35" t="e">
        <f>VLOOKUP($B1992,大盤與近月台指!$A$4:$I$499,4,FALSE)</f>
        <v>#N/A</v>
      </c>
      <c r="F1992" s="33" t="e">
        <f>VLOOKUP($B1992,大盤與近月台指!$A$4:$I$499,5,FALSE)</f>
        <v>#N/A</v>
      </c>
      <c r="G1992" s="49" t="e">
        <f>VLOOKUP($B1992,三大法人買賣超!$A$4:$I$500,3,FALSE)</f>
        <v>#N/A</v>
      </c>
      <c r="H1992" s="34" t="e">
        <f>VLOOKUP($B1992,三大法人買賣超!$A$4:$I$500,5,FALSE)</f>
        <v>#N/A</v>
      </c>
      <c r="I1992" s="27" t="e">
        <f>VLOOKUP($B1992,三大法人買賣超!$A$4:$I$500,7,FALSE)</f>
        <v>#N/A</v>
      </c>
      <c r="J1992" s="27" t="e">
        <f>VLOOKUP($B1992,三大法人買賣超!$A$4:$I$500,9,FALSE)</f>
        <v>#N/A</v>
      </c>
      <c r="K1992" s="37">
        <f>新台幣匯率美元指數!B1993</f>
        <v>0</v>
      </c>
      <c r="L1992" s="38">
        <f>新台幣匯率美元指數!C1993</f>
        <v>0</v>
      </c>
      <c r="M1992" s="39">
        <f>新台幣匯率美元指數!D1993</f>
        <v>0</v>
      </c>
      <c r="N1992" s="27" t="e">
        <f>VLOOKUP($B1992,外資期貨未平倉口數!$A$4:$M$499,4,FALSE)</f>
        <v>#N/A</v>
      </c>
      <c r="O1992" s="27" t="e">
        <f>VLOOKUP($B1992,外資期貨未平倉口數!$A$4:$M$499,9,FALSE)</f>
        <v>#N/A</v>
      </c>
      <c r="P1992" s="27" t="e">
        <f>VLOOKUP($B1992,外資期貨未平倉口數!$A$4:$M$499,10,FALSE)</f>
        <v>#N/A</v>
      </c>
      <c r="Q1992" s="27" t="e">
        <f>VLOOKUP($B1992,外資期貨未平倉口數!$A$4:$M$499,11,FALSE)</f>
        <v>#N/A</v>
      </c>
      <c r="R1992" s="64" t="e">
        <f>VLOOKUP($B1992,選擇權未平倉餘額!$A$4:$I$500,6,FALSE)</f>
        <v>#N/A</v>
      </c>
      <c r="S1992" s="64" t="e">
        <f>VLOOKUP($B1992,選擇權未平倉餘額!$A$4:$I$500,7,FALSE)</f>
        <v>#N/A</v>
      </c>
      <c r="T1992" s="64" t="e">
        <f>VLOOKUP($B1992,選擇權未平倉餘額!$A$4:$I$500,8,FALSE)</f>
        <v>#N/A</v>
      </c>
      <c r="U1992" s="64" t="e">
        <f>VLOOKUP($B1992,選擇權未平倉餘額!$A$4:$I$500,9,FALSE)</f>
        <v>#N/A</v>
      </c>
      <c r="V1992" s="39" t="e">
        <f>VLOOKUP($B1992,臺指選擇權P_C_Ratios!$A$4:$C$500,3,FALSE)</f>
        <v>#N/A</v>
      </c>
      <c r="W1992" s="41" t="e">
        <f>VLOOKUP($B1992,散戶多空比!$A$6:$L$500,12,FALSE)</f>
        <v>#N/A</v>
      </c>
      <c r="X1992" s="40" t="e">
        <f>VLOOKUP($B1992,期貨大額交易人未沖銷部位!$A$4:$O$499,4,FALSE)</f>
        <v>#N/A</v>
      </c>
      <c r="Y1992" s="40" t="e">
        <f>VLOOKUP($B1992,期貨大額交易人未沖銷部位!$A$4:$O$499,7,FALSE)</f>
        <v>#N/A</v>
      </c>
      <c r="Z1992" s="40" t="e">
        <f>VLOOKUP($B1992,期貨大額交易人未沖銷部位!$A$4:$O$499,10,FALSE)</f>
        <v>#N/A</v>
      </c>
      <c r="AA1992" s="40" t="e">
        <f>VLOOKUP($B1992,期貨大額交易人未沖銷部位!$A$4:$O$499,13,FALSE)</f>
        <v>#N/A</v>
      </c>
      <c r="AB1992" s="40" t="e">
        <f>VLOOKUP($B1992,期貨大額交易人未沖銷部位!$A$4:$O$499,14,FALSE)</f>
        <v>#N/A</v>
      </c>
      <c r="AC1992" s="40" t="e">
        <f>VLOOKUP($B1992,期貨大額交易人未沖銷部位!$A$4:$O$499,15,FALSE)</f>
        <v>#N/A</v>
      </c>
      <c r="AD1992" s="33" t="e">
        <f>VLOOKUP($B1992,三大美股走勢!$A$4:$J$495,4,FALSE)</f>
        <v>#N/A</v>
      </c>
      <c r="AE1992" s="33" t="e">
        <f>VLOOKUP($B1992,三大美股走勢!$A$4:$J$495,7,FALSE)</f>
        <v>#N/A</v>
      </c>
      <c r="AF1992" s="33" t="e">
        <f>VLOOKUP($B1992,三大美股走勢!$A$4:$J$495,10,FALSE)</f>
        <v>#N/A</v>
      </c>
    </row>
    <row r="1993" spans="2:32">
      <c r="B1993" s="32">
        <v>44772</v>
      </c>
      <c r="C1993" s="33" t="e">
        <f>VLOOKUP($B1993,大盤與近月台指!$A$4:$I$499,2,FALSE)</f>
        <v>#N/A</v>
      </c>
      <c r="D1993" s="34" t="e">
        <f>VLOOKUP($B1993,大盤與近月台指!$A$4:$I$499,3,FALSE)</f>
        <v>#N/A</v>
      </c>
      <c r="E1993" s="35" t="e">
        <f>VLOOKUP($B1993,大盤與近月台指!$A$4:$I$499,4,FALSE)</f>
        <v>#N/A</v>
      </c>
      <c r="F1993" s="33" t="e">
        <f>VLOOKUP($B1993,大盤與近月台指!$A$4:$I$499,5,FALSE)</f>
        <v>#N/A</v>
      </c>
      <c r="G1993" s="49" t="e">
        <f>VLOOKUP($B1993,三大法人買賣超!$A$4:$I$500,3,FALSE)</f>
        <v>#N/A</v>
      </c>
      <c r="H1993" s="34" t="e">
        <f>VLOOKUP($B1993,三大法人買賣超!$A$4:$I$500,5,FALSE)</f>
        <v>#N/A</v>
      </c>
      <c r="I1993" s="27" t="e">
        <f>VLOOKUP($B1993,三大法人買賣超!$A$4:$I$500,7,FALSE)</f>
        <v>#N/A</v>
      </c>
      <c r="J1993" s="27" t="e">
        <f>VLOOKUP($B1993,三大法人買賣超!$A$4:$I$500,9,FALSE)</f>
        <v>#N/A</v>
      </c>
      <c r="K1993" s="37">
        <f>新台幣匯率美元指數!B1994</f>
        <v>0</v>
      </c>
      <c r="L1993" s="38">
        <f>新台幣匯率美元指數!C1994</f>
        <v>0</v>
      </c>
      <c r="M1993" s="39">
        <f>新台幣匯率美元指數!D1994</f>
        <v>0</v>
      </c>
      <c r="N1993" s="27" t="e">
        <f>VLOOKUP($B1993,外資期貨未平倉口數!$A$4:$M$499,4,FALSE)</f>
        <v>#N/A</v>
      </c>
      <c r="O1993" s="27" t="e">
        <f>VLOOKUP($B1993,外資期貨未平倉口數!$A$4:$M$499,9,FALSE)</f>
        <v>#N/A</v>
      </c>
      <c r="P1993" s="27" t="e">
        <f>VLOOKUP($B1993,外資期貨未平倉口數!$A$4:$M$499,10,FALSE)</f>
        <v>#N/A</v>
      </c>
      <c r="Q1993" s="27" t="e">
        <f>VLOOKUP($B1993,外資期貨未平倉口數!$A$4:$M$499,11,FALSE)</f>
        <v>#N/A</v>
      </c>
      <c r="R1993" s="64" t="e">
        <f>VLOOKUP($B1993,選擇權未平倉餘額!$A$4:$I$500,6,FALSE)</f>
        <v>#N/A</v>
      </c>
      <c r="S1993" s="64" t="e">
        <f>VLOOKUP($B1993,選擇權未平倉餘額!$A$4:$I$500,7,FALSE)</f>
        <v>#N/A</v>
      </c>
      <c r="T1993" s="64" t="e">
        <f>VLOOKUP($B1993,選擇權未平倉餘額!$A$4:$I$500,8,FALSE)</f>
        <v>#N/A</v>
      </c>
      <c r="U1993" s="64" t="e">
        <f>VLOOKUP($B1993,選擇權未平倉餘額!$A$4:$I$500,9,FALSE)</f>
        <v>#N/A</v>
      </c>
      <c r="V1993" s="39" t="e">
        <f>VLOOKUP($B1993,臺指選擇權P_C_Ratios!$A$4:$C$500,3,FALSE)</f>
        <v>#N/A</v>
      </c>
      <c r="W1993" s="41" t="e">
        <f>VLOOKUP($B1993,散戶多空比!$A$6:$L$500,12,FALSE)</f>
        <v>#N/A</v>
      </c>
      <c r="X1993" s="40" t="e">
        <f>VLOOKUP($B1993,期貨大額交易人未沖銷部位!$A$4:$O$499,4,FALSE)</f>
        <v>#N/A</v>
      </c>
      <c r="Y1993" s="40" t="e">
        <f>VLOOKUP($B1993,期貨大額交易人未沖銷部位!$A$4:$O$499,7,FALSE)</f>
        <v>#N/A</v>
      </c>
      <c r="Z1993" s="40" t="e">
        <f>VLOOKUP($B1993,期貨大額交易人未沖銷部位!$A$4:$O$499,10,FALSE)</f>
        <v>#N/A</v>
      </c>
      <c r="AA1993" s="40" t="e">
        <f>VLOOKUP($B1993,期貨大額交易人未沖銷部位!$A$4:$O$499,13,FALSE)</f>
        <v>#N/A</v>
      </c>
      <c r="AB1993" s="40" t="e">
        <f>VLOOKUP($B1993,期貨大額交易人未沖銷部位!$A$4:$O$499,14,FALSE)</f>
        <v>#N/A</v>
      </c>
      <c r="AC1993" s="40" t="e">
        <f>VLOOKUP($B1993,期貨大額交易人未沖銷部位!$A$4:$O$499,15,FALSE)</f>
        <v>#N/A</v>
      </c>
      <c r="AD1993" s="33" t="e">
        <f>VLOOKUP($B1993,三大美股走勢!$A$4:$J$495,4,FALSE)</f>
        <v>#N/A</v>
      </c>
      <c r="AE1993" s="33" t="e">
        <f>VLOOKUP($B1993,三大美股走勢!$A$4:$J$495,7,FALSE)</f>
        <v>#N/A</v>
      </c>
      <c r="AF1993" s="33" t="e">
        <f>VLOOKUP($B1993,三大美股走勢!$A$4:$J$495,10,FALSE)</f>
        <v>#N/A</v>
      </c>
    </row>
    <row r="1994" spans="2:32">
      <c r="B1994" s="32">
        <v>44773</v>
      </c>
      <c r="C1994" s="33" t="e">
        <f>VLOOKUP($B1994,大盤與近月台指!$A$4:$I$499,2,FALSE)</f>
        <v>#N/A</v>
      </c>
      <c r="D1994" s="34" t="e">
        <f>VLOOKUP($B1994,大盤與近月台指!$A$4:$I$499,3,FALSE)</f>
        <v>#N/A</v>
      </c>
      <c r="E1994" s="35" t="e">
        <f>VLOOKUP($B1994,大盤與近月台指!$A$4:$I$499,4,FALSE)</f>
        <v>#N/A</v>
      </c>
      <c r="F1994" s="33" t="e">
        <f>VLOOKUP($B1994,大盤與近月台指!$A$4:$I$499,5,FALSE)</f>
        <v>#N/A</v>
      </c>
      <c r="G1994" s="49" t="e">
        <f>VLOOKUP($B1994,三大法人買賣超!$A$4:$I$500,3,FALSE)</f>
        <v>#N/A</v>
      </c>
      <c r="H1994" s="34" t="e">
        <f>VLOOKUP($B1994,三大法人買賣超!$A$4:$I$500,5,FALSE)</f>
        <v>#N/A</v>
      </c>
      <c r="I1994" s="27" t="e">
        <f>VLOOKUP($B1994,三大法人買賣超!$A$4:$I$500,7,FALSE)</f>
        <v>#N/A</v>
      </c>
      <c r="J1994" s="27" t="e">
        <f>VLOOKUP($B1994,三大法人買賣超!$A$4:$I$500,9,FALSE)</f>
        <v>#N/A</v>
      </c>
      <c r="K1994" s="37">
        <f>新台幣匯率美元指數!B1995</f>
        <v>0</v>
      </c>
      <c r="L1994" s="38">
        <f>新台幣匯率美元指數!C1995</f>
        <v>0</v>
      </c>
      <c r="M1994" s="39">
        <f>新台幣匯率美元指數!D1995</f>
        <v>0</v>
      </c>
      <c r="N1994" s="27" t="e">
        <f>VLOOKUP($B1994,外資期貨未平倉口數!$A$4:$M$499,4,FALSE)</f>
        <v>#N/A</v>
      </c>
      <c r="O1994" s="27" t="e">
        <f>VLOOKUP($B1994,外資期貨未平倉口數!$A$4:$M$499,9,FALSE)</f>
        <v>#N/A</v>
      </c>
      <c r="P1994" s="27" t="e">
        <f>VLOOKUP($B1994,外資期貨未平倉口數!$A$4:$M$499,10,FALSE)</f>
        <v>#N/A</v>
      </c>
      <c r="Q1994" s="27" t="e">
        <f>VLOOKUP($B1994,外資期貨未平倉口數!$A$4:$M$499,11,FALSE)</f>
        <v>#N/A</v>
      </c>
      <c r="R1994" s="64" t="e">
        <f>VLOOKUP($B1994,選擇權未平倉餘額!$A$4:$I$500,6,FALSE)</f>
        <v>#N/A</v>
      </c>
      <c r="S1994" s="64" t="e">
        <f>VLOOKUP($B1994,選擇權未平倉餘額!$A$4:$I$500,7,FALSE)</f>
        <v>#N/A</v>
      </c>
      <c r="T1994" s="64" t="e">
        <f>VLOOKUP($B1994,選擇權未平倉餘額!$A$4:$I$500,8,FALSE)</f>
        <v>#N/A</v>
      </c>
      <c r="U1994" s="64" t="e">
        <f>VLOOKUP($B1994,選擇權未平倉餘額!$A$4:$I$500,9,FALSE)</f>
        <v>#N/A</v>
      </c>
      <c r="V1994" s="39" t="e">
        <f>VLOOKUP($B1994,臺指選擇權P_C_Ratios!$A$4:$C$500,3,FALSE)</f>
        <v>#N/A</v>
      </c>
      <c r="W1994" s="41" t="e">
        <f>VLOOKUP($B1994,散戶多空比!$A$6:$L$500,12,FALSE)</f>
        <v>#N/A</v>
      </c>
      <c r="X1994" s="40" t="e">
        <f>VLOOKUP($B1994,期貨大額交易人未沖銷部位!$A$4:$O$499,4,FALSE)</f>
        <v>#N/A</v>
      </c>
      <c r="Y1994" s="40" t="e">
        <f>VLOOKUP($B1994,期貨大額交易人未沖銷部位!$A$4:$O$499,7,FALSE)</f>
        <v>#N/A</v>
      </c>
      <c r="Z1994" s="40" t="e">
        <f>VLOOKUP($B1994,期貨大額交易人未沖銷部位!$A$4:$O$499,10,FALSE)</f>
        <v>#N/A</v>
      </c>
      <c r="AA1994" s="40" t="e">
        <f>VLOOKUP($B1994,期貨大額交易人未沖銷部位!$A$4:$O$499,13,FALSE)</f>
        <v>#N/A</v>
      </c>
      <c r="AB1994" s="40" t="e">
        <f>VLOOKUP($B1994,期貨大額交易人未沖銷部位!$A$4:$O$499,14,FALSE)</f>
        <v>#N/A</v>
      </c>
      <c r="AC1994" s="40" t="e">
        <f>VLOOKUP($B1994,期貨大額交易人未沖銷部位!$A$4:$O$499,15,FALSE)</f>
        <v>#N/A</v>
      </c>
      <c r="AD1994" s="33" t="e">
        <f>VLOOKUP($B1994,三大美股走勢!$A$4:$J$495,4,FALSE)</f>
        <v>#N/A</v>
      </c>
      <c r="AE1994" s="33" t="e">
        <f>VLOOKUP($B1994,三大美股走勢!$A$4:$J$495,7,FALSE)</f>
        <v>#N/A</v>
      </c>
      <c r="AF1994" s="33" t="e">
        <f>VLOOKUP($B1994,三大美股走勢!$A$4:$J$495,10,FALSE)</f>
        <v>#N/A</v>
      </c>
    </row>
    <row r="1995" spans="2:32">
      <c r="B1995" s="32">
        <v>44774</v>
      </c>
      <c r="C1995" s="33" t="e">
        <f>VLOOKUP($B1995,大盤與近月台指!$A$4:$I$499,2,FALSE)</f>
        <v>#N/A</v>
      </c>
      <c r="D1995" s="34" t="e">
        <f>VLOOKUP($B1995,大盤與近月台指!$A$4:$I$499,3,FALSE)</f>
        <v>#N/A</v>
      </c>
      <c r="E1995" s="35" t="e">
        <f>VLOOKUP($B1995,大盤與近月台指!$A$4:$I$499,4,FALSE)</f>
        <v>#N/A</v>
      </c>
      <c r="F1995" s="33" t="e">
        <f>VLOOKUP($B1995,大盤與近月台指!$A$4:$I$499,5,FALSE)</f>
        <v>#N/A</v>
      </c>
      <c r="G1995" s="49" t="e">
        <f>VLOOKUP($B1995,三大法人買賣超!$A$4:$I$500,3,FALSE)</f>
        <v>#N/A</v>
      </c>
      <c r="H1995" s="34" t="e">
        <f>VLOOKUP($B1995,三大法人買賣超!$A$4:$I$500,5,FALSE)</f>
        <v>#N/A</v>
      </c>
      <c r="I1995" s="27" t="e">
        <f>VLOOKUP($B1995,三大法人買賣超!$A$4:$I$500,7,FALSE)</f>
        <v>#N/A</v>
      </c>
      <c r="J1995" s="27" t="e">
        <f>VLOOKUP($B1995,三大法人買賣超!$A$4:$I$500,9,FALSE)</f>
        <v>#N/A</v>
      </c>
      <c r="K1995" s="37">
        <f>新台幣匯率美元指數!B1996</f>
        <v>0</v>
      </c>
      <c r="L1995" s="38">
        <f>新台幣匯率美元指數!C1996</f>
        <v>0</v>
      </c>
      <c r="M1995" s="39">
        <f>新台幣匯率美元指數!D1996</f>
        <v>0</v>
      </c>
      <c r="N1995" s="27" t="e">
        <f>VLOOKUP($B1995,外資期貨未平倉口數!$A$4:$M$499,4,FALSE)</f>
        <v>#N/A</v>
      </c>
      <c r="O1995" s="27" t="e">
        <f>VLOOKUP($B1995,外資期貨未平倉口數!$A$4:$M$499,9,FALSE)</f>
        <v>#N/A</v>
      </c>
      <c r="P1995" s="27" t="e">
        <f>VLOOKUP($B1995,外資期貨未平倉口數!$A$4:$M$499,10,FALSE)</f>
        <v>#N/A</v>
      </c>
      <c r="Q1995" s="27" t="e">
        <f>VLOOKUP($B1995,外資期貨未平倉口數!$A$4:$M$499,11,FALSE)</f>
        <v>#N/A</v>
      </c>
      <c r="R1995" s="64" t="e">
        <f>VLOOKUP($B1995,選擇權未平倉餘額!$A$4:$I$500,6,FALSE)</f>
        <v>#N/A</v>
      </c>
      <c r="S1995" s="64" t="e">
        <f>VLOOKUP($B1995,選擇權未平倉餘額!$A$4:$I$500,7,FALSE)</f>
        <v>#N/A</v>
      </c>
      <c r="T1995" s="64" t="e">
        <f>VLOOKUP($B1995,選擇權未平倉餘額!$A$4:$I$500,8,FALSE)</f>
        <v>#N/A</v>
      </c>
      <c r="U1995" s="64" t="e">
        <f>VLOOKUP($B1995,選擇權未平倉餘額!$A$4:$I$500,9,FALSE)</f>
        <v>#N/A</v>
      </c>
      <c r="V1995" s="39" t="e">
        <f>VLOOKUP($B1995,臺指選擇權P_C_Ratios!$A$4:$C$500,3,FALSE)</f>
        <v>#N/A</v>
      </c>
      <c r="W1995" s="41" t="e">
        <f>VLOOKUP($B1995,散戶多空比!$A$6:$L$500,12,FALSE)</f>
        <v>#N/A</v>
      </c>
      <c r="X1995" s="40" t="e">
        <f>VLOOKUP($B1995,期貨大額交易人未沖銷部位!$A$4:$O$499,4,FALSE)</f>
        <v>#N/A</v>
      </c>
      <c r="Y1995" s="40" t="e">
        <f>VLOOKUP($B1995,期貨大額交易人未沖銷部位!$A$4:$O$499,7,FALSE)</f>
        <v>#N/A</v>
      </c>
      <c r="Z1995" s="40" t="e">
        <f>VLOOKUP($B1995,期貨大額交易人未沖銷部位!$A$4:$O$499,10,FALSE)</f>
        <v>#N/A</v>
      </c>
      <c r="AA1995" s="40" t="e">
        <f>VLOOKUP($B1995,期貨大額交易人未沖銷部位!$A$4:$O$499,13,FALSE)</f>
        <v>#N/A</v>
      </c>
      <c r="AB1995" s="40" t="e">
        <f>VLOOKUP($B1995,期貨大額交易人未沖銷部位!$A$4:$O$499,14,FALSE)</f>
        <v>#N/A</v>
      </c>
      <c r="AC1995" s="40" t="e">
        <f>VLOOKUP($B1995,期貨大額交易人未沖銷部位!$A$4:$O$499,15,FALSE)</f>
        <v>#N/A</v>
      </c>
      <c r="AD1995" s="33" t="e">
        <f>VLOOKUP($B1995,三大美股走勢!$A$4:$J$495,4,FALSE)</f>
        <v>#N/A</v>
      </c>
      <c r="AE1995" s="33" t="e">
        <f>VLOOKUP($B1995,三大美股走勢!$A$4:$J$495,7,FALSE)</f>
        <v>#N/A</v>
      </c>
      <c r="AF1995" s="33" t="e">
        <f>VLOOKUP($B1995,三大美股走勢!$A$4:$J$495,10,FALSE)</f>
        <v>#N/A</v>
      </c>
    </row>
    <row r="1996" spans="2:32">
      <c r="B1996" s="32">
        <v>44775</v>
      </c>
      <c r="C1996" s="33" t="e">
        <f>VLOOKUP($B1996,大盤與近月台指!$A$4:$I$499,2,FALSE)</f>
        <v>#N/A</v>
      </c>
      <c r="D1996" s="34" t="e">
        <f>VLOOKUP($B1996,大盤與近月台指!$A$4:$I$499,3,FALSE)</f>
        <v>#N/A</v>
      </c>
      <c r="E1996" s="35" t="e">
        <f>VLOOKUP($B1996,大盤與近月台指!$A$4:$I$499,4,FALSE)</f>
        <v>#N/A</v>
      </c>
      <c r="F1996" s="33" t="e">
        <f>VLOOKUP($B1996,大盤與近月台指!$A$4:$I$499,5,FALSE)</f>
        <v>#N/A</v>
      </c>
      <c r="G1996" s="49" t="e">
        <f>VLOOKUP($B1996,三大法人買賣超!$A$4:$I$500,3,FALSE)</f>
        <v>#N/A</v>
      </c>
      <c r="H1996" s="34" t="e">
        <f>VLOOKUP($B1996,三大法人買賣超!$A$4:$I$500,5,FALSE)</f>
        <v>#N/A</v>
      </c>
      <c r="I1996" s="27" t="e">
        <f>VLOOKUP($B1996,三大法人買賣超!$A$4:$I$500,7,FALSE)</f>
        <v>#N/A</v>
      </c>
      <c r="J1996" s="27" t="e">
        <f>VLOOKUP($B1996,三大法人買賣超!$A$4:$I$500,9,FALSE)</f>
        <v>#N/A</v>
      </c>
      <c r="K1996" s="37">
        <f>新台幣匯率美元指數!B1997</f>
        <v>0</v>
      </c>
      <c r="L1996" s="38">
        <f>新台幣匯率美元指數!C1997</f>
        <v>0</v>
      </c>
      <c r="M1996" s="39">
        <f>新台幣匯率美元指數!D1997</f>
        <v>0</v>
      </c>
      <c r="N1996" s="27" t="e">
        <f>VLOOKUP($B1996,外資期貨未平倉口數!$A$4:$M$499,4,FALSE)</f>
        <v>#N/A</v>
      </c>
      <c r="O1996" s="27" t="e">
        <f>VLOOKUP($B1996,外資期貨未平倉口數!$A$4:$M$499,9,FALSE)</f>
        <v>#N/A</v>
      </c>
      <c r="P1996" s="27" t="e">
        <f>VLOOKUP($B1996,外資期貨未平倉口數!$A$4:$M$499,10,FALSE)</f>
        <v>#N/A</v>
      </c>
      <c r="Q1996" s="27" t="e">
        <f>VLOOKUP($B1996,外資期貨未平倉口數!$A$4:$M$499,11,FALSE)</f>
        <v>#N/A</v>
      </c>
      <c r="R1996" s="64" t="e">
        <f>VLOOKUP($B1996,選擇權未平倉餘額!$A$4:$I$500,6,FALSE)</f>
        <v>#N/A</v>
      </c>
      <c r="S1996" s="64" t="e">
        <f>VLOOKUP($B1996,選擇權未平倉餘額!$A$4:$I$500,7,FALSE)</f>
        <v>#N/A</v>
      </c>
      <c r="T1996" s="64" t="e">
        <f>VLOOKUP($B1996,選擇權未平倉餘額!$A$4:$I$500,8,FALSE)</f>
        <v>#N/A</v>
      </c>
      <c r="U1996" s="64" t="e">
        <f>VLOOKUP($B1996,選擇權未平倉餘額!$A$4:$I$500,9,FALSE)</f>
        <v>#N/A</v>
      </c>
      <c r="V1996" s="39" t="e">
        <f>VLOOKUP($B1996,臺指選擇權P_C_Ratios!$A$4:$C$500,3,FALSE)</f>
        <v>#N/A</v>
      </c>
      <c r="W1996" s="41" t="e">
        <f>VLOOKUP($B1996,散戶多空比!$A$6:$L$500,12,FALSE)</f>
        <v>#N/A</v>
      </c>
      <c r="X1996" s="40" t="e">
        <f>VLOOKUP($B1996,期貨大額交易人未沖銷部位!$A$4:$O$499,4,FALSE)</f>
        <v>#N/A</v>
      </c>
      <c r="Y1996" s="40" t="e">
        <f>VLOOKUP($B1996,期貨大額交易人未沖銷部位!$A$4:$O$499,7,FALSE)</f>
        <v>#N/A</v>
      </c>
      <c r="Z1996" s="40" t="e">
        <f>VLOOKUP($B1996,期貨大額交易人未沖銷部位!$A$4:$O$499,10,FALSE)</f>
        <v>#N/A</v>
      </c>
      <c r="AA1996" s="40" t="e">
        <f>VLOOKUP($B1996,期貨大額交易人未沖銷部位!$A$4:$O$499,13,FALSE)</f>
        <v>#N/A</v>
      </c>
      <c r="AB1996" s="40" t="e">
        <f>VLOOKUP($B1996,期貨大額交易人未沖銷部位!$A$4:$O$499,14,FALSE)</f>
        <v>#N/A</v>
      </c>
      <c r="AC1996" s="40" t="e">
        <f>VLOOKUP($B1996,期貨大額交易人未沖銷部位!$A$4:$O$499,15,FALSE)</f>
        <v>#N/A</v>
      </c>
      <c r="AD1996" s="33" t="e">
        <f>VLOOKUP($B1996,三大美股走勢!$A$4:$J$495,4,FALSE)</f>
        <v>#N/A</v>
      </c>
      <c r="AE1996" s="33" t="e">
        <f>VLOOKUP($B1996,三大美股走勢!$A$4:$J$495,7,FALSE)</f>
        <v>#N/A</v>
      </c>
      <c r="AF1996" s="33" t="e">
        <f>VLOOKUP($B1996,三大美股走勢!$A$4:$J$495,10,FALSE)</f>
        <v>#N/A</v>
      </c>
    </row>
    <row r="1997" spans="2:32">
      <c r="B1997" s="32">
        <v>44776</v>
      </c>
      <c r="C1997" s="33" t="e">
        <f>VLOOKUP($B1997,大盤與近月台指!$A$4:$I$499,2,FALSE)</f>
        <v>#N/A</v>
      </c>
      <c r="D1997" s="34" t="e">
        <f>VLOOKUP($B1997,大盤與近月台指!$A$4:$I$499,3,FALSE)</f>
        <v>#N/A</v>
      </c>
      <c r="E1997" s="35" t="e">
        <f>VLOOKUP($B1997,大盤與近月台指!$A$4:$I$499,4,FALSE)</f>
        <v>#N/A</v>
      </c>
      <c r="F1997" s="33" t="e">
        <f>VLOOKUP($B1997,大盤與近月台指!$A$4:$I$499,5,FALSE)</f>
        <v>#N/A</v>
      </c>
      <c r="G1997" s="49" t="e">
        <f>VLOOKUP($B1997,三大法人買賣超!$A$4:$I$500,3,FALSE)</f>
        <v>#N/A</v>
      </c>
      <c r="H1997" s="34" t="e">
        <f>VLOOKUP($B1997,三大法人買賣超!$A$4:$I$500,5,FALSE)</f>
        <v>#N/A</v>
      </c>
      <c r="I1997" s="27" t="e">
        <f>VLOOKUP($B1997,三大法人買賣超!$A$4:$I$500,7,FALSE)</f>
        <v>#N/A</v>
      </c>
      <c r="J1997" s="27" t="e">
        <f>VLOOKUP($B1997,三大法人買賣超!$A$4:$I$500,9,FALSE)</f>
        <v>#N/A</v>
      </c>
      <c r="K1997" s="37">
        <f>新台幣匯率美元指數!B1998</f>
        <v>0</v>
      </c>
      <c r="L1997" s="38">
        <f>新台幣匯率美元指數!C1998</f>
        <v>0</v>
      </c>
      <c r="M1997" s="39">
        <f>新台幣匯率美元指數!D1998</f>
        <v>0</v>
      </c>
      <c r="N1997" s="27" t="e">
        <f>VLOOKUP($B1997,外資期貨未平倉口數!$A$4:$M$499,4,FALSE)</f>
        <v>#N/A</v>
      </c>
      <c r="O1997" s="27" t="e">
        <f>VLOOKUP($B1997,外資期貨未平倉口數!$A$4:$M$499,9,FALSE)</f>
        <v>#N/A</v>
      </c>
      <c r="P1997" s="27" t="e">
        <f>VLOOKUP($B1997,外資期貨未平倉口數!$A$4:$M$499,10,FALSE)</f>
        <v>#N/A</v>
      </c>
      <c r="Q1997" s="27" t="e">
        <f>VLOOKUP($B1997,外資期貨未平倉口數!$A$4:$M$499,11,FALSE)</f>
        <v>#N/A</v>
      </c>
      <c r="R1997" s="64" t="e">
        <f>VLOOKUP($B1997,選擇權未平倉餘額!$A$4:$I$500,6,FALSE)</f>
        <v>#N/A</v>
      </c>
      <c r="S1997" s="64" t="e">
        <f>VLOOKUP($B1997,選擇權未平倉餘額!$A$4:$I$500,7,FALSE)</f>
        <v>#N/A</v>
      </c>
      <c r="T1997" s="64" t="e">
        <f>VLOOKUP($B1997,選擇權未平倉餘額!$A$4:$I$500,8,FALSE)</f>
        <v>#N/A</v>
      </c>
      <c r="U1997" s="64" t="e">
        <f>VLOOKUP($B1997,選擇權未平倉餘額!$A$4:$I$500,9,FALSE)</f>
        <v>#N/A</v>
      </c>
      <c r="V1997" s="39" t="e">
        <f>VLOOKUP($B1997,臺指選擇權P_C_Ratios!$A$4:$C$500,3,FALSE)</f>
        <v>#N/A</v>
      </c>
      <c r="W1997" s="41" t="e">
        <f>VLOOKUP($B1997,散戶多空比!$A$6:$L$500,12,FALSE)</f>
        <v>#N/A</v>
      </c>
      <c r="X1997" s="40" t="e">
        <f>VLOOKUP($B1997,期貨大額交易人未沖銷部位!$A$4:$O$499,4,FALSE)</f>
        <v>#N/A</v>
      </c>
      <c r="Y1997" s="40" t="e">
        <f>VLOOKUP($B1997,期貨大額交易人未沖銷部位!$A$4:$O$499,7,FALSE)</f>
        <v>#N/A</v>
      </c>
      <c r="Z1997" s="40" t="e">
        <f>VLOOKUP($B1997,期貨大額交易人未沖銷部位!$A$4:$O$499,10,FALSE)</f>
        <v>#N/A</v>
      </c>
      <c r="AA1997" s="40" t="e">
        <f>VLOOKUP($B1997,期貨大額交易人未沖銷部位!$A$4:$O$499,13,FALSE)</f>
        <v>#N/A</v>
      </c>
      <c r="AB1997" s="40" t="e">
        <f>VLOOKUP($B1997,期貨大額交易人未沖銷部位!$A$4:$O$499,14,FALSE)</f>
        <v>#N/A</v>
      </c>
      <c r="AC1997" s="40" t="e">
        <f>VLOOKUP($B1997,期貨大額交易人未沖銷部位!$A$4:$O$499,15,FALSE)</f>
        <v>#N/A</v>
      </c>
      <c r="AD1997" s="33" t="e">
        <f>VLOOKUP($B1997,三大美股走勢!$A$4:$J$495,4,FALSE)</f>
        <v>#N/A</v>
      </c>
      <c r="AE1997" s="33" t="e">
        <f>VLOOKUP($B1997,三大美股走勢!$A$4:$J$495,7,FALSE)</f>
        <v>#N/A</v>
      </c>
      <c r="AF1997" s="33" t="e">
        <f>VLOOKUP($B1997,三大美股走勢!$A$4:$J$495,10,FALSE)</f>
        <v>#N/A</v>
      </c>
    </row>
    <row r="1998" spans="2:32">
      <c r="B1998" s="32">
        <v>44777</v>
      </c>
      <c r="C1998" s="33" t="e">
        <f>VLOOKUP($B1998,大盤與近月台指!$A$4:$I$499,2,FALSE)</f>
        <v>#N/A</v>
      </c>
      <c r="D1998" s="34" t="e">
        <f>VLOOKUP($B1998,大盤與近月台指!$A$4:$I$499,3,FALSE)</f>
        <v>#N/A</v>
      </c>
      <c r="E1998" s="35" t="e">
        <f>VLOOKUP($B1998,大盤與近月台指!$A$4:$I$499,4,FALSE)</f>
        <v>#N/A</v>
      </c>
      <c r="F1998" s="33" t="e">
        <f>VLOOKUP($B1998,大盤與近月台指!$A$4:$I$499,5,FALSE)</f>
        <v>#N/A</v>
      </c>
      <c r="G1998" s="49" t="e">
        <f>VLOOKUP($B1998,三大法人買賣超!$A$4:$I$500,3,FALSE)</f>
        <v>#N/A</v>
      </c>
      <c r="H1998" s="34" t="e">
        <f>VLOOKUP($B1998,三大法人買賣超!$A$4:$I$500,5,FALSE)</f>
        <v>#N/A</v>
      </c>
      <c r="I1998" s="27" t="e">
        <f>VLOOKUP($B1998,三大法人買賣超!$A$4:$I$500,7,FALSE)</f>
        <v>#N/A</v>
      </c>
      <c r="J1998" s="27" t="e">
        <f>VLOOKUP($B1998,三大法人買賣超!$A$4:$I$500,9,FALSE)</f>
        <v>#N/A</v>
      </c>
      <c r="K1998" s="37">
        <f>新台幣匯率美元指數!B1999</f>
        <v>0</v>
      </c>
      <c r="L1998" s="38">
        <f>新台幣匯率美元指數!C1999</f>
        <v>0</v>
      </c>
      <c r="M1998" s="39">
        <f>新台幣匯率美元指數!D1999</f>
        <v>0</v>
      </c>
      <c r="N1998" s="27" t="e">
        <f>VLOOKUP($B1998,外資期貨未平倉口數!$A$4:$M$499,4,FALSE)</f>
        <v>#N/A</v>
      </c>
      <c r="O1998" s="27" t="e">
        <f>VLOOKUP($B1998,外資期貨未平倉口數!$A$4:$M$499,9,FALSE)</f>
        <v>#N/A</v>
      </c>
      <c r="P1998" s="27" t="e">
        <f>VLOOKUP($B1998,外資期貨未平倉口數!$A$4:$M$499,10,FALSE)</f>
        <v>#N/A</v>
      </c>
      <c r="Q1998" s="27" t="e">
        <f>VLOOKUP($B1998,外資期貨未平倉口數!$A$4:$M$499,11,FALSE)</f>
        <v>#N/A</v>
      </c>
      <c r="R1998" s="64" t="e">
        <f>VLOOKUP($B1998,選擇權未平倉餘額!$A$4:$I$500,6,FALSE)</f>
        <v>#N/A</v>
      </c>
      <c r="S1998" s="64" t="e">
        <f>VLOOKUP($B1998,選擇權未平倉餘額!$A$4:$I$500,7,FALSE)</f>
        <v>#N/A</v>
      </c>
      <c r="T1998" s="64" t="e">
        <f>VLOOKUP($B1998,選擇權未平倉餘額!$A$4:$I$500,8,FALSE)</f>
        <v>#N/A</v>
      </c>
      <c r="U1998" s="64" t="e">
        <f>VLOOKUP($B1998,選擇權未平倉餘額!$A$4:$I$500,9,FALSE)</f>
        <v>#N/A</v>
      </c>
      <c r="V1998" s="39" t="e">
        <f>VLOOKUP($B1998,臺指選擇權P_C_Ratios!$A$4:$C$500,3,FALSE)</f>
        <v>#N/A</v>
      </c>
      <c r="W1998" s="41" t="e">
        <f>VLOOKUP($B1998,散戶多空比!$A$6:$L$500,12,FALSE)</f>
        <v>#N/A</v>
      </c>
      <c r="X1998" s="40" t="e">
        <f>VLOOKUP($B1998,期貨大額交易人未沖銷部位!$A$4:$O$499,4,FALSE)</f>
        <v>#N/A</v>
      </c>
      <c r="Y1998" s="40" t="e">
        <f>VLOOKUP($B1998,期貨大額交易人未沖銷部位!$A$4:$O$499,7,FALSE)</f>
        <v>#N/A</v>
      </c>
      <c r="Z1998" s="40" t="e">
        <f>VLOOKUP($B1998,期貨大額交易人未沖銷部位!$A$4:$O$499,10,FALSE)</f>
        <v>#N/A</v>
      </c>
      <c r="AA1998" s="40" t="e">
        <f>VLOOKUP($B1998,期貨大額交易人未沖銷部位!$A$4:$O$499,13,FALSE)</f>
        <v>#N/A</v>
      </c>
      <c r="AB1998" s="40" t="e">
        <f>VLOOKUP($B1998,期貨大額交易人未沖銷部位!$A$4:$O$499,14,FALSE)</f>
        <v>#N/A</v>
      </c>
      <c r="AC1998" s="40" t="e">
        <f>VLOOKUP($B1998,期貨大額交易人未沖銷部位!$A$4:$O$499,15,FALSE)</f>
        <v>#N/A</v>
      </c>
      <c r="AD1998" s="33" t="e">
        <f>VLOOKUP($B1998,三大美股走勢!$A$4:$J$495,4,FALSE)</f>
        <v>#N/A</v>
      </c>
      <c r="AE1998" s="33" t="e">
        <f>VLOOKUP($B1998,三大美股走勢!$A$4:$J$495,7,FALSE)</f>
        <v>#N/A</v>
      </c>
      <c r="AF1998" s="33" t="e">
        <f>VLOOKUP($B1998,三大美股走勢!$A$4:$J$495,10,FALSE)</f>
        <v>#N/A</v>
      </c>
    </row>
    <row r="1999" spans="2:32">
      <c r="B1999" s="32">
        <v>44778</v>
      </c>
      <c r="C1999" s="33" t="e">
        <f>VLOOKUP($B1999,大盤與近月台指!$A$4:$I$499,2,FALSE)</f>
        <v>#N/A</v>
      </c>
      <c r="D1999" s="34" t="e">
        <f>VLOOKUP($B1999,大盤與近月台指!$A$4:$I$499,3,FALSE)</f>
        <v>#N/A</v>
      </c>
      <c r="E1999" s="35" t="e">
        <f>VLOOKUP($B1999,大盤與近月台指!$A$4:$I$499,4,FALSE)</f>
        <v>#N/A</v>
      </c>
      <c r="F1999" s="33" t="e">
        <f>VLOOKUP($B1999,大盤與近月台指!$A$4:$I$499,5,FALSE)</f>
        <v>#N/A</v>
      </c>
      <c r="G1999" s="49" t="e">
        <f>VLOOKUP($B1999,三大法人買賣超!$A$4:$I$500,3,FALSE)</f>
        <v>#N/A</v>
      </c>
      <c r="H1999" s="34" t="e">
        <f>VLOOKUP($B1999,三大法人買賣超!$A$4:$I$500,5,FALSE)</f>
        <v>#N/A</v>
      </c>
      <c r="I1999" s="27" t="e">
        <f>VLOOKUP($B1999,三大法人買賣超!$A$4:$I$500,7,FALSE)</f>
        <v>#N/A</v>
      </c>
      <c r="J1999" s="27" t="e">
        <f>VLOOKUP($B1999,三大法人買賣超!$A$4:$I$500,9,FALSE)</f>
        <v>#N/A</v>
      </c>
      <c r="K1999" s="37">
        <f>新台幣匯率美元指數!B2000</f>
        <v>0</v>
      </c>
      <c r="L1999" s="38">
        <f>新台幣匯率美元指數!C2000</f>
        <v>0</v>
      </c>
      <c r="M1999" s="39">
        <f>新台幣匯率美元指數!D2000</f>
        <v>0</v>
      </c>
      <c r="N1999" s="27" t="e">
        <f>VLOOKUP($B1999,外資期貨未平倉口數!$A$4:$M$499,4,FALSE)</f>
        <v>#N/A</v>
      </c>
      <c r="O1999" s="27" t="e">
        <f>VLOOKUP($B1999,外資期貨未平倉口數!$A$4:$M$499,9,FALSE)</f>
        <v>#N/A</v>
      </c>
      <c r="P1999" s="27" t="e">
        <f>VLOOKUP($B1999,外資期貨未平倉口數!$A$4:$M$499,10,FALSE)</f>
        <v>#N/A</v>
      </c>
      <c r="Q1999" s="27" t="e">
        <f>VLOOKUP($B1999,外資期貨未平倉口數!$A$4:$M$499,11,FALSE)</f>
        <v>#N/A</v>
      </c>
      <c r="R1999" s="64" t="e">
        <f>VLOOKUP($B1999,選擇權未平倉餘額!$A$4:$I$500,6,FALSE)</f>
        <v>#N/A</v>
      </c>
      <c r="S1999" s="64" t="e">
        <f>VLOOKUP($B1999,選擇權未平倉餘額!$A$4:$I$500,7,FALSE)</f>
        <v>#N/A</v>
      </c>
      <c r="T1999" s="64" t="e">
        <f>VLOOKUP($B1999,選擇權未平倉餘額!$A$4:$I$500,8,FALSE)</f>
        <v>#N/A</v>
      </c>
      <c r="U1999" s="64" t="e">
        <f>VLOOKUP($B1999,選擇權未平倉餘額!$A$4:$I$500,9,FALSE)</f>
        <v>#N/A</v>
      </c>
      <c r="V1999" s="39" t="e">
        <f>VLOOKUP($B1999,臺指選擇權P_C_Ratios!$A$4:$C$500,3,FALSE)</f>
        <v>#N/A</v>
      </c>
      <c r="W1999" s="41" t="e">
        <f>VLOOKUP($B1999,散戶多空比!$A$6:$L$500,12,FALSE)</f>
        <v>#N/A</v>
      </c>
      <c r="X1999" s="40" t="e">
        <f>VLOOKUP($B1999,期貨大額交易人未沖銷部位!$A$4:$O$499,4,FALSE)</f>
        <v>#N/A</v>
      </c>
      <c r="Y1999" s="40" t="e">
        <f>VLOOKUP($B1999,期貨大額交易人未沖銷部位!$A$4:$O$499,7,FALSE)</f>
        <v>#N/A</v>
      </c>
      <c r="Z1999" s="40" t="e">
        <f>VLOOKUP($B1999,期貨大額交易人未沖銷部位!$A$4:$O$499,10,FALSE)</f>
        <v>#N/A</v>
      </c>
      <c r="AA1999" s="40" t="e">
        <f>VLOOKUP($B1999,期貨大額交易人未沖銷部位!$A$4:$O$499,13,FALSE)</f>
        <v>#N/A</v>
      </c>
      <c r="AB1999" s="40" t="e">
        <f>VLOOKUP($B1999,期貨大額交易人未沖銷部位!$A$4:$O$499,14,FALSE)</f>
        <v>#N/A</v>
      </c>
      <c r="AC1999" s="40" t="e">
        <f>VLOOKUP($B1999,期貨大額交易人未沖銷部位!$A$4:$O$499,15,FALSE)</f>
        <v>#N/A</v>
      </c>
      <c r="AD1999" s="33" t="e">
        <f>VLOOKUP($B1999,三大美股走勢!$A$4:$J$495,4,FALSE)</f>
        <v>#N/A</v>
      </c>
      <c r="AE1999" s="33" t="e">
        <f>VLOOKUP($B1999,三大美股走勢!$A$4:$J$495,7,FALSE)</f>
        <v>#N/A</v>
      </c>
      <c r="AF1999" s="33" t="e">
        <f>VLOOKUP($B1999,三大美股走勢!$A$4:$J$495,10,FALSE)</f>
        <v>#N/A</v>
      </c>
    </row>
    <row r="2000" spans="2:32">
      <c r="B2000" s="32">
        <v>44779</v>
      </c>
      <c r="C2000" s="33" t="e">
        <f>VLOOKUP($B2000,大盤與近月台指!$A$4:$I$499,2,FALSE)</f>
        <v>#N/A</v>
      </c>
      <c r="D2000" s="34" t="e">
        <f>VLOOKUP($B2000,大盤與近月台指!$A$4:$I$499,3,FALSE)</f>
        <v>#N/A</v>
      </c>
      <c r="E2000" s="35" t="e">
        <f>VLOOKUP($B2000,大盤與近月台指!$A$4:$I$499,4,FALSE)</f>
        <v>#N/A</v>
      </c>
      <c r="F2000" s="33" t="e">
        <f>VLOOKUP($B2000,大盤與近月台指!$A$4:$I$499,5,FALSE)</f>
        <v>#N/A</v>
      </c>
      <c r="G2000" s="49" t="e">
        <f>VLOOKUP($B2000,三大法人買賣超!$A$4:$I$500,3,FALSE)</f>
        <v>#N/A</v>
      </c>
      <c r="H2000" s="34" t="e">
        <f>VLOOKUP($B2000,三大法人買賣超!$A$4:$I$500,5,FALSE)</f>
        <v>#N/A</v>
      </c>
      <c r="I2000" s="27" t="e">
        <f>VLOOKUP($B2000,三大法人買賣超!$A$4:$I$500,7,FALSE)</f>
        <v>#N/A</v>
      </c>
      <c r="J2000" s="27" t="e">
        <f>VLOOKUP($B2000,三大法人買賣超!$A$4:$I$500,9,FALSE)</f>
        <v>#N/A</v>
      </c>
      <c r="K2000" s="37">
        <f>新台幣匯率美元指數!B2001</f>
        <v>0</v>
      </c>
      <c r="L2000" s="38">
        <f>新台幣匯率美元指數!C2001</f>
        <v>0</v>
      </c>
      <c r="M2000" s="39">
        <f>新台幣匯率美元指數!D2001</f>
        <v>0</v>
      </c>
      <c r="N2000" s="27" t="e">
        <f>VLOOKUP($B2000,外資期貨未平倉口數!$A$4:$M$499,4,FALSE)</f>
        <v>#N/A</v>
      </c>
      <c r="O2000" s="27" t="e">
        <f>VLOOKUP($B2000,外資期貨未平倉口數!$A$4:$M$499,9,FALSE)</f>
        <v>#N/A</v>
      </c>
      <c r="P2000" s="27" t="e">
        <f>VLOOKUP($B2000,外資期貨未平倉口數!$A$4:$M$499,10,FALSE)</f>
        <v>#N/A</v>
      </c>
      <c r="Q2000" s="27" t="e">
        <f>VLOOKUP($B2000,外資期貨未平倉口數!$A$4:$M$499,11,FALSE)</f>
        <v>#N/A</v>
      </c>
      <c r="R2000" s="64" t="e">
        <f>VLOOKUP($B2000,選擇權未平倉餘額!$A$4:$I$500,6,FALSE)</f>
        <v>#N/A</v>
      </c>
      <c r="S2000" s="64" t="e">
        <f>VLOOKUP($B2000,選擇權未平倉餘額!$A$4:$I$500,7,FALSE)</f>
        <v>#N/A</v>
      </c>
      <c r="T2000" s="64" t="e">
        <f>VLOOKUP($B2000,選擇權未平倉餘額!$A$4:$I$500,8,FALSE)</f>
        <v>#N/A</v>
      </c>
      <c r="U2000" s="64" t="e">
        <f>VLOOKUP($B2000,選擇權未平倉餘額!$A$4:$I$500,9,FALSE)</f>
        <v>#N/A</v>
      </c>
      <c r="V2000" s="39" t="e">
        <f>VLOOKUP($B2000,臺指選擇權P_C_Ratios!$A$4:$C$500,3,FALSE)</f>
        <v>#N/A</v>
      </c>
      <c r="W2000" s="41" t="e">
        <f>VLOOKUP($B2000,散戶多空比!$A$6:$L$500,12,FALSE)</f>
        <v>#N/A</v>
      </c>
      <c r="X2000" s="40" t="e">
        <f>VLOOKUP($B2000,期貨大額交易人未沖銷部位!$A$4:$O$499,4,FALSE)</f>
        <v>#N/A</v>
      </c>
      <c r="Y2000" s="40" t="e">
        <f>VLOOKUP($B2000,期貨大額交易人未沖銷部位!$A$4:$O$499,7,FALSE)</f>
        <v>#N/A</v>
      </c>
      <c r="Z2000" s="40" t="e">
        <f>VLOOKUP($B2000,期貨大額交易人未沖銷部位!$A$4:$O$499,10,FALSE)</f>
        <v>#N/A</v>
      </c>
      <c r="AA2000" s="40" t="e">
        <f>VLOOKUP($B2000,期貨大額交易人未沖銷部位!$A$4:$O$499,13,FALSE)</f>
        <v>#N/A</v>
      </c>
      <c r="AB2000" s="40" t="e">
        <f>VLOOKUP($B2000,期貨大額交易人未沖銷部位!$A$4:$O$499,14,FALSE)</f>
        <v>#N/A</v>
      </c>
      <c r="AC2000" s="40" t="e">
        <f>VLOOKUP($B2000,期貨大額交易人未沖銷部位!$A$4:$O$499,15,FALSE)</f>
        <v>#N/A</v>
      </c>
      <c r="AD2000" s="33" t="e">
        <f>VLOOKUP($B2000,三大美股走勢!$A$4:$J$495,4,FALSE)</f>
        <v>#N/A</v>
      </c>
      <c r="AE2000" s="33" t="e">
        <f>VLOOKUP($B2000,三大美股走勢!$A$4:$J$495,7,FALSE)</f>
        <v>#N/A</v>
      </c>
      <c r="AF2000" s="33" t="e">
        <f>VLOOKUP($B2000,三大美股走勢!$A$4:$J$495,10,FALSE)</f>
        <v>#N/A</v>
      </c>
    </row>
    <row r="2001" spans="2:32">
      <c r="B2001" s="32">
        <v>44780</v>
      </c>
      <c r="C2001" s="33" t="e">
        <f>VLOOKUP($B2001,大盤與近月台指!$A$4:$I$499,2,FALSE)</f>
        <v>#N/A</v>
      </c>
      <c r="D2001" s="34" t="e">
        <f>VLOOKUP($B2001,大盤與近月台指!$A$4:$I$499,3,FALSE)</f>
        <v>#N/A</v>
      </c>
      <c r="E2001" s="35" t="e">
        <f>VLOOKUP($B2001,大盤與近月台指!$A$4:$I$499,4,FALSE)</f>
        <v>#N/A</v>
      </c>
      <c r="F2001" s="33" t="e">
        <f>VLOOKUP($B2001,大盤與近月台指!$A$4:$I$499,5,FALSE)</f>
        <v>#N/A</v>
      </c>
      <c r="G2001" s="49" t="e">
        <f>VLOOKUP($B2001,三大法人買賣超!$A$4:$I$500,3,FALSE)</f>
        <v>#N/A</v>
      </c>
      <c r="H2001" s="34" t="e">
        <f>VLOOKUP($B2001,三大法人買賣超!$A$4:$I$500,5,FALSE)</f>
        <v>#N/A</v>
      </c>
      <c r="I2001" s="27" t="e">
        <f>VLOOKUP($B2001,三大法人買賣超!$A$4:$I$500,7,FALSE)</f>
        <v>#N/A</v>
      </c>
      <c r="J2001" s="27" t="e">
        <f>VLOOKUP($B2001,三大法人買賣超!$A$4:$I$500,9,FALSE)</f>
        <v>#N/A</v>
      </c>
      <c r="K2001" s="37">
        <f>新台幣匯率美元指數!B2002</f>
        <v>0</v>
      </c>
      <c r="L2001" s="38">
        <f>新台幣匯率美元指數!C2002</f>
        <v>0</v>
      </c>
      <c r="M2001" s="39">
        <f>新台幣匯率美元指數!D2002</f>
        <v>0</v>
      </c>
      <c r="N2001" s="27" t="e">
        <f>VLOOKUP($B2001,外資期貨未平倉口數!$A$4:$M$499,4,FALSE)</f>
        <v>#N/A</v>
      </c>
      <c r="O2001" s="27" t="e">
        <f>VLOOKUP($B2001,外資期貨未平倉口數!$A$4:$M$499,9,FALSE)</f>
        <v>#N/A</v>
      </c>
      <c r="P2001" s="27" t="e">
        <f>VLOOKUP($B2001,外資期貨未平倉口數!$A$4:$M$499,10,FALSE)</f>
        <v>#N/A</v>
      </c>
      <c r="Q2001" s="27" t="e">
        <f>VLOOKUP($B2001,外資期貨未平倉口數!$A$4:$M$499,11,FALSE)</f>
        <v>#N/A</v>
      </c>
      <c r="R2001" s="64" t="e">
        <f>VLOOKUP($B2001,選擇權未平倉餘額!$A$4:$I$500,6,FALSE)</f>
        <v>#N/A</v>
      </c>
      <c r="S2001" s="64" t="e">
        <f>VLOOKUP($B2001,選擇權未平倉餘額!$A$4:$I$500,7,FALSE)</f>
        <v>#N/A</v>
      </c>
      <c r="T2001" s="64" t="e">
        <f>VLOOKUP($B2001,選擇權未平倉餘額!$A$4:$I$500,8,FALSE)</f>
        <v>#N/A</v>
      </c>
      <c r="U2001" s="64" t="e">
        <f>VLOOKUP($B2001,選擇權未平倉餘額!$A$4:$I$500,9,FALSE)</f>
        <v>#N/A</v>
      </c>
      <c r="V2001" s="39" t="e">
        <f>VLOOKUP($B2001,臺指選擇權P_C_Ratios!$A$4:$C$500,3,FALSE)</f>
        <v>#N/A</v>
      </c>
      <c r="W2001" s="41" t="e">
        <f>VLOOKUP($B2001,散戶多空比!$A$6:$L$500,12,FALSE)</f>
        <v>#N/A</v>
      </c>
      <c r="X2001" s="40" t="e">
        <f>VLOOKUP($B2001,期貨大額交易人未沖銷部位!$A$4:$O$499,4,FALSE)</f>
        <v>#N/A</v>
      </c>
      <c r="Y2001" s="40" t="e">
        <f>VLOOKUP($B2001,期貨大額交易人未沖銷部位!$A$4:$O$499,7,FALSE)</f>
        <v>#N/A</v>
      </c>
      <c r="Z2001" s="40" t="e">
        <f>VLOOKUP($B2001,期貨大額交易人未沖銷部位!$A$4:$O$499,10,FALSE)</f>
        <v>#N/A</v>
      </c>
      <c r="AA2001" s="40" t="e">
        <f>VLOOKUP($B2001,期貨大額交易人未沖銷部位!$A$4:$O$499,13,FALSE)</f>
        <v>#N/A</v>
      </c>
      <c r="AB2001" s="40" t="e">
        <f>VLOOKUP($B2001,期貨大額交易人未沖銷部位!$A$4:$O$499,14,FALSE)</f>
        <v>#N/A</v>
      </c>
      <c r="AC2001" s="40" t="e">
        <f>VLOOKUP($B2001,期貨大額交易人未沖銷部位!$A$4:$O$499,15,FALSE)</f>
        <v>#N/A</v>
      </c>
      <c r="AD2001" s="33" t="e">
        <f>VLOOKUP($B2001,三大美股走勢!$A$4:$J$495,4,FALSE)</f>
        <v>#N/A</v>
      </c>
      <c r="AE2001" s="33" t="e">
        <f>VLOOKUP($B2001,三大美股走勢!$A$4:$J$495,7,FALSE)</f>
        <v>#N/A</v>
      </c>
      <c r="AF2001" s="33" t="e">
        <f>VLOOKUP($B2001,三大美股走勢!$A$4:$J$495,10,FALSE)</f>
        <v>#N/A</v>
      </c>
    </row>
    <row r="2002" spans="2:32">
      <c r="B2002" s="32">
        <v>44781</v>
      </c>
      <c r="C2002" s="33" t="e">
        <f>VLOOKUP($B2002,大盤與近月台指!$A$4:$I$499,2,FALSE)</f>
        <v>#N/A</v>
      </c>
      <c r="D2002" s="34" t="e">
        <f>VLOOKUP($B2002,大盤與近月台指!$A$4:$I$499,3,FALSE)</f>
        <v>#N/A</v>
      </c>
      <c r="E2002" s="35" t="e">
        <f>VLOOKUP($B2002,大盤與近月台指!$A$4:$I$499,4,FALSE)</f>
        <v>#N/A</v>
      </c>
      <c r="F2002" s="33" t="e">
        <f>VLOOKUP($B2002,大盤與近月台指!$A$4:$I$499,5,FALSE)</f>
        <v>#N/A</v>
      </c>
      <c r="G2002" s="49" t="e">
        <f>VLOOKUP($B2002,三大法人買賣超!$A$4:$I$500,3,FALSE)</f>
        <v>#N/A</v>
      </c>
      <c r="H2002" s="34" t="e">
        <f>VLOOKUP($B2002,三大法人買賣超!$A$4:$I$500,5,FALSE)</f>
        <v>#N/A</v>
      </c>
      <c r="I2002" s="27" t="e">
        <f>VLOOKUP($B2002,三大法人買賣超!$A$4:$I$500,7,FALSE)</f>
        <v>#N/A</v>
      </c>
      <c r="J2002" s="27" t="e">
        <f>VLOOKUP($B2002,三大法人買賣超!$A$4:$I$500,9,FALSE)</f>
        <v>#N/A</v>
      </c>
      <c r="K2002" s="37">
        <f>新台幣匯率美元指數!B2003</f>
        <v>0</v>
      </c>
      <c r="L2002" s="38">
        <f>新台幣匯率美元指數!C2003</f>
        <v>0</v>
      </c>
      <c r="M2002" s="39">
        <f>新台幣匯率美元指數!D2003</f>
        <v>0</v>
      </c>
      <c r="N2002" s="27" t="e">
        <f>VLOOKUP($B2002,外資期貨未平倉口數!$A$4:$M$499,4,FALSE)</f>
        <v>#N/A</v>
      </c>
      <c r="O2002" s="27" t="e">
        <f>VLOOKUP($B2002,外資期貨未平倉口數!$A$4:$M$499,9,FALSE)</f>
        <v>#N/A</v>
      </c>
      <c r="P2002" s="27" t="e">
        <f>VLOOKUP($B2002,外資期貨未平倉口數!$A$4:$M$499,10,FALSE)</f>
        <v>#N/A</v>
      </c>
      <c r="Q2002" s="27" t="e">
        <f>VLOOKUP($B2002,外資期貨未平倉口數!$A$4:$M$499,11,FALSE)</f>
        <v>#N/A</v>
      </c>
      <c r="R2002" s="64" t="e">
        <f>VLOOKUP($B2002,選擇權未平倉餘額!$A$4:$I$500,6,FALSE)</f>
        <v>#N/A</v>
      </c>
      <c r="S2002" s="64" t="e">
        <f>VLOOKUP($B2002,選擇權未平倉餘額!$A$4:$I$500,7,FALSE)</f>
        <v>#N/A</v>
      </c>
      <c r="T2002" s="64" t="e">
        <f>VLOOKUP($B2002,選擇權未平倉餘額!$A$4:$I$500,8,FALSE)</f>
        <v>#N/A</v>
      </c>
      <c r="U2002" s="64" t="e">
        <f>VLOOKUP($B2002,選擇權未平倉餘額!$A$4:$I$500,9,FALSE)</f>
        <v>#N/A</v>
      </c>
      <c r="V2002" s="39" t="e">
        <f>VLOOKUP($B2002,臺指選擇權P_C_Ratios!$A$4:$C$500,3,FALSE)</f>
        <v>#N/A</v>
      </c>
      <c r="W2002" s="41" t="e">
        <f>VLOOKUP($B2002,散戶多空比!$A$6:$L$500,12,FALSE)</f>
        <v>#N/A</v>
      </c>
      <c r="X2002" s="40" t="e">
        <f>VLOOKUP($B2002,期貨大額交易人未沖銷部位!$A$4:$O$499,4,FALSE)</f>
        <v>#N/A</v>
      </c>
      <c r="Y2002" s="40" t="e">
        <f>VLOOKUP($B2002,期貨大額交易人未沖銷部位!$A$4:$O$499,7,FALSE)</f>
        <v>#N/A</v>
      </c>
      <c r="Z2002" s="40" t="e">
        <f>VLOOKUP($B2002,期貨大額交易人未沖銷部位!$A$4:$O$499,10,FALSE)</f>
        <v>#N/A</v>
      </c>
      <c r="AA2002" s="40" t="e">
        <f>VLOOKUP($B2002,期貨大額交易人未沖銷部位!$A$4:$O$499,13,FALSE)</f>
        <v>#N/A</v>
      </c>
      <c r="AB2002" s="40" t="e">
        <f>VLOOKUP($B2002,期貨大額交易人未沖銷部位!$A$4:$O$499,14,FALSE)</f>
        <v>#N/A</v>
      </c>
      <c r="AC2002" s="40" t="e">
        <f>VLOOKUP($B2002,期貨大額交易人未沖銷部位!$A$4:$O$499,15,FALSE)</f>
        <v>#N/A</v>
      </c>
      <c r="AD2002" s="33" t="e">
        <f>VLOOKUP($B2002,三大美股走勢!$A$4:$J$495,4,FALSE)</f>
        <v>#N/A</v>
      </c>
      <c r="AE2002" s="33" t="e">
        <f>VLOOKUP($B2002,三大美股走勢!$A$4:$J$495,7,FALSE)</f>
        <v>#N/A</v>
      </c>
      <c r="AF2002" s="33" t="e">
        <f>VLOOKUP($B2002,三大美股走勢!$A$4:$J$495,10,FALSE)</f>
        <v>#N/A</v>
      </c>
    </row>
    <row r="2003" spans="2:32">
      <c r="B2003" s="32">
        <v>44782</v>
      </c>
      <c r="C2003" s="33" t="e">
        <f>VLOOKUP($B2003,大盤與近月台指!$A$4:$I$499,2,FALSE)</f>
        <v>#N/A</v>
      </c>
      <c r="D2003" s="34" t="e">
        <f>VLOOKUP($B2003,大盤與近月台指!$A$4:$I$499,3,FALSE)</f>
        <v>#N/A</v>
      </c>
      <c r="E2003" s="35" t="e">
        <f>VLOOKUP($B2003,大盤與近月台指!$A$4:$I$499,4,FALSE)</f>
        <v>#N/A</v>
      </c>
      <c r="F2003" s="33" t="e">
        <f>VLOOKUP($B2003,大盤與近月台指!$A$4:$I$499,5,FALSE)</f>
        <v>#N/A</v>
      </c>
      <c r="G2003" s="49" t="e">
        <f>VLOOKUP($B2003,三大法人買賣超!$A$4:$I$500,3,FALSE)</f>
        <v>#N/A</v>
      </c>
      <c r="H2003" s="34" t="e">
        <f>VLOOKUP($B2003,三大法人買賣超!$A$4:$I$500,5,FALSE)</f>
        <v>#N/A</v>
      </c>
      <c r="I2003" s="27" t="e">
        <f>VLOOKUP($B2003,三大法人買賣超!$A$4:$I$500,7,FALSE)</f>
        <v>#N/A</v>
      </c>
      <c r="J2003" s="27" t="e">
        <f>VLOOKUP($B2003,三大法人買賣超!$A$4:$I$500,9,FALSE)</f>
        <v>#N/A</v>
      </c>
      <c r="K2003" s="37">
        <f>新台幣匯率美元指數!B2004</f>
        <v>0</v>
      </c>
      <c r="L2003" s="38">
        <f>新台幣匯率美元指數!C2004</f>
        <v>0</v>
      </c>
      <c r="M2003" s="39">
        <f>新台幣匯率美元指數!D2004</f>
        <v>0</v>
      </c>
      <c r="N2003" s="27" t="e">
        <f>VLOOKUP($B2003,外資期貨未平倉口數!$A$4:$M$499,4,FALSE)</f>
        <v>#N/A</v>
      </c>
      <c r="O2003" s="27" t="e">
        <f>VLOOKUP($B2003,外資期貨未平倉口數!$A$4:$M$499,9,FALSE)</f>
        <v>#N/A</v>
      </c>
      <c r="P2003" s="27" t="e">
        <f>VLOOKUP($B2003,外資期貨未平倉口數!$A$4:$M$499,10,FALSE)</f>
        <v>#N/A</v>
      </c>
      <c r="Q2003" s="27" t="e">
        <f>VLOOKUP($B2003,外資期貨未平倉口數!$A$4:$M$499,11,FALSE)</f>
        <v>#N/A</v>
      </c>
      <c r="R2003" s="64" t="e">
        <f>VLOOKUP($B2003,選擇權未平倉餘額!$A$4:$I$500,6,FALSE)</f>
        <v>#N/A</v>
      </c>
      <c r="S2003" s="64" t="e">
        <f>VLOOKUP($B2003,選擇權未平倉餘額!$A$4:$I$500,7,FALSE)</f>
        <v>#N/A</v>
      </c>
      <c r="T2003" s="64" t="e">
        <f>VLOOKUP($B2003,選擇權未平倉餘額!$A$4:$I$500,8,FALSE)</f>
        <v>#N/A</v>
      </c>
      <c r="U2003" s="64" t="e">
        <f>VLOOKUP($B2003,選擇權未平倉餘額!$A$4:$I$500,9,FALSE)</f>
        <v>#N/A</v>
      </c>
      <c r="V2003" s="39" t="e">
        <f>VLOOKUP($B2003,臺指選擇權P_C_Ratios!$A$4:$C$500,3,FALSE)</f>
        <v>#N/A</v>
      </c>
      <c r="W2003" s="41" t="e">
        <f>VLOOKUP($B2003,散戶多空比!$A$6:$L$500,12,FALSE)</f>
        <v>#N/A</v>
      </c>
      <c r="X2003" s="40" t="e">
        <f>VLOOKUP($B2003,期貨大額交易人未沖銷部位!$A$4:$O$499,4,FALSE)</f>
        <v>#N/A</v>
      </c>
      <c r="Y2003" s="40" t="e">
        <f>VLOOKUP($B2003,期貨大額交易人未沖銷部位!$A$4:$O$499,7,FALSE)</f>
        <v>#N/A</v>
      </c>
      <c r="Z2003" s="40" t="e">
        <f>VLOOKUP($B2003,期貨大額交易人未沖銷部位!$A$4:$O$499,10,FALSE)</f>
        <v>#N/A</v>
      </c>
      <c r="AA2003" s="40" t="e">
        <f>VLOOKUP($B2003,期貨大額交易人未沖銷部位!$A$4:$O$499,13,FALSE)</f>
        <v>#N/A</v>
      </c>
      <c r="AB2003" s="40" t="e">
        <f>VLOOKUP($B2003,期貨大額交易人未沖銷部位!$A$4:$O$499,14,FALSE)</f>
        <v>#N/A</v>
      </c>
      <c r="AC2003" s="40" t="e">
        <f>VLOOKUP($B2003,期貨大額交易人未沖銷部位!$A$4:$O$499,15,FALSE)</f>
        <v>#N/A</v>
      </c>
      <c r="AD2003" s="33" t="e">
        <f>VLOOKUP($B2003,三大美股走勢!$A$4:$J$495,4,FALSE)</f>
        <v>#N/A</v>
      </c>
      <c r="AE2003" s="33" t="e">
        <f>VLOOKUP($B2003,三大美股走勢!$A$4:$J$495,7,FALSE)</f>
        <v>#N/A</v>
      </c>
      <c r="AF2003" s="33" t="e">
        <f>VLOOKUP($B2003,三大美股走勢!$A$4:$J$495,10,FALSE)</f>
        <v>#N/A</v>
      </c>
    </row>
    <row r="2004" spans="2:32">
      <c r="B2004" s="32">
        <v>44783</v>
      </c>
      <c r="C2004" s="33" t="e">
        <f>VLOOKUP($B2004,大盤與近月台指!$A$4:$I$499,2,FALSE)</f>
        <v>#N/A</v>
      </c>
      <c r="D2004" s="34" t="e">
        <f>VLOOKUP($B2004,大盤與近月台指!$A$4:$I$499,3,FALSE)</f>
        <v>#N/A</v>
      </c>
      <c r="E2004" s="35" t="e">
        <f>VLOOKUP($B2004,大盤與近月台指!$A$4:$I$499,4,FALSE)</f>
        <v>#N/A</v>
      </c>
      <c r="F2004" s="33" t="e">
        <f>VLOOKUP($B2004,大盤與近月台指!$A$4:$I$499,5,FALSE)</f>
        <v>#N/A</v>
      </c>
      <c r="G2004" s="49" t="e">
        <f>VLOOKUP($B2004,三大法人買賣超!$A$4:$I$500,3,FALSE)</f>
        <v>#N/A</v>
      </c>
      <c r="H2004" s="34" t="e">
        <f>VLOOKUP($B2004,三大法人買賣超!$A$4:$I$500,5,FALSE)</f>
        <v>#N/A</v>
      </c>
      <c r="I2004" s="27" t="e">
        <f>VLOOKUP($B2004,三大法人買賣超!$A$4:$I$500,7,FALSE)</f>
        <v>#N/A</v>
      </c>
      <c r="J2004" s="27" t="e">
        <f>VLOOKUP($B2004,三大法人買賣超!$A$4:$I$500,9,FALSE)</f>
        <v>#N/A</v>
      </c>
      <c r="K2004" s="37">
        <f>新台幣匯率美元指數!B2005</f>
        <v>0</v>
      </c>
      <c r="L2004" s="38">
        <f>新台幣匯率美元指數!C2005</f>
        <v>0</v>
      </c>
      <c r="M2004" s="39">
        <f>新台幣匯率美元指數!D2005</f>
        <v>0</v>
      </c>
      <c r="N2004" s="27" t="e">
        <f>VLOOKUP($B2004,外資期貨未平倉口數!$A$4:$M$499,4,FALSE)</f>
        <v>#N/A</v>
      </c>
      <c r="O2004" s="27" t="e">
        <f>VLOOKUP($B2004,外資期貨未平倉口數!$A$4:$M$499,9,FALSE)</f>
        <v>#N/A</v>
      </c>
      <c r="P2004" s="27" t="e">
        <f>VLOOKUP($B2004,外資期貨未平倉口數!$A$4:$M$499,10,FALSE)</f>
        <v>#N/A</v>
      </c>
      <c r="Q2004" s="27" t="e">
        <f>VLOOKUP($B2004,外資期貨未平倉口數!$A$4:$M$499,11,FALSE)</f>
        <v>#N/A</v>
      </c>
      <c r="R2004" s="64" t="e">
        <f>VLOOKUP($B2004,選擇權未平倉餘額!$A$4:$I$500,6,FALSE)</f>
        <v>#N/A</v>
      </c>
      <c r="S2004" s="64" t="e">
        <f>VLOOKUP($B2004,選擇權未平倉餘額!$A$4:$I$500,7,FALSE)</f>
        <v>#N/A</v>
      </c>
      <c r="T2004" s="64" t="e">
        <f>VLOOKUP($B2004,選擇權未平倉餘額!$A$4:$I$500,8,FALSE)</f>
        <v>#N/A</v>
      </c>
      <c r="U2004" s="64" t="e">
        <f>VLOOKUP($B2004,選擇權未平倉餘額!$A$4:$I$500,9,FALSE)</f>
        <v>#N/A</v>
      </c>
      <c r="V2004" s="39" t="e">
        <f>VLOOKUP($B2004,臺指選擇權P_C_Ratios!$A$4:$C$500,3,FALSE)</f>
        <v>#N/A</v>
      </c>
      <c r="W2004" s="41" t="e">
        <f>VLOOKUP($B2004,散戶多空比!$A$6:$L$500,12,FALSE)</f>
        <v>#N/A</v>
      </c>
      <c r="X2004" s="40" t="e">
        <f>VLOOKUP($B2004,期貨大額交易人未沖銷部位!$A$4:$O$499,4,FALSE)</f>
        <v>#N/A</v>
      </c>
      <c r="Y2004" s="40" t="e">
        <f>VLOOKUP($B2004,期貨大額交易人未沖銷部位!$A$4:$O$499,7,FALSE)</f>
        <v>#N/A</v>
      </c>
      <c r="Z2004" s="40" t="e">
        <f>VLOOKUP($B2004,期貨大額交易人未沖銷部位!$A$4:$O$499,10,FALSE)</f>
        <v>#N/A</v>
      </c>
      <c r="AA2004" s="40" t="e">
        <f>VLOOKUP($B2004,期貨大額交易人未沖銷部位!$A$4:$O$499,13,FALSE)</f>
        <v>#N/A</v>
      </c>
      <c r="AB2004" s="40" t="e">
        <f>VLOOKUP($B2004,期貨大額交易人未沖銷部位!$A$4:$O$499,14,FALSE)</f>
        <v>#N/A</v>
      </c>
      <c r="AC2004" s="40" t="e">
        <f>VLOOKUP($B2004,期貨大額交易人未沖銷部位!$A$4:$O$499,15,FALSE)</f>
        <v>#N/A</v>
      </c>
      <c r="AD2004" s="33" t="e">
        <f>VLOOKUP($B2004,三大美股走勢!$A$4:$J$495,4,FALSE)</f>
        <v>#N/A</v>
      </c>
      <c r="AE2004" s="33" t="e">
        <f>VLOOKUP($B2004,三大美股走勢!$A$4:$J$495,7,FALSE)</f>
        <v>#N/A</v>
      </c>
      <c r="AF2004" s="33" t="e">
        <f>VLOOKUP($B2004,三大美股走勢!$A$4:$J$495,10,FALSE)</f>
        <v>#N/A</v>
      </c>
    </row>
    <row r="2005" spans="2:32">
      <c r="B2005" s="32">
        <v>44784</v>
      </c>
      <c r="C2005" s="33" t="e">
        <f>VLOOKUP($B2005,大盤與近月台指!$A$4:$I$499,2,FALSE)</f>
        <v>#N/A</v>
      </c>
      <c r="D2005" s="34" t="e">
        <f>VLOOKUP($B2005,大盤與近月台指!$A$4:$I$499,3,FALSE)</f>
        <v>#N/A</v>
      </c>
      <c r="E2005" s="35" t="e">
        <f>VLOOKUP($B2005,大盤與近月台指!$A$4:$I$499,4,FALSE)</f>
        <v>#N/A</v>
      </c>
      <c r="F2005" s="33" t="e">
        <f>VLOOKUP($B2005,大盤與近月台指!$A$4:$I$499,5,FALSE)</f>
        <v>#N/A</v>
      </c>
      <c r="G2005" s="49" t="e">
        <f>VLOOKUP($B2005,三大法人買賣超!$A$4:$I$500,3,FALSE)</f>
        <v>#N/A</v>
      </c>
      <c r="H2005" s="34" t="e">
        <f>VLOOKUP($B2005,三大法人買賣超!$A$4:$I$500,5,FALSE)</f>
        <v>#N/A</v>
      </c>
      <c r="I2005" s="27" t="e">
        <f>VLOOKUP($B2005,三大法人買賣超!$A$4:$I$500,7,FALSE)</f>
        <v>#N/A</v>
      </c>
      <c r="J2005" s="27" t="e">
        <f>VLOOKUP($B2005,三大法人買賣超!$A$4:$I$500,9,FALSE)</f>
        <v>#N/A</v>
      </c>
      <c r="K2005" s="37">
        <f>新台幣匯率美元指數!B2006</f>
        <v>0</v>
      </c>
      <c r="L2005" s="38">
        <f>新台幣匯率美元指數!C2006</f>
        <v>0</v>
      </c>
      <c r="M2005" s="39">
        <f>新台幣匯率美元指數!D2006</f>
        <v>0</v>
      </c>
      <c r="N2005" s="27" t="e">
        <f>VLOOKUP($B2005,外資期貨未平倉口數!$A$4:$M$499,4,FALSE)</f>
        <v>#N/A</v>
      </c>
      <c r="O2005" s="27" t="e">
        <f>VLOOKUP($B2005,外資期貨未平倉口數!$A$4:$M$499,9,FALSE)</f>
        <v>#N/A</v>
      </c>
      <c r="P2005" s="27" t="e">
        <f>VLOOKUP($B2005,外資期貨未平倉口數!$A$4:$M$499,10,FALSE)</f>
        <v>#N/A</v>
      </c>
      <c r="Q2005" s="27" t="e">
        <f>VLOOKUP($B2005,外資期貨未平倉口數!$A$4:$M$499,11,FALSE)</f>
        <v>#N/A</v>
      </c>
      <c r="R2005" s="64" t="e">
        <f>VLOOKUP($B2005,選擇權未平倉餘額!$A$4:$I$500,6,FALSE)</f>
        <v>#N/A</v>
      </c>
      <c r="S2005" s="64" t="e">
        <f>VLOOKUP($B2005,選擇權未平倉餘額!$A$4:$I$500,7,FALSE)</f>
        <v>#N/A</v>
      </c>
      <c r="T2005" s="64" t="e">
        <f>VLOOKUP($B2005,選擇權未平倉餘額!$A$4:$I$500,8,FALSE)</f>
        <v>#N/A</v>
      </c>
      <c r="U2005" s="64" t="e">
        <f>VLOOKUP($B2005,選擇權未平倉餘額!$A$4:$I$500,9,FALSE)</f>
        <v>#N/A</v>
      </c>
      <c r="V2005" s="39" t="e">
        <f>VLOOKUP($B2005,臺指選擇權P_C_Ratios!$A$4:$C$500,3,FALSE)</f>
        <v>#N/A</v>
      </c>
      <c r="W2005" s="41" t="e">
        <f>VLOOKUP($B2005,散戶多空比!$A$6:$L$500,12,FALSE)</f>
        <v>#N/A</v>
      </c>
      <c r="X2005" s="40" t="e">
        <f>VLOOKUP($B2005,期貨大額交易人未沖銷部位!$A$4:$O$499,4,FALSE)</f>
        <v>#N/A</v>
      </c>
      <c r="Y2005" s="40" t="e">
        <f>VLOOKUP($B2005,期貨大額交易人未沖銷部位!$A$4:$O$499,7,FALSE)</f>
        <v>#N/A</v>
      </c>
      <c r="Z2005" s="40" t="e">
        <f>VLOOKUP($B2005,期貨大額交易人未沖銷部位!$A$4:$O$499,10,FALSE)</f>
        <v>#N/A</v>
      </c>
      <c r="AA2005" s="40" t="e">
        <f>VLOOKUP($B2005,期貨大額交易人未沖銷部位!$A$4:$O$499,13,FALSE)</f>
        <v>#N/A</v>
      </c>
      <c r="AB2005" s="40" t="e">
        <f>VLOOKUP($B2005,期貨大額交易人未沖銷部位!$A$4:$O$499,14,FALSE)</f>
        <v>#N/A</v>
      </c>
      <c r="AC2005" s="40" t="e">
        <f>VLOOKUP($B2005,期貨大額交易人未沖銷部位!$A$4:$O$499,15,FALSE)</f>
        <v>#N/A</v>
      </c>
      <c r="AD2005" s="33" t="e">
        <f>VLOOKUP($B2005,三大美股走勢!$A$4:$J$495,4,FALSE)</f>
        <v>#N/A</v>
      </c>
      <c r="AE2005" s="33" t="e">
        <f>VLOOKUP($B2005,三大美股走勢!$A$4:$J$495,7,FALSE)</f>
        <v>#N/A</v>
      </c>
      <c r="AF2005" s="33" t="e">
        <f>VLOOKUP($B2005,三大美股走勢!$A$4:$J$495,10,FALSE)</f>
        <v>#N/A</v>
      </c>
    </row>
    <row r="2006" spans="2:32">
      <c r="B2006" s="32">
        <v>44785</v>
      </c>
      <c r="C2006" s="33" t="e">
        <f>VLOOKUP($B2006,大盤與近月台指!$A$4:$I$499,2,FALSE)</f>
        <v>#N/A</v>
      </c>
      <c r="D2006" s="34" t="e">
        <f>VLOOKUP($B2006,大盤與近月台指!$A$4:$I$499,3,FALSE)</f>
        <v>#N/A</v>
      </c>
      <c r="E2006" s="35" t="e">
        <f>VLOOKUP($B2006,大盤與近月台指!$A$4:$I$499,4,FALSE)</f>
        <v>#N/A</v>
      </c>
      <c r="F2006" s="33" t="e">
        <f>VLOOKUP($B2006,大盤與近月台指!$A$4:$I$499,5,FALSE)</f>
        <v>#N/A</v>
      </c>
      <c r="G2006" s="49" t="e">
        <f>VLOOKUP($B2006,三大法人買賣超!$A$4:$I$500,3,FALSE)</f>
        <v>#N/A</v>
      </c>
      <c r="H2006" s="34" t="e">
        <f>VLOOKUP($B2006,三大法人買賣超!$A$4:$I$500,5,FALSE)</f>
        <v>#N/A</v>
      </c>
      <c r="I2006" s="27" t="e">
        <f>VLOOKUP($B2006,三大法人買賣超!$A$4:$I$500,7,FALSE)</f>
        <v>#N/A</v>
      </c>
      <c r="J2006" s="27" t="e">
        <f>VLOOKUP($B2006,三大法人買賣超!$A$4:$I$500,9,FALSE)</f>
        <v>#N/A</v>
      </c>
      <c r="K2006" s="37">
        <f>新台幣匯率美元指數!B2007</f>
        <v>0</v>
      </c>
      <c r="L2006" s="38">
        <f>新台幣匯率美元指數!C2007</f>
        <v>0</v>
      </c>
      <c r="M2006" s="39">
        <f>新台幣匯率美元指數!D2007</f>
        <v>0</v>
      </c>
      <c r="N2006" s="27" t="e">
        <f>VLOOKUP($B2006,外資期貨未平倉口數!$A$4:$M$499,4,FALSE)</f>
        <v>#N/A</v>
      </c>
      <c r="O2006" s="27" t="e">
        <f>VLOOKUP($B2006,外資期貨未平倉口數!$A$4:$M$499,9,FALSE)</f>
        <v>#N/A</v>
      </c>
      <c r="P2006" s="27" t="e">
        <f>VLOOKUP($B2006,外資期貨未平倉口數!$A$4:$M$499,10,FALSE)</f>
        <v>#N/A</v>
      </c>
      <c r="Q2006" s="27" t="e">
        <f>VLOOKUP($B2006,外資期貨未平倉口數!$A$4:$M$499,11,FALSE)</f>
        <v>#N/A</v>
      </c>
      <c r="R2006" s="64" t="e">
        <f>VLOOKUP($B2006,選擇權未平倉餘額!$A$4:$I$500,6,FALSE)</f>
        <v>#N/A</v>
      </c>
      <c r="S2006" s="64" t="e">
        <f>VLOOKUP($B2006,選擇權未平倉餘額!$A$4:$I$500,7,FALSE)</f>
        <v>#N/A</v>
      </c>
      <c r="T2006" s="64" t="e">
        <f>VLOOKUP($B2006,選擇權未平倉餘額!$A$4:$I$500,8,FALSE)</f>
        <v>#N/A</v>
      </c>
      <c r="U2006" s="64" t="e">
        <f>VLOOKUP($B2006,選擇權未平倉餘額!$A$4:$I$500,9,FALSE)</f>
        <v>#N/A</v>
      </c>
      <c r="V2006" s="39" t="e">
        <f>VLOOKUP($B2006,臺指選擇權P_C_Ratios!$A$4:$C$500,3,FALSE)</f>
        <v>#N/A</v>
      </c>
      <c r="W2006" s="41" t="e">
        <f>VLOOKUP($B2006,散戶多空比!$A$6:$L$500,12,FALSE)</f>
        <v>#N/A</v>
      </c>
      <c r="X2006" s="40" t="e">
        <f>VLOOKUP($B2006,期貨大額交易人未沖銷部位!$A$4:$O$499,4,FALSE)</f>
        <v>#N/A</v>
      </c>
      <c r="Y2006" s="40" t="e">
        <f>VLOOKUP($B2006,期貨大額交易人未沖銷部位!$A$4:$O$499,7,FALSE)</f>
        <v>#N/A</v>
      </c>
      <c r="Z2006" s="40" t="e">
        <f>VLOOKUP($B2006,期貨大額交易人未沖銷部位!$A$4:$O$499,10,FALSE)</f>
        <v>#N/A</v>
      </c>
      <c r="AA2006" s="40" t="e">
        <f>VLOOKUP($B2006,期貨大額交易人未沖銷部位!$A$4:$O$499,13,FALSE)</f>
        <v>#N/A</v>
      </c>
      <c r="AB2006" s="40" t="e">
        <f>VLOOKUP($B2006,期貨大額交易人未沖銷部位!$A$4:$O$499,14,FALSE)</f>
        <v>#N/A</v>
      </c>
      <c r="AC2006" s="40" t="e">
        <f>VLOOKUP($B2006,期貨大額交易人未沖銷部位!$A$4:$O$499,15,FALSE)</f>
        <v>#N/A</v>
      </c>
      <c r="AD2006" s="33" t="e">
        <f>VLOOKUP($B2006,三大美股走勢!$A$4:$J$495,4,FALSE)</f>
        <v>#N/A</v>
      </c>
      <c r="AE2006" s="33" t="e">
        <f>VLOOKUP($B2006,三大美股走勢!$A$4:$J$495,7,FALSE)</f>
        <v>#N/A</v>
      </c>
      <c r="AF2006" s="33" t="e">
        <f>VLOOKUP($B2006,三大美股走勢!$A$4:$J$495,10,FALSE)</f>
        <v>#N/A</v>
      </c>
    </row>
    <row r="2007" spans="2:32">
      <c r="B2007" s="32">
        <v>44786</v>
      </c>
      <c r="C2007" s="33" t="e">
        <f>VLOOKUP($B2007,大盤與近月台指!$A$4:$I$499,2,FALSE)</f>
        <v>#N/A</v>
      </c>
      <c r="D2007" s="34" t="e">
        <f>VLOOKUP($B2007,大盤與近月台指!$A$4:$I$499,3,FALSE)</f>
        <v>#N/A</v>
      </c>
      <c r="E2007" s="35" t="e">
        <f>VLOOKUP($B2007,大盤與近月台指!$A$4:$I$499,4,FALSE)</f>
        <v>#N/A</v>
      </c>
      <c r="F2007" s="33" t="e">
        <f>VLOOKUP($B2007,大盤與近月台指!$A$4:$I$499,5,FALSE)</f>
        <v>#N/A</v>
      </c>
      <c r="G2007" s="49" t="e">
        <f>VLOOKUP($B2007,三大法人買賣超!$A$4:$I$500,3,FALSE)</f>
        <v>#N/A</v>
      </c>
      <c r="H2007" s="34" t="e">
        <f>VLOOKUP($B2007,三大法人買賣超!$A$4:$I$500,5,FALSE)</f>
        <v>#N/A</v>
      </c>
      <c r="I2007" s="27" t="e">
        <f>VLOOKUP($B2007,三大法人買賣超!$A$4:$I$500,7,FALSE)</f>
        <v>#N/A</v>
      </c>
      <c r="J2007" s="27" t="e">
        <f>VLOOKUP($B2007,三大法人買賣超!$A$4:$I$500,9,FALSE)</f>
        <v>#N/A</v>
      </c>
      <c r="K2007" s="37">
        <f>新台幣匯率美元指數!B2008</f>
        <v>0</v>
      </c>
      <c r="L2007" s="38">
        <f>新台幣匯率美元指數!C2008</f>
        <v>0</v>
      </c>
      <c r="M2007" s="39">
        <f>新台幣匯率美元指數!D2008</f>
        <v>0</v>
      </c>
      <c r="N2007" s="27" t="e">
        <f>VLOOKUP($B2007,外資期貨未平倉口數!$A$4:$M$499,4,FALSE)</f>
        <v>#N/A</v>
      </c>
      <c r="O2007" s="27" t="e">
        <f>VLOOKUP($B2007,外資期貨未平倉口數!$A$4:$M$499,9,FALSE)</f>
        <v>#N/A</v>
      </c>
      <c r="P2007" s="27" t="e">
        <f>VLOOKUP($B2007,外資期貨未平倉口數!$A$4:$M$499,10,FALSE)</f>
        <v>#N/A</v>
      </c>
      <c r="Q2007" s="27" t="e">
        <f>VLOOKUP($B2007,外資期貨未平倉口數!$A$4:$M$499,11,FALSE)</f>
        <v>#N/A</v>
      </c>
      <c r="R2007" s="64" t="e">
        <f>VLOOKUP($B2007,選擇權未平倉餘額!$A$4:$I$500,6,FALSE)</f>
        <v>#N/A</v>
      </c>
      <c r="S2007" s="64" t="e">
        <f>VLOOKUP($B2007,選擇權未平倉餘額!$A$4:$I$500,7,FALSE)</f>
        <v>#N/A</v>
      </c>
      <c r="T2007" s="64" t="e">
        <f>VLOOKUP($B2007,選擇權未平倉餘額!$A$4:$I$500,8,FALSE)</f>
        <v>#N/A</v>
      </c>
      <c r="U2007" s="64" t="e">
        <f>VLOOKUP($B2007,選擇權未平倉餘額!$A$4:$I$500,9,FALSE)</f>
        <v>#N/A</v>
      </c>
      <c r="V2007" s="39" t="e">
        <f>VLOOKUP($B2007,臺指選擇權P_C_Ratios!$A$4:$C$500,3,FALSE)</f>
        <v>#N/A</v>
      </c>
      <c r="W2007" s="41" t="e">
        <f>VLOOKUP($B2007,散戶多空比!$A$6:$L$500,12,FALSE)</f>
        <v>#N/A</v>
      </c>
      <c r="X2007" s="40" t="e">
        <f>VLOOKUP($B2007,期貨大額交易人未沖銷部位!$A$4:$O$499,4,FALSE)</f>
        <v>#N/A</v>
      </c>
      <c r="Y2007" s="40" t="e">
        <f>VLOOKUP($B2007,期貨大額交易人未沖銷部位!$A$4:$O$499,7,FALSE)</f>
        <v>#N/A</v>
      </c>
      <c r="Z2007" s="40" t="e">
        <f>VLOOKUP($B2007,期貨大額交易人未沖銷部位!$A$4:$O$499,10,FALSE)</f>
        <v>#N/A</v>
      </c>
      <c r="AA2007" s="40" t="e">
        <f>VLOOKUP($B2007,期貨大額交易人未沖銷部位!$A$4:$O$499,13,FALSE)</f>
        <v>#N/A</v>
      </c>
      <c r="AB2007" s="40" t="e">
        <f>VLOOKUP($B2007,期貨大額交易人未沖銷部位!$A$4:$O$499,14,FALSE)</f>
        <v>#N/A</v>
      </c>
      <c r="AC2007" s="40" t="e">
        <f>VLOOKUP($B2007,期貨大額交易人未沖銷部位!$A$4:$O$499,15,FALSE)</f>
        <v>#N/A</v>
      </c>
      <c r="AD2007" s="33" t="e">
        <f>VLOOKUP($B2007,三大美股走勢!$A$4:$J$495,4,FALSE)</f>
        <v>#N/A</v>
      </c>
      <c r="AE2007" s="33" t="e">
        <f>VLOOKUP($B2007,三大美股走勢!$A$4:$J$495,7,FALSE)</f>
        <v>#N/A</v>
      </c>
      <c r="AF2007" s="33" t="e">
        <f>VLOOKUP($B2007,三大美股走勢!$A$4:$J$495,10,FALSE)</f>
        <v>#N/A</v>
      </c>
    </row>
    <row r="2008" spans="2:32">
      <c r="B2008" s="32">
        <v>44787</v>
      </c>
      <c r="C2008" s="33" t="e">
        <f>VLOOKUP($B2008,大盤與近月台指!$A$4:$I$499,2,FALSE)</f>
        <v>#N/A</v>
      </c>
      <c r="D2008" s="34" t="e">
        <f>VLOOKUP($B2008,大盤與近月台指!$A$4:$I$499,3,FALSE)</f>
        <v>#N/A</v>
      </c>
      <c r="E2008" s="35" t="e">
        <f>VLOOKUP($B2008,大盤與近月台指!$A$4:$I$499,4,FALSE)</f>
        <v>#N/A</v>
      </c>
      <c r="F2008" s="33" t="e">
        <f>VLOOKUP($B2008,大盤與近月台指!$A$4:$I$499,5,FALSE)</f>
        <v>#N/A</v>
      </c>
      <c r="G2008" s="49" t="e">
        <f>VLOOKUP($B2008,三大法人買賣超!$A$4:$I$500,3,FALSE)</f>
        <v>#N/A</v>
      </c>
      <c r="H2008" s="34" t="e">
        <f>VLOOKUP($B2008,三大法人買賣超!$A$4:$I$500,5,FALSE)</f>
        <v>#N/A</v>
      </c>
      <c r="I2008" s="27" t="e">
        <f>VLOOKUP($B2008,三大法人買賣超!$A$4:$I$500,7,FALSE)</f>
        <v>#N/A</v>
      </c>
      <c r="J2008" s="27" t="e">
        <f>VLOOKUP($B2008,三大法人買賣超!$A$4:$I$500,9,FALSE)</f>
        <v>#N/A</v>
      </c>
      <c r="K2008" s="37">
        <f>新台幣匯率美元指數!B2009</f>
        <v>0</v>
      </c>
      <c r="L2008" s="38">
        <f>新台幣匯率美元指數!C2009</f>
        <v>0</v>
      </c>
      <c r="M2008" s="39">
        <f>新台幣匯率美元指數!D2009</f>
        <v>0</v>
      </c>
      <c r="N2008" s="27" t="e">
        <f>VLOOKUP($B2008,外資期貨未平倉口數!$A$4:$M$499,4,FALSE)</f>
        <v>#N/A</v>
      </c>
      <c r="O2008" s="27" t="e">
        <f>VLOOKUP($B2008,外資期貨未平倉口數!$A$4:$M$499,9,FALSE)</f>
        <v>#N/A</v>
      </c>
      <c r="P2008" s="27" t="e">
        <f>VLOOKUP($B2008,外資期貨未平倉口數!$A$4:$M$499,10,FALSE)</f>
        <v>#N/A</v>
      </c>
      <c r="Q2008" s="27" t="e">
        <f>VLOOKUP($B2008,外資期貨未平倉口數!$A$4:$M$499,11,FALSE)</f>
        <v>#N/A</v>
      </c>
      <c r="R2008" s="64" t="e">
        <f>VLOOKUP($B2008,選擇權未平倉餘額!$A$4:$I$500,6,FALSE)</f>
        <v>#N/A</v>
      </c>
      <c r="S2008" s="64" t="e">
        <f>VLOOKUP($B2008,選擇權未平倉餘額!$A$4:$I$500,7,FALSE)</f>
        <v>#N/A</v>
      </c>
      <c r="T2008" s="64" t="e">
        <f>VLOOKUP($B2008,選擇權未平倉餘額!$A$4:$I$500,8,FALSE)</f>
        <v>#N/A</v>
      </c>
      <c r="U2008" s="64" t="e">
        <f>VLOOKUP($B2008,選擇權未平倉餘額!$A$4:$I$500,9,FALSE)</f>
        <v>#N/A</v>
      </c>
      <c r="V2008" s="39" t="e">
        <f>VLOOKUP($B2008,臺指選擇權P_C_Ratios!$A$4:$C$500,3,FALSE)</f>
        <v>#N/A</v>
      </c>
      <c r="W2008" s="41" t="e">
        <f>VLOOKUP($B2008,散戶多空比!$A$6:$L$500,12,FALSE)</f>
        <v>#N/A</v>
      </c>
      <c r="X2008" s="40" t="e">
        <f>VLOOKUP($B2008,期貨大額交易人未沖銷部位!$A$4:$O$499,4,FALSE)</f>
        <v>#N/A</v>
      </c>
      <c r="Y2008" s="40" t="e">
        <f>VLOOKUP($B2008,期貨大額交易人未沖銷部位!$A$4:$O$499,7,FALSE)</f>
        <v>#N/A</v>
      </c>
      <c r="Z2008" s="40" t="e">
        <f>VLOOKUP($B2008,期貨大額交易人未沖銷部位!$A$4:$O$499,10,FALSE)</f>
        <v>#N/A</v>
      </c>
      <c r="AA2008" s="40" t="e">
        <f>VLOOKUP($B2008,期貨大額交易人未沖銷部位!$A$4:$O$499,13,FALSE)</f>
        <v>#N/A</v>
      </c>
      <c r="AB2008" s="40" t="e">
        <f>VLOOKUP($B2008,期貨大額交易人未沖銷部位!$A$4:$O$499,14,FALSE)</f>
        <v>#N/A</v>
      </c>
      <c r="AC2008" s="40" t="e">
        <f>VLOOKUP($B2008,期貨大額交易人未沖銷部位!$A$4:$O$499,15,FALSE)</f>
        <v>#N/A</v>
      </c>
      <c r="AD2008" s="33" t="e">
        <f>VLOOKUP($B2008,三大美股走勢!$A$4:$J$495,4,FALSE)</f>
        <v>#N/A</v>
      </c>
      <c r="AE2008" s="33" t="e">
        <f>VLOOKUP($B2008,三大美股走勢!$A$4:$J$495,7,FALSE)</f>
        <v>#N/A</v>
      </c>
      <c r="AF2008" s="33" t="e">
        <f>VLOOKUP($B2008,三大美股走勢!$A$4:$J$495,10,FALSE)</f>
        <v>#N/A</v>
      </c>
    </row>
    <row r="2009" spans="2:32">
      <c r="B2009" s="32">
        <v>44788</v>
      </c>
      <c r="C2009" s="33" t="e">
        <f>VLOOKUP($B2009,大盤與近月台指!$A$4:$I$499,2,FALSE)</f>
        <v>#N/A</v>
      </c>
      <c r="D2009" s="34" t="e">
        <f>VLOOKUP($B2009,大盤與近月台指!$A$4:$I$499,3,FALSE)</f>
        <v>#N/A</v>
      </c>
      <c r="E2009" s="35" t="e">
        <f>VLOOKUP($B2009,大盤與近月台指!$A$4:$I$499,4,FALSE)</f>
        <v>#N/A</v>
      </c>
      <c r="F2009" s="33" t="e">
        <f>VLOOKUP($B2009,大盤與近月台指!$A$4:$I$499,5,FALSE)</f>
        <v>#N/A</v>
      </c>
      <c r="G2009" s="49" t="e">
        <f>VLOOKUP($B2009,三大法人買賣超!$A$4:$I$500,3,FALSE)</f>
        <v>#N/A</v>
      </c>
      <c r="H2009" s="34" t="e">
        <f>VLOOKUP($B2009,三大法人買賣超!$A$4:$I$500,5,FALSE)</f>
        <v>#N/A</v>
      </c>
      <c r="I2009" s="27" t="e">
        <f>VLOOKUP($B2009,三大法人買賣超!$A$4:$I$500,7,FALSE)</f>
        <v>#N/A</v>
      </c>
      <c r="J2009" s="27" t="e">
        <f>VLOOKUP($B2009,三大法人買賣超!$A$4:$I$500,9,FALSE)</f>
        <v>#N/A</v>
      </c>
      <c r="K2009" s="37">
        <f>新台幣匯率美元指數!B2010</f>
        <v>0</v>
      </c>
      <c r="L2009" s="38">
        <f>新台幣匯率美元指數!C2010</f>
        <v>0</v>
      </c>
      <c r="M2009" s="39">
        <f>新台幣匯率美元指數!D2010</f>
        <v>0</v>
      </c>
      <c r="N2009" s="27" t="e">
        <f>VLOOKUP($B2009,外資期貨未平倉口數!$A$4:$M$499,4,FALSE)</f>
        <v>#N/A</v>
      </c>
      <c r="O2009" s="27" t="e">
        <f>VLOOKUP($B2009,外資期貨未平倉口數!$A$4:$M$499,9,FALSE)</f>
        <v>#N/A</v>
      </c>
      <c r="P2009" s="27" t="e">
        <f>VLOOKUP($B2009,外資期貨未平倉口數!$A$4:$M$499,10,FALSE)</f>
        <v>#N/A</v>
      </c>
      <c r="Q2009" s="27" t="e">
        <f>VLOOKUP($B2009,外資期貨未平倉口數!$A$4:$M$499,11,FALSE)</f>
        <v>#N/A</v>
      </c>
      <c r="R2009" s="64" t="e">
        <f>VLOOKUP($B2009,選擇權未平倉餘額!$A$4:$I$500,6,FALSE)</f>
        <v>#N/A</v>
      </c>
      <c r="S2009" s="64" t="e">
        <f>VLOOKUP($B2009,選擇權未平倉餘額!$A$4:$I$500,7,FALSE)</f>
        <v>#N/A</v>
      </c>
      <c r="T2009" s="64" t="e">
        <f>VLOOKUP($B2009,選擇權未平倉餘額!$A$4:$I$500,8,FALSE)</f>
        <v>#N/A</v>
      </c>
      <c r="U2009" s="64" t="e">
        <f>VLOOKUP($B2009,選擇權未平倉餘額!$A$4:$I$500,9,FALSE)</f>
        <v>#N/A</v>
      </c>
      <c r="V2009" s="39" t="e">
        <f>VLOOKUP($B2009,臺指選擇權P_C_Ratios!$A$4:$C$500,3,FALSE)</f>
        <v>#N/A</v>
      </c>
      <c r="W2009" s="41" t="e">
        <f>VLOOKUP($B2009,散戶多空比!$A$6:$L$500,12,FALSE)</f>
        <v>#N/A</v>
      </c>
      <c r="X2009" s="40" t="e">
        <f>VLOOKUP($B2009,期貨大額交易人未沖銷部位!$A$4:$O$499,4,FALSE)</f>
        <v>#N/A</v>
      </c>
      <c r="Y2009" s="40" t="e">
        <f>VLOOKUP($B2009,期貨大額交易人未沖銷部位!$A$4:$O$499,7,FALSE)</f>
        <v>#N/A</v>
      </c>
      <c r="Z2009" s="40" t="e">
        <f>VLOOKUP($B2009,期貨大額交易人未沖銷部位!$A$4:$O$499,10,FALSE)</f>
        <v>#N/A</v>
      </c>
      <c r="AA2009" s="40" t="e">
        <f>VLOOKUP($B2009,期貨大額交易人未沖銷部位!$A$4:$O$499,13,FALSE)</f>
        <v>#N/A</v>
      </c>
      <c r="AB2009" s="40" t="e">
        <f>VLOOKUP($B2009,期貨大額交易人未沖銷部位!$A$4:$O$499,14,FALSE)</f>
        <v>#N/A</v>
      </c>
      <c r="AC2009" s="40" t="e">
        <f>VLOOKUP($B2009,期貨大額交易人未沖銷部位!$A$4:$O$499,15,FALSE)</f>
        <v>#N/A</v>
      </c>
      <c r="AD2009" s="33" t="e">
        <f>VLOOKUP($B2009,三大美股走勢!$A$4:$J$495,4,FALSE)</f>
        <v>#N/A</v>
      </c>
      <c r="AE2009" s="33" t="e">
        <f>VLOOKUP($B2009,三大美股走勢!$A$4:$J$495,7,FALSE)</f>
        <v>#N/A</v>
      </c>
      <c r="AF2009" s="33" t="e">
        <f>VLOOKUP($B2009,三大美股走勢!$A$4:$J$495,10,FALSE)</f>
        <v>#N/A</v>
      </c>
    </row>
    <row r="2010" spans="2:32">
      <c r="B2010" s="32">
        <v>44789</v>
      </c>
      <c r="C2010" s="33" t="e">
        <f>VLOOKUP($B2010,大盤與近月台指!$A$4:$I$499,2,FALSE)</f>
        <v>#N/A</v>
      </c>
      <c r="D2010" s="34" t="e">
        <f>VLOOKUP($B2010,大盤與近月台指!$A$4:$I$499,3,FALSE)</f>
        <v>#N/A</v>
      </c>
      <c r="E2010" s="35" t="e">
        <f>VLOOKUP($B2010,大盤與近月台指!$A$4:$I$499,4,FALSE)</f>
        <v>#N/A</v>
      </c>
      <c r="F2010" s="33" t="e">
        <f>VLOOKUP($B2010,大盤與近月台指!$A$4:$I$499,5,FALSE)</f>
        <v>#N/A</v>
      </c>
      <c r="G2010" s="49" t="e">
        <f>VLOOKUP($B2010,三大法人買賣超!$A$4:$I$500,3,FALSE)</f>
        <v>#N/A</v>
      </c>
      <c r="H2010" s="34" t="e">
        <f>VLOOKUP($B2010,三大法人買賣超!$A$4:$I$500,5,FALSE)</f>
        <v>#N/A</v>
      </c>
      <c r="I2010" s="27" t="e">
        <f>VLOOKUP($B2010,三大法人買賣超!$A$4:$I$500,7,FALSE)</f>
        <v>#N/A</v>
      </c>
      <c r="J2010" s="27" t="e">
        <f>VLOOKUP($B2010,三大法人買賣超!$A$4:$I$500,9,FALSE)</f>
        <v>#N/A</v>
      </c>
      <c r="K2010" s="37">
        <f>新台幣匯率美元指數!B2011</f>
        <v>0</v>
      </c>
      <c r="L2010" s="38">
        <f>新台幣匯率美元指數!C2011</f>
        <v>0</v>
      </c>
      <c r="M2010" s="39">
        <f>新台幣匯率美元指數!D2011</f>
        <v>0</v>
      </c>
      <c r="N2010" s="27" t="e">
        <f>VLOOKUP($B2010,外資期貨未平倉口數!$A$4:$M$499,4,FALSE)</f>
        <v>#N/A</v>
      </c>
      <c r="O2010" s="27" t="e">
        <f>VLOOKUP($B2010,外資期貨未平倉口數!$A$4:$M$499,9,FALSE)</f>
        <v>#N/A</v>
      </c>
      <c r="P2010" s="27" t="e">
        <f>VLOOKUP($B2010,外資期貨未平倉口數!$A$4:$M$499,10,FALSE)</f>
        <v>#N/A</v>
      </c>
      <c r="Q2010" s="27" t="e">
        <f>VLOOKUP($B2010,外資期貨未平倉口數!$A$4:$M$499,11,FALSE)</f>
        <v>#N/A</v>
      </c>
      <c r="R2010" s="64" t="e">
        <f>VLOOKUP($B2010,選擇權未平倉餘額!$A$4:$I$500,6,FALSE)</f>
        <v>#N/A</v>
      </c>
      <c r="S2010" s="64" t="e">
        <f>VLOOKUP($B2010,選擇權未平倉餘額!$A$4:$I$500,7,FALSE)</f>
        <v>#N/A</v>
      </c>
      <c r="T2010" s="64" t="e">
        <f>VLOOKUP($B2010,選擇權未平倉餘額!$A$4:$I$500,8,FALSE)</f>
        <v>#N/A</v>
      </c>
      <c r="U2010" s="64" t="e">
        <f>VLOOKUP($B2010,選擇權未平倉餘額!$A$4:$I$500,9,FALSE)</f>
        <v>#N/A</v>
      </c>
      <c r="V2010" s="39" t="e">
        <f>VLOOKUP($B2010,臺指選擇權P_C_Ratios!$A$4:$C$500,3,FALSE)</f>
        <v>#N/A</v>
      </c>
      <c r="W2010" s="41" t="e">
        <f>VLOOKUP($B2010,散戶多空比!$A$6:$L$500,12,FALSE)</f>
        <v>#N/A</v>
      </c>
      <c r="X2010" s="40" t="e">
        <f>VLOOKUP($B2010,期貨大額交易人未沖銷部位!$A$4:$O$499,4,FALSE)</f>
        <v>#N/A</v>
      </c>
      <c r="Y2010" s="40" t="e">
        <f>VLOOKUP($B2010,期貨大額交易人未沖銷部位!$A$4:$O$499,7,FALSE)</f>
        <v>#N/A</v>
      </c>
      <c r="Z2010" s="40" t="e">
        <f>VLOOKUP($B2010,期貨大額交易人未沖銷部位!$A$4:$O$499,10,FALSE)</f>
        <v>#N/A</v>
      </c>
      <c r="AA2010" s="40" t="e">
        <f>VLOOKUP($B2010,期貨大額交易人未沖銷部位!$A$4:$O$499,13,FALSE)</f>
        <v>#N/A</v>
      </c>
      <c r="AB2010" s="40" t="e">
        <f>VLOOKUP($B2010,期貨大額交易人未沖銷部位!$A$4:$O$499,14,FALSE)</f>
        <v>#N/A</v>
      </c>
      <c r="AC2010" s="40" t="e">
        <f>VLOOKUP($B2010,期貨大額交易人未沖銷部位!$A$4:$O$499,15,FALSE)</f>
        <v>#N/A</v>
      </c>
      <c r="AD2010" s="33" t="e">
        <f>VLOOKUP($B2010,三大美股走勢!$A$4:$J$495,4,FALSE)</f>
        <v>#N/A</v>
      </c>
      <c r="AE2010" s="33" t="e">
        <f>VLOOKUP($B2010,三大美股走勢!$A$4:$J$495,7,FALSE)</f>
        <v>#N/A</v>
      </c>
      <c r="AF2010" s="33" t="e">
        <f>VLOOKUP($B2010,三大美股走勢!$A$4:$J$495,10,FALSE)</f>
        <v>#N/A</v>
      </c>
    </row>
    <row r="2011" spans="2:32">
      <c r="B2011" s="32">
        <v>44790</v>
      </c>
      <c r="C2011" s="33" t="e">
        <f>VLOOKUP($B2011,大盤與近月台指!$A$4:$I$499,2,FALSE)</f>
        <v>#N/A</v>
      </c>
      <c r="D2011" s="34" t="e">
        <f>VLOOKUP($B2011,大盤與近月台指!$A$4:$I$499,3,FALSE)</f>
        <v>#N/A</v>
      </c>
      <c r="E2011" s="35" t="e">
        <f>VLOOKUP($B2011,大盤與近月台指!$A$4:$I$499,4,FALSE)</f>
        <v>#N/A</v>
      </c>
      <c r="F2011" s="33" t="e">
        <f>VLOOKUP($B2011,大盤與近月台指!$A$4:$I$499,5,FALSE)</f>
        <v>#N/A</v>
      </c>
      <c r="G2011" s="49" t="e">
        <f>VLOOKUP($B2011,三大法人買賣超!$A$4:$I$500,3,FALSE)</f>
        <v>#N/A</v>
      </c>
      <c r="H2011" s="34" t="e">
        <f>VLOOKUP($B2011,三大法人買賣超!$A$4:$I$500,5,FALSE)</f>
        <v>#N/A</v>
      </c>
      <c r="I2011" s="27" t="e">
        <f>VLOOKUP($B2011,三大法人買賣超!$A$4:$I$500,7,FALSE)</f>
        <v>#N/A</v>
      </c>
      <c r="J2011" s="27" t="e">
        <f>VLOOKUP($B2011,三大法人買賣超!$A$4:$I$500,9,FALSE)</f>
        <v>#N/A</v>
      </c>
      <c r="K2011" s="37">
        <f>新台幣匯率美元指數!B2012</f>
        <v>0</v>
      </c>
      <c r="L2011" s="38">
        <f>新台幣匯率美元指數!C2012</f>
        <v>0</v>
      </c>
      <c r="M2011" s="39">
        <f>新台幣匯率美元指數!D2012</f>
        <v>0</v>
      </c>
      <c r="N2011" s="27" t="e">
        <f>VLOOKUP($B2011,外資期貨未平倉口數!$A$4:$M$499,4,FALSE)</f>
        <v>#N/A</v>
      </c>
      <c r="O2011" s="27" t="e">
        <f>VLOOKUP($B2011,外資期貨未平倉口數!$A$4:$M$499,9,FALSE)</f>
        <v>#N/A</v>
      </c>
      <c r="P2011" s="27" t="e">
        <f>VLOOKUP($B2011,外資期貨未平倉口數!$A$4:$M$499,10,FALSE)</f>
        <v>#N/A</v>
      </c>
      <c r="Q2011" s="27" t="e">
        <f>VLOOKUP($B2011,外資期貨未平倉口數!$A$4:$M$499,11,FALSE)</f>
        <v>#N/A</v>
      </c>
      <c r="R2011" s="64" t="e">
        <f>VLOOKUP($B2011,選擇權未平倉餘額!$A$4:$I$500,6,FALSE)</f>
        <v>#N/A</v>
      </c>
      <c r="S2011" s="64" t="e">
        <f>VLOOKUP($B2011,選擇權未平倉餘額!$A$4:$I$500,7,FALSE)</f>
        <v>#N/A</v>
      </c>
      <c r="T2011" s="64" t="e">
        <f>VLOOKUP($B2011,選擇權未平倉餘額!$A$4:$I$500,8,FALSE)</f>
        <v>#N/A</v>
      </c>
      <c r="U2011" s="64" t="e">
        <f>VLOOKUP($B2011,選擇權未平倉餘額!$A$4:$I$500,9,FALSE)</f>
        <v>#N/A</v>
      </c>
      <c r="V2011" s="39" t="e">
        <f>VLOOKUP($B2011,臺指選擇權P_C_Ratios!$A$4:$C$500,3,FALSE)</f>
        <v>#N/A</v>
      </c>
      <c r="W2011" s="41" t="e">
        <f>VLOOKUP($B2011,散戶多空比!$A$6:$L$500,12,FALSE)</f>
        <v>#N/A</v>
      </c>
      <c r="X2011" s="40" t="e">
        <f>VLOOKUP($B2011,期貨大額交易人未沖銷部位!$A$4:$O$499,4,FALSE)</f>
        <v>#N/A</v>
      </c>
      <c r="Y2011" s="40" t="e">
        <f>VLOOKUP($B2011,期貨大額交易人未沖銷部位!$A$4:$O$499,7,FALSE)</f>
        <v>#N/A</v>
      </c>
      <c r="Z2011" s="40" t="e">
        <f>VLOOKUP($B2011,期貨大額交易人未沖銷部位!$A$4:$O$499,10,FALSE)</f>
        <v>#N/A</v>
      </c>
      <c r="AA2011" s="40" t="e">
        <f>VLOOKUP($B2011,期貨大額交易人未沖銷部位!$A$4:$O$499,13,FALSE)</f>
        <v>#N/A</v>
      </c>
      <c r="AB2011" s="40" t="e">
        <f>VLOOKUP($B2011,期貨大額交易人未沖銷部位!$A$4:$O$499,14,FALSE)</f>
        <v>#N/A</v>
      </c>
      <c r="AC2011" s="40" t="e">
        <f>VLOOKUP($B2011,期貨大額交易人未沖銷部位!$A$4:$O$499,15,FALSE)</f>
        <v>#N/A</v>
      </c>
      <c r="AD2011" s="33" t="e">
        <f>VLOOKUP($B2011,三大美股走勢!$A$4:$J$495,4,FALSE)</f>
        <v>#N/A</v>
      </c>
      <c r="AE2011" s="33" t="e">
        <f>VLOOKUP($B2011,三大美股走勢!$A$4:$J$495,7,FALSE)</f>
        <v>#N/A</v>
      </c>
      <c r="AF2011" s="33" t="e">
        <f>VLOOKUP($B2011,三大美股走勢!$A$4:$J$495,10,FALSE)</f>
        <v>#N/A</v>
      </c>
    </row>
    <row r="2012" spans="2:32">
      <c r="B2012" s="32">
        <v>44791</v>
      </c>
      <c r="C2012" s="33" t="e">
        <f>VLOOKUP($B2012,大盤與近月台指!$A$4:$I$499,2,FALSE)</f>
        <v>#N/A</v>
      </c>
      <c r="D2012" s="34" t="e">
        <f>VLOOKUP($B2012,大盤與近月台指!$A$4:$I$499,3,FALSE)</f>
        <v>#N/A</v>
      </c>
      <c r="E2012" s="35" t="e">
        <f>VLOOKUP($B2012,大盤與近月台指!$A$4:$I$499,4,FALSE)</f>
        <v>#N/A</v>
      </c>
      <c r="F2012" s="33" t="e">
        <f>VLOOKUP($B2012,大盤與近月台指!$A$4:$I$499,5,FALSE)</f>
        <v>#N/A</v>
      </c>
      <c r="G2012" s="49" t="e">
        <f>VLOOKUP($B2012,三大法人買賣超!$A$4:$I$500,3,FALSE)</f>
        <v>#N/A</v>
      </c>
      <c r="H2012" s="34" t="e">
        <f>VLOOKUP($B2012,三大法人買賣超!$A$4:$I$500,5,FALSE)</f>
        <v>#N/A</v>
      </c>
      <c r="I2012" s="27" t="e">
        <f>VLOOKUP($B2012,三大法人買賣超!$A$4:$I$500,7,FALSE)</f>
        <v>#N/A</v>
      </c>
      <c r="J2012" s="27" t="e">
        <f>VLOOKUP($B2012,三大法人買賣超!$A$4:$I$500,9,FALSE)</f>
        <v>#N/A</v>
      </c>
      <c r="K2012" s="37">
        <f>新台幣匯率美元指數!B2013</f>
        <v>0</v>
      </c>
      <c r="L2012" s="38">
        <f>新台幣匯率美元指數!C2013</f>
        <v>0</v>
      </c>
      <c r="M2012" s="39">
        <f>新台幣匯率美元指數!D2013</f>
        <v>0</v>
      </c>
      <c r="N2012" s="27" t="e">
        <f>VLOOKUP($B2012,外資期貨未平倉口數!$A$4:$M$499,4,FALSE)</f>
        <v>#N/A</v>
      </c>
      <c r="O2012" s="27" t="e">
        <f>VLOOKUP($B2012,外資期貨未平倉口數!$A$4:$M$499,9,FALSE)</f>
        <v>#N/A</v>
      </c>
      <c r="P2012" s="27" t="e">
        <f>VLOOKUP($B2012,外資期貨未平倉口數!$A$4:$M$499,10,FALSE)</f>
        <v>#N/A</v>
      </c>
      <c r="Q2012" s="27" t="e">
        <f>VLOOKUP($B2012,外資期貨未平倉口數!$A$4:$M$499,11,FALSE)</f>
        <v>#N/A</v>
      </c>
      <c r="R2012" s="64" t="e">
        <f>VLOOKUP($B2012,選擇權未平倉餘額!$A$4:$I$500,6,FALSE)</f>
        <v>#N/A</v>
      </c>
      <c r="S2012" s="64" t="e">
        <f>VLOOKUP($B2012,選擇權未平倉餘額!$A$4:$I$500,7,FALSE)</f>
        <v>#N/A</v>
      </c>
      <c r="T2012" s="64" t="e">
        <f>VLOOKUP($B2012,選擇權未平倉餘額!$A$4:$I$500,8,FALSE)</f>
        <v>#N/A</v>
      </c>
      <c r="U2012" s="64" t="e">
        <f>VLOOKUP($B2012,選擇權未平倉餘額!$A$4:$I$500,9,FALSE)</f>
        <v>#N/A</v>
      </c>
      <c r="V2012" s="39" t="e">
        <f>VLOOKUP($B2012,臺指選擇權P_C_Ratios!$A$4:$C$500,3,FALSE)</f>
        <v>#N/A</v>
      </c>
      <c r="W2012" s="41" t="e">
        <f>VLOOKUP($B2012,散戶多空比!$A$6:$L$500,12,FALSE)</f>
        <v>#N/A</v>
      </c>
      <c r="X2012" s="40" t="e">
        <f>VLOOKUP($B2012,期貨大額交易人未沖銷部位!$A$4:$O$499,4,FALSE)</f>
        <v>#N/A</v>
      </c>
      <c r="Y2012" s="40" t="e">
        <f>VLOOKUP($B2012,期貨大額交易人未沖銷部位!$A$4:$O$499,7,FALSE)</f>
        <v>#N/A</v>
      </c>
      <c r="Z2012" s="40" t="e">
        <f>VLOOKUP($B2012,期貨大額交易人未沖銷部位!$A$4:$O$499,10,FALSE)</f>
        <v>#N/A</v>
      </c>
      <c r="AA2012" s="40" t="e">
        <f>VLOOKUP($B2012,期貨大額交易人未沖銷部位!$A$4:$O$499,13,FALSE)</f>
        <v>#N/A</v>
      </c>
      <c r="AB2012" s="40" t="e">
        <f>VLOOKUP($B2012,期貨大額交易人未沖銷部位!$A$4:$O$499,14,FALSE)</f>
        <v>#N/A</v>
      </c>
      <c r="AC2012" s="40" t="e">
        <f>VLOOKUP($B2012,期貨大額交易人未沖銷部位!$A$4:$O$499,15,FALSE)</f>
        <v>#N/A</v>
      </c>
      <c r="AD2012" s="33" t="e">
        <f>VLOOKUP($B2012,三大美股走勢!$A$4:$J$495,4,FALSE)</f>
        <v>#N/A</v>
      </c>
      <c r="AE2012" s="33" t="e">
        <f>VLOOKUP($B2012,三大美股走勢!$A$4:$J$495,7,FALSE)</f>
        <v>#N/A</v>
      </c>
      <c r="AF2012" s="33" t="e">
        <f>VLOOKUP($B2012,三大美股走勢!$A$4:$J$495,10,FALSE)</f>
        <v>#N/A</v>
      </c>
    </row>
    <row r="2013" spans="2:32">
      <c r="B2013" s="32">
        <v>44792</v>
      </c>
      <c r="C2013" s="33" t="e">
        <f>VLOOKUP($B2013,大盤與近月台指!$A$4:$I$499,2,FALSE)</f>
        <v>#N/A</v>
      </c>
      <c r="D2013" s="34" t="e">
        <f>VLOOKUP($B2013,大盤與近月台指!$A$4:$I$499,3,FALSE)</f>
        <v>#N/A</v>
      </c>
      <c r="E2013" s="35" t="e">
        <f>VLOOKUP($B2013,大盤與近月台指!$A$4:$I$499,4,FALSE)</f>
        <v>#N/A</v>
      </c>
      <c r="F2013" s="33" t="e">
        <f>VLOOKUP($B2013,大盤與近月台指!$A$4:$I$499,5,FALSE)</f>
        <v>#N/A</v>
      </c>
      <c r="G2013" s="49" t="e">
        <f>VLOOKUP($B2013,三大法人買賣超!$A$4:$I$500,3,FALSE)</f>
        <v>#N/A</v>
      </c>
      <c r="H2013" s="34" t="e">
        <f>VLOOKUP($B2013,三大法人買賣超!$A$4:$I$500,5,FALSE)</f>
        <v>#N/A</v>
      </c>
      <c r="I2013" s="27" t="e">
        <f>VLOOKUP($B2013,三大法人買賣超!$A$4:$I$500,7,FALSE)</f>
        <v>#N/A</v>
      </c>
      <c r="J2013" s="27" t="e">
        <f>VLOOKUP($B2013,三大法人買賣超!$A$4:$I$500,9,FALSE)</f>
        <v>#N/A</v>
      </c>
      <c r="K2013" s="37">
        <f>新台幣匯率美元指數!B2014</f>
        <v>0</v>
      </c>
      <c r="L2013" s="38">
        <f>新台幣匯率美元指數!C2014</f>
        <v>0</v>
      </c>
      <c r="M2013" s="39">
        <f>新台幣匯率美元指數!D2014</f>
        <v>0</v>
      </c>
      <c r="N2013" s="27" t="e">
        <f>VLOOKUP($B2013,外資期貨未平倉口數!$A$4:$M$499,4,FALSE)</f>
        <v>#N/A</v>
      </c>
      <c r="O2013" s="27" t="e">
        <f>VLOOKUP($B2013,外資期貨未平倉口數!$A$4:$M$499,9,FALSE)</f>
        <v>#N/A</v>
      </c>
      <c r="P2013" s="27" t="e">
        <f>VLOOKUP($B2013,外資期貨未平倉口數!$A$4:$M$499,10,FALSE)</f>
        <v>#N/A</v>
      </c>
      <c r="Q2013" s="27" t="e">
        <f>VLOOKUP($B2013,外資期貨未平倉口數!$A$4:$M$499,11,FALSE)</f>
        <v>#N/A</v>
      </c>
      <c r="R2013" s="64" t="e">
        <f>VLOOKUP($B2013,選擇權未平倉餘額!$A$4:$I$500,6,FALSE)</f>
        <v>#N/A</v>
      </c>
      <c r="S2013" s="64" t="e">
        <f>VLOOKUP($B2013,選擇權未平倉餘額!$A$4:$I$500,7,FALSE)</f>
        <v>#N/A</v>
      </c>
      <c r="T2013" s="64" t="e">
        <f>VLOOKUP($B2013,選擇權未平倉餘額!$A$4:$I$500,8,FALSE)</f>
        <v>#N/A</v>
      </c>
      <c r="U2013" s="64" t="e">
        <f>VLOOKUP($B2013,選擇權未平倉餘額!$A$4:$I$500,9,FALSE)</f>
        <v>#N/A</v>
      </c>
      <c r="V2013" s="39" t="e">
        <f>VLOOKUP($B2013,臺指選擇權P_C_Ratios!$A$4:$C$500,3,FALSE)</f>
        <v>#N/A</v>
      </c>
      <c r="W2013" s="41" t="e">
        <f>VLOOKUP($B2013,散戶多空比!$A$6:$L$500,12,FALSE)</f>
        <v>#N/A</v>
      </c>
      <c r="X2013" s="40" t="e">
        <f>VLOOKUP($B2013,期貨大額交易人未沖銷部位!$A$4:$O$499,4,FALSE)</f>
        <v>#N/A</v>
      </c>
      <c r="Y2013" s="40" t="e">
        <f>VLOOKUP($B2013,期貨大額交易人未沖銷部位!$A$4:$O$499,7,FALSE)</f>
        <v>#N/A</v>
      </c>
      <c r="Z2013" s="40" t="e">
        <f>VLOOKUP($B2013,期貨大額交易人未沖銷部位!$A$4:$O$499,10,FALSE)</f>
        <v>#N/A</v>
      </c>
      <c r="AA2013" s="40" t="e">
        <f>VLOOKUP($B2013,期貨大額交易人未沖銷部位!$A$4:$O$499,13,FALSE)</f>
        <v>#N/A</v>
      </c>
      <c r="AB2013" s="40" t="e">
        <f>VLOOKUP($B2013,期貨大額交易人未沖銷部位!$A$4:$O$499,14,FALSE)</f>
        <v>#N/A</v>
      </c>
      <c r="AC2013" s="40" t="e">
        <f>VLOOKUP($B2013,期貨大額交易人未沖銷部位!$A$4:$O$499,15,FALSE)</f>
        <v>#N/A</v>
      </c>
      <c r="AD2013" s="33" t="e">
        <f>VLOOKUP($B2013,三大美股走勢!$A$4:$J$495,4,FALSE)</f>
        <v>#N/A</v>
      </c>
      <c r="AE2013" s="33" t="e">
        <f>VLOOKUP($B2013,三大美股走勢!$A$4:$J$495,7,FALSE)</f>
        <v>#N/A</v>
      </c>
      <c r="AF2013" s="33" t="e">
        <f>VLOOKUP($B2013,三大美股走勢!$A$4:$J$495,10,FALSE)</f>
        <v>#N/A</v>
      </c>
    </row>
    <row r="2014" spans="2:32">
      <c r="B2014" s="32">
        <v>44793</v>
      </c>
      <c r="C2014" s="33" t="e">
        <f>VLOOKUP($B2014,大盤與近月台指!$A$4:$I$499,2,FALSE)</f>
        <v>#N/A</v>
      </c>
      <c r="D2014" s="34" t="e">
        <f>VLOOKUP($B2014,大盤與近月台指!$A$4:$I$499,3,FALSE)</f>
        <v>#N/A</v>
      </c>
      <c r="E2014" s="35" t="e">
        <f>VLOOKUP($B2014,大盤與近月台指!$A$4:$I$499,4,FALSE)</f>
        <v>#N/A</v>
      </c>
      <c r="F2014" s="33" t="e">
        <f>VLOOKUP($B2014,大盤與近月台指!$A$4:$I$499,5,FALSE)</f>
        <v>#N/A</v>
      </c>
      <c r="G2014" s="49" t="e">
        <f>VLOOKUP($B2014,三大法人買賣超!$A$4:$I$500,3,FALSE)</f>
        <v>#N/A</v>
      </c>
      <c r="H2014" s="34" t="e">
        <f>VLOOKUP($B2014,三大法人買賣超!$A$4:$I$500,5,FALSE)</f>
        <v>#N/A</v>
      </c>
      <c r="I2014" s="27" t="e">
        <f>VLOOKUP($B2014,三大法人買賣超!$A$4:$I$500,7,FALSE)</f>
        <v>#N/A</v>
      </c>
      <c r="J2014" s="27" t="e">
        <f>VLOOKUP($B2014,三大法人買賣超!$A$4:$I$500,9,FALSE)</f>
        <v>#N/A</v>
      </c>
      <c r="K2014" s="37">
        <f>新台幣匯率美元指數!B2015</f>
        <v>0</v>
      </c>
      <c r="L2014" s="38">
        <f>新台幣匯率美元指數!C2015</f>
        <v>0</v>
      </c>
      <c r="M2014" s="39">
        <f>新台幣匯率美元指數!D2015</f>
        <v>0</v>
      </c>
      <c r="N2014" s="27" t="e">
        <f>VLOOKUP($B2014,外資期貨未平倉口數!$A$4:$M$499,4,FALSE)</f>
        <v>#N/A</v>
      </c>
      <c r="O2014" s="27" t="e">
        <f>VLOOKUP($B2014,外資期貨未平倉口數!$A$4:$M$499,9,FALSE)</f>
        <v>#N/A</v>
      </c>
      <c r="P2014" s="27" t="e">
        <f>VLOOKUP($B2014,外資期貨未平倉口數!$A$4:$M$499,10,FALSE)</f>
        <v>#N/A</v>
      </c>
      <c r="Q2014" s="27" t="e">
        <f>VLOOKUP($B2014,外資期貨未平倉口數!$A$4:$M$499,11,FALSE)</f>
        <v>#N/A</v>
      </c>
      <c r="R2014" s="64" t="e">
        <f>VLOOKUP($B2014,選擇權未平倉餘額!$A$4:$I$500,6,FALSE)</f>
        <v>#N/A</v>
      </c>
      <c r="S2014" s="64" t="e">
        <f>VLOOKUP($B2014,選擇權未平倉餘額!$A$4:$I$500,7,FALSE)</f>
        <v>#N/A</v>
      </c>
      <c r="T2014" s="64" t="e">
        <f>VLOOKUP($B2014,選擇權未平倉餘額!$A$4:$I$500,8,FALSE)</f>
        <v>#N/A</v>
      </c>
      <c r="U2014" s="64" t="e">
        <f>VLOOKUP($B2014,選擇權未平倉餘額!$A$4:$I$500,9,FALSE)</f>
        <v>#N/A</v>
      </c>
      <c r="V2014" s="39" t="e">
        <f>VLOOKUP($B2014,臺指選擇權P_C_Ratios!$A$4:$C$500,3,FALSE)</f>
        <v>#N/A</v>
      </c>
      <c r="W2014" s="41" t="e">
        <f>VLOOKUP($B2014,散戶多空比!$A$6:$L$500,12,FALSE)</f>
        <v>#N/A</v>
      </c>
      <c r="X2014" s="40" t="e">
        <f>VLOOKUP($B2014,期貨大額交易人未沖銷部位!$A$4:$O$499,4,FALSE)</f>
        <v>#N/A</v>
      </c>
      <c r="Y2014" s="40" t="e">
        <f>VLOOKUP($B2014,期貨大額交易人未沖銷部位!$A$4:$O$499,7,FALSE)</f>
        <v>#N/A</v>
      </c>
      <c r="Z2014" s="40" t="e">
        <f>VLOOKUP($B2014,期貨大額交易人未沖銷部位!$A$4:$O$499,10,FALSE)</f>
        <v>#N/A</v>
      </c>
      <c r="AA2014" s="40" t="e">
        <f>VLOOKUP($B2014,期貨大額交易人未沖銷部位!$A$4:$O$499,13,FALSE)</f>
        <v>#N/A</v>
      </c>
      <c r="AB2014" s="40" t="e">
        <f>VLOOKUP($B2014,期貨大額交易人未沖銷部位!$A$4:$O$499,14,FALSE)</f>
        <v>#N/A</v>
      </c>
      <c r="AC2014" s="40" t="e">
        <f>VLOOKUP($B2014,期貨大額交易人未沖銷部位!$A$4:$O$499,15,FALSE)</f>
        <v>#N/A</v>
      </c>
      <c r="AD2014" s="33" t="e">
        <f>VLOOKUP($B2014,三大美股走勢!$A$4:$J$495,4,FALSE)</f>
        <v>#N/A</v>
      </c>
      <c r="AE2014" s="33" t="e">
        <f>VLOOKUP($B2014,三大美股走勢!$A$4:$J$495,7,FALSE)</f>
        <v>#N/A</v>
      </c>
      <c r="AF2014" s="33" t="e">
        <f>VLOOKUP($B2014,三大美股走勢!$A$4:$J$495,10,FALSE)</f>
        <v>#N/A</v>
      </c>
    </row>
    <row r="2015" spans="2:32">
      <c r="B2015" s="32">
        <v>44794</v>
      </c>
      <c r="C2015" s="33" t="e">
        <f>VLOOKUP($B2015,大盤與近月台指!$A$4:$I$499,2,FALSE)</f>
        <v>#N/A</v>
      </c>
      <c r="D2015" s="34" t="e">
        <f>VLOOKUP($B2015,大盤與近月台指!$A$4:$I$499,3,FALSE)</f>
        <v>#N/A</v>
      </c>
      <c r="E2015" s="35" t="e">
        <f>VLOOKUP($B2015,大盤與近月台指!$A$4:$I$499,4,FALSE)</f>
        <v>#N/A</v>
      </c>
      <c r="F2015" s="33" t="e">
        <f>VLOOKUP($B2015,大盤與近月台指!$A$4:$I$499,5,FALSE)</f>
        <v>#N/A</v>
      </c>
      <c r="G2015" s="49" t="e">
        <f>VLOOKUP($B2015,三大法人買賣超!$A$4:$I$500,3,FALSE)</f>
        <v>#N/A</v>
      </c>
      <c r="H2015" s="34" t="e">
        <f>VLOOKUP($B2015,三大法人買賣超!$A$4:$I$500,5,FALSE)</f>
        <v>#N/A</v>
      </c>
      <c r="I2015" s="27" t="e">
        <f>VLOOKUP($B2015,三大法人買賣超!$A$4:$I$500,7,FALSE)</f>
        <v>#N/A</v>
      </c>
      <c r="J2015" s="27" t="e">
        <f>VLOOKUP($B2015,三大法人買賣超!$A$4:$I$500,9,FALSE)</f>
        <v>#N/A</v>
      </c>
      <c r="K2015" s="37">
        <f>新台幣匯率美元指數!B2016</f>
        <v>0</v>
      </c>
      <c r="L2015" s="38">
        <f>新台幣匯率美元指數!C2016</f>
        <v>0</v>
      </c>
      <c r="M2015" s="39">
        <f>新台幣匯率美元指數!D2016</f>
        <v>0</v>
      </c>
      <c r="N2015" s="27" t="e">
        <f>VLOOKUP($B2015,外資期貨未平倉口數!$A$4:$M$499,4,FALSE)</f>
        <v>#N/A</v>
      </c>
      <c r="O2015" s="27" t="e">
        <f>VLOOKUP($B2015,外資期貨未平倉口數!$A$4:$M$499,9,FALSE)</f>
        <v>#N/A</v>
      </c>
      <c r="P2015" s="27" t="e">
        <f>VLOOKUP($B2015,外資期貨未平倉口數!$A$4:$M$499,10,FALSE)</f>
        <v>#N/A</v>
      </c>
      <c r="Q2015" s="27" t="e">
        <f>VLOOKUP($B2015,外資期貨未平倉口數!$A$4:$M$499,11,FALSE)</f>
        <v>#N/A</v>
      </c>
      <c r="R2015" s="64" t="e">
        <f>VLOOKUP($B2015,選擇權未平倉餘額!$A$4:$I$500,6,FALSE)</f>
        <v>#N/A</v>
      </c>
      <c r="S2015" s="64" t="e">
        <f>VLOOKUP($B2015,選擇權未平倉餘額!$A$4:$I$500,7,FALSE)</f>
        <v>#N/A</v>
      </c>
      <c r="T2015" s="64" t="e">
        <f>VLOOKUP($B2015,選擇權未平倉餘額!$A$4:$I$500,8,FALSE)</f>
        <v>#N/A</v>
      </c>
      <c r="U2015" s="64" t="e">
        <f>VLOOKUP($B2015,選擇權未平倉餘額!$A$4:$I$500,9,FALSE)</f>
        <v>#N/A</v>
      </c>
      <c r="V2015" s="39" t="e">
        <f>VLOOKUP($B2015,臺指選擇權P_C_Ratios!$A$4:$C$500,3,FALSE)</f>
        <v>#N/A</v>
      </c>
      <c r="W2015" s="41" t="e">
        <f>VLOOKUP($B2015,散戶多空比!$A$6:$L$500,12,FALSE)</f>
        <v>#N/A</v>
      </c>
      <c r="X2015" s="40" t="e">
        <f>VLOOKUP($B2015,期貨大額交易人未沖銷部位!$A$4:$O$499,4,FALSE)</f>
        <v>#N/A</v>
      </c>
      <c r="Y2015" s="40" t="e">
        <f>VLOOKUP($B2015,期貨大額交易人未沖銷部位!$A$4:$O$499,7,FALSE)</f>
        <v>#N/A</v>
      </c>
      <c r="Z2015" s="40" t="e">
        <f>VLOOKUP($B2015,期貨大額交易人未沖銷部位!$A$4:$O$499,10,FALSE)</f>
        <v>#N/A</v>
      </c>
      <c r="AA2015" s="40" t="e">
        <f>VLOOKUP($B2015,期貨大額交易人未沖銷部位!$A$4:$O$499,13,FALSE)</f>
        <v>#N/A</v>
      </c>
      <c r="AB2015" s="40" t="e">
        <f>VLOOKUP($B2015,期貨大額交易人未沖銷部位!$A$4:$O$499,14,FALSE)</f>
        <v>#N/A</v>
      </c>
      <c r="AC2015" s="40" t="e">
        <f>VLOOKUP($B2015,期貨大額交易人未沖銷部位!$A$4:$O$499,15,FALSE)</f>
        <v>#N/A</v>
      </c>
      <c r="AD2015" s="33" t="e">
        <f>VLOOKUP($B2015,三大美股走勢!$A$4:$J$495,4,FALSE)</f>
        <v>#N/A</v>
      </c>
      <c r="AE2015" s="33" t="e">
        <f>VLOOKUP($B2015,三大美股走勢!$A$4:$J$495,7,FALSE)</f>
        <v>#N/A</v>
      </c>
      <c r="AF2015" s="33" t="e">
        <f>VLOOKUP($B2015,三大美股走勢!$A$4:$J$495,10,FALSE)</f>
        <v>#N/A</v>
      </c>
    </row>
    <row r="2016" spans="2:32">
      <c r="B2016" s="32">
        <v>44795</v>
      </c>
      <c r="C2016" s="33" t="e">
        <f>VLOOKUP($B2016,大盤與近月台指!$A$4:$I$499,2,FALSE)</f>
        <v>#N/A</v>
      </c>
      <c r="D2016" s="34" t="e">
        <f>VLOOKUP($B2016,大盤與近月台指!$A$4:$I$499,3,FALSE)</f>
        <v>#N/A</v>
      </c>
      <c r="E2016" s="35" t="e">
        <f>VLOOKUP($B2016,大盤與近月台指!$A$4:$I$499,4,FALSE)</f>
        <v>#N/A</v>
      </c>
      <c r="F2016" s="33" t="e">
        <f>VLOOKUP($B2016,大盤與近月台指!$A$4:$I$499,5,FALSE)</f>
        <v>#N/A</v>
      </c>
      <c r="G2016" s="49" t="e">
        <f>VLOOKUP($B2016,三大法人買賣超!$A$4:$I$500,3,FALSE)</f>
        <v>#N/A</v>
      </c>
      <c r="H2016" s="34" t="e">
        <f>VLOOKUP($B2016,三大法人買賣超!$A$4:$I$500,5,FALSE)</f>
        <v>#N/A</v>
      </c>
      <c r="I2016" s="27" t="e">
        <f>VLOOKUP($B2016,三大法人買賣超!$A$4:$I$500,7,FALSE)</f>
        <v>#N/A</v>
      </c>
      <c r="J2016" s="27" t="e">
        <f>VLOOKUP($B2016,三大法人買賣超!$A$4:$I$500,9,FALSE)</f>
        <v>#N/A</v>
      </c>
      <c r="K2016" s="37">
        <f>新台幣匯率美元指數!B2017</f>
        <v>0</v>
      </c>
      <c r="L2016" s="38">
        <f>新台幣匯率美元指數!C2017</f>
        <v>0</v>
      </c>
      <c r="M2016" s="39">
        <f>新台幣匯率美元指數!D2017</f>
        <v>0</v>
      </c>
      <c r="N2016" s="27" t="e">
        <f>VLOOKUP($B2016,外資期貨未平倉口數!$A$4:$M$499,4,FALSE)</f>
        <v>#N/A</v>
      </c>
      <c r="O2016" s="27" t="e">
        <f>VLOOKUP($B2016,外資期貨未平倉口數!$A$4:$M$499,9,FALSE)</f>
        <v>#N/A</v>
      </c>
      <c r="P2016" s="27" t="e">
        <f>VLOOKUP($B2016,外資期貨未平倉口數!$A$4:$M$499,10,FALSE)</f>
        <v>#N/A</v>
      </c>
      <c r="Q2016" s="27" t="e">
        <f>VLOOKUP($B2016,外資期貨未平倉口數!$A$4:$M$499,11,FALSE)</f>
        <v>#N/A</v>
      </c>
      <c r="R2016" s="64" t="e">
        <f>VLOOKUP($B2016,選擇權未平倉餘額!$A$4:$I$500,6,FALSE)</f>
        <v>#N/A</v>
      </c>
      <c r="S2016" s="64" t="e">
        <f>VLOOKUP($B2016,選擇權未平倉餘額!$A$4:$I$500,7,FALSE)</f>
        <v>#N/A</v>
      </c>
      <c r="T2016" s="64" t="e">
        <f>VLOOKUP($B2016,選擇權未平倉餘額!$A$4:$I$500,8,FALSE)</f>
        <v>#N/A</v>
      </c>
      <c r="U2016" s="64" t="e">
        <f>VLOOKUP($B2016,選擇權未平倉餘額!$A$4:$I$500,9,FALSE)</f>
        <v>#N/A</v>
      </c>
      <c r="V2016" s="39" t="e">
        <f>VLOOKUP($B2016,臺指選擇權P_C_Ratios!$A$4:$C$500,3,FALSE)</f>
        <v>#N/A</v>
      </c>
      <c r="W2016" s="41" t="e">
        <f>VLOOKUP($B2016,散戶多空比!$A$6:$L$500,12,FALSE)</f>
        <v>#N/A</v>
      </c>
      <c r="X2016" s="40" t="e">
        <f>VLOOKUP($B2016,期貨大額交易人未沖銷部位!$A$4:$O$499,4,FALSE)</f>
        <v>#N/A</v>
      </c>
      <c r="Y2016" s="40" t="e">
        <f>VLOOKUP($B2016,期貨大額交易人未沖銷部位!$A$4:$O$499,7,FALSE)</f>
        <v>#N/A</v>
      </c>
      <c r="Z2016" s="40" t="e">
        <f>VLOOKUP($B2016,期貨大額交易人未沖銷部位!$A$4:$O$499,10,FALSE)</f>
        <v>#N/A</v>
      </c>
      <c r="AA2016" s="40" t="e">
        <f>VLOOKUP($B2016,期貨大額交易人未沖銷部位!$A$4:$O$499,13,FALSE)</f>
        <v>#N/A</v>
      </c>
      <c r="AB2016" s="40" t="e">
        <f>VLOOKUP($B2016,期貨大額交易人未沖銷部位!$A$4:$O$499,14,FALSE)</f>
        <v>#N/A</v>
      </c>
      <c r="AC2016" s="40" t="e">
        <f>VLOOKUP($B2016,期貨大額交易人未沖銷部位!$A$4:$O$499,15,FALSE)</f>
        <v>#N/A</v>
      </c>
      <c r="AD2016" s="33" t="e">
        <f>VLOOKUP($B2016,三大美股走勢!$A$4:$J$495,4,FALSE)</f>
        <v>#N/A</v>
      </c>
      <c r="AE2016" s="33" t="e">
        <f>VLOOKUP($B2016,三大美股走勢!$A$4:$J$495,7,FALSE)</f>
        <v>#N/A</v>
      </c>
      <c r="AF2016" s="33" t="e">
        <f>VLOOKUP($B2016,三大美股走勢!$A$4:$J$495,10,FALSE)</f>
        <v>#N/A</v>
      </c>
    </row>
    <row r="2017" spans="2:32">
      <c r="B2017" s="32">
        <v>44796</v>
      </c>
      <c r="C2017" s="33" t="e">
        <f>VLOOKUP($B2017,大盤與近月台指!$A$4:$I$499,2,FALSE)</f>
        <v>#N/A</v>
      </c>
      <c r="D2017" s="34" t="e">
        <f>VLOOKUP($B2017,大盤與近月台指!$A$4:$I$499,3,FALSE)</f>
        <v>#N/A</v>
      </c>
      <c r="E2017" s="35" t="e">
        <f>VLOOKUP($B2017,大盤與近月台指!$A$4:$I$499,4,FALSE)</f>
        <v>#N/A</v>
      </c>
      <c r="F2017" s="33" t="e">
        <f>VLOOKUP($B2017,大盤與近月台指!$A$4:$I$499,5,FALSE)</f>
        <v>#N/A</v>
      </c>
      <c r="G2017" s="49" t="e">
        <f>VLOOKUP($B2017,三大法人買賣超!$A$4:$I$500,3,FALSE)</f>
        <v>#N/A</v>
      </c>
      <c r="H2017" s="34" t="e">
        <f>VLOOKUP($B2017,三大法人買賣超!$A$4:$I$500,5,FALSE)</f>
        <v>#N/A</v>
      </c>
      <c r="I2017" s="27" t="e">
        <f>VLOOKUP($B2017,三大法人買賣超!$A$4:$I$500,7,FALSE)</f>
        <v>#N/A</v>
      </c>
      <c r="J2017" s="27" t="e">
        <f>VLOOKUP($B2017,三大法人買賣超!$A$4:$I$500,9,FALSE)</f>
        <v>#N/A</v>
      </c>
      <c r="K2017" s="37">
        <f>新台幣匯率美元指數!B2018</f>
        <v>0</v>
      </c>
      <c r="L2017" s="38">
        <f>新台幣匯率美元指數!C2018</f>
        <v>0</v>
      </c>
      <c r="M2017" s="39">
        <f>新台幣匯率美元指數!D2018</f>
        <v>0</v>
      </c>
      <c r="N2017" s="27" t="e">
        <f>VLOOKUP($B2017,外資期貨未平倉口數!$A$4:$M$499,4,FALSE)</f>
        <v>#N/A</v>
      </c>
      <c r="O2017" s="27" t="e">
        <f>VLOOKUP($B2017,外資期貨未平倉口數!$A$4:$M$499,9,FALSE)</f>
        <v>#N/A</v>
      </c>
      <c r="P2017" s="27" t="e">
        <f>VLOOKUP($B2017,外資期貨未平倉口數!$A$4:$M$499,10,FALSE)</f>
        <v>#N/A</v>
      </c>
      <c r="Q2017" s="27" t="e">
        <f>VLOOKUP($B2017,外資期貨未平倉口數!$A$4:$M$499,11,FALSE)</f>
        <v>#N/A</v>
      </c>
      <c r="R2017" s="64" t="e">
        <f>VLOOKUP($B2017,選擇權未平倉餘額!$A$4:$I$500,6,FALSE)</f>
        <v>#N/A</v>
      </c>
      <c r="S2017" s="64" t="e">
        <f>VLOOKUP($B2017,選擇權未平倉餘額!$A$4:$I$500,7,FALSE)</f>
        <v>#N/A</v>
      </c>
      <c r="T2017" s="64" t="e">
        <f>VLOOKUP($B2017,選擇權未平倉餘額!$A$4:$I$500,8,FALSE)</f>
        <v>#N/A</v>
      </c>
      <c r="U2017" s="64" t="e">
        <f>VLOOKUP($B2017,選擇權未平倉餘額!$A$4:$I$500,9,FALSE)</f>
        <v>#N/A</v>
      </c>
      <c r="V2017" s="39" t="e">
        <f>VLOOKUP($B2017,臺指選擇權P_C_Ratios!$A$4:$C$500,3,FALSE)</f>
        <v>#N/A</v>
      </c>
      <c r="W2017" s="41" t="e">
        <f>VLOOKUP($B2017,散戶多空比!$A$6:$L$500,12,FALSE)</f>
        <v>#N/A</v>
      </c>
      <c r="X2017" s="40" t="e">
        <f>VLOOKUP($B2017,期貨大額交易人未沖銷部位!$A$4:$O$499,4,FALSE)</f>
        <v>#N/A</v>
      </c>
      <c r="Y2017" s="40" t="e">
        <f>VLOOKUP($B2017,期貨大額交易人未沖銷部位!$A$4:$O$499,7,FALSE)</f>
        <v>#N/A</v>
      </c>
      <c r="Z2017" s="40" t="e">
        <f>VLOOKUP($B2017,期貨大額交易人未沖銷部位!$A$4:$O$499,10,FALSE)</f>
        <v>#N/A</v>
      </c>
      <c r="AA2017" s="40" t="e">
        <f>VLOOKUP($B2017,期貨大額交易人未沖銷部位!$A$4:$O$499,13,FALSE)</f>
        <v>#N/A</v>
      </c>
      <c r="AB2017" s="40" t="e">
        <f>VLOOKUP($B2017,期貨大額交易人未沖銷部位!$A$4:$O$499,14,FALSE)</f>
        <v>#N/A</v>
      </c>
      <c r="AC2017" s="40" t="e">
        <f>VLOOKUP($B2017,期貨大額交易人未沖銷部位!$A$4:$O$499,15,FALSE)</f>
        <v>#N/A</v>
      </c>
      <c r="AD2017" s="33" t="e">
        <f>VLOOKUP($B2017,三大美股走勢!$A$4:$J$495,4,FALSE)</f>
        <v>#N/A</v>
      </c>
      <c r="AE2017" s="33" t="e">
        <f>VLOOKUP($B2017,三大美股走勢!$A$4:$J$495,7,FALSE)</f>
        <v>#N/A</v>
      </c>
      <c r="AF2017" s="33" t="e">
        <f>VLOOKUP($B2017,三大美股走勢!$A$4:$J$495,10,FALSE)</f>
        <v>#N/A</v>
      </c>
    </row>
    <row r="2018" spans="2:32">
      <c r="B2018" s="32">
        <v>44797</v>
      </c>
      <c r="C2018" s="33" t="e">
        <f>VLOOKUP($B2018,大盤與近月台指!$A$4:$I$499,2,FALSE)</f>
        <v>#N/A</v>
      </c>
      <c r="D2018" s="34" t="e">
        <f>VLOOKUP($B2018,大盤與近月台指!$A$4:$I$499,3,FALSE)</f>
        <v>#N/A</v>
      </c>
      <c r="E2018" s="35" t="e">
        <f>VLOOKUP($B2018,大盤與近月台指!$A$4:$I$499,4,FALSE)</f>
        <v>#N/A</v>
      </c>
      <c r="F2018" s="33" t="e">
        <f>VLOOKUP($B2018,大盤與近月台指!$A$4:$I$499,5,FALSE)</f>
        <v>#N/A</v>
      </c>
      <c r="G2018" s="49" t="e">
        <f>VLOOKUP($B2018,三大法人買賣超!$A$4:$I$500,3,FALSE)</f>
        <v>#N/A</v>
      </c>
      <c r="H2018" s="34" t="e">
        <f>VLOOKUP($B2018,三大法人買賣超!$A$4:$I$500,5,FALSE)</f>
        <v>#N/A</v>
      </c>
      <c r="I2018" s="27" t="e">
        <f>VLOOKUP($B2018,三大法人買賣超!$A$4:$I$500,7,FALSE)</f>
        <v>#N/A</v>
      </c>
      <c r="J2018" s="27" t="e">
        <f>VLOOKUP($B2018,三大法人買賣超!$A$4:$I$500,9,FALSE)</f>
        <v>#N/A</v>
      </c>
      <c r="K2018" s="37">
        <f>新台幣匯率美元指數!B2019</f>
        <v>0</v>
      </c>
      <c r="L2018" s="38">
        <f>新台幣匯率美元指數!C2019</f>
        <v>0</v>
      </c>
      <c r="M2018" s="39">
        <f>新台幣匯率美元指數!D2019</f>
        <v>0</v>
      </c>
      <c r="N2018" s="27" t="e">
        <f>VLOOKUP($B2018,外資期貨未平倉口數!$A$4:$M$499,4,FALSE)</f>
        <v>#N/A</v>
      </c>
      <c r="O2018" s="27" t="e">
        <f>VLOOKUP($B2018,外資期貨未平倉口數!$A$4:$M$499,9,FALSE)</f>
        <v>#N/A</v>
      </c>
      <c r="P2018" s="27" t="e">
        <f>VLOOKUP($B2018,外資期貨未平倉口數!$A$4:$M$499,10,FALSE)</f>
        <v>#N/A</v>
      </c>
      <c r="Q2018" s="27" t="e">
        <f>VLOOKUP($B2018,外資期貨未平倉口數!$A$4:$M$499,11,FALSE)</f>
        <v>#N/A</v>
      </c>
      <c r="R2018" s="64" t="e">
        <f>VLOOKUP($B2018,選擇權未平倉餘額!$A$4:$I$500,6,FALSE)</f>
        <v>#N/A</v>
      </c>
      <c r="S2018" s="64" t="e">
        <f>VLOOKUP($B2018,選擇權未平倉餘額!$A$4:$I$500,7,FALSE)</f>
        <v>#N/A</v>
      </c>
      <c r="T2018" s="64" t="e">
        <f>VLOOKUP($B2018,選擇權未平倉餘額!$A$4:$I$500,8,FALSE)</f>
        <v>#N/A</v>
      </c>
      <c r="U2018" s="64" t="e">
        <f>VLOOKUP($B2018,選擇權未平倉餘額!$A$4:$I$500,9,FALSE)</f>
        <v>#N/A</v>
      </c>
      <c r="V2018" s="39" t="e">
        <f>VLOOKUP($B2018,臺指選擇權P_C_Ratios!$A$4:$C$500,3,FALSE)</f>
        <v>#N/A</v>
      </c>
      <c r="W2018" s="41" t="e">
        <f>VLOOKUP($B2018,散戶多空比!$A$6:$L$500,12,FALSE)</f>
        <v>#N/A</v>
      </c>
      <c r="X2018" s="40" t="e">
        <f>VLOOKUP($B2018,期貨大額交易人未沖銷部位!$A$4:$O$499,4,FALSE)</f>
        <v>#N/A</v>
      </c>
      <c r="Y2018" s="40" t="e">
        <f>VLOOKUP($B2018,期貨大額交易人未沖銷部位!$A$4:$O$499,7,FALSE)</f>
        <v>#N/A</v>
      </c>
      <c r="Z2018" s="40" t="e">
        <f>VLOOKUP($B2018,期貨大額交易人未沖銷部位!$A$4:$O$499,10,FALSE)</f>
        <v>#N/A</v>
      </c>
      <c r="AA2018" s="40" t="e">
        <f>VLOOKUP($B2018,期貨大額交易人未沖銷部位!$A$4:$O$499,13,FALSE)</f>
        <v>#N/A</v>
      </c>
      <c r="AB2018" s="40" t="e">
        <f>VLOOKUP($B2018,期貨大額交易人未沖銷部位!$A$4:$O$499,14,FALSE)</f>
        <v>#N/A</v>
      </c>
      <c r="AC2018" s="40" t="e">
        <f>VLOOKUP($B2018,期貨大額交易人未沖銷部位!$A$4:$O$499,15,FALSE)</f>
        <v>#N/A</v>
      </c>
      <c r="AD2018" s="33" t="e">
        <f>VLOOKUP($B2018,三大美股走勢!$A$4:$J$495,4,FALSE)</f>
        <v>#N/A</v>
      </c>
      <c r="AE2018" s="33" t="e">
        <f>VLOOKUP($B2018,三大美股走勢!$A$4:$J$495,7,FALSE)</f>
        <v>#N/A</v>
      </c>
      <c r="AF2018" s="33" t="e">
        <f>VLOOKUP($B2018,三大美股走勢!$A$4:$J$495,10,FALSE)</f>
        <v>#N/A</v>
      </c>
    </row>
    <row r="2019" spans="2:32">
      <c r="B2019" s="32">
        <v>44798</v>
      </c>
      <c r="C2019" s="33" t="e">
        <f>VLOOKUP($B2019,大盤與近月台指!$A$4:$I$499,2,FALSE)</f>
        <v>#N/A</v>
      </c>
      <c r="D2019" s="34" t="e">
        <f>VLOOKUP($B2019,大盤與近月台指!$A$4:$I$499,3,FALSE)</f>
        <v>#N/A</v>
      </c>
      <c r="E2019" s="35" t="e">
        <f>VLOOKUP($B2019,大盤與近月台指!$A$4:$I$499,4,FALSE)</f>
        <v>#N/A</v>
      </c>
      <c r="F2019" s="33" t="e">
        <f>VLOOKUP($B2019,大盤與近月台指!$A$4:$I$499,5,FALSE)</f>
        <v>#N/A</v>
      </c>
      <c r="G2019" s="49" t="e">
        <f>VLOOKUP($B2019,三大法人買賣超!$A$4:$I$500,3,FALSE)</f>
        <v>#N/A</v>
      </c>
      <c r="H2019" s="34" t="e">
        <f>VLOOKUP($B2019,三大法人買賣超!$A$4:$I$500,5,FALSE)</f>
        <v>#N/A</v>
      </c>
      <c r="I2019" s="27" t="e">
        <f>VLOOKUP($B2019,三大法人買賣超!$A$4:$I$500,7,FALSE)</f>
        <v>#N/A</v>
      </c>
      <c r="J2019" s="27" t="e">
        <f>VLOOKUP($B2019,三大法人買賣超!$A$4:$I$500,9,FALSE)</f>
        <v>#N/A</v>
      </c>
      <c r="K2019" s="37">
        <f>新台幣匯率美元指數!B2020</f>
        <v>0</v>
      </c>
      <c r="L2019" s="38">
        <f>新台幣匯率美元指數!C2020</f>
        <v>0</v>
      </c>
      <c r="M2019" s="39">
        <f>新台幣匯率美元指數!D2020</f>
        <v>0</v>
      </c>
      <c r="N2019" s="27" t="e">
        <f>VLOOKUP($B2019,外資期貨未平倉口數!$A$4:$M$499,4,FALSE)</f>
        <v>#N/A</v>
      </c>
      <c r="O2019" s="27" t="e">
        <f>VLOOKUP($B2019,外資期貨未平倉口數!$A$4:$M$499,9,FALSE)</f>
        <v>#N/A</v>
      </c>
      <c r="P2019" s="27" t="e">
        <f>VLOOKUP($B2019,外資期貨未平倉口數!$A$4:$M$499,10,FALSE)</f>
        <v>#N/A</v>
      </c>
      <c r="Q2019" s="27" t="e">
        <f>VLOOKUP($B2019,外資期貨未平倉口數!$A$4:$M$499,11,FALSE)</f>
        <v>#N/A</v>
      </c>
      <c r="R2019" s="64" t="e">
        <f>VLOOKUP($B2019,選擇權未平倉餘額!$A$4:$I$500,6,FALSE)</f>
        <v>#N/A</v>
      </c>
      <c r="S2019" s="64" t="e">
        <f>VLOOKUP($B2019,選擇權未平倉餘額!$A$4:$I$500,7,FALSE)</f>
        <v>#N/A</v>
      </c>
      <c r="T2019" s="64" t="e">
        <f>VLOOKUP($B2019,選擇權未平倉餘額!$A$4:$I$500,8,FALSE)</f>
        <v>#N/A</v>
      </c>
      <c r="U2019" s="64" t="e">
        <f>VLOOKUP($B2019,選擇權未平倉餘額!$A$4:$I$500,9,FALSE)</f>
        <v>#N/A</v>
      </c>
      <c r="V2019" s="39" t="e">
        <f>VLOOKUP($B2019,臺指選擇權P_C_Ratios!$A$4:$C$500,3,FALSE)</f>
        <v>#N/A</v>
      </c>
      <c r="W2019" s="41" t="e">
        <f>VLOOKUP($B2019,散戶多空比!$A$6:$L$500,12,FALSE)</f>
        <v>#N/A</v>
      </c>
      <c r="X2019" s="40" t="e">
        <f>VLOOKUP($B2019,期貨大額交易人未沖銷部位!$A$4:$O$499,4,FALSE)</f>
        <v>#N/A</v>
      </c>
      <c r="Y2019" s="40" t="e">
        <f>VLOOKUP($B2019,期貨大額交易人未沖銷部位!$A$4:$O$499,7,FALSE)</f>
        <v>#N/A</v>
      </c>
      <c r="Z2019" s="40" t="e">
        <f>VLOOKUP($B2019,期貨大額交易人未沖銷部位!$A$4:$O$499,10,FALSE)</f>
        <v>#N/A</v>
      </c>
      <c r="AA2019" s="40" t="e">
        <f>VLOOKUP($B2019,期貨大額交易人未沖銷部位!$A$4:$O$499,13,FALSE)</f>
        <v>#N/A</v>
      </c>
      <c r="AB2019" s="40" t="e">
        <f>VLOOKUP($B2019,期貨大額交易人未沖銷部位!$A$4:$O$499,14,FALSE)</f>
        <v>#N/A</v>
      </c>
      <c r="AC2019" s="40" t="e">
        <f>VLOOKUP($B2019,期貨大額交易人未沖銷部位!$A$4:$O$499,15,FALSE)</f>
        <v>#N/A</v>
      </c>
      <c r="AD2019" s="33" t="e">
        <f>VLOOKUP($B2019,三大美股走勢!$A$4:$J$495,4,FALSE)</f>
        <v>#N/A</v>
      </c>
      <c r="AE2019" s="33" t="e">
        <f>VLOOKUP($B2019,三大美股走勢!$A$4:$J$495,7,FALSE)</f>
        <v>#N/A</v>
      </c>
      <c r="AF2019" s="33" t="e">
        <f>VLOOKUP($B2019,三大美股走勢!$A$4:$J$495,10,FALSE)</f>
        <v>#N/A</v>
      </c>
    </row>
    <row r="2020" spans="2:32">
      <c r="B2020" s="32">
        <v>44799</v>
      </c>
      <c r="C2020" s="33" t="e">
        <f>VLOOKUP($B2020,大盤與近月台指!$A$4:$I$499,2,FALSE)</f>
        <v>#N/A</v>
      </c>
      <c r="D2020" s="34" t="e">
        <f>VLOOKUP($B2020,大盤與近月台指!$A$4:$I$499,3,FALSE)</f>
        <v>#N/A</v>
      </c>
      <c r="E2020" s="35" t="e">
        <f>VLOOKUP($B2020,大盤與近月台指!$A$4:$I$499,4,FALSE)</f>
        <v>#N/A</v>
      </c>
      <c r="F2020" s="33" t="e">
        <f>VLOOKUP($B2020,大盤與近月台指!$A$4:$I$499,5,FALSE)</f>
        <v>#N/A</v>
      </c>
      <c r="G2020" s="49" t="e">
        <f>VLOOKUP($B2020,三大法人買賣超!$A$4:$I$500,3,FALSE)</f>
        <v>#N/A</v>
      </c>
      <c r="H2020" s="34" t="e">
        <f>VLOOKUP($B2020,三大法人買賣超!$A$4:$I$500,5,FALSE)</f>
        <v>#N/A</v>
      </c>
      <c r="I2020" s="27" t="e">
        <f>VLOOKUP($B2020,三大法人買賣超!$A$4:$I$500,7,FALSE)</f>
        <v>#N/A</v>
      </c>
      <c r="J2020" s="27" t="e">
        <f>VLOOKUP($B2020,三大法人買賣超!$A$4:$I$500,9,FALSE)</f>
        <v>#N/A</v>
      </c>
      <c r="K2020" s="37">
        <f>新台幣匯率美元指數!B2021</f>
        <v>0</v>
      </c>
      <c r="L2020" s="38">
        <f>新台幣匯率美元指數!C2021</f>
        <v>0</v>
      </c>
      <c r="M2020" s="39">
        <f>新台幣匯率美元指數!D2021</f>
        <v>0</v>
      </c>
      <c r="N2020" s="27" t="e">
        <f>VLOOKUP($B2020,外資期貨未平倉口數!$A$4:$M$499,4,FALSE)</f>
        <v>#N/A</v>
      </c>
      <c r="O2020" s="27" t="e">
        <f>VLOOKUP($B2020,外資期貨未平倉口數!$A$4:$M$499,9,FALSE)</f>
        <v>#N/A</v>
      </c>
      <c r="P2020" s="27" t="e">
        <f>VLOOKUP($B2020,外資期貨未平倉口數!$A$4:$M$499,10,FALSE)</f>
        <v>#N/A</v>
      </c>
      <c r="Q2020" s="27" t="e">
        <f>VLOOKUP($B2020,外資期貨未平倉口數!$A$4:$M$499,11,FALSE)</f>
        <v>#N/A</v>
      </c>
      <c r="R2020" s="64" t="e">
        <f>VLOOKUP($B2020,選擇權未平倉餘額!$A$4:$I$500,6,FALSE)</f>
        <v>#N/A</v>
      </c>
      <c r="S2020" s="64" t="e">
        <f>VLOOKUP($B2020,選擇權未平倉餘額!$A$4:$I$500,7,FALSE)</f>
        <v>#N/A</v>
      </c>
      <c r="T2020" s="64" t="e">
        <f>VLOOKUP($B2020,選擇權未平倉餘額!$A$4:$I$500,8,FALSE)</f>
        <v>#N/A</v>
      </c>
      <c r="U2020" s="64" t="e">
        <f>VLOOKUP($B2020,選擇權未平倉餘額!$A$4:$I$500,9,FALSE)</f>
        <v>#N/A</v>
      </c>
      <c r="V2020" s="39" t="e">
        <f>VLOOKUP($B2020,臺指選擇權P_C_Ratios!$A$4:$C$500,3,FALSE)</f>
        <v>#N/A</v>
      </c>
      <c r="W2020" s="41" t="e">
        <f>VLOOKUP($B2020,散戶多空比!$A$6:$L$500,12,FALSE)</f>
        <v>#N/A</v>
      </c>
      <c r="X2020" s="40" t="e">
        <f>VLOOKUP($B2020,期貨大額交易人未沖銷部位!$A$4:$O$499,4,FALSE)</f>
        <v>#N/A</v>
      </c>
      <c r="Y2020" s="40" t="e">
        <f>VLOOKUP($B2020,期貨大額交易人未沖銷部位!$A$4:$O$499,7,FALSE)</f>
        <v>#N/A</v>
      </c>
      <c r="Z2020" s="40" t="e">
        <f>VLOOKUP($B2020,期貨大額交易人未沖銷部位!$A$4:$O$499,10,FALSE)</f>
        <v>#N/A</v>
      </c>
      <c r="AA2020" s="40" t="e">
        <f>VLOOKUP($B2020,期貨大額交易人未沖銷部位!$A$4:$O$499,13,FALSE)</f>
        <v>#N/A</v>
      </c>
      <c r="AB2020" s="40" t="e">
        <f>VLOOKUP($B2020,期貨大額交易人未沖銷部位!$A$4:$O$499,14,FALSE)</f>
        <v>#N/A</v>
      </c>
      <c r="AC2020" s="40" t="e">
        <f>VLOOKUP($B2020,期貨大額交易人未沖銷部位!$A$4:$O$499,15,FALSE)</f>
        <v>#N/A</v>
      </c>
      <c r="AD2020" s="33" t="e">
        <f>VLOOKUP($B2020,三大美股走勢!$A$4:$J$495,4,FALSE)</f>
        <v>#N/A</v>
      </c>
      <c r="AE2020" s="33" t="e">
        <f>VLOOKUP($B2020,三大美股走勢!$A$4:$J$495,7,FALSE)</f>
        <v>#N/A</v>
      </c>
      <c r="AF2020" s="33" t="e">
        <f>VLOOKUP($B2020,三大美股走勢!$A$4:$J$495,10,FALSE)</f>
        <v>#N/A</v>
      </c>
    </row>
    <row r="2021" spans="2:32">
      <c r="B2021" s="32">
        <v>44800</v>
      </c>
      <c r="C2021" s="33" t="e">
        <f>VLOOKUP($B2021,大盤與近月台指!$A$4:$I$499,2,FALSE)</f>
        <v>#N/A</v>
      </c>
      <c r="D2021" s="34" t="e">
        <f>VLOOKUP($B2021,大盤與近月台指!$A$4:$I$499,3,FALSE)</f>
        <v>#N/A</v>
      </c>
      <c r="E2021" s="35" t="e">
        <f>VLOOKUP($B2021,大盤與近月台指!$A$4:$I$499,4,FALSE)</f>
        <v>#N/A</v>
      </c>
      <c r="F2021" s="33" t="e">
        <f>VLOOKUP($B2021,大盤與近月台指!$A$4:$I$499,5,FALSE)</f>
        <v>#N/A</v>
      </c>
      <c r="G2021" s="49" t="e">
        <f>VLOOKUP($B2021,三大法人買賣超!$A$4:$I$500,3,FALSE)</f>
        <v>#N/A</v>
      </c>
      <c r="H2021" s="34" t="e">
        <f>VLOOKUP($B2021,三大法人買賣超!$A$4:$I$500,5,FALSE)</f>
        <v>#N/A</v>
      </c>
      <c r="I2021" s="27" t="e">
        <f>VLOOKUP($B2021,三大法人買賣超!$A$4:$I$500,7,FALSE)</f>
        <v>#N/A</v>
      </c>
      <c r="J2021" s="27" t="e">
        <f>VLOOKUP($B2021,三大法人買賣超!$A$4:$I$500,9,FALSE)</f>
        <v>#N/A</v>
      </c>
      <c r="K2021" s="37">
        <f>新台幣匯率美元指數!B2022</f>
        <v>0</v>
      </c>
      <c r="L2021" s="38">
        <f>新台幣匯率美元指數!C2022</f>
        <v>0</v>
      </c>
      <c r="M2021" s="39">
        <f>新台幣匯率美元指數!D2022</f>
        <v>0</v>
      </c>
      <c r="N2021" s="27" t="e">
        <f>VLOOKUP($B2021,外資期貨未平倉口數!$A$4:$M$499,4,FALSE)</f>
        <v>#N/A</v>
      </c>
      <c r="O2021" s="27" t="e">
        <f>VLOOKUP($B2021,外資期貨未平倉口數!$A$4:$M$499,9,FALSE)</f>
        <v>#N/A</v>
      </c>
      <c r="P2021" s="27" t="e">
        <f>VLOOKUP($B2021,外資期貨未平倉口數!$A$4:$M$499,10,FALSE)</f>
        <v>#N/A</v>
      </c>
      <c r="Q2021" s="27" t="e">
        <f>VLOOKUP($B2021,外資期貨未平倉口數!$A$4:$M$499,11,FALSE)</f>
        <v>#N/A</v>
      </c>
      <c r="R2021" s="64" t="e">
        <f>VLOOKUP($B2021,選擇權未平倉餘額!$A$4:$I$500,6,FALSE)</f>
        <v>#N/A</v>
      </c>
      <c r="S2021" s="64" t="e">
        <f>VLOOKUP($B2021,選擇權未平倉餘額!$A$4:$I$500,7,FALSE)</f>
        <v>#N/A</v>
      </c>
      <c r="T2021" s="64" t="e">
        <f>VLOOKUP($B2021,選擇權未平倉餘額!$A$4:$I$500,8,FALSE)</f>
        <v>#N/A</v>
      </c>
      <c r="U2021" s="64" t="e">
        <f>VLOOKUP($B2021,選擇權未平倉餘額!$A$4:$I$500,9,FALSE)</f>
        <v>#N/A</v>
      </c>
      <c r="V2021" s="39" t="e">
        <f>VLOOKUP($B2021,臺指選擇權P_C_Ratios!$A$4:$C$500,3,FALSE)</f>
        <v>#N/A</v>
      </c>
      <c r="W2021" s="41" t="e">
        <f>VLOOKUP($B2021,散戶多空比!$A$6:$L$500,12,FALSE)</f>
        <v>#N/A</v>
      </c>
      <c r="X2021" s="40" t="e">
        <f>VLOOKUP($B2021,期貨大額交易人未沖銷部位!$A$4:$O$499,4,FALSE)</f>
        <v>#N/A</v>
      </c>
      <c r="Y2021" s="40" t="e">
        <f>VLOOKUP($B2021,期貨大額交易人未沖銷部位!$A$4:$O$499,7,FALSE)</f>
        <v>#N/A</v>
      </c>
      <c r="Z2021" s="40" t="e">
        <f>VLOOKUP($B2021,期貨大額交易人未沖銷部位!$A$4:$O$499,10,FALSE)</f>
        <v>#N/A</v>
      </c>
      <c r="AA2021" s="40" t="e">
        <f>VLOOKUP($B2021,期貨大額交易人未沖銷部位!$A$4:$O$499,13,FALSE)</f>
        <v>#N/A</v>
      </c>
      <c r="AB2021" s="40" t="e">
        <f>VLOOKUP($B2021,期貨大額交易人未沖銷部位!$A$4:$O$499,14,FALSE)</f>
        <v>#N/A</v>
      </c>
      <c r="AC2021" s="40" t="e">
        <f>VLOOKUP($B2021,期貨大額交易人未沖銷部位!$A$4:$O$499,15,FALSE)</f>
        <v>#N/A</v>
      </c>
      <c r="AD2021" s="33" t="e">
        <f>VLOOKUP($B2021,三大美股走勢!$A$4:$J$495,4,FALSE)</f>
        <v>#N/A</v>
      </c>
      <c r="AE2021" s="33" t="e">
        <f>VLOOKUP($B2021,三大美股走勢!$A$4:$J$495,7,FALSE)</f>
        <v>#N/A</v>
      </c>
      <c r="AF2021" s="33" t="e">
        <f>VLOOKUP($B2021,三大美股走勢!$A$4:$J$495,10,FALSE)</f>
        <v>#N/A</v>
      </c>
    </row>
    <row r="2022" spans="2:32">
      <c r="B2022" s="32">
        <v>44801</v>
      </c>
      <c r="C2022" s="33" t="e">
        <f>VLOOKUP($B2022,大盤與近月台指!$A$4:$I$499,2,FALSE)</f>
        <v>#N/A</v>
      </c>
      <c r="D2022" s="34" t="e">
        <f>VLOOKUP($B2022,大盤與近月台指!$A$4:$I$499,3,FALSE)</f>
        <v>#N/A</v>
      </c>
      <c r="E2022" s="35" t="e">
        <f>VLOOKUP($B2022,大盤與近月台指!$A$4:$I$499,4,FALSE)</f>
        <v>#N/A</v>
      </c>
      <c r="F2022" s="33" t="e">
        <f>VLOOKUP($B2022,大盤與近月台指!$A$4:$I$499,5,FALSE)</f>
        <v>#N/A</v>
      </c>
      <c r="G2022" s="49" t="e">
        <f>VLOOKUP($B2022,三大法人買賣超!$A$4:$I$500,3,FALSE)</f>
        <v>#N/A</v>
      </c>
      <c r="H2022" s="34" t="e">
        <f>VLOOKUP($B2022,三大法人買賣超!$A$4:$I$500,5,FALSE)</f>
        <v>#N/A</v>
      </c>
      <c r="I2022" s="27" t="e">
        <f>VLOOKUP($B2022,三大法人買賣超!$A$4:$I$500,7,FALSE)</f>
        <v>#N/A</v>
      </c>
      <c r="J2022" s="27" t="e">
        <f>VLOOKUP($B2022,三大法人買賣超!$A$4:$I$500,9,FALSE)</f>
        <v>#N/A</v>
      </c>
      <c r="K2022" s="37">
        <f>新台幣匯率美元指數!B2023</f>
        <v>0</v>
      </c>
      <c r="L2022" s="38">
        <f>新台幣匯率美元指數!C2023</f>
        <v>0</v>
      </c>
      <c r="M2022" s="39">
        <f>新台幣匯率美元指數!D2023</f>
        <v>0</v>
      </c>
      <c r="N2022" s="27" t="e">
        <f>VLOOKUP($B2022,外資期貨未平倉口數!$A$4:$M$499,4,FALSE)</f>
        <v>#N/A</v>
      </c>
      <c r="O2022" s="27" t="e">
        <f>VLOOKUP($B2022,外資期貨未平倉口數!$A$4:$M$499,9,FALSE)</f>
        <v>#N/A</v>
      </c>
      <c r="P2022" s="27" t="e">
        <f>VLOOKUP($B2022,外資期貨未平倉口數!$A$4:$M$499,10,FALSE)</f>
        <v>#N/A</v>
      </c>
      <c r="Q2022" s="27" t="e">
        <f>VLOOKUP($B2022,外資期貨未平倉口數!$A$4:$M$499,11,FALSE)</f>
        <v>#N/A</v>
      </c>
      <c r="R2022" s="64" t="e">
        <f>VLOOKUP($B2022,選擇權未平倉餘額!$A$4:$I$500,6,FALSE)</f>
        <v>#N/A</v>
      </c>
      <c r="S2022" s="64" t="e">
        <f>VLOOKUP($B2022,選擇權未平倉餘額!$A$4:$I$500,7,FALSE)</f>
        <v>#N/A</v>
      </c>
      <c r="T2022" s="64" t="e">
        <f>VLOOKUP($B2022,選擇權未平倉餘額!$A$4:$I$500,8,FALSE)</f>
        <v>#N/A</v>
      </c>
      <c r="U2022" s="64" t="e">
        <f>VLOOKUP($B2022,選擇權未平倉餘額!$A$4:$I$500,9,FALSE)</f>
        <v>#N/A</v>
      </c>
      <c r="V2022" s="39" t="e">
        <f>VLOOKUP($B2022,臺指選擇權P_C_Ratios!$A$4:$C$500,3,FALSE)</f>
        <v>#N/A</v>
      </c>
      <c r="W2022" s="41" t="e">
        <f>VLOOKUP($B2022,散戶多空比!$A$6:$L$500,12,FALSE)</f>
        <v>#N/A</v>
      </c>
      <c r="X2022" s="40" t="e">
        <f>VLOOKUP($B2022,期貨大額交易人未沖銷部位!$A$4:$O$499,4,FALSE)</f>
        <v>#N/A</v>
      </c>
      <c r="Y2022" s="40" t="e">
        <f>VLOOKUP($B2022,期貨大額交易人未沖銷部位!$A$4:$O$499,7,FALSE)</f>
        <v>#N/A</v>
      </c>
      <c r="Z2022" s="40" t="e">
        <f>VLOOKUP($B2022,期貨大額交易人未沖銷部位!$A$4:$O$499,10,FALSE)</f>
        <v>#N/A</v>
      </c>
      <c r="AA2022" s="40" t="e">
        <f>VLOOKUP($B2022,期貨大額交易人未沖銷部位!$A$4:$O$499,13,FALSE)</f>
        <v>#N/A</v>
      </c>
      <c r="AB2022" s="40" t="e">
        <f>VLOOKUP($B2022,期貨大額交易人未沖銷部位!$A$4:$O$499,14,FALSE)</f>
        <v>#N/A</v>
      </c>
      <c r="AC2022" s="40" t="e">
        <f>VLOOKUP($B2022,期貨大額交易人未沖銷部位!$A$4:$O$499,15,FALSE)</f>
        <v>#N/A</v>
      </c>
      <c r="AD2022" s="33" t="e">
        <f>VLOOKUP($B2022,三大美股走勢!$A$4:$J$495,4,FALSE)</f>
        <v>#N/A</v>
      </c>
      <c r="AE2022" s="33" t="e">
        <f>VLOOKUP($B2022,三大美股走勢!$A$4:$J$495,7,FALSE)</f>
        <v>#N/A</v>
      </c>
      <c r="AF2022" s="33" t="e">
        <f>VLOOKUP($B2022,三大美股走勢!$A$4:$J$495,10,FALSE)</f>
        <v>#N/A</v>
      </c>
    </row>
    <row r="2023" spans="2:32">
      <c r="B2023" s="32">
        <v>44802</v>
      </c>
      <c r="C2023" s="33" t="e">
        <f>VLOOKUP($B2023,大盤與近月台指!$A$4:$I$499,2,FALSE)</f>
        <v>#N/A</v>
      </c>
      <c r="D2023" s="34" t="e">
        <f>VLOOKUP($B2023,大盤與近月台指!$A$4:$I$499,3,FALSE)</f>
        <v>#N/A</v>
      </c>
      <c r="E2023" s="35" t="e">
        <f>VLOOKUP($B2023,大盤與近月台指!$A$4:$I$499,4,FALSE)</f>
        <v>#N/A</v>
      </c>
      <c r="F2023" s="33" t="e">
        <f>VLOOKUP($B2023,大盤與近月台指!$A$4:$I$499,5,FALSE)</f>
        <v>#N/A</v>
      </c>
      <c r="G2023" s="49" t="e">
        <f>VLOOKUP($B2023,三大法人買賣超!$A$4:$I$500,3,FALSE)</f>
        <v>#N/A</v>
      </c>
      <c r="H2023" s="34" t="e">
        <f>VLOOKUP($B2023,三大法人買賣超!$A$4:$I$500,5,FALSE)</f>
        <v>#N/A</v>
      </c>
      <c r="I2023" s="27" t="e">
        <f>VLOOKUP($B2023,三大法人買賣超!$A$4:$I$500,7,FALSE)</f>
        <v>#N/A</v>
      </c>
      <c r="J2023" s="27" t="e">
        <f>VLOOKUP($B2023,三大法人買賣超!$A$4:$I$500,9,FALSE)</f>
        <v>#N/A</v>
      </c>
      <c r="K2023" s="37">
        <f>新台幣匯率美元指數!B2024</f>
        <v>0</v>
      </c>
      <c r="L2023" s="38">
        <f>新台幣匯率美元指數!C2024</f>
        <v>0</v>
      </c>
      <c r="M2023" s="39">
        <f>新台幣匯率美元指數!D2024</f>
        <v>0</v>
      </c>
      <c r="N2023" s="27" t="e">
        <f>VLOOKUP($B2023,外資期貨未平倉口數!$A$4:$M$499,4,FALSE)</f>
        <v>#N/A</v>
      </c>
      <c r="O2023" s="27" t="e">
        <f>VLOOKUP($B2023,外資期貨未平倉口數!$A$4:$M$499,9,FALSE)</f>
        <v>#N/A</v>
      </c>
      <c r="P2023" s="27" t="e">
        <f>VLOOKUP($B2023,外資期貨未平倉口數!$A$4:$M$499,10,FALSE)</f>
        <v>#N/A</v>
      </c>
      <c r="Q2023" s="27" t="e">
        <f>VLOOKUP($B2023,外資期貨未平倉口數!$A$4:$M$499,11,FALSE)</f>
        <v>#N/A</v>
      </c>
      <c r="R2023" s="64" t="e">
        <f>VLOOKUP($B2023,選擇權未平倉餘額!$A$4:$I$500,6,FALSE)</f>
        <v>#N/A</v>
      </c>
      <c r="S2023" s="64" t="e">
        <f>VLOOKUP($B2023,選擇權未平倉餘額!$A$4:$I$500,7,FALSE)</f>
        <v>#N/A</v>
      </c>
      <c r="T2023" s="64" t="e">
        <f>VLOOKUP($B2023,選擇權未平倉餘額!$A$4:$I$500,8,FALSE)</f>
        <v>#N/A</v>
      </c>
      <c r="U2023" s="64" t="e">
        <f>VLOOKUP($B2023,選擇權未平倉餘額!$A$4:$I$500,9,FALSE)</f>
        <v>#N/A</v>
      </c>
      <c r="V2023" s="39" t="e">
        <f>VLOOKUP($B2023,臺指選擇權P_C_Ratios!$A$4:$C$500,3,FALSE)</f>
        <v>#N/A</v>
      </c>
      <c r="W2023" s="41" t="e">
        <f>VLOOKUP($B2023,散戶多空比!$A$6:$L$500,12,FALSE)</f>
        <v>#N/A</v>
      </c>
      <c r="X2023" s="40" t="e">
        <f>VLOOKUP($B2023,期貨大額交易人未沖銷部位!$A$4:$O$499,4,FALSE)</f>
        <v>#N/A</v>
      </c>
      <c r="Y2023" s="40" t="e">
        <f>VLOOKUP($B2023,期貨大額交易人未沖銷部位!$A$4:$O$499,7,FALSE)</f>
        <v>#N/A</v>
      </c>
      <c r="Z2023" s="40" t="e">
        <f>VLOOKUP($B2023,期貨大額交易人未沖銷部位!$A$4:$O$499,10,FALSE)</f>
        <v>#N/A</v>
      </c>
      <c r="AA2023" s="40" t="e">
        <f>VLOOKUP($B2023,期貨大額交易人未沖銷部位!$A$4:$O$499,13,FALSE)</f>
        <v>#N/A</v>
      </c>
      <c r="AB2023" s="40" t="e">
        <f>VLOOKUP($B2023,期貨大額交易人未沖銷部位!$A$4:$O$499,14,FALSE)</f>
        <v>#N/A</v>
      </c>
      <c r="AC2023" s="40" t="e">
        <f>VLOOKUP($B2023,期貨大額交易人未沖銷部位!$A$4:$O$499,15,FALSE)</f>
        <v>#N/A</v>
      </c>
      <c r="AD2023" s="33" t="e">
        <f>VLOOKUP($B2023,三大美股走勢!$A$4:$J$495,4,FALSE)</f>
        <v>#N/A</v>
      </c>
      <c r="AE2023" s="33" t="e">
        <f>VLOOKUP($B2023,三大美股走勢!$A$4:$J$495,7,FALSE)</f>
        <v>#N/A</v>
      </c>
      <c r="AF2023" s="33" t="e">
        <f>VLOOKUP($B2023,三大美股走勢!$A$4:$J$495,10,FALSE)</f>
        <v>#N/A</v>
      </c>
    </row>
    <row r="2024" spans="2:32">
      <c r="B2024" s="32">
        <v>44803</v>
      </c>
      <c r="C2024" s="33" t="e">
        <f>VLOOKUP($B2024,大盤與近月台指!$A$4:$I$499,2,FALSE)</f>
        <v>#N/A</v>
      </c>
      <c r="D2024" s="34" t="e">
        <f>VLOOKUP($B2024,大盤與近月台指!$A$4:$I$499,3,FALSE)</f>
        <v>#N/A</v>
      </c>
      <c r="E2024" s="35" t="e">
        <f>VLOOKUP($B2024,大盤與近月台指!$A$4:$I$499,4,FALSE)</f>
        <v>#N/A</v>
      </c>
      <c r="F2024" s="33" t="e">
        <f>VLOOKUP($B2024,大盤與近月台指!$A$4:$I$499,5,FALSE)</f>
        <v>#N/A</v>
      </c>
      <c r="G2024" s="49" t="e">
        <f>VLOOKUP($B2024,三大法人買賣超!$A$4:$I$500,3,FALSE)</f>
        <v>#N/A</v>
      </c>
      <c r="H2024" s="34" t="e">
        <f>VLOOKUP($B2024,三大法人買賣超!$A$4:$I$500,5,FALSE)</f>
        <v>#N/A</v>
      </c>
      <c r="I2024" s="27" t="e">
        <f>VLOOKUP($B2024,三大法人買賣超!$A$4:$I$500,7,FALSE)</f>
        <v>#N/A</v>
      </c>
      <c r="J2024" s="27" t="e">
        <f>VLOOKUP($B2024,三大法人買賣超!$A$4:$I$500,9,FALSE)</f>
        <v>#N/A</v>
      </c>
      <c r="K2024" s="37">
        <f>新台幣匯率美元指數!B2025</f>
        <v>0</v>
      </c>
      <c r="L2024" s="38">
        <f>新台幣匯率美元指數!C2025</f>
        <v>0</v>
      </c>
      <c r="M2024" s="39">
        <f>新台幣匯率美元指數!D2025</f>
        <v>0</v>
      </c>
      <c r="N2024" s="27" t="e">
        <f>VLOOKUP($B2024,外資期貨未平倉口數!$A$4:$M$499,4,FALSE)</f>
        <v>#N/A</v>
      </c>
      <c r="O2024" s="27" t="e">
        <f>VLOOKUP($B2024,外資期貨未平倉口數!$A$4:$M$499,9,FALSE)</f>
        <v>#N/A</v>
      </c>
      <c r="P2024" s="27" t="e">
        <f>VLOOKUP($B2024,外資期貨未平倉口數!$A$4:$M$499,10,FALSE)</f>
        <v>#N/A</v>
      </c>
      <c r="Q2024" s="27" t="e">
        <f>VLOOKUP($B2024,外資期貨未平倉口數!$A$4:$M$499,11,FALSE)</f>
        <v>#N/A</v>
      </c>
      <c r="R2024" s="64" t="e">
        <f>VLOOKUP($B2024,選擇權未平倉餘額!$A$4:$I$500,6,FALSE)</f>
        <v>#N/A</v>
      </c>
      <c r="S2024" s="64" t="e">
        <f>VLOOKUP($B2024,選擇權未平倉餘額!$A$4:$I$500,7,FALSE)</f>
        <v>#N/A</v>
      </c>
      <c r="T2024" s="64" t="e">
        <f>VLOOKUP($B2024,選擇權未平倉餘額!$A$4:$I$500,8,FALSE)</f>
        <v>#N/A</v>
      </c>
      <c r="U2024" s="64" t="e">
        <f>VLOOKUP($B2024,選擇權未平倉餘額!$A$4:$I$500,9,FALSE)</f>
        <v>#N/A</v>
      </c>
      <c r="V2024" s="39" t="e">
        <f>VLOOKUP($B2024,臺指選擇權P_C_Ratios!$A$4:$C$500,3,FALSE)</f>
        <v>#N/A</v>
      </c>
      <c r="W2024" s="41" t="e">
        <f>VLOOKUP($B2024,散戶多空比!$A$6:$L$500,12,FALSE)</f>
        <v>#N/A</v>
      </c>
      <c r="X2024" s="40" t="e">
        <f>VLOOKUP($B2024,期貨大額交易人未沖銷部位!$A$4:$O$499,4,FALSE)</f>
        <v>#N/A</v>
      </c>
      <c r="Y2024" s="40" t="e">
        <f>VLOOKUP($B2024,期貨大額交易人未沖銷部位!$A$4:$O$499,7,FALSE)</f>
        <v>#N/A</v>
      </c>
      <c r="Z2024" s="40" t="e">
        <f>VLOOKUP($B2024,期貨大額交易人未沖銷部位!$A$4:$O$499,10,FALSE)</f>
        <v>#N/A</v>
      </c>
      <c r="AA2024" s="40" t="e">
        <f>VLOOKUP($B2024,期貨大額交易人未沖銷部位!$A$4:$O$499,13,FALSE)</f>
        <v>#N/A</v>
      </c>
      <c r="AB2024" s="40" t="e">
        <f>VLOOKUP($B2024,期貨大額交易人未沖銷部位!$A$4:$O$499,14,FALSE)</f>
        <v>#N/A</v>
      </c>
      <c r="AC2024" s="40" t="e">
        <f>VLOOKUP($B2024,期貨大額交易人未沖銷部位!$A$4:$O$499,15,FALSE)</f>
        <v>#N/A</v>
      </c>
      <c r="AD2024" s="33" t="e">
        <f>VLOOKUP($B2024,三大美股走勢!$A$4:$J$495,4,FALSE)</f>
        <v>#N/A</v>
      </c>
      <c r="AE2024" s="33" t="e">
        <f>VLOOKUP($B2024,三大美股走勢!$A$4:$J$495,7,FALSE)</f>
        <v>#N/A</v>
      </c>
      <c r="AF2024" s="33" t="e">
        <f>VLOOKUP($B2024,三大美股走勢!$A$4:$J$495,10,FALSE)</f>
        <v>#N/A</v>
      </c>
    </row>
    <row r="2025" spans="2:32">
      <c r="B2025" s="32">
        <v>44804</v>
      </c>
      <c r="C2025" s="33" t="e">
        <f>VLOOKUP($B2025,大盤與近月台指!$A$4:$I$499,2,FALSE)</f>
        <v>#N/A</v>
      </c>
      <c r="D2025" s="34" t="e">
        <f>VLOOKUP($B2025,大盤與近月台指!$A$4:$I$499,3,FALSE)</f>
        <v>#N/A</v>
      </c>
      <c r="E2025" s="35" t="e">
        <f>VLOOKUP($B2025,大盤與近月台指!$A$4:$I$499,4,FALSE)</f>
        <v>#N/A</v>
      </c>
      <c r="F2025" s="33" t="e">
        <f>VLOOKUP($B2025,大盤與近月台指!$A$4:$I$499,5,FALSE)</f>
        <v>#N/A</v>
      </c>
      <c r="G2025" s="49" t="e">
        <f>VLOOKUP($B2025,三大法人買賣超!$A$4:$I$500,3,FALSE)</f>
        <v>#N/A</v>
      </c>
      <c r="H2025" s="34" t="e">
        <f>VLOOKUP($B2025,三大法人買賣超!$A$4:$I$500,5,FALSE)</f>
        <v>#N/A</v>
      </c>
      <c r="I2025" s="27" t="e">
        <f>VLOOKUP($B2025,三大法人買賣超!$A$4:$I$500,7,FALSE)</f>
        <v>#N/A</v>
      </c>
      <c r="J2025" s="27" t="e">
        <f>VLOOKUP($B2025,三大法人買賣超!$A$4:$I$500,9,FALSE)</f>
        <v>#N/A</v>
      </c>
      <c r="K2025" s="37">
        <f>新台幣匯率美元指數!B2026</f>
        <v>0</v>
      </c>
      <c r="L2025" s="38">
        <f>新台幣匯率美元指數!C2026</f>
        <v>0</v>
      </c>
      <c r="M2025" s="39">
        <f>新台幣匯率美元指數!D2026</f>
        <v>0</v>
      </c>
      <c r="N2025" s="27" t="e">
        <f>VLOOKUP($B2025,外資期貨未平倉口數!$A$4:$M$499,4,FALSE)</f>
        <v>#N/A</v>
      </c>
      <c r="O2025" s="27" t="e">
        <f>VLOOKUP($B2025,外資期貨未平倉口數!$A$4:$M$499,9,FALSE)</f>
        <v>#N/A</v>
      </c>
      <c r="P2025" s="27" t="e">
        <f>VLOOKUP($B2025,外資期貨未平倉口數!$A$4:$M$499,10,FALSE)</f>
        <v>#N/A</v>
      </c>
      <c r="Q2025" s="27" t="e">
        <f>VLOOKUP($B2025,外資期貨未平倉口數!$A$4:$M$499,11,FALSE)</f>
        <v>#N/A</v>
      </c>
      <c r="R2025" s="64" t="e">
        <f>VLOOKUP($B2025,選擇權未平倉餘額!$A$4:$I$500,6,FALSE)</f>
        <v>#N/A</v>
      </c>
      <c r="S2025" s="64" t="e">
        <f>VLOOKUP($B2025,選擇權未平倉餘額!$A$4:$I$500,7,FALSE)</f>
        <v>#N/A</v>
      </c>
      <c r="T2025" s="64" t="e">
        <f>VLOOKUP($B2025,選擇權未平倉餘額!$A$4:$I$500,8,FALSE)</f>
        <v>#N/A</v>
      </c>
      <c r="U2025" s="64" t="e">
        <f>VLOOKUP($B2025,選擇權未平倉餘額!$A$4:$I$500,9,FALSE)</f>
        <v>#N/A</v>
      </c>
      <c r="V2025" s="39" t="e">
        <f>VLOOKUP($B2025,臺指選擇權P_C_Ratios!$A$4:$C$500,3,FALSE)</f>
        <v>#N/A</v>
      </c>
      <c r="W2025" s="41" t="e">
        <f>VLOOKUP($B2025,散戶多空比!$A$6:$L$500,12,FALSE)</f>
        <v>#N/A</v>
      </c>
      <c r="X2025" s="40" t="e">
        <f>VLOOKUP($B2025,期貨大額交易人未沖銷部位!$A$4:$O$499,4,FALSE)</f>
        <v>#N/A</v>
      </c>
      <c r="Y2025" s="40" t="e">
        <f>VLOOKUP($B2025,期貨大額交易人未沖銷部位!$A$4:$O$499,7,FALSE)</f>
        <v>#N/A</v>
      </c>
      <c r="Z2025" s="40" t="e">
        <f>VLOOKUP($B2025,期貨大額交易人未沖銷部位!$A$4:$O$499,10,FALSE)</f>
        <v>#N/A</v>
      </c>
      <c r="AA2025" s="40" t="e">
        <f>VLOOKUP($B2025,期貨大額交易人未沖銷部位!$A$4:$O$499,13,FALSE)</f>
        <v>#N/A</v>
      </c>
      <c r="AB2025" s="40" t="e">
        <f>VLOOKUP($B2025,期貨大額交易人未沖銷部位!$A$4:$O$499,14,FALSE)</f>
        <v>#N/A</v>
      </c>
      <c r="AC2025" s="40" t="e">
        <f>VLOOKUP($B2025,期貨大額交易人未沖銷部位!$A$4:$O$499,15,FALSE)</f>
        <v>#N/A</v>
      </c>
      <c r="AD2025" s="33" t="e">
        <f>VLOOKUP($B2025,三大美股走勢!$A$4:$J$495,4,FALSE)</f>
        <v>#N/A</v>
      </c>
      <c r="AE2025" s="33" t="e">
        <f>VLOOKUP($B2025,三大美股走勢!$A$4:$J$495,7,FALSE)</f>
        <v>#N/A</v>
      </c>
      <c r="AF2025" s="33" t="e">
        <f>VLOOKUP($B2025,三大美股走勢!$A$4:$J$495,10,FALSE)</f>
        <v>#N/A</v>
      </c>
    </row>
    <row r="2026" spans="2:32">
      <c r="B2026" s="32">
        <v>44805</v>
      </c>
      <c r="C2026" s="33" t="e">
        <f>VLOOKUP($B2026,大盤與近月台指!$A$4:$I$499,2,FALSE)</f>
        <v>#N/A</v>
      </c>
      <c r="D2026" s="34" t="e">
        <f>VLOOKUP($B2026,大盤與近月台指!$A$4:$I$499,3,FALSE)</f>
        <v>#N/A</v>
      </c>
      <c r="E2026" s="35" t="e">
        <f>VLOOKUP($B2026,大盤與近月台指!$A$4:$I$499,4,FALSE)</f>
        <v>#N/A</v>
      </c>
      <c r="F2026" s="33" t="e">
        <f>VLOOKUP($B2026,大盤與近月台指!$A$4:$I$499,5,FALSE)</f>
        <v>#N/A</v>
      </c>
      <c r="G2026" s="49" t="e">
        <f>VLOOKUP($B2026,三大法人買賣超!$A$4:$I$500,3,FALSE)</f>
        <v>#N/A</v>
      </c>
      <c r="H2026" s="34" t="e">
        <f>VLOOKUP($B2026,三大法人買賣超!$A$4:$I$500,5,FALSE)</f>
        <v>#N/A</v>
      </c>
      <c r="I2026" s="27" t="e">
        <f>VLOOKUP($B2026,三大法人買賣超!$A$4:$I$500,7,FALSE)</f>
        <v>#N/A</v>
      </c>
      <c r="J2026" s="27" t="e">
        <f>VLOOKUP($B2026,三大法人買賣超!$A$4:$I$500,9,FALSE)</f>
        <v>#N/A</v>
      </c>
      <c r="K2026" s="37">
        <f>新台幣匯率美元指數!B2027</f>
        <v>0</v>
      </c>
      <c r="L2026" s="38">
        <f>新台幣匯率美元指數!C2027</f>
        <v>0</v>
      </c>
      <c r="M2026" s="39">
        <f>新台幣匯率美元指數!D2027</f>
        <v>0</v>
      </c>
      <c r="N2026" s="27" t="e">
        <f>VLOOKUP($B2026,外資期貨未平倉口數!$A$4:$M$499,4,FALSE)</f>
        <v>#N/A</v>
      </c>
      <c r="O2026" s="27" t="e">
        <f>VLOOKUP($B2026,外資期貨未平倉口數!$A$4:$M$499,9,FALSE)</f>
        <v>#N/A</v>
      </c>
      <c r="P2026" s="27" t="e">
        <f>VLOOKUP($B2026,外資期貨未平倉口數!$A$4:$M$499,10,FALSE)</f>
        <v>#N/A</v>
      </c>
      <c r="Q2026" s="27" t="e">
        <f>VLOOKUP($B2026,外資期貨未平倉口數!$A$4:$M$499,11,FALSE)</f>
        <v>#N/A</v>
      </c>
      <c r="R2026" s="64" t="e">
        <f>VLOOKUP($B2026,選擇權未平倉餘額!$A$4:$I$500,6,FALSE)</f>
        <v>#N/A</v>
      </c>
      <c r="S2026" s="64" t="e">
        <f>VLOOKUP($B2026,選擇權未平倉餘額!$A$4:$I$500,7,FALSE)</f>
        <v>#N/A</v>
      </c>
      <c r="T2026" s="64" t="e">
        <f>VLOOKUP($B2026,選擇權未平倉餘額!$A$4:$I$500,8,FALSE)</f>
        <v>#N/A</v>
      </c>
      <c r="U2026" s="64" t="e">
        <f>VLOOKUP($B2026,選擇權未平倉餘額!$A$4:$I$500,9,FALSE)</f>
        <v>#N/A</v>
      </c>
      <c r="V2026" s="39" t="e">
        <f>VLOOKUP($B2026,臺指選擇權P_C_Ratios!$A$4:$C$500,3,FALSE)</f>
        <v>#N/A</v>
      </c>
      <c r="W2026" s="41" t="e">
        <f>VLOOKUP($B2026,散戶多空比!$A$6:$L$500,12,FALSE)</f>
        <v>#N/A</v>
      </c>
      <c r="X2026" s="40" t="e">
        <f>VLOOKUP($B2026,期貨大額交易人未沖銷部位!$A$4:$O$499,4,FALSE)</f>
        <v>#N/A</v>
      </c>
      <c r="Y2026" s="40" t="e">
        <f>VLOOKUP($B2026,期貨大額交易人未沖銷部位!$A$4:$O$499,7,FALSE)</f>
        <v>#N/A</v>
      </c>
      <c r="Z2026" s="40" t="e">
        <f>VLOOKUP($B2026,期貨大額交易人未沖銷部位!$A$4:$O$499,10,FALSE)</f>
        <v>#N/A</v>
      </c>
      <c r="AA2026" s="40" t="e">
        <f>VLOOKUP($B2026,期貨大額交易人未沖銷部位!$A$4:$O$499,13,FALSE)</f>
        <v>#N/A</v>
      </c>
      <c r="AB2026" s="40" t="e">
        <f>VLOOKUP($B2026,期貨大額交易人未沖銷部位!$A$4:$O$499,14,FALSE)</f>
        <v>#N/A</v>
      </c>
      <c r="AC2026" s="40" t="e">
        <f>VLOOKUP($B2026,期貨大額交易人未沖銷部位!$A$4:$O$499,15,FALSE)</f>
        <v>#N/A</v>
      </c>
      <c r="AD2026" s="33" t="e">
        <f>VLOOKUP($B2026,三大美股走勢!$A$4:$J$495,4,FALSE)</f>
        <v>#N/A</v>
      </c>
      <c r="AE2026" s="33" t="e">
        <f>VLOOKUP($B2026,三大美股走勢!$A$4:$J$495,7,FALSE)</f>
        <v>#N/A</v>
      </c>
      <c r="AF2026" s="33" t="e">
        <f>VLOOKUP($B2026,三大美股走勢!$A$4:$J$495,10,FALSE)</f>
        <v>#N/A</v>
      </c>
    </row>
    <row r="2027" spans="2:32">
      <c r="B2027" s="32">
        <v>44806</v>
      </c>
      <c r="C2027" s="33" t="e">
        <f>VLOOKUP($B2027,大盤與近月台指!$A$4:$I$499,2,FALSE)</f>
        <v>#N/A</v>
      </c>
      <c r="D2027" s="34" t="e">
        <f>VLOOKUP($B2027,大盤與近月台指!$A$4:$I$499,3,FALSE)</f>
        <v>#N/A</v>
      </c>
      <c r="E2027" s="35" t="e">
        <f>VLOOKUP($B2027,大盤與近月台指!$A$4:$I$499,4,FALSE)</f>
        <v>#N/A</v>
      </c>
      <c r="F2027" s="33" t="e">
        <f>VLOOKUP($B2027,大盤與近月台指!$A$4:$I$499,5,FALSE)</f>
        <v>#N/A</v>
      </c>
      <c r="G2027" s="49" t="e">
        <f>VLOOKUP($B2027,三大法人買賣超!$A$4:$I$500,3,FALSE)</f>
        <v>#N/A</v>
      </c>
      <c r="H2027" s="34" t="e">
        <f>VLOOKUP($B2027,三大法人買賣超!$A$4:$I$500,5,FALSE)</f>
        <v>#N/A</v>
      </c>
      <c r="I2027" s="27" t="e">
        <f>VLOOKUP($B2027,三大法人買賣超!$A$4:$I$500,7,FALSE)</f>
        <v>#N/A</v>
      </c>
      <c r="J2027" s="27" t="e">
        <f>VLOOKUP($B2027,三大法人買賣超!$A$4:$I$500,9,FALSE)</f>
        <v>#N/A</v>
      </c>
      <c r="K2027" s="37">
        <f>新台幣匯率美元指數!B2028</f>
        <v>0</v>
      </c>
      <c r="L2027" s="38">
        <f>新台幣匯率美元指數!C2028</f>
        <v>0</v>
      </c>
      <c r="M2027" s="39">
        <f>新台幣匯率美元指數!D2028</f>
        <v>0</v>
      </c>
      <c r="N2027" s="27" t="e">
        <f>VLOOKUP($B2027,外資期貨未平倉口數!$A$4:$M$499,4,FALSE)</f>
        <v>#N/A</v>
      </c>
      <c r="O2027" s="27" t="e">
        <f>VLOOKUP($B2027,外資期貨未平倉口數!$A$4:$M$499,9,FALSE)</f>
        <v>#N/A</v>
      </c>
      <c r="P2027" s="27" t="e">
        <f>VLOOKUP($B2027,外資期貨未平倉口數!$A$4:$M$499,10,FALSE)</f>
        <v>#N/A</v>
      </c>
      <c r="Q2027" s="27" t="e">
        <f>VLOOKUP($B2027,外資期貨未平倉口數!$A$4:$M$499,11,FALSE)</f>
        <v>#N/A</v>
      </c>
      <c r="R2027" s="64" t="e">
        <f>VLOOKUP($B2027,選擇權未平倉餘額!$A$4:$I$500,6,FALSE)</f>
        <v>#N/A</v>
      </c>
      <c r="S2027" s="64" t="e">
        <f>VLOOKUP($B2027,選擇權未平倉餘額!$A$4:$I$500,7,FALSE)</f>
        <v>#N/A</v>
      </c>
      <c r="T2027" s="64" t="e">
        <f>VLOOKUP($B2027,選擇權未平倉餘額!$A$4:$I$500,8,FALSE)</f>
        <v>#N/A</v>
      </c>
      <c r="U2027" s="64" t="e">
        <f>VLOOKUP($B2027,選擇權未平倉餘額!$A$4:$I$500,9,FALSE)</f>
        <v>#N/A</v>
      </c>
      <c r="V2027" s="39" t="e">
        <f>VLOOKUP($B2027,臺指選擇權P_C_Ratios!$A$4:$C$500,3,FALSE)</f>
        <v>#N/A</v>
      </c>
      <c r="W2027" s="41" t="e">
        <f>VLOOKUP($B2027,散戶多空比!$A$6:$L$500,12,FALSE)</f>
        <v>#N/A</v>
      </c>
      <c r="X2027" s="40" t="e">
        <f>VLOOKUP($B2027,期貨大額交易人未沖銷部位!$A$4:$O$499,4,FALSE)</f>
        <v>#N/A</v>
      </c>
      <c r="Y2027" s="40" t="e">
        <f>VLOOKUP($B2027,期貨大額交易人未沖銷部位!$A$4:$O$499,7,FALSE)</f>
        <v>#N/A</v>
      </c>
      <c r="Z2027" s="40" t="e">
        <f>VLOOKUP($B2027,期貨大額交易人未沖銷部位!$A$4:$O$499,10,FALSE)</f>
        <v>#N/A</v>
      </c>
      <c r="AA2027" s="40" t="e">
        <f>VLOOKUP($B2027,期貨大額交易人未沖銷部位!$A$4:$O$499,13,FALSE)</f>
        <v>#N/A</v>
      </c>
      <c r="AB2027" s="40" t="e">
        <f>VLOOKUP($B2027,期貨大額交易人未沖銷部位!$A$4:$O$499,14,FALSE)</f>
        <v>#N/A</v>
      </c>
      <c r="AC2027" s="40" t="e">
        <f>VLOOKUP($B2027,期貨大額交易人未沖銷部位!$A$4:$O$499,15,FALSE)</f>
        <v>#N/A</v>
      </c>
      <c r="AD2027" s="33" t="e">
        <f>VLOOKUP($B2027,三大美股走勢!$A$4:$J$495,4,FALSE)</f>
        <v>#N/A</v>
      </c>
      <c r="AE2027" s="33" t="e">
        <f>VLOOKUP($B2027,三大美股走勢!$A$4:$J$495,7,FALSE)</f>
        <v>#N/A</v>
      </c>
      <c r="AF2027" s="33" t="e">
        <f>VLOOKUP($B2027,三大美股走勢!$A$4:$J$495,10,FALSE)</f>
        <v>#N/A</v>
      </c>
    </row>
    <row r="2028" spans="2:32">
      <c r="B2028" s="32">
        <v>44807</v>
      </c>
      <c r="C2028" s="33" t="e">
        <f>VLOOKUP($B2028,大盤與近月台指!$A$4:$I$499,2,FALSE)</f>
        <v>#N/A</v>
      </c>
      <c r="D2028" s="34" t="e">
        <f>VLOOKUP($B2028,大盤與近月台指!$A$4:$I$499,3,FALSE)</f>
        <v>#N/A</v>
      </c>
      <c r="E2028" s="35" t="e">
        <f>VLOOKUP($B2028,大盤與近月台指!$A$4:$I$499,4,FALSE)</f>
        <v>#N/A</v>
      </c>
      <c r="F2028" s="33" t="e">
        <f>VLOOKUP($B2028,大盤與近月台指!$A$4:$I$499,5,FALSE)</f>
        <v>#N/A</v>
      </c>
      <c r="G2028" s="49" t="e">
        <f>VLOOKUP($B2028,三大法人買賣超!$A$4:$I$500,3,FALSE)</f>
        <v>#N/A</v>
      </c>
      <c r="H2028" s="34" t="e">
        <f>VLOOKUP($B2028,三大法人買賣超!$A$4:$I$500,5,FALSE)</f>
        <v>#N/A</v>
      </c>
      <c r="I2028" s="27" t="e">
        <f>VLOOKUP($B2028,三大法人買賣超!$A$4:$I$500,7,FALSE)</f>
        <v>#N/A</v>
      </c>
      <c r="J2028" s="27" t="e">
        <f>VLOOKUP($B2028,三大法人買賣超!$A$4:$I$500,9,FALSE)</f>
        <v>#N/A</v>
      </c>
      <c r="K2028" s="37">
        <f>新台幣匯率美元指數!B2029</f>
        <v>0</v>
      </c>
      <c r="L2028" s="38">
        <f>新台幣匯率美元指數!C2029</f>
        <v>0</v>
      </c>
      <c r="M2028" s="39">
        <f>新台幣匯率美元指數!D2029</f>
        <v>0</v>
      </c>
      <c r="N2028" s="27" t="e">
        <f>VLOOKUP($B2028,外資期貨未平倉口數!$A$4:$M$499,4,FALSE)</f>
        <v>#N/A</v>
      </c>
      <c r="O2028" s="27" t="e">
        <f>VLOOKUP($B2028,外資期貨未平倉口數!$A$4:$M$499,9,FALSE)</f>
        <v>#N/A</v>
      </c>
      <c r="P2028" s="27" t="e">
        <f>VLOOKUP($B2028,外資期貨未平倉口數!$A$4:$M$499,10,FALSE)</f>
        <v>#N/A</v>
      </c>
      <c r="Q2028" s="27" t="e">
        <f>VLOOKUP($B2028,外資期貨未平倉口數!$A$4:$M$499,11,FALSE)</f>
        <v>#N/A</v>
      </c>
      <c r="R2028" s="64" t="e">
        <f>VLOOKUP($B2028,選擇權未平倉餘額!$A$4:$I$500,6,FALSE)</f>
        <v>#N/A</v>
      </c>
      <c r="S2028" s="64" t="e">
        <f>VLOOKUP($B2028,選擇權未平倉餘額!$A$4:$I$500,7,FALSE)</f>
        <v>#N/A</v>
      </c>
      <c r="T2028" s="64" t="e">
        <f>VLOOKUP($B2028,選擇權未平倉餘額!$A$4:$I$500,8,FALSE)</f>
        <v>#N/A</v>
      </c>
      <c r="U2028" s="64" t="e">
        <f>VLOOKUP($B2028,選擇權未平倉餘額!$A$4:$I$500,9,FALSE)</f>
        <v>#N/A</v>
      </c>
      <c r="V2028" s="39" t="e">
        <f>VLOOKUP($B2028,臺指選擇權P_C_Ratios!$A$4:$C$500,3,FALSE)</f>
        <v>#N/A</v>
      </c>
      <c r="W2028" s="41" t="e">
        <f>VLOOKUP($B2028,散戶多空比!$A$6:$L$500,12,FALSE)</f>
        <v>#N/A</v>
      </c>
      <c r="X2028" s="40" t="e">
        <f>VLOOKUP($B2028,期貨大額交易人未沖銷部位!$A$4:$O$499,4,FALSE)</f>
        <v>#N/A</v>
      </c>
      <c r="Y2028" s="40" t="e">
        <f>VLOOKUP($B2028,期貨大額交易人未沖銷部位!$A$4:$O$499,7,FALSE)</f>
        <v>#N/A</v>
      </c>
      <c r="Z2028" s="40" t="e">
        <f>VLOOKUP($B2028,期貨大額交易人未沖銷部位!$A$4:$O$499,10,FALSE)</f>
        <v>#N/A</v>
      </c>
      <c r="AA2028" s="40" t="e">
        <f>VLOOKUP($B2028,期貨大額交易人未沖銷部位!$A$4:$O$499,13,FALSE)</f>
        <v>#N/A</v>
      </c>
      <c r="AB2028" s="40" t="e">
        <f>VLOOKUP($B2028,期貨大額交易人未沖銷部位!$A$4:$O$499,14,FALSE)</f>
        <v>#N/A</v>
      </c>
      <c r="AC2028" s="40" t="e">
        <f>VLOOKUP($B2028,期貨大額交易人未沖銷部位!$A$4:$O$499,15,FALSE)</f>
        <v>#N/A</v>
      </c>
      <c r="AD2028" s="33" t="e">
        <f>VLOOKUP($B2028,三大美股走勢!$A$4:$J$495,4,FALSE)</f>
        <v>#N/A</v>
      </c>
      <c r="AE2028" s="33" t="e">
        <f>VLOOKUP($B2028,三大美股走勢!$A$4:$J$495,7,FALSE)</f>
        <v>#N/A</v>
      </c>
      <c r="AF2028" s="33" t="e">
        <f>VLOOKUP($B2028,三大美股走勢!$A$4:$J$495,10,FALSE)</f>
        <v>#N/A</v>
      </c>
    </row>
    <row r="2029" spans="2:32">
      <c r="B2029" s="32">
        <v>44808</v>
      </c>
      <c r="C2029" s="33" t="e">
        <f>VLOOKUP($B2029,大盤與近月台指!$A$4:$I$499,2,FALSE)</f>
        <v>#N/A</v>
      </c>
      <c r="D2029" s="34" t="e">
        <f>VLOOKUP($B2029,大盤與近月台指!$A$4:$I$499,3,FALSE)</f>
        <v>#N/A</v>
      </c>
      <c r="E2029" s="35" t="e">
        <f>VLOOKUP($B2029,大盤與近月台指!$A$4:$I$499,4,FALSE)</f>
        <v>#N/A</v>
      </c>
      <c r="F2029" s="33" t="e">
        <f>VLOOKUP($B2029,大盤與近月台指!$A$4:$I$499,5,FALSE)</f>
        <v>#N/A</v>
      </c>
      <c r="G2029" s="49" t="e">
        <f>VLOOKUP($B2029,三大法人買賣超!$A$4:$I$500,3,FALSE)</f>
        <v>#N/A</v>
      </c>
      <c r="H2029" s="34" t="e">
        <f>VLOOKUP($B2029,三大法人買賣超!$A$4:$I$500,5,FALSE)</f>
        <v>#N/A</v>
      </c>
      <c r="I2029" s="27" t="e">
        <f>VLOOKUP($B2029,三大法人買賣超!$A$4:$I$500,7,FALSE)</f>
        <v>#N/A</v>
      </c>
      <c r="J2029" s="27" t="e">
        <f>VLOOKUP($B2029,三大法人買賣超!$A$4:$I$500,9,FALSE)</f>
        <v>#N/A</v>
      </c>
      <c r="K2029" s="37">
        <f>新台幣匯率美元指數!B2030</f>
        <v>0</v>
      </c>
      <c r="L2029" s="38">
        <f>新台幣匯率美元指數!C2030</f>
        <v>0</v>
      </c>
      <c r="M2029" s="39">
        <f>新台幣匯率美元指數!D2030</f>
        <v>0</v>
      </c>
      <c r="N2029" s="27" t="e">
        <f>VLOOKUP($B2029,外資期貨未平倉口數!$A$4:$M$499,4,FALSE)</f>
        <v>#N/A</v>
      </c>
      <c r="O2029" s="27" t="e">
        <f>VLOOKUP($B2029,外資期貨未平倉口數!$A$4:$M$499,9,FALSE)</f>
        <v>#N/A</v>
      </c>
      <c r="P2029" s="27" t="e">
        <f>VLOOKUP($B2029,外資期貨未平倉口數!$A$4:$M$499,10,FALSE)</f>
        <v>#N/A</v>
      </c>
      <c r="Q2029" s="27" t="e">
        <f>VLOOKUP($B2029,外資期貨未平倉口數!$A$4:$M$499,11,FALSE)</f>
        <v>#N/A</v>
      </c>
      <c r="R2029" s="64" t="e">
        <f>VLOOKUP($B2029,選擇權未平倉餘額!$A$4:$I$500,6,FALSE)</f>
        <v>#N/A</v>
      </c>
      <c r="S2029" s="64" t="e">
        <f>VLOOKUP($B2029,選擇權未平倉餘額!$A$4:$I$500,7,FALSE)</f>
        <v>#N/A</v>
      </c>
      <c r="T2029" s="64" t="e">
        <f>VLOOKUP($B2029,選擇權未平倉餘額!$A$4:$I$500,8,FALSE)</f>
        <v>#N/A</v>
      </c>
      <c r="U2029" s="64" t="e">
        <f>VLOOKUP($B2029,選擇權未平倉餘額!$A$4:$I$500,9,FALSE)</f>
        <v>#N/A</v>
      </c>
      <c r="V2029" s="39" t="e">
        <f>VLOOKUP($B2029,臺指選擇權P_C_Ratios!$A$4:$C$500,3,FALSE)</f>
        <v>#N/A</v>
      </c>
      <c r="W2029" s="41" t="e">
        <f>VLOOKUP($B2029,散戶多空比!$A$6:$L$500,12,FALSE)</f>
        <v>#N/A</v>
      </c>
      <c r="X2029" s="40" t="e">
        <f>VLOOKUP($B2029,期貨大額交易人未沖銷部位!$A$4:$O$499,4,FALSE)</f>
        <v>#N/A</v>
      </c>
      <c r="Y2029" s="40" t="e">
        <f>VLOOKUP($B2029,期貨大額交易人未沖銷部位!$A$4:$O$499,7,FALSE)</f>
        <v>#N/A</v>
      </c>
      <c r="Z2029" s="40" t="e">
        <f>VLOOKUP($B2029,期貨大額交易人未沖銷部位!$A$4:$O$499,10,FALSE)</f>
        <v>#N/A</v>
      </c>
      <c r="AA2029" s="40" t="e">
        <f>VLOOKUP($B2029,期貨大額交易人未沖銷部位!$A$4:$O$499,13,FALSE)</f>
        <v>#N/A</v>
      </c>
      <c r="AB2029" s="40" t="e">
        <f>VLOOKUP($B2029,期貨大額交易人未沖銷部位!$A$4:$O$499,14,FALSE)</f>
        <v>#N/A</v>
      </c>
      <c r="AC2029" s="40" t="e">
        <f>VLOOKUP($B2029,期貨大額交易人未沖銷部位!$A$4:$O$499,15,FALSE)</f>
        <v>#N/A</v>
      </c>
      <c r="AD2029" s="33" t="e">
        <f>VLOOKUP($B2029,三大美股走勢!$A$4:$J$495,4,FALSE)</f>
        <v>#N/A</v>
      </c>
      <c r="AE2029" s="33" t="e">
        <f>VLOOKUP($B2029,三大美股走勢!$A$4:$J$495,7,FALSE)</f>
        <v>#N/A</v>
      </c>
      <c r="AF2029" s="33" t="e">
        <f>VLOOKUP($B2029,三大美股走勢!$A$4:$J$495,10,FALSE)</f>
        <v>#N/A</v>
      </c>
    </row>
    <row r="2030" spans="2:32">
      <c r="B2030" s="32">
        <v>44809</v>
      </c>
      <c r="C2030" s="33" t="e">
        <f>VLOOKUP($B2030,大盤與近月台指!$A$4:$I$499,2,FALSE)</f>
        <v>#N/A</v>
      </c>
      <c r="D2030" s="34" t="e">
        <f>VLOOKUP($B2030,大盤與近月台指!$A$4:$I$499,3,FALSE)</f>
        <v>#N/A</v>
      </c>
      <c r="E2030" s="35" t="e">
        <f>VLOOKUP($B2030,大盤與近月台指!$A$4:$I$499,4,FALSE)</f>
        <v>#N/A</v>
      </c>
      <c r="F2030" s="33" t="e">
        <f>VLOOKUP($B2030,大盤與近月台指!$A$4:$I$499,5,FALSE)</f>
        <v>#N/A</v>
      </c>
      <c r="G2030" s="49" t="e">
        <f>VLOOKUP($B2030,三大法人買賣超!$A$4:$I$500,3,FALSE)</f>
        <v>#N/A</v>
      </c>
      <c r="H2030" s="34" t="e">
        <f>VLOOKUP($B2030,三大法人買賣超!$A$4:$I$500,5,FALSE)</f>
        <v>#N/A</v>
      </c>
      <c r="I2030" s="27" t="e">
        <f>VLOOKUP($B2030,三大法人買賣超!$A$4:$I$500,7,FALSE)</f>
        <v>#N/A</v>
      </c>
      <c r="J2030" s="27" t="e">
        <f>VLOOKUP($B2030,三大法人買賣超!$A$4:$I$500,9,FALSE)</f>
        <v>#N/A</v>
      </c>
      <c r="K2030" s="37">
        <f>新台幣匯率美元指數!B2031</f>
        <v>0</v>
      </c>
      <c r="L2030" s="38">
        <f>新台幣匯率美元指數!C2031</f>
        <v>0</v>
      </c>
      <c r="M2030" s="39">
        <f>新台幣匯率美元指數!D2031</f>
        <v>0</v>
      </c>
      <c r="N2030" s="27" t="e">
        <f>VLOOKUP($B2030,外資期貨未平倉口數!$A$4:$M$499,4,FALSE)</f>
        <v>#N/A</v>
      </c>
      <c r="O2030" s="27" t="e">
        <f>VLOOKUP($B2030,外資期貨未平倉口數!$A$4:$M$499,9,FALSE)</f>
        <v>#N/A</v>
      </c>
      <c r="P2030" s="27" t="e">
        <f>VLOOKUP($B2030,外資期貨未平倉口數!$A$4:$M$499,10,FALSE)</f>
        <v>#N/A</v>
      </c>
      <c r="Q2030" s="27" t="e">
        <f>VLOOKUP($B2030,外資期貨未平倉口數!$A$4:$M$499,11,FALSE)</f>
        <v>#N/A</v>
      </c>
      <c r="R2030" s="64" t="e">
        <f>VLOOKUP($B2030,選擇權未平倉餘額!$A$4:$I$500,6,FALSE)</f>
        <v>#N/A</v>
      </c>
      <c r="S2030" s="64" t="e">
        <f>VLOOKUP($B2030,選擇權未平倉餘額!$A$4:$I$500,7,FALSE)</f>
        <v>#N/A</v>
      </c>
      <c r="T2030" s="64" t="e">
        <f>VLOOKUP($B2030,選擇權未平倉餘額!$A$4:$I$500,8,FALSE)</f>
        <v>#N/A</v>
      </c>
      <c r="U2030" s="64" t="e">
        <f>VLOOKUP($B2030,選擇權未平倉餘額!$A$4:$I$500,9,FALSE)</f>
        <v>#N/A</v>
      </c>
      <c r="V2030" s="39" t="e">
        <f>VLOOKUP($B2030,臺指選擇權P_C_Ratios!$A$4:$C$500,3,FALSE)</f>
        <v>#N/A</v>
      </c>
      <c r="W2030" s="41" t="e">
        <f>VLOOKUP($B2030,散戶多空比!$A$6:$L$500,12,FALSE)</f>
        <v>#N/A</v>
      </c>
      <c r="X2030" s="40" t="e">
        <f>VLOOKUP($B2030,期貨大額交易人未沖銷部位!$A$4:$O$499,4,FALSE)</f>
        <v>#N/A</v>
      </c>
      <c r="Y2030" s="40" t="e">
        <f>VLOOKUP($B2030,期貨大額交易人未沖銷部位!$A$4:$O$499,7,FALSE)</f>
        <v>#N/A</v>
      </c>
      <c r="Z2030" s="40" t="e">
        <f>VLOOKUP($B2030,期貨大額交易人未沖銷部位!$A$4:$O$499,10,FALSE)</f>
        <v>#N/A</v>
      </c>
      <c r="AA2030" s="40" t="e">
        <f>VLOOKUP($B2030,期貨大額交易人未沖銷部位!$A$4:$O$499,13,FALSE)</f>
        <v>#N/A</v>
      </c>
      <c r="AB2030" s="40" t="e">
        <f>VLOOKUP($B2030,期貨大額交易人未沖銷部位!$A$4:$O$499,14,FALSE)</f>
        <v>#N/A</v>
      </c>
      <c r="AC2030" s="40" t="e">
        <f>VLOOKUP($B2030,期貨大額交易人未沖銷部位!$A$4:$O$499,15,FALSE)</f>
        <v>#N/A</v>
      </c>
      <c r="AD2030" s="33" t="e">
        <f>VLOOKUP($B2030,三大美股走勢!$A$4:$J$495,4,FALSE)</f>
        <v>#N/A</v>
      </c>
      <c r="AE2030" s="33" t="e">
        <f>VLOOKUP($B2030,三大美股走勢!$A$4:$J$495,7,FALSE)</f>
        <v>#N/A</v>
      </c>
      <c r="AF2030" s="33" t="e">
        <f>VLOOKUP($B2030,三大美股走勢!$A$4:$J$495,10,FALSE)</f>
        <v>#N/A</v>
      </c>
    </row>
    <row r="2031" spans="2:32">
      <c r="B2031" s="32">
        <v>44810</v>
      </c>
      <c r="C2031" s="33" t="e">
        <f>VLOOKUP($B2031,大盤與近月台指!$A$4:$I$499,2,FALSE)</f>
        <v>#N/A</v>
      </c>
      <c r="D2031" s="34" t="e">
        <f>VLOOKUP($B2031,大盤與近月台指!$A$4:$I$499,3,FALSE)</f>
        <v>#N/A</v>
      </c>
      <c r="E2031" s="35" t="e">
        <f>VLOOKUP($B2031,大盤與近月台指!$A$4:$I$499,4,FALSE)</f>
        <v>#N/A</v>
      </c>
      <c r="F2031" s="33" t="e">
        <f>VLOOKUP($B2031,大盤與近月台指!$A$4:$I$499,5,FALSE)</f>
        <v>#N/A</v>
      </c>
      <c r="G2031" s="49" t="e">
        <f>VLOOKUP($B2031,三大法人買賣超!$A$4:$I$500,3,FALSE)</f>
        <v>#N/A</v>
      </c>
      <c r="H2031" s="34" t="e">
        <f>VLOOKUP($B2031,三大法人買賣超!$A$4:$I$500,5,FALSE)</f>
        <v>#N/A</v>
      </c>
      <c r="I2031" s="27" t="e">
        <f>VLOOKUP($B2031,三大法人買賣超!$A$4:$I$500,7,FALSE)</f>
        <v>#N/A</v>
      </c>
      <c r="J2031" s="27" t="e">
        <f>VLOOKUP($B2031,三大法人買賣超!$A$4:$I$500,9,FALSE)</f>
        <v>#N/A</v>
      </c>
      <c r="K2031" s="37">
        <f>新台幣匯率美元指數!B2032</f>
        <v>0</v>
      </c>
      <c r="L2031" s="38">
        <f>新台幣匯率美元指數!C2032</f>
        <v>0</v>
      </c>
      <c r="M2031" s="39">
        <f>新台幣匯率美元指數!D2032</f>
        <v>0</v>
      </c>
      <c r="N2031" s="27" t="e">
        <f>VLOOKUP($B2031,外資期貨未平倉口數!$A$4:$M$499,4,FALSE)</f>
        <v>#N/A</v>
      </c>
      <c r="O2031" s="27" t="e">
        <f>VLOOKUP($B2031,外資期貨未平倉口數!$A$4:$M$499,9,FALSE)</f>
        <v>#N/A</v>
      </c>
      <c r="P2031" s="27" t="e">
        <f>VLOOKUP($B2031,外資期貨未平倉口數!$A$4:$M$499,10,FALSE)</f>
        <v>#N/A</v>
      </c>
      <c r="Q2031" s="27" t="e">
        <f>VLOOKUP($B2031,外資期貨未平倉口數!$A$4:$M$499,11,FALSE)</f>
        <v>#N/A</v>
      </c>
      <c r="R2031" s="64" t="e">
        <f>VLOOKUP($B2031,選擇權未平倉餘額!$A$4:$I$500,6,FALSE)</f>
        <v>#N/A</v>
      </c>
      <c r="S2031" s="64" t="e">
        <f>VLOOKUP($B2031,選擇權未平倉餘額!$A$4:$I$500,7,FALSE)</f>
        <v>#N/A</v>
      </c>
      <c r="T2031" s="64" t="e">
        <f>VLOOKUP($B2031,選擇權未平倉餘額!$A$4:$I$500,8,FALSE)</f>
        <v>#N/A</v>
      </c>
      <c r="U2031" s="64" t="e">
        <f>VLOOKUP($B2031,選擇權未平倉餘額!$A$4:$I$500,9,FALSE)</f>
        <v>#N/A</v>
      </c>
      <c r="V2031" s="39" t="e">
        <f>VLOOKUP($B2031,臺指選擇權P_C_Ratios!$A$4:$C$500,3,FALSE)</f>
        <v>#N/A</v>
      </c>
      <c r="W2031" s="41" t="e">
        <f>VLOOKUP($B2031,散戶多空比!$A$6:$L$500,12,FALSE)</f>
        <v>#N/A</v>
      </c>
      <c r="X2031" s="40" t="e">
        <f>VLOOKUP($B2031,期貨大額交易人未沖銷部位!$A$4:$O$499,4,FALSE)</f>
        <v>#N/A</v>
      </c>
      <c r="Y2031" s="40" t="e">
        <f>VLOOKUP($B2031,期貨大額交易人未沖銷部位!$A$4:$O$499,7,FALSE)</f>
        <v>#N/A</v>
      </c>
      <c r="Z2031" s="40" t="e">
        <f>VLOOKUP($B2031,期貨大額交易人未沖銷部位!$A$4:$O$499,10,FALSE)</f>
        <v>#N/A</v>
      </c>
      <c r="AA2031" s="40" t="e">
        <f>VLOOKUP($B2031,期貨大額交易人未沖銷部位!$A$4:$O$499,13,FALSE)</f>
        <v>#N/A</v>
      </c>
      <c r="AB2031" s="40" t="e">
        <f>VLOOKUP($B2031,期貨大額交易人未沖銷部位!$A$4:$O$499,14,FALSE)</f>
        <v>#N/A</v>
      </c>
      <c r="AC2031" s="40" t="e">
        <f>VLOOKUP($B2031,期貨大額交易人未沖銷部位!$A$4:$O$499,15,FALSE)</f>
        <v>#N/A</v>
      </c>
      <c r="AD2031" s="33" t="e">
        <f>VLOOKUP($B2031,三大美股走勢!$A$4:$J$495,4,FALSE)</f>
        <v>#N/A</v>
      </c>
      <c r="AE2031" s="33" t="e">
        <f>VLOOKUP($B2031,三大美股走勢!$A$4:$J$495,7,FALSE)</f>
        <v>#N/A</v>
      </c>
      <c r="AF2031" s="33" t="e">
        <f>VLOOKUP($B2031,三大美股走勢!$A$4:$J$495,10,FALSE)</f>
        <v>#N/A</v>
      </c>
    </row>
    <row r="2032" spans="2:32">
      <c r="B2032" s="32">
        <v>44811</v>
      </c>
      <c r="C2032" s="33" t="e">
        <f>VLOOKUP($B2032,大盤與近月台指!$A$4:$I$499,2,FALSE)</f>
        <v>#N/A</v>
      </c>
      <c r="D2032" s="34" t="e">
        <f>VLOOKUP($B2032,大盤與近月台指!$A$4:$I$499,3,FALSE)</f>
        <v>#N/A</v>
      </c>
      <c r="E2032" s="35" t="e">
        <f>VLOOKUP($B2032,大盤與近月台指!$A$4:$I$499,4,FALSE)</f>
        <v>#N/A</v>
      </c>
      <c r="F2032" s="33" t="e">
        <f>VLOOKUP($B2032,大盤與近月台指!$A$4:$I$499,5,FALSE)</f>
        <v>#N/A</v>
      </c>
      <c r="G2032" s="49" t="e">
        <f>VLOOKUP($B2032,三大法人買賣超!$A$4:$I$500,3,FALSE)</f>
        <v>#N/A</v>
      </c>
      <c r="H2032" s="34" t="e">
        <f>VLOOKUP($B2032,三大法人買賣超!$A$4:$I$500,5,FALSE)</f>
        <v>#N/A</v>
      </c>
      <c r="I2032" s="27" t="e">
        <f>VLOOKUP($B2032,三大法人買賣超!$A$4:$I$500,7,FALSE)</f>
        <v>#N/A</v>
      </c>
      <c r="J2032" s="27" t="e">
        <f>VLOOKUP($B2032,三大法人買賣超!$A$4:$I$500,9,FALSE)</f>
        <v>#N/A</v>
      </c>
      <c r="K2032" s="37">
        <f>新台幣匯率美元指數!B2033</f>
        <v>0</v>
      </c>
      <c r="L2032" s="38">
        <f>新台幣匯率美元指數!C2033</f>
        <v>0</v>
      </c>
      <c r="M2032" s="39">
        <f>新台幣匯率美元指數!D2033</f>
        <v>0</v>
      </c>
      <c r="N2032" s="27" t="e">
        <f>VLOOKUP($B2032,外資期貨未平倉口數!$A$4:$M$499,4,FALSE)</f>
        <v>#N/A</v>
      </c>
      <c r="O2032" s="27" t="e">
        <f>VLOOKUP($B2032,外資期貨未平倉口數!$A$4:$M$499,9,FALSE)</f>
        <v>#N/A</v>
      </c>
      <c r="P2032" s="27" t="e">
        <f>VLOOKUP($B2032,外資期貨未平倉口數!$A$4:$M$499,10,FALSE)</f>
        <v>#N/A</v>
      </c>
      <c r="Q2032" s="27" t="e">
        <f>VLOOKUP($B2032,外資期貨未平倉口數!$A$4:$M$499,11,FALSE)</f>
        <v>#N/A</v>
      </c>
      <c r="R2032" s="64" t="e">
        <f>VLOOKUP($B2032,選擇權未平倉餘額!$A$4:$I$500,6,FALSE)</f>
        <v>#N/A</v>
      </c>
      <c r="S2032" s="64" t="e">
        <f>VLOOKUP($B2032,選擇權未平倉餘額!$A$4:$I$500,7,FALSE)</f>
        <v>#N/A</v>
      </c>
      <c r="T2032" s="64" t="e">
        <f>VLOOKUP($B2032,選擇權未平倉餘額!$A$4:$I$500,8,FALSE)</f>
        <v>#N/A</v>
      </c>
      <c r="U2032" s="64" t="e">
        <f>VLOOKUP($B2032,選擇權未平倉餘額!$A$4:$I$500,9,FALSE)</f>
        <v>#N/A</v>
      </c>
      <c r="V2032" s="39" t="e">
        <f>VLOOKUP($B2032,臺指選擇權P_C_Ratios!$A$4:$C$500,3,FALSE)</f>
        <v>#N/A</v>
      </c>
      <c r="W2032" s="41" t="e">
        <f>VLOOKUP($B2032,散戶多空比!$A$6:$L$500,12,FALSE)</f>
        <v>#N/A</v>
      </c>
      <c r="X2032" s="40" t="e">
        <f>VLOOKUP($B2032,期貨大額交易人未沖銷部位!$A$4:$O$499,4,FALSE)</f>
        <v>#N/A</v>
      </c>
      <c r="Y2032" s="40" t="e">
        <f>VLOOKUP($B2032,期貨大額交易人未沖銷部位!$A$4:$O$499,7,FALSE)</f>
        <v>#N/A</v>
      </c>
      <c r="Z2032" s="40" t="e">
        <f>VLOOKUP($B2032,期貨大額交易人未沖銷部位!$A$4:$O$499,10,FALSE)</f>
        <v>#N/A</v>
      </c>
      <c r="AA2032" s="40" t="e">
        <f>VLOOKUP($B2032,期貨大額交易人未沖銷部位!$A$4:$O$499,13,FALSE)</f>
        <v>#N/A</v>
      </c>
      <c r="AB2032" s="40" t="e">
        <f>VLOOKUP($B2032,期貨大額交易人未沖銷部位!$A$4:$O$499,14,FALSE)</f>
        <v>#N/A</v>
      </c>
      <c r="AC2032" s="40" t="e">
        <f>VLOOKUP($B2032,期貨大額交易人未沖銷部位!$A$4:$O$499,15,FALSE)</f>
        <v>#N/A</v>
      </c>
      <c r="AD2032" s="33" t="e">
        <f>VLOOKUP($B2032,三大美股走勢!$A$4:$J$495,4,FALSE)</f>
        <v>#N/A</v>
      </c>
      <c r="AE2032" s="33" t="e">
        <f>VLOOKUP($B2032,三大美股走勢!$A$4:$J$495,7,FALSE)</f>
        <v>#N/A</v>
      </c>
      <c r="AF2032" s="33" t="e">
        <f>VLOOKUP($B2032,三大美股走勢!$A$4:$J$495,10,FALSE)</f>
        <v>#N/A</v>
      </c>
    </row>
    <row r="2033" spans="2:32">
      <c r="B2033" s="32">
        <v>44812</v>
      </c>
      <c r="C2033" s="33" t="e">
        <f>VLOOKUP($B2033,大盤與近月台指!$A$4:$I$499,2,FALSE)</f>
        <v>#N/A</v>
      </c>
      <c r="D2033" s="34" t="e">
        <f>VLOOKUP($B2033,大盤與近月台指!$A$4:$I$499,3,FALSE)</f>
        <v>#N/A</v>
      </c>
      <c r="E2033" s="35" t="e">
        <f>VLOOKUP($B2033,大盤與近月台指!$A$4:$I$499,4,FALSE)</f>
        <v>#N/A</v>
      </c>
      <c r="F2033" s="33" t="e">
        <f>VLOOKUP($B2033,大盤與近月台指!$A$4:$I$499,5,FALSE)</f>
        <v>#N/A</v>
      </c>
      <c r="G2033" s="49" t="e">
        <f>VLOOKUP($B2033,三大法人買賣超!$A$4:$I$500,3,FALSE)</f>
        <v>#N/A</v>
      </c>
      <c r="H2033" s="34" t="e">
        <f>VLOOKUP($B2033,三大法人買賣超!$A$4:$I$500,5,FALSE)</f>
        <v>#N/A</v>
      </c>
      <c r="I2033" s="27" t="e">
        <f>VLOOKUP($B2033,三大法人買賣超!$A$4:$I$500,7,FALSE)</f>
        <v>#N/A</v>
      </c>
      <c r="J2033" s="27" t="e">
        <f>VLOOKUP($B2033,三大法人買賣超!$A$4:$I$500,9,FALSE)</f>
        <v>#N/A</v>
      </c>
      <c r="K2033" s="37">
        <f>新台幣匯率美元指數!B2034</f>
        <v>0</v>
      </c>
      <c r="L2033" s="38">
        <f>新台幣匯率美元指數!C2034</f>
        <v>0</v>
      </c>
      <c r="M2033" s="39">
        <f>新台幣匯率美元指數!D2034</f>
        <v>0</v>
      </c>
      <c r="N2033" s="27" t="e">
        <f>VLOOKUP($B2033,外資期貨未平倉口數!$A$4:$M$499,4,FALSE)</f>
        <v>#N/A</v>
      </c>
      <c r="O2033" s="27" t="e">
        <f>VLOOKUP($B2033,外資期貨未平倉口數!$A$4:$M$499,9,FALSE)</f>
        <v>#N/A</v>
      </c>
      <c r="P2033" s="27" t="e">
        <f>VLOOKUP($B2033,外資期貨未平倉口數!$A$4:$M$499,10,FALSE)</f>
        <v>#N/A</v>
      </c>
      <c r="Q2033" s="27" t="e">
        <f>VLOOKUP($B2033,外資期貨未平倉口數!$A$4:$M$499,11,FALSE)</f>
        <v>#N/A</v>
      </c>
      <c r="R2033" s="64" t="e">
        <f>VLOOKUP($B2033,選擇權未平倉餘額!$A$4:$I$500,6,FALSE)</f>
        <v>#N/A</v>
      </c>
      <c r="S2033" s="64" t="e">
        <f>VLOOKUP($B2033,選擇權未平倉餘額!$A$4:$I$500,7,FALSE)</f>
        <v>#N/A</v>
      </c>
      <c r="T2033" s="64" t="e">
        <f>VLOOKUP($B2033,選擇權未平倉餘額!$A$4:$I$500,8,FALSE)</f>
        <v>#N/A</v>
      </c>
      <c r="U2033" s="64" t="e">
        <f>VLOOKUP($B2033,選擇權未平倉餘額!$A$4:$I$500,9,FALSE)</f>
        <v>#N/A</v>
      </c>
      <c r="V2033" s="39" t="e">
        <f>VLOOKUP($B2033,臺指選擇權P_C_Ratios!$A$4:$C$500,3,FALSE)</f>
        <v>#N/A</v>
      </c>
      <c r="W2033" s="41" t="e">
        <f>VLOOKUP($B2033,散戶多空比!$A$6:$L$500,12,FALSE)</f>
        <v>#N/A</v>
      </c>
      <c r="X2033" s="40" t="e">
        <f>VLOOKUP($B2033,期貨大額交易人未沖銷部位!$A$4:$O$499,4,FALSE)</f>
        <v>#N/A</v>
      </c>
      <c r="Y2033" s="40" t="e">
        <f>VLOOKUP($B2033,期貨大額交易人未沖銷部位!$A$4:$O$499,7,FALSE)</f>
        <v>#N/A</v>
      </c>
      <c r="Z2033" s="40" t="e">
        <f>VLOOKUP($B2033,期貨大額交易人未沖銷部位!$A$4:$O$499,10,FALSE)</f>
        <v>#N/A</v>
      </c>
      <c r="AA2033" s="40" t="e">
        <f>VLOOKUP($B2033,期貨大額交易人未沖銷部位!$A$4:$O$499,13,FALSE)</f>
        <v>#N/A</v>
      </c>
      <c r="AB2033" s="40" t="e">
        <f>VLOOKUP($B2033,期貨大額交易人未沖銷部位!$A$4:$O$499,14,FALSE)</f>
        <v>#N/A</v>
      </c>
      <c r="AC2033" s="40" t="e">
        <f>VLOOKUP($B2033,期貨大額交易人未沖銷部位!$A$4:$O$499,15,FALSE)</f>
        <v>#N/A</v>
      </c>
      <c r="AD2033" s="33" t="e">
        <f>VLOOKUP($B2033,三大美股走勢!$A$4:$J$495,4,FALSE)</f>
        <v>#N/A</v>
      </c>
      <c r="AE2033" s="33" t="e">
        <f>VLOOKUP($B2033,三大美股走勢!$A$4:$J$495,7,FALSE)</f>
        <v>#N/A</v>
      </c>
      <c r="AF2033" s="33" t="e">
        <f>VLOOKUP($B2033,三大美股走勢!$A$4:$J$495,10,FALSE)</f>
        <v>#N/A</v>
      </c>
    </row>
    <row r="2034" spans="2:32">
      <c r="B2034" s="32">
        <v>44813</v>
      </c>
      <c r="C2034" s="33" t="e">
        <f>VLOOKUP($B2034,大盤與近月台指!$A$4:$I$499,2,FALSE)</f>
        <v>#N/A</v>
      </c>
      <c r="D2034" s="34" t="e">
        <f>VLOOKUP($B2034,大盤與近月台指!$A$4:$I$499,3,FALSE)</f>
        <v>#N/A</v>
      </c>
      <c r="E2034" s="35" t="e">
        <f>VLOOKUP($B2034,大盤與近月台指!$A$4:$I$499,4,FALSE)</f>
        <v>#N/A</v>
      </c>
      <c r="F2034" s="33" t="e">
        <f>VLOOKUP($B2034,大盤與近月台指!$A$4:$I$499,5,FALSE)</f>
        <v>#N/A</v>
      </c>
      <c r="G2034" s="49" t="e">
        <f>VLOOKUP($B2034,三大法人買賣超!$A$4:$I$500,3,FALSE)</f>
        <v>#N/A</v>
      </c>
      <c r="H2034" s="34" t="e">
        <f>VLOOKUP($B2034,三大法人買賣超!$A$4:$I$500,5,FALSE)</f>
        <v>#N/A</v>
      </c>
      <c r="I2034" s="27" t="e">
        <f>VLOOKUP($B2034,三大法人買賣超!$A$4:$I$500,7,FALSE)</f>
        <v>#N/A</v>
      </c>
      <c r="J2034" s="27" t="e">
        <f>VLOOKUP($B2034,三大法人買賣超!$A$4:$I$500,9,FALSE)</f>
        <v>#N/A</v>
      </c>
      <c r="K2034" s="37">
        <f>新台幣匯率美元指數!B2035</f>
        <v>0</v>
      </c>
      <c r="L2034" s="38">
        <f>新台幣匯率美元指數!C2035</f>
        <v>0</v>
      </c>
      <c r="M2034" s="39">
        <f>新台幣匯率美元指數!D2035</f>
        <v>0</v>
      </c>
      <c r="N2034" s="27" t="e">
        <f>VLOOKUP($B2034,外資期貨未平倉口數!$A$4:$M$499,4,FALSE)</f>
        <v>#N/A</v>
      </c>
      <c r="O2034" s="27" t="e">
        <f>VLOOKUP($B2034,外資期貨未平倉口數!$A$4:$M$499,9,FALSE)</f>
        <v>#N/A</v>
      </c>
      <c r="P2034" s="27" t="e">
        <f>VLOOKUP($B2034,外資期貨未平倉口數!$A$4:$M$499,10,FALSE)</f>
        <v>#N/A</v>
      </c>
      <c r="Q2034" s="27" t="e">
        <f>VLOOKUP($B2034,外資期貨未平倉口數!$A$4:$M$499,11,FALSE)</f>
        <v>#N/A</v>
      </c>
      <c r="R2034" s="64" t="e">
        <f>VLOOKUP($B2034,選擇權未平倉餘額!$A$4:$I$500,6,FALSE)</f>
        <v>#N/A</v>
      </c>
      <c r="S2034" s="64" t="e">
        <f>VLOOKUP($B2034,選擇權未平倉餘額!$A$4:$I$500,7,FALSE)</f>
        <v>#N/A</v>
      </c>
      <c r="T2034" s="64" t="e">
        <f>VLOOKUP($B2034,選擇權未平倉餘額!$A$4:$I$500,8,FALSE)</f>
        <v>#N/A</v>
      </c>
      <c r="U2034" s="64" t="e">
        <f>VLOOKUP($B2034,選擇權未平倉餘額!$A$4:$I$500,9,FALSE)</f>
        <v>#N/A</v>
      </c>
      <c r="V2034" s="39" t="e">
        <f>VLOOKUP($B2034,臺指選擇權P_C_Ratios!$A$4:$C$500,3,FALSE)</f>
        <v>#N/A</v>
      </c>
      <c r="W2034" s="41" t="e">
        <f>VLOOKUP($B2034,散戶多空比!$A$6:$L$500,12,FALSE)</f>
        <v>#N/A</v>
      </c>
      <c r="X2034" s="40" t="e">
        <f>VLOOKUP($B2034,期貨大額交易人未沖銷部位!$A$4:$O$499,4,FALSE)</f>
        <v>#N/A</v>
      </c>
      <c r="Y2034" s="40" t="e">
        <f>VLOOKUP($B2034,期貨大額交易人未沖銷部位!$A$4:$O$499,7,FALSE)</f>
        <v>#N/A</v>
      </c>
      <c r="Z2034" s="40" t="e">
        <f>VLOOKUP($B2034,期貨大額交易人未沖銷部位!$A$4:$O$499,10,FALSE)</f>
        <v>#N/A</v>
      </c>
      <c r="AA2034" s="40" t="e">
        <f>VLOOKUP($B2034,期貨大額交易人未沖銷部位!$A$4:$O$499,13,FALSE)</f>
        <v>#N/A</v>
      </c>
      <c r="AB2034" s="40" t="e">
        <f>VLOOKUP($B2034,期貨大額交易人未沖銷部位!$A$4:$O$499,14,FALSE)</f>
        <v>#N/A</v>
      </c>
      <c r="AC2034" s="40" t="e">
        <f>VLOOKUP($B2034,期貨大額交易人未沖銷部位!$A$4:$O$499,15,FALSE)</f>
        <v>#N/A</v>
      </c>
      <c r="AD2034" s="33" t="e">
        <f>VLOOKUP($B2034,三大美股走勢!$A$4:$J$495,4,FALSE)</f>
        <v>#N/A</v>
      </c>
      <c r="AE2034" s="33" t="e">
        <f>VLOOKUP($B2034,三大美股走勢!$A$4:$J$495,7,FALSE)</f>
        <v>#N/A</v>
      </c>
      <c r="AF2034" s="33" t="e">
        <f>VLOOKUP($B2034,三大美股走勢!$A$4:$J$495,10,FALSE)</f>
        <v>#N/A</v>
      </c>
    </row>
    <row r="2035" spans="2:32">
      <c r="B2035" s="32">
        <v>44814</v>
      </c>
      <c r="C2035" s="33" t="e">
        <f>VLOOKUP($B2035,大盤與近月台指!$A$4:$I$499,2,FALSE)</f>
        <v>#N/A</v>
      </c>
      <c r="D2035" s="34" t="e">
        <f>VLOOKUP($B2035,大盤與近月台指!$A$4:$I$499,3,FALSE)</f>
        <v>#N/A</v>
      </c>
      <c r="E2035" s="35" t="e">
        <f>VLOOKUP($B2035,大盤與近月台指!$A$4:$I$499,4,FALSE)</f>
        <v>#N/A</v>
      </c>
      <c r="F2035" s="33" t="e">
        <f>VLOOKUP($B2035,大盤與近月台指!$A$4:$I$499,5,FALSE)</f>
        <v>#N/A</v>
      </c>
      <c r="G2035" s="49" t="e">
        <f>VLOOKUP($B2035,三大法人買賣超!$A$4:$I$500,3,FALSE)</f>
        <v>#N/A</v>
      </c>
      <c r="H2035" s="34" t="e">
        <f>VLOOKUP($B2035,三大法人買賣超!$A$4:$I$500,5,FALSE)</f>
        <v>#N/A</v>
      </c>
      <c r="I2035" s="27" t="e">
        <f>VLOOKUP($B2035,三大法人買賣超!$A$4:$I$500,7,FALSE)</f>
        <v>#N/A</v>
      </c>
      <c r="J2035" s="27" t="e">
        <f>VLOOKUP($B2035,三大法人買賣超!$A$4:$I$500,9,FALSE)</f>
        <v>#N/A</v>
      </c>
      <c r="K2035" s="37">
        <f>新台幣匯率美元指數!B2036</f>
        <v>0</v>
      </c>
      <c r="L2035" s="38">
        <f>新台幣匯率美元指數!C2036</f>
        <v>0</v>
      </c>
      <c r="M2035" s="39">
        <f>新台幣匯率美元指數!D2036</f>
        <v>0</v>
      </c>
      <c r="N2035" s="27" t="e">
        <f>VLOOKUP($B2035,外資期貨未平倉口數!$A$4:$M$499,4,FALSE)</f>
        <v>#N/A</v>
      </c>
      <c r="O2035" s="27" t="e">
        <f>VLOOKUP($B2035,外資期貨未平倉口數!$A$4:$M$499,9,FALSE)</f>
        <v>#N/A</v>
      </c>
      <c r="P2035" s="27" t="e">
        <f>VLOOKUP($B2035,外資期貨未平倉口數!$A$4:$M$499,10,FALSE)</f>
        <v>#N/A</v>
      </c>
      <c r="Q2035" s="27" t="e">
        <f>VLOOKUP($B2035,外資期貨未平倉口數!$A$4:$M$499,11,FALSE)</f>
        <v>#N/A</v>
      </c>
      <c r="R2035" s="64" t="e">
        <f>VLOOKUP($B2035,選擇權未平倉餘額!$A$4:$I$500,6,FALSE)</f>
        <v>#N/A</v>
      </c>
      <c r="S2035" s="64" t="e">
        <f>VLOOKUP($B2035,選擇權未平倉餘額!$A$4:$I$500,7,FALSE)</f>
        <v>#N/A</v>
      </c>
      <c r="T2035" s="64" t="e">
        <f>VLOOKUP($B2035,選擇權未平倉餘額!$A$4:$I$500,8,FALSE)</f>
        <v>#N/A</v>
      </c>
      <c r="U2035" s="64" t="e">
        <f>VLOOKUP($B2035,選擇權未平倉餘額!$A$4:$I$500,9,FALSE)</f>
        <v>#N/A</v>
      </c>
      <c r="V2035" s="39" t="e">
        <f>VLOOKUP($B2035,臺指選擇權P_C_Ratios!$A$4:$C$500,3,FALSE)</f>
        <v>#N/A</v>
      </c>
      <c r="W2035" s="41" t="e">
        <f>VLOOKUP($B2035,散戶多空比!$A$6:$L$500,12,FALSE)</f>
        <v>#N/A</v>
      </c>
      <c r="X2035" s="40" t="e">
        <f>VLOOKUP($B2035,期貨大額交易人未沖銷部位!$A$4:$O$499,4,FALSE)</f>
        <v>#N/A</v>
      </c>
      <c r="Y2035" s="40" t="e">
        <f>VLOOKUP($B2035,期貨大額交易人未沖銷部位!$A$4:$O$499,7,FALSE)</f>
        <v>#N/A</v>
      </c>
      <c r="Z2035" s="40" t="e">
        <f>VLOOKUP($B2035,期貨大額交易人未沖銷部位!$A$4:$O$499,10,FALSE)</f>
        <v>#N/A</v>
      </c>
      <c r="AA2035" s="40" t="e">
        <f>VLOOKUP($B2035,期貨大額交易人未沖銷部位!$A$4:$O$499,13,FALSE)</f>
        <v>#N/A</v>
      </c>
      <c r="AB2035" s="40" t="e">
        <f>VLOOKUP($B2035,期貨大額交易人未沖銷部位!$A$4:$O$499,14,FALSE)</f>
        <v>#N/A</v>
      </c>
      <c r="AC2035" s="40" t="e">
        <f>VLOOKUP($B2035,期貨大額交易人未沖銷部位!$A$4:$O$499,15,FALSE)</f>
        <v>#N/A</v>
      </c>
      <c r="AD2035" s="33" t="e">
        <f>VLOOKUP($B2035,三大美股走勢!$A$4:$J$495,4,FALSE)</f>
        <v>#N/A</v>
      </c>
      <c r="AE2035" s="33" t="e">
        <f>VLOOKUP($B2035,三大美股走勢!$A$4:$J$495,7,FALSE)</f>
        <v>#N/A</v>
      </c>
      <c r="AF2035" s="33" t="e">
        <f>VLOOKUP($B2035,三大美股走勢!$A$4:$J$495,10,FALSE)</f>
        <v>#N/A</v>
      </c>
    </row>
    <row r="2036" spans="2:32">
      <c r="B2036" s="32">
        <v>44815</v>
      </c>
      <c r="C2036" s="33" t="e">
        <f>VLOOKUP($B2036,大盤與近月台指!$A$4:$I$499,2,FALSE)</f>
        <v>#N/A</v>
      </c>
      <c r="D2036" s="34" t="e">
        <f>VLOOKUP($B2036,大盤與近月台指!$A$4:$I$499,3,FALSE)</f>
        <v>#N/A</v>
      </c>
      <c r="E2036" s="35" t="e">
        <f>VLOOKUP($B2036,大盤與近月台指!$A$4:$I$499,4,FALSE)</f>
        <v>#N/A</v>
      </c>
      <c r="F2036" s="33" t="e">
        <f>VLOOKUP($B2036,大盤與近月台指!$A$4:$I$499,5,FALSE)</f>
        <v>#N/A</v>
      </c>
      <c r="G2036" s="49" t="e">
        <f>VLOOKUP($B2036,三大法人買賣超!$A$4:$I$500,3,FALSE)</f>
        <v>#N/A</v>
      </c>
      <c r="H2036" s="34" t="e">
        <f>VLOOKUP($B2036,三大法人買賣超!$A$4:$I$500,5,FALSE)</f>
        <v>#N/A</v>
      </c>
      <c r="I2036" s="27" t="e">
        <f>VLOOKUP($B2036,三大法人買賣超!$A$4:$I$500,7,FALSE)</f>
        <v>#N/A</v>
      </c>
      <c r="J2036" s="27" t="e">
        <f>VLOOKUP($B2036,三大法人買賣超!$A$4:$I$500,9,FALSE)</f>
        <v>#N/A</v>
      </c>
      <c r="K2036" s="37">
        <f>新台幣匯率美元指數!B2037</f>
        <v>0</v>
      </c>
      <c r="L2036" s="38">
        <f>新台幣匯率美元指數!C2037</f>
        <v>0</v>
      </c>
      <c r="M2036" s="39">
        <f>新台幣匯率美元指數!D2037</f>
        <v>0</v>
      </c>
      <c r="N2036" s="27" t="e">
        <f>VLOOKUP($B2036,外資期貨未平倉口數!$A$4:$M$499,4,FALSE)</f>
        <v>#N/A</v>
      </c>
      <c r="O2036" s="27" t="e">
        <f>VLOOKUP($B2036,外資期貨未平倉口數!$A$4:$M$499,9,FALSE)</f>
        <v>#N/A</v>
      </c>
      <c r="P2036" s="27" t="e">
        <f>VLOOKUP($B2036,外資期貨未平倉口數!$A$4:$M$499,10,FALSE)</f>
        <v>#N/A</v>
      </c>
      <c r="Q2036" s="27" t="e">
        <f>VLOOKUP($B2036,外資期貨未平倉口數!$A$4:$M$499,11,FALSE)</f>
        <v>#N/A</v>
      </c>
      <c r="R2036" s="64" t="e">
        <f>VLOOKUP($B2036,選擇權未平倉餘額!$A$4:$I$500,6,FALSE)</f>
        <v>#N/A</v>
      </c>
      <c r="S2036" s="64" t="e">
        <f>VLOOKUP($B2036,選擇權未平倉餘額!$A$4:$I$500,7,FALSE)</f>
        <v>#N/A</v>
      </c>
      <c r="T2036" s="64" t="e">
        <f>VLOOKUP($B2036,選擇權未平倉餘額!$A$4:$I$500,8,FALSE)</f>
        <v>#N/A</v>
      </c>
      <c r="U2036" s="64" t="e">
        <f>VLOOKUP($B2036,選擇權未平倉餘額!$A$4:$I$500,9,FALSE)</f>
        <v>#N/A</v>
      </c>
      <c r="V2036" s="39" t="e">
        <f>VLOOKUP($B2036,臺指選擇權P_C_Ratios!$A$4:$C$500,3,FALSE)</f>
        <v>#N/A</v>
      </c>
      <c r="W2036" s="41" t="e">
        <f>VLOOKUP($B2036,散戶多空比!$A$6:$L$500,12,FALSE)</f>
        <v>#N/A</v>
      </c>
      <c r="X2036" s="40" t="e">
        <f>VLOOKUP($B2036,期貨大額交易人未沖銷部位!$A$4:$O$499,4,FALSE)</f>
        <v>#N/A</v>
      </c>
      <c r="Y2036" s="40" t="e">
        <f>VLOOKUP($B2036,期貨大額交易人未沖銷部位!$A$4:$O$499,7,FALSE)</f>
        <v>#N/A</v>
      </c>
      <c r="Z2036" s="40" t="e">
        <f>VLOOKUP($B2036,期貨大額交易人未沖銷部位!$A$4:$O$499,10,FALSE)</f>
        <v>#N/A</v>
      </c>
      <c r="AA2036" s="40" t="e">
        <f>VLOOKUP($B2036,期貨大額交易人未沖銷部位!$A$4:$O$499,13,FALSE)</f>
        <v>#N/A</v>
      </c>
      <c r="AB2036" s="40" t="e">
        <f>VLOOKUP($B2036,期貨大額交易人未沖銷部位!$A$4:$O$499,14,FALSE)</f>
        <v>#N/A</v>
      </c>
      <c r="AC2036" s="40" t="e">
        <f>VLOOKUP($B2036,期貨大額交易人未沖銷部位!$A$4:$O$499,15,FALSE)</f>
        <v>#N/A</v>
      </c>
      <c r="AD2036" s="33" t="e">
        <f>VLOOKUP($B2036,三大美股走勢!$A$4:$J$495,4,FALSE)</f>
        <v>#N/A</v>
      </c>
      <c r="AE2036" s="33" t="e">
        <f>VLOOKUP($B2036,三大美股走勢!$A$4:$J$495,7,FALSE)</f>
        <v>#N/A</v>
      </c>
      <c r="AF2036" s="33" t="e">
        <f>VLOOKUP($B2036,三大美股走勢!$A$4:$J$495,10,FALSE)</f>
        <v>#N/A</v>
      </c>
    </row>
    <row r="2037" spans="2:32">
      <c r="B2037" s="32">
        <v>44816</v>
      </c>
      <c r="C2037" s="33" t="e">
        <f>VLOOKUP($B2037,大盤與近月台指!$A$4:$I$499,2,FALSE)</f>
        <v>#N/A</v>
      </c>
      <c r="D2037" s="34" t="e">
        <f>VLOOKUP($B2037,大盤與近月台指!$A$4:$I$499,3,FALSE)</f>
        <v>#N/A</v>
      </c>
      <c r="E2037" s="35" t="e">
        <f>VLOOKUP($B2037,大盤與近月台指!$A$4:$I$499,4,FALSE)</f>
        <v>#N/A</v>
      </c>
      <c r="F2037" s="33" t="e">
        <f>VLOOKUP($B2037,大盤與近月台指!$A$4:$I$499,5,FALSE)</f>
        <v>#N/A</v>
      </c>
      <c r="G2037" s="49" t="e">
        <f>VLOOKUP($B2037,三大法人買賣超!$A$4:$I$500,3,FALSE)</f>
        <v>#N/A</v>
      </c>
      <c r="H2037" s="34" t="e">
        <f>VLOOKUP($B2037,三大法人買賣超!$A$4:$I$500,5,FALSE)</f>
        <v>#N/A</v>
      </c>
      <c r="I2037" s="27" t="e">
        <f>VLOOKUP($B2037,三大法人買賣超!$A$4:$I$500,7,FALSE)</f>
        <v>#N/A</v>
      </c>
      <c r="J2037" s="27" t="e">
        <f>VLOOKUP($B2037,三大法人買賣超!$A$4:$I$500,9,FALSE)</f>
        <v>#N/A</v>
      </c>
      <c r="K2037" s="37">
        <f>新台幣匯率美元指數!B2038</f>
        <v>0</v>
      </c>
      <c r="L2037" s="38">
        <f>新台幣匯率美元指數!C2038</f>
        <v>0</v>
      </c>
      <c r="M2037" s="39">
        <f>新台幣匯率美元指數!D2038</f>
        <v>0</v>
      </c>
      <c r="N2037" s="27" t="e">
        <f>VLOOKUP($B2037,外資期貨未平倉口數!$A$4:$M$499,4,FALSE)</f>
        <v>#N/A</v>
      </c>
      <c r="O2037" s="27" t="e">
        <f>VLOOKUP($B2037,外資期貨未平倉口數!$A$4:$M$499,9,FALSE)</f>
        <v>#N/A</v>
      </c>
      <c r="P2037" s="27" t="e">
        <f>VLOOKUP($B2037,外資期貨未平倉口數!$A$4:$M$499,10,FALSE)</f>
        <v>#N/A</v>
      </c>
      <c r="Q2037" s="27" t="e">
        <f>VLOOKUP($B2037,外資期貨未平倉口數!$A$4:$M$499,11,FALSE)</f>
        <v>#N/A</v>
      </c>
      <c r="R2037" s="64" t="e">
        <f>VLOOKUP($B2037,選擇權未平倉餘額!$A$4:$I$500,6,FALSE)</f>
        <v>#N/A</v>
      </c>
      <c r="S2037" s="64" t="e">
        <f>VLOOKUP($B2037,選擇權未平倉餘額!$A$4:$I$500,7,FALSE)</f>
        <v>#N/A</v>
      </c>
      <c r="T2037" s="64" t="e">
        <f>VLOOKUP($B2037,選擇權未平倉餘額!$A$4:$I$500,8,FALSE)</f>
        <v>#N/A</v>
      </c>
      <c r="U2037" s="64" t="e">
        <f>VLOOKUP($B2037,選擇權未平倉餘額!$A$4:$I$500,9,FALSE)</f>
        <v>#N/A</v>
      </c>
      <c r="V2037" s="39" t="e">
        <f>VLOOKUP($B2037,臺指選擇權P_C_Ratios!$A$4:$C$500,3,FALSE)</f>
        <v>#N/A</v>
      </c>
      <c r="W2037" s="41" t="e">
        <f>VLOOKUP($B2037,散戶多空比!$A$6:$L$500,12,FALSE)</f>
        <v>#N/A</v>
      </c>
      <c r="X2037" s="40" t="e">
        <f>VLOOKUP($B2037,期貨大額交易人未沖銷部位!$A$4:$O$499,4,FALSE)</f>
        <v>#N/A</v>
      </c>
      <c r="Y2037" s="40" t="e">
        <f>VLOOKUP($B2037,期貨大額交易人未沖銷部位!$A$4:$O$499,7,FALSE)</f>
        <v>#N/A</v>
      </c>
      <c r="Z2037" s="40" t="e">
        <f>VLOOKUP($B2037,期貨大額交易人未沖銷部位!$A$4:$O$499,10,FALSE)</f>
        <v>#N/A</v>
      </c>
      <c r="AA2037" s="40" t="e">
        <f>VLOOKUP($B2037,期貨大額交易人未沖銷部位!$A$4:$O$499,13,FALSE)</f>
        <v>#N/A</v>
      </c>
      <c r="AB2037" s="40" t="e">
        <f>VLOOKUP($B2037,期貨大額交易人未沖銷部位!$A$4:$O$499,14,FALSE)</f>
        <v>#N/A</v>
      </c>
      <c r="AC2037" s="40" t="e">
        <f>VLOOKUP($B2037,期貨大額交易人未沖銷部位!$A$4:$O$499,15,FALSE)</f>
        <v>#N/A</v>
      </c>
      <c r="AD2037" s="33" t="e">
        <f>VLOOKUP($B2037,三大美股走勢!$A$4:$J$495,4,FALSE)</f>
        <v>#N/A</v>
      </c>
      <c r="AE2037" s="33" t="e">
        <f>VLOOKUP($B2037,三大美股走勢!$A$4:$J$495,7,FALSE)</f>
        <v>#N/A</v>
      </c>
      <c r="AF2037" s="33" t="e">
        <f>VLOOKUP($B2037,三大美股走勢!$A$4:$J$495,10,FALSE)</f>
        <v>#N/A</v>
      </c>
    </row>
    <row r="2038" spans="2:32">
      <c r="B2038" s="32">
        <v>44817</v>
      </c>
      <c r="C2038" s="33" t="e">
        <f>VLOOKUP($B2038,大盤與近月台指!$A$4:$I$499,2,FALSE)</f>
        <v>#N/A</v>
      </c>
      <c r="D2038" s="34" t="e">
        <f>VLOOKUP($B2038,大盤與近月台指!$A$4:$I$499,3,FALSE)</f>
        <v>#N/A</v>
      </c>
      <c r="E2038" s="35" t="e">
        <f>VLOOKUP($B2038,大盤與近月台指!$A$4:$I$499,4,FALSE)</f>
        <v>#N/A</v>
      </c>
      <c r="F2038" s="33" t="e">
        <f>VLOOKUP($B2038,大盤與近月台指!$A$4:$I$499,5,FALSE)</f>
        <v>#N/A</v>
      </c>
      <c r="G2038" s="49" t="e">
        <f>VLOOKUP($B2038,三大法人買賣超!$A$4:$I$500,3,FALSE)</f>
        <v>#N/A</v>
      </c>
      <c r="H2038" s="34" t="e">
        <f>VLOOKUP($B2038,三大法人買賣超!$A$4:$I$500,5,FALSE)</f>
        <v>#N/A</v>
      </c>
      <c r="I2038" s="27" t="e">
        <f>VLOOKUP($B2038,三大法人買賣超!$A$4:$I$500,7,FALSE)</f>
        <v>#N/A</v>
      </c>
      <c r="J2038" s="27" t="e">
        <f>VLOOKUP($B2038,三大法人買賣超!$A$4:$I$500,9,FALSE)</f>
        <v>#N/A</v>
      </c>
      <c r="K2038" s="37">
        <f>新台幣匯率美元指數!B2039</f>
        <v>0</v>
      </c>
      <c r="L2038" s="38">
        <f>新台幣匯率美元指數!C2039</f>
        <v>0</v>
      </c>
      <c r="M2038" s="39">
        <f>新台幣匯率美元指數!D2039</f>
        <v>0</v>
      </c>
      <c r="N2038" s="27" t="e">
        <f>VLOOKUP($B2038,外資期貨未平倉口數!$A$4:$M$499,4,FALSE)</f>
        <v>#N/A</v>
      </c>
      <c r="O2038" s="27" t="e">
        <f>VLOOKUP($B2038,外資期貨未平倉口數!$A$4:$M$499,9,FALSE)</f>
        <v>#N/A</v>
      </c>
      <c r="P2038" s="27" t="e">
        <f>VLOOKUP($B2038,外資期貨未平倉口數!$A$4:$M$499,10,FALSE)</f>
        <v>#N/A</v>
      </c>
      <c r="Q2038" s="27" t="e">
        <f>VLOOKUP($B2038,外資期貨未平倉口數!$A$4:$M$499,11,FALSE)</f>
        <v>#N/A</v>
      </c>
      <c r="R2038" s="64" t="e">
        <f>VLOOKUP($B2038,選擇權未平倉餘額!$A$4:$I$500,6,FALSE)</f>
        <v>#N/A</v>
      </c>
      <c r="S2038" s="64" t="e">
        <f>VLOOKUP($B2038,選擇權未平倉餘額!$A$4:$I$500,7,FALSE)</f>
        <v>#N/A</v>
      </c>
      <c r="T2038" s="64" t="e">
        <f>VLOOKUP($B2038,選擇權未平倉餘額!$A$4:$I$500,8,FALSE)</f>
        <v>#N/A</v>
      </c>
      <c r="U2038" s="64" t="e">
        <f>VLOOKUP($B2038,選擇權未平倉餘額!$A$4:$I$500,9,FALSE)</f>
        <v>#N/A</v>
      </c>
      <c r="V2038" s="39" t="e">
        <f>VLOOKUP($B2038,臺指選擇權P_C_Ratios!$A$4:$C$500,3,FALSE)</f>
        <v>#N/A</v>
      </c>
      <c r="W2038" s="41" t="e">
        <f>VLOOKUP($B2038,散戶多空比!$A$6:$L$500,12,FALSE)</f>
        <v>#N/A</v>
      </c>
      <c r="X2038" s="40" t="e">
        <f>VLOOKUP($B2038,期貨大額交易人未沖銷部位!$A$4:$O$499,4,FALSE)</f>
        <v>#N/A</v>
      </c>
      <c r="Y2038" s="40" t="e">
        <f>VLOOKUP($B2038,期貨大額交易人未沖銷部位!$A$4:$O$499,7,FALSE)</f>
        <v>#N/A</v>
      </c>
      <c r="Z2038" s="40" t="e">
        <f>VLOOKUP($B2038,期貨大額交易人未沖銷部位!$A$4:$O$499,10,FALSE)</f>
        <v>#N/A</v>
      </c>
      <c r="AA2038" s="40" t="e">
        <f>VLOOKUP($B2038,期貨大額交易人未沖銷部位!$A$4:$O$499,13,FALSE)</f>
        <v>#N/A</v>
      </c>
      <c r="AB2038" s="40" t="e">
        <f>VLOOKUP($B2038,期貨大額交易人未沖銷部位!$A$4:$O$499,14,FALSE)</f>
        <v>#N/A</v>
      </c>
      <c r="AC2038" s="40" t="e">
        <f>VLOOKUP($B2038,期貨大額交易人未沖銷部位!$A$4:$O$499,15,FALSE)</f>
        <v>#N/A</v>
      </c>
      <c r="AD2038" s="33" t="e">
        <f>VLOOKUP($B2038,三大美股走勢!$A$4:$J$495,4,FALSE)</f>
        <v>#N/A</v>
      </c>
      <c r="AE2038" s="33" t="e">
        <f>VLOOKUP($B2038,三大美股走勢!$A$4:$J$495,7,FALSE)</f>
        <v>#N/A</v>
      </c>
      <c r="AF2038" s="33" t="e">
        <f>VLOOKUP($B2038,三大美股走勢!$A$4:$J$495,10,FALSE)</f>
        <v>#N/A</v>
      </c>
    </row>
    <row r="2039" spans="2:32">
      <c r="B2039" s="32">
        <v>44818</v>
      </c>
      <c r="C2039" s="33" t="e">
        <f>VLOOKUP($B2039,大盤與近月台指!$A$4:$I$499,2,FALSE)</f>
        <v>#N/A</v>
      </c>
      <c r="D2039" s="34" t="e">
        <f>VLOOKUP($B2039,大盤與近月台指!$A$4:$I$499,3,FALSE)</f>
        <v>#N/A</v>
      </c>
      <c r="E2039" s="35" t="e">
        <f>VLOOKUP($B2039,大盤與近月台指!$A$4:$I$499,4,FALSE)</f>
        <v>#N/A</v>
      </c>
      <c r="F2039" s="33" t="e">
        <f>VLOOKUP($B2039,大盤與近月台指!$A$4:$I$499,5,FALSE)</f>
        <v>#N/A</v>
      </c>
      <c r="G2039" s="49" t="e">
        <f>VLOOKUP($B2039,三大法人買賣超!$A$4:$I$500,3,FALSE)</f>
        <v>#N/A</v>
      </c>
      <c r="H2039" s="34" t="e">
        <f>VLOOKUP($B2039,三大法人買賣超!$A$4:$I$500,5,FALSE)</f>
        <v>#N/A</v>
      </c>
      <c r="I2039" s="27" t="e">
        <f>VLOOKUP($B2039,三大法人買賣超!$A$4:$I$500,7,FALSE)</f>
        <v>#N/A</v>
      </c>
      <c r="J2039" s="27" t="e">
        <f>VLOOKUP($B2039,三大法人買賣超!$A$4:$I$500,9,FALSE)</f>
        <v>#N/A</v>
      </c>
      <c r="K2039" s="37">
        <f>新台幣匯率美元指數!B2040</f>
        <v>0</v>
      </c>
      <c r="L2039" s="38">
        <f>新台幣匯率美元指數!C2040</f>
        <v>0</v>
      </c>
      <c r="M2039" s="39">
        <f>新台幣匯率美元指數!D2040</f>
        <v>0</v>
      </c>
      <c r="N2039" s="27" t="e">
        <f>VLOOKUP($B2039,外資期貨未平倉口數!$A$4:$M$499,4,FALSE)</f>
        <v>#N/A</v>
      </c>
      <c r="O2039" s="27" t="e">
        <f>VLOOKUP($B2039,外資期貨未平倉口數!$A$4:$M$499,9,FALSE)</f>
        <v>#N/A</v>
      </c>
      <c r="P2039" s="27" t="e">
        <f>VLOOKUP($B2039,外資期貨未平倉口數!$A$4:$M$499,10,FALSE)</f>
        <v>#N/A</v>
      </c>
      <c r="Q2039" s="27" t="e">
        <f>VLOOKUP($B2039,外資期貨未平倉口數!$A$4:$M$499,11,FALSE)</f>
        <v>#N/A</v>
      </c>
      <c r="R2039" s="64" t="e">
        <f>VLOOKUP($B2039,選擇權未平倉餘額!$A$4:$I$500,6,FALSE)</f>
        <v>#N/A</v>
      </c>
      <c r="S2039" s="64" t="e">
        <f>VLOOKUP($B2039,選擇權未平倉餘額!$A$4:$I$500,7,FALSE)</f>
        <v>#N/A</v>
      </c>
      <c r="T2039" s="64" t="e">
        <f>VLOOKUP($B2039,選擇權未平倉餘額!$A$4:$I$500,8,FALSE)</f>
        <v>#N/A</v>
      </c>
      <c r="U2039" s="64" t="e">
        <f>VLOOKUP($B2039,選擇權未平倉餘額!$A$4:$I$500,9,FALSE)</f>
        <v>#N/A</v>
      </c>
      <c r="V2039" s="39" t="e">
        <f>VLOOKUP($B2039,臺指選擇權P_C_Ratios!$A$4:$C$500,3,FALSE)</f>
        <v>#N/A</v>
      </c>
      <c r="W2039" s="41" t="e">
        <f>VLOOKUP($B2039,散戶多空比!$A$6:$L$500,12,FALSE)</f>
        <v>#N/A</v>
      </c>
      <c r="X2039" s="40" t="e">
        <f>VLOOKUP($B2039,期貨大額交易人未沖銷部位!$A$4:$O$499,4,FALSE)</f>
        <v>#N/A</v>
      </c>
      <c r="Y2039" s="40" t="e">
        <f>VLOOKUP($B2039,期貨大額交易人未沖銷部位!$A$4:$O$499,7,FALSE)</f>
        <v>#N/A</v>
      </c>
      <c r="Z2039" s="40" t="e">
        <f>VLOOKUP($B2039,期貨大額交易人未沖銷部位!$A$4:$O$499,10,FALSE)</f>
        <v>#N/A</v>
      </c>
      <c r="AA2039" s="40" t="e">
        <f>VLOOKUP($B2039,期貨大額交易人未沖銷部位!$A$4:$O$499,13,FALSE)</f>
        <v>#N/A</v>
      </c>
      <c r="AB2039" s="40" t="e">
        <f>VLOOKUP($B2039,期貨大額交易人未沖銷部位!$A$4:$O$499,14,FALSE)</f>
        <v>#N/A</v>
      </c>
      <c r="AC2039" s="40" t="e">
        <f>VLOOKUP($B2039,期貨大額交易人未沖銷部位!$A$4:$O$499,15,FALSE)</f>
        <v>#N/A</v>
      </c>
      <c r="AD2039" s="33" t="e">
        <f>VLOOKUP($B2039,三大美股走勢!$A$4:$J$495,4,FALSE)</f>
        <v>#N/A</v>
      </c>
      <c r="AE2039" s="33" t="e">
        <f>VLOOKUP($B2039,三大美股走勢!$A$4:$J$495,7,FALSE)</f>
        <v>#N/A</v>
      </c>
      <c r="AF2039" s="33" t="e">
        <f>VLOOKUP($B2039,三大美股走勢!$A$4:$J$495,10,FALSE)</f>
        <v>#N/A</v>
      </c>
    </row>
    <row r="2040" spans="2:32">
      <c r="B2040" s="32">
        <v>44819</v>
      </c>
      <c r="C2040" s="33" t="e">
        <f>VLOOKUP($B2040,大盤與近月台指!$A$4:$I$499,2,FALSE)</f>
        <v>#N/A</v>
      </c>
      <c r="D2040" s="34" t="e">
        <f>VLOOKUP($B2040,大盤與近月台指!$A$4:$I$499,3,FALSE)</f>
        <v>#N/A</v>
      </c>
      <c r="E2040" s="35" t="e">
        <f>VLOOKUP($B2040,大盤與近月台指!$A$4:$I$499,4,FALSE)</f>
        <v>#N/A</v>
      </c>
      <c r="F2040" s="33" t="e">
        <f>VLOOKUP($B2040,大盤與近月台指!$A$4:$I$499,5,FALSE)</f>
        <v>#N/A</v>
      </c>
      <c r="G2040" s="49" t="e">
        <f>VLOOKUP($B2040,三大法人買賣超!$A$4:$I$500,3,FALSE)</f>
        <v>#N/A</v>
      </c>
      <c r="H2040" s="34" t="e">
        <f>VLOOKUP($B2040,三大法人買賣超!$A$4:$I$500,5,FALSE)</f>
        <v>#N/A</v>
      </c>
      <c r="I2040" s="27" t="e">
        <f>VLOOKUP($B2040,三大法人買賣超!$A$4:$I$500,7,FALSE)</f>
        <v>#N/A</v>
      </c>
      <c r="J2040" s="27" t="e">
        <f>VLOOKUP($B2040,三大法人買賣超!$A$4:$I$500,9,FALSE)</f>
        <v>#N/A</v>
      </c>
      <c r="K2040" s="37">
        <f>新台幣匯率美元指數!B2041</f>
        <v>0</v>
      </c>
      <c r="L2040" s="38">
        <f>新台幣匯率美元指數!C2041</f>
        <v>0</v>
      </c>
      <c r="M2040" s="39">
        <f>新台幣匯率美元指數!D2041</f>
        <v>0</v>
      </c>
      <c r="N2040" s="27" t="e">
        <f>VLOOKUP($B2040,外資期貨未平倉口數!$A$4:$M$499,4,FALSE)</f>
        <v>#N/A</v>
      </c>
      <c r="O2040" s="27" t="e">
        <f>VLOOKUP($B2040,外資期貨未平倉口數!$A$4:$M$499,9,FALSE)</f>
        <v>#N/A</v>
      </c>
      <c r="P2040" s="27" t="e">
        <f>VLOOKUP($B2040,外資期貨未平倉口數!$A$4:$M$499,10,FALSE)</f>
        <v>#N/A</v>
      </c>
      <c r="Q2040" s="27" t="e">
        <f>VLOOKUP($B2040,外資期貨未平倉口數!$A$4:$M$499,11,FALSE)</f>
        <v>#N/A</v>
      </c>
      <c r="R2040" s="64" t="e">
        <f>VLOOKUP($B2040,選擇權未平倉餘額!$A$4:$I$500,6,FALSE)</f>
        <v>#N/A</v>
      </c>
      <c r="S2040" s="64" t="e">
        <f>VLOOKUP($B2040,選擇權未平倉餘額!$A$4:$I$500,7,FALSE)</f>
        <v>#N/A</v>
      </c>
      <c r="T2040" s="64" t="e">
        <f>VLOOKUP($B2040,選擇權未平倉餘額!$A$4:$I$500,8,FALSE)</f>
        <v>#N/A</v>
      </c>
      <c r="U2040" s="64" t="e">
        <f>VLOOKUP($B2040,選擇權未平倉餘額!$A$4:$I$500,9,FALSE)</f>
        <v>#N/A</v>
      </c>
      <c r="V2040" s="39" t="e">
        <f>VLOOKUP($B2040,臺指選擇權P_C_Ratios!$A$4:$C$500,3,FALSE)</f>
        <v>#N/A</v>
      </c>
      <c r="W2040" s="41" t="e">
        <f>VLOOKUP($B2040,散戶多空比!$A$6:$L$500,12,FALSE)</f>
        <v>#N/A</v>
      </c>
      <c r="X2040" s="40" t="e">
        <f>VLOOKUP($B2040,期貨大額交易人未沖銷部位!$A$4:$O$499,4,FALSE)</f>
        <v>#N/A</v>
      </c>
      <c r="Y2040" s="40" t="e">
        <f>VLOOKUP($B2040,期貨大額交易人未沖銷部位!$A$4:$O$499,7,FALSE)</f>
        <v>#N/A</v>
      </c>
      <c r="Z2040" s="40" t="e">
        <f>VLOOKUP($B2040,期貨大額交易人未沖銷部位!$A$4:$O$499,10,FALSE)</f>
        <v>#N/A</v>
      </c>
      <c r="AA2040" s="40" t="e">
        <f>VLOOKUP($B2040,期貨大額交易人未沖銷部位!$A$4:$O$499,13,FALSE)</f>
        <v>#N/A</v>
      </c>
      <c r="AB2040" s="40" t="e">
        <f>VLOOKUP($B2040,期貨大額交易人未沖銷部位!$A$4:$O$499,14,FALSE)</f>
        <v>#N/A</v>
      </c>
      <c r="AC2040" s="40" t="e">
        <f>VLOOKUP($B2040,期貨大額交易人未沖銷部位!$A$4:$O$499,15,FALSE)</f>
        <v>#N/A</v>
      </c>
      <c r="AD2040" s="33" t="e">
        <f>VLOOKUP($B2040,三大美股走勢!$A$4:$J$495,4,FALSE)</f>
        <v>#N/A</v>
      </c>
      <c r="AE2040" s="33" t="e">
        <f>VLOOKUP($B2040,三大美股走勢!$A$4:$J$495,7,FALSE)</f>
        <v>#N/A</v>
      </c>
      <c r="AF2040" s="33" t="e">
        <f>VLOOKUP($B2040,三大美股走勢!$A$4:$J$495,10,FALSE)</f>
        <v>#N/A</v>
      </c>
    </row>
    <row r="2041" spans="2:32">
      <c r="B2041" s="32">
        <v>44820</v>
      </c>
      <c r="C2041" s="33" t="e">
        <f>VLOOKUP($B2041,大盤與近月台指!$A$4:$I$499,2,FALSE)</f>
        <v>#N/A</v>
      </c>
      <c r="D2041" s="34" t="e">
        <f>VLOOKUP($B2041,大盤與近月台指!$A$4:$I$499,3,FALSE)</f>
        <v>#N/A</v>
      </c>
      <c r="E2041" s="35" t="e">
        <f>VLOOKUP($B2041,大盤與近月台指!$A$4:$I$499,4,FALSE)</f>
        <v>#N/A</v>
      </c>
      <c r="F2041" s="33" t="e">
        <f>VLOOKUP($B2041,大盤與近月台指!$A$4:$I$499,5,FALSE)</f>
        <v>#N/A</v>
      </c>
      <c r="G2041" s="49" t="e">
        <f>VLOOKUP($B2041,三大法人買賣超!$A$4:$I$500,3,FALSE)</f>
        <v>#N/A</v>
      </c>
      <c r="H2041" s="34" t="e">
        <f>VLOOKUP($B2041,三大法人買賣超!$A$4:$I$500,5,FALSE)</f>
        <v>#N/A</v>
      </c>
      <c r="I2041" s="27" t="e">
        <f>VLOOKUP($B2041,三大法人買賣超!$A$4:$I$500,7,FALSE)</f>
        <v>#N/A</v>
      </c>
      <c r="J2041" s="27" t="e">
        <f>VLOOKUP($B2041,三大法人買賣超!$A$4:$I$500,9,FALSE)</f>
        <v>#N/A</v>
      </c>
      <c r="K2041" s="37">
        <f>新台幣匯率美元指數!B2042</f>
        <v>0</v>
      </c>
      <c r="L2041" s="38">
        <f>新台幣匯率美元指數!C2042</f>
        <v>0</v>
      </c>
      <c r="M2041" s="39">
        <f>新台幣匯率美元指數!D2042</f>
        <v>0</v>
      </c>
      <c r="N2041" s="27" t="e">
        <f>VLOOKUP($B2041,外資期貨未平倉口數!$A$4:$M$499,4,FALSE)</f>
        <v>#N/A</v>
      </c>
      <c r="O2041" s="27" t="e">
        <f>VLOOKUP($B2041,外資期貨未平倉口數!$A$4:$M$499,9,FALSE)</f>
        <v>#N/A</v>
      </c>
      <c r="P2041" s="27" t="e">
        <f>VLOOKUP($B2041,外資期貨未平倉口數!$A$4:$M$499,10,FALSE)</f>
        <v>#N/A</v>
      </c>
      <c r="Q2041" s="27" t="e">
        <f>VLOOKUP($B2041,外資期貨未平倉口數!$A$4:$M$499,11,FALSE)</f>
        <v>#N/A</v>
      </c>
      <c r="R2041" s="64" t="e">
        <f>VLOOKUP($B2041,選擇權未平倉餘額!$A$4:$I$500,6,FALSE)</f>
        <v>#N/A</v>
      </c>
      <c r="S2041" s="64" t="e">
        <f>VLOOKUP($B2041,選擇權未平倉餘額!$A$4:$I$500,7,FALSE)</f>
        <v>#N/A</v>
      </c>
      <c r="T2041" s="64" t="e">
        <f>VLOOKUP($B2041,選擇權未平倉餘額!$A$4:$I$500,8,FALSE)</f>
        <v>#N/A</v>
      </c>
      <c r="U2041" s="64" t="e">
        <f>VLOOKUP($B2041,選擇權未平倉餘額!$A$4:$I$500,9,FALSE)</f>
        <v>#N/A</v>
      </c>
      <c r="V2041" s="39" t="e">
        <f>VLOOKUP($B2041,臺指選擇權P_C_Ratios!$A$4:$C$500,3,FALSE)</f>
        <v>#N/A</v>
      </c>
      <c r="W2041" s="41" t="e">
        <f>VLOOKUP($B2041,散戶多空比!$A$6:$L$500,12,FALSE)</f>
        <v>#N/A</v>
      </c>
      <c r="X2041" s="40" t="e">
        <f>VLOOKUP($B2041,期貨大額交易人未沖銷部位!$A$4:$O$499,4,FALSE)</f>
        <v>#N/A</v>
      </c>
      <c r="Y2041" s="40" t="e">
        <f>VLOOKUP($B2041,期貨大額交易人未沖銷部位!$A$4:$O$499,7,FALSE)</f>
        <v>#N/A</v>
      </c>
      <c r="Z2041" s="40" t="e">
        <f>VLOOKUP($B2041,期貨大額交易人未沖銷部位!$A$4:$O$499,10,FALSE)</f>
        <v>#N/A</v>
      </c>
      <c r="AA2041" s="40" t="e">
        <f>VLOOKUP($B2041,期貨大額交易人未沖銷部位!$A$4:$O$499,13,FALSE)</f>
        <v>#N/A</v>
      </c>
      <c r="AB2041" s="40" t="e">
        <f>VLOOKUP($B2041,期貨大額交易人未沖銷部位!$A$4:$O$499,14,FALSE)</f>
        <v>#N/A</v>
      </c>
      <c r="AC2041" s="40" t="e">
        <f>VLOOKUP($B2041,期貨大額交易人未沖銷部位!$A$4:$O$499,15,FALSE)</f>
        <v>#N/A</v>
      </c>
      <c r="AD2041" s="33" t="e">
        <f>VLOOKUP($B2041,三大美股走勢!$A$4:$J$495,4,FALSE)</f>
        <v>#N/A</v>
      </c>
      <c r="AE2041" s="33" t="e">
        <f>VLOOKUP($B2041,三大美股走勢!$A$4:$J$495,7,FALSE)</f>
        <v>#N/A</v>
      </c>
      <c r="AF2041" s="33" t="e">
        <f>VLOOKUP($B2041,三大美股走勢!$A$4:$J$495,10,FALSE)</f>
        <v>#N/A</v>
      </c>
    </row>
    <row r="2042" spans="2:32">
      <c r="B2042" s="32">
        <v>44821</v>
      </c>
      <c r="C2042" s="33" t="e">
        <f>VLOOKUP($B2042,大盤與近月台指!$A$4:$I$499,2,FALSE)</f>
        <v>#N/A</v>
      </c>
      <c r="D2042" s="34" t="e">
        <f>VLOOKUP($B2042,大盤與近月台指!$A$4:$I$499,3,FALSE)</f>
        <v>#N/A</v>
      </c>
      <c r="E2042" s="35" t="e">
        <f>VLOOKUP($B2042,大盤與近月台指!$A$4:$I$499,4,FALSE)</f>
        <v>#N/A</v>
      </c>
      <c r="F2042" s="33" t="e">
        <f>VLOOKUP($B2042,大盤與近月台指!$A$4:$I$499,5,FALSE)</f>
        <v>#N/A</v>
      </c>
      <c r="G2042" s="49" t="e">
        <f>VLOOKUP($B2042,三大法人買賣超!$A$4:$I$500,3,FALSE)</f>
        <v>#N/A</v>
      </c>
      <c r="H2042" s="34" t="e">
        <f>VLOOKUP($B2042,三大法人買賣超!$A$4:$I$500,5,FALSE)</f>
        <v>#N/A</v>
      </c>
      <c r="I2042" s="27" t="e">
        <f>VLOOKUP($B2042,三大法人買賣超!$A$4:$I$500,7,FALSE)</f>
        <v>#N/A</v>
      </c>
      <c r="J2042" s="27" t="e">
        <f>VLOOKUP($B2042,三大法人買賣超!$A$4:$I$500,9,FALSE)</f>
        <v>#N/A</v>
      </c>
      <c r="K2042" s="37">
        <f>新台幣匯率美元指數!B2043</f>
        <v>0</v>
      </c>
      <c r="L2042" s="38">
        <f>新台幣匯率美元指數!C2043</f>
        <v>0</v>
      </c>
      <c r="M2042" s="39">
        <f>新台幣匯率美元指數!D2043</f>
        <v>0</v>
      </c>
      <c r="N2042" s="27" t="e">
        <f>VLOOKUP($B2042,外資期貨未平倉口數!$A$4:$M$499,4,FALSE)</f>
        <v>#N/A</v>
      </c>
      <c r="O2042" s="27" t="e">
        <f>VLOOKUP($B2042,外資期貨未平倉口數!$A$4:$M$499,9,FALSE)</f>
        <v>#N/A</v>
      </c>
      <c r="P2042" s="27" t="e">
        <f>VLOOKUP($B2042,外資期貨未平倉口數!$A$4:$M$499,10,FALSE)</f>
        <v>#N/A</v>
      </c>
      <c r="Q2042" s="27" t="e">
        <f>VLOOKUP($B2042,外資期貨未平倉口數!$A$4:$M$499,11,FALSE)</f>
        <v>#N/A</v>
      </c>
      <c r="R2042" s="64" t="e">
        <f>VLOOKUP($B2042,選擇權未平倉餘額!$A$4:$I$500,6,FALSE)</f>
        <v>#N/A</v>
      </c>
      <c r="S2042" s="64" t="e">
        <f>VLOOKUP($B2042,選擇權未平倉餘額!$A$4:$I$500,7,FALSE)</f>
        <v>#N/A</v>
      </c>
      <c r="T2042" s="64" t="e">
        <f>VLOOKUP($B2042,選擇權未平倉餘額!$A$4:$I$500,8,FALSE)</f>
        <v>#N/A</v>
      </c>
      <c r="U2042" s="64" t="e">
        <f>VLOOKUP($B2042,選擇權未平倉餘額!$A$4:$I$500,9,FALSE)</f>
        <v>#N/A</v>
      </c>
      <c r="V2042" s="39" t="e">
        <f>VLOOKUP($B2042,臺指選擇權P_C_Ratios!$A$4:$C$500,3,FALSE)</f>
        <v>#N/A</v>
      </c>
      <c r="W2042" s="41" t="e">
        <f>VLOOKUP($B2042,散戶多空比!$A$6:$L$500,12,FALSE)</f>
        <v>#N/A</v>
      </c>
      <c r="X2042" s="40" t="e">
        <f>VLOOKUP($B2042,期貨大額交易人未沖銷部位!$A$4:$O$499,4,FALSE)</f>
        <v>#N/A</v>
      </c>
      <c r="Y2042" s="40" t="e">
        <f>VLOOKUP($B2042,期貨大額交易人未沖銷部位!$A$4:$O$499,7,FALSE)</f>
        <v>#N/A</v>
      </c>
      <c r="Z2042" s="40" t="e">
        <f>VLOOKUP($B2042,期貨大額交易人未沖銷部位!$A$4:$O$499,10,FALSE)</f>
        <v>#N/A</v>
      </c>
      <c r="AA2042" s="40" t="e">
        <f>VLOOKUP($B2042,期貨大額交易人未沖銷部位!$A$4:$O$499,13,FALSE)</f>
        <v>#N/A</v>
      </c>
      <c r="AB2042" s="40" t="e">
        <f>VLOOKUP($B2042,期貨大額交易人未沖銷部位!$A$4:$O$499,14,FALSE)</f>
        <v>#N/A</v>
      </c>
      <c r="AC2042" s="40" t="e">
        <f>VLOOKUP($B2042,期貨大額交易人未沖銷部位!$A$4:$O$499,15,FALSE)</f>
        <v>#N/A</v>
      </c>
      <c r="AD2042" s="33" t="e">
        <f>VLOOKUP($B2042,三大美股走勢!$A$4:$J$495,4,FALSE)</f>
        <v>#N/A</v>
      </c>
      <c r="AE2042" s="33" t="e">
        <f>VLOOKUP($B2042,三大美股走勢!$A$4:$J$495,7,FALSE)</f>
        <v>#N/A</v>
      </c>
      <c r="AF2042" s="33" t="e">
        <f>VLOOKUP($B2042,三大美股走勢!$A$4:$J$495,10,FALSE)</f>
        <v>#N/A</v>
      </c>
    </row>
    <row r="2043" spans="2:32">
      <c r="B2043" s="32">
        <v>44822</v>
      </c>
      <c r="C2043" s="33" t="e">
        <f>VLOOKUP($B2043,大盤與近月台指!$A$4:$I$499,2,FALSE)</f>
        <v>#N/A</v>
      </c>
      <c r="D2043" s="34" t="e">
        <f>VLOOKUP($B2043,大盤與近月台指!$A$4:$I$499,3,FALSE)</f>
        <v>#N/A</v>
      </c>
      <c r="E2043" s="35" t="e">
        <f>VLOOKUP($B2043,大盤與近月台指!$A$4:$I$499,4,FALSE)</f>
        <v>#N/A</v>
      </c>
      <c r="F2043" s="33" t="e">
        <f>VLOOKUP($B2043,大盤與近月台指!$A$4:$I$499,5,FALSE)</f>
        <v>#N/A</v>
      </c>
      <c r="G2043" s="49" t="e">
        <f>VLOOKUP($B2043,三大法人買賣超!$A$4:$I$500,3,FALSE)</f>
        <v>#N/A</v>
      </c>
      <c r="H2043" s="34" t="e">
        <f>VLOOKUP($B2043,三大法人買賣超!$A$4:$I$500,5,FALSE)</f>
        <v>#N/A</v>
      </c>
      <c r="I2043" s="27" t="e">
        <f>VLOOKUP($B2043,三大法人買賣超!$A$4:$I$500,7,FALSE)</f>
        <v>#N/A</v>
      </c>
      <c r="J2043" s="27" t="e">
        <f>VLOOKUP($B2043,三大法人買賣超!$A$4:$I$500,9,FALSE)</f>
        <v>#N/A</v>
      </c>
      <c r="K2043" s="37">
        <f>新台幣匯率美元指數!B2044</f>
        <v>0</v>
      </c>
      <c r="L2043" s="38">
        <f>新台幣匯率美元指數!C2044</f>
        <v>0</v>
      </c>
      <c r="M2043" s="39">
        <f>新台幣匯率美元指數!D2044</f>
        <v>0</v>
      </c>
      <c r="N2043" s="27" t="e">
        <f>VLOOKUP($B2043,外資期貨未平倉口數!$A$4:$M$499,4,FALSE)</f>
        <v>#N/A</v>
      </c>
      <c r="O2043" s="27" t="e">
        <f>VLOOKUP($B2043,外資期貨未平倉口數!$A$4:$M$499,9,FALSE)</f>
        <v>#N/A</v>
      </c>
      <c r="P2043" s="27" t="e">
        <f>VLOOKUP($B2043,外資期貨未平倉口數!$A$4:$M$499,10,FALSE)</f>
        <v>#N/A</v>
      </c>
      <c r="Q2043" s="27" t="e">
        <f>VLOOKUP($B2043,外資期貨未平倉口數!$A$4:$M$499,11,FALSE)</f>
        <v>#N/A</v>
      </c>
      <c r="R2043" s="64" t="e">
        <f>VLOOKUP($B2043,選擇權未平倉餘額!$A$4:$I$500,6,FALSE)</f>
        <v>#N/A</v>
      </c>
      <c r="S2043" s="64" t="e">
        <f>VLOOKUP($B2043,選擇權未平倉餘額!$A$4:$I$500,7,FALSE)</f>
        <v>#N/A</v>
      </c>
      <c r="T2043" s="64" t="e">
        <f>VLOOKUP($B2043,選擇權未平倉餘額!$A$4:$I$500,8,FALSE)</f>
        <v>#N/A</v>
      </c>
      <c r="U2043" s="64" t="e">
        <f>VLOOKUP($B2043,選擇權未平倉餘額!$A$4:$I$500,9,FALSE)</f>
        <v>#N/A</v>
      </c>
      <c r="V2043" s="39" t="e">
        <f>VLOOKUP($B2043,臺指選擇權P_C_Ratios!$A$4:$C$500,3,FALSE)</f>
        <v>#N/A</v>
      </c>
      <c r="W2043" s="41" t="e">
        <f>VLOOKUP($B2043,散戶多空比!$A$6:$L$500,12,FALSE)</f>
        <v>#N/A</v>
      </c>
      <c r="X2043" s="40" t="e">
        <f>VLOOKUP($B2043,期貨大額交易人未沖銷部位!$A$4:$O$499,4,FALSE)</f>
        <v>#N/A</v>
      </c>
      <c r="Y2043" s="40" t="e">
        <f>VLOOKUP($B2043,期貨大額交易人未沖銷部位!$A$4:$O$499,7,FALSE)</f>
        <v>#N/A</v>
      </c>
      <c r="Z2043" s="40" t="e">
        <f>VLOOKUP($B2043,期貨大額交易人未沖銷部位!$A$4:$O$499,10,FALSE)</f>
        <v>#N/A</v>
      </c>
      <c r="AA2043" s="40" t="e">
        <f>VLOOKUP($B2043,期貨大額交易人未沖銷部位!$A$4:$O$499,13,FALSE)</f>
        <v>#N/A</v>
      </c>
      <c r="AB2043" s="40" t="e">
        <f>VLOOKUP($B2043,期貨大額交易人未沖銷部位!$A$4:$O$499,14,FALSE)</f>
        <v>#N/A</v>
      </c>
      <c r="AC2043" s="40" t="e">
        <f>VLOOKUP($B2043,期貨大額交易人未沖銷部位!$A$4:$O$499,15,FALSE)</f>
        <v>#N/A</v>
      </c>
      <c r="AD2043" s="33" t="e">
        <f>VLOOKUP($B2043,三大美股走勢!$A$4:$J$495,4,FALSE)</f>
        <v>#N/A</v>
      </c>
      <c r="AE2043" s="33" t="e">
        <f>VLOOKUP($B2043,三大美股走勢!$A$4:$J$495,7,FALSE)</f>
        <v>#N/A</v>
      </c>
      <c r="AF2043" s="33" t="e">
        <f>VLOOKUP($B2043,三大美股走勢!$A$4:$J$495,10,FALSE)</f>
        <v>#N/A</v>
      </c>
    </row>
    <row r="2044" spans="2:32">
      <c r="B2044" s="32">
        <v>44823</v>
      </c>
      <c r="C2044" s="33" t="e">
        <f>VLOOKUP($B2044,大盤與近月台指!$A$4:$I$499,2,FALSE)</f>
        <v>#N/A</v>
      </c>
      <c r="D2044" s="34" t="e">
        <f>VLOOKUP($B2044,大盤與近月台指!$A$4:$I$499,3,FALSE)</f>
        <v>#N/A</v>
      </c>
      <c r="E2044" s="35" t="e">
        <f>VLOOKUP($B2044,大盤與近月台指!$A$4:$I$499,4,FALSE)</f>
        <v>#N/A</v>
      </c>
      <c r="F2044" s="33" t="e">
        <f>VLOOKUP($B2044,大盤與近月台指!$A$4:$I$499,5,FALSE)</f>
        <v>#N/A</v>
      </c>
      <c r="G2044" s="49" t="e">
        <f>VLOOKUP($B2044,三大法人買賣超!$A$4:$I$500,3,FALSE)</f>
        <v>#N/A</v>
      </c>
      <c r="H2044" s="34" t="e">
        <f>VLOOKUP($B2044,三大法人買賣超!$A$4:$I$500,5,FALSE)</f>
        <v>#N/A</v>
      </c>
      <c r="I2044" s="27" t="e">
        <f>VLOOKUP($B2044,三大法人買賣超!$A$4:$I$500,7,FALSE)</f>
        <v>#N/A</v>
      </c>
      <c r="J2044" s="27" t="e">
        <f>VLOOKUP($B2044,三大法人買賣超!$A$4:$I$500,9,FALSE)</f>
        <v>#N/A</v>
      </c>
      <c r="K2044" s="37">
        <f>新台幣匯率美元指數!B2045</f>
        <v>0</v>
      </c>
      <c r="L2044" s="38">
        <f>新台幣匯率美元指數!C2045</f>
        <v>0</v>
      </c>
      <c r="M2044" s="39">
        <f>新台幣匯率美元指數!D2045</f>
        <v>0</v>
      </c>
      <c r="N2044" s="27" t="e">
        <f>VLOOKUP($B2044,外資期貨未平倉口數!$A$4:$M$499,4,FALSE)</f>
        <v>#N/A</v>
      </c>
      <c r="O2044" s="27" t="e">
        <f>VLOOKUP($B2044,外資期貨未平倉口數!$A$4:$M$499,9,FALSE)</f>
        <v>#N/A</v>
      </c>
      <c r="P2044" s="27" t="e">
        <f>VLOOKUP($B2044,外資期貨未平倉口數!$A$4:$M$499,10,FALSE)</f>
        <v>#N/A</v>
      </c>
      <c r="Q2044" s="27" t="e">
        <f>VLOOKUP($B2044,外資期貨未平倉口數!$A$4:$M$499,11,FALSE)</f>
        <v>#N/A</v>
      </c>
      <c r="R2044" s="64" t="e">
        <f>VLOOKUP($B2044,選擇權未平倉餘額!$A$4:$I$500,6,FALSE)</f>
        <v>#N/A</v>
      </c>
      <c r="S2044" s="64" t="e">
        <f>VLOOKUP($B2044,選擇權未平倉餘額!$A$4:$I$500,7,FALSE)</f>
        <v>#N/A</v>
      </c>
      <c r="T2044" s="64" t="e">
        <f>VLOOKUP($B2044,選擇權未平倉餘額!$A$4:$I$500,8,FALSE)</f>
        <v>#N/A</v>
      </c>
      <c r="U2044" s="64" t="e">
        <f>VLOOKUP($B2044,選擇權未平倉餘額!$A$4:$I$500,9,FALSE)</f>
        <v>#N/A</v>
      </c>
      <c r="V2044" s="39" t="e">
        <f>VLOOKUP($B2044,臺指選擇權P_C_Ratios!$A$4:$C$500,3,FALSE)</f>
        <v>#N/A</v>
      </c>
      <c r="W2044" s="41" t="e">
        <f>VLOOKUP($B2044,散戶多空比!$A$6:$L$500,12,FALSE)</f>
        <v>#N/A</v>
      </c>
      <c r="X2044" s="40" t="e">
        <f>VLOOKUP($B2044,期貨大額交易人未沖銷部位!$A$4:$O$499,4,FALSE)</f>
        <v>#N/A</v>
      </c>
      <c r="Y2044" s="40" t="e">
        <f>VLOOKUP($B2044,期貨大額交易人未沖銷部位!$A$4:$O$499,7,FALSE)</f>
        <v>#N/A</v>
      </c>
      <c r="Z2044" s="40" t="e">
        <f>VLOOKUP($B2044,期貨大額交易人未沖銷部位!$A$4:$O$499,10,FALSE)</f>
        <v>#N/A</v>
      </c>
      <c r="AA2044" s="40" t="e">
        <f>VLOOKUP($B2044,期貨大額交易人未沖銷部位!$A$4:$O$499,13,FALSE)</f>
        <v>#N/A</v>
      </c>
      <c r="AB2044" s="40" t="e">
        <f>VLOOKUP($B2044,期貨大額交易人未沖銷部位!$A$4:$O$499,14,FALSE)</f>
        <v>#N/A</v>
      </c>
      <c r="AC2044" s="40" t="e">
        <f>VLOOKUP($B2044,期貨大額交易人未沖銷部位!$A$4:$O$499,15,FALSE)</f>
        <v>#N/A</v>
      </c>
      <c r="AD2044" s="33" t="e">
        <f>VLOOKUP($B2044,三大美股走勢!$A$4:$J$495,4,FALSE)</f>
        <v>#N/A</v>
      </c>
      <c r="AE2044" s="33" t="e">
        <f>VLOOKUP($B2044,三大美股走勢!$A$4:$J$495,7,FALSE)</f>
        <v>#N/A</v>
      </c>
      <c r="AF2044" s="33" t="e">
        <f>VLOOKUP($B2044,三大美股走勢!$A$4:$J$495,10,FALSE)</f>
        <v>#N/A</v>
      </c>
    </row>
    <row r="2045" spans="2:32">
      <c r="B2045" s="32">
        <v>44824</v>
      </c>
      <c r="C2045" s="33" t="e">
        <f>VLOOKUP($B2045,大盤與近月台指!$A$4:$I$499,2,FALSE)</f>
        <v>#N/A</v>
      </c>
      <c r="D2045" s="34" t="e">
        <f>VLOOKUP($B2045,大盤與近月台指!$A$4:$I$499,3,FALSE)</f>
        <v>#N/A</v>
      </c>
      <c r="E2045" s="35" t="e">
        <f>VLOOKUP($B2045,大盤與近月台指!$A$4:$I$499,4,FALSE)</f>
        <v>#N/A</v>
      </c>
      <c r="F2045" s="33" t="e">
        <f>VLOOKUP($B2045,大盤與近月台指!$A$4:$I$499,5,FALSE)</f>
        <v>#N/A</v>
      </c>
      <c r="G2045" s="49" t="e">
        <f>VLOOKUP($B2045,三大法人買賣超!$A$4:$I$500,3,FALSE)</f>
        <v>#N/A</v>
      </c>
      <c r="H2045" s="34" t="e">
        <f>VLOOKUP($B2045,三大法人買賣超!$A$4:$I$500,5,FALSE)</f>
        <v>#N/A</v>
      </c>
      <c r="I2045" s="27" t="e">
        <f>VLOOKUP($B2045,三大法人買賣超!$A$4:$I$500,7,FALSE)</f>
        <v>#N/A</v>
      </c>
      <c r="J2045" s="27" t="e">
        <f>VLOOKUP($B2045,三大法人買賣超!$A$4:$I$500,9,FALSE)</f>
        <v>#N/A</v>
      </c>
      <c r="K2045" s="37">
        <f>新台幣匯率美元指數!B2046</f>
        <v>0</v>
      </c>
      <c r="L2045" s="38">
        <f>新台幣匯率美元指數!C2046</f>
        <v>0</v>
      </c>
      <c r="M2045" s="39">
        <f>新台幣匯率美元指數!D2046</f>
        <v>0</v>
      </c>
      <c r="N2045" s="27" t="e">
        <f>VLOOKUP($B2045,外資期貨未平倉口數!$A$4:$M$499,4,FALSE)</f>
        <v>#N/A</v>
      </c>
      <c r="O2045" s="27" t="e">
        <f>VLOOKUP($B2045,外資期貨未平倉口數!$A$4:$M$499,9,FALSE)</f>
        <v>#N/A</v>
      </c>
      <c r="P2045" s="27" t="e">
        <f>VLOOKUP($B2045,外資期貨未平倉口數!$A$4:$M$499,10,FALSE)</f>
        <v>#N/A</v>
      </c>
      <c r="Q2045" s="27" t="e">
        <f>VLOOKUP($B2045,外資期貨未平倉口數!$A$4:$M$499,11,FALSE)</f>
        <v>#N/A</v>
      </c>
      <c r="R2045" s="64" t="e">
        <f>VLOOKUP($B2045,選擇權未平倉餘額!$A$4:$I$500,6,FALSE)</f>
        <v>#N/A</v>
      </c>
      <c r="S2045" s="64" t="e">
        <f>VLOOKUP($B2045,選擇權未平倉餘額!$A$4:$I$500,7,FALSE)</f>
        <v>#N/A</v>
      </c>
      <c r="T2045" s="64" t="e">
        <f>VLOOKUP($B2045,選擇權未平倉餘額!$A$4:$I$500,8,FALSE)</f>
        <v>#N/A</v>
      </c>
      <c r="U2045" s="64" t="e">
        <f>VLOOKUP($B2045,選擇權未平倉餘額!$A$4:$I$500,9,FALSE)</f>
        <v>#N/A</v>
      </c>
      <c r="V2045" s="39" t="e">
        <f>VLOOKUP($B2045,臺指選擇權P_C_Ratios!$A$4:$C$500,3,FALSE)</f>
        <v>#N/A</v>
      </c>
      <c r="W2045" s="41" t="e">
        <f>VLOOKUP($B2045,散戶多空比!$A$6:$L$500,12,FALSE)</f>
        <v>#N/A</v>
      </c>
      <c r="X2045" s="40" t="e">
        <f>VLOOKUP($B2045,期貨大額交易人未沖銷部位!$A$4:$O$499,4,FALSE)</f>
        <v>#N/A</v>
      </c>
      <c r="Y2045" s="40" t="e">
        <f>VLOOKUP($B2045,期貨大額交易人未沖銷部位!$A$4:$O$499,7,FALSE)</f>
        <v>#N/A</v>
      </c>
      <c r="Z2045" s="40" t="e">
        <f>VLOOKUP($B2045,期貨大額交易人未沖銷部位!$A$4:$O$499,10,FALSE)</f>
        <v>#N/A</v>
      </c>
      <c r="AA2045" s="40" t="e">
        <f>VLOOKUP($B2045,期貨大額交易人未沖銷部位!$A$4:$O$499,13,FALSE)</f>
        <v>#N/A</v>
      </c>
      <c r="AB2045" s="40" t="e">
        <f>VLOOKUP($B2045,期貨大額交易人未沖銷部位!$A$4:$O$499,14,FALSE)</f>
        <v>#N/A</v>
      </c>
      <c r="AC2045" s="40" t="e">
        <f>VLOOKUP($B2045,期貨大額交易人未沖銷部位!$A$4:$O$499,15,FALSE)</f>
        <v>#N/A</v>
      </c>
      <c r="AD2045" s="33" t="e">
        <f>VLOOKUP($B2045,三大美股走勢!$A$4:$J$495,4,FALSE)</f>
        <v>#N/A</v>
      </c>
      <c r="AE2045" s="33" t="e">
        <f>VLOOKUP($B2045,三大美股走勢!$A$4:$J$495,7,FALSE)</f>
        <v>#N/A</v>
      </c>
      <c r="AF2045" s="33" t="e">
        <f>VLOOKUP($B2045,三大美股走勢!$A$4:$J$495,10,FALSE)</f>
        <v>#N/A</v>
      </c>
    </row>
    <row r="2046" spans="2:32">
      <c r="B2046" s="32">
        <v>44825</v>
      </c>
      <c r="C2046" s="33" t="e">
        <f>VLOOKUP($B2046,大盤與近月台指!$A$4:$I$499,2,FALSE)</f>
        <v>#N/A</v>
      </c>
      <c r="D2046" s="34" t="e">
        <f>VLOOKUP($B2046,大盤與近月台指!$A$4:$I$499,3,FALSE)</f>
        <v>#N/A</v>
      </c>
      <c r="E2046" s="35" t="e">
        <f>VLOOKUP($B2046,大盤與近月台指!$A$4:$I$499,4,FALSE)</f>
        <v>#N/A</v>
      </c>
      <c r="F2046" s="33" t="e">
        <f>VLOOKUP($B2046,大盤與近月台指!$A$4:$I$499,5,FALSE)</f>
        <v>#N/A</v>
      </c>
      <c r="G2046" s="49" t="e">
        <f>VLOOKUP($B2046,三大法人買賣超!$A$4:$I$500,3,FALSE)</f>
        <v>#N/A</v>
      </c>
      <c r="H2046" s="34" t="e">
        <f>VLOOKUP($B2046,三大法人買賣超!$A$4:$I$500,5,FALSE)</f>
        <v>#N/A</v>
      </c>
      <c r="I2046" s="27" t="e">
        <f>VLOOKUP($B2046,三大法人買賣超!$A$4:$I$500,7,FALSE)</f>
        <v>#N/A</v>
      </c>
      <c r="J2046" s="27" t="e">
        <f>VLOOKUP($B2046,三大法人買賣超!$A$4:$I$500,9,FALSE)</f>
        <v>#N/A</v>
      </c>
      <c r="K2046" s="37">
        <f>新台幣匯率美元指數!B2047</f>
        <v>0</v>
      </c>
      <c r="L2046" s="38">
        <f>新台幣匯率美元指數!C2047</f>
        <v>0</v>
      </c>
      <c r="M2046" s="39">
        <f>新台幣匯率美元指數!D2047</f>
        <v>0</v>
      </c>
      <c r="N2046" s="27" t="e">
        <f>VLOOKUP($B2046,外資期貨未平倉口數!$A$4:$M$499,4,FALSE)</f>
        <v>#N/A</v>
      </c>
      <c r="O2046" s="27" t="e">
        <f>VLOOKUP($B2046,外資期貨未平倉口數!$A$4:$M$499,9,FALSE)</f>
        <v>#N/A</v>
      </c>
      <c r="P2046" s="27" t="e">
        <f>VLOOKUP($B2046,外資期貨未平倉口數!$A$4:$M$499,10,FALSE)</f>
        <v>#N/A</v>
      </c>
      <c r="Q2046" s="27" t="e">
        <f>VLOOKUP($B2046,外資期貨未平倉口數!$A$4:$M$499,11,FALSE)</f>
        <v>#N/A</v>
      </c>
      <c r="R2046" s="64" t="e">
        <f>VLOOKUP($B2046,選擇權未平倉餘額!$A$4:$I$500,6,FALSE)</f>
        <v>#N/A</v>
      </c>
      <c r="S2046" s="64" t="e">
        <f>VLOOKUP($B2046,選擇權未平倉餘額!$A$4:$I$500,7,FALSE)</f>
        <v>#N/A</v>
      </c>
      <c r="T2046" s="64" t="e">
        <f>VLOOKUP($B2046,選擇權未平倉餘額!$A$4:$I$500,8,FALSE)</f>
        <v>#N/A</v>
      </c>
      <c r="U2046" s="64" t="e">
        <f>VLOOKUP($B2046,選擇權未平倉餘額!$A$4:$I$500,9,FALSE)</f>
        <v>#N/A</v>
      </c>
      <c r="V2046" s="39" t="e">
        <f>VLOOKUP($B2046,臺指選擇權P_C_Ratios!$A$4:$C$500,3,FALSE)</f>
        <v>#N/A</v>
      </c>
      <c r="W2046" s="41" t="e">
        <f>VLOOKUP($B2046,散戶多空比!$A$6:$L$500,12,FALSE)</f>
        <v>#N/A</v>
      </c>
      <c r="X2046" s="40" t="e">
        <f>VLOOKUP($B2046,期貨大額交易人未沖銷部位!$A$4:$O$499,4,FALSE)</f>
        <v>#N/A</v>
      </c>
      <c r="Y2046" s="40" t="e">
        <f>VLOOKUP($B2046,期貨大額交易人未沖銷部位!$A$4:$O$499,7,FALSE)</f>
        <v>#N/A</v>
      </c>
      <c r="Z2046" s="40" t="e">
        <f>VLOOKUP($B2046,期貨大額交易人未沖銷部位!$A$4:$O$499,10,FALSE)</f>
        <v>#N/A</v>
      </c>
      <c r="AA2046" s="40" t="e">
        <f>VLOOKUP($B2046,期貨大額交易人未沖銷部位!$A$4:$O$499,13,FALSE)</f>
        <v>#N/A</v>
      </c>
      <c r="AB2046" s="40" t="e">
        <f>VLOOKUP($B2046,期貨大額交易人未沖銷部位!$A$4:$O$499,14,FALSE)</f>
        <v>#N/A</v>
      </c>
      <c r="AC2046" s="40" t="e">
        <f>VLOOKUP($B2046,期貨大額交易人未沖銷部位!$A$4:$O$499,15,FALSE)</f>
        <v>#N/A</v>
      </c>
      <c r="AD2046" s="33" t="e">
        <f>VLOOKUP($B2046,三大美股走勢!$A$4:$J$495,4,FALSE)</f>
        <v>#N/A</v>
      </c>
      <c r="AE2046" s="33" t="e">
        <f>VLOOKUP($B2046,三大美股走勢!$A$4:$J$495,7,FALSE)</f>
        <v>#N/A</v>
      </c>
      <c r="AF2046" s="33" t="e">
        <f>VLOOKUP($B2046,三大美股走勢!$A$4:$J$495,10,FALSE)</f>
        <v>#N/A</v>
      </c>
    </row>
    <row r="2047" spans="2:32">
      <c r="B2047" s="32">
        <v>44826</v>
      </c>
      <c r="C2047" s="33" t="e">
        <f>VLOOKUP($B2047,大盤與近月台指!$A$4:$I$499,2,FALSE)</f>
        <v>#N/A</v>
      </c>
      <c r="D2047" s="34" t="e">
        <f>VLOOKUP($B2047,大盤與近月台指!$A$4:$I$499,3,FALSE)</f>
        <v>#N/A</v>
      </c>
      <c r="E2047" s="35" t="e">
        <f>VLOOKUP($B2047,大盤與近月台指!$A$4:$I$499,4,FALSE)</f>
        <v>#N/A</v>
      </c>
      <c r="F2047" s="33" t="e">
        <f>VLOOKUP($B2047,大盤與近月台指!$A$4:$I$499,5,FALSE)</f>
        <v>#N/A</v>
      </c>
      <c r="G2047" s="49" t="e">
        <f>VLOOKUP($B2047,三大法人買賣超!$A$4:$I$500,3,FALSE)</f>
        <v>#N/A</v>
      </c>
      <c r="H2047" s="34" t="e">
        <f>VLOOKUP($B2047,三大法人買賣超!$A$4:$I$500,5,FALSE)</f>
        <v>#N/A</v>
      </c>
      <c r="I2047" s="27" t="e">
        <f>VLOOKUP($B2047,三大法人買賣超!$A$4:$I$500,7,FALSE)</f>
        <v>#N/A</v>
      </c>
      <c r="J2047" s="27" t="e">
        <f>VLOOKUP($B2047,三大法人買賣超!$A$4:$I$500,9,FALSE)</f>
        <v>#N/A</v>
      </c>
      <c r="K2047" s="37">
        <f>新台幣匯率美元指數!B2048</f>
        <v>0</v>
      </c>
      <c r="L2047" s="38">
        <f>新台幣匯率美元指數!C2048</f>
        <v>0</v>
      </c>
      <c r="M2047" s="39">
        <f>新台幣匯率美元指數!D2048</f>
        <v>0</v>
      </c>
      <c r="N2047" s="27" t="e">
        <f>VLOOKUP($B2047,外資期貨未平倉口數!$A$4:$M$499,4,FALSE)</f>
        <v>#N/A</v>
      </c>
      <c r="O2047" s="27" t="e">
        <f>VLOOKUP($B2047,外資期貨未平倉口數!$A$4:$M$499,9,FALSE)</f>
        <v>#N/A</v>
      </c>
      <c r="P2047" s="27" t="e">
        <f>VLOOKUP($B2047,外資期貨未平倉口數!$A$4:$M$499,10,FALSE)</f>
        <v>#N/A</v>
      </c>
      <c r="Q2047" s="27" t="e">
        <f>VLOOKUP($B2047,外資期貨未平倉口數!$A$4:$M$499,11,FALSE)</f>
        <v>#N/A</v>
      </c>
      <c r="R2047" s="64" t="e">
        <f>VLOOKUP($B2047,選擇權未平倉餘額!$A$4:$I$500,6,FALSE)</f>
        <v>#N/A</v>
      </c>
      <c r="S2047" s="64" t="e">
        <f>VLOOKUP($B2047,選擇權未平倉餘額!$A$4:$I$500,7,FALSE)</f>
        <v>#N/A</v>
      </c>
      <c r="T2047" s="64" t="e">
        <f>VLOOKUP($B2047,選擇權未平倉餘額!$A$4:$I$500,8,FALSE)</f>
        <v>#N/A</v>
      </c>
      <c r="U2047" s="64" t="e">
        <f>VLOOKUP($B2047,選擇權未平倉餘額!$A$4:$I$500,9,FALSE)</f>
        <v>#N/A</v>
      </c>
      <c r="V2047" s="39" t="e">
        <f>VLOOKUP($B2047,臺指選擇權P_C_Ratios!$A$4:$C$500,3,FALSE)</f>
        <v>#N/A</v>
      </c>
      <c r="W2047" s="41" t="e">
        <f>VLOOKUP($B2047,散戶多空比!$A$6:$L$500,12,FALSE)</f>
        <v>#N/A</v>
      </c>
      <c r="X2047" s="40" t="e">
        <f>VLOOKUP($B2047,期貨大額交易人未沖銷部位!$A$4:$O$499,4,FALSE)</f>
        <v>#N/A</v>
      </c>
      <c r="Y2047" s="40" t="e">
        <f>VLOOKUP($B2047,期貨大額交易人未沖銷部位!$A$4:$O$499,7,FALSE)</f>
        <v>#N/A</v>
      </c>
      <c r="Z2047" s="40" t="e">
        <f>VLOOKUP($B2047,期貨大額交易人未沖銷部位!$A$4:$O$499,10,FALSE)</f>
        <v>#N/A</v>
      </c>
      <c r="AA2047" s="40" t="e">
        <f>VLOOKUP($B2047,期貨大額交易人未沖銷部位!$A$4:$O$499,13,FALSE)</f>
        <v>#N/A</v>
      </c>
      <c r="AB2047" s="40" t="e">
        <f>VLOOKUP($B2047,期貨大額交易人未沖銷部位!$A$4:$O$499,14,FALSE)</f>
        <v>#N/A</v>
      </c>
      <c r="AC2047" s="40" t="e">
        <f>VLOOKUP($B2047,期貨大額交易人未沖銷部位!$A$4:$O$499,15,FALSE)</f>
        <v>#N/A</v>
      </c>
      <c r="AD2047" s="33" t="e">
        <f>VLOOKUP($B2047,三大美股走勢!$A$4:$J$495,4,FALSE)</f>
        <v>#N/A</v>
      </c>
      <c r="AE2047" s="33" t="e">
        <f>VLOOKUP($B2047,三大美股走勢!$A$4:$J$495,7,FALSE)</f>
        <v>#N/A</v>
      </c>
      <c r="AF2047" s="33" t="e">
        <f>VLOOKUP($B2047,三大美股走勢!$A$4:$J$495,10,FALSE)</f>
        <v>#N/A</v>
      </c>
    </row>
    <row r="2048" spans="2:32">
      <c r="B2048" s="32">
        <v>44827</v>
      </c>
      <c r="C2048" s="33" t="e">
        <f>VLOOKUP($B2048,大盤與近月台指!$A$4:$I$499,2,FALSE)</f>
        <v>#N/A</v>
      </c>
      <c r="D2048" s="34" t="e">
        <f>VLOOKUP($B2048,大盤與近月台指!$A$4:$I$499,3,FALSE)</f>
        <v>#N/A</v>
      </c>
      <c r="E2048" s="35" t="e">
        <f>VLOOKUP($B2048,大盤與近月台指!$A$4:$I$499,4,FALSE)</f>
        <v>#N/A</v>
      </c>
      <c r="F2048" s="33" t="e">
        <f>VLOOKUP($B2048,大盤與近月台指!$A$4:$I$499,5,FALSE)</f>
        <v>#N/A</v>
      </c>
      <c r="G2048" s="49" t="e">
        <f>VLOOKUP($B2048,三大法人買賣超!$A$4:$I$500,3,FALSE)</f>
        <v>#N/A</v>
      </c>
      <c r="H2048" s="34" t="e">
        <f>VLOOKUP($B2048,三大法人買賣超!$A$4:$I$500,5,FALSE)</f>
        <v>#N/A</v>
      </c>
      <c r="I2048" s="27" t="e">
        <f>VLOOKUP($B2048,三大法人買賣超!$A$4:$I$500,7,FALSE)</f>
        <v>#N/A</v>
      </c>
      <c r="J2048" s="27" t="e">
        <f>VLOOKUP($B2048,三大法人買賣超!$A$4:$I$500,9,FALSE)</f>
        <v>#N/A</v>
      </c>
      <c r="K2048" s="37">
        <f>新台幣匯率美元指數!B2049</f>
        <v>0</v>
      </c>
      <c r="L2048" s="38">
        <f>新台幣匯率美元指數!C2049</f>
        <v>0</v>
      </c>
      <c r="M2048" s="39">
        <f>新台幣匯率美元指數!D2049</f>
        <v>0</v>
      </c>
      <c r="N2048" s="27" t="e">
        <f>VLOOKUP($B2048,外資期貨未平倉口數!$A$4:$M$499,4,FALSE)</f>
        <v>#N/A</v>
      </c>
      <c r="O2048" s="27" t="e">
        <f>VLOOKUP($B2048,外資期貨未平倉口數!$A$4:$M$499,9,FALSE)</f>
        <v>#N/A</v>
      </c>
      <c r="P2048" s="27" t="e">
        <f>VLOOKUP($B2048,外資期貨未平倉口數!$A$4:$M$499,10,FALSE)</f>
        <v>#N/A</v>
      </c>
      <c r="Q2048" s="27" t="e">
        <f>VLOOKUP($B2048,外資期貨未平倉口數!$A$4:$M$499,11,FALSE)</f>
        <v>#N/A</v>
      </c>
      <c r="R2048" s="64" t="e">
        <f>VLOOKUP($B2048,選擇權未平倉餘額!$A$4:$I$500,6,FALSE)</f>
        <v>#N/A</v>
      </c>
      <c r="S2048" s="64" t="e">
        <f>VLOOKUP($B2048,選擇權未平倉餘額!$A$4:$I$500,7,FALSE)</f>
        <v>#N/A</v>
      </c>
      <c r="T2048" s="64" t="e">
        <f>VLOOKUP($B2048,選擇權未平倉餘額!$A$4:$I$500,8,FALSE)</f>
        <v>#N/A</v>
      </c>
      <c r="U2048" s="64" t="e">
        <f>VLOOKUP($B2048,選擇權未平倉餘額!$A$4:$I$500,9,FALSE)</f>
        <v>#N/A</v>
      </c>
      <c r="V2048" s="39" t="e">
        <f>VLOOKUP($B2048,臺指選擇權P_C_Ratios!$A$4:$C$500,3,FALSE)</f>
        <v>#N/A</v>
      </c>
      <c r="W2048" s="41" t="e">
        <f>VLOOKUP($B2048,散戶多空比!$A$6:$L$500,12,FALSE)</f>
        <v>#N/A</v>
      </c>
      <c r="X2048" s="40" t="e">
        <f>VLOOKUP($B2048,期貨大額交易人未沖銷部位!$A$4:$O$499,4,FALSE)</f>
        <v>#N/A</v>
      </c>
      <c r="Y2048" s="40" t="e">
        <f>VLOOKUP($B2048,期貨大額交易人未沖銷部位!$A$4:$O$499,7,FALSE)</f>
        <v>#N/A</v>
      </c>
      <c r="Z2048" s="40" t="e">
        <f>VLOOKUP($B2048,期貨大額交易人未沖銷部位!$A$4:$O$499,10,FALSE)</f>
        <v>#N/A</v>
      </c>
      <c r="AA2048" s="40" t="e">
        <f>VLOOKUP($B2048,期貨大額交易人未沖銷部位!$A$4:$O$499,13,FALSE)</f>
        <v>#N/A</v>
      </c>
      <c r="AB2048" s="40" t="e">
        <f>VLOOKUP($B2048,期貨大額交易人未沖銷部位!$A$4:$O$499,14,FALSE)</f>
        <v>#N/A</v>
      </c>
      <c r="AC2048" s="40" t="e">
        <f>VLOOKUP($B2048,期貨大額交易人未沖銷部位!$A$4:$O$499,15,FALSE)</f>
        <v>#N/A</v>
      </c>
      <c r="AD2048" s="33" t="e">
        <f>VLOOKUP($B2048,三大美股走勢!$A$4:$J$495,4,FALSE)</f>
        <v>#N/A</v>
      </c>
      <c r="AE2048" s="33" t="e">
        <f>VLOOKUP($B2048,三大美股走勢!$A$4:$J$495,7,FALSE)</f>
        <v>#N/A</v>
      </c>
      <c r="AF2048" s="33" t="e">
        <f>VLOOKUP($B2048,三大美股走勢!$A$4:$J$495,10,FALSE)</f>
        <v>#N/A</v>
      </c>
    </row>
    <row r="2049" spans="2:32">
      <c r="B2049" s="32">
        <v>44828</v>
      </c>
      <c r="C2049" s="33" t="e">
        <f>VLOOKUP($B2049,大盤與近月台指!$A$4:$I$499,2,FALSE)</f>
        <v>#N/A</v>
      </c>
      <c r="D2049" s="34" t="e">
        <f>VLOOKUP($B2049,大盤與近月台指!$A$4:$I$499,3,FALSE)</f>
        <v>#N/A</v>
      </c>
      <c r="E2049" s="35" t="e">
        <f>VLOOKUP($B2049,大盤與近月台指!$A$4:$I$499,4,FALSE)</f>
        <v>#N/A</v>
      </c>
      <c r="F2049" s="33" t="e">
        <f>VLOOKUP($B2049,大盤與近月台指!$A$4:$I$499,5,FALSE)</f>
        <v>#N/A</v>
      </c>
      <c r="G2049" s="49" t="e">
        <f>VLOOKUP($B2049,三大法人買賣超!$A$4:$I$500,3,FALSE)</f>
        <v>#N/A</v>
      </c>
      <c r="H2049" s="34" t="e">
        <f>VLOOKUP($B2049,三大法人買賣超!$A$4:$I$500,5,FALSE)</f>
        <v>#N/A</v>
      </c>
      <c r="I2049" s="27" t="e">
        <f>VLOOKUP($B2049,三大法人買賣超!$A$4:$I$500,7,FALSE)</f>
        <v>#N/A</v>
      </c>
      <c r="J2049" s="27" t="e">
        <f>VLOOKUP($B2049,三大法人買賣超!$A$4:$I$500,9,FALSE)</f>
        <v>#N/A</v>
      </c>
      <c r="K2049" s="37">
        <f>新台幣匯率美元指數!B2050</f>
        <v>0</v>
      </c>
      <c r="L2049" s="38">
        <f>新台幣匯率美元指數!C2050</f>
        <v>0</v>
      </c>
      <c r="M2049" s="39">
        <f>新台幣匯率美元指數!D2050</f>
        <v>0</v>
      </c>
      <c r="N2049" s="27" t="e">
        <f>VLOOKUP($B2049,外資期貨未平倉口數!$A$4:$M$499,4,FALSE)</f>
        <v>#N/A</v>
      </c>
      <c r="O2049" s="27" t="e">
        <f>VLOOKUP($B2049,外資期貨未平倉口數!$A$4:$M$499,9,FALSE)</f>
        <v>#N/A</v>
      </c>
      <c r="P2049" s="27" t="e">
        <f>VLOOKUP($B2049,外資期貨未平倉口數!$A$4:$M$499,10,FALSE)</f>
        <v>#N/A</v>
      </c>
      <c r="Q2049" s="27" t="e">
        <f>VLOOKUP($B2049,外資期貨未平倉口數!$A$4:$M$499,11,FALSE)</f>
        <v>#N/A</v>
      </c>
      <c r="R2049" s="64" t="e">
        <f>VLOOKUP($B2049,選擇權未平倉餘額!$A$4:$I$500,6,FALSE)</f>
        <v>#N/A</v>
      </c>
      <c r="S2049" s="64" t="e">
        <f>VLOOKUP($B2049,選擇權未平倉餘額!$A$4:$I$500,7,FALSE)</f>
        <v>#N/A</v>
      </c>
      <c r="T2049" s="64" t="e">
        <f>VLOOKUP($B2049,選擇權未平倉餘額!$A$4:$I$500,8,FALSE)</f>
        <v>#N/A</v>
      </c>
      <c r="U2049" s="64" t="e">
        <f>VLOOKUP($B2049,選擇權未平倉餘額!$A$4:$I$500,9,FALSE)</f>
        <v>#N/A</v>
      </c>
      <c r="V2049" s="39" t="e">
        <f>VLOOKUP($B2049,臺指選擇權P_C_Ratios!$A$4:$C$500,3,FALSE)</f>
        <v>#N/A</v>
      </c>
      <c r="W2049" s="41" t="e">
        <f>VLOOKUP($B2049,散戶多空比!$A$6:$L$500,12,FALSE)</f>
        <v>#N/A</v>
      </c>
      <c r="X2049" s="40" t="e">
        <f>VLOOKUP($B2049,期貨大額交易人未沖銷部位!$A$4:$O$499,4,FALSE)</f>
        <v>#N/A</v>
      </c>
      <c r="Y2049" s="40" t="e">
        <f>VLOOKUP($B2049,期貨大額交易人未沖銷部位!$A$4:$O$499,7,FALSE)</f>
        <v>#N/A</v>
      </c>
      <c r="Z2049" s="40" t="e">
        <f>VLOOKUP($B2049,期貨大額交易人未沖銷部位!$A$4:$O$499,10,FALSE)</f>
        <v>#N/A</v>
      </c>
      <c r="AA2049" s="40" t="e">
        <f>VLOOKUP($B2049,期貨大額交易人未沖銷部位!$A$4:$O$499,13,FALSE)</f>
        <v>#N/A</v>
      </c>
      <c r="AB2049" s="40" t="e">
        <f>VLOOKUP($B2049,期貨大額交易人未沖銷部位!$A$4:$O$499,14,FALSE)</f>
        <v>#N/A</v>
      </c>
      <c r="AC2049" s="40" t="e">
        <f>VLOOKUP($B2049,期貨大額交易人未沖銷部位!$A$4:$O$499,15,FALSE)</f>
        <v>#N/A</v>
      </c>
      <c r="AD2049" s="33" t="e">
        <f>VLOOKUP($B2049,三大美股走勢!$A$4:$J$495,4,FALSE)</f>
        <v>#N/A</v>
      </c>
      <c r="AE2049" s="33" t="e">
        <f>VLOOKUP($B2049,三大美股走勢!$A$4:$J$495,7,FALSE)</f>
        <v>#N/A</v>
      </c>
      <c r="AF2049" s="33" t="e">
        <f>VLOOKUP($B2049,三大美股走勢!$A$4:$J$495,10,FALSE)</f>
        <v>#N/A</v>
      </c>
    </row>
    <row r="2050" spans="2:32">
      <c r="B2050" s="32">
        <v>44829</v>
      </c>
      <c r="C2050" s="33" t="e">
        <f>VLOOKUP($B2050,大盤與近月台指!$A$4:$I$499,2,FALSE)</f>
        <v>#N/A</v>
      </c>
      <c r="D2050" s="34" t="e">
        <f>VLOOKUP($B2050,大盤與近月台指!$A$4:$I$499,3,FALSE)</f>
        <v>#N/A</v>
      </c>
      <c r="E2050" s="35" t="e">
        <f>VLOOKUP($B2050,大盤與近月台指!$A$4:$I$499,4,FALSE)</f>
        <v>#N/A</v>
      </c>
      <c r="F2050" s="33" t="e">
        <f>VLOOKUP($B2050,大盤與近月台指!$A$4:$I$499,5,FALSE)</f>
        <v>#N/A</v>
      </c>
      <c r="G2050" s="49" t="e">
        <f>VLOOKUP($B2050,三大法人買賣超!$A$4:$I$500,3,FALSE)</f>
        <v>#N/A</v>
      </c>
      <c r="H2050" s="34" t="e">
        <f>VLOOKUP($B2050,三大法人買賣超!$A$4:$I$500,5,FALSE)</f>
        <v>#N/A</v>
      </c>
      <c r="I2050" s="27" t="e">
        <f>VLOOKUP($B2050,三大法人買賣超!$A$4:$I$500,7,FALSE)</f>
        <v>#N/A</v>
      </c>
      <c r="J2050" s="27" t="e">
        <f>VLOOKUP($B2050,三大法人買賣超!$A$4:$I$500,9,FALSE)</f>
        <v>#N/A</v>
      </c>
      <c r="K2050" s="37">
        <f>新台幣匯率美元指數!B2051</f>
        <v>0</v>
      </c>
      <c r="L2050" s="38">
        <f>新台幣匯率美元指數!C2051</f>
        <v>0</v>
      </c>
      <c r="M2050" s="39">
        <f>新台幣匯率美元指數!D2051</f>
        <v>0</v>
      </c>
      <c r="N2050" s="27" t="e">
        <f>VLOOKUP($B2050,外資期貨未平倉口數!$A$4:$M$499,4,FALSE)</f>
        <v>#N/A</v>
      </c>
      <c r="O2050" s="27" t="e">
        <f>VLOOKUP($B2050,外資期貨未平倉口數!$A$4:$M$499,9,FALSE)</f>
        <v>#N/A</v>
      </c>
      <c r="P2050" s="27" t="e">
        <f>VLOOKUP($B2050,外資期貨未平倉口數!$A$4:$M$499,10,FALSE)</f>
        <v>#N/A</v>
      </c>
      <c r="Q2050" s="27" t="e">
        <f>VLOOKUP($B2050,外資期貨未平倉口數!$A$4:$M$499,11,FALSE)</f>
        <v>#N/A</v>
      </c>
      <c r="R2050" s="64" t="e">
        <f>VLOOKUP($B2050,選擇權未平倉餘額!$A$4:$I$500,6,FALSE)</f>
        <v>#N/A</v>
      </c>
      <c r="S2050" s="64" t="e">
        <f>VLOOKUP($B2050,選擇權未平倉餘額!$A$4:$I$500,7,FALSE)</f>
        <v>#N/A</v>
      </c>
      <c r="T2050" s="64" t="e">
        <f>VLOOKUP($B2050,選擇權未平倉餘額!$A$4:$I$500,8,FALSE)</f>
        <v>#N/A</v>
      </c>
      <c r="U2050" s="64" t="e">
        <f>VLOOKUP($B2050,選擇權未平倉餘額!$A$4:$I$500,9,FALSE)</f>
        <v>#N/A</v>
      </c>
      <c r="V2050" s="39" t="e">
        <f>VLOOKUP($B2050,臺指選擇權P_C_Ratios!$A$4:$C$500,3,FALSE)</f>
        <v>#N/A</v>
      </c>
      <c r="W2050" s="41" t="e">
        <f>VLOOKUP($B2050,散戶多空比!$A$6:$L$500,12,FALSE)</f>
        <v>#N/A</v>
      </c>
      <c r="X2050" s="40" t="e">
        <f>VLOOKUP($B2050,期貨大額交易人未沖銷部位!$A$4:$O$499,4,FALSE)</f>
        <v>#N/A</v>
      </c>
      <c r="Y2050" s="40" t="e">
        <f>VLOOKUP($B2050,期貨大額交易人未沖銷部位!$A$4:$O$499,7,FALSE)</f>
        <v>#N/A</v>
      </c>
      <c r="Z2050" s="40" t="e">
        <f>VLOOKUP($B2050,期貨大額交易人未沖銷部位!$A$4:$O$499,10,FALSE)</f>
        <v>#N/A</v>
      </c>
      <c r="AA2050" s="40" t="e">
        <f>VLOOKUP($B2050,期貨大額交易人未沖銷部位!$A$4:$O$499,13,FALSE)</f>
        <v>#N/A</v>
      </c>
      <c r="AB2050" s="40" t="e">
        <f>VLOOKUP($B2050,期貨大額交易人未沖銷部位!$A$4:$O$499,14,FALSE)</f>
        <v>#N/A</v>
      </c>
      <c r="AC2050" s="40" t="e">
        <f>VLOOKUP($B2050,期貨大額交易人未沖銷部位!$A$4:$O$499,15,FALSE)</f>
        <v>#N/A</v>
      </c>
      <c r="AD2050" s="33" t="e">
        <f>VLOOKUP($B2050,三大美股走勢!$A$4:$J$495,4,FALSE)</f>
        <v>#N/A</v>
      </c>
      <c r="AE2050" s="33" t="e">
        <f>VLOOKUP($B2050,三大美股走勢!$A$4:$J$495,7,FALSE)</f>
        <v>#N/A</v>
      </c>
      <c r="AF2050" s="33" t="e">
        <f>VLOOKUP($B2050,三大美股走勢!$A$4:$J$495,10,FALSE)</f>
        <v>#N/A</v>
      </c>
    </row>
    <row r="2051" spans="2:32">
      <c r="B2051" s="32">
        <v>44830</v>
      </c>
      <c r="C2051" s="33" t="e">
        <f>VLOOKUP($B2051,大盤與近月台指!$A$4:$I$499,2,FALSE)</f>
        <v>#N/A</v>
      </c>
      <c r="D2051" s="34" t="e">
        <f>VLOOKUP($B2051,大盤與近月台指!$A$4:$I$499,3,FALSE)</f>
        <v>#N/A</v>
      </c>
      <c r="E2051" s="35" t="e">
        <f>VLOOKUP($B2051,大盤與近月台指!$A$4:$I$499,4,FALSE)</f>
        <v>#N/A</v>
      </c>
      <c r="F2051" s="33" t="e">
        <f>VLOOKUP($B2051,大盤與近月台指!$A$4:$I$499,5,FALSE)</f>
        <v>#N/A</v>
      </c>
      <c r="G2051" s="49" t="e">
        <f>VLOOKUP($B2051,三大法人買賣超!$A$4:$I$500,3,FALSE)</f>
        <v>#N/A</v>
      </c>
      <c r="H2051" s="34" t="e">
        <f>VLOOKUP($B2051,三大法人買賣超!$A$4:$I$500,5,FALSE)</f>
        <v>#N/A</v>
      </c>
      <c r="I2051" s="27" t="e">
        <f>VLOOKUP($B2051,三大法人買賣超!$A$4:$I$500,7,FALSE)</f>
        <v>#N/A</v>
      </c>
      <c r="J2051" s="27" t="e">
        <f>VLOOKUP($B2051,三大法人買賣超!$A$4:$I$500,9,FALSE)</f>
        <v>#N/A</v>
      </c>
      <c r="K2051" s="37">
        <f>新台幣匯率美元指數!B2052</f>
        <v>0</v>
      </c>
      <c r="L2051" s="38">
        <f>新台幣匯率美元指數!C2052</f>
        <v>0</v>
      </c>
      <c r="M2051" s="39">
        <f>新台幣匯率美元指數!D2052</f>
        <v>0</v>
      </c>
      <c r="N2051" s="27" t="e">
        <f>VLOOKUP($B2051,外資期貨未平倉口數!$A$4:$M$499,4,FALSE)</f>
        <v>#N/A</v>
      </c>
      <c r="O2051" s="27" t="e">
        <f>VLOOKUP($B2051,外資期貨未平倉口數!$A$4:$M$499,9,FALSE)</f>
        <v>#N/A</v>
      </c>
      <c r="P2051" s="27" t="e">
        <f>VLOOKUP($B2051,外資期貨未平倉口數!$A$4:$M$499,10,FALSE)</f>
        <v>#N/A</v>
      </c>
      <c r="Q2051" s="27" t="e">
        <f>VLOOKUP($B2051,外資期貨未平倉口數!$A$4:$M$499,11,FALSE)</f>
        <v>#N/A</v>
      </c>
      <c r="R2051" s="64" t="e">
        <f>VLOOKUP($B2051,選擇權未平倉餘額!$A$4:$I$500,6,FALSE)</f>
        <v>#N/A</v>
      </c>
      <c r="S2051" s="64" t="e">
        <f>VLOOKUP($B2051,選擇權未平倉餘額!$A$4:$I$500,7,FALSE)</f>
        <v>#N/A</v>
      </c>
      <c r="T2051" s="64" t="e">
        <f>VLOOKUP($B2051,選擇權未平倉餘額!$A$4:$I$500,8,FALSE)</f>
        <v>#N/A</v>
      </c>
      <c r="U2051" s="64" t="e">
        <f>VLOOKUP($B2051,選擇權未平倉餘額!$A$4:$I$500,9,FALSE)</f>
        <v>#N/A</v>
      </c>
      <c r="V2051" s="39" t="e">
        <f>VLOOKUP($B2051,臺指選擇權P_C_Ratios!$A$4:$C$500,3,FALSE)</f>
        <v>#N/A</v>
      </c>
      <c r="W2051" s="41" t="e">
        <f>VLOOKUP($B2051,散戶多空比!$A$6:$L$500,12,FALSE)</f>
        <v>#N/A</v>
      </c>
      <c r="X2051" s="40" t="e">
        <f>VLOOKUP($B2051,期貨大額交易人未沖銷部位!$A$4:$O$499,4,FALSE)</f>
        <v>#N/A</v>
      </c>
      <c r="Y2051" s="40" t="e">
        <f>VLOOKUP($B2051,期貨大額交易人未沖銷部位!$A$4:$O$499,7,FALSE)</f>
        <v>#N/A</v>
      </c>
      <c r="Z2051" s="40" t="e">
        <f>VLOOKUP($B2051,期貨大額交易人未沖銷部位!$A$4:$O$499,10,FALSE)</f>
        <v>#N/A</v>
      </c>
      <c r="AA2051" s="40" t="e">
        <f>VLOOKUP($B2051,期貨大額交易人未沖銷部位!$A$4:$O$499,13,FALSE)</f>
        <v>#N/A</v>
      </c>
      <c r="AB2051" s="40" t="e">
        <f>VLOOKUP($B2051,期貨大額交易人未沖銷部位!$A$4:$O$499,14,FALSE)</f>
        <v>#N/A</v>
      </c>
      <c r="AC2051" s="40" t="e">
        <f>VLOOKUP($B2051,期貨大額交易人未沖銷部位!$A$4:$O$499,15,FALSE)</f>
        <v>#N/A</v>
      </c>
      <c r="AD2051" s="33" t="e">
        <f>VLOOKUP($B2051,三大美股走勢!$A$4:$J$495,4,FALSE)</f>
        <v>#N/A</v>
      </c>
      <c r="AE2051" s="33" t="e">
        <f>VLOOKUP($B2051,三大美股走勢!$A$4:$J$495,7,FALSE)</f>
        <v>#N/A</v>
      </c>
      <c r="AF2051" s="33" t="e">
        <f>VLOOKUP($B2051,三大美股走勢!$A$4:$J$495,10,FALSE)</f>
        <v>#N/A</v>
      </c>
    </row>
    <row r="2052" spans="2:32">
      <c r="B2052" s="32">
        <v>44831</v>
      </c>
      <c r="C2052" s="33" t="e">
        <f>VLOOKUP($B2052,大盤與近月台指!$A$4:$I$499,2,FALSE)</f>
        <v>#N/A</v>
      </c>
      <c r="D2052" s="34" t="e">
        <f>VLOOKUP($B2052,大盤與近月台指!$A$4:$I$499,3,FALSE)</f>
        <v>#N/A</v>
      </c>
      <c r="E2052" s="35" t="e">
        <f>VLOOKUP($B2052,大盤與近月台指!$A$4:$I$499,4,FALSE)</f>
        <v>#N/A</v>
      </c>
      <c r="F2052" s="33" t="e">
        <f>VLOOKUP($B2052,大盤與近月台指!$A$4:$I$499,5,FALSE)</f>
        <v>#N/A</v>
      </c>
      <c r="G2052" s="49" t="e">
        <f>VLOOKUP($B2052,三大法人買賣超!$A$4:$I$500,3,FALSE)</f>
        <v>#N/A</v>
      </c>
      <c r="H2052" s="34" t="e">
        <f>VLOOKUP($B2052,三大法人買賣超!$A$4:$I$500,5,FALSE)</f>
        <v>#N/A</v>
      </c>
      <c r="I2052" s="27" t="e">
        <f>VLOOKUP($B2052,三大法人買賣超!$A$4:$I$500,7,FALSE)</f>
        <v>#N/A</v>
      </c>
      <c r="J2052" s="27" t="e">
        <f>VLOOKUP($B2052,三大法人買賣超!$A$4:$I$500,9,FALSE)</f>
        <v>#N/A</v>
      </c>
      <c r="K2052" s="37">
        <f>新台幣匯率美元指數!B2053</f>
        <v>0</v>
      </c>
      <c r="L2052" s="38">
        <f>新台幣匯率美元指數!C2053</f>
        <v>0</v>
      </c>
      <c r="M2052" s="39">
        <f>新台幣匯率美元指數!D2053</f>
        <v>0</v>
      </c>
      <c r="N2052" s="27" t="e">
        <f>VLOOKUP($B2052,外資期貨未平倉口數!$A$4:$M$499,4,FALSE)</f>
        <v>#N/A</v>
      </c>
      <c r="O2052" s="27" t="e">
        <f>VLOOKUP($B2052,外資期貨未平倉口數!$A$4:$M$499,9,FALSE)</f>
        <v>#N/A</v>
      </c>
      <c r="P2052" s="27" t="e">
        <f>VLOOKUP($B2052,外資期貨未平倉口數!$A$4:$M$499,10,FALSE)</f>
        <v>#N/A</v>
      </c>
      <c r="Q2052" s="27" t="e">
        <f>VLOOKUP($B2052,外資期貨未平倉口數!$A$4:$M$499,11,FALSE)</f>
        <v>#N/A</v>
      </c>
      <c r="R2052" s="64" t="e">
        <f>VLOOKUP($B2052,選擇權未平倉餘額!$A$4:$I$500,6,FALSE)</f>
        <v>#N/A</v>
      </c>
      <c r="S2052" s="64" t="e">
        <f>VLOOKUP($B2052,選擇權未平倉餘額!$A$4:$I$500,7,FALSE)</f>
        <v>#N/A</v>
      </c>
      <c r="T2052" s="64" t="e">
        <f>VLOOKUP($B2052,選擇權未平倉餘額!$A$4:$I$500,8,FALSE)</f>
        <v>#N/A</v>
      </c>
      <c r="U2052" s="64" t="e">
        <f>VLOOKUP($B2052,選擇權未平倉餘額!$A$4:$I$500,9,FALSE)</f>
        <v>#N/A</v>
      </c>
      <c r="V2052" s="39" t="e">
        <f>VLOOKUP($B2052,臺指選擇權P_C_Ratios!$A$4:$C$500,3,FALSE)</f>
        <v>#N/A</v>
      </c>
      <c r="W2052" s="41" t="e">
        <f>VLOOKUP($B2052,散戶多空比!$A$6:$L$500,12,FALSE)</f>
        <v>#N/A</v>
      </c>
      <c r="X2052" s="40" t="e">
        <f>VLOOKUP($B2052,期貨大額交易人未沖銷部位!$A$4:$O$499,4,FALSE)</f>
        <v>#N/A</v>
      </c>
      <c r="Y2052" s="40" t="e">
        <f>VLOOKUP($B2052,期貨大額交易人未沖銷部位!$A$4:$O$499,7,FALSE)</f>
        <v>#N/A</v>
      </c>
      <c r="Z2052" s="40" t="e">
        <f>VLOOKUP($B2052,期貨大額交易人未沖銷部位!$A$4:$O$499,10,FALSE)</f>
        <v>#N/A</v>
      </c>
      <c r="AA2052" s="40" t="e">
        <f>VLOOKUP($B2052,期貨大額交易人未沖銷部位!$A$4:$O$499,13,FALSE)</f>
        <v>#N/A</v>
      </c>
      <c r="AB2052" s="40" t="e">
        <f>VLOOKUP($B2052,期貨大額交易人未沖銷部位!$A$4:$O$499,14,FALSE)</f>
        <v>#N/A</v>
      </c>
      <c r="AC2052" s="40" t="e">
        <f>VLOOKUP($B2052,期貨大額交易人未沖銷部位!$A$4:$O$499,15,FALSE)</f>
        <v>#N/A</v>
      </c>
      <c r="AD2052" s="33" t="e">
        <f>VLOOKUP($B2052,三大美股走勢!$A$4:$J$495,4,FALSE)</f>
        <v>#N/A</v>
      </c>
      <c r="AE2052" s="33" t="e">
        <f>VLOOKUP($B2052,三大美股走勢!$A$4:$J$495,7,FALSE)</f>
        <v>#N/A</v>
      </c>
      <c r="AF2052" s="33" t="e">
        <f>VLOOKUP($B2052,三大美股走勢!$A$4:$J$495,10,FALSE)</f>
        <v>#N/A</v>
      </c>
    </row>
    <row r="2053" spans="2:32">
      <c r="B2053" s="32">
        <v>44832</v>
      </c>
      <c r="C2053" s="33" t="e">
        <f>VLOOKUP($B2053,大盤與近月台指!$A$4:$I$499,2,FALSE)</f>
        <v>#N/A</v>
      </c>
      <c r="D2053" s="34" t="e">
        <f>VLOOKUP($B2053,大盤與近月台指!$A$4:$I$499,3,FALSE)</f>
        <v>#N/A</v>
      </c>
      <c r="E2053" s="35" t="e">
        <f>VLOOKUP($B2053,大盤與近月台指!$A$4:$I$499,4,FALSE)</f>
        <v>#N/A</v>
      </c>
      <c r="F2053" s="33" t="e">
        <f>VLOOKUP($B2053,大盤與近月台指!$A$4:$I$499,5,FALSE)</f>
        <v>#N/A</v>
      </c>
      <c r="G2053" s="49" t="e">
        <f>VLOOKUP($B2053,三大法人買賣超!$A$4:$I$500,3,FALSE)</f>
        <v>#N/A</v>
      </c>
      <c r="H2053" s="34" t="e">
        <f>VLOOKUP($B2053,三大法人買賣超!$A$4:$I$500,5,FALSE)</f>
        <v>#N/A</v>
      </c>
      <c r="I2053" s="27" t="e">
        <f>VLOOKUP($B2053,三大法人買賣超!$A$4:$I$500,7,FALSE)</f>
        <v>#N/A</v>
      </c>
      <c r="J2053" s="27" t="e">
        <f>VLOOKUP($B2053,三大法人買賣超!$A$4:$I$500,9,FALSE)</f>
        <v>#N/A</v>
      </c>
      <c r="K2053" s="37">
        <f>新台幣匯率美元指數!B2054</f>
        <v>0</v>
      </c>
      <c r="L2053" s="38">
        <f>新台幣匯率美元指數!C2054</f>
        <v>0</v>
      </c>
      <c r="M2053" s="39">
        <f>新台幣匯率美元指數!D2054</f>
        <v>0</v>
      </c>
      <c r="N2053" s="27" t="e">
        <f>VLOOKUP($B2053,外資期貨未平倉口數!$A$4:$M$499,4,FALSE)</f>
        <v>#N/A</v>
      </c>
      <c r="O2053" s="27" t="e">
        <f>VLOOKUP($B2053,外資期貨未平倉口數!$A$4:$M$499,9,FALSE)</f>
        <v>#N/A</v>
      </c>
      <c r="P2053" s="27" t="e">
        <f>VLOOKUP($B2053,外資期貨未平倉口數!$A$4:$M$499,10,FALSE)</f>
        <v>#N/A</v>
      </c>
      <c r="Q2053" s="27" t="e">
        <f>VLOOKUP($B2053,外資期貨未平倉口數!$A$4:$M$499,11,FALSE)</f>
        <v>#N/A</v>
      </c>
      <c r="R2053" s="64" t="e">
        <f>VLOOKUP($B2053,選擇權未平倉餘額!$A$4:$I$500,6,FALSE)</f>
        <v>#N/A</v>
      </c>
      <c r="S2053" s="64" t="e">
        <f>VLOOKUP($B2053,選擇權未平倉餘額!$A$4:$I$500,7,FALSE)</f>
        <v>#N/A</v>
      </c>
      <c r="T2053" s="64" t="e">
        <f>VLOOKUP($B2053,選擇權未平倉餘額!$A$4:$I$500,8,FALSE)</f>
        <v>#N/A</v>
      </c>
      <c r="U2053" s="64" t="e">
        <f>VLOOKUP($B2053,選擇權未平倉餘額!$A$4:$I$500,9,FALSE)</f>
        <v>#N/A</v>
      </c>
      <c r="V2053" s="39" t="e">
        <f>VLOOKUP($B2053,臺指選擇權P_C_Ratios!$A$4:$C$500,3,FALSE)</f>
        <v>#N/A</v>
      </c>
      <c r="W2053" s="41" t="e">
        <f>VLOOKUP($B2053,散戶多空比!$A$6:$L$500,12,FALSE)</f>
        <v>#N/A</v>
      </c>
      <c r="X2053" s="40" t="e">
        <f>VLOOKUP($B2053,期貨大額交易人未沖銷部位!$A$4:$O$499,4,FALSE)</f>
        <v>#N/A</v>
      </c>
      <c r="Y2053" s="40" t="e">
        <f>VLOOKUP($B2053,期貨大額交易人未沖銷部位!$A$4:$O$499,7,FALSE)</f>
        <v>#N/A</v>
      </c>
      <c r="Z2053" s="40" t="e">
        <f>VLOOKUP($B2053,期貨大額交易人未沖銷部位!$A$4:$O$499,10,FALSE)</f>
        <v>#N/A</v>
      </c>
      <c r="AA2053" s="40" t="e">
        <f>VLOOKUP($B2053,期貨大額交易人未沖銷部位!$A$4:$O$499,13,FALSE)</f>
        <v>#N/A</v>
      </c>
      <c r="AB2053" s="40" t="e">
        <f>VLOOKUP($B2053,期貨大額交易人未沖銷部位!$A$4:$O$499,14,FALSE)</f>
        <v>#N/A</v>
      </c>
      <c r="AC2053" s="40" t="e">
        <f>VLOOKUP($B2053,期貨大額交易人未沖銷部位!$A$4:$O$499,15,FALSE)</f>
        <v>#N/A</v>
      </c>
      <c r="AD2053" s="33" t="e">
        <f>VLOOKUP($B2053,三大美股走勢!$A$4:$J$495,4,FALSE)</f>
        <v>#N/A</v>
      </c>
      <c r="AE2053" s="33" t="e">
        <f>VLOOKUP($B2053,三大美股走勢!$A$4:$J$495,7,FALSE)</f>
        <v>#N/A</v>
      </c>
      <c r="AF2053" s="33" t="e">
        <f>VLOOKUP($B2053,三大美股走勢!$A$4:$J$495,10,FALSE)</f>
        <v>#N/A</v>
      </c>
    </row>
    <row r="2054" spans="2:32">
      <c r="B2054" s="32">
        <v>44833</v>
      </c>
      <c r="C2054" s="33" t="e">
        <f>VLOOKUP($B2054,大盤與近月台指!$A$4:$I$499,2,FALSE)</f>
        <v>#N/A</v>
      </c>
      <c r="D2054" s="34" t="e">
        <f>VLOOKUP($B2054,大盤與近月台指!$A$4:$I$499,3,FALSE)</f>
        <v>#N/A</v>
      </c>
      <c r="E2054" s="35" t="e">
        <f>VLOOKUP($B2054,大盤與近月台指!$A$4:$I$499,4,FALSE)</f>
        <v>#N/A</v>
      </c>
      <c r="F2054" s="33" t="e">
        <f>VLOOKUP($B2054,大盤與近月台指!$A$4:$I$499,5,FALSE)</f>
        <v>#N/A</v>
      </c>
      <c r="G2054" s="49" t="e">
        <f>VLOOKUP($B2054,三大法人買賣超!$A$4:$I$500,3,FALSE)</f>
        <v>#N/A</v>
      </c>
      <c r="H2054" s="34" t="e">
        <f>VLOOKUP($B2054,三大法人買賣超!$A$4:$I$500,5,FALSE)</f>
        <v>#N/A</v>
      </c>
      <c r="I2054" s="27" t="e">
        <f>VLOOKUP($B2054,三大法人買賣超!$A$4:$I$500,7,FALSE)</f>
        <v>#N/A</v>
      </c>
      <c r="J2054" s="27" t="e">
        <f>VLOOKUP($B2054,三大法人買賣超!$A$4:$I$500,9,FALSE)</f>
        <v>#N/A</v>
      </c>
      <c r="K2054" s="37">
        <f>新台幣匯率美元指數!B2055</f>
        <v>0</v>
      </c>
      <c r="L2054" s="38">
        <f>新台幣匯率美元指數!C2055</f>
        <v>0</v>
      </c>
      <c r="M2054" s="39">
        <f>新台幣匯率美元指數!D2055</f>
        <v>0</v>
      </c>
      <c r="N2054" s="27" t="e">
        <f>VLOOKUP($B2054,外資期貨未平倉口數!$A$4:$M$499,4,FALSE)</f>
        <v>#N/A</v>
      </c>
      <c r="O2054" s="27" t="e">
        <f>VLOOKUP($B2054,外資期貨未平倉口數!$A$4:$M$499,9,FALSE)</f>
        <v>#N/A</v>
      </c>
      <c r="P2054" s="27" t="e">
        <f>VLOOKUP($B2054,外資期貨未平倉口數!$A$4:$M$499,10,FALSE)</f>
        <v>#N/A</v>
      </c>
      <c r="Q2054" s="27" t="e">
        <f>VLOOKUP($B2054,外資期貨未平倉口數!$A$4:$M$499,11,FALSE)</f>
        <v>#N/A</v>
      </c>
      <c r="R2054" s="64" t="e">
        <f>VLOOKUP($B2054,選擇權未平倉餘額!$A$4:$I$500,6,FALSE)</f>
        <v>#N/A</v>
      </c>
      <c r="S2054" s="64" t="e">
        <f>VLOOKUP($B2054,選擇權未平倉餘額!$A$4:$I$500,7,FALSE)</f>
        <v>#N/A</v>
      </c>
      <c r="T2054" s="64" t="e">
        <f>VLOOKUP($B2054,選擇權未平倉餘額!$A$4:$I$500,8,FALSE)</f>
        <v>#N/A</v>
      </c>
      <c r="U2054" s="64" t="e">
        <f>VLOOKUP($B2054,選擇權未平倉餘額!$A$4:$I$500,9,FALSE)</f>
        <v>#N/A</v>
      </c>
      <c r="V2054" s="39" t="e">
        <f>VLOOKUP($B2054,臺指選擇權P_C_Ratios!$A$4:$C$500,3,FALSE)</f>
        <v>#N/A</v>
      </c>
      <c r="W2054" s="41" t="e">
        <f>VLOOKUP($B2054,散戶多空比!$A$6:$L$500,12,FALSE)</f>
        <v>#N/A</v>
      </c>
      <c r="X2054" s="40" t="e">
        <f>VLOOKUP($B2054,期貨大額交易人未沖銷部位!$A$4:$O$499,4,FALSE)</f>
        <v>#N/A</v>
      </c>
      <c r="Y2054" s="40" t="e">
        <f>VLOOKUP($B2054,期貨大額交易人未沖銷部位!$A$4:$O$499,7,FALSE)</f>
        <v>#N/A</v>
      </c>
      <c r="Z2054" s="40" t="e">
        <f>VLOOKUP($B2054,期貨大額交易人未沖銷部位!$A$4:$O$499,10,FALSE)</f>
        <v>#N/A</v>
      </c>
      <c r="AA2054" s="40" t="e">
        <f>VLOOKUP($B2054,期貨大額交易人未沖銷部位!$A$4:$O$499,13,FALSE)</f>
        <v>#N/A</v>
      </c>
      <c r="AB2054" s="40" t="e">
        <f>VLOOKUP($B2054,期貨大額交易人未沖銷部位!$A$4:$O$499,14,FALSE)</f>
        <v>#N/A</v>
      </c>
      <c r="AC2054" s="40" t="e">
        <f>VLOOKUP($B2054,期貨大額交易人未沖銷部位!$A$4:$O$499,15,FALSE)</f>
        <v>#N/A</v>
      </c>
      <c r="AD2054" s="33" t="e">
        <f>VLOOKUP($B2054,三大美股走勢!$A$4:$J$495,4,FALSE)</f>
        <v>#N/A</v>
      </c>
      <c r="AE2054" s="33" t="e">
        <f>VLOOKUP($B2054,三大美股走勢!$A$4:$J$495,7,FALSE)</f>
        <v>#N/A</v>
      </c>
      <c r="AF2054" s="33" t="e">
        <f>VLOOKUP($B2054,三大美股走勢!$A$4:$J$495,10,FALSE)</f>
        <v>#N/A</v>
      </c>
    </row>
    <row r="2055" spans="2:32">
      <c r="B2055" s="32">
        <v>44834</v>
      </c>
      <c r="C2055" s="33" t="e">
        <f>VLOOKUP($B2055,大盤與近月台指!$A$4:$I$499,2,FALSE)</f>
        <v>#N/A</v>
      </c>
      <c r="D2055" s="34" t="e">
        <f>VLOOKUP($B2055,大盤與近月台指!$A$4:$I$499,3,FALSE)</f>
        <v>#N/A</v>
      </c>
      <c r="E2055" s="35" t="e">
        <f>VLOOKUP($B2055,大盤與近月台指!$A$4:$I$499,4,FALSE)</f>
        <v>#N/A</v>
      </c>
      <c r="F2055" s="33" t="e">
        <f>VLOOKUP($B2055,大盤與近月台指!$A$4:$I$499,5,FALSE)</f>
        <v>#N/A</v>
      </c>
      <c r="G2055" s="49" t="e">
        <f>VLOOKUP($B2055,三大法人買賣超!$A$4:$I$500,3,FALSE)</f>
        <v>#N/A</v>
      </c>
      <c r="H2055" s="34" t="e">
        <f>VLOOKUP($B2055,三大法人買賣超!$A$4:$I$500,5,FALSE)</f>
        <v>#N/A</v>
      </c>
      <c r="I2055" s="27" t="e">
        <f>VLOOKUP($B2055,三大法人買賣超!$A$4:$I$500,7,FALSE)</f>
        <v>#N/A</v>
      </c>
      <c r="J2055" s="27" t="e">
        <f>VLOOKUP($B2055,三大法人買賣超!$A$4:$I$500,9,FALSE)</f>
        <v>#N/A</v>
      </c>
      <c r="K2055" s="37">
        <f>新台幣匯率美元指數!B2056</f>
        <v>0</v>
      </c>
      <c r="L2055" s="38">
        <f>新台幣匯率美元指數!C2056</f>
        <v>0</v>
      </c>
      <c r="M2055" s="39">
        <f>新台幣匯率美元指數!D2056</f>
        <v>0</v>
      </c>
      <c r="N2055" s="27" t="e">
        <f>VLOOKUP($B2055,外資期貨未平倉口數!$A$4:$M$499,4,FALSE)</f>
        <v>#N/A</v>
      </c>
      <c r="O2055" s="27" t="e">
        <f>VLOOKUP($B2055,外資期貨未平倉口數!$A$4:$M$499,9,FALSE)</f>
        <v>#N/A</v>
      </c>
      <c r="P2055" s="27" t="e">
        <f>VLOOKUP($B2055,外資期貨未平倉口數!$A$4:$M$499,10,FALSE)</f>
        <v>#N/A</v>
      </c>
      <c r="Q2055" s="27" t="e">
        <f>VLOOKUP($B2055,外資期貨未平倉口數!$A$4:$M$499,11,FALSE)</f>
        <v>#N/A</v>
      </c>
      <c r="R2055" s="64" t="e">
        <f>VLOOKUP($B2055,選擇權未平倉餘額!$A$4:$I$500,6,FALSE)</f>
        <v>#N/A</v>
      </c>
      <c r="S2055" s="64" t="e">
        <f>VLOOKUP($B2055,選擇權未平倉餘額!$A$4:$I$500,7,FALSE)</f>
        <v>#N/A</v>
      </c>
      <c r="T2055" s="64" t="e">
        <f>VLOOKUP($B2055,選擇權未平倉餘額!$A$4:$I$500,8,FALSE)</f>
        <v>#N/A</v>
      </c>
      <c r="U2055" s="64" t="e">
        <f>VLOOKUP($B2055,選擇權未平倉餘額!$A$4:$I$500,9,FALSE)</f>
        <v>#N/A</v>
      </c>
      <c r="V2055" s="39" t="e">
        <f>VLOOKUP($B2055,臺指選擇權P_C_Ratios!$A$4:$C$500,3,FALSE)</f>
        <v>#N/A</v>
      </c>
      <c r="W2055" s="41" t="e">
        <f>VLOOKUP($B2055,散戶多空比!$A$6:$L$500,12,FALSE)</f>
        <v>#N/A</v>
      </c>
      <c r="X2055" s="40" t="e">
        <f>VLOOKUP($B2055,期貨大額交易人未沖銷部位!$A$4:$O$499,4,FALSE)</f>
        <v>#N/A</v>
      </c>
      <c r="Y2055" s="40" t="e">
        <f>VLOOKUP($B2055,期貨大額交易人未沖銷部位!$A$4:$O$499,7,FALSE)</f>
        <v>#N/A</v>
      </c>
      <c r="Z2055" s="40" t="e">
        <f>VLOOKUP($B2055,期貨大額交易人未沖銷部位!$A$4:$O$499,10,FALSE)</f>
        <v>#N/A</v>
      </c>
      <c r="AA2055" s="40" t="e">
        <f>VLOOKUP($B2055,期貨大額交易人未沖銷部位!$A$4:$O$499,13,FALSE)</f>
        <v>#N/A</v>
      </c>
      <c r="AB2055" s="40" t="e">
        <f>VLOOKUP($B2055,期貨大額交易人未沖銷部位!$A$4:$O$499,14,FALSE)</f>
        <v>#N/A</v>
      </c>
      <c r="AC2055" s="40" t="e">
        <f>VLOOKUP($B2055,期貨大額交易人未沖銷部位!$A$4:$O$499,15,FALSE)</f>
        <v>#N/A</v>
      </c>
      <c r="AD2055" s="33" t="e">
        <f>VLOOKUP($B2055,三大美股走勢!$A$4:$J$495,4,FALSE)</f>
        <v>#N/A</v>
      </c>
      <c r="AE2055" s="33" t="e">
        <f>VLOOKUP($B2055,三大美股走勢!$A$4:$J$495,7,FALSE)</f>
        <v>#N/A</v>
      </c>
      <c r="AF2055" s="33" t="e">
        <f>VLOOKUP($B2055,三大美股走勢!$A$4:$J$495,10,FALSE)</f>
        <v>#N/A</v>
      </c>
    </row>
    <row r="2056" spans="2:32">
      <c r="B2056" s="32">
        <v>44835</v>
      </c>
      <c r="C2056" s="33" t="e">
        <f>VLOOKUP($B2056,大盤與近月台指!$A$4:$I$499,2,FALSE)</f>
        <v>#N/A</v>
      </c>
      <c r="D2056" s="34" t="e">
        <f>VLOOKUP($B2056,大盤與近月台指!$A$4:$I$499,3,FALSE)</f>
        <v>#N/A</v>
      </c>
      <c r="E2056" s="35" t="e">
        <f>VLOOKUP($B2056,大盤與近月台指!$A$4:$I$499,4,FALSE)</f>
        <v>#N/A</v>
      </c>
      <c r="F2056" s="33" t="e">
        <f>VLOOKUP($B2056,大盤與近月台指!$A$4:$I$499,5,FALSE)</f>
        <v>#N/A</v>
      </c>
      <c r="G2056" s="49" t="e">
        <f>VLOOKUP($B2056,三大法人買賣超!$A$4:$I$500,3,FALSE)</f>
        <v>#N/A</v>
      </c>
      <c r="H2056" s="34" t="e">
        <f>VLOOKUP($B2056,三大法人買賣超!$A$4:$I$500,5,FALSE)</f>
        <v>#N/A</v>
      </c>
      <c r="I2056" s="27" t="e">
        <f>VLOOKUP($B2056,三大法人買賣超!$A$4:$I$500,7,FALSE)</f>
        <v>#N/A</v>
      </c>
      <c r="J2056" s="27" t="e">
        <f>VLOOKUP($B2056,三大法人買賣超!$A$4:$I$500,9,FALSE)</f>
        <v>#N/A</v>
      </c>
      <c r="K2056" s="37">
        <f>新台幣匯率美元指數!B2057</f>
        <v>0</v>
      </c>
      <c r="L2056" s="38">
        <f>新台幣匯率美元指數!C2057</f>
        <v>0</v>
      </c>
      <c r="M2056" s="39">
        <f>新台幣匯率美元指數!D2057</f>
        <v>0</v>
      </c>
      <c r="N2056" s="27" t="e">
        <f>VLOOKUP($B2056,外資期貨未平倉口數!$A$4:$M$499,4,FALSE)</f>
        <v>#N/A</v>
      </c>
      <c r="O2056" s="27" t="e">
        <f>VLOOKUP($B2056,外資期貨未平倉口數!$A$4:$M$499,9,FALSE)</f>
        <v>#N/A</v>
      </c>
      <c r="P2056" s="27" t="e">
        <f>VLOOKUP($B2056,外資期貨未平倉口數!$A$4:$M$499,10,FALSE)</f>
        <v>#N/A</v>
      </c>
      <c r="Q2056" s="27" t="e">
        <f>VLOOKUP($B2056,外資期貨未平倉口數!$A$4:$M$499,11,FALSE)</f>
        <v>#N/A</v>
      </c>
      <c r="R2056" s="64" t="e">
        <f>VLOOKUP($B2056,選擇權未平倉餘額!$A$4:$I$500,6,FALSE)</f>
        <v>#N/A</v>
      </c>
      <c r="S2056" s="64" t="e">
        <f>VLOOKUP($B2056,選擇權未平倉餘額!$A$4:$I$500,7,FALSE)</f>
        <v>#N/A</v>
      </c>
      <c r="T2056" s="64" t="e">
        <f>VLOOKUP($B2056,選擇權未平倉餘額!$A$4:$I$500,8,FALSE)</f>
        <v>#N/A</v>
      </c>
      <c r="U2056" s="64" t="e">
        <f>VLOOKUP($B2056,選擇權未平倉餘額!$A$4:$I$500,9,FALSE)</f>
        <v>#N/A</v>
      </c>
      <c r="V2056" s="39" t="e">
        <f>VLOOKUP($B2056,臺指選擇權P_C_Ratios!$A$4:$C$500,3,FALSE)</f>
        <v>#N/A</v>
      </c>
      <c r="W2056" s="41" t="e">
        <f>VLOOKUP($B2056,散戶多空比!$A$6:$L$500,12,FALSE)</f>
        <v>#N/A</v>
      </c>
      <c r="X2056" s="40" t="e">
        <f>VLOOKUP($B2056,期貨大額交易人未沖銷部位!$A$4:$O$499,4,FALSE)</f>
        <v>#N/A</v>
      </c>
      <c r="Y2056" s="40" t="e">
        <f>VLOOKUP($B2056,期貨大額交易人未沖銷部位!$A$4:$O$499,7,FALSE)</f>
        <v>#N/A</v>
      </c>
      <c r="Z2056" s="40" t="e">
        <f>VLOOKUP($B2056,期貨大額交易人未沖銷部位!$A$4:$O$499,10,FALSE)</f>
        <v>#N/A</v>
      </c>
      <c r="AA2056" s="40" t="e">
        <f>VLOOKUP($B2056,期貨大額交易人未沖銷部位!$A$4:$O$499,13,FALSE)</f>
        <v>#N/A</v>
      </c>
      <c r="AB2056" s="40" t="e">
        <f>VLOOKUP($B2056,期貨大額交易人未沖銷部位!$A$4:$O$499,14,FALSE)</f>
        <v>#N/A</v>
      </c>
      <c r="AC2056" s="40" t="e">
        <f>VLOOKUP($B2056,期貨大額交易人未沖銷部位!$A$4:$O$499,15,FALSE)</f>
        <v>#N/A</v>
      </c>
      <c r="AD2056" s="33" t="e">
        <f>VLOOKUP($B2056,三大美股走勢!$A$4:$J$495,4,FALSE)</f>
        <v>#N/A</v>
      </c>
      <c r="AE2056" s="33" t="e">
        <f>VLOOKUP($B2056,三大美股走勢!$A$4:$J$495,7,FALSE)</f>
        <v>#N/A</v>
      </c>
      <c r="AF2056" s="33" t="e">
        <f>VLOOKUP($B2056,三大美股走勢!$A$4:$J$495,10,FALSE)</f>
        <v>#N/A</v>
      </c>
    </row>
    <row r="2057" spans="2:32">
      <c r="B2057" s="32">
        <v>44836</v>
      </c>
      <c r="C2057" s="33" t="e">
        <f>VLOOKUP($B2057,大盤與近月台指!$A$4:$I$499,2,FALSE)</f>
        <v>#N/A</v>
      </c>
      <c r="D2057" s="34" t="e">
        <f>VLOOKUP($B2057,大盤與近月台指!$A$4:$I$499,3,FALSE)</f>
        <v>#N/A</v>
      </c>
      <c r="E2057" s="35" t="e">
        <f>VLOOKUP($B2057,大盤與近月台指!$A$4:$I$499,4,FALSE)</f>
        <v>#N/A</v>
      </c>
      <c r="F2057" s="33" t="e">
        <f>VLOOKUP($B2057,大盤與近月台指!$A$4:$I$499,5,FALSE)</f>
        <v>#N/A</v>
      </c>
      <c r="G2057" s="49" t="e">
        <f>VLOOKUP($B2057,三大法人買賣超!$A$4:$I$500,3,FALSE)</f>
        <v>#N/A</v>
      </c>
      <c r="H2057" s="34" t="e">
        <f>VLOOKUP($B2057,三大法人買賣超!$A$4:$I$500,5,FALSE)</f>
        <v>#N/A</v>
      </c>
      <c r="I2057" s="27" t="e">
        <f>VLOOKUP($B2057,三大法人買賣超!$A$4:$I$500,7,FALSE)</f>
        <v>#N/A</v>
      </c>
      <c r="J2057" s="27" t="e">
        <f>VLOOKUP($B2057,三大法人買賣超!$A$4:$I$500,9,FALSE)</f>
        <v>#N/A</v>
      </c>
      <c r="K2057" s="37">
        <f>新台幣匯率美元指數!B2058</f>
        <v>0</v>
      </c>
      <c r="L2057" s="38">
        <f>新台幣匯率美元指數!C2058</f>
        <v>0</v>
      </c>
      <c r="M2057" s="39">
        <f>新台幣匯率美元指數!D2058</f>
        <v>0</v>
      </c>
      <c r="N2057" s="27" t="e">
        <f>VLOOKUP($B2057,外資期貨未平倉口數!$A$4:$M$499,4,FALSE)</f>
        <v>#N/A</v>
      </c>
      <c r="O2057" s="27" t="e">
        <f>VLOOKUP($B2057,外資期貨未平倉口數!$A$4:$M$499,9,FALSE)</f>
        <v>#N/A</v>
      </c>
      <c r="P2057" s="27" t="e">
        <f>VLOOKUP($B2057,外資期貨未平倉口數!$A$4:$M$499,10,FALSE)</f>
        <v>#N/A</v>
      </c>
      <c r="Q2057" s="27" t="e">
        <f>VLOOKUP($B2057,外資期貨未平倉口數!$A$4:$M$499,11,FALSE)</f>
        <v>#N/A</v>
      </c>
      <c r="R2057" s="64" t="e">
        <f>VLOOKUP($B2057,選擇權未平倉餘額!$A$4:$I$500,6,FALSE)</f>
        <v>#N/A</v>
      </c>
      <c r="S2057" s="64" t="e">
        <f>VLOOKUP($B2057,選擇權未平倉餘額!$A$4:$I$500,7,FALSE)</f>
        <v>#N/A</v>
      </c>
      <c r="T2057" s="64" t="e">
        <f>VLOOKUP($B2057,選擇權未平倉餘額!$A$4:$I$500,8,FALSE)</f>
        <v>#N/A</v>
      </c>
      <c r="U2057" s="64" t="e">
        <f>VLOOKUP($B2057,選擇權未平倉餘額!$A$4:$I$500,9,FALSE)</f>
        <v>#N/A</v>
      </c>
      <c r="V2057" s="39" t="e">
        <f>VLOOKUP($B2057,臺指選擇權P_C_Ratios!$A$4:$C$500,3,FALSE)</f>
        <v>#N/A</v>
      </c>
      <c r="W2057" s="41" t="e">
        <f>VLOOKUP($B2057,散戶多空比!$A$6:$L$500,12,FALSE)</f>
        <v>#N/A</v>
      </c>
      <c r="X2057" s="40" t="e">
        <f>VLOOKUP($B2057,期貨大額交易人未沖銷部位!$A$4:$O$499,4,FALSE)</f>
        <v>#N/A</v>
      </c>
      <c r="Y2057" s="40" t="e">
        <f>VLOOKUP($B2057,期貨大額交易人未沖銷部位!$A$4:$O$499,7,FALSE)</f>
        <v>#N/A</v>
      </c>
      <c r="Z2057" s="40" t="e">
        <f>VLOOKUP($B2057,期貨大額交易人未沖銷部位!$A$4:$O$499,10,FALSE)</f>
        <v>#N/A</v>
      </c>
      <c r="AA2057" s="40" t="e">
        <f>VLOOKUP($B2057,期貨大額交易人未沖銷部位!$A$4:$O$499,13,FALSE)</f>
        <v>#N/A</v>
      </c>
      <c r="AB2057" s="40" t="e">
        <f>VLOOKUP($B2057,期貨大額交易人未沖銷部位!$A$4:$O$499,14,FALSE)</f>
        <v>#N/A</v>
      </c>
      <c r="AC2057" s="40" t="e">
        <f>VLOOKUP($B2057,期貨大額交易人未沖銷部位!$A$4:$O$499,15,FALSE)</f>
        <v>#N/A</v>
      </c>
      <c r="AD2057" s="33" t="e">
        <f>VLOOKUP($B2057,三大美股走勢!$A$4:$J$495,4,FALSE)</f>
        <v>#N/A</v>
      </c>
      <c r="AE2057" s="33" t="e">
        <f>VLOOKUP($B2057,三大美股走勢!$A$4:$J$495,7,FALSE)</f>
        <v>#N/A</v>
      </c>
      <c r="AF2057" s="33" t="e">
        <f>VLOOKUP($B2057,三大美股走勢!$A$4:$J$495,10,FALSE)</f>
        <v>#N/A</v>
      </c>
    </row>
    <row r="2058" spans="2:32">
      <c r="B2058" s="32">
        <v>44837</v>
      </c>
      <c r="C2058" s="33" t="e">
        <f>VLOOKUP($B2058,大盤與近月台指!$A$4:$I$499,2,FALSE)</f>
        <v>#N/A</v>
      </c>
      <c r="D2058" s="34" t="e">
        <f>VLOOKUP($B2058,大盤與近月台指!$A$4:$I$499,3,FALSE)</f>
        <v>#N/A</v>
      </c>
      <c r="E2058" s="35" t="e">
        <f>VLOOKUP($B2058,大盤與近月台指!$A$4:$I$499,4,FALSE)</f>
        <v>#N/A</v>
      </c>
      <c r="F2058" s="33" t="e">
        <f>VLOOKUP($B2058,大盤與近月台指!$A$4:$I$499,5,FALSE)</f>
        <v>#N/A</v>
      </c>
      <c r="G2058" s="49" t="e">
        <f>VLOOKUP($B2058,三大法人買賣超!$A$4:$I$500,3,FALSE)</f>
        <v>#N/A</v>
      </c>
      <c r="H2058" s="34" t="e">
        <f>VLOOKUP($B2058,三大法人買賣超!$A$4:$I$500,5,FALSE)</f>
        <v>#N/A</v>
      </c>
      <c r="I2058" s="27" t="e">
        <f>VLOOKUP($B2058,三大法人買賣超!$A$4:$I$500,7,FALSE)</f>
        <v>#N/A</v>
      </c>
      <c r="J2058" s="27" t="e">
        <f>VLOOKUP($B2058,三大法人買賣超!$A$4:$I$500,9,FALSE)</f>
        <v>#N/A</v>
      </c>
      <c r="K2058" s="37">
        <f>新台幣匯率美元指數!B2059</f>
        <v>0</v>
      </c>
      <c r="L2058" s="38">
        <f>新台幣匯率美元指數!C2059</f>
        <v>0</v>
      </c>
      <c r="M2058" s="39">
        <f>新台幣匯率美元指數!D2059</f>
        <v>0</v>
      </c>
      <c r="N2058" s="27" t="e">
        <f>VLOOKUP($B2058,外資期貨未平倉口數!$A$4:$M$499,4,FALSE)</f>
        <v>#N/A</v>
      </c>
      <c r="O2058" s="27" t="e">
        <f>VLOOKUP($B2058,外資期貨未平倉口數!$A$4:$M$499,9,FALSE)</f>
        <v>#N/A</v>
      </c>
      <c r="P2058" s="27" t="e">
        <f>VLOOKUP($B2058,外資期貨未平倉口數!$A$4:$M$499,10,FALSE)</f>
        <v>#N/A</v>
      </c>
      <c r="Q2058" s="27" t="e">
        <f>VLOOKUP($B2058,外資期貨未平倉口數!$A$4:$M$499,11,FALSE)</f>
        <v>#N/A</v>
      </c>
      <c r="R2058" s="64" t="e">
        <f>VLOOKUP($B2058,選擇權未平倉餘額!$A$4:$I$500,6,FALSE)</f>
        <v>#N/A</v>
      </c>
      <c r="S2058" s="64" t="e">
        <f>VLOOKUP($B2058,選擇權未平倉餘額!$A$4:$I$500,7,FALSE)</f>
        <v>#N/A</v>
      </c>
      <c r="T2058" s="64" t="e">
        <f>VLOOKUP($B2058,選擇權未平倉餘額!$A$4:$I$500,8,FALSE)</f>
        <v>#N/A</v>
      </c>
      <c r="U2058" s="64" t="e">
        <f>VLOOKUP($B2058,選擇權未平倉餘額!$A$4:$I$500,9,FALSE)</f>
        <v>#N/A</v>
      </c>
      <c r="V2058" s="39" t="e">
        <f>VLOOKUP($B2058,臺指選擇權P_C_Ratios!$A$4:$C$500,3,FALSE)</f>
        <v>#N/A</v>
      </c>
      <c r="W2058" s="41" t="e">
        <f>VLOOKUP($B2058,散戶多空比!$A$6:$L$500,12,FALSE)</f>
        <v>#N/A</v>
      </c>
      <c r="X2058" s="40" t="e">
        <f>VLOOKUP($B2058,期貨大額交易人未沖銷部位!$A$4:$O$499,4,FALSE)</f>
        <v>#N/A</v>
      </c>
      <c r="Y2058" s="40" t="e">
        <f>VLOOKUP($B2058,期貨大額交易人未沖銷部位!$A$4:$O$499,7,FALSE)</f>
        <v>#N/A</v>
      </c>
      <c r="Z2058" s="40" t="e">
        <f>VLOOKUP($B2058,期貨大額交易人未沖銷部位!$A$4:$O$499,10,FALSE)</f>
        <v>#N/A</v>
      </c>
      <c r="AA2058" s="40" t="e">
        <f>VLOOKUP($B2058,期貨大額交易人未沖銷部位!$A$4:$O$499,13,FALSE)</f>
        <v>#N/A</v>
      </c>
      <c r="AB2058" s="40" t="e">
        <f>VLOOKUP($B2058,期貨大額交易人未沖銷部位!$A$4:$O$499,14,FALSE)</f>
        <v>#N/A</v>
      </c>
      <c r="AC2058" s="40" t="e">
        <f>VLOOKUP($B2058,期貨大額交易人未沖銷部位!$A$4:$O$499,15,FALSE)</f>
        <v>#N/A</v>
      </c>
      <c r="AD2058" s="33" t="e">
        <f>VLOOKUP($B2058,三大美股走勢!$A$4:$J$495,4,FALSE)</f>
        <v>#N/A</v>
      </c>
      <c r="AE2058" s="33" t="e">
        <f>VLOOKUP($B2058,三大美股走勢!$A$4:$J$495,7,FALSE)</f>
        <v>#N/A</v>
      </c>
      <c r="AF2058" s="33" t="e">
        <f>VLOOKUP($B2058,三大美股走勢!$A$4:$J$495,10,FALSE)</f>
        <v>#N/A</v>
      </c>
    </row>
    <row r="2059" spans="2:32">
      <c r="B2059" s="32">
        <v>44838</v>
      </c>
      <c r="C2059" s="33" t="e">
        <f>VLOOKUP($B2059,大盤與近月台指!$A$4:$I$499,2,FALSE)</f>
        <v>#N/A</v>
      </c>
      <c r="D2059" s="34" t="e">
        <f>VLOOKUP($B2059,大盤與近月台指!$A$4:$I$499,3,FALSE)</f>
        <v>#N/A</v>
      </c>
      <c r="E2059" s="35" t="e">
        <f>VLOOKUP($B2059,大盤與近月台指!$A$4:$I$499,4,FALSE)</f>
        <v>#N/A</v>
      </c>
      <c r="F2059" s="33" t="e">
        <f>VLOOKUP($B2059,大盤與近月台指!$A$4:$I$499,5,FALSE)</f>
        <v>#N/A</v>
      </c>
      <c r="G2059" s="49" t="e">
        <f>VLOOKUP($B2059,三大法人買賣超!$A$4:$I$500,3,FALSE)</f>
        <v>#N/A</v>
      </c>
      <c r="H2059" s="34" t="e">
        <f>VLOOKUP($B2059,三大法人買賣超!$A$4:$I$500,5,FALSE)</f>
        <v>#N/A</v>
      </c>
      <c r="I2059" s="27" t="e">
        <f>VLOOKUP($B2059,三大法人買賣超!$A$4:$I$500,7,FALSE)</f>
        <v>#N/A</v>
      </c>
      <c r="J2059" s="27" t="e">
        <f>VLOOKUP($B2059,三大法人買賣超!$A$4:$I$500,9,FALSE)</f>
        <v>#N/A</v>
      </c>
      <c r="K2059" s="37">
        <f>新台幣匯率美元指數!B2060</f>
        <v>0</v>
      </c>
      <c r="L2059" s="38">
        <f>新台幣匯率美元指數!C2060</f>
        <v>0</v>
      </c>
      <c r="M2059" s="39">
        <f>新台幣匯率美元指數!D2060</f>
        <v>0</v>
      </c>
      <c r="N2059" s="27" t="e">
        <f>VLOOKUP($B2059,外資期貨未平倉口數!$A$4:$M$499,4,FALSE)</f>
        <v>#N/A</v>
      </c>
      <c r="O2059" s="27" t="e">
        <f>VLOOKUP($B2059,外資期貨未平倉口數!$A$4:$M$499,9,FALSE)</f>
        <v>#N/A</v>
      </c>
      <c r="P2059" s="27" t="e">
        <f>VLOOKUP($B2059,外資期貨未平倉口數!$A$4:$M$499,10,FALSE)</f>
        <v>#N/A</v>
      </c>
      <c r="Q2059" s="27" t="e">
        <f>VLOOKUP($B2059,外資期貨未平倉口數!$A$4:$M$499,11,FALSE)</f>
        <v>#N/A</v>
      </c>
      <c r="R2059" s="64" t="e">
        <f>VLOOKUP($B2059,選擇權未平倉餘額!$A$4:$I$500,6,FALSE)</f>
        <v>#N/A</v>
      </c>
      <c r="S2059" s="64" t="e">
        <f>VLOOKUP($B2059,選擇權未平倉餘額!$A$4:$I$500,7,FALSE)</f>
        <v>#N/A</v>
      </c>
      <c r="T2059" s="64" t="e">
        <f>VLOOKUP($B2059,選擇權未平倉餘額!$A$4:$I$500,8,FALSE)</f>
        <v>#N/A</v>
      </c>
      <c r="U2059" s="64" t="e">
        <f>VLOOKUP($B2059,選擇權未平倉餘額!$A$4:$I$500,9,FALSE)</f>
        <v>#N/A</v>
      </c>
      <c r="V2059" s="39" t="e">
        <f>VLOOKUP($B2059,臺指選擇權P_C_Ratios!$A$4:$C$500,3,FALSE)</f>
        <v>#N/A</v>
      </c>
      <c r="W2059" s="41" t="e">
        <f>VLOOKUP($B2059,散戶多空比!$A$6:$L$500,12,FALSE)</f>
        <v>#N/A</v>
      </c>
      <c r="X2059" s="40" t="e">
        <f>VLOOKUP($B2059,期貨大額交易人未沖銷部位!$A$4:$O$499,4,FALSE)</f>
        <v>#N/A</v>
      </c>
      <c r="Y2059" s="40" t="e">
        <f>VLOOKUP($B2059,期貨大額交易人未沖銷部位!$A$4:$O$499,7,FALSE)</f>
        <v>#N/A</v>
      </c>
      <c r="Z2059" s="40" t="e">
        <f>VLOOKUP($B2059,期貨大額交易人未沖銷部位!$A$4:$O$499,10,FALSE)</f>
        <v>#N/A</v>
      </c>
      <c r="AA2059" s="40" t="e">
        <f>VLOOKUP($B2059,期貨大額交易人未沖銷部位!$A$4:$O$499,13,FALSE)</f>
        <v>#N/A</v>
      </c>
      <c r="AB2059" s="40" t="e">
        <f>VLOOKUP($B2059,期貨大額交易人未沖銷部位!$A$4:$O$499,14,FALSE)</f>
        <v>#N/A</v>
      </c>
      <c r="AC2059" s="40" t="e">
        <f>VLOOKUP($B2059,期貨大額交易人未沖銷部位!$A$4:$O$499,15,FALSE)</f>
        <v>#N/A</v>
      </c>
      <c r="AD2059" s="33" t="e">
        <f>VLOOKUP($B2059,三大美股走勢!$A$4:$J$495,4,FALSE)</f>
        <v>#N/A</v>
      </c>
      <c r="AE2059" s="33" t="e">
        <f>VLOOKUP($B2059,三大美股走勢!$A$4:$J$495,7,FALSE)</f>
        <v>#N/A</v>
      </c>
      <c r="AF2059" s="33" t="e">
        <f>VLOOKUP($B2059,三大美股走勢!$A$4:$J$495,10,FALSE)</f>
        <v>#N/A</v>
      </c>
    </row>
    <row r="2060" spans="2:32">
      <c r="B2060" s="32">
        <v>44839</v>
      </c>
      <c r="C2060" s="33" t="e">
        <f>VLOOKUP($B2060,大盤與近月台指!$A$4:$I$499,2,FALSE)</f>
        <v>#N/A</v>
      </c>
      <c r="D2060" s="34" t="e">
        <f>VLOOKUP($B2060,大盤與近月台指!$A$4:$I$499,3,FALSE)</f>
        <v>#N/A</v>
      </c>
      <c r="E2060" s="35" t="e">
        <f>VLOOKUP($B2060,大盤與近月台指!$A$4:$I$499,4,FALSE)</f>
        <v>#N/A</v>
      </c>
      <c r="F2060" s="33" t="e">
        <f>VLOOKUP($B2060,大盤與近月台指!$A$4:$I$499,5,FALSE)</f>
        <v>#N/A</v>
      </c>
      <c r="G2060" s="49" t="e">
        <f>VLOOKUP($B2060,三大法人買賣超!$A$4:$I$500,3,FALSE)</f>
        <v>#N/A</v>
      </c>
      <c r="H2060" s="34" t="e">
        <f>VLOOKUP($B2060,三大法人買賣超!$A$4:$I$500,5,FALSE)</f>
        <v>#N/A</v>
      </c>
      <c r="I2060" s="27" t="e">
        <f>VLOOKUP($B2060,三大法人買賣超!$A$4:$I$500,7,FALSE)</f>
        <v>#N/A</v>
      </c>
      <c r="J2060" s="27" t="e">
        <f>VLOOKUP($B2060,三大法人買賣超!$A$4:$I$500,9,FALSE)</f>
        <v>#N/A</v>
      </c>
      <c r="K2060" s="37">
        <f>新台幣匯率美元指數!B2061</f>
        <v>0</v>
      </c>
      <c r="L2060" s="38">
        <f>新台幣匯率美元指數!C2061</f>
        <v>0</v>
      </c>
      <c r="M2060" s="39">
        <f>新台幣匯率美元指數!D2061</f>
        <v>0</v>
      </c>
      <c r="N2060" s="27" t="e">
        <f>VLOOKUP($B2060,外資期貨未平倉口數!$A$4:$M$499,4,FALSE)</f>
        <v>#N/A</v>
      </c>
      <c r="O2060" s="27" t="e">
        <f>VLOOKUP($B2060,外資期貨未平倉口數!$A$4:$M$499,9,FALSE)</f>
        <v>#N/A</v>
      </c>
      <c r="P2060" s="27" t="e">
        <f>VLOOKUP($B2060,外資期貨未平倉口數!$A$4:$M$499,10,FALSE)</f>
        <v>#N/A</v>
      </c>
      <c r="Q2060" s="27" t="e">
        <f>VLOOKUP($B2060,外資期貨未平倉口數!$A$4:$M$499,11,FALSE)</f>
        <v>#N/A</v>
      </c>
      <c r="R2060" s="64" t="e">
        <f>VLOOKUP($B2060,選擇權未平倉餘額!$A$4:$I$500,6,FALSE)</f>
        <v>#N/A</v>
      </c>
      <c r="S2060" s="64" t="e">
        <f>VLOOKUP($B2060,選擇權未平倉餘額!$A$4:$I$500,7,FALSE)</f>
        <v>#N/A</v>
      </c>
      <c r="T2060" s="64" t="e">
        <f>VLOOKUP($B2060,選擇權未平倉餘額!$A$4:$I$500,8,FALSE)</f>
        <v>#N/A</v>
      </c>
      <c r="U2060" s="64" t="e">
        <f>VLOOKUP($B2060,選擇權未平倉餘額!$A$4:$I$500,9,FALSE)</f>
        <v>#N/A</v>
      </c>
      <c r="V2060" s="39" t="e">
        <f>VLOOKUP($B2060,臺指選擇權P_C_Ratios!$A$4:$C$500,3,FALSE)</f>
        <v>#N/A</v>
      </c>
      <c r="W2060" s="41" t="e">
        <f>VLOOKUP($B2060,散戶多空比!$A$6:$L$500,12,FALSE)</f>
        <v>#N/A</v>
      </c>
      <c r="X2060" s="40" t="e">
        <f>VLOOKUP($B2060,期貨大額交易人未沖銷部位!$A$4:$O$499,4,FALSE)</f>
        <v>#N/A</v>
      </c>
      <c r="Y2060" s="40" t="e">
        <f>VLOOKUP($B2060,期貨大額交易人未沖銷部位!$A$4:$O$499,7,FALSE)</f>
        <v>#N/A</v>
      </c>
      <c r="Z2060" s="40" t="e">
        <f>VLOOKUP($B2060,期貨大額交易人未沖銷部位!$A$4:$O$499,10,FALSE)</f>
        <v>#N/A</v>
      </c>
      <c r="AA2060" s="40" t="e">
        <f>VLOOKUP($B2060,期貨大額交易人未沖銷部位!$A$4:$O$499,13,FALSE)</f>
        <v>#N/A</v>
      </c>
      <c r="AB2060" s="40" t="e">
        <f>VLOOKUP($B2060,期貨大額交易人未沖銷部位!$A$4:$O$499,14,FALSE)</f>
        <v>#N/A</v>
      </c>
      <c r="AC2060" s="40" t="e">
        <f>VLOOKUP($B2060,期貨大額交易人未沖銷部位!$A$4:$O$499,15,FALSE)</f>
        <v>#N/A</v>
      </c>
      <c r="AD2060" s="33" t="e">
        <f>VLOOKUP($B2060,三大美股走勢!$A$4:$J$495,4,FALSE)</f>
        <v>#N/A</v>
      </c>
      <c r="AE2060" s="33" t="e">
        <f>VLOOKUP($B2060,三大美股走勢!$A$4:$J$495,7,FALSE)</f>
        <v>#N/A</v>
      </c>
      <c r="AF2060" s="33" t="e">
        <f>VLOOKUP($B2060,三大美股走勢!$A$4:$J$495,10,FALSE)</f>
        <v>#N/A</v>
      </c>
    </row>
    <row r="2061" spans="2:32">
      <c r="B2061" s="32">
        <v>44840</v>
      </c>
      <c r="C2061" s="33" t="e">
        <f>VLOOKUP($B2061,大盤與近月台指!$A$4:$I$499,2,FALSE)</f>
        <v>#N/A</v>
      </c>
      <c r="D2061" s="34" t="e">
        <f>VLOOKUP($B2061,大盤與近月台指!$A$4:$I$499,3,FALSE)</f>
        <v>#N/A</v>
      </c>
      <c r="E2061" s="35" t="e">
        <f>VLOOKUP($B2061,大盤與近月台指!$A$4:$I$499,4,FALSE)</f>
        <v>#N/A</v>
      </c>
      <c r="F2061" s="33" t="e">
        <f>VLOOKUP($B2061,大盤與近月台指!$A$4:$I$499,5,FALSE)</f>
        <v>#N/A</v>
      </c>
      <c r="G2061" s="49" t="e">
        <f>VLOOKUP($B2061,三大法人買賣超!$A$4:$I$500,3,FALSE)</f>
        <v>#N/A</v>
      </c>
      <c r="H2061" s="34" t="e">
        <f>VLOOKUP($B2061,三大法人買賣超!$A$4:$I$500,5,FALSE)</f>
        <v>#N/A</v>
      </c>
      <c r="I2061" s="27" t="e">
        <f>VLOOKUP($B2061,三大法人買賣超!$A$4:$I$500,7,FALSE)</f>
        <v>#N/A</v>
      </c>
      <c r="J2061" s="27" t="e">
        <f>VLOOKUP($B2061,三大法人買賣超!$A$4:$I$500,9,FALSE)</f>
        <v>#N/A</v>
      </c>
      <c r="K2061" s="37">
        <f>新台幣匯率美元指數!B2062</f>
        <v>0</v>
      </c>
      <c r="L2061" s="38">
        <f>新台幣匯率美元指數!C2062</f>
        <v>0</v>
      </c>
      <c r="M2061" s="39">
        <f>新台幣匯率美元指數!D2062</f>
        <v>0</v>
      </c>
      <c r="N2061" s="27" t="e">
        <f>VLOOKUP($B2061,外資期貨未平倉口數!$A$4:$M$499,4,FALSE)</f>
        <v>#N/A</v>
      </c>
      <c r="O2061" s="27" t="e">
        <f>VLOOKUP($B2061,外資期貨未平倉口數!$A$4:$M$499,9,FALSE)</f>
        <v>#N/A</v>
      </c>
      <c r="P2061" s="27" t="e">
        <f>VLOOKUP($B2061,外資期貨未平倉口數!$A$4:$M$499,10,FALSE)</f>
        <v>#N/A</v>
      </c>
      <c r="Q2061" s="27" t="e">
        <f>VLOOKUP($B2061,外資期貨未平倉口數!$A$4:$M$499,11,FALSE)</f>
        <v>#N/A</v>
      </c>
      <c r="R2061" s="64" t="e">
        <f>VLOOKUP($B2061,選擇權未平倉餘額!$A$4:$I$500,6,FALSE)</f>
        <v>#N/A</v>
      </c>
      <c r="S2061" s="64" t="e">
        <f>VLOOKUP($B2061,選擇權未平倉餘額!$A$4:$I$500,7,FALSE)</f>
        <v>#N/A</v>
      </c>
      <c r="T2061" s="64" t="e">
        <f>VLOOKUP($B2061,選擇權未平倉餘額!$A$4:$I$500,8,FALSE)</f>
        <v>#N/A</v>
      </c>
      <c r="U2061" s="64" t="e">
        <f>VLOOKUP($B2061,選擇權未平倉餘額!$A$4:$I$500,9,FALSE)</f>
        <v>#N/A</v>
      </c>
      <c r="V2061" s="39" t="e">
        <f>VLOOKUP($B2061,臺指選擇權P_C_Ratios!$A$4:$C$500,3,FALSE)</f>
        <v>#N/A</v>
      </c>
      <c r="W2061" s="41" t="e">
        <f>VLOOKUP($B2061,散戶多空比!$A$6:$L$500,12,FALSE)</f>
        <v>#N/A</v>
      </c>
      <c r="X2061" s="40" t="e">
        <f>VLOOKUP($B2061,期貨大額交易人未沖銷部位!$A$4:$O$499,4,FALSE)</f>
        <v>#N/A</v>
      </c>
      <c r="Y2061" s="40" t="e">
        <f>VLOOKUP($B2061,期貨大額交易人未沖銷部位!$A$4:$O$499,7,FALSE)</f>
        <v>#N/A</v>
      </c>
      <c r="Z2061" s="40" t="e">
        <f>VLOOKUP($B2061,期貨大額交易人未沖銷部位!$A$4:$O$499,10,FALSE)</f>
        <v>#N/A</v>
      </c>
      <c r="AA2061" s="40" t="e">
        <f>VLOOKUP($B2061,期貨大額交易人未沖銷部位!$A$4:$O$499,13,FALSE)</f>
        <v>#N/A</v>
      </c>
      <c r="AB2061" s="40" t="e">
        <f>VLOOKUP($B2061,期貨大額交易人未沖銷部位!$A$4:$O$499,14,FALSE)</f>
        <v>#N/A</v>
      </c>
      <c r="AC2061" s="40" t="e">
        <f>VLOOKUP($B2061,期貨大額交易人未沖銷部位!$A$4:$O$499,15,FALSE)</f>
        <v>#N/A</v>
      </c>
      <c r="AD2061" s="33" t="e">
        <f>VLOOKUP($B2061,三大美股走勢!$A$4:$J$495,4,FALSE)</f>
        <v>#N/A</v>
      </c>
      <c r="AE2061" s="33" t="e">
        <f>VLOOKUP($B2061,三大美股走勢!$A$4:$J$495,7,FALSE)</f>
        <v>#N/A</v>
      </c>
      <c r="AF2061" s="33" t="e">
        <f>VLOOKUP($B2061,三大美股走勢!$A$4:$J$495,10,FALSE)</f>
        <v>#N/A</v>
      </c>
    </row>
    <row r="2062" spans="2:32">
      <c r="B2062" s="32">
        <v>44841</v>
      </c>
      <c r="C2062" s="33" t="e">
        <f>VLOOKUP($B2062,大盤與近月台指!$A$4:$I$499,2,FALSE)</f>
        <v>#N/A</v>
      </c>
      <c r="D2062" s="34" t="e">
        <f>VLOOKUP($B2062,大盤與近月台指!$A$4:$I$499,3,FALSE)</f>
        <v>#N/A</v>
      </c>
      <c r="E2062" s="35" t="e">
        <f>VLOOKUP($B2062,大盤與近月台指!$A$4:$I$499,4,FALSE)</f>
        <v>#N/A</v>
      </c>
      <c r="F2062" s="33" t="e">
        <f>VLOOKUP($B2062,大盤與近月台指!$A$4:$I$499,5,FALSE)</f>
        <v>#N/A</v>
      </c>
      <c r="G2062" s="49" t="e">
        <f>VLOOKUP($B2062,三大法人買賣超!$A$4:$I$500,3,FALSE)</f>
        <v>#N/A</v>
      </c>
      <c r="H2062" s="34" t="e">
        <f>VLOOKUP($B2062,三大法人買賣超!$A$4:$I$500,5,FALSE)</f>
        <v>#N/A</v>
      </c>
      <c r="I2062" s="27" t="e">
        <f>VLOOKUP($B2062,三大法人買賣超!$A$4:$I$500,7,FALSE)</f>
        <v>#N/A</v>
      </c>
      <c r="J2062" s="27" t="e">
        <f>VLOOKUP($B2062,三大法人買賣超!$A$4:$I$500,9,FALSE)</f>
        <v>#N/A</v>
      </c>
      <c r="K2062" s="37">
        <f>新台幣匯率美元指數!B2063</f>
        <v>0</v>
      </c>
      <c r="L2062" s="38">
        <f>新台幣匯率美元指數!C2063</f>
        <v>0</v>
      </c>
      <c r="M2062" s="39">
        <f>新台幣匯率美元指數!D2063</f>
        <v>0</v>
      </c>
      <c r="N2062" s="27" t="e">
        <f>VLOOKUP($B2062,外資期貨未平倉口數!$A$4:$M$499,4,FALSE)</f>
        <v>#N/A</v>
      </c>
      <c r="O2062" s="27" t="e">
        <f>VLOOKUP($B2062,外資期貨未平倉口數!$A$4:$M$499,9,FALSE)</f>
        <v>#N/A</v>
      </c>
      <c r="P2062" s="27" t="e">
        <f>VLOOKUP($B2062,外資期貨未平倉口數!$A$4:$M$499,10,FALSE)</f>
        <v>#N/A</v>
      </c>
      <c r="Q2062" s="27" t="e">
        <f>VLOOKUP($B2062,外資期貨未平倉口數!$A$4:$M$499,11,FALSE)</f>
        <v>#N/A</v>
      </c>
      <c r="R2062" s="64" t="e">
        <f>VLOOKUP($B2062,選擇權未平倉餘額!$A$4:$I$500,6,FALSE)</f>
        <v>#N/A</v>
      </c>
      <c r="S2062" s="64" t="e">
        <f>VLOOKUP($B2062,選擇權未平倉餘額!$A$4:$I$500,7,FALSE)</f>
        <v>#N/A</v>
      </c>
      <c r="T2062" s="64" t="e">
        <f>VLOOKUP($B2062,選擇權未平倉餘額!$A$4:$I$500,8,FALSE)</f>
        <v>#N/A</v>
      </c>
      <c r="U2062" s="64" t="e">
        <f>VLOOKUP($B2062,選擇權未平倉餘額!$A$4:$I$500,9,FALSE)</f>
        <v>#N/A</v>
      </c>
      <c r="V2062" s="39" t="e">
        <f>VLOOKUP($B2062,臺指選擇權P_C_Ratios!$A$4:$C$500,3,FALSE)</f>
        <v>#N/A</v>
      </c>
      <c r="W2062" s="41" t="e">
        <f>VLOOKUP($B2062,散戶多空比!$A$6:$L$500,12,FALSE)</f>
        <v>#N/A</v>
      </c>
      <c r="X2062" s="40" t="e">
        <f>VLOOKUP($B2062,期貨大額交易人未沖銷部位!$A$4:$O$499,4,FALSE)</f>
        <v>#N/A</v>
      </c>
      <c r="Y2062" s="40" t="e">
        <f>VLOOKUP($B2062,期貨大額交易人未沖銷部位!$A$4:$O$499,7,FALSE)</f>
        <v>#N/A</v>
      </c>
      <c r="Z2062" s="40" t="e">
        <f>VLOOKUP($B2062,期貨大額交易人未沖銷部位!$A$4:$O$499,10,FALSE)</f>
        <v>#N/A</v>
      </c>
      <c r="AA2062" s="40" t="e">
        <f>VLOOKUP($B2062,期貨大額交易人未沖銷部位!$A$4:$O$499,13,FALSE)</f>
        <v>#N/A</v>
      </c>
      <c r="AB2062" s="40" t="e">
        <f>VLOOKUP($B2062,期貨大額交易人未沖銷部位!$A$4:$O$499,14,FALSE)</f>
        <v>#N/A</v>
      </c>
      <c r="AC2062" s="40" t="e">
        <f>VLOOKUP($B2062,期貨大額交易人未沖銷部位!$A$4:$O$499,15,FALSE)</f>
        <v>#N/A</v>
      </c>
      <c r="AD2062" s="33" t="e">
        <f>VLOOKUP($B2062,三大美股走勢!$A$4:$J$495,4,FALSE)</f>
        <v>#N/A</v>
      </c>
      <c r="AE2062" s="33" t="e">
        <f>VLOOKUP($B2062,三大美股走勢!$A$4:$J$495,7,FALSE)</f>
        <v>#N/A</v>
      </c>
      <c r="AF2062" s="33" t="e">
        <f>VLOOKUP($B2062,三大美股走勢!$A$4:$J$495,10,FALSE)</f>
        <v>#N/A</v>
      </c>
    </row>
    <row r="2063" spans="2:32">
      <c r="B2063" s="32">
        <v>44842</v>
      </c>
      <c r="C2063" s="33" t="e">
        <f>VLOOKUP($B2063,大盤與近月台指!$A$4:$I$499,2,FALSE)</f>
        <v>#N/A</v>
      </c>
      <c r="D2063" s="34" t="e">
        <f>VLOOKUP($B2063,大盤與近月台指!$A$4:$I$499,3,FALSE)</f>
        <v>#N/A</v>
      </c>
      <c r="E2063" s="35" t="e">
        <f>VLOOKUP($B2063,大盤與近月台指!$A$4:$I$499,4,FALSE)</f>
        <v>#N/A</v>
      </c>
      <c r="F2063" s="33" t="e">
        <f>VLOOKUP($B2063,大盤與近月台指!$A$4:$I$499,5,FALSE)</f>
        <v>#N/A</v>
      </c>
      <c r="G2063" s="49" t="e">
        <f>VLOOKUP($B2063,三大法人買賣超!$A$4:$I$500,3,FALSE)</f>
        <v>#N/A</v>
      </c>
      <c r="H2063" s="34" t="e">
        <f>VLOOKUP($B2063,三大法人買賣超!$A$4:$I$500,5,FALSE)</f>
        <v>#N/A</v>
      </c>
      <c r="I2063" s="27" t="e">
        <f>VLOOKUP($B2063,三大法人買賣超!$A$4:$I$500,7,FALSE)</f>
        <v>#N/A</v>
      </c>
      <c r="J2063" s="27" t="e">
        <f>VLOOKUP($B2063,三大法人買賣超!$A$4:$I$500,9,FALSE)</f>
        <v>#N/A</v>
      </c>
      <c r="K2063" s="37">
        <f>新台幣匯率美元指數!B2064</f>
        <v>0</v>
      </c>
      <c r="L2063" s="38">
        <f>新台幣匯率美元指數!C2064</f>
        <v>0</v>
      </c>
      <c r="M2063" s="39">
        <f>新台幣匯率美元指數!D2064</f>
        <v>0</v>
      </c>
      <c r="N2063" s="27" t="e">
        <f>VLOOKUP($B2063,外資期貨未平倉口數!$A$4:$M$499,4,FALSE)</f>
        <v>#N/A</v>
      </c>
      <c r="O2063" s="27" t="e">
        <f>VLOOKUP($B2063,外資期貨未平倉口數!$A$4:$M$499,9,FALSE)</f>
        <v>#N/A</v>
      </c>
      <c r="P2063" s="27" t="e">
        <f>VLOOKUP($B2063,外資期貨未平倉口數!$A$4:$M$499,10,FALSE)</f>
        <v>#N/A</v>
      </c>
      <c r="Q2063" s="27" t="e">
        <f>VLOOKUP($B2063,外資期貨未平倉口數!$A$4:$M$499,11,FALSE)</f>
        <v>#N/A</v>
      </c>
      <c r="R2063" s="64" t="e">
        <f>VLOOKUP($B2063,選擇權未平倉餘額!$A$4:$I$500,6,FALSE)</f>
        <v>#N/A</v>
      </c>
      <c r="S2063" s="64" t="e">
        <f>VLOOKUP($B2063,選擇權未平倉餘額!$A$4:$I$500,7,FALSE)</f>
        <v>#N/A</v>
      </c>
      <c r="T2063" s="64" t="e">
        <f>VLOOKUP($B2063,選擇權未平倉餘額!$A$4:$I$500,8,FALSE)</f>
        <v>#N/A</v>
      </c>
      <c r="U2063" s="64" t="e">
        <f>VLOOKUP($B2063,選擇權未平倉餘額!$A$4:$I$500,9,FALSE)</f>
        <v>#N/A</v>
      </c>
      <c r="V2063" s="39" t="e">
        <f>VLOOKUP($B2063,臺指選擇權P_C_Ratios!$A$4:$C$500,3,FALSE)</f>
        <v>#N/A</v>
      </c>
      <c r="W2063" s="41" t="e">
        <f>VLOOKUP($B2063,散戶多空比!$A$6:$L$500,12,FALSE)</f>
        <v>#N/A</v>
      </c>
      <c r="X2063" s="40" t="e">
        <f>VLOOKUP($B2063,期貨大額交易人未沖銷部位!$A$4:$O$499,4,FALSE)</f>
        <v>#N/A</v>
      </c>
      <c r="Y2063" s="40" t="e">
        <f>VLOOKUP($B2063,期貨大額交易人未沖銷部位!$A$4:$O$499,7,FALSE)</f>
        <v>#N/A</v>
      </c>
      <c r="Z2063" s="40" t="e">
        <f>VLOOKUP($B2063,期貨大額交易人未沖銷部位!$A$4:$O$499,10,FALSE)</f>
        <v>#N/A</v>
      </c>
      <c r="AA2063" s="40" t="e">
        <f>VLOOKUP($B2063,期貨大額交易人未沖銷部位!$A$4:$O$499,13,FALSE)</f>
        <v>#N/A</v>
      </c>
      <c r="AB2063" s="40" t="e">
        <f>VLOOKUP($B2063,期貨大額交易人未沖銷部位!$A$4:$O$499,14,FALSE)</f>
        <v>#N/A</v>
      </c>
      <c r="AC2063" s="40" t="e">
        <f>VLOOKUP($B2063,期貨大額交易人未沖銷部位!$A$4:$O$499,15,FALSE)</f>
        <v>#N/A</v>
      </c>
      <c r="AD2063" s="33" t="e">
        <f>VLOOKUP($B2063,三大美股走勢!$A$4:$J$495,4,FALSE)</f>
        <v>#N/A</v>
      </c>
      <c r="AE2063" s="33" t="e">
        <f>VLOOKUP($B2063,三大美股走勢!$A$4:$J$495,7,FALSE)</f>
        <v>#N/A</v>
      </c>
      <c r="AF2063" s="33" t="e">
        <f>VLOOKUP($B2063,三大美股走勢!$A$4:$J$495,10,FALSE)</f>
        <v>#N/A</v>
      </c>
    </row>
    <row r="2064" spans="2:32">
      <c r="B2064" s="32">
        <v>44843</v>
      </c>
      <c r="C2064" s="33" t="e">
        <f>VLOOKUP($B2064,大盤與近月台指!$A$4:$I$499,2,FALSE)</f>
        <v>#N/A</v>
      </c>
      <c r="D2064" s="34" t="e">
        <f>VLOOKUP($B2064,大盤與近月台指!$A$4:$I$499,3,FALSE)</f>
        <v>#N/A</v>
      </c>
      <c r="E2064" s="35" t="e">
        <f>VLOOKUP($B2064,大盤與近月台指!$A$4:$I$499,4,FALSE)</f>
        <v>#N/A</v>
      </c>
      <c r="F2064" s="33" t="e">
        <f>VLOOKUP($B2064,大盤與近月台指!$A$4:$I$499,5,FALSE)</f>
        <v>#N/A</v>
      </c>
      <c r="G2064" s="49" t="e">
        <f>VLOOKUP($B2064,三大法人買賣超!$A$4:$I$500,3,FALSE)</f>
        <v>#N/A</v>
      </c>
      <c r="H2064" s="34" t="e">
        <f>VLOOKUP($B2064,三大法人買賣超!$A$4:$I$500,5,FALSE)</f>
        <v>#N/A</v>
      </c>
      <c r="I2064" s="27" t="e">
        <f>VLOOKUP($B2064,三大法人買賣超!$A$4:$I$500,7,FALSE)</f>
        <v>#N/A</v>
      </c>
      <c r="J2064" s="27" t="e">
        <f>VLOOKUP($B2064,三大法人買賣超!$A$4:$I$500,9,FALSE)</f>
        <v>#N/A</v>
      </c>
      <c r="K2064" s="37">
        <f>新台幣匯率美元指數!B2065</f>
        <v>0</v>
      </c>
      <c r="L2064" s="38">
        <f>新台幣匯率美元指數!C2065</f>
        <v>0</v>
      </c>
      <c r="M2064" s="39">
        <f>新台幣匯率美元指數!D2065</f>
        <v>0</v>
      </c>
      <c r="N2064" s="27" t="e">
        <f>VLOOKUP($B2064,外資期貨未平倉口數!$A$4:$M$499,4,FALSE)</f>
        <v>#N/A</v>
      </c>
      <c r="O2064" s="27" t="e">
        <f>VLOOKUP($B2064,外資期貨未平倉口數!$A$4:$M$499,9,FALSE)</f>
        <v>#N/A</v>
      </c>
      <c r="P2064" s="27" t="e">
        <f>VLOOKUP($B2064,外資期貨未平倉口數!$A$4:$M$499,10,FALSE)</f>
        <v>#N/A</v>
      </c>
      <c r="Q2064" s="27" t="e">
        <f>VLOOKUP($B2064,外資期貨未平倉口數!$A$4:$M$499,11,FALSE)</f>
        <v>#N/A</v>
      </c>
      <c r="R2064" s="64" t="e">
        <f>VLOOKUP($B2064,選擇權未平倉餘額!$A$4:$I$500,6,FALSE)</f>
        <v>#N/A</v>
      </c>
      <c r="S2064" s="64" t="e">
        <f>VLOOKUP($B2064,選擇權未平倉餘額!$A$4:$I$500,7,FALSE)</f>
        <v>#N/A</v>
      </c>
      <c r="T2064" s="64" t="e">
        <f>VLOOKUP($B2064,選擇權未平倉餘額!$A$4:$I$500,8,FALSE)</f>
        <v>#N/A</v>
      </c>
      <c r="U2064" s="64" t="e">
        <f>VLOOKUP($B2064,選擇權未平倉餘額!$A$4:$I$500,9,FALSE)</f>
        <v>#N/A</v>
      </c>
      <c r="V2064" s="39" t="e">
        <f>VLOOKUP($B2064,臺指選擇權P_C_Ratios!$A$4:$C$500,3,FALSE)</f>
        <v>#N/A</v>
      </c>
      <c r="W2064" s="41" t="e">
        <f>VLOOKUP($B2064,散戶多空比!$A$6:$L$500,12,FALSE)</f>
        <v>#N/A</v>
      </c>
      <c r="X2064" s="40" t="e">
        <f>VLOOKUP($B2064,期貨大額交易人未沖銷部位!$A$4:$O$499,4,FALSE)</f>
        <v>#N/A</v>
      </c>
      <c r="Y2064" s="40" t="e">
        <f>VLOOKUP($B2064,期貨大額交易人未沖銷部位!$A$4:$O$499,7,FALSE)</f>
        <v>#N/A</v>
      </c>
      <c r="Z2064" s="40" t="e">
        <f>VLOOKUP($B2064,期貨大額交易人未沖銷部位!$A$4:$O$499,10,FALSE)</f>
        <v>#N/A</v>
      </c>
      <c r="AA2064" s="40" t="e">
        <f>VLOOKUP($B2064,期貨大額交易人未沖銷部位!$A$4:$O$499,13,FALSE)</f>
        <v>#N/A</v>
      </c>
      <c r="AB2064" s="40" t="e">
        <f>VLOOKUP($B2064,期貨大額交易人未沖銷部位!$A$4:$O$499,14,FALSE)</f>
        <v>#N/A</v>
      </c>
      <c r="AC2064" s="40" t="e">
        <f>VLOOKUP($B2064,期貨大額交易人未沖銷部位!$A$4:$O$499,15,FALSE)</f>
        <v>#N/A</v>
      </c>
      <c r="AD2064" s="33" t="e">
        <f>VLOOKUP($B2064,三大美股走勢!$A$4:$J$495,4,FALSE)</f>
        <v>#N/A</v>
      </c>
      <c r="AE2064" s="33" t="e">
        <f>VLOOKUP($B2064,三大美股走勢!$A$4:$J$495,7,FALSE)</f>
        <v>#N/A</v>
      </c>
      <c r="AF2064" s="33" t="e">
        <f>VLOOKUP($B2064,三大美股走勢!$A$4:$J$495,10,FALSE)</f>
        <v>#N/A</v>
      </c>
    </row>
    <row r="2065" spans="2:32">
      <c r="B2065" s="32">
        <v>44844</v>
      </c>
      <c r="C2065" s="33" t="e">
        <f>VLOOKUP($B2065,大盤與近月台指!$A$4:$I$499,2,FALSE)</f>
        <v>#N/A</v>
      </c>
      <c r="D2065" s="34" t="e">
        <f>VLOOKUP($B2065,大盤與近月台指!$A$4:$I$499,3,FALSE)</f>
        <v>#N/A</v>
      </c>
      <c r="E2065" s="35" t="e">
        <f>VLOOKUP($B2065,大盤與近月台指!$A$4:$I$499,4,FALSE)</f>
        <v>#N/A</v>
      </c>
      <c r="F2065" s="33" t="e">
        <f>VLOOKUP($B2065,大盤與近月台指!$A$4:$I$499,5,FALSE)</f>
        <v>#N/A</v>
      </c>
      <c r="G2065" s="49" t="e">
        <f>VLOOKUP($B2065,三大法人買賣超!$A$4:$I$500,3,FALSE)</f>
        <v>#N/A</v>
      </c>
      <c r="H2065" s="34" t="e">
        <f>VLOOKUP($B2065,三大法人買賣超!$A$4:$I$500,5,FALSE)</f>
        <v>#N/A</v>
      </c>
      <c r="I2065" s="27" t="e">
        <f>VLOOKUP($B2065,三大法人買賣超!$A$4:$I$500,7,FALSE)</f>
        <v>#N/A</v>
      </c>
      <c r="J2065" s="27" t="e">
        <f>VLOOKUP($B2065,三大法人買賣超!$A$4:$I$500,9,FALSE)</f>
        <v>#N/A</v>
      </c>
      <c r="K2065" s="37">
        <f>新台幣匯率美元指數!B2066</f>
        <v>0</v>
      </c>
      <c r="L2065" s="38">
        <f>新台幣匯率美元指數!C2066</f>
        <v>0</v>
      </c>
      <c r="M2065" s="39">
        <f>新台幣匯率美元指數!D2066</f>
        <v>0</v>
      </c>
      <c r="N2065" s="27" t="e">
        <f>VLOOKUP($B2065,外資期貨未平倉口數!$A$4:$M$499,4,FALSE)</f>
        <v>#N/A</v>
      </c>
      <c r="O2065" s="27" t="e">
        <f>VLOOKUP($B2065,外資期貨未平倉口數!$A$4:$M$499,9,FALSE)</f>
        <v>#N/A</v>
      </c>
      <c r="P2065" s="27" t="e">
        <f>VLOOKUP($B2065,外資期貨未平倉口數!$A$4:$M$499,10,FALSE)</f>
        <v>#N/A</v>
      </c>
      <c r="Q2065" s="27" t="e">
        <f>VLOOKUP($B2065,外資期貨未平倉口數!$A$4:$M$499,11,FALSE)</f>
        <v>#N/A</v>
      </c>
      <c r="R2065" s="64" t="e">
        <f>VLOOKUP($B2065,選擇權未平倉餘額!$A$4:$I$500,6,FALSE)</f>
        <v>#N/A</v>
      </c>
      <c r="S2065" s="64" t="e">
        <f>VLOOKUP($B2065,選擇權未平倉餘額!$A$4:$I$500,7,FALSE)</f>
        <v>#N/A</v>
      </c>
      <c r="T2065" s="64" t="e">
        <f>VLOOKUP($B2065,選擇權未平倉餘額!$A$4:$I$500,8,FALSE)</f>
        <v>#N/A</v>
      </c>
      <c r="U2065" s="64" t="e">
        <f>VLOOKUP($B2065,選擇權未平倉餘額!$A$4:$I$500,9,FALSE)</f>
        <v>#N/A</v>
      </c>
      <c r="V2065" s="39" t="e">
        <f>VLOOKUP($B2065,臺指選擇權P_C_Ratios!$A$4:$C$500,3,FALSE)</f>
        <v>#N/A</v>
      </c>
      <c r="W2065" s="41" t="e">
        <f>VLOOKUP($B2065,散戶多空比!$A$6:$L$500,12,FALSE)</f>
        <v>#N/A</v>
      </c>
      <c r="X2065" s="40" t="e">
        <f>VLOOKUP($B2065,期貨大額交易人未沖銷部位!$A$4:$O$499,4,FALSE)</f>
        <v>#N/A</v>
      </c>
      <c r="Y2065" s="40" t="e">
        <f>VLOOKUP($B2065,期貨大額交易人未沖銷部位!$A$4:$O$499,7,FALSE)</f>
        <v>#N/A</v>
      </c>
      <c r="Z2065" s="40" t="e">
        <f>VLOOKUP($B2065,期貨大額交易人未沖銷部位!$A$4:$O$499,10,FALSE)</f>
        <v>#N/A</v>
      </c>
      <c r="AA2065" s="40" t="e">
        <f>VLOOKUP($B2065,期貨大額交易人未沖銷部位!$A$4:$O$499,13,FALSE)</f>
        <v>#N/A</v>
      </c>
      <c r="AB2065" s="40" t="e">
        <f>VLOOKUP($B2065,期貨大額交易人未沖銷部位!$A$4:$O$499,14,FALSE)</f>
        <v>#N/A</v>
      </c>
      <c r="AC2065" s="40" t="e">
        <f>VLOOKUP($B2065,期貨大額交易人未沖銷部位!$A$4:$O$499,15,FALSE)</f>
        <v>#N/A</v>
      </c>
      <c r="AD2065" s="33" t="e">
        <f>VLOOKUP($B2065,三大美股走勢!$A$4:$J$495,4,FALSE)</f>
        <v>#N/A</v>
      </c>
      <c r="AE2065" s="33" t="e">
        <f>VLOOKUP($B2065,三大美股走勢!$A$4:$J$495,7,FALSE)</f>
        <v>#N/A</v>
      </c>
      <c r="AF2065" s="33" t="e">
        <f>VLOOKUP($B2065,三大美股走勢!$A$4:$J$495,10,FALSE)</f>
        <v>#N/A</v>
      </c>
    </row>
    <row r="2066" spans="2:32">
      <c r="B2066" s="32">
        <v>44845</v>
      </c>
      <c r="C2066" s="33" t="e">
        <f>VLOOKUP($B2066,大盤與近月台指!$A$4:$I$499,2,FALSE)</f>
        <v>#N/A</v>
      </c>
      <c r="D2066" s="34" t="e">
        <f>VLOOKUP($B2066,大盤與近月台指!$A$4:$I$499,3,FALSE)</f>
        <v>#N/A</v>
      </c>
      <c r="E2066" s="35" t="e">
        <f>VLOOKUP($B2066,大盤與近月台指!$A$4:$I$499,4,FALSE)</f>
        <v>#N/A</v>
      </c>
      <c r="F2066" s="33" t="e">
        <f>VLOOKUP($B2066,大盤與近月台指!$A$4:$I$499,5,FALSE)</f>
        <v>#N/A</v>
      </c>
      <c r="G2066" s="49" t="e">
        <f>VLOOKUP($B2066,三大法人買賣超!$A$4:$I$500,3,FALSE)</f>
        <v>#N/A</v>
      </c>
      <c r="H2066" s="34" t="e">
        <f>VLOOKUP($B2066,三大法人買賣超!$A$4:$I$500,5,FALSE)</f>
        <v>#N/A</v>
      </c>
      <c r="I2066" s="27" t="e">
        <f>VLOOKUP($B2066,三大法人買賣超!$A$4:$I$500,7,FALSE)</f>
        <v>#N/A</v>
      </c>
      <c r="J2066" s="27" t="e">
        <f>VLOOKUP($B2066,三大法人買賣超!$A$4:$I$500,9,FALSE)</f>
        <v>#N/A</v>
      </c>
      <c r="K2066" s="37">
        <f>新台幣匯率美元指數!B2067</f>
        <v>0</v>
      </c>
      <c r="L2066" s="38">
        <f>新台幣匯率美元指數!C2067</f>
        <v>0</v>
      </c>
      <c r="M2066" s="39">
        <f>新台幣匯率美元指數!D2067</f>
        <v>0</v>
      </c>
      <c r="N2066" s="27" t="e">
        <f>VLOOKUP($B2066,外資期貨未平倉口數!$A$4:$M$499,4,FALSE)</f>
        <v>#N/A</v>
      </c>
      <c r="O2066" s="27" t="e">
        <f>VLOOKUP($B2066,外資期貨未平倉口數!$A$4:$M$499,9,FALSE)</f>
        <v>#N/A</v>
      </c>
      <c r="P2066" s="27" t="e">
        <f>VLOOKUP($B2066,外資期貨未平倉口數!$A$4:$M$499,10,FALSE)</f>
        <v>#N/A</v>
      </c>
      <c r="Q2066" s="27" t="e">
        <f>VLOOKUP($B2066,外資期貨未平倉口數!$A$4:$M$499,11,FALSE)</f>
        <v>#N/A</v>
      </c>
      <c r="R2066" s="64" t="e">
        <f>VLOOKUP($B2066,選擇權未平倉餘額!$A$4:$I$500,6,FALSE)</f>
        <v>#N/A</v>
      </c>
      <c r="S2066" s="64" t="e">
        <f>VLOOKUP($B2066,選擇權未平倉餘額!$A$4:$I$500,7,FALSE)</f>
        <v>#N/A</v>
      </c>
      <c r="T2066" s="64" t="e">
        <f>VLOOKUP($B2066,選擇權未平倉餘額!$A$4:$I$500,8,FALSE)</f>
        <v>#N/A</v>
      </c>
      <c r="U2066" s="64" t="e">
        <f>VLOOKUP($B2066,選擇權未平倉餘額!$A$4:$I$500,9,FALSE)</f>
        <v>#N/A</v>
      </c>
      <c r="V2066" s="39" t="e">
        <f>VLOOKUP($B2066,臺指選擇權P_C_Ratios!$A$4:$C$500,3,FALSE)</f>
        <v>#N/A</v>
      </c>
      <c r="W2066" s="41" t="e">
        <f>VLOOKUP($B2066,散戶多空比!$A$6:$L$500,12,FALSE)</f>
        <v>#N/A</v>
      </c>
      <c r="X2066" s="40" t="e">
        <f>VLOOKUP($B2066,期貨大額交易人未沖銷部位!$A$4:$O$499,4,FALSE)</f>
        <v>#N/A</v>
      </c>
      <c r="Y2066" s="40" t="e">
        <f>VLOOKUP($B2066,期貨大額交易人未沖銷部位!$A$4:$O$499,7,FALSE)</f>
        <v>#N/A</v>
      </c>
      <c r="Z2066" s="40" t="e">
        <f>VLOOKUP($B2066,期貨大額交易人未沖銷部位!$A$4:$O$499,10,FALSE)</f>
        <v>#N/A</v>
      </c>
      <c r="AA2066" s="40" t="e">
        <f>VLOOKUP($B2066,期貨大額交易人未沖銷部位!$A$4:$O$499,13,FALSE)</f>
        <v>#N/A</v>
      </c>
      <c r="AB2066" s="40" t="e">
        <f>VLOOKUP($B2066,期貨大額交易人未沖銷部位!$A$4:$O$499,14,FALSE)</f>
        <v>#N/A</v>
      </c>
      <c r="AC2066" s="40" t="e">
        <f>VLOOKUP($B2066,期貨大額交易人未沖銷部位!$A$4:$O$499,15,FALSE)</f>
        <v>#N/A</v>
      </c>
      <c r="AD2066" s="33" t="e">
        <f>VLOOKUP($B2066,三大美股走勢!$A$4:$J$495,4,FALSE)</f>
        <v>#N/A</v>
      </c>
      <c r="AE2066" s="33" t="e">
        <f>VLOOKUP($B2066,三大美股走勢!$A$4:$J$495,7,FALSE)</f>
        <v>#N/A</v>
      </c>
      <c r="AF2066" s="33" t="e">
        <f>VLOOKUP($B2066,三大美股走勢!$A$4:$J$495,10,FALSE)</f>
        <v>#N/A</v>
      </c>
    </row>
    <row r="2067" spans="2:32">
      <c r="B2067" s="32">
        <v>44846</v>
      </c>
      <c r="C2067" s="33" t="e">
        <f>VLOOKUP($B2067,大盤與近月台指!$A$4:$I$499,2,FALSE)</f>
        <v>#N/A</v>
      </c>
      <c r="D2067" s="34" t="e">
        <f>VLOOKUP($B2067,大盤與近月台指!$A$4:$I$499,3,FALSE)</f>
        <v>#N/A</v>
      </c>
      <c r="E2067" s="35" t="e">
        <f>VLOOKUP($B2067,大盤與近月台指!$A$4:$I$499,4,FALSE)</f>
        <v>#N/A</v>
      </c>
      <c r="F2067" s="33" t="e">
        <f>VLOOKUP($B2067,大盤與近月台指!$A$4:$I$499,5,FALSE)</f>
        <v>#N/A</v>
      </c>
      <c r="G2067" s="49" t="e">
        <f>VLOOKUP($B2067,三大法人買賣超!$A$4:$I$500,3,FALSE)</f>
        <v>#N/A</v>
      </c>
      <c r="H2067" s="34" t="e">
        <f>VLOOKUP($B2067,三大法人買賣超!$A$4:$I$500,5,FALSE)</f>
        <v>#N/A</v>
      </c>
      <c r="I2067" s="27" t="e">
        <f>VLOOKUP($B2067,三大法人買賣超!$A$4:$I$500,7,FALSE)</f>
        <v>#N/A</v>
      </c>
      <c r="J2067" s="27" t="e">
        <f>VLOOKUP($B2067,三大法人買賣超!$A$4:$I$500,9,FALSE)</f>
        <v>#N/A</v>
      </c>
      <c r="K2067" s="37">
        <f>新台幣匯率美元指數!B2068</f>
        <v>0</v>
      </c>
      <c r="L2067" s="38">
        <f>新台幣匯率美元指數!C2068</f>
        <v>0</v>
      </c>
      <c r="M2067" s="39">
        <f>新台幣匯率美元指數!D2068</f>
        <v>0</v>
      </c>
      <c r="N2067" s="27" t="e">
        <f>VLOOKUP($B2067,外資期貨未平倉口數!$A$4:$M$499,4,FALSE)</f>
        <v>#N/A</v>
      </c>
      <c r="O2067" s="27" t="e">
        <f>VLOOKUP($B2067,外資期貨未平倉口數!$A$4:$M$499,9,FALSE)</f>
        <v>#N/A</v>
      </c>
      <c r="P2067" s="27" t="e">
        <f>VLOOKUP($B2067,外資期貨未平倉口數!$A$4:$M$499,10,FALSE)</f>
        <v>#N/A</v>
      </c>
      <c r="Q2067" s="27" t="e">
        <f>VLOOKUP($B2067,外資期貨未平倉口數!$A$4:$M$499,11,FALSE)</f>
        <v>#N/A</v>
      </c>
      <c r="R2067" s="64" t="e">
        <f>VLOOKUP($B2067,選擇權未平倉餘額!$A$4:$I$500,6,FALSE)</f>
        <v>#N/A</v>
      </c>
      <c r="S2067" s="64" t="e">
        <f>VLOOKUP($B2067,選擇權未平倉餘額!$A$4:$I$500,7,FALSE)</f>
        <v>#N/A</v>
      </c>
      <c r="T2067" s="64" t="e">
        <f>VLOOKUP($B2067,選擇權未平倉餘額!$A$4:$I$500,8,FALSE)</f>
        <v>#N/A</v>
      </c>
      <c r="U2067" s="64" t="e">
        <f>VLOOKUP($B2067,選擇權未平倉餘額!$A$4:$I$500,9,FALSE)</f>
        <v>#N/A</v>
      </c>
      <c r="V2067" s="39" t="e">
        <f>VLOOKUP($B2067,臺指選擇權P_C_Ratios!$A$4:$C$500,3,FALSE)</f>
        <v>#N/A</v>
      </c>
      <c r="W2067" s="41" t="e">
        <f>VLOOKUP($B2067,散戶多空比!$A$6:$L$500,12,FALSE)</f>
        <v>#N/A</v>
      </c>
      <c r="X2067" s="40" t="e">
        <f>VLOOKUP($B2067,期貨大額交易人未沖銷部位!$A$4:$O$499,4,FALSE)</f>
        <v>#N/A</v>
      </c>
      <c r="Y2067" s="40" t="e">
        <f>VLOOKUP($B2067,期貨大額交易人未沖銷部位!$A$4:$O$499,7,FALSE)</f>
        <v>#N/A</v>
      </c>
      <c r="Z2067" s="40" t="e">
        <f>VLOOKUP($B2067,期貨大額交易人未沖銷部位!$A$4:$O$499,10,FALSE)</f>
        <v>#N/A</v>
      </c>
      <c r="AA2067" s="40" t="e">
        <f>VLOOKUP($B2067,期貨大額交易人未沖銷部位!$A$4:$O$499,13,FALSE)</f>
        <v>#N/A</v>
      </c>
      <c r="AB2067" s="40" t="e">
        <f>VLOOKUP($B2067,期貨大額交易人未沖銷部位!$A$4:$O$499,14,FALSE)</f>
        <v>#N/A</v>
      </c>
      <c r="AC2067" s="40" t="e">
        <f>VLOOKUP($B2067,期貨大額交易人未沖銷部位!$A$4:$O$499,15,FALSE)</f>
        <v>#N/A</v>
      </c>
      <c r="AD2067" s="33" t="e">
        <f>VLOOKUP($B2067,三大美股走勢!$A$4:$J$495,4,FALSE)</f>
        <v>#N/A</v>
      </c>
      <c r="AE2067" s="33" t="e">
        <f>VLOOKUP($B2067,三大美股走勢!$A$4:$J$495,7,FALSE)</f>
        <v>#N/A</v>
      </c>
      <c r="AF2067" s="33" t="e">
        <f>VLOOKUP($B2067,三大美股走勢!$A$4:$J$495,10,FALSE)</f>
        <v>#N/A</v>
      </c>
    </row>
    <row r="2068" spans="2:32">
      <c r="B2068" s="32">
        <v>44847</v>
      </c>
      <c r="C2068" s="33" t="e">
        <f>VLOOKUP($B2068,大盤與近月台指!$A$4:$I$499,2,FALSE)</f>
        <v>#N/A</v>
      </c>
      <c r="D2068" s="34" t="e">
        <f>VLOOKUP($B2068,大盤與近月台指!$A$4:$I$499,3,FALSE)</f>
        <v>#N/A</v>
      </c>
      <c r="E2068" s="35" t="e">
        <f>VLOOKUP($B2068,大盤與近月台指!$A$4:$I$499,4,FALSE)</f>
        <v>#N/A</v>
      </c>
      <c r="F2068" s="33" t="e">
        <f>VLOOKUP($B2068,大盤與近月台指!$A$4:$I$499,5,FALSE)</f>
        <v>#N/A</v>
      </c>
      <c r="G2068" s="49" t="e">
        <f>VLOOKUP($B2068,三大法人買賣超!$A$4:$I$500,3,FALSE)</f>
        <v>#N/A</v>
      </c>
      <c r="H2068" s="34" t="e">
        <f>VLOOKUP($B2068,三大法人買賣超!$A$4:$I$500,5,FALSE)</f>
        <v>#N/A</v>
      </c>
      <c r="I2068" s="27" t="e">
        <f>VLOOKUP($B2068,三大法人買賣超!$A$4:$I$500,7,FALSE)</f>
        <v>#N/A</v>
      </c>
      <c r="J2068" s="27" t="e">
        <f>VLOOKUP($B2068,三大法人買賣超!$A$4:$I$500,9,FALSE)</f>
        <v>#N/A</v>
      </c>
      <c r="K2068" s="37">
        <f>新台幣匯率美元指數!B2069</f>
        <v>0</v>
      </c>
      <c r="L2068" s="38">
        <f>新台幣匯率美元指數!C2069</f>
        <v>0</v>
      </c>
      <c r="M2068" s="39">
        <f>新台幣匯率美元指數!D2069</f>
        <v>0</v>
      </c>
      <c r="N2068" s="27" t="e">
        <f>VLOOKUP($B2068,外資期貨未平倉口數!$A$4:$M$499,4,FALSE)</f>
        <v>#N/A</v>
      </c>
      <c r="O2068" s="27" t="e">
        <f>VLOOKUP($B2068,外資期貨未平倉口數!$A$4:$M$499,9,FALSE)</f>
        <v>#N/A</v>
      </c>
      <c r="P2068" s="27" t="e">
        <f>VLOOKUP($B2068,外資期貨未平倉口數!$A$4:$M$499,10,FALSE)</f>
        <v>#N/A</v>
      </c>
      <c r="Q2068" s="27" t="e">
        <f>VLOOKUP($B2068,外資期貨未平倉口數!$A$4:$M$499,11,FALSE)</f>
        <v>#N/A</v>
      </c>
      <c r="R2068" s="64" t="e">
        <f>VLOOKUP($B2068,選擇權未平倉餘額!$A$4:$I$500,6,FALSE)</f>
        <v>#N/A</v>
      </c>
      <c r="S2068" s="64" t="e">
        <f>VLOOKUP($B2068,選擇權未平倉餘額!$A$4:$I$500,7,FALSE)</f>
        <v>#N/A</v>
      </c>
      <c r="T2068" s="64" t="e">
        <f>VLOOKUP($B2068,選擇權未平倉餘額!$A$4:$I$500,8,FALSE)</f>
        <v>#N/A</v>
      </c>
      <c r="U2068" s="64" t="e">
        <f>VLOOKUP($B2068,選擇權未平倉餘額!$A$4:$I$500,9,FALSE)</f>
        <v>#N/A</v>
      </c>
      <c r="V2068" s="39" t="e">
        <f>VLOOKUP($B2068,臺指選擇權P_C_Ratios!$A$4:$C$500,3,FALSE)</f>
        <v>#N/A</v>
      </c>
      <c r="W2068" s="41" t="e">
        <f>VLOOKUP($B2068,散戶多空比!$A$6:$L$500,12,FALSE)</f>
        <v>#N/A</v>
      </c>
      <c r="X2068" s="40" t="e">
        <f>VLOOKUP($B2068,期貨大額交易人未沖銷部位!$A$4:$O$499,4,FALSE)</f>
        <v>#N/A</v>
      </c>
      <c r="Y2068" s="40" t="e">
        <f>VLOOKUP($B2068,期貨大額交易人未沖銷部位!$A$4:$O$499,7,FALSE)</f>
        <v>#N/A</v>
      </c>
      <c r="Z2068" s="40" t="e">
        <f>VLOOKUP($B2068,期貨大額交易人未沖銷部位!$A$4:$O$499,10,FALSE)</f>
        <v>#N/A</v>
      </c>
      <c r="AA2068" s="40" t="e">
        <f>VLOOKUP($B2068,期貨大額交易人未沖銷部位!$A$4:$O$499,13,FALSE)</f>
        <v>#N/A</v>
      </c>
      <c r="AB2068" s="40" t="e">
        <f>VLOOKUP($B2068,期貨大額交易人未沖銷部位!$A$4:$O$499,14,FALSE)</f>
        <v>#N/A</v>
      </c>
      <c r="AC2068" s="40" t="e">
        <f>VLOOKUP($B2068,期貨大額交易人未沖銷部位!$A$4:$O$499,15,FALSE)</f>
        <v>#N/A</v>
      </c>
      <c r="AD2068" s="33" t="e">
        <f>VLOOKUP($B2068,三大美股走勢!$A$4:$J$495,4,FALSE)</f>
        <v>#N/A</v>
      </c>
      <c r="AE2068" s="33" t="e">
        <f>VLOOKUP($B2068,三大美股走勢!$A$4:$J$495,7,FALSE)</f>
        <v>#N/A</v>
      </c>
      <c r="AF2068" s="33" t="e">
        <f>VLOOKUP($B2068,三大美股走勢!$A$4:$J$495,10,FALSE)</f>
        <v>#N/A</v>
      </c>
    </row>
    <row r="2069" spans="2:32">
      <c r="B2069" s="32">
        <v>44848</v>
      </c>
      <c r="C2069" s="33" t="e">
        <f>VLOOKUP($B2069,大盤與近月台指!$A$4:$I$499,2,FALSE)</f>
        <v>#N/A</v>
      </c>
      <c r="D2069" s="34" t="e">
        <f>VLOOKUP($B2069,大盤與近月台指!$A$4:$I$499,3,FALSE)</f>
        <v>#N/A</v>
      </c>
      <c r="E2069" s="35" t="e">
        <f>VLOOKUP($B2069,大盤與近月台指!$A$4:$I$499,4,FALSE)</f>
        <v>#N/A</v>
      </c>
      <c r="F2069" s="33" t="e">
        <f>VLOOKUP($B2069,大盤與近月台指!$A$4:$I$499,5,FALSE)</f>
        <v>#N/A</v>
      </c>
      <c r="G2069" s="49" t="e">
        <f>VLOOKUP($B2069,三大法人買賣超!$A$4:$I$500,3,FALSE)</f>
        <v>#N/A</v>
      </c>
      <c r="H2069" s="34" t="e">
        <f>VLOOKUP($B2069,三大法人買賣超!$A$4:$I$500,5,FALSE)</f>
        <v>#N/A</v>
      </c>
      <c r="I2069" s="27" t="e">
        <f>VLOOKUP($B2069,三大法人買賣超!$A$4:$I$500,7,FALSE)</f>
        <v>#N/A</v>
      </c>
      <c r="J2069" s="27" t="e">
        <f>VLOOKUP($B2069,三大法人買賣超!$A$4:$I$500,9,FALSE)</f>
        <v>#N/A</v>
      </c>
      <c r="K2069" s="37">
        <f>新台幣匯率美元指數!B2070</f>
        <v>0</v>
      </c>
      <c r="L2069" s="38">
        <f>新台幣匯率美元指數!C2070</f>
        <v>0</v>
      </c>
      <c r="M2069" s="39">
        <f>新台幣匯率美元指數!D2070</f>
        <v>0</v>
      </c>
      <c r="N2069" s="27" t="e">
        <f>VLOOKUP($B2069,外資期貨未平倉口數!$A$4:$M$499,4,FALSE)</f>
        <v>#N/A</v>
      </c>
      <c r="O2069" s="27" t="e">
        <f>VLOOKUP($B2069,外資期貨未平倉口數!$A$4:$M$499,9,FALSE)</f>
        <v>#N/A</v>
      </c>
      <c r="P2069" s="27" t="e">
        <f>VLOOKUP($B2069,外資期貨未平倉口數!$A$4:$M$499,10,FALSE)</f>
        <v>#N/A</v>
      </c>
      <c r="Q2069" s="27" t="e">
        <f>VLOOKUP($B2069,外資期貨未平倉口數!$A$4:$M$499,11,FALSE)</f>
        <v>#N/A</v>
      </c>
      <c r="R2069" s="64" t="e">
        <f>VLOOKUP($B2069,選擇權未平倉餘額!$A$4:$I$500,6,FALSE)</f>
        <v>#N/A</v>
      </c>
      <c r="S2069" s="64" t="e">
        <f>VLOOKUP($B2069,選擇權未平倉餘額!$A$4:$I$500,7,FALSE)</f>
        <v>#N/A</v>
      </c>
      <c r="T2069" s="64" t="e">
        <f>VLOOKUP($B2069,選擇權未平倉餘額!$A$4:$I$500,8,FALSE)</f>
        <v>#N/A</v>
      </c>
      <c r="U2069" s="64" t="e">
        <f>VLOOKUP($B2069,選擇權未平倉餘額!$A$4:$I$500,9,FALSE)</f>
        <v>#N/A</v>
      </c>
      <c r="V2069" s="39" t="e">
        <f>VLOOKUP($B2069,臺指選擇權P_C_Ratios!$A$4:$C$500,3,FALSE)</f>
        <v>#N/A</v>
      </c>
      <c r="W2069" s="41" t="e">
        <f>VLOOKUP($B2069,散戶多空比!$A$6:$L$500,12,FALSE)</f>
        <v>#N/A</v>
      </c>
      <c r="X2069" s="40" t="e">
        <f>VLOOKUP($B2069,期貨大額交易人未沖銷部位!$A$4:$O$499,4,FALSE)</f>
        <v>#N/A</v>
      </c>
      <c r="Y2069" s="40" t="e">
        <f>VLOOKUP($B2069,期貨大額交易人未沖銷部位!$A$4:$O$499,7,FALSE)</f>
        <v>#N/A</v>
      </c>
      <c r="Z2069" s="40" t="e">
        <f>VLOOKUP($B2069,期貨大額交易人未沖銷部位!$A$4:$O$499,10,FALSE)</f>
        <v>#N/A</v>
      </c>
      <c r="AA2069" s="40" t="e">
        <f>VLOOKUP($B2069,期貨大額交易人未沖銷部位!$A$4:$O$499,13,FALSE)</f>
        <v>#N/A</v>
      </c>
      <c r="AB2069" s="40" t="e">
        <f>VLOOKUP($B2069,期貨大額交易人未沖銷部位!$A$4:$O$499,14,FALSE)</f>
        <v>#N/A</v>
      </c>
      <c r="AC2069" s="40" t="e">
        <f>VLOOKUP($B2069,期貨大額交易人未沖銷部位!$A$4:$O$499,15,FALSE)</f>
        <v>#N/A</v>
      </c>
      <c r="AD2069" s="33" t="e">
        <f>VLOOKUP($B2069,三大美股走勢!$A$4:$J$495,4,FALSE)</f>
        <v>#N/A</v>
      </c>
      <c r="AE2069" s="33" t="e">
        <f>VLOOKUP($B2069,三大美股走勢!$A$4:$J$495,7,FALSE)</f>
        <v>#N/A</v>
      </c>
      <c r="AF2069" s="33" t="e">
        <f>VLOOKUP($B2069,三大美股走勢!$A$4:$J$495,10,FALSE)</f>
        <v>#N/A</v>
      </c>
    </row>
    <row r="2070" spans="2:32">
      <c r="B2070" s="32">
        <v>44849</v>
      </c>
      <c r="C2070" s="33" t="e">
        <f>VLOOKUP($B2070,大盤與近月台指!$A$4:$I$499,2,FALSE)</f>
        <v>#N/A</v>
      </c>
      <c r="D2070" s="34" t="e">
        <f>VLOOKUP($B2070,大盤與近月台指!$A$4:$I$499,3,FALSE)</f>
        <v>#N/A</v>
      </c>
      <c r="E2070" s="35" t="e">
        <f>VLOOKUP($B2070,大盤與近月台指!$A$4:$I$499,4,FALSE)</f>
        <v>#N/A</v>
      </c>
      <c r="F2070" s="33" t="e">
        <f>VLOOKUP($B2070,大盤與近月台指!$A$4:$I$499,5,FALSE)</f>
        <v>#N/A</v>
      </c>
      <c r="G2070" s="49" t="e">
        <f>VLOOKUP($B2070,三大法人買賣超!$A$4:$I$500,3,FALSE)</f>
        <v>#N/A</v>
      </c>
      <c r="H2070" s="34" t="e">
        <f>VLOOKUP($B2070,三大法人買賣超!$A$4:$I$500,5,FALSE)</f>
        <v>#N/A</v>
      </c>
      <c r="I2070" s="27" t="e">
        <f>VLOOKUP($B2070,三大法人買賣超!$A$4:$I$500,7,FALSE)</f>
        <v>#N/A</v>
      </c>
      <c r="J2070" s="27" t="e">
        <f>VLOOKUP($B2070,三大法人買賣超!$A$4:$I$500,9,FALSE)</f>
        <v>#N/A</v>
      </c>
      <c r="K2070" s="37">
        <f>新台幣匯率美元指數!B2071</f>
        <v>0</v>
      </c>
      <c r="L2070" s="38">
        <f>新台幣匯率美元指數!C2071</f>
        <v>0</v>
      </c>
      <c r="M2070" s="39">
        <f>新台幣匯率美元指數!D2071</f>
        <v>0</v>
      </c>
      <c r="N2070" s="27" t="e">
        <f>VLOOKUP($B2070,外資期貨未平倉口數!$A$4:$M$499,4,FALSE)</f>
        <v>#N/A</v>
      </c>
      <c r="O2070" s="27" t="e">
        <f>VLOOKUP($B2070,外資期貨未平倉口數!$A$4:$M$499,9,FALSE)</f>
        <v>#N/A</v>
      </c>
      <c r="P2070" s="27" t="e">
        <f>VLOOKUP($B2070,外資期貨未平倉口數!$A$4:$M$499,10,FALSE)</f>
        <v>#N/A</v>
      </c>
      <c r="Q2070" s="27" t="e">
        <f>VLOOKUP($B2070,外資期貨未平倉口數!$A$4:$M$499,11,FALSE)</f>
        <v>#N/A</v>
      </c>
      <c r="R2070" s="64" t="e">
        <f>VLOOKUP($B2070,選擇權未平倉餘額!$A$4:$I$500,6,FALSE)</f>
        <v>#N/A</v>
      </c>
      <c r="S2070" s="64" t="e">
        <f>VLOOKUP($B2070,選擇權未平倉餘額!$A$4:$I$500,7,FALSE)</f>
        <v>#N/A</v>
      </c>
      <c r="T2070" s="64" t="e">
        <f>VLOOKUP($B2070,選擇權未平倉餘額!$A$4:$I$500,8,FALSE)</f>
        <v>#N/A</v>
      </c>
      <c r="U2070" s="64" t="e">
        <f>VLOOKUP($B2070,選擇權未平倉餘額!$A$4:$I$500,9,FALSE)</f>
        <v>#N/A</v>
      </c>
      <c r="V2070" s="39" t="e">
        <f>VLOOKUP($B2070,臺指選擇權P_C_Ratios!$A$4:$C$500,3,FALSE)</f>
        <v>#N/A</v>
      </c>
      <c r="W2070" s="41" t="e">
        <f>VLOOKUP($B2070,散戶多空比!$A$6:$L$500,12,FALSE)</f>
        <v>#N/A</v>
      </c>
      <c r="X2070" s="40" t="e">
        <f>VLOOKUP($B2070,期貨大額交易人未沖銷部位!$A$4:$O$499,4,FALSE)</f>
        <v>#N/A</v>
      </c>
      <c r="Y2070" s="40" t="e">
        <f>VLOOKUP($B2070,期貨大額交易人未沖銷部位!$A$4:$O$499,7,FALSE)</f>
        <v>#N/A</v>
      </c>
      <c r="Z2070" s="40" t="e">
        <f>VLOOKUP($B2070,期貨大額交易人未沖銷部位!$A$4:$O$499,10,FALSE)</f>
        <v>#N/A</v>
      </c>
      <c r="AA2070" s="40" t="e">
        <f>VLOOKUP($B2070,期貨大額交易人未沖銷部位!$A$4:$O$499,13,FALSE)</f>
        <v>#N/A</v>
      </c>
      <c r="AB2070" s="40" t="e">
        <f>VLOOKUP($B2070,期貨大額交易人未沖銷部位!$A$4:$O$499,14,FALSE)</f>
        <v>#N/A</v>
      </c>
      <c r="AC2070" s="40" t="e">
        <f>VLOOKUP($B2070,期貨大額交易人未沖銷部位!$A$4:$O$499,15,FALSE)</f>
        <v>#N/A</v>
      </c>
      <c r="AD2070" s="33" t="e">
        <f>VLOOKUP($B2070,三大美股走勢!$A$4:$J$495,4,FALSE)</f>
        <v>#N/A</v>
      </c>
      <c r="AE2070" s="33" t="e">
        <f>VLOOKUP($B2070,三大美股走勢!$A$4:$J$495,7,FALSE)</f>
        <v>#N/A</v>
      </c>
      <c r="AF2070" s="33" t="e">
        <f>VLOOKUP($B2070,三大美股走勢!$A$4:$J$495,10,FALSE)</f>
        <v>#N/A</v>
      </c>
    </row>
    <row r="2071" spans="2:32">
      <c r="B2071" s="32">
        <v>44850</v>
      </c>
      <c r="C2071" s="33" t="e">
        <f>VLOOKUP($B2071,大盤與近月台指!$A$4:$I$499,2,FALSE)</f>
        <v>#N/A</v>
      </c>
      <c r="D2071" s="34" t="e">
        <f>VLOOKUP($B2071,大盤與近月台指!$A$4:$I$499,3,FALSE)</f>
        <v>#N/A</v>
      </c>
      <c r="E2071" s="35" t="e">
        <f>VLOOKUP($B2071,大盤與近月台指!$A$4:$I$499,4,FALSE)</f>
        <v>#N/A</v>
      </c>
      <c r="F2071" s="33" t="e">
        <f>VLOOKUP($B2071,大盤與近月台指!$A$4:$I$499,5,FALSE)</f>
        <v>#N/A</v>
      </c>
      <c r="G2071" s="49" t="e">
        <f>VLOOKUP($B2071,三大法人買賣超!$A$4:$I$500,3,FALSE)</f>
        <v>#N/A</v>
      </c>
      <c r="H2071" s="34" t="e">
        <f>VLOOKUP($B2071,三大法人買賣超!$A$4:$I$500,5,FALSE)</f>
        <v>#N/A</v>
      </c>
      <c r="I2071" s="27" t="e">
        <f>VLOOKUP($B2071,三大法人買賣超!$A$4:$I$500,7,FALSE)</f>
        <v>#N/A</v>
      </c>
      <c r="J2071" s="27" t="e">
        <f>VLOOKUP($B2071,三大法人買賣超!$A$4:$I$500,9,FALSE)</f>
        <v>#N/A</v>
      </c>
      <c r="K2071" s="37">
        <f>新台幣匯率美元指數!B2072</f>
        <v>0</v>
      </c>
      <c r="L2071" s="38">
        <f>新台幣匯率美元指數!C2072</f>
        <v>0</v>
      </c>
      <c r="M2071" s="39">
        <f>新台幣匯率美元指數!D2072</f>
        <v>0</v>
      </c>
      <c r="N2071" s="27" t="e">
        <f>VLOOKUP($B2071,外資期貨未平倉口數!$A$4:$M$499,4,FALSE)</f>
        <v>#N/A</v>
      </c>
      <c r="O2071" s="27" t="e">
        <f>VLOOKUP($B2071,外資期貨未平倉口數!$A$4:$M$499,9,FALSE)</f>
        <v>#N/A</v>
      </c>
      <c r="P2071" s="27" t="e">
        <f>VLOOKUP($B2071,外資期貨未平倉口數!$A$4:$M$499,10,FALSE)</f>
        <v>#N/A</v>
      </c>
      <c r="Q2071" s="27" t="e">
        <f>VLOOKUP($B2071,外資期貨未平倉口數!$A$4:$M$499,11,FALSE)</f>
        <v>#N/A</v>
      </c>
      <c r="R2071" s="64" t="e">
        <f>VLOOKUP($B2071,選擇權未平倉餘額!$A$4:$I$500,6,FALSE)</f>
        <v>#N/A</v>
      </c>
      <c r="S2071" s="64" t="e">
        <f>VLOOKUP($B2071,選擇權未平倉餘額!$A$4:$I$500,7,FALSE)</f>
        <v>#N/A</v>
      </c>
      <c r="T2071" s="64" t="e">
        <f>VLOOKUP($B2071,選擇權未平倉餘額!$A$4:$I$500,8,FALSE)</f>
        <v>#N/A</v>
      </c>
      <c r="U2071" s="64" t="e">
        <f>VLOOKUP($B2071,選擇權未平倉餘額!$A$4:$I$500,9,FALSE)</f>
        <v>#N/A</v>
      </c>
      <c r="V2071" s="39" t="e">
        <f>VLOOKUP($B2071,臺指選擇權P_C_Ratios!$A$4:$C$500,3,FALSE)</f>
        <v>#N/A</v>
      </c>
      <c r="W2071" s="41" t="e">
        <f>VLOOKUP($B2071,散戶多空比!$A$6:$L$500,12,FALSE)</f>
        <v>#N/A</v>
      </c>
      <c r="X2071" s="40" t="e">
        <f>VLOOKUP($B2071,期貨大額交易人未沖銷部位!$A$4:$O$499,4,FALSE)</f>
        <v>#N/A</v>
      </c>
      <c r="Y2071" s="40" t="e">
        <f>VLOOKUP($B2071,期貨大額交易人未沖銷部位!$A$4:$O$499,7,FALSE)</f>
        <v>#N/A</v>
      </c>
      <c r="Z2071" s="40" t="e">
        <f>VLOOKUP($B2071,期貨大額交易人未沖銷部位!$A$4:$O$499,10,FALSE)</f>
        <v>#N/A</v>
      </c>
      <c r="AA2071" s="40" t="e">
        <f>VLOOKUP($B2071,期貨大額交易人未沖銷部位!$A$4:$O$499,13,FALSE)</f>
        <v>#N/A</v>
      </c>
      <c r="AB2071" s="40" t="e">
        <f>VLOOKUP($B2071,期貨大額交易人未沖銷部位!$A$4:$O$499,14,FALSE)</f>
        <v>#N/A</v>
      </c>
      <c r="AC2071" s="40" t="e">
        <f>VLOOKUP($B2071,期貨大額交易人未沖銷部位!$A$4:$O$499,15,FALSE)</f>
        <v>#N/A</v>
      </c>
      <c r="AD2071" s="33" t="e">
        <f>VLOOKUP($B2071,三大美股走勢!$A$4:$J$495,4,FALSE)</f>
        <v>#N/A</v>
      </c>
      <c r="AE2071" s="33" t="e">
        <f>VLOOKUP($B2071,三大美股走勢!$A$4:$J$495,7,FALSE)</f>
        <v>#N/A</v>
      </c>
      <c r="AF2071" s="33" t="e">
        <f>VLOOKUP($B2071,三大美股走勢!$A$4:$J$495,10,FALSE)</f>
        <v>#N/A</v>
      </c>
    </row>
    <row r="2072" spans="2:32">
      <c r="B2072" s="32">
        <v>44851</v>
      </c>
      <c r="C2072" s="33" t="e">
        <f>VLOOKUP($B2072,大盤與近月台指!$A$4:$I$499,2,FALSE)</f>
        <v>#N/A</v>
      </c>
      <c r="D2072" s="34" t="e">
        <f>VLOOKUP($B2072,大盤與近月台指!$A$4:$I$499,3,FALSE)</f>
        <v>#N/A</v>
      </c>
      <c r="E2072" s="35" t="e">
        <f>VLOOKUP($B2072,大盤與近月台指!$A$4:$I$499,4,FALSE)</f>
        <v>#N/A</v>
      </c>
      <c r="F2072" s="33" t="e">
        <f>VLOOKUP($B2072,大盤與近月台指!$A$4:$I$499,5,FALSE)</f>
        <v>#N/A</v>
      </c>
      <c r="G2072" s="49" t="e">
        <f>VLOOKUP($B2072,三大法人買賣超!$A$4:$I$500,3,FALSE)</f>
        <v>#N/A</v>
      </c>
      <c r="H2072" s="34" t="e">
        <f>VLOOKUP($B2072,三大法人買賣超!$A$4:$I$500,5,FALSE)</f>
        <v>#N/A</v>
      </c>
      <c r="I2072" s="27" t="e">
        <f>VLOOKUP($B2072,三大法人買賣超!$A$4:$I$500,7,FALSE)</f>
        <v>#N/A</v>
      </c>
      <c r="J2072" s="27" t="e">
        <f>VLOOKUP($B2072,三大法人買賣超!$A$4:$I$500,9,FALSE)</f>
        <v>#N/A</v>
      </c>
      <c r="K2072" s="37">
        <f>新台幣匯率美元指數!B2073</f>
        <v>0</v>
      </c>
      <c r="L2072" s="38">
        <f>新台幣匯率美元指數!C2073</f>
        <v>0</v>
      </c>
      <c r="M2072" s="39">
        <f>新台幣匯率美元指數!D2073</f>
        <v>0</v>
      </c>
      <c r="N2072" s="27" t="e">
        <f>VLOOKUP($B2072,外資期貨未平倉口數!$A$4:$M$499,4,FALSE)</f>
        <v>#N/A</v>
      </c>
      <c r="O2072" s="27" t="e">
        <f>VLOOKUP($B2072,外資期貨未平倉口數!$A$4:$M$499,9,FALSE)</f>
        <v>#N/A</v>
      </c>
      <c r="P2072" s="27" t="e">
        <f>VLOOKUP($B2072,外資期貨未平倉口數!$A$4:$M$499,10,FALSE)</f>
        <v>#N/A</v>
      </c>
      <c r="Q2072" s="27" t="e">
        <f>VLOOKUP($B2072,外資期貨未平倉口數!$A$4:$M$499,11,FALSE)</f>
        <v>#N/A</v>
      </c>
      <c r="R2072" s="64" t="e">
        <f>VLOOKUP($B2072,選擇權未平倉餘額!$A$4:$I$500,6,FALSE)</f>
        <v>#N/A</v>
      </c>
      <c r="S2072" s="64" t="e">
        <f>VLOOKUP($B2072,選擇權未平倉餘額!$A$4:$I$500,7,FALSE)</f>
        <v>#N/A</v>
      </c>
      <c r="T2072" s="64" t="e">
        <f>VLOOKUP($B2072,選擇權未平倉餘額!$A$4:$I$500,8,FALSE)</f>
        <v>#N/A</v>
      </c>
      <c r="U2072" s="64" t="e">
        <f>VLOOKUP($B2072,選擇權未平倉餘額!$A$4:$I$500,9,FALSE)</f>
        <v>#N/A</v>
      </c>
      <c r="V2072" s="39" t="e">
        <f>VLOOKUP($B2072,臺指選擇權P_C_Ratios!$A$4:$C$500,3,FALSE)</f>
        <v>#N/A</v>
      </c>
      <c r="W2072" s="41" t="e">
        <f>VLOOKUP($B2072,散戶多空比!$A$6:$L$500,12,FALSE)</f>
        <v>#N/A</v>
      </c>
      <c r="X2072" s="40" t="e">
        <f>VLOOKUP($B2072,期貨大額交易人未沖銷部位!$A$4:$O$499,4,FALSE)</f>
        <v>#N/A</v>
      </c>
      <c r="Y2072" s="40" t="e">
        <f>VLOOKUP($B2072,期貨大額交易人未沖銷部位!$A$4:$O$499,7,FALSE)</f>
        <v>#N/A</v>
      </c>
      <c r="Z2072" s="40" t="e">
        <f>VLOOKUP($B2072,期貨大額交易人未沖銷部位!$A$4:$O$499,10,FALSE)</f>
        <v>#N/A</v>
      </c>
      <c r="AA2072" s="40" t="e">
        <f>VLOOKUP($B2072,期貨大額交易人未沖銷部位!$A$4:$O$499,13,FALSE)</f>
        <v>#N/A</v>
      </c>
      <c r="AB2072" s="40" t="e">
        <f>VLOOKUP($B2072,期貨大額交易人未沖銷部位!$A$4:$O$499,14,FALSE)</f>
        <v>#N/A</v>
      </c>
      <c r="AC2072" s="40" t="e">
        <f>VLOOKUP($B2072,期貨大額交易人未沖銷部位!$A$4:$O$499,15,FALSE)</f>
        <v>#N/A</v>
      </c>
      <c r="AD2072" s="33" t="e">
        <f>VLOOKUP($B2072,三大美股走勢!$A$4:$J$495,4,FALSE)</f>
        <v>#N/A</v>
      </c>
      <c r="AE2072" s="33" t="e">
        <f>VLOOKUP($B2072,三大美股走勢!$A$4:$J$495,7,FALSE)</f>
        <v>#N/A</v>
      </c>
      <c r="AF2072" s="33" t="e">
        <f>VLOOKUP($B2072,三大美股走勢!$A$4:$J$495,10,FALSE)</f>
        <v>#N/A</v>
      </c>
    </row>
    <row r="2073" spans="2:32">
      <c r="B2073" s="32">
        <v>44852</v>
      </c>
      <c r="C2073" s="33" t="e">
        <f>VLOOKUP($B2073,大盤與近月台指!$A$4:$I$499,2,FALSE)</f>
        <v>#N/A</v>
      </c>
      <c r="D2073" s="34" t="e">
        <f>VLOOKUP($B2073,大盤與近月台指!$A$4:$I$499,3,FALSE)</f>
        <v>#N/A</v>
      </c>
      <c r="E2073" s="35" t="e">
        <f>VLOOKUP($B2073,大盤與近月台指!$A$4:$I$499,4,FALSE)</f>
        <v>#N/A</v>
      </c>
      <c r="F2073" s="33" t="e">
        <f>VLOOKUP($B2073,大盤與近月台指!$A$4:$I$499,5,FALSE)</f>
        <v>#N/A</v>
      </c>
      <c r="G2073" s="49" t="e">
        <f>VLOOKUP($B2073,三大法人買賣超!$A$4:$I$500,3,FALSE)</f>
        <v>#N/A</v>
      </c>
      <c r="H2073" s="34" t="e">
        <f>VLOOKUP($B2073,三大法人買賣超!$A$4:$I$500,5,FALSE)</f>
        <v>#N/A</v>
      </c>
      <c r="I2073" s="27" t="e">
        <f>VLOOKUP($B2073,三大法人買賣超!$A$4:$I$500,7,FALSE)</f>
        <v>#N/A</v>
      </c>
      <c r="J2073" s="27" t="e">
        <f>VLOOKUP($B2073,三大法人買賣超!$A$4:$I$500,9,FALSE)</f>
        <v>#N/A</v>
      </c>
      <c r="K2073" s="37">
        <f>新台幣匯率美元指數!B2074</f>
        <v>0</v>
      </c>
      <c r="L2073" s="38">
        <f>新台幣匯率美元指數!C2074</f>
        <v>0</v>
      </c>
      <c r="M2073" s="39">
        <f>新台幣匯率美元指數!D2074</f>
        <v>0</v>
      </c>
      <c r="N2073" s="27" t="e">
        <f>VLOOKUP($B2073,外資期貨未平倉口數!$A$4:$M$499,4,FALSE)</f>
        <v>#N/A</v>
      </c>
      <c r="O2073" s="27" t="e">
        <f>VLOOKUP($B2073,外資期貨未平倉口數!$A$4:$M$499,9,FALSE)</f>
        <v>#N/A</v>
      </c>
      <c r="P2073" s="27" t="e">
        <f>VLOOKUP($B2073,外資期貨未平倉口數!$A$4:$M$499,10,FALSE)</f>
        <v>#N/A</v>
      </c>
      <c r="Q2073" s="27" t="e">
        <f>VLOOKUP($B2073,外資期貨未平倉口數!$A$4:$M$499,11,FALSE)</f>
        <v>#N/A</v>
      </c>
      <c r="R2073" s="64" t="e">
        <f>VLOOKUP($B2073,選擇權未平倉餘額!$A$4:$I$500,6,FALSE)</f>
        <v>#N/A</v>
      </c>
      <c r="S2073" s="64" t="e">
        <f>VLOOKUP($B2073,選擇權未平倉餘額!$A$4:$I$500,7,FALSE)</f>
        <v>#N/A</v>
      </c>
      <c r="T2073" s="64" t="e">
        <f>VLOOKUP($B2073,選擇權未平倉餘額!$A$4:$I$500,8,FALSE)</f>
        <v>#N/A</v>
      </c>
      <c r="U2073" s="64" t="e">
        <f>VLOOKUP($B2073,選擇權未平倉餘額!$A$4:$I$500,9,FALSE)</f>
        <v>#N/A</v>
      </c>
      <c r="V2073" s="39" t="e">
        <f>VLOOKUP($B2073,臺指選擇權P_C_Ratios!$A$4:$C$500,3,FALSE)</f>
        <v>#N/A</v>
      </c>
      <c r="W2073" s="41" t="e">
        <f>VLOOKUP($B2073,散戶多空比!$A$6:$L$500,12,FALSE)</f>
        <v>#N/A</v>
      </c>
      <c r="X2073" s="40" t="e">
        <f>VLOOKUP($B2073,期貨大額交易人未沖銷部位!$A$4:$O$499,4,FALSE)</f>
        <v>#N/A</v>
      </c>
      <c r="Y2073" s="40" t="e">
        <f>VLOOKUP($B2073,期貨大額交易人未沖銷部位!$A$4:$O$499,7,FALSE)</f>
        <v>#N/A</v>
      </c>
      <c r="Z2073" s="40" t="e">
        <f>VLOOKUP($B2073,期貨大額交易人未沖銷部位!$A$4:$O$499,10,FALSE)</f>
        <v>#N/A</v>
      </c>
      <c r="AA2073" s="40" t="e">
        <f>VLOOKUP($B2073,期貨大額交易人未沖銷部位!$A$4:$O$499,13,FALSE)</f>
        <v>#N/A</v>
      </c>
      <c r="AB2073" s="40" t="e">
        <f>VLOOKUP($B2073,期貨大額交易人未沖銷部位!$A$4:$O$499,14,FALSE)</f>
        <v>#N/A</v>
      </c>
      <c r="AC2073" s="40" t="e">
        <f>VLOOKUP($B2073,期貨大額交易人未沖銷部位!$A$4:$O$499,15,FALSE)</f>
        <v>#N/A</v>
      </c>
      <c r="AD2073" s="33" t="e">
        <f>VLOOKUP($B2073,三大美股走勢!$A$4:$J$495,4,FALSE)</f>
        <v>#N/A</v>
      </c>
      <c r="AE2073" s="33" t="e">
        <f>VLOOKUP($B2073,三大美股走勢!$A$4:$J$495,7,FALSE)</f>
        <v>#N/A</v>
      </c>
      <c r="AF2073" s="33" t="e">
        <f>VLOOKUP($B2073,三大美股走勢!$A$4:$J$495,10,FALSE)</f>
        <v>#N/A</v>
      </c>
    </row>
    <row r="2074" spans="2:32">
      <c r="B2074" s="32">
        <v>44853</v>
      </c>
      <c r="C2074" s="33" t="e">
        <f>VLOOKUP($B2074,大盤與近月台指!$A$4:$I$499,2,FALSE)</f>
        <v>#N/A</v>
      </c>
      <c r="D2074" s="34" t="e">
        <f>VLOOKUP($B2074,大盤與近月台指!$A$4:$I$499,3,FALSE)</f>
        <v>#N/A</v>
      </c>
      <c r="E2074" s="35" t="e">
        <f>VLOOKUP($B2074,大盤與近月台指!$A$4:$I$499,4,FALSE)</f>
        <v>#N/A</v>
      </c>
      <c r="F2074" s="33" t="e">
        <f>VLOOKUP($B2074,大盤與近月台指!$A$4:$I$499,5,FALSE)</f>
        <v>#N/A</v>
      </c>
      <c r="G2074" s="49" t="e">
        <f>VLOOKUP($B2074,三大法人買賣超!$A$4:$I$500,3,FALSE)</f>
        <v>#N/A</v>
      </c>
      <c r="H2074" s="34" t="e">
        <f>VLOOKUP($B2074,三大法人買賣超!$A$4:$I$500,5,FALSE)</f>
        <v>#N/A</v>
      </c>
      <c r="I2074" s="27" t="e">
        <f>VLOOKUP($B2074,三大法人買賣超!$A$4:$I$500,7,FALSE)</f>
        <v>#N/A</v>
      </c>
      <c r="J2074" s="27" t="e">
        <f>VLOOKUP($B2074,三大法人買賣超!$A$4:$I$500,9,FALSE)</f>
        <v>#N/A</v>
      </c>
      <c r="K2074" s="37">
        <f>新台幣匯率美元指數!B2075</f>
        <v>0</v>
      </c>
      <c r="L2074" s="38">
        <f>新台幣匯率美元指數!C2075</f>
        <v>0</v>
      </c>
      <c r="M2074" s="39">
        <f>新台幣匯率美元指數!D2075</f>
        <v>0</v>
      </c>
      <c r="N2074" s="27" t="e">
        <f>VLOOKUP($B2074,外資期貨未平倉口數!$A$4:$M$499,4,FALSE)</f>
        <v>#N/A</v>
      </c>
      <c r="O2074" s="27" t="e">
        <f>VLOOKUP($B2074,外資期貨未平倉口數!$A$4:$M$499,9,FALSE)</f>
        <v>#N/A</v>
      </c>
      <c r="P2074" s="27" t="e">
        <f>VLOOKUP($B2074,外資期貨未平倉口數!$A$4:$M$499,10,FALSE)</f>
        <v>#N/A</v>
      </c>
      <c r="Q2074" s="27" t="e">
        <f>VLOOKUP($B2074,外資期貨未平倉口數!$A$4:$M$499,11,FALSE)</f>
        <v>#N/A</v>
      </c>
      <c r="R2074" s="64" t="e">
        <f>VLOOKUP($B2074,選擇權未平倉餘額!$A$4:$I$500,6,FALSE)</f>
        <v>#N/A</v>
      </c>
      <c r="S2074" s="64" t="e">
        <f>VLOOKUP($B2074,選擇權未平倉餘額!$A$4:$I$500,7,FALSE)</f>
        <v>#N/A</v>
      </c>
      <c r="T2074" s="64" t="e">
        <f>VLOOKUP($B2074,選擇權未平倉餘額!$A$4:$I$500,8,FALSE)</f>
        <v>#N/A</v>
      </c>
      <c r="U2074" s="64" t="e">
        <f>VLOOKUP($B2074,選擇權未平倉餘額!$A$4:$I$500,9,FALSE)</f>
        <v>#N/A</v>
      </c>
      <c r="V2074" s="39" t="e">
        <f>VLOOKUP($B2074,臺指選擇權P_C_Ratios!$A$4:$C$500,3,FALSE)</f>
        <v>#N/A</v>
      </c>
      <c r="W2074" s="41" t="e">
        <f>VLOOKUP($B2074,散戶多空比!$A$6:$L$500,12,FALSE)</f>
        <v>#N/A</v>
      </c>
      <c r="X2074" s="40" t="e">
        <f>VLOOKUP($B2074,期貨大額交易人未沖銷部位!$A$4:$O$499,4,FALSE)</f>
        <v>#N/A</v>
      </c>
      <c r="Y2074" s="40" t="e">
        <f>VLOOKUP($B2074,期貨大額交易人未沖銷部位!$A$4:$O$499,7,FALSE)</f>
        <v>#N/A</v>
      </c>
      <c r="Z2074" s="40" t="e">
        <f>VLOOKUP($B2074,期貨大額交易人未沖銷部位!$A$4:$O$499,10,FALSE)</f>
        <v>#N/A</v>
      </c>
      <c r="AA2074" s="40" t="e">
        <f>VLOOKUP($B2074,期貨大額交易人未沖銷部位!$A$4:$O$499,13,FALSE)</f>
        <v>#N/A</v>
      </c>
      <c r="AB2074" s="40" t="e">
        <f>VLOOKUP($B2074,期貨大額交易人未沖銷部位!$A$4:$O$499,14,FALSE)</f>
        <v>#N/A</v>
      </c>
      <c r="AC2074" s="40" t="e">
        <f>VLOOKUP($B2074,期貨大額交易人未沖銷部位!$A$4:$O$499,15,FALSE)</f>
        <v>#N/A</v>
      </c>
      <c r="AD2074" s="33" t="e">
        <f>VLOOKUP($B2074,三大美股走勢!$A$4:$J$495,4,FALSE)</f>
        <v>#N/A</v>
      </c>
      <c r="AE2074" s="33" t="e">
        <f>VLOOKUP($B2074,三大美股走勢!$A$4:$J$495,7,FALSE)</f>
        <v>#N/A</v>
      </c>
      <c r="AF2074" s="33" t="e">
        <f>VLOOKUP($B2074,三大美股走勢!$A$4:$J$495,10,FALSE)</f>
        <v>#N/A</v>
      </c>
    </row>
    <row r="2075" spans="2:32">
      <c r="B2075" s="32">
        <v>44854</v>
      </c>
      <c r="C2075" s="33" t="e">
        <f>VLOOKUP($B2075,大盤與近月台指!$A$4:$I$499,2,FALSE)</f>
        <v>#N/A</v>
      </c>
      <c r="D2075" s="34" t="e">
        <f>VLOOKUP($B2075,大盤與近月台指!$A$4:$I$499,3,FALSE)</f>
        <v>#N/A</v>
      </c>
      <c r="E2075" s="35" t="e">
        <f>VLOOKUP($B2075,大盤與近月台指!$A$4:$I$499,4,FALSE)</f>
        <v>#N/A</v>
      </c>
      <c r="F2075" s="33" t="e">
        <f>VLOOKUP($B2075,大盤與近月台指!$A$4:$I$499,5,FALSE)</f>
        <v>#N/A</v>
      </c>
      <c r="G2075" s="49" t="e">
        <f>VLOOKUP($B2075,三大法人買賣超!$A$4:$I$500,3,FALSE)</f>
        <v>#N/A</v>
      </c>
      <c r="H2075" s="34" t="e">
        <f>VLOOKUP($B2075,三大法人買賣超!$A$4:$I$500,5,FALSE)</f>
        <v>#N/A</v>
      </c>
      <c r="I2075" s="27" t="e">
        <f>VLOOKUP($B2075,三大法人買賣超!$A$4:$I$500,7,FALSE)</f>
        <v>#N/A</v>
      </c>
      <c r="J2075" s="27" t="e">
        <f>VLOOKUP($B2075,三大法人買賣超!$A$4:$I$500,9,FALSE)</f>
        <v>#N/A</v>
      </c>
      <c r="K2075" s="37">
        <f>新台幣匯率美元指數!B2076</f>
        <v>0</v>
      </c>
      <c r="L2075" s="38">
        <f>新台幣匯率美元指數!C2076</f>
        <v>0</v>
      </c>
      <c r="M2075" s="39">
        <f>新台幣匯率美元指數!D2076</f>
        <v>0</v>
      </c>
      <c r="N2075" s="27" t="e">
        <f>VLOOKUP($B2075,外資期貨未平倉口數!$A$4:$M$499,4,FALSE)</f>
        <v>#N/A</v>
      </c>
      <c r="O2075" s="27" t="e">
        <f>VLOOKUP($B2075,外資期貨未平倉口數!$A$4:$M$499,9,FALSE)</f>
        <v>#N/A</v>
      </c>
      <c r="P2075" s="27" t="e">
        <f>VLOOKUP($B2075,外資期貨未平倉口數!$A$4:$M$499,10,FALSE)</f>
        <v>#N/A</v>
      </c>
      <c r="Q2075" s="27" t="e">
        <f>VLOOKUP($B2075,外資期貨未平倉口數!$A$4:$M$499,11,FALSE)</f>
        <v>#N/A</v>
      </c>
      <c r="R2075" s="64" t="e">
        <f>VLOOKUP($B2075,選擇權未平倉餘額!$A$4:$I$500,6,FALSE)</f>
        <v>#N/A</v>
      </c>
      <c r="S2075" s="64" t="e">
        <f>VLOOKUP($B2075,選擇權未平倉餘額!$A$4:$I$500,7,FALSE)</f>
        <v>#N/A</v>
      </c>
      <c r="T2075" s="64" t="e">
        <f>VLOOKUP($B2075,選擇權未平倉餘額!$A$4:$I$500,8,FALSE)</f>
        <v>#N/A</v>
      </c>
      <c r="U2075" s="64" t="e">
        <f>VLOOKUP($B2075,選擇權未平倉餘額!$A$4:$I$500,9,FALSE)</f>
        <v>#N/A</v>
      </c>
      <c r="V2075" s="39" t="e">
        <f>VLOOKUP($B2075,臺指選擇權P_C_Ratios!$A$4:$C$500,3,FALSE)</f>
        <v>#N/A</v>
      </c>
      <c r="W2075" s="41" t="e">
        <f>VLOOKUP($B2075,散戶多空比!$A$6:$L$500,12,FALSE)</f>
        <v>#N/A</v>
      </c>
      <c r="X2075" s="40" t="e">
        <f>VLOOKUP($B2075,期貨大額交易人未沖銷部位!$A$4:$O$499,4,FALSE)</f>
        <v>#N/A</v>
      </c>
      <c r="Y2075" s="40" t="e">
        <f>VLOOKUP($B2075,期貨大額交易人未沖銷部位!$A$4:$O$499,7,FALSE)</f>
        <v>#N/A</v>
      </c>
      <c r="Z2075" s="40" t="e">
        <f>VLOOKUP($B2075,期貨大額交易人未沖銷部位!$A$4:$O$499,10,FALSE)</f>
        <v>#N/A</v>
      </c>
      <c r="AA2075" s="40" t="e">
        <f>VLOOKUP($B2075,期貨大額交易人未沖銷部位!$A$4:$O$499,13,FALSE)</f>
        <v>#N/A</v>
      </c>
      <c r="AB2075" s="40" t="e">
        <f>VLOOKUP($B2075,期貨大額交易人未沖銷部位!$A$4:$O$499,14,FALSE)</f>
        <v>#N/A</v>
      </c>
      <c r="AC2075" s="40" t="e">
        <f>VLOOKUP($B2075,期貨大額交易人未沖銷部位!$A$4:$O$499,15,FALSE)</f>
        <v>#N/A</v>
      </c>
      <c r="AD2075" s="33" t="e">
        <f>VLOOKUP($B2075,三大美股走勢!$A$4:$J$495,4,FALSE)</f>
        <v>#N/A</v>
      </c>
      <c r="AE2075" s="33" t="e">
        <f>VLOOKUP($B2075,三大美股走勢!$A$4:$J$495,7,FALSE)</f>
        <v>#N/A</v>
      </c>
      <c r="AF2075" s="33" t="e">
        <f>VLOOKUP($B2075,三大美股走勢!$A$4:$J$495,10,FALSE)</f>
        <v>#N/A</v>
      </c>
    </row>
    <row r="2076" spans="2:32">
      <c r="B2076" s="32">
        <v>44855</v>
      </c>
      <c r="C2076" s="33" t="e">
        <f>VLOOKUP($B2076,大盤與近月台指!$A$4:$I$499,2,FALSE)</f>
        <v>#N/A</v>
      </c>
      <c r="D2076" s="34" t="e">
        <f>VLOOKUP($B2076,大盤與近月台指!$A$4:$I$499,3,FALSE)</f>
        <v>#N/A</v>
      </c>
      <c r="E2076" s="35" t="e">
        <f>VLOOKUP($B2076,大盤與近月台指!$A$4:$I$499,4,FALSE)</f>
        <v>#N/A</v>
      </c>
      <c r="F2076" s="33" t="e">
        <f>VLOOKUP($B2076,大盤與近月台指!$A$4:$I$499,5,FALSE)</f>
        <v>#N/A</v>
      </c>
      <c r="G2076" s="49" t="e">
        <f>VLOOKUP($B2076,三大法人買賣超!$A$4:$I$500,3,FALSE)</f>
        <v>#N/A</v>
      </c>
      <c r="H2076" s="34" t="e">
        <f>VLOOKUP($B2076,三大法人買賣超!$A$4:$I$500,5,FALSE)</f>
        <v>#N/A</v>
      </c>
      <c r="I2076" s="27" t="e">
        <f>VLOOKUP($B2076,三大法人買賣超!$A$4:$I$500,7,FALSE)</f>
        <v>#N/A</v>
      </c>
      <c r="J2076" s="27" t="e">
        <f>VLOOKUP($B2076,三大法人買賣超!$A$4:$I$500,9,FALSE)</f>
        <v>#N/A</v>
      </c>
      <c r="K2076" s="37">
        <f>新台幣匯率美元指數!B2077</f>
        <v>0</v>
      </c>
      <c r="L2076" s="38">
        <f>新台幣匯率美元指數!C2077</f>
        <v>0</v>
      </c>
      <c r="M2076" s="39">
        <f>新台幣匯率美元指數!D2077</f>
        <v>0</v>
      </c>
      <c r="N2076" s="27" t="e">
        <f>VLOOKUP($B2076,外資期貨未平倉口數!$A$4:$M$499,4,FALSE)</f>
        <v>#N/A</v>
      </c>
      <c r="O2076" s="27" t="e">
        <f>VLOOKUP($B2076,外資期貨未平倉口數!$A$4:$M$499,9,FALSE)</f>
        <v>#N/A</v>
      </c>
      <c r="P2076" s="27" t="e">
        <f>VLOOKUP($B2076,外資期貨未平倉口數!$A$4:$M$499,10,FALSE)</f>
        <v>#N/A</v>
      </c>
      <c r="Q2076" s="27" t="e">
        <f>VLOOKUP($B2076,外資期貨未平倉口數!$A$4:$M$499,11,FALSE)</f>
        <v>#N/A</v>
      </c>
      <c r="R2076" s="64" t="e">
        <f>VLOOKUP($B2076,選擇權未平倉餘額!$A$4:$I$500,6,FALSE)</f>
        <v>#N/A</v>
      </c>
      <c r="S2076" s="64" t="e">
        <f>VLOOKUP($B2076,選擇權未平倉餘額!$A$4:$I$500,7,FALSE)</f>
        <v>#N/A</v>
      </c>
      <c r="T2076" s="64" t="e">
        <f>VLOOKUP($B2076,選擇權未平倉餘額!$A$4:$I$500,8,FALSE)</f>
        <v>#N/A</v>
      </c>
      <c r="U2076" s="64" t="e">
        <f>VLOOKUP($B2076,選擇權未平倉餘額!$A$4:$I$500,9,FALSE)</f>
        <v>#N/A</v>
      </c>
      <c r="V2076" s="39" t="e">
        <f>VLOOKUP($B2076,臺指選擇權P_C_Ratios!$A$4:$C$500,3,FALSE)</f>
        <v>#N/A</v>
      </c>
      <c r="W2076" s="41" t="e">
        <f>VLOOKUP($B2076,散戶多空比!$A$6:$L$500,12,FALSE)</f>
        <v>#N/A</v>
      </c>
      <c r="X2076" s="40" t="e">
        <f>VLOOKUP($B2076,期貨大額交易人未沖銷部位!$A$4:$O$499,4,FALSE)</f>
        <v>#N/A</v>
      </c>
      <c r="Y2076" s="40" t="e">
        <f>VLOOKUP($B2076,期貨大額交易人未沖銷部位!$A$4:$O$499,7,FALSE)</f>
        <v>#N/A</v>
      </c>
      <c r="Z2076" s="40" t="e">
        <f>VLOOKUP($B2076,期貨大額交易人未沖銷部位!$A$4:$O$499,10,FALSE)</f>
        <v>#N/A</v>
      </c>
      <c r="AA2076" s="40" t="e">
        <f>VLOOKUP($B2076,期貨大額交易人未沖銷部位!$A$4:$O$499,13,FALSE)</f>
        <v>#N/A</v>
      </c>
      <c r="AB2076" s="40" t="e">
        <f>VLOOKUP($B2076,期貨大額交易人未沖銷部位!$A$4:$O$499,14,FALSE)</f>
        <v>#N/A</v>
      </c>
      <c r="AC2076" s="40" t="e">
        <f>VLOOKUP($B2076,期貨大額交易人未沖銷部位!$A$4:$O$499,15,FALSE)</f>
        <v>#N/A</v>
      </c>
      <c r="AD2076" s="33" t="e">
        <f>VLOOKUP($B2076,三大美股走勢!$A$4:$J$495,4,FALSE)</f>
        <v>#N/A</v>
      </c>
      <c r="AE2076" s="33" t="e">
        <f>VLOOKUP($B2076,三大美股走勢!$A$4:$J$495,7,FALSE)</f>
        <v>#N/A</v>
      </c>
      <c r="AF2076" s="33" t="e">
        <f>VLOOKUP($B2076,三大美股走勢!$A$4:$J$495,10,FALSE)</f>
        <v>#N/A</v>
      </c>
    </row>
    <row r="2077" spans="2:32">
      <c r="B2077" s="32">
        <v>44856</v>
      </c>
      <c r="C2077" s="33" t="e">
        <f>VLOOKUP($B2077,大盤與近月台指!$A$4:$I$499,2,FALSE)</f>
        <v>#N/A</v>
      </c>
      <c r="D2077" s="34" t="e">
        <f>VLOOKUP($B2077,大盤與近月台指!$A$4:$I$499,3,FALSE)</f>
        <v>#N/A</v>
      </c>
      <c r="E2077" s="35" t="e">
        <f>VLOOKUP($B2077,大盤與近月台指!$A$4:$I$499,4,FALSE)</f>
        <v>#N/A</v>
      </c>
      <c r="F2077" s="33" t="e">
        <f>VLOOKUP($B2077,大盤與近月台指!$A$4:$I$499,5,FALSE)</f>
        <v>#N/A</v>
      </c>
      <c r="G2077" s="49" t="e">
        <f>VLOOKUP($B2077,三大法人買賣超!$A$4:$I$500,3,FALSE)</f>
        <v>#N/A</v>
      </c>
      <c r="H2077" s="34" t="e">
        <f>VLOOKUP($B2077,三大法人買賣超!$A$4:$I$500,5,FALSE)</f>
        <v>#N/A</v>
      </c>
      <c r="I2077" s="27" t="e">
        <f>VLOOKUP($B2077,三大法人買賣超!$A$4:$I$500,7,FALSE)</f>
        <v>#N/A</v>
      </c>
      <c r="J2077" s="27" t="e">
        <f>VLOOKUP($B2077,三大法人買賣超!$A$4:$I$500,9,FALSE)</f>
        <v>#N/A</v>
      </c>
      <c r="K2077" s="37">
        <f>新台幣匯率美元指數!B2078</f>
        <v>0</v>
      </c>
      <c r="L2077" s="38">
        <f>新台幣匯率美元指數!C2078</f>
        <v>0</v>
      </c>
      <c r="M2077" s="39">
        <f>新台幣匯率美元指數!D2078</f>
        <v>0</v>
      </c>
      <c r="N2077" s="27" t="e">
        <f>VLOOKUP($B2077,外資期貨未平倉口數!$A$4:$M$499,4,FALSE)</f>
        <v>#N/A</v>
      </c>
      <c r="O2077" s="27" t="e">
        <f>VLOOKUP($B2077,外資期貨未平倉口數!$A$4:$M$499,9,FALSE)</f>
        <v>#N/A</v>
      </c>
      <c r="P2077" s="27" t="e">
        <f>VLOOKUP($B2077,外資期貨未平倉口數!$A$4:$M$499,10,FALSE)</f>
        <v>#N/A</v>
      </c>
      <c r="Q2077" s="27" t="e">
        <f>VLOOKUP($B2077,外資期貨未平倉口數!$A$4:$M$499,11,FALSE)</f>
        <v>#N/A</v>
      </c>
      <c r="R2077" s="64" t="e">
        <f>VLOOKUP($B2077,選擇權未平倉餘額!$A$4:$I$500,6,FALSE)</f>
        <v>#N/A</v>
      </c>
      <c r="S2077" s="64" t="e">
        <f>VLOOKUP($B2077,選擇權未平倉餘額!$A$4:$I$500,7,FALSE)</f>
        <v>#N/A</v>
      </c>
      <c r="T2077" s="64" t="e">
        <f>VLOOKUP($B2077,選擇權未平倉餘額!$A$4:$I$500,8,FALSE)</f>
        <v>#N/A</v>
      </c>
      <c r="U2077" s="64" t="e">
        <f>VLOOKUP($B2077,選擇權未平倉餘額!$A$4:$I$500,9,FALSE)</f>
        <v>#N/A</v>
      </c>
      <c r="V2077" s="39" t="e">
        <f>VLOOKUP($B2077,臺指選擇權P_C_Ratios!$A$4:$C$500,3,FALSE)</f>
        <v>#N/A</v>
      </c>
      <c r="W2077" s="41" t="e">
        <f>VLOOKUP($B2077,散戶多空比!$A$6:$L$500,12,FALSE)</f>
        <v>#N/A</v>
      </c>
      <c r="X2077" s="40" t="e">
        <f>VLOOKUP($B2077,期貨大額交易人未沖銷部位!$A$4:$O$499,4,FALSE)</f>
        <v>#N/A</v>
      </c>
      <c r="Y2077" s="40" t="e">
        <f>VLOOKUP($B2077,期貨大額交易人未沖銷部位!$A$4:$O$499,7,FALSE)</f>
        <v>#N/A</v>
      </c>
      <c r="Z2077" s="40" t="e">
        <f>VLOOKUP($B2077,期貨大額交易人未沖銷部位!$A$4:$O$499,10,FALSE)</f>
        <v>#N/A</v>
      </c>
      <c r="AA2077" s="40" t="e">
        <f>VLOOKUP($B2077,期貨大額交易人未沖銷部位!$A$4:$O$499,13,FALSE)</f>
        <v>#N/A</v>
      </c>
      <c r="AB2077" s="40" t="e">
        <f>VLOOKUP($B2077,期貨大額交易人未沖銷部位!$A$4:$O$499,14,FALSE)</f>
        <v>#N/A</v>
      </c>
      <c r="AC2077" s="40" t="e">
        <f>VLOOKUP($B2077,期貨大額交易人未沖銷部位!$A$4:$O$499,15,FALSE)</f>
        <v>#N/A</v>
      </c>
      <c r="AD2077" s="33" t="e">
        <f>VLOOKUP($B2077,三大美股走勢!$A$4:$J$495,4,FALSE)</f>
        <v>#N/A</v>
      </c>
      <c r="AE2077" s="33" t="e">
        <f>VLOOKUP($B2077,三大美股走勢!$A$4:$J$495,7,FALSE)</f>
        <v>#N/A</v>
      </c>
      <c r="AF2077" s="33" t="e">
        <f>VLOOKUP($B2077,三大美股走勢!$A$4:$J$495,10,FALSE)</f>
        <v>#N/A</v>
      </c>
    </row>
    <row r="2078" spans="2:32">
      <c r="B2078" s="32">
        <v>44857</v>
      </c>
      <c r="C2078" s="33" t="e">
        <f>VLOOKUP($B2078,大盤與近月台指!$A$4:$I$499,2,FALSE)</f>
        <v>#N/A</v>
      </c>
      <c r="D2078" s="34" t="e">
        <f>VLOOKUP($B2078,大盤與近月台指!$A$4:$I$499,3,FALSE)</f>
        <v>#N/A</v>
      </c>
      <c r="E2078" s="35" t="e">
        <f>VLOOKUP($B2078,大盤與近月台指!$A$4:$I$499,4,FALSE)</f>
        <v>#N/A</v>
      </c>
      <c r="F2078" s="33" t="e">
        <f>VLOOKUP($B2078,大盤與近月台指!$A$4:$I$499,5,FALSE)</f>
        <v>#N/A</v>
      </c>
      <c r="G2078" s="49" t="e">
        <f>VLOOKUP($B2078,三大法人買賣超!$A$4:$I$500,3,FALSE)</f>
        <v>#N/A</v>
      </c>
      <c r="H2078" s="34" t="e">
        <f>VLOOKUP($B2078,三大法人買賣超!$A$4:$I$500,5,FALSE)</f>
        <v>#N/A</v>
      </c>
      <c r="I2078" s="27" t="e">
        <f>VLOOKUP($B2078,三大法人買賣超!$A$4:$I$500,7,FALSE)</f>
        <v>#N/A</v>
      </c>
      <c r="J2078" s="27" t="e">
        <f>VLOOKUP($B2078,三大法人買賣超!$A$4:$I$500,9,FALSE)</f>
        <v>#N/A</v>
      </c>
      <c r="K2078" s="37">
        <f>新台幣匯率美元指數!B2079</f>
        <v>0</v>
      </c>
      <c r="L2078" s="38">
        <f>新台幣匯率美元指數!C2079</f>
        <v>0</v>
      </c>
      <c r="M2078" s="39">
        <f>新台幣匯率美元指數!D2079</f>
        <v>0</v>
      </c>
      <c r="N2078" s="27" t="e">
        <f>VLOOKUP($B2078,外資期貨未平倉口數!$A$4:$M$499,4,FALSE)</f>
        <v>#N/A</v>
      </c>
      <c r="O2078" s="27" t="e">
        <f>VLOOKUP($B2078,外資期貨未平倉口數!$A$4:$M$499,9,FALSE)</f>
        <v>#N/A</v>
      </c>
      <c r="P2078" s="27" t="e">
        <f>VLOOKUP($B2078,外資期貨未平倉口數!$A$4:$M$499,10,FALSE)</f>
        <v>#N/A</v>
      </c>
      <c r="Q2078" s="27" t="e">
        <f>VLOOKUP($B2078,外資期貨未平倉口數!$A$4:$M$499,11,FALSE)</f>
        <v>#N/A</v>
      </c>
      <c r="R2078" s="64" t="e">
        <f>VLOOKUP($B2078,選擇權未平倉餘額!$A$4:$I$500,6,FALSE)</f>
        <v>#N/A</v>
      </c>
      <c r="S2078" s="64" t="e">
        <f>VLOOKUP($B2078,選擇權未平倉餘額!$A$4:$I$500,7,FALSE)</f>
        <v>#N/A</v>
      </c>
      <c r="T2078" s="64" t="e">
        <f>VLOOKUP($B2078,選擇權未平倉餘額!$A$4:$I$500,8,FALSE)</f>
        <v>#N/A</v>
      </c>
      <c r="U2078" s="64" t="e">
        <f>VLOOKUP($B2078,選擇權未平倉餘額!$A$4:$I$500,9,FALSE)</f>
        <v>#N/A</v>
      </c>
      <c r="V2078" s="39" t="e">
        <f>VLOOKUP($B2078,臺指選擇權P_C_Ratios!$A$4:$C$500,3,FALSE)</f>
        <v>#N/A</v>
      </c>
      <c r="W2078" s="41" t="e">
        <f>VLOOKUP($B2078,散戶多空比!$A$6:$L$500,12,FALSE)</f>
        <v>#N/A</v>
      </c>
      <c r="X2078" s="40" t="e">
        <f>VLOOKUP($B2078,期貨大額交易人未沖銷部位!$A$4:$O$499,4,FALSE)</f>
        <v>#N/A</v>
      </c>
      <c r="Y2078" s="40" t="e">
        <f>VLOOKUP($B2078,期貨大額交易人未沖銷部位!$A$4:$O$499,7,FALSE)</f>
        <v>#N/A</v>
      </c>
      <c r="Z2078" s="40" t="e">
        <f>VLOOKUP($B2078,期貨大額交易人未沖銷部位!$A$4:$O$499,10,FALSE)</f>
        <v>#N/A</v>
      </c>
      <c r="AA2078" s="40" t="e">
        <f>VLOOKUP($B2078,期貨大額交易人未沖銷部位!$A$4:$O$499,13,FALSE)</f>
        <v>#N/A</v>
      </c>
      <c r="AB2078" s="40" t="e">
        <f>VLOOKUP($B2078,期貨大額交易人未沖銷部位!$A$4:$O$499,14,FALSE)</f>
        <v>#N/A</v>
      </c>
      <c r="AC2078" s="40" t="e">
        <f>VLOOKUP($B2078,期貨大額交易人未沖銷部位!$A$4:$O$499,15,FALSE)</f>
        <v>#N/A</v>
      </c>
      <c r="AD2078" s="33" t="e">
        <f>VLOOKUP($B2078,三大美股走勢!$A$4:$J$495,4,FALSE)</f>
        <v>#N/A</v>
      </c>
      <c r="AE2078" s="33" t="e">
        <f>VLOOKUP($B2078,三大美股走勢!$A$4:$J$495,7,FALSE)</f>
        <v>#N/A</v>
      </c>
      <c r="AF2078" s="33" t="e">
        <f>VLOOKUP($B2078,三大美股走勢!$A$4:$J$495,10,FALSE)</f>
        <v>#N/A</v>
      </c>
    </row>
    <row r="2079" spans="2:32">
      <c r="B2079" s="32">
        <v>44858</v>
      </c>
      <c r="C2079" s="33" t="e">
        <f>VLOOKUP($B2079,大盤與近月台指!$A$4:$I$499,2,FALSE)</f>
        <v>#N/A</v>
      </c>
      <c r="D2079" s="34" t="e">
        <f>VLOOKUP($B2079,大盤與近月台指!$A$4:$I$499,3,FALSE)</f>
        <v>#N/A</v>
      </c>
      <c r="E2079" s="35" t="e">
        <f>VLOOKUP($B2079,大盤與近月台指!$A$4:$I$499,4,FALSE)</f>
        <v>#N/A</v>
      </c>
      <c r="F2079" s="33" t="e">
        <f>VLOOKUP($B2079,大盤與近月台指!$A$4:$I$499,5,FALSE)</f>
        <v>#N/A</v>
      </c>
      <c r="G2079" s="49" t="e">
        <f>VLOOKUP($B2079,三大法人買賣超!$A$4:$I$500,3,FALSE)</f>
        <v>#N/A</v>
      </c>
      <c r="H2079" s="34" t="e">
        <f>VLOOKUP($B2079,三大法人買賣超!$A$4:$I$500,5,FALSE)</f>
        <v>#N/A</v>
      </c>
      <c r="I2079" s="27" t="e">
        <f>VLOOKUP($B2079,三大法人買賣超!$A$4:$I$500,7,FALSE)</f>
        <v>#N/A</v>
      </c>
      <c r="J2079" s="27" t="e">
        <f>VLOOKUP($B2079,三大法人買賣超!$A$4:$I$500,9,FALSE)</f>
        <v>#N/A</v>
      </c>
      <c r="K2079" s="37">
        <f>新台幣匯率美元指數!B2080</f>
        <v>0</v>
      </c>
      <c r="L2079" s="38">
        <f>新台幣匯率美元指數!C2080</f>
        <v>0</v>
      </c>
      <c r="M2079" s="39">
        <f>新台幣匯率美元指數!D2080</f>
        <v>0</v>
      </c>
      <c r="N2079" s="27" t="e">
        <f>VLOOKUP($B2079,外資期貨未平倉口數!$A$4:$M$499,4,FALSE)</f>
        <v>#N/A</v>
      </c>
      <c r="O2079" s="27" t="e">
        <f>VLOOKUP($B2079,外資期貨未平倉口數!$A$4:$M$499,9,FALSE)</f>
        <v>#N/A</v>
      </c>
      <c r="P2079" s="27" t="e">
        <f>VLOOKUP($B2079,外資期貨未平倉口數!$A$4:$M$499,10,FALSE)</f>
        <v>#N/A</v>
      </c>
      <c r="Q2079" s="27" t="e">
        <f>VLOOKUP($B2079,外資期貨未平倉口數!$A$4:$M$499,11,FALSE)</f>
        <v>#N/A</v>
      </c>
      <c r="R2079" s="64" t="e">
        <f>VLOOKUP($B2079,選擇權未平倉餘額!$A$4:$I$500,6,FALSE)</f>
        <v>#N/A</v>
      </c>
      <c r="S2079" s="64" t="e">
        <f>VLOOKUP($B2079,選擇權未平倉餘額!$A$4:$I$500,7,FALSE)</f>
        <v>#N/A</v>
      </c>
      <c r="T2079" s="64" t="e">
        <f>VLOOKUP($B2079,選擇權未平倉餘額!$A$4:$I$500,8,FALSE)</f>
        <v>#N/A</v>
      </c>
      <c r="U2079" s="64" t="e">
        <f>VLOOKUP($B2079,選擇權未平倉餘額!$A$4:$I$500,9,FALSE)</f>
        <v>#N/A</v>
      </c>
      <c r="V2079" s="39" t="e">
        <f>VLOOKUP($B2079,臺指選擇權P_C_Ratios!$A$4:$C$500,3,FALSE)</f>
        <v>#N/A</v>
      </c>
      <c r="W2079" s="41" t="e">
        <f>VLOOKUP($B2079,散戶多空比!$A$6:$L$500,12,FALSE)</f>
        <v>#N/A</v>
      </c>
      <c r="X2079" s="40" t="e">
        <f>VLOOKUP($B2079,期貨大額交易人未沖銷部位!$A$4:$O$499,4,FALSE)</f>
        <v>#N/A</v>
      </c>
      <c r="Y2079" s="40" t="e">
        <f>VLOOKUP($B2079,期貨大額交易人未沖銷部位!$A$4:$O$499,7,FALSE)</f>
        <v>#N/A</v>
      </c>
      <c r="Z2079" s="40" t="e">
        <f>VLOOKUP($B2079,期貨大額交易人未沖銷部位!$A$4:$O$499,10,FALSE)</f>
        <v>#N/A</v>
      </c>
      <c r="AA2079" s="40" t="e">
        <f>VLOOKUP($B2079,期貨大額交易人未沖銷部位!$A$4:$O$499,13,FALSE)</f>
        <v>#N/A</v>
      </c>
      <c r="AB2079" s="40" t="e">
        <f>VLOOKUP($B2079,期貨大額交易人未沖銷部位!$A$4:$O$499,14,FALSE)</f>
        <v>#N/A</v>
      </c>
      <c r="AC2079" s="40" t="e">
        <f>VLOOKUP($B2079,期貨大額交易人未沖銷部位!$A$4:$O$499,15,FALSE)</f>
        <v>#N/A</v>
      </c>
      <c r="AD2079" s="33" t="e">
        <f>VLOOKUP($B2079,三大美股走勢!$A$4:$J$495,4,FALSE)</f>
        <v>#N/A</v>
      </c>
      <c r="AE2079" s="33" t="e">
        <f>VLOOKUP($B2079,三大美股走勢!$A$4:$J$495,7,FALSE)</f>
        <v>#N/A</v>
      </c>
      <c r="AF2079" s="33" t="e">
        <f>VLOOKUP($B2079,三大美股走勢!$A$4:$J$495,10,FALSE)</f>
        <v>#N/A</v>
      </c>
    </row>
    <row r="2080" spans="2:32">
      <c r="B2080" s="32">
        <v>44859</v>
      </c>
      <c r="C2080" s="33" t="e">
        <f>VLOOKUP($B2080,大盤與近月台指!$A$4:$I$499,2,FALSE)</f>
        <v>#N/A</v>
      </c>
      <c r="D2080" s="34" t="e">
        <f>VLOOKUP($B2080,大盤與近月台指!$A$4:$I$499,3,FALSE)</f>
        <v>#N/A</v>
      </c>
      <c r="E2080" s="35" t="e">
        <f>VLOOKUP($B2080,大盤與近月台指!$A$4:$I$499,4,FALSE)</f>
        <v>#N/A</v>
      </c>
      <c r="F2080" s="33" t="e">
        <f>VLOOKUP($B2080,大盤與近月台指!$A$4:$I$499,5,FALSE)</f>
        <v>#N/A</v>
      </c>
      <c r="G2080" s="49" t="e">
        <f>VLOOKUP($B2080,三大法人買賣超!$A$4:$I$500,3,FALSE)</f>
        <v>#N/A</v>
      </c>
      <c r="H2080" s="34" t="e">
        <f>VLOOKUP($B2080,三大法人買賣超!$A$4:$I$500,5,FALSE)</f>
        <v>#N/A</v>
      </c>
      <c r="I2080" s="27" t="e">
        <f>VLOOKUP($B2080,三大法人買賣超!$A$4:$I$500,7,FALSE)</f>
        <v>#N/A</v>
      </c>
      <c r="J2080" s="27" t="e">
        <f>VLOOKUP($B2080,三大法人買賣超!$A$4:$I$500,9,FALSE)</f>
        <v>#N/A</v>
      </c>
      <c r="K2080" s="37">
        <f>新台幣匯率美元指數!B2081</f>
        <v>0</v>
      </c>
      <c r="L2080" s="38">
        <f>新台幣匯率美元指數!C2081</f>
        <v>0</v>
      </c>
      <c r="M2080" s="39">
        <f>新台幣匯率美元指數!D2081</f>
        <v>0</v>
      </c>
      <c r="N2080" s="27" t="e">
        <f>VLOOKUP($B2080,外資期貨未平倉口數!$A$4:$M$499,4,FALSE)</f>
        <v>#N/A</v>
      </c>
      <c r="O2080" s="27" t="e">
        <f>VLOOKUP($B2080,外資期貨未平倉口數!$A$4:$M$499,9,FALSE)</f>
        <v>#N/A</v>
      </c>
      <c r="P2080" s="27" t="e">
        <f>VLOOKUP($B2080,外資期貨未平倉口數!$A$4:$M$499,10,FALSE)</f>
        <v>#N/A</v>
      </c>
      <c r="Q2080" s="27" t="e">
        <f>VLOOKUP($B2080,外資期貨未平倉口數!$A$4:$M$499,11,FALSE)</f>
        <v>#N/A</v>
      </c>
      <c r="R2080" s="64" t="e">
        <f>VLOOKUP($B2080,選擇權未平倉餘額!$A$4:$I$500,6,FALSE)</f>
        <v>#N/A</v>
      </c>
      <c r="S2080" s="64" t="e">
        <f>VLOOKUP($B2080,選擇權未平倉餘額!$A$4:$I$500,7,FALSE)</f>
        <v>#N/A</v>
      </c>
      <c r="T2080" s="64" t="e">
        <f>VLOOKUP($B2080,選擇權未平倉餘額!$A$4:$I$500,8,FALSE)</f>
        <v>#N/A</v>
      </c>
      <c r="U2080" s="64" t="e">
        <f>VLOOKUP($B2080,選擇權未平倉餘額!$A$4:$I$500,9,FALSE)</f>
        <v>#N/A</v>
      </c>
      <c r="V2080" s="39" t="e">
        <f>VLOOKUP($B2080,臺指選擇權P_C_Ratios!$A$4:$C$500,3,FALSE)</f>
        <v>#N/A</v>
      </c>
      <c r="W2080" s="41" t="e">
        <f>VLOOKUP($B2080,散戶多空比!$A$6:$L$500,12,FALSE)</f>
        <v>#N/A</v>
      </c>
      <c r="X2080" s="40" t="e">
        <f>VLOOKUP($B2080,期貨大額交易人未沖銷部位!$A$4:$O$499,4,FALSE)</f>
        <v>#N/A</v>
      </c>
      <c r="Y2080" s="40" t="e">
        <f>VLOOKUP($B2080,期貨大額交易人未沖銷部位!$A$4:$O$499,7,FALSE)</f>
        <v>#N/A</v>
      </c>
      <c r="Z2080" s="40" t="e">
        <f>VLOOKUP($B2080,期貨大額交易人未沖銷部位!$A$4:$O$499,10,FALSE)</f>
        <v>#N/A</v>
      </c>
      <c r="AA2080" s="40" t="e">
        <f>VLOOKUP($B2080,期貨大額交易人未沖銷部位!$A$4:$O$499,13,FALSE)</f>
        <v>#N/A</v>
      </c>
      <c r="AB2080" s="40" t="e">
        <f>VLOOKUP($B2080,期貨大額交易人未沖銷部位!$A$4:$O$499,14,FALSE)</f>
        <v>#N/A</v>
      </c>
      <c r="AC2080" s="40" t="e">
        <f>VLOOKUP($B2080,期貨大額交易人未沖銷部位!$A$4:$O$499,15,FALSE)</f>
        <v>#N/A</v>
      </c>
      <c r="AD2080" s="33" t="e">
        <f>VLOOKUP($B2080,三大美股走勢!$A$4:$J$495,4,FALSE)</f>
        <v>#N/A</v>
      </c>
      <c r="AE2080" s="33" t="e">
        <f>VLOOKUP($B2080,三大美股走勢!$A$4:$J$495,7,FALSE)</f>
        <v>#N/A</v>
      </c>
      <c r="AF2080" s="33" t="e">
        <f>VLOOKUP($B2080,三大美股走勢!$A$4:$J$495,10,FALSE)</f>
        <v>#N/A</v>
      </c>
    </row>
    <row r="2081" spans="2:32">
      <c r="B2081" s="32">
        <v>44860</v>
      </c>
      <c r="C2081" s="33" t="e">
        <f>VLOOKUP($B2081,大盤與近月台指!$A$4:$I$499,2,FALSE)</f>
        <v>#N/A</v>
      </c>
      <c r="D2081" s="34" t="e">
        <f>VLOOKUP($B2081,大盤與近月台指!$A$4:$I$499,3,FALSE)</f>
        <v>#N/A</v>
      </c>
      <c r="E2081" s="35" t="e">
        <f>VLOOKUP($B2081,大盤與近月台指!$A$4:$I$499,4,FALSE)</f>
        <v>#N/A</v>
      </c>
      <c r="F2081" s="33" t="e">
        <f>VLOOKUP($B2081,大盤與近月台指!$A$4:$I$499,5,FALSE)</f>
        <v>#N/A</v>
      </c>
      <c r="G2081" s="49" t="e">
        <f>VLOOKUP($B2081,三大法人買賣超!$A$4:$I$500,3,FALSE)</f>
        <v>#N/A</v>
      </c>
      <c r="H2081" s="34" t="e">
        <f>VLOOKUP($B2081,三大法人買賣超!$A$4:$I$500,5,FALSE)</f>
        <v>#N/A</v>
      </c>
      <c r="I2081" s="27" t="e">
        <f>VLOOKUP($B2081,三大法人買賣超!$A$4:$I$500,7,FALSE)</f>
        <v>#N/A</v>
      </c>
      <c r="J2081" s="27" t="e">
        <f>VLOOKUP($B2081,三大法人買賣超!$A$4:$I$500,9,FALSE)</f>
        <v>#N/A</v>
      </c>
      <c r="K2081" s="37">
        <f>新台幣匯率美元指數!B2082</f>
        <v>0</v>
      </c>
      <c r="L2081" s="38">
        <f>新台幣匯率美元指數!C2082</f>
        <v>0</v>
      </c>
      <c r="M2081" s="39">
        <f>新台幣匯率美元指數!D2082</f>
        <v>0</v>
      </c>
      <c r="N2081" s="27" t="e">
        <f>VLOOKUP($B2081,外資期貨未平倉口數!$A$4:$M$499,4,FALSE)</f>
        <v>#N/A</v>
      </c>
      <c r="O2081" s="27" t="e">
        <f>VLOOKUP($B2081,外資期貨未平倉口數!$A$4:$M$499,9,FALSE)</f>
        <v>#N/A</v>
      </c>
      <c r="P2081" s="27" t="e">
        <f>VLOOKUP($B2081,外資期貨未平倉口數!$A$4:$M$499,10,FALSE)</f>
        <v>#N/A</v>
      </c>
      <c r="Q2081" s="27" t="e">
        <f>VLOOKUP($B2081,外資期貨未平倉口數!$A$4:$M$499,11,FALSE)</f>
        <v>#N/A</v>
      </c>
      <c r="R2081" s="64" t="e">
        <f>VLOOKUP($B2081,選擇權未平倉餘額!$A$4:$I$500,6,FALSE)</f>
        <v>#N/A</v>
      </c>
      <c r="S2081" s="64" t="e">
        <f>VLOOKUP($B2081,選擇權未平倉餘額!$A$4:$I$500,7,FALSE)</f>
        <v>#N/A</v>
      </c>
      <c r="T2081" s="64" t="e">
        <f>VLOOKUP($B2081,選擇權未平倉餘額!$A$4:$I$500,8,FALSE)</f>
        <v>#N/A</v>
      </c>
      <c r="U2081" s="64" t="e">
        <f>VLOOKUP($B2081,選擇權未平倉餘額!$A$4:$I$500,9,FALSE)</f>
        <v>#N/A</v>
      </c>
      <c r="V2081" s="39" t="e">
        <f>VLOOKUP($B2081,臺指選擇權P_C_Ratios!$A$4:$C$500,3,FALSE)</f>
        <v>#N/A</v>
      </c>
      <c r="W2081" s="41" t="e">
        <f>VLOOKUP($B2081,散戶多空比!$A$6:$L$500,12,FALSE)</f>
        <v>#N/A</v>
      </c>
      <c r="X2081" s="40" t="e">
        <f>VLOOKUP($B2081,期貨大額交易人未沖銷部位!$A$4:$O$499,4,FALSE)</f>
        <v>#N/A</v>
      </c>
      <c r="Y2081" s="40" t="e">
        <f>VLOOKUP($B2081,期貨大額交易人未沖銷部位!$A$4:$O$499,7,FALSE)</f>
        <v>#N/A</v>
      </c>
      <c r="Z2081" s="40" t="e">
        <f>VLOOKUP($B2081,期貨大額交易人未沖銷部位!$A$4:$O$499,10,FALSE)</f>
        <v>#N/A</v>
      </c>
      <c r="AA2081" s="40" t="e">
        <f>VLOOKUP($B2081,期貨大額交易人未沖銷部位!$A$4:$O$499,13,FALSE)</f>
        <v>#N/A</v>
      </c>
      <c r="AB2081" s="40" t="e">
        <f>VLOOKUP($B2081,期貨大額交易人未沖銷部位!$A$4:$O$499,14,FALSE)</f>
        <v>#N/A</v>
      </c>
      <c r="AC2081" s="40" t="e">
        <f>VLOOKUP($B2081,期貨大額交易人未沖銷部位!$A$4:$O$499,15,FALSE)</f>
        <v>#N/A</v>
      </c>
      <c r="AD2081" s="33" t="e">
        <f>VLOOKUP($B2081,三大美股走勢!$A$4:$J$495,4,FALSE)</f>
        <v>#N/A</v>
      </c>
      <c r="AE2081" s="33" t="e">
        <f>VLOOKUP($B2081,三大美股走勢!$A$4:$J$495,7,FALSE)</f>
        <v>#N/A</v>
      </c>
      <c r="AF2081" s="33" t="e">
        <f>VLOOKUP($B2081,三大美股走勢!$A$4:$J$495,10,FALSE)</f>
        <v>#N/A</v>
      </c>
    </row>
    <row r="2082" spans="2:32">
      <c r="B2082" s="32">
        <v>44861</v>
      </c>
      <c r="C2082" s="33" t="e">
        <f>VLOOKUP($B2082,大盤與近月台指!$A$4:$I$499,2,FALSE)</f>
        <v>#N/A</v>
      </c>
      <c r="D2082" s="34" t="e">
        <f>VLOOKUP($B2082,大盤與近月台指!$A$4:$I$499,3,FALSE)</f>
        <v>#N/A</v>
      </c>
      <c r="E2082" s="35" t="e">
        <f>VLOOKUP($B2082,大盤與近月台指!$A$4:$I$499,4,FALSE)</f>
        <v>#N/A</v>
      </c>
      <c r="F2082" s="33" t="e">
        <f>VLOOKUP($B2082,大盤與近月台指!$A$4:$I$499,5,FALSE)</f>
        <v>#N/A</v>
      </c>
      <c r="G2082" s="49" t="e">
        <f>VLOOKUP($B2082,三大法人買賣超!$A$4:$I$500,3,FALSE)</f>
        <v>#N/A</v>
      </c>
      <c r="H2082" s="34" t="e">
        <f>VLOOKUP($B2082,三大法人買賣超!$A$4:$I$500,5,FALSE)</f>
        <v>#N/A</v>
      </c>
      <c r="I2082" s="27" t="e">
        <f>VLOOKUP($B2082,三大法人買賣超!$A$4:$I$500,7,FALSE)</f>
        <v>#N/A</v>
      </c>
      <c r="J2082" s="27" t="e">
        <f>VLOOKUP($B2082,三大法人買賣超!$A$4:$I$500,9,FALSE)</f>
        <v>#N/A</v>
      </c>
      <c r="K2082" s="37">
        <f>新台幣匯率美元指數!B2083</f>
        <v>0</v>
      </c>
      <c r="L2082" s="38">
        <f>新台幣匯率美元指數!C2083</f>
        <v>0</v>
      </c>
      <c r="M2082" s="39">
        <f>新台幣匯率美元指數!D2083</f>
        <v>0</v>
      </c>
      <c r="N2082" s="27" t="e">
        <f>VLOOKUP($B2082,外資期貨未平倉口數!$A$4:$M$499,4,FALSE)</f>
        <v>#N/A</v>
      </c>
      <c r="O2082" s="27" t="e">
        <f>VLOOKUP($B2082,外資期貨未平倉口數!$A$4:$M$499,9,FALSE)</f>
        <v>#N/A</v>
      </c>
      <c r="P2082" s="27" t="e">
        <f>VLOOKUP($B2082,外資期貨未平倉口數!$A$4:$M$499,10,FALSE)</f>
        <v>#N/A</v>
      </c>
      <c r="Q2082" s="27" t="e">
        <f>VLOOKUP($B2082,外資期貨未平倉口數!$A$4:$M$499,11,FALSE)</f>
        <v>#N/A</v>
      </c>
      <c r="R2082" s="64" t="e">
        <f>VLOOKUP($B2082,選擇權未平倉餘額!$A$4:$I$500,6,FALSE)</f>
        <v>#N/A</v>
      </c>
      <c r="S2082" s="64" t="e">
        <f>VLOOKUP($B2082,選擇權未平倉餘額!$A$4:$I$500,7,FALSE)</f>
        <v>#N/A</v>
      </c>
      <c r="T2082" s="64" t="e">
        <f>VLOOKUP($B2082,選擇權未平倉餘額!$A$4:$I$500,8,FALSE)</f>
        <v>#N/A</v>
      </c>
      <c r="U2082" s="64" t="e">
        <f>VLOOKUP($B2082,選擇權未平倉餘額!$A$4:$I$500,9,FALSE)</f>
        <v>#N/A</v>
      </c>
      <c r="V2082" s="39" t="e">
        <f>VLOOKUP($B2082,臺指選擇權P_C_Ratios!$A$4:$C$500,3,FALSE)</f>
        <v>#N/A</v>
      </c>
      <c r="W2082" s="41" t="e">
        <f>VLOOKUP($B2082,散戶多空比!$A$6:$L$500,12,FALSE)</f>
        <v>#N/A</v>
      </c>
      <c r="X2082" s="40" t="e">
        <f>VLOOKUP($B2082,期貨大額交易人未沖銷部位!$A$4:$O$499,4,FALSE)</f>
        <v>#N/A</v>
      </c>
      <c r="Y2082" s="40" t="e">
        <f>VLOOKUP($B2082,期貨大額交易人未沖銷部位!$A$4:$O$499,7,FALSE)</f>
        <v>#N/A</v>
      </c>
      <c r="Z2082" s="40" t="e">
        <f>VLOOKUP($B2082,期貨大額交易人未沖銷部位!$A$4:$O$499,10,FALSE)</f>
        <v>#N/A</v>
      </c>
      <c r="AA2082" s="40" t="e">
        <f>VLOOKUP($B2082,期貨大額交易人未沖銷部位!$A$4:$O$499,13,FALSE)</f>
        <v>#N/A</v>
      </c>
      <c r="AB2082" s="40" t="e">
        <f>VLOOKUP($B2082,期貨大額交易人未沖銷部位!$A$4:$O$499,14,FALSE)</f>
        <v>#N/A</v>
      </c>
      <c r="AC2082" s="40" t="e">
        <f>VLOOKUP($B2082,期貨大額交易人未沖銷部位!$A$4:$O$499,15,FALSE)</f>
        <v>#N/A</v>
      </c>
      <c r="AD2082" s="33" t="e">
        <f>VLOOKUP($B2082,三大美股走勢!$A$4:$J$495,4,FALSE)</f>
        <v>#N/A</v>
      </c>
      <c r="AE2082" s="33" t="e">
        <f>VLOOKUP($B2082,三大美股走勢!$A$4:$J$495,7,FALSE)</f>
        <v>#N/A</v>
      </c>
      <c r="AF2082" s="33" t="e">
        <f>VLOOKUP($B2082,三大美股走勢!$A$4:$J$495,10,FALSE)</f>
        <v>#N/A</v>
      </c>
    </row>
    <row r="2083" spans="2:32">
      <c r="B2083" s="32">
        <v>44862</v>
      </c>
      <c r="C2083" s="33" t="e">
        <f>VLOOKUP($B2083,大盤與近月台指!$A$4:$I$499,2,FALSE)</f>
        <v>#N/A</v>
      </c>
      <c r="D2083" s="34" t="e">
        <f>VLOOKUP($B2083,大盤與近月台指!$A$4:$I$499,3,FALSE)</f>
        <v>#N/A</v>
      </c>
      <c r="E2083" s="35" t="e">
        <f>VLOOKUP($B2083,大盤與近月台指!$A$4:$I$499,4,FALSE)</f>
        <v>#N/A</v>
      </c>
      <c r="F2083" s="33" t="e">
        <f>VLOOKUP($B2083,大盤與近月台指!$A$4:$I$499,5,FALSE)</f>
        <v>#N/A</v>
      </c>
      <c r="G2083" s="49" t="e">
        <f>VLOOKUP($B2083,三大法人買賣超!$A$4:$I$500,3,FALSE)</f>
        <v>#N/A</v>
      </c>
      <c r="H2083" s="34" t="e">
        <f>VLOOKUP($B2083,三大法人買賣超!$A$4:$I$500,5,FALSE)</f>
        <v>#N/A</v>
      </c>
      <c r="I2083" s="27" t="e">
        <f>VLOOKUP($B2083,三大法人買賣超!$A$4:$I$500,7,FALSE)</f>
        <v>#N/A</v>
      </c>
      <c r="J2083" s="27" t="e">
        <f>VLOOKUP($B2083,三大法人買賣超!$A$4:$I$500,9,FALSE)</f>
        <v>#N/A</v>
      </c>
      <c r="K2083" s="37">
        <f>新台幣匯率美元指數!B2084</f>
        <v>0</v>
      </c>
      <c r="L2083" s="38">
        <f>新台幣匯率美元指數!C2084</f>
        <v>0</v>
      </c>
      <c r="M2083" s="39">
        <f>新台幣匯率美元指數!D2084</f>
        <v>0</v>
      </c>
      <c r="N2083" s="27" t="e">
        <f>VLOOKUP($B2083,外資期貨未平倉口數!$A$4:$M$499,4,FALSE)</f>
        <v>#N/A</v>
      </c>
      <c r="O2083" s="27" t="e">
        <f>VLOOKUP($B2083,外資期貨未平倉口數!$A$4:$M$499,9,FALSE)</f>
        <v>#N/A</v>
      </c>
      <c r="P2083" s="27" t="e">
        <f>VLOOKUP($B2083,外資期貨未平倉口數!$A$4:$M$499,10,FALSE)</f>
        <v>#N/A</v>
      </c>
      <c r="Q2083" s="27" t="e">
        <f>VLOOKUP($B2083,外資期貨未平倉口數!$A$4:$M$499,11,FALSE)</f>
        <v>#N/A</v>
      </c>
      <c r="R2083" s="64" t="e">
        <f>VLOOKUP($B2083,選擇權未平倉餘額!$A$4:$I$500,6,FALSE)</f>
        <v>#N/A</v>
      </c>
      <c r="S2083" s="64" t="e">
        <f>VLOOKUP($B2083,選擇權未平倉餘額!$A$4:$I$500,7,FALSE)</f>
        <v>#N/A</v>
      </c>
      <c r="T2083" s="64" t="e">
        <f>VLOOKUP($B2083,選擇權未平倉餘額!$A$4:$I$500,8,FALSE)</f>
        <v>#N/A</v>
      </c>
      <c r="U2083" s="64" t="e">
        <f>VLOOKUP($B2083,選擇權未平倉餘額!$A$4:$I$500,9,FALSE)</f>
        <v>#N/A</v>
      </c>
      <c r="V2083" s="39" t="e">
        <f>VLOOKUP($B2083,臺指選擇權P_C_Ratios!$A$4:$C$500,3,FALSE)</f>
        <v>#N/A</v>
      </c>
      <c r="W2083" s="41" t="e">
        <f>VLOOKUP($B2083,散戶多空比!$A$6:$L$500,12,FALSE)</f>
        <v>#N/A</v>
      </c>
      <c r="X2083" s="40" t="e">
        <f>VLOOKUP($B2083,期貨大額交易人未沖銷部位!$A$4:$O$499,4,FALSE)</f>
        <v>#N/A</v>
      </c>
      <c r="Y2083" s="40" t="e">
        <f>VLOOKUP($B2083,期貨大額交易人未沖銷部位!$A$4:$O$499,7,FALSE)</f>
        <v>#N/A</v>
      </c>
      <c r="Z2083" s="40" t="e">
        <f>VLOOKUP($B2083,期貨大額交易人未沖銷部位!$A$4:$O$499,10,FALSE)</f>
        <v>#N/A</v>
      </c>
      <c r="AA2083" s="40" t="e">
        <f>VLOOKUP($B2083,期貨大額交易人未沖銷部位!$A$4:$O$499,13,FALSE)</f>
        <v>#N/A</v>
      </c>
      <c r="AB2083" s="40" t="e">
        <f>VLOOKUP($B2083,期貨大額交易人未沖銷部位!$A$4:$O$499,14,FALSE)</f>
        <v>#N/A</v>
      </c>
      <c r="AC2083" s="40" t="e">
        <f>VLOOKUP($B2083,期貨大額交易人未沖銷部位!$A$4:$O$499,15,FALSE)</f>
        <v>#N/A</v>
      </c>
      <c r="AD2083" s="33" t="e">
        <f>VLOOKUP($B2083,三大美股走勢!$A$4:$J$495,4,FALSE)</f>
        <v>#N/A</v>
      </c>
      <c r="AE2083" s="33" t="e">
        <f>VLOOKUP($B2083,三大美股走勢!$A$4:$J$495,7,FALSE)</f>
        <v>#N/A</v>
      </c>
      <c r="AF2083" s="33" t="e">
        <f>VLOOKUP($B2083,三大美股走勢!$A$4:$J$495,10,FALSE)</f>
        <v>#N/A</v>
      </c>
    </row>
    <row r="2084" spans="2:32">
      <c r="B2084" s="32">
        <v>44863</v>
      </c>
      <c r="C2084" s="33" t="e">
        <f>VLOOKUP($B2084,大盤與近月台指!$A$4:$I$499,2,FALSE)</f>
        <v>#N/A</v>
      </c>
      <c r="D2084" s="34" t="e">
        <f>VLOOKUP($B2084,大盤與近月台指!$A$4:$I$499,3,FALSE)</f>
        <v>#N/A</v>
      </c>
      <c r="E2084" s="35" t="e">
        <f>VLOOKUP($B2084,大盤與近月台指!$A$4:$I$499,4,FALSE)</f>
        <v>#N/A</v>
      </c>
      <c r="F2084" s="33" t="e">
        <f>VLOOKUP($B2084,大盤與近月台指!$A$4:$I$499,5,FALSE)</f>
        <v>#N/A</v>
      </c>
      <c r="G2084" s="49" t="e">
        <f>VLOOKUP($B2084,三大法人買賣超!$A$4:$I$500,3,FALSE)</f>
        <v>#N/A</v>
      </c>
      <c r="H2084" s="34" t="e">
        <f>VLOOKUP($B2084,三大法人買賣超!$A$4:$I$500,5,FALSE)</f>
        <v>#N/A</v>
      </c>
      <c r="I2084" s="27" t="e">
        <f>VLOOKUP($B2084,三大法人買賣超!$A$4:$I$500,7,FALSE)</f>
        <v>#N/A</v>
      </c>
      <c r="J2084" s="27" t="e">
        <f>VLOOKUP($B2084,三大法人買賣超!$A$4:$I$500,9,FALSE)</f>
        <v>#N/A</v>
      </c>
      <c r="K2084" s="37">
        <f>新台幣匯率美元指數!B2085</f>
        <v>0</v>
      </c>
      <c r="L2084" s="38">
        <f>新台幣匯率美元指數!C2085</f>
        <v>0</v>
      </c>
      <c r="M2084" s="39">
        <f>新台幣匯率美元指數!D2085</f>
        <v>0</v>
      </c>
      <c r="N2084" s="27" t="e">
        <f>VLOOKUP($B2084,外資期貨未平倉口數!$A$4:$M$499,4,FALSE)</f>
        <v>#N/A</v>
      </c>
      <c r="O2084" s="27" t="e">
        <f>VLOOKUP($B2084,外資期貨未平倉口數!$A$4:$M$499,9,FALSE)</f>
        <v>#N/A</v>
      </c>
      <c r="P2084" s="27" t="e">
        <f>VLOOKUP($B2084,外資期貨未平倉口數!$A$4:$M$499,10,FALSE)</f>
        <v>#N/A</v>
      </c>
      <c r="Q2084" s="27" t="e">
        <f>VLOOKUP($B2084,外資期貨未平倉口數!$A$4:$M$499,11,FALSE)</f>
        <v>#N/A</v>
      </c>
      <c r="R2084" s="64" t="e">
        <f>VLOOKUP($B2084,選擇權未平倉餘額!$A$4:$I$500,6,FALSE)</f>
        <v>#N/A</v>
      </c>
      <c r="S2084" s="64" t="e">
        <f>VLOOKUP($B2084,選擇權未平倉餘額!$A$4:$I$500,7,FALSE)</f>
        <v>#N/A</v>
      </c>
      <c r="T2084" s="64" t="e">
        <f>VLOOKUP($B2084,選擇權未平倉餘額!$A$4:$I$500,8,FALSE)</f>
        <v>#N/A</v>
      </c>
      <c r="U2084" s="64" t="e">
        <f>VLOOKUP($B2084,選擇權未平倉餘額!$A$4:$I$500,9,FALSE)</f>
        <v>#N/A</v>
      </c>
      <c r="V2084" s="39" t="e">
        <f>VLOOKUP($B2084,臺指選擇權P_C_Ratios!$A$4:$C$500,3,FALSE)</f>
        <v>#N/A</v>
      </c>
      <c r="W2084" s="41" t="e">
        <f>VLOOKUP($B2084,散戶多空比!$A$6:$L$500,12,FALSE)</f>
        <v>#N/A</v>
      </c>
      <c r="X2084" s="40" t="e">
        <f>VLOOKUP($B2084,期貨大額交易人未沖銷部位!$A$4:$O$499,4,FALSE)</f>
        <v>#N/A</v>
      </c>
      <c r="Y2084" s="40" t="e">
        <f>VLOOKUP($B2084,期貨大額交易人未沖銷部位!$A$4:$O$499,7,FALSE)</f>
        <v>#N/A</v>
      </c>
      <c r="Z2084" s="40" t="e">
        <f>VLOOKUP($B2084,期貨大額交易人未沖銷部位!$A$4:$O$499,10,FALSE)</f>
        <v>#N/A</v>
      </c>
      <c r="AA2084" s="40" t="e">
        <f>VLOOKUP($B2084,期貨大額交易人未沖銷部位!$A$4:$O$499,13,FALSE)</f>
        <v>#N/A</v>
      </c>
      <c r="AB2084" s="40" t="e">
        <f>VLOOKUP($B2084,期貨大額交易人未沖銷部位!$A$4:$O$499,14,FALSE)</f>
        <v>#N/A</v>
      </c>
      <c r="AC2084" s="40" t="e">
        <f>VLOOKUP($B2084,期貨大額交易人未沖銷部位!$A$4:$O$499,15,FALSE)</f>
        <v>#N/A</v>
      </c>
      <c r="AD2084" s="33" t="e">
        <f>VLOOKUP($B2084,三大美股走勢!$A$4:$J$495,4,FALSE)</f>
        <v>#N/A</v>
      </c>
      <c r="AE2084" s="33" t="e">
        <f>VLOOKUP($B2084,三大美股走勢!$A$4:$J$495,7,FALSE)</f>
        <v>#N/A</v>
      </c>
      <c r="AF2084" s="33" t="e">
        <f>VLOOKUP($B2084,三大美股走勢!$A$4:$J$495,10,FALSE)</f>
        <v>#N/A</v>
      </c>
    </row>
    <row r="2085" spans="2:32">
      <c r="B2085" s="32">
        <v>44864</v>
      </c>
      <c r="C2085" s="33" t="e">
        <f>VLOOKUP($B2085,大盤與近月台指!$A$4:$I$499,2,FALSE)</f>
        <v>#N/A</v>
      </c>
      <c r="D2085" s="34" t="e">
        <f>VLOOKUP($B2085,大盤與近月台指!$A$4:$I$499,3,FALSE)</f>
        <v>#N/A</v>
      </c>
      <c r="E2085" s="35" t="e">
        <f>VLOOKUP($B2085,大盤與近月台指!$A$4:$I$499,4,FALSE)</f>
        <v>#N/A</v>
      </c>
      <c r="F2085" s="33" t="e">
        <f>VLOOKUP($B2085,大盤與近月台指!$A$4:$I$499,5,FALSE)</f>
        <v>#N/A</v>
      </c>
      <c r="G2085" s="49" t="e">
        <f>VLOOKUP($B2085,三大法人買賣超!$A$4:$I$500,3,FALSE)</f>
        <v>#N/A</v>
      </c>
      <c r="H2085" s="34" t="e">
        <f>VLOOKUP($B2085,三大法人買賣超!$A$4:$I$500,5,FALSE)</f>
        <v>#N/A</v>
      </c>
      <c r="I2085" s="27" t="e">
        <f>VLOOKUP($B2085,三大法人買賣超!$A$4:$I$500,7,FALSE)</f>
        <v>#N/A</v>
      </c>
      <c r="J2085" s="27" t="e">
        <f>VLOOKUP($B2085,三大法人買賣超!$A$4:$I$500,9,FALSE)</f>
        <v>#N/A</v>
      </c>
      <c r="K2085" s="37">
        <f>新台幣匯率美元指數!B2086</f>
        <v>0</v>
      </c>
      <c r="L2085" s="38">
        <f>新台幣匯率美元指數!C2086</f>
        <v>0</v>
      </c>
      <c r="M2085" s="39">
        <f>新台幣匯率美元指數!D2086</f>
        <v>0</v>
      </c>
      <c r="N2085" s="27" t="e">
        <f>VLOOKUP($B2085,外資期貨未平倉口數!$A$4:$M$499,4,FALSE)</f>
        <v>#N/A</v>
      </c>
      <c r="O2085" s="27" t="e">
        <f>VLOOKUP($B2085,外資期貨未平倉口數!$A$4:$M$499,9,FALSE)</f>
        <v>#N/A</v>
      </c>
      <c r="P2085" s="27" t="e">
        <f>VLOOKUP($B2085,外資期貨未平倉口數!$A$4:$M$499,10,FALSE)</f>
        <v>#N/A</v>
      </c>
      <c r="Q2085" s="27" t="e">
        <f>VLOOKUP($B2085,外資期貨未平倉口數!$A$4:$M$499,11,FALSE)</f>
        <v>#N/A</v>
      </c>
      <c r="R2085" s="64" t="e">
        <f>VLOOKUP($B2085,選擇權未平倉餘額!$A$4:$I$500,6,FALSE)</f>
        <v>#N/A</v>
      </c>
      <c r="S2085" s="64" t="e">
        <f>VLOOKUP($B2085,選擇權未平倉餘額!$A$4:$I$500,7,FALSE)</f>
        <v>#N/A</v>
      </c>
      <c r="T2085" s="64" t="e">
        <f>VLOOKUP($B2085,選擇權未平倉餘額!$A$4:$I$500,8,FALSE)</f>
        <v>#N/A</v>
      </c>
      <c r="U2085" s="64" t="e">
        <f>VLOOKUP($B2085,選擇權未平倉餘額!$A$4:$I$500,9,FALSE)</f>
        <v>#N/A</v>
      </c>
      <c r="V2085" s="39" t="e">
        <f>VLOOKUP($B2085,臺指選擇權P_C_Ratios!$A$4:$C$500,3,FALSE)</f>
        <v>#N/A</v>
      </c>
      <c r="W2085" s="41" t="e">
        <f>VLOOKUP($B2085,散戶多空比!$A$6:$L$500,12,FALSE)</f>
        <v>#N/A</v>
      </c>
      <c r="X2085" s="40" t="e">
        <f>VLOOKUP($B2085,期貨大額交易人未沖銷部位!$A$4:$O$499,4,FALSE)</f>
        <v>#N/A</v>
      </c>
      <c r="Y2085" s="40" t="e">
        <f>VLOOKUP($B2085,期貨大額交易人未沖銷部位!$A$4:$O$499,7,FALSE)</f>
        <v>#N/A</v>
      </c>
      <c r="Z2085" s="40" t="e">
        <f>VLOOKUP($B2085,期貨大額交易人未沖銷部位!$A$4:$O$499,10,FALSE)</f>
        <v>#N/A</v>
      </c>
      <c r="AA2085" s="40" t="e">
        <f>VLOOKUP($B2085,期貨大額交易人未沖銷部位!$A$4:$O$499,13,FALSE)</f>
        <v>#N/A</v>
      </c>
      <c r="AB2085" s="40" t="e">
        <f>VLOOKUP($B2085,期貨大額交易人未沖銷部位!$A$4:$O$499,14,FALSE)</f>
        <v>#N/A</v>
      </c>
      <c r="AC2085" s="40" t="e">
        <f>VLOOKUP($B2085,期貨大額交易人未沖銷部位!$A$4:$O$499,15,FALSE)</f>
        <v>#N/A</v>
      </c>
      <c r="AD2085" s="33" t="e">
        <f>VLOOKUP($B2085,三大美股走勢!$A$4:$J$495,4,FALSE)</f>
        <v>#N/A</v>
      </c>
      <c r="AE2085" s="33" t="e">
        <f>VLOOKUP($B2085,三大美股走勢!$A$4:$J$495,7,FALSE)</f>
        <v>#N/A</v>
      </c>
      <c r="AF2085" s="33" t="e">
        <f>VLOOKUP($B2085,三大美股走勢!$A$4:$J$495,10,FALSE)</f>
        <v>#N/A</v>
      </c>
    </row>
    <row r="2086" spans="2:32">
      <c r="B2086" s="32">
        <v>44865</v>
      </c>
      <c r="C2086" s="33" t="e">
        <f>VLOOKUP($B2086,大盤與近月台指!$A$4:$I$499,2,FALSE)</f>
        <v>#N/A</v>
      </c>
      <c r="D2086" s="34" t="e">
        <f>VLOOKUP($B2086,大盤與近月台指!$A$4:$I$499,3,FALSE)</f>
        <v>#N/A</v>
      </c>
      <c r="E2086" s="35" t="e">
        <f>VLOOKUP($B2086,大盤與近月台指!$A$4:$I$499,4,FALSE)</f>
        <v>#N/A</v>
      </c>
      <c r="F2086" s="33" t="e">
        <f>VLOOKUP($B2086,大盤與近月台指!$A$4:$I$499,5,FALSE)</f>
        <v>#N/A</v>
      </c>
      <c r="G2086" s="49" t="e">
        <f>VLOOKUP($B2086,三大法人買賣超!$A$4:$I$500,3,FALSE)</f>
        <v>#N/A</v>
      </c>
      <c r="H2086" s="34" t="e">
        <f>VLOOKUP($B2086,三大法人買賣超!$A$4:$I$500,5,FALSE)</f>
        <v>#N/A</v>
      </c>
      <c r="I2086" s="27" t="e">
        <f>VLOOKUP($B2086,三大法人買賣超!$A$4:$I$500,7,FALSE)</f>
        <v>#N/A</v>
      </c>
      <c r="J2086" s="27" t="e">
        <f>VLOOKUP($B2086,三大法人買賣超!$A$4:$I$500,9,FALSE)</f>
        <v>#N/A</v>
      </c>
      <c r="K2086" s="37">
        <f>新台幣匯率美元指數!B2087</f>
        <v>0</v>
      </c>
      <c r="L2086" s="38">
        <f>新台幣匯率美元指數!C2087</f>
        <v>0</v>
      </c>
      <c r="M2086" s="39">
        <f>新台幣匯率美元指數!D2087</f>
        <v>0</v>
      </c>
      <c r="N2086" s="27" t="e">
        <f>VLOOKUP($B2086,外資期貨未平倉口數!$A$4:$M$499,4,FALSE)</f>
        <v>#N/A</v>
      </c>
      <c r="O2086" s="27" t="e">
        <f>VLOOKUP($B2086,外資期貨未平倉口數!$A$4:$M$499,9,FALSE)</f>
        <v>#N/A</v>
      </c>
      <c r="P2086" s="27" t="e">
        <f>VLOOKUP($B2086,外資期貨未平倉口數!$A$4:$M$499,10,FALSE)</f>
        <v>#N/A</v>
      </c>
      <c r="Q2086" s="27" t="e">
        <f>VLOOKUP($B2086,外資期貨未平倉口數!$A$4:$M$499,11,FALSE)</f>
        <v>#N/A</v>
      </c>
      <c r="R2086" s="64" t="e">
        <f>VLOOKUP($B2086,選擇權未平倉餘額!$A$4:$I$500,6,FALSE)</f>
        <v>#N/A</v>
      </c>
      <c r="S2086" s="64" t="e">
        <f>VLOOKUP($B2086,選擇權未平倉餘額!$A$4:$I$500,7,FALSE)</f>
        <v>#N/A</v>
      </c>
      <c r="T2086" s="64" t="e">
        <f>VLOOKUP($B2086,選擇權未平倉餘額!$A$4:$I$500,8,FALSE)</f>
        <v>#N/A</v>
      </c>
      <c r="U2086" s="64" t="e">
        <f>VLOOKUP($B2086,選擇權未平倉餘額!$A$4:$I$500,9,FALSE)</f>
        <v>#N/A</v>
      </c>
      <c r="V2086" s="39" t="e">
        <f>VLOOKUP($B2086,臺指選擇權P_C_Ratios!$A$4:$C$500,3,FALSE)</f>
        <v>#N/A</v>
      </c>
      <c r="W2086" s="41" t="e">
        <f>VLOOKUP($B2086,散戶多空比!$A$6:$L$500,12,FALSE)</f>
        <v>#N/A</v>
      </c>
      <c r="X2086" s="40" t="e">
        <f>VLOOKUP($B2086,期貨大額交易人未沖銷部位!$A$4:$O$499,4,FALSE)</f>
        <v>#N/A</v>
      </c>
      <c r="Y2086" s="40" t="e">
        <f>VLOOKUP($B2086,期貨大額交易人未沖銷部位!$A$4:$O$499,7,FALSE)</f>
        <v>#N/A</v>
      </c>
      <c r="Z2086" s="40" t="e">
        <f>VLOOKUP($B2086,期貨大額交易人未沖銷部位!$A$4:$O$499,10,FALSE)</f>
        <v>#N/A</v>
      </c>
      <c r="AA2086" s="40" t="e">
        <f>VLOOKUP($B2086,期貨大額交易人未沖銷部位!$A$4:$O$499,13,FALSE)</f>
        <v>#N/A</v>
      </c>
      <c r="AB2086" s="40" t="e">
        <f>VLOOKUP($B2086,期貨大額交易人未沖銷部位!$A$4:$O$499,14,FALSE)</f>
        <v>#N/A</v>
      </c>
      <c r="AC2086" s="40" t="e">
        <f>VLOOKUP($B2086,期貨大額交易人未沖銷部位!$A$4:$O$499,15,FALSE)</f>
        <v>#N/A</v>
      </c>
      <c r="AD2086" s="33" t="e">
        <f>VLOOKUP($B2086,三大美股走勢!$A$4:$J$495,4,FALSE)</f>
        <v>#N/A</v>
      </c>
      <c r="AE2086" s="33" t="e">
        <f>VLOOKUP($B2086,三大美股走勢!$A$4:$J$495,7,FALSE)</f>
        <v>#N/A</v>
      </c>
      <c r="AF2086" s="33" t="e">
        <f>VLOOKUP($B2086,三大美股走勢!$A$4:$J$495,10,FALSE)</f>
        <v>#N/A</v>
      </c>
    </row>
    <row r="2087" spans="2:32">
      <c r="B2087" s="32">
        <v>44866</v>
      </c>
      <c r="C2087" s="33" t="e">
        <f>VLOOKUP($B2087,大盤與近月台指!$A$4:$I$499,2,FALSE)</f>
        <v>#N/A</v>
      </c>
      <c r="D2087" s="34" t="e">
        <f>VLOOKUP($B2087,大盤與近月台指!$A$4:$I$499,3,FALSE)</f>
        <v>#N/A</v>
      </c>
      <c r="E2087" s="35" t="e">
        <f>VLOOKUP($B2087,大盤與近月台指!$A$4:$I$499,4,FALSE)</f>
        <v>#N/A</v>
      </c>
      <c r="F2087" s="33" t="e">
        <f>VLOOKUP($B2087,大盤與近月台指!$A$4:$I$499,5,FALSE)</f>
        <v>#N/A</v>
      </c>
      <c r="G2087" s="49" t="e">
        <f>VLOOKUP($B2087,三大法人買賣超!$A$4:$I$500,3,FALSE)</f>
        <v>#N/A</v>
      </c>
      <c r="H2087" s="34" t="e">
        <f>VLOOKUP($B2087,三大法人買賣超!$A$4:$I$500,5,FALSE)</f>
        <v>#N/A</v>
      </c>
      <c r="I2087" s="27" t="e">
        <f>VLOOKUP($B2087,三大法人買賣超!$A$4:$I$500,7,FALSE)</f>
        <v>#N/A</v>
      </c>
      <c r="J2087" s="27" t="e">
        <f>VLOOKUP($B2087,三大法人買賣超!$A$4:$I$500,9,FALSE)</f>
        <v>#N/A</v>
      </c>
      <c r="K2087" s="37">
        <f>新台幣匯率美元指數!B2088</f>
        <v>0</v>
      </c>
      <c r="L2087" s="38">
        <f>新台幣匯率美元指數!C2088</f>
        <v>0</v>
      </c>
      <c r="M2087" s="39">
        <f>新台幣匯率美元指數!D2088</f>
        <v>0</v>
      </c>
      <c r="N2087" s="27" t="e">
        <f>VLOOKUP($B2087,外資期貨未平倉口數!$A$4:$M$499,4,FALSE)</f>
        <v>#N/A</v>
      </c>
      <c r="O2087" s="27" t="e">
        <f>VLOOKUP($B2087,外資期貨未平倉口數!$A$4:$M$499,9,FALSE)</f>
        <v>#N/A</v>
      </c>
      <c r="P2087" s="27" t="e">
        <f>VLOOKUP($B2087,外資期貨未平倉口數!$A$4:$M$499,10,FALSE)</f>
        <v>#N/A</v>
      </c>
      <c r="Q2087" s="27" t="e">
        <f>VLOOKUP($B2087,外資期貨未平倉口數!$A$4:$M$499,11,FALSE)</f>
        <v>#N/A</v>
      </c>
      <c r="R2087" s="64" t="e">
        <f>VLOOKUP($B2087,選擇權未平倉餘額!$A$4:$I$500,6,FALSE)</f>
        <v>#N/A</v>
      </c>
      <c r="S2087" s="64" t="e">
        <f>VLOOKUP($B2087,選擇權未平倉餘額!$A$4:$I$500,7,FALSE)</f>
        <v>#N/A</v>
      </c>
      <c r="T2087" s="64" t="e">
        <f>VLOOKUP($B2087,選擇權未平倉餘額!$A$4:$I$500,8,FALSE)</f>
        <v>#N/A</v>
      </c>
      <c r="U2087" s="64" t="e">
        <f>VLOOKUP($B2087,選擇權未平倉餘額!$A$4:$I$500,9,FALSE)</f>
        <v>#N/A</v>
      </c>
      <c r="V2087" s="39" t="e">
        <f>VLOOKUP($B2087,臺指選擇權P_C_Ratios!$A$4:$C$500,3,FALSE)</f>
        <v>#N/A</v>
      </c>
      <c r="W2087" s="41" t="e">
        <f>VLOOKUP($B2087,散戶多空比!$A$6:$L$500,12,FALSE)</f>
        <v>#N/A</v>
      </c>
      <c r="X2087" s="40" t="e">
        <f>VLOOKUP($B2087,期貨大額交易人未沖銷部位!$A$4:$O$499,4,FALSE)</f>
        <v>#N/A</v>
      </c>
      <c r="Y2087" s="40" t="e">
        <f>VLOOKUP($B2087,期貨大額交易人未沖銷部位!$A$4:$O$499,7,FALSE)</f>
        <v>#N/A</v>
      </c>
      <c r="Z2087" s="40" t="e">
        <f>VLOOKUP($B2087,期貨大額交易人未沖銷部位!$A$4:$O$499,10,FALSE)</f>
        <v>#N/A</v>
      </c>
      <c r="AA2087" s="40" t="e">
        <f>VLOOKUP($B2087,期貨大額交易人未沖銷部位!$A$4:$O$499,13,FALSE)</f>
        <v>#N/A</v>
      </c>
      <c r="AB2087" s="40" t="e">
        <f>VLOOKUP($B2087,期貨大額交易人未沖銷部位!$A$4:$O$499,14,FALSE)</f>
        <v>#N/A</v>
      </c>
      <c r="AC2087" s="40" t="e">
        <f>VLOOKUP($B2087,期貨大額交易人未沖銷部位!$A$4:$O$499,15,FALSE)</f>
        <v>#N/A</v>
      </c>
      <c r="AD2087" s="33" t="e">
        <f>VLOOKUP($B2087,三大美股走勢!$A$4:$J$495,4,FALSE)</f>
        <v>#N/A</v>
      </c>
      <c r="AE2087" s="33" t="e">
        <f>VLOOKUP($B2087,三大美股走勢!$A$4:$J$495,7,FALSE)</f>
        <v>#N/A</v>
      </c>
      <c r="AF2087" s="33" t="e">
        <f>VLOOKUP($B2087,三大美股走勢!$A$4:$J$495,10,FALSE)</f>
        <v>#N/A</v>
      </c>
    </row>
    <row r="2088" spans="2:32">
      <c r="B2088" s="32">
        <v>44867</v>
      </c>
      <c r="C2088" s="33" t="e">
        <f>VLOOKUP($B2088,大盤與近月台指!$A$4:$I$499,2,FALSE)</f>
        <v>#N/A</v>
      </c>
      <c r="D2088" s="34" t="e">
        <f>VLOOKUP($B2088,大盤與近月台指!$A$4:$I$499,3,FALSE)</f>
        <v>#N/A</v>
      </c>
      <c r="E2088" s="35" t="e">
        <f>VLOOKUP($B2088,大盤與近月台指!$A$4:$I$499,4,FALSE)</f>
        <v>#N/A</v>
      </c>
      <c r="F2088" s="33" t="e">
        <f>VLOOKUP($B2088,大盤與近月台指!$A$4:$I$499,5,FALSE)</f>
        <v>#N/A</v>
      </c>
      <c r="G2088" s="49" t="e">
        <f>VLOOKUP($B2088,三大法人買賣超!$A$4:$I$500,3,FALSE)</f>
        <v>#N/A</v>
      </c>
      <c r="H2088" s="34" t="e">
        <f>VLOOKUP($B2088,三大法人買賣超!$A$4:$I$500,5,FALSE)</f>
        <v>#N/A</v>
      </c>
      <c r="I2088" s="27" t="e">
        <f>VLOOKUP($B2088,三大法人買賣超!$A$4:$I$500,7,FALSE)</f>
        <v>#N/A</v>
      </c>
      <c r="J2088" s="27" t="e">
        <f>VLOOKUP($B2088,三大法人買賣超!$A$4:$I$500,9,FALSE)</f>
        <v>#N/A</v>
      </c>
      <c r="K2088" s="37">
        <f>新台幣匯率美元指數!B2089</f>
        <v>0</v>
      </c>
      <c r="L2088" s="38">
        <f>新台幣匯率美元指數!C2089</f>
        <v>0</v>
      </c>
      <c r="M2088" s="39">
        <f>新台幣匯率美元指數!D2089</f>
        <v>0</v>
      </c>
      <c r="N2088" s="27" t="e">
        <f>VLOOKUP($B2088,外資期貨未平倉口數!$A$4:$M$499,4,FALSE)</f>
        <v>#N/A</v>
      </c>
      <c r="O2088" s="27" t="e">
        <f>VLOOKUP($B2088,外資期貨未平倉口數!$A$4:$M$499,9,FALSE)</f>
        <v>#N/A</v>
      </c>
      <c r="P2088" s="27" t="e">
        <f>VLOOKUP($B2088,外資期貨未平倉口數!$A$4:$M$499,10,FALSE)</f>
        <v>#N/A</v>
      </c>
      <c r="Q2088" s="27" t="e">
        <f>VLOOKUP($B2088,外資期貨未平倉口數!$A$4:$M$499,11,FALSE)</f>
        <v>#N/A</v>
      </c>
      <c r="R2088" s="64" t="e">
        <f>VLOOKUP($B2088,選擇權未平倉餘額!$A$4:$I$500,6,FALSE)</f>
        <v>#N/A</v>
      </c>
      <c r="S2088" s="64" t="e">
        <f>VLOOKUP($B2088,選擇權未平倉餘額!$A$4:$I$500,7,FALSE)</f>
        <v>#N/A</v>
      </c>
      <c r="T2088" s="64" t="e">
        <f>VLOOKUP($B2088,選擇權未平倉餘額!$A$4:$I$500,8,FALSE)</f>
        <v>#N/A</v>
      </c>
      <c r="U2088" s="64" t="e">
        <f>VLOOKUP($B2088,選擇權未平倉餘額!$A$4:$I$500,9,FALSE)</f>
        <v>#N/A</v>
      </c>
      <c r="V2088" s="39" t="e">
        <f>VLOOKUP($B2088,臺指選擇權P_C_Ratios!$A$4:$C$500,3,FALSE)</f>
        <v>#N/A</v>
      </c>
      <c r="W2088" s="41" t="e">
        <f>VLOOKUP($B2088,散戶多空比!$A$6:$L$500,12,FALSE)</f>
        <v>#N/A</v>
      </c>
      <c r="X2088" s="40" t="e">
        <f>VLOOKUP($B2088,期貨大額交易人未沖銷部位!$A$4:$O$499,4,FALSE)</f>
        <v>#N/A</v>
      </c>
      <c r="Y2088" s="40" t="e">
        <f>VLOOKUP($B2088,期貨大額交易人未沖銷部位!$A$4:$O$499,7,FALSE)</f>
        <v>#N/A</v>
      </c>
      <c r="Z2088" s="40" t="e">
        <f>VLOOKUP($B2088,期貨大額交易人未沖銷部位!$A$4:$O$499,10,FALSE)</f>
        <v>#N/A</v>
      </c>
      <c r="AA2088" s="40" t="e">
        <f>VLOOKUP($B2088,期貨大額交易人未沖銷部位!$A$4:$O$499,13,FALSE)</f>
        <v>#N/A</v>
      </c>
      <c r="AB2088" s="40" t="e">
        <f>VLOOKUP($B2088,期貨大額交易人未沖銷部位!$A$4:$O$499,14,FALSE)</f>
        <v>#N/A</v>
      </c>
      <c r="AC2088" s="40" t="e">
        <f>VLOOKUP($B2088,期貨大額交易人未沖銷部位!$A$4:$O$499,15,FALSE)</f>
        <v>#N/A</v>
      </c>
      <c r="AD2088" s="33" t="e">
        <f>VLOOKUP($B2088,三大美股走勢!$A$4:$J$495,4,FALSE)</f>
        <v>#N/A</v>
      </c>
      <c r="AE2088" s="33" t="e">
        <f>VLOOKUP($B2088,三大美股走勢!$A$4:$J$495,7,FALSE)</f>
        <v>#N/A</v>
      </c>
      <c r="AF2088" s="33" t="e">
        <f>VLOOKUP($B2088,三大美股走勢!$A$4:$J$495,10,FALSE)</f>
        <v>#N/A</v>
      </c>
    </row>
    <row r="2089" spans="2:32">
      <c r="B2089" s="32">
        <v>44868</v>
      </c>
      <c r="C2089" s="33" t="e">
        <f>VLOOKUP($B2089,大盤與近月台指!$A$4:$I$499,2,FALSE)</f>
        <v>#N/A</v>
      </c>
      <c r="D2089" s="34" t="e">
        <f>VLOOKUP($B2089,大盤與近月台指!$A$4:$I$499,3,FALSE)</f>
        <v>#N/A</v>
      </c>
      <c r="E2089" s="35" t="e">
        <f>VLOOKUP($B2089,大盤與近月台指!$A$4:$I$499,4,FALSE)</f>
        <v>#N/A</v>
      </c>
      <c r="F2089" s="33" t="e">
        <f>VLOOKUP($B2089,大盤與近月台指!$A$4:$I$499,5,FALSE)</f>
        <v>#N/A</v>
      </c>
      <c r="G2089" s="49" t="e">
        <f>VLOOKUP($B2089,三大法人買賣超!$A$4:$I$500,3,FALSE)</f>
        <v>#N/A</v>
      </c>
      <c r="H2089" s="34" t="e">
        <f>VLOOKUP($B2089,三大法人買賣超!$A$4:$I$500,5,FALSE)</f>
        <v>#N/A</v>
      </c>
      <c r="I2089" s="27" t="e">
        <f>VLOOKUP($B2089,三大法人買賣超!$A$4:$I$500,7,FALSE)</f>
        <v>#N/A</v>
      </c>
      <c r="J2089" s="27" t="e">
        <f>VLOOKUP($B2089,三大法人買賣超!$A$4:$I$500,9,FALSE)</f>
        <v>#N/A</v>
      </c>
      <c r="K2089" s="37">
        <f>新台幣匯率美元指數!B2090</f>
        <v>0</v>
      </c>
      <c r="L2089" s="38">
        <f>新台幣匯率美元指數!C2090</f>
        <v>0</v>
      </c>
      <c r="M2089" s="39">
        <f>新台幣匯率美元指數!D2090</f>
        <v>0</v>
      </c>
      <c r="N2089" s="27" t="e">
        <f>VLOOKUP($B2089,外資期貨未平倉口數!$A$4:$M$499,4,FALSE)</f>
        <v>#N/A</v>
      </c>
      <c r="O2089" s="27" t="e">
        <f>VLOOKUP($B2089,外資期貨未平倉口數!$A$4:$M$499,9,FALSE)</f>
        <v>#N/A</v>
      </c>
      <c r="P2089" s="27" t="e">
        <f>VLOOKUP($B2089,外資期貨未平倉口數!$A$4:$M$499,10,FALSE)</f>
        <v>#N/A</v>
      </c>
      <c r="Q2089" s="27" t="e">
        <f>VLOOKUP($B2089,外資期貨未平倉口數!$A$4:$M$499,11,FALSE)</f>
        <v>#N/A</v>
      </c>
      <c r="R2089" s="64" t="e">
        <f>VLOOKUP($B2089,選擇權未平倉餘額!$A$4:$I$500,6,FALSE)</f>
        <v>#N/A</v>
      </c>
      <c r="S2089" s="64" t="e">
        <f>VLOOKUP($B2089,選擇權未平倉餘額!$A$4:$I$500,7,FALSE)</f>
        <v>#N/A</v>
      </c>
      <c r="T2089" s="64" t="e">
        <f>VLOOKUP($B2089,選擇權未平倉餘額!$A$4:$I$500,8,FALSE)</f>
        <v>#N/A</v>
      </c>
      <c r="U2089" s="64" t="e">
        <f>VLOOKUP($B2089,選擇權未平倉餘額!$A$4:$I$500,9,FALSE)</f>
        <v>#N/A</v>
      </c>
      <c r="V2089" s="39" t="e">
        <f>VLOOKUP($B2089,臺指選擇權P_C_Ratios!$A$4:$C$500,3,FALSE)</f>
        <v>#N/A</v>
      </c>
      <c r="W2089" s="41" t="e">
        <f>VLOOKUP($B2089,散戶多空比!$A$6:$L$500,12,FALSE)</f>
        <v>#N/A</v>
      </c>
      <c r="X2089" s="40" t="e">
        <f>VLOOKUP($B2089,期貨大額交易人未沖銷部位!$A$4:$O$499,4,FALSE)</f>
        <v>#N/A</v>
      </c>
      <c r="Y2089" s="40" t="e">
        <f>VLOOKUP($B2089,期貨大額交易人未沖銷部位!$A$4:$O$499,7,FALSE)</f>
        <v>#N/A</v>
      </c>
      <c r="Z2089" s="40" t="e">
        <f>VLOOKUP($B2089,期貨大額交易人未沖銷部位!$A$4:$O$499,10,FALSE)</f>
        <v>#N/A</v>
      </c>
      <c r="AA2089" s="40" t="e">
        <f>VLOOKUP($B2089,期貨大額交易人未沖銷部位!$A$4:$O$499,13,FALSE)</f>
        <v>#N/A</v>
      </c>
      <c r="AB2089" s="40" t="e">
        <f>VLOOKUP($B2089,期貨大額交易人未沖銷部位!$A$4:$O$499,14,FALSE)</f>
        <v>#N/A</v>
      </c>
      <c r="AC2089" s="40" t="e">
        <f>VLOOKUP($B2089,期貨大額交易人未沖銷部位!$A$4:$O$499,15,FALSE)</f>
        <v>#N/A</v>
      </c>
      <c r="AD2089" s="33" t="e">
        <f>VLOOKUP($B2089,三大美股走勢!$A$4:$J$495,4,FALSE)</f>
        <v>#N/A</v>
      </c>
      <c r="AE2089" s="33" t="e">
        <f>VLOOKUP($B2089,三大美股走勢!$A$4:$J$495,7,FALSE)</f>
        <v>#N/A</v>
      </c>
      <c r="AF2089" s="33" t="e">
        <f>VLOOKUP($B2089,三大美股走勢!$A$4:$J$495,10,FALSE)</f>
        <v>#N/A</v>
      </c>
    </row>
    <row r="2090" spans="2:32">
      <c r="B2090" s="32">
        <v>44869</v>
      </c>
      <c r="C2090" s="33" t="e">
        <f>VLOOKUP($B2090,大盤與近月台指!$A$4:$I$499,2,FALSE)</f>
        <v>#N/A</v>
      </c>
      <c r="D2090" s="34" t="e">
        <f>VLOOKUP($B2090,大盤與近月台指!$A$4:$I$499,3,FALSE)</f>
        <v>#N/A</v>
      </c>
      <c r="E2090" s="35" t="e">
        <f>VLOOKUP($B2090,大盤與近月台指!$A$4:$I$499,4,FALSE)</f>
        <v>#N/A</v>
      </c>
      <c r="F2090" s="33" t="e">
        <f>VLOOKUP($B2090,大盤與近月台指!$A$4:$I$499,5,FALSE)</f>
        <v>#N/A</v>
      </c>
      <c r="G2090" s="49" t="e">
        <f>VLOOKUP($B2090,三大法人買賣超!$A$4:$I$500,3,FALSE)</f>
        <v>#N/A</v>
      </c>
      <c r="H2090" s="34" t="e">
        <f>VLOOKUP($B2090,三大法人買賣超!$A$4:$I$500,5,FALSE)</f>
        <v>#N/A</v>
      </c>
      <c r="I2090" s="27" t="e">
        <f>VLOOKUP($B2090,三大法人買賣超!$A$4:$I$500,7,FALSE)</f>
        <v>#N/A</v>
      </c>
      <c r="J2090" s="27" t="e">
        <f>VLOOKUP($B2090,三大法人買賣超!$A$4:$I$500,9,FALSE)</f>
        <v>#N/A</v>
      </c>
      <c r="K2090" s="37">
        <f>新台幣匯率美元指數!B2091</f>
        <v>0</v>
      </c>
      <c r="L2090" s="38">
        <f>新台幣匯率美元指數!C2091</f>
        <v>0</v>
      </c>
      <c r="M2090" s="39">
        <f>新台幣匯率美元指數!D2091</f>
        <v>0</v>
      </c>
      <c r="N2090" s="27" t="e">
        <f>VLOOKUP($B2090,外資期貨未平倉口數!$A$4:$M$499,4,FALSE)</f>
        <v>#N/A</v>
      </c>
      <c r="O2090" s="27" t="e">
        <f>VLOOKUP($B2090,外資期貨未平倉口數!$A$4:$M$499,9,FALSE)</f>
        <v>#N/A</v>
      </c>
      <c r="P2090" s="27" t="e">
        <f>VLOOKUP($B2090,外資期貨未平倉口數!$A$4:$M$499,10,FALSE)</f>
        <v>#N/A</v>
      </c>
      <c r="Q2090" s="27" t="e">
        <f>VLOOKUP($B2090,外資期貨未平倉口數!$A$4:$M$499,11,FALSE)</f>
        <v>#N/A</v>
      </c>
      <c r="R2090" s="64" t="e">
        <f>VLOOKUP($B2090,選擇權未平倉餘額!$A$4:$I$500,6,FALSE)</f>
        <v>#N/A</v>
      </c>
      <c r="S2090" s="64" t="e">
        <f>VLOOKUP($B2090,選擇權未平倉餘額!$A$4:$I$500,7,FALSE)</f>
        <v>#N/A</v>
      </c>
      <c r="T2090" s="64" t="e">
        <f>VLOOKUP($B2090,選擇權未平倉餘額!$A$4:$I$500,8,FALSE)</f>
        <v>#N/A</v>
      </c>
      <c r="U2090" s="64" t="e">
        <f>VLOOKUP($B2090,選擇權未平倉餘額!$A$4:$I$500,9,FALSE)</f>
        <v>#N/A</v>
      </c>
      <c r="V2090" s="39" t="e">
        <f>VLOOKUP($B2090,臺指選擇權P_C_Ratios!$A$4:$C$500,3,FALSE)</f>
        <v>#N/A</v>
      </c>
      <c r="W2090" s="41" t="e">
        <f>VLOOKUP($B2090,散戶多空比!$A$6:$L$500,12,FALSE)</f>
        <v>#N/A</v>
      </c>
      <c r="X2090" s="40" t="e">
        <f>VLOOKUP($B2090,期貨大額交易人未沖銷部位!$A$4:$O$499,4,FALSE)</f>
        <v>#N/A</v>
      </c>
      <c r="Y2090" s="40" t="e">
        <f>VLOOKUP($B2090,期貨大額交易人未沖銷部位!$A$4:$O$499,7,FALSE)</f>
        <v>#N/A</v>
      </c>
      <c r="Z2090" s="40" t="e">
        <f>VLOOKUP($B2090,期貨大額交易人未沖銷部位!$A$4:$O$499,10,FALSE)</f>
        <v>#N/A</v>
      </c>
      <c r="AA2090" s="40" t="e">
        <f>VLOOKUP($B2090,期貨大額交易人未沖銷部位!$A$4:$O$499,13,FALSE)</f>
        <v>#N/A</v>
      </c>
      <c r="AB2090" s="40" t="e">
        <f>VLOOKUP($B2090,期貨大額交易人未沖銷部位!$A$4:$O$499,14,FALSE)</f>
        <v>#N/A</v>
      </c>
      <c r="AC2090" s="40" t="e">
        <f>VLOOKUP($B2090,期貨大額交易人未沖銷部位!$A$4:$O$499,15,FALSE)</f>
        <v>#N/A</v>
      </c>
      <c r="AD2090" s="33" t="e">
        <f>VLOOKUP($B2090,三大美股走勢!$A$4:$J$495,4,FALSE)</f>
        <v>#N/A</v>
      </c>
      <c r="AE2090" s="33" t="e">
        <f>VLOOKUP($B2090,三大美股走勢!$A$4:$J$495,7,FALSE)</f>
        <v>#N/A</v>
      </c>
      <c r="AF2090" s="33" t="e">
        <f>VLOOKUP($B2090,三大美股走勢!$A$4:$J$495,10,FALSE)</f>
        <v>#N/A</v>
      </c>
    </row>
    <row r="2091" spans="2:32">
      <c r="B2091" s="32">
        <v>44870</v>
      </c>
      <c r="C2091" s="33" t="e">
        <f>VLOOKUP($B2091,大盤與近月台指!$A$4:$I$499,2,FALSE)</f>
        <v>#N/A</v>
      </c>
      <c r="D2091" s="34" t="e">
        <f>VLOOKUP($B2091,大盤與近月台指!$A$4:$I$499,3,FALSE)</f>
        <v>#N/A</v>
      </c>
      <c r="E2091" s="35" t="e">
        <f>VLOOKUP($B2091,大盤與近月台指!$A$4:$I$499,4,FALSE)</f>
        <v>#N/A</v>
      </c>
      <c r="F2091" s="33" t="e">
        <f>VLOOKUP($B2091,大盤與近月台指!$A$4:$I$499,5,FALSE)</f>
        <v>#N/A</v>
      </c>
      <c r="G2091" s="49" t="e">
        <f>VLOOKUP($B2091,三大法人買賣超!$A$4:$I$500,3,FALSE)</f>
        <v>#N/A</v>
      </c>
      <c r="H2091" s="34" t="e">
        <f>VLOOKUP($B2091,三大法人買賣超!$A$4:$I$500,5,FALSE)</f>
        <v>#N/A</v>
      </c>
      <c r="I2091" s="27" t="e">
        <f>VLOOKUP($B2091,三大法人買賣超!$A$4:$I$500,7,FALSE)</f>
        <v>#N/A</v>
      </c>
      <c r="J2091" s="27" t="e">
        <f>VLOOKUP($B2091,三大法人買賣超!$A$4:$I$500,9,FALSE)</f>
        <v>#N/A</v>
      </c>
      <c r="K2091" s="37">
        <f>新台幣匯率美元指數!B2092</f>
        <v>0</v>
      </c>
      <c r="L2091" s="38">
        <f>新台幣匯率美元指數!C2092</f>
        <v>0</v>
      </c>
      <c r="M2091" s="39">
        <f>新台幣匯率美元指數!D2092</f>
        <v>0</v>
      </c>
      <c r="N2091" s="27" t="e">
        <f>VLOOKUP($B2091,外資期貨未平倉口數!$A$4:$M$499,4,FALSE)</f>
        <v>#N/A</v>
      </c>
      <c r="O2091" s="27" t="e">
        <f>VLOOKUP($B2091,外資期貨未平倉口數!$A$4:$M$499,9,FALSE)</f>
        <v>#N/A</v>
      </c>
      <c r="P2091" s="27" t="e">
        <f>VLOOKUP($B2091,外資期貨未平倉口數!$A$4:$M$499,10,FALSE)</f>
        <v>#N/A</v>
      </c>
      <c r="Q2091" s="27" t="e">
        <f>VLOOKUP($B2091,外資期貨未平倉口數!$A$4:$M$499,11,FALSE)</f>
        <v>#N/A</v>
      </c>
      <c r="R2091" s="64" t="e">
        <f>VLOOKUP($B2091,選擇權未平倉餘額!$A$4:$I$500,6,FALSE)</f>
        <v>#N/A</v>
      </c>
      <c r="S2091" s="64" t="e">
        <f>VLOOKUP($B2091,選擇權未平倉餘額!$A$4:$I$500,7,FALSE)</f>
        <v>#N/A</v>
      </c>
      <c r="T2091" s="64" t="e">
        <f>VLOOKUP($B2091,選擇權未平倉餘額!$A$4:$I$500,8,FALSE)</f>
        <v>#N/A</v>
      </c>
      <c r="U2091" s="64" t="e">
        <f>VLOOKUP($B2091,選擇權未平倉餘額!$A$4:$I$500,9,FALSE)</f>
        <v>#N/A</v>
      </c>
      <c r="V2091" s="39" t="e">
        <f>VLOOKUP($B2091,臺指選擇權P_C_Ratios!$A$4:$C$500,3,FALSE)</f>
        <v>#N/A</v>
      </c>
      <c r="W2091" s="41" t="e">
        <f>VLOOKUP($B2091,散戶多空比!$A$6:$L$500,12,FALSE)</f>
        <v>#N/A</v>
      </c>
      <c r="X2091" s="40" t="e">
        <f>VLOOKUP($B2091,期貨大額交易人未沖銷部位!$A$4:$O$499,4,FALSE)</f>
        <v>#N/A</v>
      </c>
      <c r="Y2091" s="40" t="e">
        <f>VLOOKUP($B2091,期貨大額交易人未沖銷部位!$A$4:$O$499,7,FALSE)</f>
        <v>#N/A</v>
      </c>
      <c r="Z2091" s="40" t="e">
        <f>VLOOKUP($B2091,期貨大額交易人未沖銷部位!$A$4:$O$499,10,FALSE)</f>
        <v>#N/A</v>
      </c>
      <c r="AA2091" s="40" t="e">
        <f>VLOOKUP($B2091,期貨大額交易人未沖銷部位!$A$4:$O$499,13,FALSE)</f>
        <v>#N/A</v>
      </c>
      <c r="AB2091" s="40" t="e">
        <f>VLOOKUP($B2091,期貨大額交易人未沖銷部位!$A$4:$O$499,14,FALSE)</f>
        <v>#N/A</v>
      </c>
      <c r="AC2091" s="40" t="e">
        <f>VLOOKUP($B2091,期貨大額交易人未沖銷部位!$A$4:$O$499,15,FALSE)</f>
        <v>#N/A</v>
      </c>
      <c r="AD2091" s="33" t="e">
        <f>VLOOKUP($B2091,三大美股走勢!$A$4:$J$495,4,FALSE)</f>
        <v>#N/A</v>
      </c>
      <c r="AE2091" s="33" t="e">
        <f>VLOOKUP($B2091,三大美股走勢!$A$4:$J$495,7,FALSE)</f>
        <v>#N/A</v>
      </c>
      <c r="AF2091" s="33" t="e">
        <f>VLOOKUP($B2091,三大美股走勢!$A$4:$J$495,10,FALSE)</f>
        <v>#N/A</v>
      </c>
    </row>
    <row r="2092" spans="2:32">
      <c r="B2092" s="32">
        <v>44871</v>
      </c>
      <c r="C2092" s="33" t="e">
        <f>VLOOKUP($B2092,大盤與近月台指!$A$4:$I$499,2,FALSE)</f>
        <v>#N/A</v>
      </c>
      <c r="D2092" s="34" t="e">
        <f>VLOOKUP($B2092,大盤與近月台指!$A$4:$I$499,3,FALSE)</f>
        <v>#N/A</v>
      </c>
      <c r="E2092" s="35" t="e">
        <f>VLOOKUP($B2092,大盤與近月台指!$A$4:$I$499,4,FALSE)</f>
        <v>#N/A</v>
      </c>
      <c r="F2092" s="33" t="e">
        <f>VLOOKUP($B2092,大盤與近月台指!$A$4:$I$499,5,FALSE)</f>
        <v>#N/A</v>
      </c>
      <c r="G2092" s="49" t="e">
        <f>VLOOKUP($B2092,三大法人買賣超!$A$4:$I$500,3,FALSE)</f>
        <v>#N/A</v>
      </c>
      <c r="H2092" s="34" t="e">
        <f>VLOOKUP($B2092,三大法人買賣超!$A$4:$I$500,5,FALSE)</f>
        <v>#N/A</v>
      </c>
      <c r="I2092" s="27" t="e">
        <f>VLOOKUP($B2092,三大法人買賣超!$A$4:$I$500,7,FALSE)</f>
        <v>#N/A</v>
      </c>
      <c r="J2092" s="27" t="e">
        <f>VLOOKUP($B2092,三大法人買賣超!$A$4:$I$500,9,FALSE)</f>
        <v>#N/A</v>
      </c>
      <c r="K2092" s="37">
        <f>新台幣匯率美元指數!B2093</f>
        <v>0</v>
      </c>
      <c r="L2092" s="38">
        <f>新台幣匯率美元指數!C2093</f>
        <v>0</v>
      </c>
      <c r="M2092" s="39">
        <f>新台幣匯率美元指數!D2093</f>
        <v>0</v>
      </c>
      <c r="N2092" s="27" t="e">
        <f>VLOOKUP($B2092,外資期貨未平倉口數!$A$4:$M$499,4,FALSE)</f>
        <v>#N/A</v>
      </c>
      <c r="O2092" s="27" t="e">
        <f>VLOOKUP($B2092,外資期貨未平倉口數!$A$4:$M$499,9,FALSE)</f>
        <v>#N/A</v>
      </c>
      <c r="P2092" s="27" t="e">
        <f>VLOOKUP($B2092,外資期貨未平倉口數!$A$4:$M$499,10,FALSE)</f>
        <v>#N/A</v>
      </c>
      <c r="Q2092" s="27" t="e">
        <f>VLOOKUP($B2092,外資期貨未平倉口數!$A$4:$M$499,11,FALSE)</f>
        <v>#N/A</v>
      </c>
      <c r="R2092" s="64" t="e">
        <f>VLOOKUP($B2092,選擇權未平倉餘額!$A$4:$I$500,6,FALSE)</f>
        <v>#N/A</v>
      </c>
      <c r="S2092" s="64" t="e">
        <f>VLOOKUP($B2092,選擇權未平倉餘額!$A$4:$I$500,7,FALSE)</f>
        <v>#N/A</v>
      </c>
      <c r="T2092" s="64" t="e">
        <f>VLOOKUP($B2092,選擇權未平倉餘額!$A$4:$I$500,8,FALSE)</f>
        <v>#N/A</v>
      </c>
      <c r="U2092" s="64" t="e">
        <f>VLOOKUP($B2092,選擇權未平倉餘額!$A$4:$I$500,9,FALSE)</f>
        <v>#N/A</v>
      </c>
      <c r="V2092" s="39" t="e">
        <f>VLOOKUP($B2092,臺指選擇權P_C_Ratios!$A$4:$C$500,3,FALSE)</f>
        <v>#N/A</v>
      </c>
      <c r="W2092" s="41" t="e">
        <f>VLOOKUP($B2092,散戶多空比!$A$6:$L$500,12,FALSE)</f>
        <v>#N/A</v>
      </c>
      <c r="X2092" s="40" t="e">
        <f>VLOOKUP($B2092,期貨大額交易人未沖銷部位!$A$4:$O$499,4,FALSE)</f>
        <v>#N/A</v>
      </c>
      <c r="Y2092" s="40" t="e">
        <f>VLOOKUP($B2092,期貨大額交易人未沖銷部位!$A$4:$O$499,7,FALSE)</f>
        <v>#N/A</v>
      </c>
      <c r="Z2092" s="40" t="e">
        <f>VLOOKUP($B2092,期貨大額交易人未沖銷部位!$A$4:$O$499,10,FALSE)</f>
        <v>#N/A</v>
      </c>
      <c r="AA2092" s="40" t="e">
        <f>VLOOKUP($B2092,期貨大額交易人未沖銷部位!$A$4:$O$499,13,FALSE)</f>
        <v>#N/A</v>
      </c>
      <c r="AB2092" s="40" t="e">
        <f>VLOOKUP($B2092,期貨大額交易人未沖銷部位!$A$4:$O$499,14,FALSE)</f>
        <v>#N/A</v>
      </c>
      <c r="AC2092" s="40" t="e">
        <f>VLOOKUP($B2092,期貨大額交易人未沖銷部位!$A$4:$O$499,15,FALSE)</f>
        <v>#N/A</v>
      </c>
      <c r="AD2092" s="33" t="e">
        <f>VLOOKUP($B2092,三大美股走勢!$A$4:$J$495,4,FALSE)</f>
        <v>#N/A</v>
      </c>
      <c r="AE2092" s="33" t="e">
        <f>VLOOKUP($B2092,三大美股走勢!$A$4:$J$495,7,FALSE)</f>
        <v>#N/A</v>
      </c>
      <c r="AF2092" s="33" t="e">
        <f>VLOOKUP($B2092,三大美股走勢!$A$4:$J$495,10,FALSE)</f>
        <v>#N/A</v>
      </c>
    </row>
    <row r="2093" spans="2:32">
      <c r="B2093" s="32">
        <v>44872</v>
      </c>
      <c r="C2093" s="33" t="e">
        <f>VLOOKUP($B2093,大盤與近月台指!$A$4:$I$499,2,FALSE)</f>
        <v>#N/A</v>
      </c>
      <c r="D2093" s="34" t="e">
        <f>VLOOKUP($B2093,大盤與近月台指!$A$4:$I$499,3,FALSE)</f>
        <v>#N/A</v>
      </c>
      <c r="E2093" s="35" t="e">
        <f>VLOOKUP($B2093,大盤與近月台指!$A$4:$I$499,4,FALSE)</f>
        <v>#N/A</v>
      </c>
      <c r="F2093" s="33" t="e">
        <f>VLOOKUP($B2093,大盤與近月台指!$A$4:$I$499,5,FALSE)</f>
        <v>#N/A</v>
      </c>
      <c r="G2093" s="49" t="e">
        <f>VLOOKUP($B2093,三大法人買賣超!$A$4:$I$500,3,FALSE)</f>
        <v>#N/A</v>
      </c>
      <c r="H2093" s="34" t="e">
        <f>VLOOKUP($B2093,三大法人買賣超!$A$4:$I$500,5,FALSE)</f>
        <v>#N/A</v>
      </c>
      <c r="I2093" s="27" t="e">
        <f>VLOOKUP($B2093,三大法人買賣超!$A$4:$I$500,7,FALSE)</f>
        <v>#N/A</v>
      </c>
      <c r="J2093" s="27" t="e">
        <f>VLOOKUP($B2093,三大法人買賣超!$A$4:$I$500,9,FALSE)</f>
        <v>#N/A</v>
      </c>
      <c r="K2093" s="37">
        <f>新台幣匯率美元指數!B2094</f>
        <v>0</v>
      </c>
      <c r="L2093" s="38">
        <f>新台幣匯率美元指數!C2094</f>
        <v>0</v>
      </c>
      <c r="M2093" s="39">
        <f>新台幣匯率美元指數!D2094</f>
        <v>0</v>
      </c>
      <c r="N2093" s="27" t="e">
        <f>VLOOKUP($B2093,外資期貨未平倉口數!$A$4:$M$499,4,FALSE)</f>
        <v>#N/A</v>
      </c>
      <c r="O2093" s="27" t="e">
        <f>VLOOKUP($B2093,外資期貨未平倉口數!$A$4:$M$499,9,FALSE)</f>
        <v>#N/A</v>
      </c>
      <c r="P2093" s="27" t="e">
        <f>VLOOKUP($B2093,外資期貨未平倉口數!$A$4:$M$499,10,FALSE)</f>
        <v>#N/A</v>
      </c>
      <c r="Q2093" s="27" t="e">
        <f>VLOOKUP($B2093,外資期貨未平倉口數!$A$4:$M$499,11,FALSE)</f>
        <v>#N/A</v>
      </c>
      <c r="R2093" s="64" t="e">
        <f>VLOOKUP($B2093,選擇權未平倉餘額!$A$4:$I$500,6,FALSE)</f>
        <v>#N/A</v>
      </c>
      <c r="S2093" s="64" t="e">
        <f>VLOOKUP($B2093,選擇權未平倉餘額!$A$4:$I$500,7,FALSE)</f>
        <v>#N/A</v>
      </c>
      <c r="T2093" s="64" t="e">
        <f>VLOOKUP($B2093,選擇權未平倉餘額!$A$4:$I$500,8,FALSE)</f>
        <v>#N/A</v>
      </c>
      <c r="U2093" s="64" t="e">
        <f>VLOOKUP($B2093,選擇權未平倉餘額!$A$4:$I$500,9,FALSE)</f>
        <v>#N/A</v>
      </c>
      <c r="V2093" s="39" t="e">
        <f>VLOOKUP($B2093,臺指選擇權P_C_Ratios!$A$4:$C$500,3,FALSE)</f>
        <v>#N/A</v>
      </c>
      <c r="W2093" s="41" t="e">
        <f>VLOOKUP($B2093,散戶多空比!$A$6:$L$500,12,FALSE)</f>
        <v>#N/A</v>
      </c>
      <c r="X2093" s="40" t="e">
        <f>VLOOKUP($B2093,期貨大額交易人未沖銷部位!$A$4:$O$499,4,FALSE)</f>
        <v>#N/A</v>
      </c>
      <c r="Y2093" s="40" t="e">
        <f>VLOOKUP($B2093,期貨大額交易人未沖銷部位!$A$4:$O$499,7,FALSE)</f>
        <v>#N/A</v>
      </c>
      <c r="Z2093" s="40" t="e">
        <f>VLOOKUP($B2093,期貨大額交易人未沖銷部位!$A$4:$O$499,10,FALSE)</f>
        <v>#N/A</v>
      </c>
      <c r="AA2093" s="40" t="e">
        <f>VLOOKUP($B2093,期貨大額交易人未沖銷部位!$A$4:$O$499,13,FALSE)</f>
        <v>#N/A</v>
      </c>
      <c r="AB2093" s="40" t="e">
        <f>VLOOKUP($B2093,期貨大額交易人未沖銷部位!$A$4:$O$499,14,FALSE)</f>
        <v>#N/A</v>
      </c>
      <c r="AC2093" s="40" t="e">
        <f>VLOOKUP($B2093,期貨大額交易人未沖銷部位!$A$4:$O$499,15,FALSE)</f>
        <v>#N/A</v>
      </c>
      <c r="AD2093" s="33" t="e">
        <f>VLOOKUP($B2093,三大美股走勢!$A$4:$J$495,4,FALSE)</f>
        <v>#N/A</v>
      </c>
      <c r="AE2093" s="33" t="e">
        <f>VLOOKUP($B2093,三大美股走勢!$A$4:$J$495,7,FALSE)</f>
        <v>#N/A</v>
      </c>
      <c r="AF2093" s="33" t="e">
        <f>VLOOKUP($B2093,三大美股走勢!$A$4:$J$495,10,FALSE)</f>
        <v>#N/A</v>
      </c>
    </row>
    <row r="2094" spans="2:32">
      <c r="B2094" s="32">
        <v>44873</v>
      </c>
      <c r="C2094" s="33" t="e">
        <f>VLOOKUP($B2094,大盤與近月台指!$A$4:$I$499,2,FALSE)</f>
        <v>#N/A</v>
      </c>
      <c r="D2094" s="34" t="e">
        <f>VLOOKUP($B2094,大盤與近月台指!$A$4:$I$499,3,FALSE)</f>
        <v>#N/A</v>
      </c>
      <c r="E2094" s="35" t="e">
        <f>VLOOKUP($B2094,大盤與近月台指!$A$4:$I$499,4,FALSE)</f>
        <v>#N/A</v>
      </c>
      <c r="F2094" s="33" t="e">
        <f>VLOOKUP($B2094,大盤與近月台指!$A$4:$I$499,5,FALSE)</f>
        <v>#N/A</v>
      </c>
      <c r="G2094" s="49" t="e">
        <f>VLOOKUP($B2094,三大法人買賣超!$A$4:$I$500,3,FALSE)</f>
        <v>#N/A</v>
      </c>
      <c r="H2094" s="34" t="e">
        <f>VLOOKUP($B2094,三大法人買賣超!$A$4:$I$500,5,FALSE)</f>
        <v>#N/A</v>
      </c>
      <c r="I2094" s="27" t="e">
        <f>VLOOKUP($B2094,三大法人買賣超!$A$4:$I$500,7,FALSE)</f>
        <v>#N/A</v>
      </c>
      <c r="J2094" s="27" t="e">
        <f>VLOOKUP($B2094,三大法人買賣超!$A$4:$I$500,9,FALSE)</f>
        <v>#N/A</v>
      </c>
      <c r="K2094" s="37">
        <f>新台幣匯率美元指數!B2095</f>
        <v>0</v>
      </c>
      <c r="L2094" s="38">
        <f>新台幣匯率美元指數!C2095</f>
        <v>0</v>
      </c>
      <c r="M2094" s="39">
        <f>新台幣匯率美元指數!D2095</f>
        <v>0</v>
      </c>
      <c r="N2094" s="27" t="e">
        <f>VLOOKUP($B2094,外資期貨未平倉口數!$A$4:$M$499,4,FALSE)</f>
        <v>#N/A</v>
      </c>
      <c r="O2094" s="27" t="e">
        <f>VLOOKUP($B2094,外資期貨未平倉口數!$A$4:$M$499,9,FALSE)</f>
        <v>#N/A</v>
      </c>
      <c r="P2094" s="27" t="e">
        <f>VLOOKUP($B2094,外資期貨未平倉口數!$A$4:$M$499,10,FALSE)</f>
        <v>#N/A</v>
      </c>
      <c r="Q2094" s="27" t="e">
        <f>VLOOKUP($B2094,外資期貨未平倉口數!$A$4:$M$499,11,FALSE)</f>
        <v>#N/A</v>
      </c>
      <c r="R2094" s="64" t="e">
        <f>VLOOKUP($B2094,選擇權未平倉餘額!$A$4:$I$500,6,FALSE)</f>
        <v>#N/A</v>
      </c>
      <c r="S2094" s="64" t="e">
        <f>VLOOKUP($B2094,選擇權未平倉餘額!$A$4:$I$500,7,FALSE)</f>
        <v>#N/A</v>
      </c>
      <c r="T2094" s="64" t="e">
        <f>VLOOKUP($B2094,選擇權未平倉餘額!$A$4:$I$500,8,FALSE)</f>
        <v>#N/A</v>
      </c>
      <c r="U2094" s="64" t="e">
        <f>VLOOKUP($B2094,選擇權未平倉餘額!$A$4:$I$500,9,FALSE)</f>
        <v>#N/A</v>
      </c>
      <c r="V2094" s="39" t="e">
        <f>VLOOKUP($B2094,臺指選擇權P_C_Ratios!$A$4:$C$500,3,FALSE)</f>
        <v>#N/A</v>
      </c>
      <c r="W2094" s="41" t="e">
        <f>VLOOKUP($B2094,散戶多空比!$A$6:$L$500,12,FALSE)</f>
        <v>#N/A</v>
      </c>
      <c r="X2094" s="40" t="e">
        <f>VLOOKUP($B2094,期貨大額交易人未沖銷部位!$A$4:$O$499,4,FALSE)</f>
        <v>#N/A</v>
      </c>
      <c r="Y2094" s="40" t="e">
        <f>VLOOKUP($B2094,期貨大額交易人未沖銷部位!$A$4:$O$499,7,FALSE)</f>
        <v>#N/A</v>
      </c>
      <c r="Z2094" s="40" t="e">
        <f>VLOOKUP($B2094,期貨大額交易人未沖銷部位!$A$4:$O$499,10,FALSE)</f>
        <v>#N/A</v>
      </c>
      <c r="AA2094" s="40" t="e">
        <f>VLOOKUP($B2094,期貨大額交易人未沖銷部位!$A$4:$O$499,13,FALSE)</f>
        <v>#N/A</v>
      </c>
      <c r="AB2094" s="40" t="e">
        <f>VLOOKUP($B2094,期貨大額交易人未沖銷部位!$A$4:$O$499,14,FALSE)</f>
        <v>#N/A</v>
      </c>
      <c r="AC2094" s="40" t="e">
        <f>VLOOKUP($B2094,期貨大額交易人未沖銷部位!$A$4:$O$499,15,FALSE)</f>
        <v>#N/A</v>
      </c>
      <c r="AD2094" s="33" t="e">
        <f>VLOOKUP($B2094,三大美股走勢!$A$4:$J$495,4,FALSE)</f>
        <v>#N/A</v>
      </c>
      <c r="AE2094" s="33" t="e">
        <f>VLOOKUP($B2094,三大美股走勢!$A$4:$J$495,7,FALSE)</f>
        <v>#N/A</v>
      </c>
      <c r="AF2094" s="33" t="e">
        <f>VLOOKUP($B2094,三大美股走勢!$A$4:$J$495,10,FALSE)</f>
        <v>#N/A</v>
      </c>
    </row>
    <row r="2095" spans="2:32">
      <c r="B2095" s="32">
        <v>44874</v>
      </c>
      <c r="C2095" s="33" t="e">
        <f>VLOOKUP($B2095,大盤與近月台指!$A$4:$I$499,2,FALSE)</f>
        <v>#N/A</v>
      </c>
      <c r="D2095" s="34" t="e">
        <f>VLOOKUP($B2095,大盤與近月台指!$A$4:$I$499,3,FALSE)</f>
        <v>#N/A</v>
      </c>
      <c r="E2095" s="35" t="e">
        <f>VLOOKUP($B2095,大盤與近月台指!$A$4:$I$499,4,FALSE)</f>
        <v>#N/A</v>
      </c>
      <c r="F2095" s="33" t="e">
        <f>VLOOKUP($B2095,大盤與近月台指!$A$4:$I$499,5,FALSE)</f>
        <v>#N/A</v>
      </c>
      <c r="G2095" s="49" t="e">
        <f>VLOOKUP($B2095,三大法人買賣超!$A$4:$I$500,3,FALSE)</f>
        <v>#N/A</v>
      </c>
      <c r="H2095" s="34" t="e">
        <f>VLOOKUP($B2095,三大法人買賣超!$A$4:$I$500,5,FALSE)</f>
        <v>#N/A</v>
      </c>
      <c r="I2095" s="27" t="e">
        <f>VLOOKUP($B2095,三大法人買賣超!$A$4:$I$500,7,FALSE)</f>
        <v>#N/A</v>
      </c>
      <c r="J2095" s="27" t="e">
        <f>VLOOKUP($B2095,三大法人買賣超!$A$4:$I$500,9,FALSE)</f>
        <v>#N/A</v>
      </c>
      <c r="K2095" s="37">
        <f>新台幣匯率美元指數!B2096</f>
        <v>0</v>
      </c>
      <c r="L2095" s="38">
        <f>新台幣匯率美元指數!C2096</f>
        <v>0</v>
      </c>
      <c r="M2095" s="39">
        <f>新台幣匯率美元指數!D2096</f>
        <v>0</v>
      </c>
      <c r="N2095" s="27" t="e">
        <f>VLOOKUP($B2095,外資期貨未平倉口數!$A$4:$M$499,4,FALSE)</f>
        <v>#N/A</v>
      </c>
      <c r="O2095" s="27" t="e">
        <f>VLOOKUP($B2095,外資期貨未平倉口數!$A$4:$M$499,9,FALSE)</f>
        <v>#N/A</v>
      </c>
      <c r="P2095" s="27" t="e">
        <f>VLOOKUP($B2095,外資期貨未平倉口數!$A$4:$M$499,10,FALSE)</f>
        <v>#N/A</v>
      </c>
      <c r="Q2095" s="27" t="e">
        <f>VLOOKUP($B2095,外資期貨未平倉口數!$A$4:$M$499,11,FALSE)</f>
        <v>#N/A</v>
      </c>
      <c r="R2095" s="64" t="e">
        <f>VLOOKUP($B2095,選擇權未平倉餘額!$A$4:$I$500,6,FALSE)</f>
        <v>#N/A</v>
      </c>
      <c r="S2095" s="64" t="e">
        <f>VLOOKUP($B2095,選擇權未平倉餘額!$A$4:$I$500,7,FALSE)</f>
        <v>#N/A</v>
      </c>
      <c r="T2095" s="64" t="e">
        <f>VLOOKUP($B2095,選擇權未平倉餘額!$A$4:$I$500,8,FALSE)</f>
        <v>#N/A</v>
      </c>
      <c r="U2095" s="64" t="e">
        <f>VLOOKUP($B2095,選擇權未平倉餘額!$A$4:$I$500,9,FALSE)</f>
        <v>#N/A</v>
      </c>
      <c r="V2095" s="39" t="e">
        <f>VLOOKUP($B2095,臺指選擇權P_C_Ratios!$A$4:$C$500,3,FALSE)</f>
        <v>#N/A</v>
      </c>
      <c r="W2095" s="41" t="e">
        <f>VLOOKUP($B2095,散戶多空比!$A$6:$L$500,12,FALSE)</f>
        <v>#N/A</v>
      </c>
      <c r="X2095" s="40" t="e">
        <f>VLOOKUP($B2095,期貨大額交易人未沖銷部位!$A$4:$O$499,4,FALSE)</f>
        <v>#N/A</v>
      </c>
      <c r="Y2095" s="40" t="e">
        <f>VLOOKUP($B2095,期貨大額交易人未沖銷部位!$A$4:$O$499,7,FALSE)</f>
        <v>#N/A</v>
      </c>
      <c r="Z2095" s="40" t="e">
        <f>VLOOKUP($B2095,期貨大額交易人未沖銷部位!$A$4:$O$499,10,FALSE)</f>
        <v>#N/A</v>
      </c>
      <c r="AA2095" s="40" t="e">
        <f>VLOOKUP($B2095,期貨大額交易人未沖銷部位!$A$4:$O$499,13,FALSE)</f>
        <v>#N/A</v>
      </c>
      <c r="AB2095" s="40" t="e">
        <f>VLOOKUP($B2095,期貨大額交易人未沖銷部位!$A$4:$O$499,14,FALSE)</f>
        <v>#N/A</v>
      </c>
      <c r="AC2095" s="40" t="e">
        <f>VLOOKUP($B2095,期貨大額交易人未沖銷部位!$A$4:$O$499,15,FALSE)</f>
        <v>#N/A</v>
      </c>
      <c r="AD2095" s="33" t="e">
        <f>VLOOKUP($B2095,三大美股走勢!$A$4:$J$495,4,FALSE)</f>
        <v>#N/A</v>
      </c>
      <c r="AE2095" s="33" t="e">
        <f>VLOOKUP($B2095,三大美股走勢!$A$4:$J$495,7,FALSE)</f>
        <v>#N/A</v>
      </c>
      <c r="AF2095" s="33" t="e">
        <f>VLOOKUP($B2095,三大美股走勢!$A$4:$J$495,10,FALSE)</f>
        <v>#N/A</v>
      </c>
    </row>
    <row r="2096" spans="2:32">
      <c r="B2096" s="32">
        <v>44875</v>
      </c>
      <c r="C2096" s="33" t="e">
        <f>VLOOKUP($B2096,大盤與近月台指!$A$4:$I$499,2,FALSE)</f>
        <v>#N/A</v>
      </c>
      <c r="D2096" s="34" t="e">
        <f>VLOOKUP($B2096,大盤與近月台指!$A$4:$I$499,3,FALSE)</f>
        <v>#N/A</v>
      </c>
      <c r="E2096" s="35" t="e">
        <f>VLOOKUP($B2096,大盤與近月台指!$A$4:$I$499,4,FALSE)</f>
        <v>#N/A</v>
      </c>
      <c r="F2096" s="33" t="e">
        <f>VLOOKUP($B2096,大盤與近月台指!$A$4:$I$499,5,FALSE)</f>
        <v>#N/A</v>
      </c>
      <c r="G2096" s="49" t="e">
        <f>VLOOKUP($B2096,三大法人買賣超!$A$4:$I$500,3,FALSE)</f>
        <v>#N/A</v>
      </c>
      <c r="H2096" s="34" t="e">
        <f>VLOOKUP($B2096,三大法人買賣超!$A$4:$I$500,5,FALSE)</f>
        <v>#N/A</v>
      </c>
      <c r="I2096" s="27" t="e">
        <f>VLOOKUP($B2096,三大法人買賣超!$A$4:$I$500,7,FALSE)</f>
        <v>#N/A</v>
      </c>
      <c r="J2096" s="27" t="e">
        <f>VLOOKUP($B2096,三大法人買賣超!$A$4:$I$500,9,FALSE)</f>
        <v>#N/A</v>
      </c>
      <c r="K2096" s="37">
        <f>新台幣匯率美元指數!B2097</f>
        <v>0</v>
      </c>
      <c r="L2096" s="38">
        <f>新台幣匯率美元指數!C2097</f>
        <v>0</v>
      </c>
      <c r="M2096" s="39">
        <f>新台幣匯率美元指數!D2097</f>
        <v>0</v>
      </c>
      <c r="N2096" s="27" t="e">
        <f>VLOOKUP($B2096,外資期貨未平倉口數!$A$4:$M$499,4,FALSE)</f>
        <v>#N/A</v>
      </c>
      <c r="O2096" s="27" t="e">
        <f>VLOOKUP($B2096,外資期貨未平倉口數!$A$4:$M$499,9,FALSE)</f>
        <v>#N/A</v>
      </c>
      <c r="P2096" s="27" t="e">
        <f>VLOOKUP($B2096,外資期貨未平倉口數!$A$4:$M$499,10,FALSE)</f>
        <v>#N/A</v>
      </c>
      <c r="Q2096" s="27" t="e">
        <f>VLOOKUP($B2096,外資期貨未平倉口數!$A$4:$M$499,11,FALSE)</f>
        <v>#N/A</v>
      </c>
      <c r="R2096" s="64" t="e">
        <f>VLOOKUP($B2096,選擇權未平倉餘額!$A$4:$I$500,6,FALSE)</f>
        <v>#N/A</v>
      </c>
      <c r="S2096" s="64" t="e">
        <f>VLOOKUP($B2096,選擇權未平倉餘額!$A$4:$I$500,7,FALSE)</f>
        <v>#N/A</v>
      </c>
      <c r="T2096" s="64" t="e">
        <f>VLOOKUP($B2096,選擇權未平倉餘額!$A$4:$I$500,8,FALSE)</f>
        <v>#N/A</v>
      </c>
      <c r="U2096" s="64" t="e">
        <f>VLOOKUP($B2096,選擇權未平倉餘額!$A$4:$I$500,9,FALSE)</f>
        <v>#N/A</v>
      </c>
      <c r="V2096" s="39" t="e">
        <f>VLOOKUP($B2096,臺指選擇權P_C_Ratios!$A$4:$C$500,3,FALSE)</f>
        <v>#N/A</v>
      </c>
      <c r="W2096" s="41" t="e">
        <f>VLOOKUP($B2096,散戶多空比!$A$6:$L$500,12,FALSE)</f>
        <v>#N/A</v>
      </c>
      <c r="X2096" s="40" t="e">
        <f>VLOOKUP($B2096,期貨大額交易人未沖銷部位!$A$4:$O$499,4,FALSE)</f>
        <v>#N/A</v>
      </c>
      <c r="Y2096" s="40" t="e">
        <f>VLOOKUP($B2096,期貨大額交易人未沖銷部位!$A$4:$O$499,7,FALSE)</f>
        <v>#N/A</v>
      </c>
      <c r="Z2096" s="40" t="e">
        <f>VLOOKUP($B2096,期貨大額交易人未沖銷部位!$A$4:$O$499,10,FALSE)</f>
        <v>#N/A</v>
      </c>
      <c r="AA2096" s="40" t="e">
        <f>VLOOKUP($B2096,期貨大額交易人未沖銷部位!$A$4:$O$499,13,FALSE)</f>
        <v>#N/A</v>
      </c>
      <c r="AB2096" s="40" t="e">
        <f>VLOOKUP($B2096,期貨大額交易人未沖銷部位!$A$4:$O$499,14,FALSE)</f>
        <v>#N/A</v>
      </c>
      <c r="AC2096" s="40" t="e">
        <f>VLOOKUP($B2096,期貨大額交易人未沖銷部位!$A$4:$O$499,15,FALSE)</f>
        <v>#N/A</v>
      </c>
      <c r="AD2096" s="33" t="e">
        <f>VLOOKUP($B2096,三大美股走勢!$A$4:$J$495,4,FALSE)</f>
        <v>#N/A</v>
      </c>
      <c r="AE2096" s="33" t="e">
        <f>VLOOKUP($B2096,三大美股走勢!$A$4:$J$495,7,FALSE)</f>
        <v>#N/A</v>
      </c>
      <c r="AF2096" s="33" t="e">
        <f>VLOOKUP($B2096,三大美股走勢!$A$4:$J$495,10,FALSE)</f>
        <v>#N/A</v>
      </c>
    </row>
    <row r="2097" spans="2:32">
      <c r="B2097" s="32">
        <v>44876</v>
      </c>
      <c r="C2097" s="33" t="e">
        <f>VLOOKUP($B2097,大盤與近月台指!$A$4:$I$499,2,FALSE)</f>
        <v>#N/A</v>
      </c>
      <c r="D2097" s="34" t="e">
        <f>VLOOKUP($B2097,大盤與近月台指!$A$4:$I$499,3,FALSE)</f>
        <v>#N/A</v>
      </c>
      <c r="E2097" s="35" t="e">
        <f>VLOOKUP($B2097,大盤與近月台指!$A$4:$I$499,4,FALSE)</f>
        <v>#N/A</v>
      </c>
      <c r="F2097" s="33" t="e">
        <f>VLOOKUP($B2097,大盤與近月台指!$A$4:$I$499,5,FALSE)</f>
        <v>#N/A</v>
      </c>
      <c r="G2097" s="49" t="e">
        <f>VLOOKUP($B2097,三大法人買賣超!$A$4:$I$500,3,FALSE)</f>
        <v>#N/A</v>
      </c>
      <c r="H2097" s="34" t="e">
        <f>VLOOKUP($B2097,三大法人買賣超!$A$4:$I$500,5,FALSE)</f>
        <v>#N/A</v>
      </c>
      <c r="I2097" s="27" t="e">
        <f>VLOOKUP($B2097,三大法人買賣超!$A$4:$I$500,7,FALSE)</f>
        <v>#N/A</v>
      </c>
      <c r="J2097" s="27" t="e">
        <f>VLOOKUP($B2097,三大法人買賣超!$A$4:$I$500,9,FALSE)</f>
        <v>#N/A</v>
      </c>
      <c r="K2097" s="37">
        <f>新台幣匯率美元指數!B2098</f>
        <v>0</v>
      </c>
      <c r="L2097" s="38">
        <f>新台幣匯率美元指數!C2098</f>
        <v>0</v>
      </c>
      <c r="M2097" s="39">
        <f>新台幣匯率美元指數!D2098</f>
        <v>0</v>
      </c>
      <c r="N2097" s="27" t="e">
        <f>VLOOKUP($B2097,外資期貨未平倉口數!$A$4:$M$499,4,FALSE)</f>
        <v>#N/A</v>
      </c>
      <c r="O2097" s="27" t="e">
        <f>VLOOKUP($B2097,外資期貨未平倉口數!$A$4:$M$499,9,FALSE)</f>
        <v>#N/A</v>
      </c>
      <c r="P2097" s="27" t="e">
        <f>VLOOKUP($B2097,外資期貨未平倉口數!$A$4:$M$499,10,FALSE)</f>
        <v>#N/A</v>
      </c>
      <c r="Q2097" s="27" t="e">
        <f>VLOOKUP($B2097,外資期貨未平倉口數!$A$4:$M$499,11,FALSE)</f>
        <v>#N/A</v>
      </c>
      <c r="R2097" s="64" t="e">
        <f>VLOOKUP($B2097,選擇權未平倉餘額!$A$4:$I$500,6,FALSE)</f>
        <v>#N/A</v>
      </c>
      <c r="S2097" s="64" t="e">
        <f>VLOOKUP($B2097,選擇權未平倉餘額!$A$4:$I$500,7,FALSE)</f>
        <v>#N/A</v>
      </c>
      <c r="T2097" s="64" t="e">
        <f>VLOOKUP($B2097,選擇權未平倉餘額!$A$4:$I$500,8,FALSE)</f>
        <v>#N/A</v>
      </c>
      <c r="U2097" s="64" t="e">
        <f>VLOOKUP($B2097,選擇權未平倉餘額!$A$4:$I$500,9,FALSE)</f>
        <v>#N/A</v>
      </c>
      <c r="V2097" s="39" t="e">
        <f>VLOOKUP($B2097,臺指選擇權P_C_Ratios!$A$4:$C$500,3,FALSE)</f>
        <v>#N/A</v>
      </c>
      <c r="W2097" s="41" t="e">
        <f>VLOOKUP($B2097,散戶多空比!$A$6:$L$500,12,FALSE)</f>
        <v>#N/A</v>
      </c>
      <c r="X2097" s="40" t="e">
        <f>VLOOKUP($B2097,期貨大額交易人未沖銷部位!$A$4:$O$499,4,FALSE)</f>
        <v>#N/A</v>
      </c>
      <c r="Y2097" s="40" t="e">
        <f>VLOOKUP($B2097,期貨大額交易人未沖銷部位!$A$4:$O$499,7,FALSE)</f>
        <v>#N/A</v>
      </c>
      <c r="Z2097" s="40" t="e">
        <f>VLOOKUP($B2097,期貨大額交易人未沖銷部位!$A$4:$O$499,10,FALSE)</f>
        <v>#N/A</v>
      </c>
      <c r="AA2097" s="40" t="e">
        <f>VLOOKUP($B2097,期貨大額交易人未沖銷部位!$A$4:$O$499,13,FALSE)</f>
        <v>#N/A</v>
      </c>
      <c r="AB2097" s="40" t="e">
        <f>VLOOKUP($B2097,期貨大額交易人未沖銷部位!$A$4:$O$499,14,FALSE)</f>
        <v>#N/A</v>
      </c>
      <c r="AC2097" s="40" t="e">
        <f>VLOOKUP($B2097,期貨大額交易人未沖銷部位!$A$4:$O$499,15,FALSE)</f>
        <v>#N/A</v>
      </c>
      <c r="AD2097" s="33" t="e">
        <f>VLOOKUP($B2097,三大美股走勢!$A$4:$J$495,4,FALSE)</f>
        <v>#N/A</v>
      </c>
      <c r="AE2097" s="33" t="e">
        <f>VLOOKUP($B2097,三大美股走勢!$A$4:$J$495,7,FALSE)</f>
        <v>#N/A</v>
      </c>
      <c r="AF2097" s="33" t="e">
        <f>VLOOKUP($B2097,三大美股走勢!$A$4:$J$495,10,FALSE)</f>
        <v>#N/A</v>
      </c>
    </row>
    <row r="2098" spans="2:32">
      <c r="B2098" s="32">
        <v>44877</v>
      </c>
      <c r="C2098" s="33" t="e">
        <f>VLOOKUP($B2098,大盤與近月台指!$A$4:$I$499,2,FALSE)</f>
        <v>#N/A</v>
      </c>
      <c r="D2098" s="34" t="e">
        <f>VLOOKUP($B2098,大盤與近月台指!$A$4:$I$499,3,FALSE)</f>
        <v>#N/A</v>
      </c>
      <c r="E2098" s="35" t="e">
        <f>VLOOKUP($B2098,大盤與近月台指!$A$4:$I$499,4,FALSE)</f>
        <v>#N/A</v>
      </c>
      <c r="F2098" s="33" t="e">
        <f>VLOOKUP($B2098,大盤與近月台指!$A$4:$I$499,5,FALSE)</f>
        <v>#N/A</v>
      </c>
      <c r="G2098" s="49" t="e">
        <f>VLOOKUP($B2098,三大法人買賣超!$A$4:$I$500,3,FALSE)</f>
        <v>#N/A</v>
      </c>
      <c r="H2098" s="34" t="e">
        <f>VLOOKUP($B2098,三大法人買賣超!$A$4:$I$500,5,FALSE)</f>
        <v>#N/A</v>
      </c>
      <c r="I2098" s="27" t="e">
        <f>VLOOKUP($B2098,三大法人買賣超!$A$4:$I$500,7,FALSE)</f>
        <v>#N/A</v>
      </c>
      <c r="J2098" s="27" t="e">
        <f>VLOOKUP($B2098,三大法人買賣超!$A$4:$I$500,9,FALSE)</f>
        <v>#N/A</v>
      </c>
      <c r="K2098" s="37">
        <f>新台幣匯率美元指數!B2099</f>
        <v>0</v>
      </c>
      <c r="L2098" s="38">
        <f>新台幣匯率美元指數!C2099</f>
        <v>0</v>
      </c>
      <c r="M2098" s="39">
        <f>新台幣匯率美元指數!D2099</f>
        <v>0</v>
      </c>
      <c r="N2098" s="27" t="e">
        <f>VLOOKUP($B2098,外資期貨未平倉口數!$A$4:$M$499,4,FALSE)</f>
        <v>#N/A</v>
      </c>
      <c r="O2098" s="27" t="e">
        <f>VLOOKUP($B2098,外資期貨未平倉口數!$A$4:$M$499,9,FALSE)</f>
        <v>#N/A</v>
      </c>
      <c r="P2098" s="27" t="e">
        <f>VLOOKUP($B2098,外資期貨未平倉口數!$A$4:$M$499,10,FALSE)</f>
        <v>#N/A</v>
      </c>
      <c r="Q2098" s="27" t="e">
        <f>VLOOKUP($B2098,外資期貨未平倉口數!$A$4:$M$499,11,FALSE)</f>
        <v>#N/A</v>
      </c>
      <c r="R2098" s="64" t="e">
        <f>VLOOKUP($B2098,選擇權未平倉餘額!$A$4:$I$500,6,FALSE)</f>
        <v>#N/A</v>
      </c>
      <c r="S2098" s="64" t="e">
        <f>VLOOKUP($B2098,選擇權未平倉餘額!$A$4:$I$500,7,FALSE)</f>
        <v>#N/A</v>
      </c>
      <c r="T2098" s="64" t="e">
        <f>VLOOKUP($B2098,選擇權未平倉餘額!$A$4:$I$500,8,FALSE)</f>
        <v>#N/A</v>
      </c>
      <c r="U2098" s="64" t="e">
        <f>VLOOKUP($B2098,選擇權未平倉餘額!$A$4:$I$500,9,FALSE)</f>
        <v>#N/A</v>
      </c>
      <c r="V2098" s="39" t="e">
        <f>VLOOKUP($B2098,臺指選擇權P_C_Ratios!$A$4:$C$500,3,FALSE)</f>
        <v>#N/A</v>
      </c>
      <c r="W2098" s="41" t="e">
        <f>VLOOKUP($B2098,散戶多空比!$A$6:$L$500,12,FALSE)</f>
        <v>#N/A</v>
      </c>
      <c r="X2098" s="40" t="e">
        <f>VLOOKUP($B2098,期貨大額交易人未沖銷部位!$A$4:$O$499,4,FALSE)</f>
        <v>#N/A</v>
      </c>
      <c r="Y2098" s="40" t="e">
        <f>VLOOKUP($B2098,期貨大額交易人未沖銷部位!$A$4:$O$499,7,FALSE)</f>
        <v>#N/A</v>
      </c>
      <c r="Z2098" s="40" t="e">
        <f>VLOOKUP($B2098,期貨大額交易人未沖銷部位!$A$4:$O$499,10,FALSE)</f>
        <v>#N/A</v>
      </c>
      <c r="AA2098" s="40" t="e">
        <f>VLOOKUP($B2098,期貨大額交易人未沖銷部位!$A$4:$O$499,13,FALSE)</f>
        <v>#N/A</v>
      </c>
      <c r="AB2098" s="40" t="e">
        <f>VLOOKUP($B2098,期貨大額交易人未沖銷部位!$A$4:$O$499,14,FALSE)</f>
        <v>#N/A</v>
      </c>
      <c r="AC2098" s="40" t="e">
        <f>VLOOKUP($B2098,期貨大額交易人未沖銷部位!$A$4:$O$499,15,FALSE)</f>
        <v>#N/A</v>
      </c>
      <c r="AD2098" s="33" t="e">
        <f>VLOOKUP($B2098,三大美股走勢!$A$4:$J$495,4,FALSE)</f>
        <v>#N/A</v>
      </c>
      <c r="AE2098" s="33" t="e">
        <f>VLOOKUP($B2098,三大美股走勢!$A$4:$J$495,7,FALSE)</f>
        <v>#N/A</v>
      </c>
      <c r="AF2098" s="33" t="e">
        <f>VLOOKUP($B2098,三大美股走勢!$A$4:$J$495,10,FALSE)</f>
        <v>#N/A</v>
      </c>
    </row>
    <row r="2099" spans="2:32">
      <c r="B2099" s="32">
        <v>44878</v>
      </c>
      <c r="C2099" s="33" t="e">
        <f>VLOOKUP($B2099,大盤與近月台指!$A$4:$I$499,2,FALSE)</f>
        <v>#N/A</v>
      </c>
      <c r="D2099" s="34" t="e">
        <f>VLOOKUP($B2099,大盤與近月台指!$A$4:$I$499,3,FALSE)</f>
        <v>#N/A</v>
      </c>
      <c r="E2099" s="35" t="e">
        <f>VLOOKUP($B2099,大盤與近月台指!$A$4:$I$499,4,FALSE)</f>
        <v>#N/A</v>
      </c>
      <c r="F2099" s="33" t="e">
        <f>VLOOKUP($B2099,大盤與近月台指!$A$4:$I$499,5,FALSE)</f>
        <v>#N/A</v>
      </c>
      <c r="G2099" s="49" t="e">
        <f>VLOOKUP($B2099,三大法人買賣超!$A$4:$I$500,3,FALSE)</f>
        <v>#N/A</v>
      </c>
      <c r="H2099" s="34" t="e">
        <f>VLOOKUP($B2099,三大法人買賣超!$A$4:$I$500,5,FALSE)</f>
        <v>#N/A</v>
      </c>
      <c r="I2099" s="27" t="e">
        <f>VLOOKUP($B2099,三大法人買賣超!$A$4:$I$500,7,FALSE)</f>
        <v>#N/A</v>
      </c>
      <c r="J2099" s="27" t="e">
        <f>VLOOKUP($B2099,三大法人買賣超!$A$4:$I$500,9,FALSE)</f>
        <v>#N/A</v>
      </c>
      <c r="K2099" s="37">
        <f>新台幣匯率美元指數!B2100</f>
        <v>0</v>
      </c>
      <c r="L2099" s="38">
        <f>新台幣匯率美元指數!C2100</f>
        <v>0</v>
      </c>
      <c r="M2099" s="39">
        <f>新台幣匯率美元指數!D2100</f>
        <v>0</v>
      </c>
      <c r="N2099" s="27" t="e">
        <f>VLOOKUP($B2099,外資期貨未平倉口數!$A$4:$M$499,4,FALSE)</f>
        <v>#N/A</v>
      </c>
      <c r="O2099" s="27" t="e">
        <f>VLOOKUP($B2099,外資期貨未平倉口數!$A$4:$M$499,9,FALSE)</f>
        <v>#N/A</v>
      </c>
      <c r="P2099" s="27" t="e">
        <f>VLOOKUP($B2099,外資期貨未平倉口數!$A$4:$M$499,10,FALSE)</f>
        <v>#N/A</v>
      </c>
      <c r="Q2099" s="27" t="e">
        <f>VLOOKUP($B2099,外資期貨未平倉口數!$A$4:$M$499,11,FALSE)</f>
        <v>#N/A</v>
      </c>
      <c r="R2099" s="64" t="e">
        <f>VLOOKUP($B2099,選擇權未平倉餘額!$A$4:$I$500,6,FALSE)</f>
        <v>#N/A</v>
      </c>
      <c r="S2099" s="64" t="e">
        <f>VLOOKUP($B2099,選擇權未平倉餘額!$A$4:$I$500,7,FALSE)</f>
        <v>#N/A</v>
      </c>
      <c r="T2099" s="64" t="e">
        <f>VLOOKUP($B2099,選擇權未平倉餘額!$A$4:$I$500,8,FALSE)</f>
        <v>#N/A</v>
      </c>
      <c r="U2099" s="64" t="e">
        <f>VLOOKUP($B2099,選擇權未平倉餘額!$A$4:$I$500,9,FALSE)</f>
        <v>#N/A</v>
      </c>
      <c r="V2099" s="39" t="e">
        <f>VLOOKUP($B2099,臺指選擇權P_C_Ratios!$A$4:$C$500,3,FALSE)</f>
        <v>#N/A</v>
      </c>
      <c r="W2099" s="41" t="e">
        <f>VLOOKUP($B2099,散戶多空比!$A$6:$L$500,12,FALSE)</f>
        <v>#N/A</v>
      </c>
      <c r="X2099" s="40" t="e">
        <f>VLOOKUP($B2099,期貨大額交易人未沖銷部位!$A$4:$O$499,4,FALSE)</f>
        <v>#N/A</v>
      </c>
      <c r="Y2099" s="40" t="e">
        <f>VLOOKUP($B2099,期貨大額交易人未沖銷部位!$A$4:$O$499,7,FALSE)</f>
        <v>#N/A</v>
      </c>
      <c r="Z2099" s="40" t="e">
        <f>VLOOKUP($B2099,期貨大額交易人未沖銷部位!$A$4:$O$499,10,FALSE)</f>
        <v>#N/A</v>
      </c>
      <c r="AA2099" s="40" t="e">
        <f>VLOOKUP($B2099,期貨大額交易人未沖銷部位!$A$4:$O$499,13,FALSE)</f>
        <v>#N/A</v>
      </c>
      <c r="AB2099" s="40" t="e">
        <f>VLOOKUP($B2099,期貨大額交易人未沖銷部位!$A$4:$O$499,14,FALSE)</f>
        <v>#N/A</v>
      </c>
      <c r="AC2099" s="40" t="e">
        <f>VLOOKUP($B2099,期貨大額交易人未沖銷部位!$A$4:$O$499,15,FALSE)</f>
        <v>#N/A</v>
      </c>
      <c r="AD2099" s="33" t="e">
        <f>VLOOKUP($B2099,三大美股走勢!$A$4:$J$495,4,FALSE)</f>
        <v>#N/A</v>
      </c>
      <c r="AE2099" s="33" t="e">
        <f>VLOOKUP($B2099,三大美股走勢!$A$4:$J$495,7,FALSE)</f>
        <v>#N/A</v>
      </c>
      <c r="AF2099" s="33" t="e">
        <f>VLOOKUP($B2099,三大美股走勢!$A$4:$J$495,10,FALSE)</f>
        <v>#N/A</v>
      </c>
    </row>
    <row r="2100" spans="2:32">
      <c r="B2100" s="32">
        <v>44879</v>
      </c>
      <c r="C2100" s="33" t="e">
        <f>VLOOKUP($B2100,大盤與近月台指!$A$4:$I$499,2,FALSE)</f>
        <v>#N/A</v>
      </c>
      <c r="D2100" s="34" t="e">
        <f>VLOOKUP($B2100,大盤與近月台指!$A$4:$I$499,3,FALSE)</f>
        <v>#N/A</v>
      </c>
      <c r="E2100" s="35" t="e">
        <f>VLOOKUP($B2100,大盤與近月台指!$A$4:$I$499,4,FALSE)</f>
        <v>#N/A</v>
      </c>
      <c r="F2100" s="33" t="e">
        <f>VLOOKUP($B2100,大盤與近月台指!$A$4:$I$499,5,FALSE)</f>
        <v>#N/A</v>
      </c>
      <c r="G2100" s="49" t="e">
        <f>VLOOKUP($B2100,三大法人買賣超!$A$4:$I$500,3,FALSE)</f>
        <v>#N/A</v>
      </c>
      <c r="H2100" s="34" t="e">
        <f>VLOOKUP($B2100,三大法人買賣超!$A$4:$I$500,5,FALSE)</f>
        <v>#N/A</v>
      </c>
      <c r="I2100" s="27" t="e">
        <f>VLOOKUP($B2100,三大法人買賣超!$A$4:$I$500,7,FALSE)</f>
        <v>#N/A</v>
      </c>
      <c r="J2100" s="27" t="e">
        <f>VLOOKUP($B2100,三大法人買賣超!$A$4:$I$500,9,FALSE)</f>
        <v>#N/A</v>
      </c>
      <c r="K2100" s="37">
        <f>新台幣匯率美元指數!B2101</f>
        <v>0</v>
      </c>
      <c r="L2100" s="38">
        <f>新台幣匯率美元指數!C2101</f>
        <v>0</v>
      </c>
      <c r="M2100" s="39">
        <f>新台幣匯率美元指數!D2101</f>
        <v>0</v>
      </c>
      <c r="N2100" s="27" t="e">
        <f>VLOOKUP($B2100,外資期貨未平倉口數!$A$4:$M$499,4,FALSE)</f>
        <v>#N/A</v>
      </c>
      <c r="O2100" s="27" t="e">
        <f>VLOOKUP($B2100,外資期貨未平倉口數!$A$4:$M$499,9,FALSE)</f>
        <v>#N/A</v>
      </c>
      <c r="P2100" s="27" t="e">
        <f>VLOOKUP($B2100,外資期貨未平倉口數!$A$4:$M$499,10,FALSE)</f>
        <v>#N/A</v>
      </c>
      <c r="Q2100" s="27" t="e">
        <f>VLOOKUP($B2100,外資期貨未平倉口數!$A$4:$M$499,11,FALSE)</f>
        <v>#N/A</v>
      </c>
      <c r="R2100" s="64" t="e">
        <f>VLOOKUP($B2100,選擇權未平倉餘額!$A$4:$I$500,6,FALSE)</f>
        <v>#N/A</v>
      </c>
      <c r="S2100" s="64" t="e">
        <f>VLOOKUP($B2100,選擇權未平倉餘額!$A$4:$I$500,7,FALSE)</f>
        <v>#N/A</v>
      </c>
      <c r="T2100" s="64" t="e">
        <f>VLOOKUP($B2100,選擇權未平倉餘額!$A$4:$I$500,8,FALSE)</f>
        <v>#N/A</v>
      </c>
      <c r="U2100" s="64" t="e">
        <f>VLOOKUP($B2100,選擇權未平倉餘額!$A$4:$I$500,9,FALSE)</f>
        <v>#N/A</v>
      </c>
      <c r="V2100" s="39" t="e">
        <f>VLOOKUP($B2100,臺指選擇權P_C_Ratios!$A$4:$C$500,3,FALSE)</f>
        <v>#N/A</v>
      </c>
      <c r="W2100" s="41" t="e">
        <f>VLOOKUP($B2100,散戶多空比!$A$6:$L$500,12,FALSE)</f>
        <v>#N/A</v>
      </c>
      <c r="X2100" s="40" t="e">
        <f>VLOOKUP($B2100,期貨大額交易人未沖銷部位!$A$4:$O$499,4,FALSE)</f>
        <v>#N/A</v>
      </c>
      <c r="Y2100" s="40" t="e">
        <f>VLOOKUP($B2100,期貨大額交易人未沖銷部位!$A$4:$O$499,7,FALSE)</f>
        <v>#N/A</v>
      </c>
      <c r="Z2100" s="40" t="e">
        <f>VLOOKUP($B2100,期貨大額交易人未沖銷部位!$A$4:$O$499,10,FALSE)</f>
        <v>#N/A</v>
      </c>
      <c r="AA2100" s="40" t="e">
        <f>VLOOKUP($B2100,期貨大額交易人未沖銷部位!$A$4:$O$499,13,FALSE)</f>
        <v>#N/A</v>
      </c>
      <c r="AB2100" s="40" t="e">
        <f>VLOOKUP($B2100,期貨大額交易人未沖銷部位!$A$4:$O$499,14,FALSE)</f>
        <v>#N/A</v>
      </c>
      <c r="AC2100" s="40" t="e">
        <f>VLOOKUP($B2100,期貨大額交易人未沖銷部位!$A$4:$O$499,15,FALSE)</f>
        <v>#N/A</v>
      </c>
      <c r="AD2100" s="33" t="e">
        <f>VLOOKUP($B2100,三大美股走勢!$A$4:$J$495,4,FALSE)</f>
        <v>#N/A</v>
      </c>
      <c r="AE2100" s="33" t="e">
        <f>VLOOKUP($B2100,三大美股走勢!$A$4:$J$495,7,FALSE)</f>
        <v>#N/A</v>
      </c>
      <c r="AF2100" s="33" t="e">
        <f>VLOOKUP($B2100,三大美股走勢!$A$4:$J$495,10,FALSE)</f>
        <v>#N/A</v>
      </c>
    </row>
    <row r="2101" spans="2:32">
      <c r="B2101" s="32">
        <v>44880</v>
      </c>
      <c r="C2101" s="33" t="e">
        <f>VLOOKUP($B2101,大盤與近月台指!$A$4:$I$499,2,FALSE)</f>
        <v>#N/A</v>
      </c>
      <c r="D2101" s="34" t="e">
        <f>VLOOKUP($B2101,大盤與近月台指!$A$4:$I$499,3,FALSE)</f>
        <v>#N/A</v>
      </c>
      <c r="E2101" s="35" t="e">
        <f>VLOOKUP($B2101,大盤與近月台指!$A$4:$I$499,4,FALSE)</f>
        <v>#N/A</v>
      </c>
      <c r="F2101" s="33" t="e">
        <f>VLOOKUP($B2101,大盤與近月台指!$A$4:$I$499,5,FALSE)</f>
        <v>#N/A</v>
      </c>
      <c r="G2101" s="49" t="e">
        <f>VLOOKUP($B2101,三大法人買賣超!$A$4:$I$500,3,FALSE)</f>
        <v>#N/A</v>
      </c>
      <c r="H2101" s="34" t="e">
        <f>VLOOKUP($B2101,三大法人買賣超!$A$4:$I$500,5,FALSE)</f>
        <v>#N/A</v>
      </c>
      <c r="I2101" s="27" t="e">
        <f>VLOOKUP($B2101,三大法人買賣超!$A$4:$I$500,7,FALSE)</f>
        <v>#N/A</v>
      </c>
      <c r="J2101" s="27" t="e">
        <f>VLOOKUP($B2101,三大法人買賣超!$A$4:$I$500,9,FALSE)</f>
        <v>#N/A</v>
      </c>
      <c r="K2101" s="37">
        <f>新台幣匯率美元指數!B2102</f>
        <v>0</v>
      </c>
      <c r="L2101" s="38">
        <f>新台幣匯率美元指數!C2102</f>
        <v>0</v>
      </c>
      <c r="M2101" s="39">
        <f>新台幣匯率美元指數!D2102</f>
        <v>0</v>
      </c>
      <c r="N2101" s="27" t="e">
        <f>VLOOKUP($B2101,外資期貨未平倉口數!$A$4:$M$499,4,FALSE)</f>
        <v>#N/A</v>
      </c>
      <c r="O2101" s="27" t="e">
        <f>VLOOKUP($B2101,外資期貨未平倉口數!$A$4:$M$499,9,FALSE)</f>
        <v>#N/A</v>
      </c>
      <c r="P2101" s="27" t="e">
        <f>VLOOKUP($B2101,外資期貨未平倉口數!$A$4:$M$499,10,FALSE)</f>
        <v>#N/A</v>
      </c>
      <c r="Q2101" s="27" t="e">
        <f>VLOOKUP($B2101,外資期貨未平倉口數!$A$4:$M$499,11,FALSE)</f>
        <v>#N/A</v>
      </c>
      <c r="R2101" s="64" t="e">
        <f>VLOOKUP($B2101,選擇權未平倉餘額!$A$4:$I$500,6,FALSE)</f>
        <v>#N/A</v>
      </c>
      <c r="S2101" s="64" t="e">
        <f>VLOOKUP($B2101,選擇權未平倉餘額!$A$4:$I$500,7,FALSE)</f>
        <v>#N/A</v>
      </c>
      <c r="T2101" s="64" t="e">
        <f>VLOOKUP($B2101,選擇權未平倉餘額!$A$4:$I$500,8,FALSE)</f>
        <v>#N/A</v>
      </c>
      <c r="U2101" s="64" t="e">
        <f>VLOOKUP($B2101,選擇權未平倉餘額!$A$4:$I$500,9,FALSE)</f>
        <v>#N/A</v>
      </c>
      <c r="V2101" s="39" t="e">
        <f>VLOOKUP($B2101,臺指選擇權P_C_Ratios!$A$4:$C$500,3,FALSE)</f>
        <v>#N/A</v>
      </c>
      <c r="W2101" s="41" t="e">
        <f>VLOOKUP($B2101,散戶多空比!$A$6:$L$500,12,FALSE)</f>
        <v>#N/A</v>
      </c>
      <c r="X2101" s="40" t="e">
        <f>VLOOKUP($B2101,期貨大額交易人未沖銷部位!$A$4:$O$499,4,FALSE)</f>
        <v>#N/A</v>
      </c>
      <c r="Y2101" s="40" t="e">
        <f>VLOOKUP($B2101,期貨大額交易人未沖銷部位!$A$4:$O$499,7,FALSE)</f>
        <v>#N/A</v>
      </c>
      <c r="Z2101" s="40" t="e">
        <f>VLOOKUP($B2101,期貨大額交易人未沖銷部位!$A$4:$O$499,10,FALSE)</f>
        <v>#N/A</v>
      </c>
      <c r="AA2101" s="40" t="e">
        <f>VLOOKUP($B2101,期貨大額交易人未沖銷部位!$A$4:$O$499,13,FALSE)</f>
        <v>#N/A</v>
      </c>
      <c r="AB2101" s="40" t="e">
        <f>VLOOKUP($B2101,期貨大額交易人未沖銷部位!$A$4:$O$499,14,FALSE)</f>
        <v>#N/A</v>
      </c>
      <c r="AC2101" s="40" t="e">
        <f>VLOOKUP($B2101,期貨大額交易人未沖銷部位!$A$4:$O$499,15,FALSE)</f>
        <v>#N/A</v>
      </c>
      <c r="AD2101" s="33" t="e">
        <f>VLOOKUP($B2101,三大美股走勢!$A$4:$J$495,4,FALSE)</f>
        <v>#N/A</v>
      </c>
      <c r="AE2101" s="33" t="e">
        <f>VLOOKUP($B2101,三大美股走勢!$A$4:$J$495,7,FALSE)</f>
        <v>#N/A</v>
      </c>
      <c r="AF2101" s="33" t="e">
        <f>VLOOKUP($B2101,三大美股走勢!$A$4:$J$495,10,FALSE)</f>
        <v>#N/A</v>
      </c>
    </row>
    <row r="2102" spans="2:32">
      <c r="B2102" s="32">
        <v>44881</v>
      </c>
      <c r="C2102" s="33" t="e">
        <f>VLOOKUP($B2102,大盤與近月台指!$A$4:$I$499,2,FALSE)</f>
        <v>#N/A</v>
      </c>
      <c r="D2102" s="34" t="e">
        <f>VLOOKUP($B2102,大盤與近月台指!$A$4:$I$499,3,FALSE)</f>
        <v>#N/A</v>
      </c>
      <c r="E2102" s="35" t="e">
        <f>VLOOKUP($B2102,大盤與近月台指!$A$4:$I$499,4,FALSE)</f>
        <v>#N/A</v>
      </c>
      <c r="F2102" s="33" t="e">
        <f>VLOOKUP($B2102,大盤與近月台指!$A$4:$I$499,5,FALSE)</f>
        <v>#N/A</v>
      </c>
      <c r="G2102" s="49" t="e">
        <f>VLOOKUP($B2102,三大法人買賣超!$A$4:$I$500,3,FALSE)</f>
        <v>#N/A</v>
      </c>
      <c r="H2102" s="34" t="e">
        <f>VLOOKUP($B2102,三大法人買賣超!$A$4:$I$500,5,FALSE)</f>
        <v>#N/A</v>
      </c>
      <c r="I2102" s="27" t="e">
        <f>VLOOKUP($B2102,三大法人買賣超!$A$4:$I$500,7,FALSE)</f>
        <v>#N/A</v>
      </c>
      <c r="J2102" s="27" t="e">
        <f>VLOOKUP($B2102,三大法人買賣超!$A$4:$I$500,9,FALSE)</f>
        <v>#N/A</v>
      </c>
      <c r="K2102" s="37">
        <f>新台幣匯率美元指數!B2103</f>
        <v>0</v>
      </c>
      <c r="L2102" s="38">
        <f>新台幣匯率美元指數!C2103</f>
        <v>0</v>
      </c>
      <c r="M2102" s="39">
        <f>新台幣匯率美元指數!D2103</f>
        <v>0</v>
      </c>
      <c r="N2102" s="27" t="e">
        <f>VLOOKUP($B2102,外資期貨未平倉口數!$A$4:$M$499,4,FALSE)</f>
        <v>#N/A</v>
      </c>
      <c r="O2102" s="27" t="e">
        <f>VLOOKUP($B2102,外資期貨未平倉口數!$A$4:$M$499,9,FALSE)</f>
        <v>#N/A</v>
      </c>
      <c r="P2102" s="27" t="e">
        <f>VLOOKUP($B2102,外資期貨未平倉口數!$A$4:$M$499,10,FALSE)</f>
        <v>#N/A</v>
      </c>
      <c r="Q2102" s="27" t="e">
        <f>VLOOKUP($B2102,外資期貨未平倉口數!$A$4:$M$499,11,FALSE)</f>
        <v>#N/A</v>
      </c>
      <c r="R2102" s="64" t="e">
        <f>VLOOKUP($B2102,選擇權未平倉餘額!$A$4:$I$500,6,FALSE)</f>
        <v>#N/A</v>
      </c>
      <c r="S2102" s="64" t="e">
        <f>VLOOKUP($B2102,選擇權未平倉餘額!$A$4:$I$500,7,FALSE)</f>
        <v>#N/A</v>
      </c>
      <c r="T2102" s="64" t="e">
        <f>VLOOKUP($B2102,選擇權未平倉餘額!$A$4:$I$500,8,FALSE)</f>
        <v>#N/A</v>
      </c>
      <c r="U2102" s="64" t="e">
        <f>VLOOKUP($B2102,選擇權未平倉餘額!$A$4:$I$500,9,FALSE)</f>
        <v>#N/A</v>
      </c>
      <c r="V2102" s="39" t="e">
        <f>VLOOKUP($B2102,臺指選擇權P_C_Ratios!$A$4:$C$500,3,FALSE)</f>
        <v>#N/A</v>
      </c>
      <c r="W2102" s="41" t="e">
        <f>VLOOKUP($B2102,散戶多空比!$A$6:$L$500,12,FALSE)</f>
        <v>#N/A</v>
      </c>
      <c r="X2102" s="40" t="e">
        <f>VLOOKUP($B2102,期貨大額交易人未沖銷部位!$A$4:$O$499,4,FALSE)</f>
        <v>#N/A</v>
      </c>
      <c r="Y2102" s="40" t="e">
        <f>VLOOKUP($B2102,期貨大額交易人未沖銷部位!$A$4:$O$499,7,FALSE)</f>
        <v>#N/A</v>
      </c>
      <c r="Z2102" s="40" t="e">
        <f>VLOOKUP($B2102,期貨大額交易人未沖銷部位!$A$4:$O$499,10,FALSE)</f>
        <v>#N/A</v>
      </c>
      <c r="AA2102" s="40" t="e">
        <f>VLOOKUP($B2102,期貨大額交易人未沖銷部位!$A$4:$O$499,13,FALSE)</f>
        <v>#N/A</v>
      </c>
      <c r="AB2102" s="40" t="e">
        <f>VLOOKUP($B2102,期貨大額交易人未沖銷部位!$A$4:$O$499,14,FALSE)</f>
        <v>#N/A</v>
      </c>
      <c r="AC2102" s="40" t="e">
        <f>VLOOKUP($B2102,期貨大額交易人未沖銷部位!$A$4:$O$499,15,FALSE)</f>
        <v>#N/A</v>
      </c>
      <c r="AD2102" s="33" t="e">
        <f>VLOOKUP($B2102,三大美股走勢!$A$4:$J$495,4,FALSE)</f>
        <v>#N/A</v>
      </c>
      <c r="AE2102" s="33" t="e">
        <f>VLOOKUP($B2102,三大美股走勢!$A$4:$J$495,7,FALSE)</f>
        <v>#N/A</v>
      </c>
      <c r="AF2102" s="33" t="e">
        <f>VLOOKUP($B2102,三大美股走勢!$A$4:$J$495,10,FALSE)</f>
        <v>#N/A</v>
      </c>
    </row>
    <row r="2103" spans="2:32">
      <c r="B2103" s="32">
        <v>44882</v>
      </c>
      <c r="C2103" s="33" t="e">
        <f>VLOOKUP($B2103,大盤與近月台指!$A$4:$I$499,2,FALSE)</f>
        <v>#N/A</v>
      </c>
      <c r="D2103" s="34" t="e">
        <f>VLOOKUP($B2103,大盤與近月台指!$A$4:$I$499,3,FALSE)</f>
        <v>#N/A</v>
      </c>
      <c r="E2103" s="35" t="e">
        <f>VLOOKUP($B2103,大盤與近月台指!$A$4:$I$499,4,FALSE)</f>
        <v>#N/A</v>
      </c>
      <c r="F2103" s="33" t="e">
        <f>VLOOKUP($B2103,大盤與近月台指!$A$4:$I$499,5,FALSE)</f>
        <v>#N/A</v>
      </c>
      <c r="G2103" s="49" t="e">
        <f>VLOOKUP($B2103,三大法人買賣超!$A$4:$I$500,3,FALSE)</f>
        <v>#N/A</v>
      </c>
      <c r="H2103" s="34" t="e">
        <f>VLOOKUP($B2103,三大法人買賣超!$A$4:$I$500,5,FALSE)</f>
        <v>#N/A</v>
      </c>
      <c r="I2103" s="27" t="e">
        <f>VLOOKUP($B2103,三大法人買賣超!$A$4:$I$500,7,FALSE)</f>
        <v>#N/A</v>
      </c>
      <c r="J2103" s="27" t="e">
        <f>VLOOKUP($B2103,三大法人買賣超!$A$4:$I$500,9,FALSE)</f>
        <v>#N/A</v>
      </c>
      <c r="K2103" s="37">
        <f>新台幣匯率美元指數!B2104</f>
        <v>0</v>
      </c>
      <c r="L2103" s="38">
        <f>新台幣匯率美元指數!C2104</f>
        <v>0</v>
      </c>
      <c r="M2103" s="39">
        <f>新台幣匯率美元指數!D2104</f>
        <v>0</v>
      </c>
      <c r="N2103" s="27" t="e">
        <f>VLOOKUP($B2103,外資期貨未平倉口數!$A$4:$M$499,4,FALSE)</f>
        <v>#N/A</v>
      </c>
      <c r="O2103" s="27" t="e">
        <f>VLOOKUP($B2103,外資期貨未平倉口數!$A$4:$M$499,9,FALSE)</f>
        <v>#N/A</v>
      </c>
      <c r="P2103" s="27" t="e">
        <f>VLOOKUP($B2103,外資期貨未平倉口數!$A$4:$M$499,10,FALSE)</f>
        <v>#N/A</v>
      </c>
      <c r="Q2103" s="27" t="e">
        <f>VLOOKUP($B2103,外資期貨未平倉口數!$A$4:$M$499,11,FALSE)</f>
        <v>#N/A</v>
      </c>
      <c r="R2103" s="64" t="e">
        <f>VLOOKUP($B2103,選擇權未平倉餘額!$A$4:$I$500,6,FALSE)</f>
        <v>#N/A</v>
      </c>
      <c r="S2103" s="64" t="e">
        <f>VLOOKUP($B2103,選擇權未平倉餘額!$A$4:$I$500,7,FALSE)</f>
        <v>#N/A</v>
      </c>
      <c r="T2103" s="64" t="e">
        <f>VLOOKUP($B2103,選擇權未平倉餘額!$A$4:$I$500,8,FALSE)</f>
        <v>#N/A</v>
      </c>
      <c r="U2103" s="64" t="e">
        <f>VLOOKUP($B2103,選擇權未平倉餘額!$A$4:$I$500,9,FALSE)</f>
        <v>#N/A</v>
      </c>
      <c r="V2103" s="39" t="e">
        <f>VLOOKUP($B2103,臺指選擇權P_C_Ratios!$A$4:$C$500,3,FALSE)</f>
        <v>#N/A</v>
      </c>
      <c r="W2103" s="41" t="e">
        <f>VLOOKUP($B2103,散戶多空比!$A$6:$L$500,12,FALSE)</f>
        <v>#N/A</v>
      </c>
      <c r="X2103" s="40" t="e">
        <f>VLOOKUP($B2103,期貨大額交易人未沖銷部位!$A$4:$O$499,4,FALSE)</f>
        <v>#N/A</v>
      </c>
      <c r="Y2103" s="40" t="e">
        <f>VLOOKUP($B2103,期貨大額交易人未沖銷部位!$A$4:$O$499,7,FALSE)</f>
        <v>#N/A</v>
      </c>
      <c r="Z2103" s="40" t="e">
        <f>VLOOKUP($B2103,期貨大額交易人未沖銷部位!$A$4:$O$499,10,FALSE)</f>
        <v>#N/A</v>
      </c>
      <c r="AA2103" s="40" t="e">
        <f>VLOOKUP($B2103,期貨大額交易人未沖銷部位!$A$4:$O$499,13,FALSE)</f>
        <v>#N/A</v>
      </c>
      <c r="AB2103" s="40" t="e">
        <f>VLOOKUP($B2103,期貨大額交易人未沖銷部位!$A$4:$O$499,14,FALSE)</f>
        <v>#N/A</v>
      </c>
      <c r="AC2103" s="40" t="e">
        <f>VLOOKUP($B2103,期貨大額交易人未沖銷部位!$A$4:$O$499,15,FALSE)</f>
        <v>#N/A</v>
      </c>
      <c r="AD2103" s="33" t="e">
        <f>VLOOKUP($B2103,三大美股走勢!$A$4:$J$495,4,FALSE)</f>
        <v>#N/A</v>
      </c>
      <c r="AE2103" s="33" t="e">
        <f>VLOOKUP($B2103,三大美股走勢!$A$4:$J$495,7,FALSE)</f>
        <v>#N/A</v>
      </c>
      <c r="AF2103" s="33" t="e">
        <f>VLOOKUP($B2103,三大美股走勢!$A$4:$J$495,10,FALSE)</f>
        <v>#N/A</v>
      </c>
    </row>
    <row r="2104" spans="2:32">
      <c r="B2104" s="32">
        <v>44883</v>
      </c>
      <c r="C2104" s="33" t="e">
        <f>VLOOKUP($B2104,大盤與近月台指!$A$4:$I$499,2,FALSE)</f>
        <v>#N/A</v>
      </c>
      <c r="D2104" s="34" t="e">
        <f>VLOOKUP($B2104,大盤與近月台指!$A$4:$I$499,3,FALSE)</f>
        <v>#N/A</v>
      </c>
      <c r="E2104" s="35" t="e">
        <f>VLOOKUP($B2104,大盤與近月台指!$A$4:$I$499,4,FALSE)</f>
        <v>#N/A</v>
      </c>
      <c r="F2104" s="33" t="e">
        <f>VLOOKUP($B2104,大盤與近月台指!$A$4:$I$499,5,FALSE)</f>
        <v>#N/A</v>
      </c>
      <c r="G2104" s="49" t="e">
        <f>VLOOKUP($B2104,三大法人買賣超!$A$4:$I$500,3,FALSE)</f>
        <v>#N/A</v>
      </c>
      <c r="H2104" s="34" t="e">
        <f>VLOOKUP($B2104,三大法人買賣超!$A$4:$I$500,5,FALSE)</f>
        <v>#N/A</v>
      </c>
      <c r="I2104" s="27" t="e">
        <f>VLOOKUP($B2104,三大法人買賣超!$A$4:$I$500,7,FALSE)</f>
        <v>#N/A</v>
      </c>
      <c r="J2104" s="27" t="e">
        <f>VLOOKUP($B2104,三大法人買賣超!$A$4:$I$500,9,FALSE)</f>
        <v>#N/A</v>
      </c>
      <c r="K2104" s="37">
        <f>新台幣匯率美元指數!B2105</f>
        <v>0</v>
      </c>
      <c r="L2104" s="38">
        <f>新台幣匯率美元指數!C2105</f>
        <v>0</v>
      </c>
      <c r="M2104" s="39">
        <f>新台幣匯率美元指數!D2105</f>
        <v>0</v>
      </c>
      <c r="N2104" s="27" t="e">
        <f>VLOOKUP($B2104,外資期貨未平倉口數!$A$4:$M$499,4,FALSE)</f>
        <v>#N/A</v>
      </c>
      <c r="O2104" s="27" t="e">
        <f>VLOOKUP($B2104,外資期貨未平倉口數!$A$4:$M$499,9,FALSE)</f>
        <v>#N/A</v>
      </c>
      <c r="P2104" s="27" t="e">
        <f>VLOOKUP($B2104,外資期貨未平倉口數!$A$4:$M$499,10,FALSE)</f>
        <v>#N/A</v>
      </c>
      <c r="Q2104" s="27" t="e">
        <f>VLOOKUP($B2104,外資期貨未平倉口數!$A$4:$M$499,11,FALSE)</f>
        <v>#N/A</v>
      </c>
      <c r="R2104" s="64" t="e">
        <f>VLOOKUP($B2104,選擇權未平倉餘額!$A$4:$I$500,6,FALSE)</f>
        <v>#N/A</v>
      </c>
      <c r="S2104" s="64" t="e">
        <f>VLOOKUP($B2104,選擇權未平倉餘額!$A$4:$I$500,7,FALSE)</f>
        <v>#N/A</v>
      </c>
      <c r="T2104" s="64" t="e">
        <f>VLOOKUP($B2104,選擇權未平倉餘額!$A$4:$I$500,8,FALSE)</f>
        <v>#N/A</v>
      </c>
      <c r="U2104" s="64" t="e">
        <f>VLOOKUP($B2104,選擇權未平倉餘額!$A$4:$I$500,9,FALSE)</f>
        <v>#N/A</v>
      </c>
      <c r="V2104" s="39" t="e">
        <f>VLOOKUP($B2104,臺指選擇權P_C_Ratios!$A$4:$C$500,3,FALSE)</f>
        <v>#N/A</v>
      </c>
      <c r="W2104" s="41" t="e">
        <f>VLOOKUP($B2104,散戶多空比!$A$6:$L$500,12,FALSE)</f>
        <v>#N/A</v>
      </c>
      <c r="X2104" s="40" t="e">
        <f>VLOOKUP($B2104,期貨大額交易人未沖銷部位!$A$4:$O$499,4,FALSE)</f>
        <v>#N/A</v>
      </c>
      <c r="Y2104" s="40" t="e">
        <f>VLOOKUP($B2104,期貨大額交易人未沖銷部位!$A$4:$O$499,7,FALSE)</f>
        <v>#N/A</v>
      </c>
      <c r="Z2104" s="40" t="e">
        <f>VLOOKUP($B2104,期貨大額交易人未沖銷部位!$A$4:$O$499,10,FALSE)</f>
        <v>#N/A</v>
      </c>
      <c r="AA2104" s="40" t="e">
        <f>VLOOKUP($B2104,期貨大額交易人未沖銷部位!$A$4:$O$499,13,FALSE)</f>
        <v>#N/A</v>
      </c>
      <c r="AB2104" s="40" t="e">
        <f>VLOOKUP($B2104,期貨大額交易人未沖銷部位!$A$4:$O$499,14,FALSE)</f>
        <v>#N/A</v>
      </c>
      <c r="AC2104" s="40" t="e">
        <f>VLOOKUP($B2104,期貨大額交易人未沖銷部位!$A$4:$O$499,15,FALSE)</f>
        <v>#N/A</v>
      </c>
      <c r="AD2104" s="33" t="e">
        <f>VLOOKUP($B2104,三大美股走勢!$A$4:$J$495,4,FALSE)</f>
        <v>#N/A</v>
      </c>
      <c r="AE2104" s="33" t="e">
        <f>VLOOKUP($B2104,三大美股走勢!$A$4:$J$495,7,FALSE)</f>
        <v>#N/A</v>
      </c>
      <c r="AF2104" s="33" t="e">
        <f>VLOOKUP($B2104,三大美股走勢!$A$4:$J$495,10,FALSE)</f>
        <v>#N/A</v>
      </c>
    </row>
    <row r="2105" spans="2:32">
      <c r="B2105" s="32">
        <v>44884</v>
      </c>
      <c r="C2105" s="33" t="e">
        <f>VLOOKUP($B2105,大盤與近月台指!$A$4:$I$499,2,FALSE)</f>
        <v>#N/A</v>
      </c>
      <c r="D2105" s="34" t="e">
        <f>VLOOKUP($B2105,大盤與近月台指!$A$4:$I$499,3,FALSE)</f>
        <v>#N/A</v>
      </c>
      <c r="E2105" s="35" t="e">
        <f>VLOOKUP($B2105,大盤與近月台指!$A$4:$I$499,4,FALSE)</f>
        <v>#N/A</v>
      </c>
      <c r="F2105" s="33" t="e">
        <f>VLOOKUP($B2105,大盤與近月台指!$A$4:$I$499,5,FALSE)</f>
        <v>#N/A</v>
      </c>
      <c r="G2105" s="49" t="e">
        <f>VLOOKUP($B2105,三大法人買賣超!$A$4:$I$500,3,FALSE)</f>
        <v>#N/A</v>
      </c>
      <c r="H2105" s="34" t="e">
        <f>VLOOKUP($B2105,三大法人買賣超!$A$4:$I$500,5,FALSE)</f>
        <v>#N/A</v>
      </c>
      <c r="I2105" s="27" t="e">
        <f>VLOOKUP($B2105,三大法人買賣超!$A$4:$I$500,7,FALSE)</f>
        <v>#N/A</v>
      </c>
      <c r="J2105" s="27" t="e">
        <f>VLOOKUP($B2105,三大法人買賣超!$A$4:$I$500,9,FALSE)</f>
        <v>#N/A</v>
      </c>
      <c r="K2105" s="37">
        <f>新台幣匯率美元指數!B2106</f>
        <v>0</v>
      </c>
      <c r="L2105" s="38">
        <f>新台幣匯率美元指數!C2106</f>
        <v>0</v>
      </c>
      <c r="M2105" s="39">
        <f>新台幣匯率美元指數!D2106</f>
        <v>0</v>
      </c>
      <c r="N2105" s="27" t="e">
        <f>VLOOKUP($B2105,外資期貨未平倉口數!$A$4:$M$499,4,FALSE)</f>
        <v>#N/A</v>
      </c>
      <c r="O2105" s="27" t="e">
        <f>VLOOKUP($B2105,外資期貨未平倉口數!$A$4:$M$499,9,FALSE)</f>
        <v>#N/A</v>
      </c>
      <c r="P2105" s="27" t="e">
        <f>VLOOKUP($B2105,外資期貨未平倉口數!$A$4:$M$499,10,FALSE)</f>
        <v>#N/A</v>
      </c>
      <c r="Q2105" s="27" t="e">
        <f>VLOOKUP($B2105,外資期貨未平倉口數!$A$4:$M$499,11,FALSE)</f>
        <v>#N/A</v>
      </c>
      <c r="R2105" s="64" t="e">
        <f>VLOOKUP($B2105,選擇權未平倉餘額!$A$4:$I$500,6,FALSE)</f>
        <v>#N/A</v>
      </c>
      <c r="S2105" s="64" t="e">
        <f>VLOOKUP($B2105,選擇權未平倉餘額!$A$4:$I$500,7,FALSE)</f>
        <v>#N/A</v>
      </c>
      <c r="T2105" s="64" t="e">
        <f>VLOOKUP($B2105,選擇權未平倉餘額!$A$4:$I$500,8,FALSE)</f>
        <v>#N/A</v>
      </c>
      <c r="U2105" s="64" t="e">
        <f>VLOOKUP($B2105,選擇權未平倉餘額!$A$4:$I$500,9,FALSE)</f>
        <v>#N/A</v>
      </c>
      <c r="V2105" s="39" t="e">
        <f>VLOOKUP($B2105,臺指選擇權P_C_Ratios!$A$4:$C$500,3,FALSE)</f>
        <v>#N/A</v>
      </c>
      <c r="W2105" s="41" t="e">
        <f>VLOOKUP($B2105,散戶多空比!$A$6:$L$500,12,FALSE)</f>
        <v>#N/A</v>
      </c>
      <c r="X2105" s="40" t="e">
        <f>VLOOKUP($B2105,期貨大額交易人未沖銷部位!$A$4:$O$499,4,FALSE)</f>
        <v>#N/A</v>
      </c>
      <c r="Y2105" s="40" t="e">
        <f>VLOOKUP($B2105,期貨大額交易人未沖銷部位!$A$4:$O$499,7,FALSE)</f>
        <v>#N/A</v>
      </c>
      <c r="Z2105" s="40" t="e">
        <f>VLOOKUP($B2105,期貨大額交易人未沖銷部位!$A$4:$O$499,10,FALSE)</f>
        <v>#N/A</v>
      </c>
      <c r="AA2105" s="40" t="e">
        <f>VLOOKUP($B2105,期貨大額交易人未沖銷部位!$A$4:$O$499,13,FALSE)</f>
        <v>#N/A</v>
      </c>
      <c r="AB2105" s="40" t="e">
        <f>VLOOKUP($B2105,期貨大額交易人未沖銷部位!$A$4:$O$499,14,FALSE)</f>
        <v>#N/A</v>
      </c>
      <c r="AC2105" s="40" t="e">
        <f>VLOOKUP($B2105,期貨大額交易人未沖銷部位!$A$4:$O$499,15,FALSE)</f>
        <v>#N/A</v>
      </c>
      <c r="AD2105" s="33" t="e">
        <f>VLOOKUP($B2105,三大美股走勢!$A$4:$J$495,4,FALSE)</f>
        <v>#N/A</v>
      </c>
      <c r="AE2105" s="33" t="e">
        <f>VLOOKUP($B2105,三大美股走勢!$A$4:$J$495,7,FALSE)</f>
        <v>#N/A</v>
      </c>
      <c r="AF2105" s="33" t="e">
        <f>VLOOKUP($B2105,三大美股走勢!$A$4:$J$495,10,FALSE)</f>
        <v>#N/A</v>
      </c>
    </row>
    <row r="2106" spans="2:32">
      <c r="B2106" s="32">
        <v>44885</v>
      </c>
      <c r="C2106" s="33" t="e">
        <f>VLOOKUP($B2106,大盤與近月台指!$A$4:$I$499,2,FALSE)</f>
        <v>#N/A</v>
      </c>
      <c r="D2106" s="34" t="e">
        <f>VLOOKUP($B2106,大盤與近月台指!$A$4:$I$499,3,FALSE)</f>
        <v>#N/A</v>
      </c>
      <c r="E2106" s="35" t="e">
        <f>VLOOKUP($B2106,大盤與近月台指!$A$4:$I$499,4,FALSE)</f>
        <v>#N/A</v>
      </c>
      <c r="F2106" s="33" t="e">
        <f>VLOOKUP($B2106,大盤與近月台指!$A$4:$I$499,5,FALSE)</f>
        <v>#N/A</v>
      </c>
      <c r="G2106" s="49" t="e">
        <f>VLOOKUP($B2106,三大法人買賣超!$A$4:$I$500,3,FALSE)</f>
        <v>#N/A</v>
      </c>
      <c r="H2106" s="34" t="e">
        <f>VLOOKUP($B2106,三大法人買賣超!$A$4:$I$500,5,FALSE)</f>
        <v>#N/A</v>
      </c>
      <c r="I2106" s="27" t="e">
        <f>VLOOKUP($B2106,三大法人買賣超!$A$4:$I$500,7,FALSE)</f>
        <v>#N/A</v>
      </c>
      <c r="J2106" s="27" t="e">
        <f>VLOOKUP($B2106,三大法人買賣超!$A$4:$I$500,9,FALSE)</f>
        <v>#N/A</v>
      </c>
      <c r="K2106" s="37">
        <f>新台幣匯率美元指數!B2107</f>
        <v>0</v>
      </c>
      <c r="L2106" s="38">
        <f>新台幣匯率美元指數!C2107</f>
        <v>0</v>
      </c>
      <c r="M2106" s="39">
        <f>新台幣匯率美元指數!D2107</f>
        <v>0</v>
      </c>
      <c r="N2106" s="27" t="e">
        <f>VLOOKUP($B2106,外資期貨未平倉口數!$A$4:$M$499,4,FALSE)</f>
        <v>#N/A</v>
      </c>
      <c r="O2106" s="27" t="e">
        <f>VLOOKUP($B2106,外資期貨未平倉口數!$A$4:$M$499,9,FALSE)</f>
        <v>#N/A</v>
      </c>
      <c r="P2106" s="27" t="e">
        <f>VLOOKUP($B2106,外資期貨未平倉口數!$A$4:$M$499,10,FALSE)</f>
        <v>#N/A</v>
      </c>
      <c r="Q2106" s="27" t="e">
        <f>VLOOKUP($B2106,外資期貨未平倉口數!$A$4:$M$499,11,FALSE)</f>
        <v>#N/A</v>
      </c>
      <c r="R2106" s="64" t="e">
        <f>VLOOKUP($B2106,選擇權未平倉餘額!$A$4:$I$500,6,FALSE)</f>
        <v>#N/A</v>
      </c>
      <c r="S2106" s="64" t="e">
        <f>VLOOKUP($B2106,選擇權未平倉餘額!$A$4:$I$500,7,FALSE)</f>
        <v>#N/A</v>
      </c>
      <c r="T2106" s="64" t="e">
        <f>VLOOKUP($B2106,選擇權未平倉餘額!$A$4:$I$500,8,FALSE)</f>
        <v>#N/A</v>
      </c>
      <c r="U2106" s="64" t="e">
        <f>VLOOKUP($B2106,選擇權未平倉餘額!$A$4:$I$500,9,FALSE)</f>
        <v>#N/A</v>
      </c>
      <c r="V2106" s="39" t="e">
        <f>VLOOKUP($B2106,臺指選擇權P_C_Ratios!$A$4:$C$500,3,FALSE)</f>
        <v>#N/A</v>
      </c>
      <c r="W2106" s="41" t="e">
        <f>VLOOKUP($B2106,散戶多空比!$A$6:$L$500,12,FALSE)</f>
        <v>#N/A</v>
      </c>
      <c r="X2106" s="40" t="e">
        <f>VLOOKUP($B2106,期貨大額交易人未沖銷部位!$A$4:$O$499,4,FALSE)</f>
        <v>#N/A</v>
      </c>
      <c r="Y2106" s="40" t="e">
        <f>VLOOKUP($B2106,期貨大額交易人未沖銷部位!$A$4:$O$499,7,FALSE)</f>
        <v>#N/A</v>
      </c>
      <c r="Z2106" s="40" t="e">
        <f>VLOOKUP($B2106,期貨大額交易人未沖銷部位!$A$4:$O$499,10,FALSE)</f>
        <v>#N/A</v>
      </c>
      <c r="AA2106" s="40" t="e">
        <f>VLOOKUP($B2106,期貨大額交易人未沖銷部位!$A$4:$O$499,13,FALSE)</f>
        <v>#N/A</v>
      </c>
      <c r="AB2106" s="40" t="e">
        <f>VLOOKUP($B2106,期貨大額交易人未沖銷部位!$A$4:$O$499,14,FALSE)</f>
        <v>#N/A</v>
      </c>
      <c r="AC2106" s="40" t="e">
        <f>VLOOKUP($B2106,期貨大額交易人未沖銷部位!$A$4:$O$499,15,FALSE)</f>
        <v>#N/A</v>
      </c>
      <c r="AD2106" s="33" t="e">
        <f>VLOOKUP($B2106,三大美股走勢!$A$4:$J$495,4,FALSE)</f>
        <v>#N/A</v>
      </c>
      <c r="AE2106" s="33" t="e">
        <f>VLOOKUP($B2106,三大美股走勢!$A$4:$J$495,7,FALSE)</f>
        <v>#N/A</v>
      </c>
      <c r="AF2106" s="33" t="e">
        <f>VLOOKUP($B2106,三大美股走勢!$A$4:$J$495,10,FALSE)</f>
        <v>#N/A</v>
      </c>
    </row>
    <row r="2107" spans="2:32">
      <c r="B2107" s="32">
        <v>44886</v>
      </c>
      <c r="C2107" s="33" t="e">
        <f>VLOOKUP($B2107,大盤與近月台指!$A$4:$I$499,2,FALSE)</f>
        <v>#N/A</v>
      </c>
      <c r="D2107" s="34" t="e">
        <f>VLOOKUP($B2107,大盤與近月台指!$A$4:$I$499,3,FALSE)</f>
        <v>#N/A</v>
      </c>
      <c r="E2107" s="35" t="e">
        <f>VLOOKUP($B2107,大盤與近月台指!$A$4:$I$499,4,FALSE)</f>
        <v>#N/A</v>
      </c>
      <c r="F2107" s="33" t="e">
        <f>VLOOKUP($B2107,大盤與近月台指!$A$4:$I$499,5,FALSE)</f>
        <v>#N/A</v>
      </c>
      <c r="G2107" s="49" t="e">
        <f>VLOOKUP($B2107,三大法人買賣超!$A$4:$I$500,3,FALSE)</f>
        <v>#N/A</v>
      </c>
      <c r="H2107" s="34" t="e">
        <f>VLOOKUP($B2107,三大法人買賣超!$A$4:$I$500,5,FALSE)</f>
        <v>#N/A</v>
      </c>
      <c r="I2107" s="27" t="e">
        <f>VLOOKUP($B2107,三大法人買賣超!$A$4:$I$500,7,FALSE)</f>
        <v>#N/A</v>
      </c>
      <c r="J2107" s="27" t="e">
        <f>VLOOKUP($B2107,三大法人買賣超!$A$4:$I$500,9,FALSE)</f>
        <v>#N/A</v>
      </c>
      <c r="K2107" s="37">
        <f>新台幣匯率美元指數!B2108</f>
        <v>0</v>
      </c>
      <c r="L2107" s="38">
        <f>新台幣匯率美元指數!C2108</f>
        <v>0</v>
      </c>
      <c r="M2107" s="39">
        <f>新台幣匯率美元指數!D2108</f>
        <v>0</v>
      </c>
      <c r="N2107" s="27" t="e">
        <f>VLOOKUP($B2107,外資期貨未平倉口數!$A$4:$M$499,4,FALSE)</f>
        <v>#N/A</v>
      </c>
      <c r="O2107" s="27" t="e">
        <f>VLOOKUP($B2107,外資期貨未平倉口數!$A$4:$M$499,9,FALSE)</f>
        <v>#N/A</v>
      </c>
      <c r="P2107" s="27" t="e">
        <f>VLOOKUP($B2107,外資期貨未平倉口數!$A$4:$M$499,10,FALSE)</f>
        <v>#N/A</v>
      </c>
      <c r="Q2107" s="27" t="e">
        <f>VLOOKUP($B2107,外資期貨未平倉口數!$A$4:$M$499,11,FALSE)</f>
        <v>#N/A</v>
      </c>
      <c r="R2107" s="64" t="e">
        <f>VLOOKUP($B2107,選擇權未平倉餘額!$A$4:$I$500,6,FALSE)</f>
        <v>#N/A</v>
      </c>
      <c r="S2107" s="64" t="e">
        <f>VLOOKUP($B2107,選擇權未平倉餘額!$A$4:$I$500,7,FALSE)</f>
        <v>#N/A</v>
      </c>
      <c r="T2107" s="64" t="e">
        <f>VLOOKUP($B2107,選擇權未平倉餘額!$A$4:$I$500,8,FALSE)</f>
        <v>#N/A</v>
      </c>
      <c r="U2107" s="64" t="e">
        <f>VLOOKUP($B2107,選擇權未平倉餘額!$A$4:$I$500,9,FALSE)</f>
        <v>#N/A</v>
      </c>
      <c r="V2107" s="39" t="e">
        <f>VLOOKUP($B2107,臺指選擇權P_C_Ratios!$A$4:$C$500,3,FALSE)</f>
        <v>#N/A</v>
      </c>
      <c r="W2107" s="41" t="e">
        <f>VLOOKUP($B2107,散戶多空比!$A$6:$L$500,12,FALSE)</f>
        <v>#N/A</v>
      </c>
      <c r="X2107" s="40" t="e">
        <f>VLOOKUP($B2107,期貨大額交易人未沖銷部位!$A$4:$O$499,4,FALSE)</f>
        <v>#N/A</v>
      </c>
      <c r="Y2107" s="40" t="e">
        <f>VLOOKUP($B2107,期貨大額交易人未沖銷部位!$A$4:$O$499,7,FALSE)</f>
        <v>#N/A</v>
      </c>
      <c r="Z2107" s="40" t="e">
        <f>VLOOKUP($B2107,期貨大額交易人未沖銷部位!$A$4:$O$499,10,FALSE)</f>
        <v>#N/A</v>
      </c>
      <c r="AA2107" s="40" t="e">
        <f>VLOOKUP($B2107,期貨大額交易人未沖銷部位!$A$4:$O$499,13,FALSE)</f>
        <v>#N/A</v>
      </c>
      <c r="AB2107" s="40" t="e">
        <f>VLOOKUP($B2107,期貨大額交易人未沖銷部位!$A$4:$O$499,14,FALSE)</f>
        <v>#N/A</v>
      </c>
      <c r="AC2107" s="40" t="e">
        <f>VLOOKUP($B2107,期貨大額交易人未沖銷部位!$A$4:$O$499,15,FALSE)</f>
        <v>#N/A</v>
      </c>
      <c r="AD2107" s="33" t="e">
        <f>VLOOKUP($B2107,三大美股走勢!$A$4:$J$495,4,FALSE)</f>
        <v>#N/A</v>
      </c>
      <c r="AE2107" s="33" t="e">
        <f>VLOOKUP($B2107,三大美股走勢!$A$4:$J$495,7,FALSE)</f>
        <v>#N/A</v>
      </c>
      <c r="AF2107" s="33" t="e">
        <f>VLOOKUP($B2107,三大美股走勢!$A$4:$J$495,10,FALSE)</f>
        <v>#N/A</v>
      </c>
    </row>
    <row r="2108" spans="2:32">
      <c r="B2108" s="32">
        <v>44887</v>
      </c>
      <c r="C2108" s="33" t="e">
        <f>VLOOKUP($B2108,大盤與近月台指!$A$4:$I$499,2,FALSE)</f>
        <v>#N/A</v>
      </c>
      <c r="D2108" s="34" t="e">
        <f>VLOOKUP($B2108,大盤與近月台指!$A$4:$I$499,3,FALSE)</f>
        <v>#N/A</v>
      </c>
      <c r="E2108" s="35" t="e">
        <f>VLOOKUP($B2108,大盤與近月台指!$A$4:$I$499,4,FALSE)</f>
        <v>#N/A</v>
      </c>
      <c r="F2108" s="33" t="e">
        <f>VLOOKUP($B2108,大盤與近月台指!$A$4:$I$499,5,FALSE)</f>
        <v>#N/A</v>
      </c>
      <c r="G2108" s="49" t="e">
        <f>VLOOKUP($B2108,三大法人買賣超!$A$4:$I$500,3,FALSE)</f>
        <v>#N/A</v>
      </c>
      <c r="H2108" s="34" t="e">
        <f>VLOOKUP($B2108,三大法人買賣超!$A$4:$I$500,5,FALSE)</f>
        <v>#N/A</v>
      </c>
      <c r="I2108" s="27" t="e">
        <f>VLOOKUP($B2108,三大法人買賣超!$A$4:$I$500,7,FALSE)</f>
        <v>#N/A</v>
      </c>
      <c r="J2108" s="27" t="e">
        <f>VLOOKUP($B2108,三大法人買賣超!$A$4:$I$500,9,FALSE)</f>
        <v>#N/A</v>
      </c>
      <c r="K2108" s="37">
        <f>新台幣匯率美元指數!B2109</f>
        <v>0</v>
      </c>
      <c r="L2108" s="38">
        <f>新台幣匯率美元指數!C2109</f>
        <v>0</v>
      </c>
      <c r="M2108" s="39">
        <f>新台幣匯率美元指數!D2109</f>
        <v>0</v>
      </c>
      <c r="N2108" s="27" t="e">
        <f>VLOOKUP($B2108,外資期貨未平倉口數!$A$4:$M$499,4,FALSE)</f>
        <v>#N/A</v>
      </c>
      <c r="O2108" s="27" t="e">
        <f>VLOOKUP($B2108,外資期貨未平倉口數!$A$4:$M$499,9,FALSE)</f>
        <v>#N/A</v>
      </c>
      <c r="P2108" s="27" t="e">
        <f>VLOOKUP($B2108,外資期貨未平倉口數!$A$4:$M$499,10,FALSE)</f>
        <v>#N/A</v>
      </c>
      <c r="Q2108" s="27" t="e">
        <f>VLOOKUP($B2108,外資期貨未平倉口數!$A$4:$M$499,11,FALSE)</f>
        <v>#N/A</v>
      </c>
      <c r="R2108" s="64" t="e">
        <f>VLOOKUP($B2108,選擇權未平倉餘額!$A$4:$I$500,6,FALSE)</f>
        <v>#N/A</v>
      </c>
      <c r="S2108" s="64" t="e">
        <f>VLOOKUP($B2108,選擇權未平倉餘額!$A$4:$I$500,7,FALSE)</f>
        <v>#N/A</v>
      </c>
      <c r="T2108" s="64" t="e">
        <f>VLOOKUP($B2108,選擇權未平倉餘額!$A$4:$I$500,8,FALSE)</f>
        <v>#N/A</v>
      </c>
      <c r="U2108" s="64" t="e">
        <f>VLOOKUP($B2108,選擇權未平倉餘額!$A$4:$I$500,9,FALSE)</f>
        <v>#N/A</v>
      </c>
      <c r="V2108" s="39" t="e">
        <f>VLOOKUP($B2108,臺指選擇權P_C_Ratios!$A$4:$C$500,3,FALSE)</f>
        <v>#N/A</v>
      </c>
      <c r="W2108" s="41" t="e">
        <f>VLOOKUP($B2108,散戶多空比!$A$6:$L$500,12,FALSE)</f>
        <v>#N/A</v>
      </c>
      <c r="X2108" s="40" t="e">
        <f>VLOOKUP($B2108,期貨大額交易人未沖銷部位!$A$4:$O$499,4,FALSE)</f>
        <v>#N/A</v>
      </c>
      <c r="Y2108" s="40" t="e">
        <f>VLOOKUP($B2108,期貨大額交易人未沖銷部位!$A$4:$O$499,7,FALSE)</f>
        <v>#N/A</v>
      </c>
      <c r="Z2108" s="40" t="e">
        <f>VLOOKUP($B2108,期貨大額交易人未沖銷部位!$A$4:$O$499,10,FALSE)</f>
        <v>#N/A</v>
      </c>
      <c r="AA2108" s="40" t="e">
        <f>VLOOKUP($B2108,期貨大額交易人未沖銷部位!$A$4:$O$499,13,FALSE)</f>
        <v>#N/A</v>
      </c>
      <c r="AB2108" s="40" t="e">
        <f>VLOOKUP($B2108,期貨大額交易人未沖銷部位!$A$4:$O$499,14,FALSE)</f>
        <v>#N/A</v>
      </c>
      <c r="AC2108" s="40" t="e">
        <f>VLOOKUP($B2108,期貨大額交易人未沖銷部位!$A$4:$O$499,15,FALSE)</f>
        <v>#N/A</v>
      </c>
      <c r="AD2108" s="33" t="e">
        <f>VLOOKUP($B2108,三大美股走勢!$A$4:$J$495,4,FALSE)</f>
        <v>#N/A</v>
      </c>
      <c r="AE2108" s="33" t="e">
        <f>VLOOKUP($B2108,三大美股走勢!$A$4:$J$495,7,FALSE)</f>
        <v>#N/A</v>
      </c>
      <c r="AF2108" s="33" t="e">
        <f>VLOOKUP($B2108,三大美股走勢!$A$4:$J$495,10,FALSE)</f>
        <v>#N/A</v>
      </c>
    </row>
    <row r="2109" spans="2:32">
      <c r="B2109" s="32">
        <v>44888</v>
      </c>
      <c r="C2109" s="33" t="e">
        <f>VLOOKUP($B2109,大盤與近月台指!$A$4:$I$499,2,FALSE)</f>
        <v>#N/A</v>
      </c>
      <c r="D2109" s="34" t="e">
        <f>VLOOKUP($B2109,大盤與近月台指!$A$4:$I$499,3,FALSE)</f>
        <v>#N/A</v>
      </c>
      <c r="E2109" s="35" t="e">
        <f>VLOOKUP($B2109,大盤與近月台指!$A$4:$I$499,4,FALSE)</f>
        <v>#N/A</v>
      </c>
      <c r="F2109" s="33" t="e">
        <f>VLOOKUP($B2109,大盤與近月台指!$A$4:$I$499,5,FALSE)</f>
        <v>#N/A</v>
      </c>
      <c r="G2109" s="49" t="e">
        <f>VLOOKUP($B2109,三大法人買賣超!$A$4:$I$500,3,FALSE)</f>
        <v>#N/A</v>
      </c>
      <c r="H2109" s="34" t="e">
        <f>VLOOKUP($B2109,三大法人買賣超!$A$4:$I$500,5,FALSE)</f>
        <v>#N/A</v>
      </c>
      <c r="I2109" s="27" t="e">
        <f>VLOOKUP($B2109,三大法人買賣超!$A$4:$I$500,7,FALSE)</f>
        <v>#N/A</v>
      </c>
      <c r="J2109" s="27" t="e">
        <f>VLOOKUP($B2109,三大法人買賣超!$A$4:$I$500,9,FALSE)</f>
        <v>#N/A</v>
      </c>
      <c r="K2109" s="37">
        <f>新台幣匯率美元指數!B2110</f>
        <v>0</v>
      </c>
      <c r="L2109" s="38">
        <f>新台幣匯率美元指數!C2110</f>
        <v>0</v>
      </c>
      <c r="M2109" s="39">
        <f>新台幣匯率美元指數!D2110</f>
        <v>0</v>
      </c>
      <c r="N2109" s="27" t="e">
        <f>VLOOKUP($B2109,外資期貨未平倉口數!$A$4:$M$499,4,FALSE)</f>
        <v>#N/A</v>
      </c>
      <c r="O2109" s="27" t="e">
        <f>VLOOKUP($B2109,外資期貨未平倉口數!$A$4:$M$499,9,FALSE)</f>
        <v>#N/A</v>
      </c>
      <c r="P2109" s="27" t="e">
        <f>VLOOKUP($B2109,外資期貨未平倉口數!$A$4:$M$499,10,FALSE)</f>
        <v>#N/A</v>
      </c>
      <c r="Q2109" s="27" t="e">
        <f>VLOOKUP($B2109,外資期貨未平倉口數!$A$4:$M$499,11,FALSE)</f>
        <v>#N/A</v>
      </c>
      <c r="R2109" s="64" t="e">
        <f>VLOOKUP($B2109,選擇權未平倉餘額!$A$4:$I$500,6,FALSE)</f>
        <v>#N/A</v>
      </c>
      <c r="S2109" s="64" t="e">
        <f>VLOOKUP($B2109,選擇權未平倉餘額!$A$4:$I$500,7,FALSE)</f>
        <v>#N/A</v>
      </c>
      <c r="T2109" s="64" t="e">
        <f>VLOOKUP($B2109,選擇權未平倉餘額!$A$4:$I$500,8,FALSE)</f>
        <v>#N/A</v>
      </c>
      <c r="U2109" s="64" t="e">
        <f>VLOOKUP($B2109,選擇權未平倉餘額!$A$4:$I$500,9,FALSE)</f>
        <v>#N/A</v>
      </c>
      <c r="V2109" s="39" t="e">
        <f>VLOOKUP($B2109,臺指選擇權P_C_Ratios!$A$4:$C$500,3,FALSE)</f>
        <v>#N/A</v>
      </c>
      <c r="W2109" s="41" t="e">
        <f>VLOOKUP($B2109,散戶多空比!$A$6:$L$500,12,FALSE)</f>
        <v>#N/A</v>
      </c>
      <c r="X2109" s="40" t="e">
        <f>VLOOKUP($B2109,期貨大額交易人未沖銷部位!$A$4:$O$499,4,FALSE)</f>
        <v>#N/A</v>
      </c>
      <c r="Y2109" s="40" t="e">
        <f>VLOOKUP($B2109,期貨大額交易人未沖銷部位!$A$4:$O$499,7,FALSE)</f>
        <v>#N/A</v>
      </c>
      <c r="Z2109" s="40" t="e">
        <f>VLOOKUP($B2109,期貨大額交易人未沖銷部位!$A$4:$O$499,10,FALSE)</f>
        <v>#N/A</v>
      </c>
      <c r="AA2109" s="40" t="e">
        <f>VLOOKUP($B2109,期貨大額交易人未沖銷部位!$A$4:$O$499,13,FALSE)</f>
        <v>#N/A</v>
      </c>
      <c r="AB2109" s="40" t="e">
        <f>VLOOKUP($B2109,期貨大額交易人未沖銷部位!$A$4:$O$499,14,FALSE)</f>
        <v>#N/A</v>
      </c>
      <c r="AC2109" s="40" t="e">
        <f>VLOOKUP($B2109,期貨大額交易人未沖銷部位!$A$4:$O$499,15,FALSE)</f>
        <v>#N/A</v>
      </c>
      <c r="AD2109" s="33" t="e">
        <f>VLOOKUP($B2109,三大美股走勢!$A$4:$J$495,4,FALSE)</f>
        <v>#N/A</v>
      </c>
      <c r="AE2109" s="33" t="e">
        <f>VLOOKUP($B2109,三大美股走勢!$A$4:$J$495,7,FALSE)</f>
        <v>#N/A</v>
      </c>
      <c r="AF2109" s="33" t="e">
        <f>VLOOKUP($B2109,三大美股走勢!$A$4:$J$495,10,FALSE)</f>
        <v>#N/A</v>
      </c>
    </row>
    <row r="2110" spans="2:32">
      <c r="B2110" s="32">
        <v>44889</v>
      </c>
      <c r="C2110" s="33" t="e">
        <f>VLOOKUP($B2110,大盤與近月台指!$A$4:$I$499,2,FALSE)</f>
        <v>#N/A</v>
      </c>
      <c r="D2110" s="34" t="e">
        <f>VLOOKUP($B2110,大盤與近月台指!$A$4:$I$499,3,FALSE)</f>
        <v>#N/A</v>
      </c>
      <c r="E2110" s="35" t="e">
        <f>VLOOKUP($B2110,大盤與近月台指!$A$4:$I$499,4,FALSE)</f>
        <v>#N/A</v>
      </c>
      <c r="F2110" s="33" t="e">
        <f>VLOOKUP($B2110,大盤與近月台指!$A$4:$I$499,5,FALSE)</f>
        <v>#N/A</v>
      </c>
      <c r="G2110" s="49" t="e">
        <f>VLOOKUP($B2110,三大法人買賣超!$A$4:$I$500,3,FALSE)</f>
        <v>#N/A</v>
      </c>
      <c r="H2110" s="34" t="e">
        <f>VLOOKUP($B2110,三大法人買賣超!$A$4:$I$500,5,FALSE)</f>
        <v>#N/A</v>
      </c>
      <c r="I2110" s="27" t="e">
        <f>VLOOKUP($B2110,三大法人買賣超!$A$4:$I$500,7,FALSE)</f>
        <v>#N/A</v>
      </c>
      <c r="J2110" s="27" t="e">
        <f>VLOOKUP($B2110,三大法人買賣超!$A$4:$I$500,9,FALSE)</f>
        <v>#N/A</v>
      </c>
      <c r="K2110" s="37">
        <f>新台幣匯率美元指數!B2111</f>
        <v>0</v>
      </c>
      <c r="L2110" s="38">
        <f>新台幣匯率美元指數!C2111</f>
        <v>0</v>
      </c>
      <c r="M2110" s="39">
        <f>新台幣匯率美元指數!D2111</f>
        <v>0</v>
      </c>
      <c r="N2110" s="27" t="e">
        <f>VLOOKUP($B2110,外資期貨未平倉口數!$A$4:$M$499,4,FALSE)</f>
        <v>#N/A</v>
      </c>
      <c r="O2110" s="27" t="e">
        <f>VLOOKUP($B2110,外資期貨未平倉口數!$A$4:$M$499,9,FALSE)</f>
        <v>#N/A</v>
      </c>
      <c r="P2110" s="27" t="e">
        <f>VLOOKUP($B2110,外資期貨未平倉口數!$A$4:$M$499,10,FALSE)</f>
        <v>#N/A</v>
      </c>
      <c r="Q2110" s="27" t="e">
        <f>VLOOKUP($B2110,外資期貨未平倉口數!$A$4:$M$499,11,FALSE)</f>
        <v>#N/A</v>
      </c>
      <c r="R2110" s="64" t="e">
        <f>VLOOKUP($B2110,選擇權未平倉餘額!$A$4:$I$500,6,FALSE)</f>
        <v>#N/A</v>
      </c>
      <c r="S2110" s="64" t="e">
        <f>VLOOKUP($B2110,選擇權未平倉餘額!$A$4:$I$500,7,FALSE)</f>
        <v>#N/A</v>
      </c>
      <c r="T2110" s="64" t="e">
        <f>VLOOKUP($B2110,選擇權未平倉餘額!$A$4:$I$500,8,FALSE)</f>
        <v>#N/A</v>
      </c>
      <c r="U2110" s="64" t="e">
        <f>VLOOKUP($B2110,選擇權未平倉餘額!$A$4:$I$500,9,FALSE)</f>
        <v>#N/A</v>
      </c>
      <c r="V2110" s="39" t="e">
        <f>VLOOKUP($B2110,臺指選擇權P_C_Ratios!$A$4:$C$500,3,FALSE)</f>
        <v>#N/A</v>
      </c>
      <c r="W2110" s="41" t="e">
        <f>VLOOKUP($B2110,散戶多空比!$A$6:$L$500,12,FALSE)</f>
        <v>#N/A</v>
      </c>
      <c r="X2110" s="40" t="e">
        <f>VLOOKUP($B2110,期貨大額交易人未沖銷部位!$A$4:$O$499,4,FALSE)</f>
        <v>#N/A</v>
      </c>
      <c r="Y2110" s="40" t="e">
        <f>VLOOKUP($B2110,期貨大額交易人未沖銷部位!$A$4:$O$499,7,FALSE)</f>
        <v>#N/A</v>
      </c>
      <c r="Z2110" s="40" t="e">
        <f>VLOOKUP($B2110,期貨大額交易人未沖銷部位!$A$4:$O$499,10,FALSE)</f>
        <v>#N/A</v>
      </c>
      <c r="AA2110" s="40" t="e">
        <f>VLOOKUP($B2110,期貨大額交易人未沖銷部位!$A$4:$O$499,13,FALSE)</f>
        <v>#N/A</v>
      </c>
      <c r="AB2110" s="40" t="e">
        <f>VLOOKUP($B2110,期貨大額交易人未沖銷部位!$A$4:$O$499,14,FALSE)</f>
        <v>#N/A</v>
      </c>
      <c r="AC2110" s="40" t="e">
        <f>VLOOKUP($B2110,期貨大額交易人未沖銷部位!$A$4:$O$499,15,FALSE)</f>
        <v>#N/A</v>
      </c>
      <c r="AD2110" s="33" t="e">
        <f>VLOOKUP($B2110,三大美股走勢!$A$4:$J$495,4,FALSE)</f>
        <v>#N/A</v>
      </c>
      <c r="AE2110" s="33" t="e">
        <f>VLOOKUP($B2110,三大美股走勢!$A$4:$J$495,7,FALSE)</f>
        <v>#N/A</v>
      </c>
      <c r="AF2110" s="33" t="e">
        <f>VLOOKUP($B2110,三大美股走勢!$A$4:$J$495,10,FALSE)</f>
        <v>#N/A</v>
      </c>
    </row>
    <row r="2111" spans="2:32">
      <c r="B2111" s="32">
        <v>44890</v>
      </c>
      <c r="C2111" s="33" t="e">
        <f>VLOOKUP($B2111,大盤與近月台指!$A$4:$I$499,2,FALSE)</f>
        <v>#N/A</v>
      </c>
      <c r="D2111" s="34" t="e">
        <f>VLOOKUP($B2111,大盤與近月台指!$A$4:$I$499,3,FALSE)</f>
        <v>#N/A</v>
      </c>
      <c r="E2111" s="35" t="e">
        <f>VLOOKUP($B2111,大盤與近月台指!$A$4:$I$499,4,FALSE)</f>
        <v>#N/A</v>
      </c>
      <c r="F2111" s="33" t="e">
        <f>VLOOKUP($B2111,大盤與近月台指!$A$4:$I$499,5,FALSE)</f>
        <v>#N/A</v>
      </c>
      <c r="G2111" s="49" t="e">
        <f>VLOOKUP($B2111,三大法人買賣超!$A$4:$I$500,3,FALSE)</f>
        <v>#N/A</v>
      </c>
      <c r="H2111" s="34" t="e">
        <f>VLOOKUP($B2111,三大法人買賣超!$A$4:$I$500,5,FALSE)</f>
        <v>#N/A</v>
      </c>
      <c r="I2111" s="27" t="e">
        <f>VLOOKUP($B2111,三大法人買賣超!$A$4:$I$500,7,FALSE)</f>
        <v>#N/A</v>
      </c>
      <c r="J2111" s="27" t="e">
        <f>VLOOKUP($B2111,三大法人買賣超!$A$4:$I$500,9,FALSE)</f>
        <v>#N/A</v>
      </c>
      <c r="K2111" s="37">
        <f>新台幣匯率美元指數!B2112</f>
        <v>0</v>
      </c>
      <c r="L2111" s="38">
        <f>新台幣匯率美元指數!C2112</f>
        <v>0</v>
      </c>
      <c r="M2111" s="39">
        <f>新台幣匯率美元指數!D2112</f>
        <v>0</v>
      </c>
      <c r="N2111" s="27" t="e">
        <f>VLOOKUP($B2111,外資期貨未平倉口數!$A$4:$M$499,4,FALSE)</f>
        <v>#N/A</v>
      </c>
      <c r="O2111" s="27" t="e">
        <f>VLOOKUP($B2111,外資期貨未平倉口數!$A$4:$M$499,9,FALSE)</f>
        <v>#N/A</v>
      </c>
      <c r="P2111" s="27" t="e">
        <f>VLOOKUP($B2111,外資期貨未平倉口數!$A$4:$M$499,10,FALSE)</f>
        <v>#N/A</v>
      </c>
      <c r="Q2111" s="27" t="e">
        <f>VLOOKUP($B2111,外資期貨未平倉口數!$A$4:$M$499,11,FALSE)</f>
        <v>#N/A</v>
      </c>
      <c r="R2111" s="64" t="e">
        <f>VLOOKUP($B2111,選擇權未平倉餘額!$A$4:$I$500,6,FALSE)</f>
        <v>#N/A</v>
      </c>
      <c r="S2111" s="64" t="e">
        <f>VLOOKUP($B2111,選擇權未平倉餘額!$A$4:$I$500,7,FALSE)</f>
        <v>#N/A</v>
      </c>
      <c r="T2111" s="64" t="e">
        <f>VLOOKUP($B2111,選擇權未平倉餘額!$A$4:$I$500,8,FALSE)</f>
        <v>#N/A</v>
      </c>
      <c r="U2111" s="64" t="e">
        <f>VLOOKUP($B2111,選擇權未平倉餘額!$A$4:$I$500,9,FALSE)</f>
        <v>#N/A</v>
      </c>
      <c r="V2111" s="39" t="e">
        <f>VLOOKUP($B2111,臺指選擇權P_C_Ratios!$A$4:$C$500,3,FALSE)</f>
        <v>#N/A</v>
      </c>
      <c r="W2111" s="41" t="e">
        <f>VLOOKUP($B2111,散戶多空比!$A$6:$L$500,12,FALSE)</f>
        <v>#N/A</v>
      </c>
      <c r="X2111" s="40" t="e">
        <f>VLOOKUP($B2111,期貨大額交易人未沖銷部位!$A$4:$O$499,4,FALSE)</f>
        <v>#N/A</v>
      </c>
      <c r="Y2111" s="40" t="e">
        <f>VLOOKUP($B2111,期貨大額交易人未沖銷部位!$A$4:$O$499,7,FALSE)</f>
        <v>#N/A</v>
      </c>
      <c r="Z2111" s="40" t="e">
        <f>VLOOKUP($B2111,期貨大額交易人未沖銷部位!$A$4:$O$499,10,FALSE)</f>
        <v>#N/A</v>
      </c>
      <c r="AA2111" s="40" t="e">
        <f>VLOOKUP($B2111,期貨大額交易人未沖銷部位!$A$4:$O$499,13,FALSE)</f>
        <v>#N/A</v>
      </c>
      <c r="AB2111" s="40" t="e">
        <f>VLOOKUP($B2111,期貨大額交易人未沖銷部位!$A$4:$O$499,14,FALSE)</f>
        <v>#N/A</v>
      </c>
      <c r="AC2111" s="40" t="e">
        <f>VLOOKUP($B2111,期貨大額交易人未沖銷部位!$A$4:$O$499,15,FALSE)</f>
        <v>#N/A</v>
      </c>
      <c r="AD2111" s="33" t="e">
        <f>VLOOKUP($B2111,三大美股走勢!$A$4:$J$495,4,FALSE)</f>
        <v>#N/A</v>
      </c>
      <c r="AE2111" s="33" t="e">
        <f>VLOOKUP($B2111,三大美股走勢!$A$4:$J$495,7,FALSE)</f>
        <v>#N/A</v>
      </c>
      <c r="AF2111" s="33" t="e">
        <f>VLOOKUP($B2111,三大美股走勢!$A$4:$J$495,10,FALSE)</f>
        <v>#N/A</v>
      </c>
    </row>
    <row r="2112" spans="2:32">
      <c r="B2112" s="32">
        <v>44891</v>
      </c>
      <c r="C2112" s="33" t="e">
        <f>VLOOKUP($B2112,大盤與近月台指!$A$4:$I$499,2,FALSE)</f>
        <v>#N/A</v>
      </c>
      <c r="D2112" s="34" t="e">
        <f>VLOOKUP($B2112,大盤與近月台指!$A$4:$I$499,3,FALSE)</f>
        <v>#N/A</v>
      </c>
      <c r="E2112" s="35" t="e">
        <f>VLOOKUP($B2112,大盤與近月台指!$A$4:$I$499,4,FALSE)</f>
        <v>#N/A</v>
      </c>
      <c r="F2112" s="33" t="e">
        <f>VLOOKUP($B2112,大盤與近月台指!$A$4:$I$499,5,FALSE)</f>
        <v>#N/A</v>
      </c>
      <c r="G2112" s="49" t="e">
        <f>VLOOKUP($B2112,三大法人買賣超!$A$4:$I$500,3,FALSE)</f>
        <v>#N/A</v>
      </c>
      <c r="H2112" s="34" t="e">
        <f>VLOOKUP($B2112,三大法人買賣超!$A$4:$I$500,5,FALSE)</f>
        <v>#N/A</v>
      </c>
      <c r="I2112" s="27" t="e">
        <f>VLOOKUP($B2112,三大法人買賣超!$A$4:$I$500,7,FALSE)</f>
        <v>#N/A</v>
      </c>
      <c r="J2112" s="27" t="e">
        <f>VLOOKUP($B2112,三大法人買賣超!$A$4:$I$500,9,FALSE)</f>
        <v>#N/A</v>
      </c>
      <c r="K2112" s="37">
        <f>新台幣匯率美元指數!B2113</f>
        <v>0</v>
      </c>
      <c r="L2112" s="38">
        <f>新台幣匯率美元指數!C2113</f>
        <v>0</v>
      </c>
      <c r="M2112" s="39">
        <f>新台幣匯率美元指數!D2113</f>
        <v>0</v>
      </c>
      <c r="N2112" s="27" t="e">
        <f>VLOOKUP($B2112,外資期貨未平倉口數!$A$4:$M$499,4,FALSE)</f>
        <v>#N/A</v>
      </c>
      <c r="O2112" s="27" t="e">
        <f>VLOOKUP($B2112,外資期貨未平倉口數!$A$4:$M$499,9,FALSE)</f>
        <v>#N/A</v>
      </c>
      <c r="P2112" s="27" t="e">
        <f>VLOOKUP($B2112,外資期貨未平倉口數!$A$4:$M$499,10,FALSE)</f>
        <v>#N/A</v>
      </c>
      <c r="Q2112" s="27" t="e">
        <f>VLOOKUP($B2112,外資期貨未平倉口數!$A$4:$M$499,11,FALSE)</f>
        <v>#N/A</v>
      </c>
      <c r="R2112" s="64" t="e">
        <f>VLOOKUP($B2112,選擇權未平倉餘額!$A$4:$I$500,6,FALSE)</f>
        <v>#N/A</v>
      </c>
      <c r="S2112" s="64" t="e">
        <f>VLOOKUP($B2112,選擇權未平倉餘額!$A$4:$I$500,7,FALSE)</f>
        <v>#N/A</v>
      </c>
      <c r="T2112" s="64" t="e">
        <f>VLOOKUP($B2112,選擇權未平倉餘額!$A$4:$I$500,8,FALSE)</f>
        <v>#N/A</v>
      </c>
      <c r="U2112" s="64" t="e">
        <f>VLOOKUP($B2112,選擇權未平倉餘額!$A$4:$I$500,9,FALSE)</f>
        <v>#N/A</v>
      </c>
      <c r="V2112" s="39" t="e">
        <f>VLOOKUP($B2112,臺指選擇權P_C_Ratios!$A$4:$C$500,3,FALSE)</f>
        <v>#N/A</v>
      </c>
      <c r="W2112" s="41" t="e">
        <f>VLOOKUP($B2112,散戶多空比!$A$6:$L$500,12,FALSE)</f>
        <v>#N/A</v>
      </c>
      <c r="X2112" s="40" t="e">
        <f>VLOOKUP($B2112,期貨大額交易人未沖銷部位!$A$4:$O$499,4,FALSE)</f>
        <v>#N/A</v>
      </c>
      <c r="Y2112" s="40" t="e">
        <f>VLOOKUP($B2112,期貨大額交易人未沖銷部位!$A$4:$O$499,7,FALSE)</f>
        <v>#N/A</v>
      </c>
      <c r="Z2112" s="40" t="e">
        <f>VLOOKUP($B2112,期貨大額交易人未沖銷部位!$A$4:$O$499,10,FALSE)</f>
        <v>#N/A</v>
      </c>
      <c r="AA2112" s="40" t="e">
        <f>VLOOKUP($B2112,期貨大額交易人未沖銷部位!$A$4:$O$499,13,FALSE)</f>
        <v>#N/A</v>
      </c>
      <c r="AB2112" s="40" t="e">
        <f>VLOOKUP($B2112,期貨大額交易人未沖銷部位!$A$4:$O$499,14,FALSE)</f>
        <v>#N/A</v>
      </c>
      <c r="AC2112" s="40" t="e">
        <f>VLOOKUP($B2112,期貨大額交易人未沖銷部位!$A$4:$O$499,15,FALSE)</f>
        <v>#N/A</v>
      </c>
      <c r="AD2112" s="33" t="e">
        <f>VLOOKUP($B2112,三大美股走勢!$A$4:$J$495,4,FALSE)</f>
        <v>#N/A</v>
      </c>
      <c r="AE2112" s="33" t="e">
        <f>VLOOKUP($B2112,三大美股走勢!$A$4:$J$495,7,FALSE)</f>
        <v>#N/A</v>
      </c>
      <c r="AF2112" s="33" t="e">
        <f>VLOOKUP($B2112,三大美股走勢!$A$4:$J$495,10,FALSE)</f>
        <v>#N/A</v>
      </c>
    </row>
    <row r="2113" spans="2:32">
      <c r="B2113" s="32">
        <v>44892</v>
      </c>
      <c r="C2113" s="33" t="e">
        <f>VLOOKUP($B2113,大盤與近月台指!$A$4:$I$499,2,FALSE)</f>
        <v>#N/A</v>
      </c>
      <c r="D2113" s="34" t="e">
        <f>VLOOKUP($B2113,大盤與近月台指!$A$4:$I$499,3,FALSE)</f>
        <v>#N/A</v>
      </c>
      <c r="E2113" s="35" t="e">
        <f>VLOOKUP($B2113,大盤與近月台指!$A$4:$I$499,4,FALSE)</f>
        <v>#N/A</v>
      </c>
      <c r="F2113" s="33" t="e">
        <f>VLOOKUP($B2113,大盤與近月台指!$A$4:$I$499,5,FALSE)</f>
        <v>#N/A</v>
      </c>
      <c r="G2113" s="49" t="e">
        <f>VLOOKUP($B2113,三大法人買賣超!$A$4:$I$500,3,FALSE)</f>
        <v>#N/A</v>
      </c>
      <c r="H2113" s="34" t="e">
        <f>VLOOKUP($B2113,三大法人買賣超!$A$4:$I$500,5,FALSE)</f>
        <v>#N/A</v>
      </c>
      <c r="I2113" s="27" t="e">
        <f>VLOOKUP($B2113,三大法人買賣超!$A$4:$I$500,7,FALSE)</f>
        <v>#N/A</v>
      </c>
      <c r="J2113" s="27" t="e">
        <f>VLOOKUP($B2113,三大法人買賣超!$A$4:$I$500,9,FALSE)</f>
        <v>#N/A</v>
      </c>
      <c r="K2113" s="37">
        <f>新台幣匯率美元指數!B2114</f>
        <v>0</v>
      </c>
      <c r="L2113" s="38">
        <f>新台幣匯率美元指數!C2114</f>
        <v>0</v>
      </c>
      <c r="M2113" s="39">
        <f>新台幣匯率美元指數!D2114</f>
        <v>0</v>
      </c>
      <c r="N2113" s="27" t="e">
        <f>VLOOKUP($B2113,外資期貨未平倉口數!$A$4:$M$499,4,FALSE)</f>
        <v>#N/A</v>
      </c>
      <c r="O2113" s="27" t="e">
        <f>VLOOKUP($B2113,外資期貨未平倉口數!$A$4:$M$499,9,FALSE)</f>
        <v>#N/A</v>
      </c>
      <c r="P2113" s="27" t="e">
        <f>VLOOKUP($B2113,外資期貨未平倉口數!$A$4:$M$499,10,FALSE)</f>
        <v>#N/A</v>
      </c>
      <c r="Q2113" s="27" t="e">
        <f>VLOOKUP($B2113,外資期貨未平倉口數!$A$4:$M$499,11,FALSE)</f>
        <v>#N/A</v>
      </c>
      <c r="R2113" s="64" t="e">
        <f>VLOOKUP($B2113,選擇權未平倉餘額!$A$4:$I$500,6,FALSE)</f>
        <v>#N/A</v>
      </c>
      <c r="S2113" s="64" t="e">
        <f>VLOOKUP($B2113,選擇權未平倉餘額!$A$4:$I$500,7,FALSE)</f>
        <v>#N/A</v>
      </c>
      <c r="T2113" s="64" t="e">
        <f>VLOOKUP($B2113,選擇權未平倉餘額!$A$4:$I$500,8,FALSE)</f>
        <v>#N/A</v>
      </c>
      <c r="U2113" s="64" t="e">
        <f>VLOOKUP($B2113,選擇權未平倉餘額!$A$4:$I$500,9,FALSE)</f>
        <v>#N/A</v>
      </c>
      <c r="V2113" s="39" t="e">
        <f>VLOOKUP($B2113,臺指選擇權P_C_Ratios!$A$4:$C$500,3,FALSE)</f>
        <v>#N/A</v>
      </c>
      <c r="W2113" s="41" t="e">
        <f>VLOOKUP($B2113,散戶多空比!$A$6:$L$500,12,FALSE)</f>
        <v>#N/A</v>
      </c>
      <c r="X2113" s="40" t="e">
        <f>VLOOKUP($B2113,期貨大額交易人未沖銷部位!$A$4:$O$499,4,FALSE)</f>
        <v>#N/A</v>
      </c>
      <c r="Y2113" s="40" t="e">
        <f>VLOOKUP($B2113,期貨大額交易人未沖銷部位!$A$4:$O$499,7,FALSE)</f>
        <v>#N/A</v>
      </c>
      <c r="Z2113" s="40" t="e">
        <f>VLOOKUP($B2113,期貨大額交易人未沖銷部位!$A$4:$O$499,10,FALSE)</f>
        <v>#N/A</v>
      </c>
      <c r="AA2113" s="40" t="e">
        <f>VLOOKUP($B2113,期貨大額交易人未沖銷部位!$A$4:$O$499,13,FALSE)</f>
        <v>#N/A</v>
      </c>
      <c r="AB2113" s="40" t="e">
        <f>VLOOKUP($B2113,期貨大額交易人未沖銷部位!$A$4:$O$499,14,FALSE)</f>
        <v>#N/A</v>
      </c>
      <c r="AC2113" s="40" t="e">
        <f>VLOOKUP($B2113,期貨大額交易人未沖銷部位!$A$4:$O$499,15,FALSE)</f>
        <v>#N/A</v>
      </c>
      <c r="AD2113" s="33" t="e">
        <f>VLOOKUP($B2113,三大美股走勢!$A$4:$J$495,4,FALSE)</f>
        <v>#N/A</v>
      </c>
      <c r="AE2113" s="33" t="e">
        <f>VLOOKUP($B2113,三大美股走勢!$A$4:$J$495,7,FALSE)</f>
        <v>#N/A</v>
      </c>
      <c r="AF2113" s="33" t="e">
        <f>VLOOKUP($B2113,三大美股走勢!$A$4:$J$495,10,FALSE)</f>
        <v>#N/A</v>
      </c>
    </row>
    <row r="2114" spans="2:32">
      <c r="B2114" s="32">
        <v>44893</v>
      </c>
      <c r="C2114" s="33" t="e">
        <f>VLOOKUP($B2114,大盤與近月台指!$A$4:$I$499,2,FALSE)</f>
        <v>#N/A</v>
      </c>
      <c r="D2114" s="34" t="e">
        <f>VLOOKUP($B2114,大盤與近月台指!$A$4:$I$499,3,FALSE)</f>
        <v>#N/A</v>
      </c>
      <c r="E2114" s="35" t="e">
        <f>VLOOKUP($B2114,大盤與近月台指!$A$4:$I$499,4,FALSE)</f>
        <v>#N/A</v>
      </c>
      <c r="F2114" s="33" t="e">
        <f>VLOOKUP($B2114,大盤與近月台指!$A$4:$I$499,5,FALSE)</f>
        <v>#N/A</v>
      </c>
      <c r="G2114" s="49" t="e">
        <f>VLOOKUP($B2114,三大法人買賣超!$A$4:$I$500,3,FALSE)</f>
        <v>#N/A</v>
      </c>
      <c r="H2114" s="34" t="e">
        <f>VLOOKUP($B2114,三大法人買賣超!$A$4:$I$500,5,FALSE)</f>
        <v>#N/A</v>
      </c>
      <c r="I2114" s="27" t="e">
        <f>VLOOKUP($B2114,三大法人買賣超!$A$4:$I$500,7,FALSE)</f>
        <v>#N/A</v>
      </c>
      <c r="J2114" s="27" t="e">
        <f>VLOOKUP($B2114,三大法人買賣超!$A$4:$I$500,9,FALSE)</f>
        <v>#N/A</v>
      </c>
      <c r="K2114" s="37">
        <f>新台幣匯率美元指數!B2115</f>
        <v>0</v>
      </c>
      <c r="L2114" s="38">
        <f>新台幣匯率美元指數!C2115</f>
        <v>0</v>
      </c>
      <c r="M2114" s="39">
        <f>新台幣匯率美元指數!D2115</f>
        <v>0</v>
      </c>
      <c r="N2114" s="27" t="e">
        <f>VLOOKUP($B2114,外資期貨未平倉口數!$A$4:$M$499,4,FALSE)</f>
        <v>#N/A</v>
      </c>
      <c r="O2114" s="27" t="e">
        <f>VLOOKUP($B2114,外資期貨未平倉口數!$A$4:$M$499,9,FALSE)</f>
        <v>#N/A</v>
      </c>
      <c r="P2114" s="27" t="e">
        <f>VLOOKUP($B2114,外資期貨未平倉口數!$A$4:$M$499,10,FALSE)</f>
        <v>#N/A</v>
      </c>
      <c r="Q2114" s="27" t="e">
        <f>VLOOKUP($B2114,外資期貨未平倉口數!$A$4:$M$499,11,FALSE)</f>
        <v>#N/A</v>
      </c>
      <c r="R2114" s="64" t="e">
        <f>VLOOKUP($B2114,選擇權未平倉餘額!$A$4:$I$500,6,FALSE)</f>
        <v>#N/A</v>
      </c>
      <c r="S2114" s="64" t="e">
        <f>VLOOKUP($B2114,選擇權未平倉餘額!$A$4:$I$500,7,FALSE)</f>
        <v>#N/A</v>
      </c>
      <c r="T2114" s="64" t="e">
        <f>VLOOKUP($B2114,選擇權未平倉餘額!$A$4:$I$500,8,FALSE)</f>
        <v>#N/A</v>
      </c>
      <c r="U2114" s="64" t="e">
        <f>VLOOKUP($B2114,選擇權未平倉餘額!$A$4:$I$500,9,FALSE)</f>
        <v>#N/A</v>
      </c>
      <c r="V2114" s="39" t="e">
        <f>VLOOKUP($B2114,臺指選擇權P_C_Ratios!$A$4:$C$500,3,FALSE)</f>
        <v>#N/A</v>
      </c>
      <c r="W2114" s="41" t="e">
        <f>VLOOKUP($B2114,散戶多空比!$A$6:$L$500,12,FALSE)</f>
        <v>#N/A</v>
      </c>
      <c r="X2114" s="40" t="e">
        <f>VLOOKUP($B2114,期貨大額交易人未沖銷部位!$A$4:$O$499,4,FALSE)</f>
        <v>#N/A</v>
      </c>
      <c r="Y2114" s="40" t="e">
        <f>VLOOKUP($B2114,期貨大額交易人未沖銷部位!$A$4:$O$499,7,FALSE)</f>
        <v>#N/A</v>
      </c>
      <c r="Z2114" s="40" t="e">
        <f>VLOOKUP($B2114,期貨大額交易人未沖銷部位!$A$4:$O$499,10,FALSE)</f>
        <v>#N/A</v>
      </c>
      <c r="AA2114" s="40" t="e">
        <f>VLOOKUP($B2114,期貨大額交易人未沖銷部位!$A$4:$O$499,13,FALSE)</f>
        <v>#N/A</v>
      </c>
      <c r="AB2114" s="40" t="e">
        <f>VLOOKUP($B2114,期貨大額交易人未沖銷部位!$A$4:$O$499,14,FALSE)</f>
        <v>#N/A</v>
      </c>
      <c r="AC2114" s="40" t="e">
        <f>VLOOKUP($B2114,期貨大額交易人未沖銷部位!$A$4:$O$499,15,FALSE)</f>
        <v>#N/A</v>
      </c>
      <c r="AD2114" s="33" t="e">
        <f>VLOOKUP($B2114,三大美股走勢!$A$4:$J$495,4,FALSE)</f>
        <v>#N/A</v>
      </c>
      <c r="AE2114" s="33" t="e">
        <f>VLOOKUP($B2114,三大美股走勢!$A$4:$J$495,7,FALSE)</f>
        <v>#N/A</v>
      </c>
      <c r="AF2114" s="33" t="e">
        <f>VLOOKUP($B2114,三大美股走勢!$A$4:$J$495,10,FALSE)</f>
        <v>#N/A</v>
      </c>
    </row>
    <row r="2115" spans="2:32">
      <c r="B2115" s="32">
        <v>44894</v>
      </c>
      <c r="C2115" s="33" t="e">
        <f>VLOOKUP($B2115,大盤與近月台指!$A$4:$I$499,2,FALSE)</f>
        <v>#N/A</v>
      </c>
      <c r="D2115" s="34" t="e">
        <f>VLOOKUP($B2115,大盤與近月台指!$A$4:$I$499,3,FALSE)</f>
        <v>#N/A</v>
      </c>
      <c r="E2115" s="35" t="e">
        <f>VLOOKUP($B2115,大盤與近月台指!$A$4:$I$499,4,FALSE)</f>
        <v>#N/A</v>
      </c>
      <c r="F2115" s="33" t="e">
        <f>VLOOKUP($B2115,大盤與近月台指!$A$4:$I$499,5,FALSE)</f>
        <v>#N/A</v>
      </c>
      <c r="G2115" s="49" t="e">
        <f>VLOOKUP($B2115,三大法人買賣超!$A$4:$I$500,3,FALSE)</f>
        <v>#N/A</v>
      </c>
      <c r="H2115" s="34" t="e">
        <f>VLOOKUP($B2115,三大法人買賣超!$A$4:$I$500,5,FALSE)</f>
        <v>#N/A</v>
      </c>
      <c r="I2115" s="27" t="e">
        <f>VLOOKUP($B2115,三大法人買賣超!$A$4:$I$500,7,FALSE)</f>
        <v>#N/A</v>
      </c>
      <c r="J2115" s="27" t="e">
        <f>VLOOKUP($B2115,三大法人買賣超!$A$4:$I$500,9,FALSE)</f>
        <v>#N/A</v>
      </c>
      <c r="K2115" s="37">
        <f>新台幣匯率美元指數!B2116</f>
        <v>0</v>
      </c>
      <c r="L2115" s="38">
        <f>新台幣匯率美元指數!C2116</f>
        <v>0</v>
      </c>
      <c r="M2115" s="39">
        <f>新台幣匯率美元指數!D2116</f>
        <v>0</v>
      </c>
      <c r="N2115" s="27" t="e">
        <f>VLOOKUP($B2115,外資期貨未平倉口數!$A$4:$M$499,4,FALSE)</f>
        <v>#N/A</v>
      </c>
      <c r="O2115" s="27" t="e">
        <f>VLOOKUP($B2115,外資期貨未平倉口數!$A$4:$M$499,9,FALSE)</f>
        <v>#N/A</v>
      </c>
      <c r="P2115" s="27" t="e">
        <f>VLOOKUP($B2115,外資期貨未平倉口數!$A$4:$M$499,10,FALSE)</f>
        <v>#N/A</v>
      </c>
      <c r="Q2115" s="27" t="e">
        <f>VLOOKUP($B2115,外資期貨未平倉口數!$A$4:$M$499,11,FALSE)</f>
        <v>#N/A</v>
      </c>
      <c r="R2115" s="64" t="e">
        <f>VLOOKUP($B2115,選擇權未平倉餘額!$A$4:$I$500,6,FALSE)</f>
        <v>#N/A</v>
      </c>
      <c r="S2115" s="64" t="e">
        <f>VLOOKUP($B2115,選擇權未平倉餘額!$A$4:$I$500,7,FALSE)</f>
        <v>#N/A</v>
      </c>
      <c r="T2115" s="64" t="e">
        <f>VLOOKUP($B2115,選擇權未平倉餘額!$A$4:$I$500,8,FALSE)</f>
        <v>#N/A</v>
      </c>
      <c r="U2115" s="64" t="e">
        <f>VLOOKUP($B2115,選擇權未平倉餘額!$A$4:$I$500,9,FALSE)</f>
        <v>#N/A</v>
      </c>
      <c r="V2115" s="39" t="e">
        <f>VLOOKUP($B2115,臺指選擇權P_C_Ratios!$A$4:$C$500,3,FALSE)</f>
        <v>#N/A</v>
      </c>
      <c r="W2115" s="41" t="e">
        <f>VLOOKUP($B2115,散戶多空比!$A$6:$L$500,12,FALSE)</f>
        <v>#N/A</v>
      </c>
      <c r="X2115" s="40" t="e">
        <f>VLOOKUP($B2115,期貨大額交易人未沖銷部位!$A$4:$O$499,4,FALSE)</f>
        <v>#N/A</v>
      </c>
      <c r="Y2115" s="40" t="e">
        <f>VLOOKUP($B2115,期貨大額交易人未沖銷部位!$A$4:$O$499,7,FALSE)</f>
        <v>#N/A</v>
      </c>
      <c r="Z2115" s="40" t="e">
        <f>VLOOKUP($B2115,期貨大額交易人未沖銷部位!$A$4:$O$499,10,FALSE)</f>
        <v>#N/A</v>
      </c>
      <c r="AA2115" s="40" t="e">
        <f>VLOOKUP($B2115,期貨大額交易人未沖銷部位!$A$4:$O$499,13,FALSE)</f>
        <v>#N/A</v>
      </c>
      <c r="AB2115" s="40" t="e">
        <f>VLOOKUP($B2115,期貨大額交易人未沖銷部位!$A$4:$O$499,14,FALSE)</f>
        <v>#N/A</v>
      </c>
      <c r="AC2115" s="40" t="e">
        <f>VLOOKUP($B2115,期貨大額交易人未沖銷部位!$A$4:$O$499,15,FALSE)</f>
        <v>#N/A</v>
      </c>
      <c r="AD2115" s="33" t="e">
        <f>VLOOKUP($B2115,三大美股走勢!$A$4:$J$495,4,FALSE)</f>
        <v>#N/A</v>
      </c>
      <c r="AE2115" s="33" t="e">
        <f>VLOOKUP($B2115,三大美股走勢!$A$4:$J$495,7,FALSE)</f>
        <v>#N/A</v>
      </c>
      <c r="AF2115" s="33" t="e">
        <f>VLOOKUP($B2115,三大美股走勢!$A$4:$J$495,10,FALSE)</f>
        <v>#N/A</v>
      </c>
    </row>
    <row r="2116" spans="2:32">
      <c r="B2116" s="32">
        <v>44895</v>
      </c>
      <c r="C2116" s="33" t="e">
        <f>VLOOKUP($B2116,大盤與近月台指!$A$4:$I$499,2,FALSE)</f>
        <v>#N/A</v>
      </c>
      <c r="D2116" s="34" t="e">
        <f>VLOOKUP($B2116,大盤與近月台指!$A$4:$I$499,3,FALSE)</f>
        <v>#N/A</v>
      </c>
      <c r="E2116" s="35" t="e">
        <f>VLOOKUP($B2116,大盤與近月台指!$A$4:$I$499,4,FALSE)</f>
        <v>#N/A</v>
      </c>
      <c r="F2116" s="33" t="e">
        <f>VLOOKUP($B2116,大盤與近月台指!$A$4:$I$499,5,FALSE)</f>
        <v>#N/A</v>
      </c>
      <c r="G2116" s="49" t="e">
        <f>VLOOKUP($B2116,三大法人買賣超!$A$4:$I$500,3,FALSE)</f>
        <v>#N/A</v>
      </c>
      <c r="H2116" s="34" t="e">
        <f>VLOOKUP($B2116,三大法人買賣超!$A$4:$I$500,5,FALSE)</f>
        <v>#N/A</v>
      </c>
      <c r="I2116" s="27" t="e">
        <f>VLOOKUP($B2116,三大法人買賣超!$A$4:$I$500,7,FALSE)</f>
        <v>#N/A</v>
      </c>
      <c r="J2116" s="27" t="e">
        <f>VLOOKUP($B2116,三大法人買賣超!$A$4:$I$500,9,FALSE)</f>
        <v>#N/A</v>
      </c>
      <c r="K2116" s="37">
        <f>新台幣匯率美元指數!B2117</f>
        <v>0</v>
      </c>
      <c r="L2116" s="38">
        <f>新台幣匯率美元指數!C2117</f>
        <v>0</v>
      </c>
      <c r="M2116" s="39">
        <f>新台幣匯率美元指數!D2117</f>
        <v>0</v>
      </c>
      <c r="N2116" s="27" t="e">
        <f>VLOOKUP($B2116,外資期貨未平倉口數!$A$4:$M$499,4,FALSE)</f>
        <v>#N/A</v>
      </c>
      <c r="O2116" s="27" t="e">
        <f>VLOOKUP($B2116,外資期貨未平倉口數!$A$4:$M$499,9,FALSE)</f>
        <v>#N/A</v>
      </c>
      <c r="P2116" s="27" t="e">
        <f>VLOOKUP($B2116,外資期貨未平倉口數!$A$4:$M$499,10,FALSE)</f>
        <v>#N/A</v>
      </c>
      <c r="Q2116" s="27" t="e">
        <f>VLOOKUP($B2116,外資期貨未平倉口數!$A$4:$M$499,11,FALSE)</f>
        <v>#N/A</v>
      </c>
      <c r="R2116" s="64" t="e">
        <f>VLOOKUP($B2116,選擇權未平倉餘額!$A$4:$I$500,6,FALSE)</f>
        <v>#N/A</v>
      </c>
      <c r="S2116" s="64" t="e">
        <f>VLOOKUP($B2116,選擇權未平倉餘額!$A$4:$I$500,7,FALSE)</f>
        <v>#N/A</v>
      </c>
      <c r="T2116" s="64" t="e">
        <f>VLOOKUP($B2116,選擇權未平倉餘額!$A$4:$I$500,8,FALSE)</f>
        <v>#N/A</v>
      </c>
      <c r="U2116" s="64" t="e">
        <f>VLOOKUP($B2116,選擇權未平倉餘額!$A$4:$I$500,9,FALSE)</f>
        <v>#N/A</v>
      </c>
      <c r="V2116" s="39" t="e">
        <f>VLOOKUP($B2116,臺指選擇權P_C_Ratios!$A$4:$C$500,3,FALSE)</f>
        <v>#N/A</v>
      </c>
      <c r="W2116" s="41" t="e">
        <f>VLOOKUP($B2116,散戶多空比!$A$6:$L$500,12,FALSE)</f>
        <v>#N/A</v>
      </c>
      <c r="X2116" s="40" t="e">
        <f>VLOOKUP($B2116,期貨大額交易人未沖銷部位!$A$4:$O$499,4,FALSE)</f>
        <v>#N/A</v>
      </c>
      <c r="Y2116" s="40" t="e">
        <f>VLOOKUP($B2116,期貨大額交易人未沖銷部位!$A$4:$O$499,7,FALSE)</f>
        <v>#N/A</v>
      </c>
      <c r="Z2116" s="40" t="e">
        <f>VLOOKUP($B2116,期貨大額交易人未沖銷部位!$A$4:$O$499,10,FALSE)</f>
        <v>#N/A</v>
      </c>
      <c r="AA2116" s="40" t="e">
        <f>VLOOKUP($B2116,期貨大額交易人未沖銷部位!$A$4:$O$499,13,FALSE)</f>
        <v>#N/A</v>
      </c>
      <c r="AB2116" s="40" t="e">
        <f>VLOOKUP($B2116,期貨大額交易人未沖銷部位!$A$4:$O$499,14,FALSE)</f>
        <v>#N/A</v>
      </c>
      <c r="AC2116" s="40" t="e">
        <f>VLOOKUP($B2116,期貨大額交易人未沖銷部位!$A$4:$O$499,15,FALSE)</f>
        <v>#N/A</v>
      </c>
      <c r="AD2116" s="33" t="e">
        <f>VLOOKUP($B2116,三大美股走勢!$A$4:$J$495,4,FALSE)</f>
        <v>#N/A</v>
      </c>
      <c r="AE2116" s="33" t="e">
        <f>VLOOKUP($B2116,三大美股走勢!$A$4:$J$495,7,FALSE)</f>
        <v>#N/A</v>
      </c>
      <c r="AF2116" s="33" t="e">
        <f>VLOOKUP($B2116,三大美股走勢!$A$4:$J$495,10,FALSE)</f>
        <v>#N/A</v>
      </c>
    </row>
    <row r="2117" spans="2:32">
      <c r="B2117" s="32">
        <v>44896</v>
      </c>
      <c r="C2117" s="33" t="e">
        <f>VLOOKUP($B2117,大盤與近月台指!$A$4:$I$499,2,FALSE)</f>
        <v>#N/A</v>
      </c>
      <c r="D2117" s="34" t="e">
        <f>VLOOKUP($B2117,大盤與近月台指!$A$4:$I$499,3,FALSE)</f>
        <v>#N/A</v>
      </c>
      <c r="E2117" s="35" t="e">
        <f>VLOOKUP($B2117,大盤與近月台指!$A$4:$I$499,4,FALSE)</f>
        <v>#N/A</v>
      </c>
      <c r="F2117" s="33" t="e">
        <f>VLOOKUP($B2117,大盤與近月台指!$A$4:$I$499,5,FALSE)</f>
        <v>#N/A</v>
      </c>
      <c r="G2117" s="49" t="e">
        <f>VLOOKUP($B2117,三大法人買賣超!$A$4:$I$500,3,FALSE)</f>
        <v>#N/A</v>
      </c>
      <c r="H2117" s="34" t="e">
        <f>VLOOKUP($B2117,三大法人買賣超!$A$4:$I$500,5,FALSE)</f>
        <v>#N/A</v>
      </c>
      <c r="I2117" s="27" t="e">
        <f>VLOOKUP($B2117,三大法人買賣超!$A$4:$I$500,7,FALSE)</f>
        <v>#N/A</v>
      </c>
      <c r="J2117" s="27" t="e">
        <f>VLOOKUP($B2117,三大法人買賣超!$A$4:$I$500,9,FALSE)</f>
        <v>#N/A</v>
      </c>
      <c r="K2117" s="37">
        <f>新台幣匯率美元指數!B2118</f>
        <v>0</v>
      </c>
      <c r="L2117" s="38">
        <f>新台幣匯率美元指數!C2118</f>
        <v>0</v>
      </c>
      <c r="M2117" s="39">
        <f>新台幣匯率美元指數!D2118</f>
        <v>0</v>
      </c>
      <c r="N2117" s="27" t="e">
        <f>VLOOKUP($B2117,外資期貨未平倉口數!$A$4:$M$499,4,FALSE)</f>
        <v>#N/A</v>
      </c>
      <c r="O2117" s="27" t="e">
        <f>VLOOKUP($B2117,外資期貨未平倉口數!$A$4:$M$499,9,FALSE)</f>
        <v>#N/A</v>
      </c>
      <c r="P2117" s="27" t="e">
        <f>VLOOKUP($B2117,外資期貨未平倉口數!$A$4:$M$499,10,FALSE)</f>
        <v>#N/A</v>
      </c>
      <c r="Q2117" s="27" t="e">
        <f>VLOOKUP($B2117,外資期貨未平倉口數!$A$4:$M$499,11,FALSE)</f>
        <v>#N/A</v>
      </c>
      <c r="R2117" s="64" t="e">
        <f>VLOOKUP($B2117,選擇權未平倉餘額!$A$4:$I$500,6,FALSE)</f>
        <v>#N/A</v>
      </c>
      <c r="S2117" s="64" t="e">
        <f>VLOOKUP($B2117,選擇權未平倉餘額!$A$4:$I$500,7,FALSE)</f>
        <v>#N/A</v>
      </c>
      <c r="T2117" s="64" t="e">
        <f>VLOOKUP($B2117,選擇權未平倉餘額!$A$4:$I$500,8,FALSE)</f>
        <v>#N/A</v>
      </c>
      <c r="U2117" s="64" t="e">
        <f>VLOOKUP($B2117,選擇權未平倉餘額!$A$4:$I$500,9,FALSE)</f>
        <v>#N/A</v>
      </c>
      <c r="V2117" s="39" t="e">
        <f>VLOOKUP($B2117,臺指選擇權P_C_Ratios!$A$4:$C$500,3,FALSE)</f>
        <v>#N/A</v>
      </c>
      <c r="W2117" s="41" t="e">
        <f>VLOOKUP($B2117,散戶多空比!$A$6:$L$500,12,FALSE)</f>
        <v>#N/A</v>
      </c>
      <c r="X2117" s="40" t="e">
        <f>VLOOKUP($B2117,期貨大額交易人未沖銷部位!$A$4:$O$499,4,FALSE)</f>
        <v>#N/A</v>
      </c>
      <c r="Y2117" s="40" t="e">
        <f>VLOOKUP($B2117,期貨大額交易人未沖銷部位!$A$4:$O$499,7,FALSE)</f>
        <v>#N/A</v>
      </c>
      <c r="Z2117" s="40" t="e">
        <f>VLOOKUP($B2117,期貨大額交易人未沖銷部位!$A$4:$O$499,10,FALSE)</f>
        <v>#N/A</v>
      </c>
      <c r="AA2117" s="40" t="e">
        <f>VLOOKUP($B2117,期貨大額交易人未沖銷部位!$A$4:$O$499,13,FALSE)</f>
        <v>#N/A</v>
      </c>
      <c r="AB2117" s="40" t="e">
        <f>VLOOKUP($B2117,期貨大額交易人未沖銷部位!$A$4:$O$499,14,FALSE)</f>
        <v>#N/A</v>
      </c>
      <c r="AC2117" s="40" t="e">
        <f>VLOOKUP($B2117,期貨大額交易人未沖銷部位!$A$4:$O$499,15,FALSE)</f>
        <v>#N/A</v>
      </c>
      <c r="AD2117" s="33" t="e">
        <f>VLOOKUP($B2117,三大美股走勢!$A$4:$J$495,4,FALSE)</f>
        <v>#N/A</v>
      </c>
      <c r="AE2117" s="33" t="e">
        <f>VLOOKUP($B2117,三大美股走勢!$A$4:$J$495,7,FALSE)</f>
        <v>#N/A</v>
      </c>
      <c r="AF2117" s="33" t="e">
        <f>VLOOKUP($B2117,三大美股走勢!$A$4:$J$495,10,FALSE)</f>
        <v>#N/A</v>
      </c>
    </row>
    <row r="2118" spans="2:32">
      <c r="B2118" s="32">
        <v>44897</v>
      </c>
      <c r="C2118" s="33" t="e">
        <f>VLOOKUP($B2118,大盤與近月台指!$A$4:$I$499,2,FALSE)</f>
        <v>#N/A</v>
      </c>
      <c r="D2118" s="34" t="e">
        <f>VLOOKUP($B2118,大盤與近月台指!$A$4:$I$499,3,FALSE)</f>
        <v>#N/A</v>
      </c>
      <c r="E2118" s="35" t="e">
        <f>VLOOKUP($B2118,大盤與近月台指!$A$4:$I$499,4,FALSE)</f>
        <v>#N/A</v>
      </c>
      <c r="F2118" s="33" t="e">
        <f>VLOOKUP($B2118,大盤與近月台指!$A$4:$I$499,5,FALSE)</f>
        <v>#N/A</v>
      </c>
      <c r="G2118" s="49" t="e">
        <f>VLOOKUP($B2118,三大法人買賣超!$A$4:$I$500,3,FALSE)</f>
        <v>#N/A</v>
      </c>
      <c r="H2118" s="34" t="e">
        <f>VLOOKUP($B2118,三大法人買賣超!$A$4:$I$500,5,FALSE)</f>
        <v>#N/A</v>
      </c>
      <c r="I2118" s="27" t="e">
        <f>VLOOKUP($B2118,三大法人買賣超!$A$4:$I$500,7,FALSE)</f>
        <v>#N/A</v>
      </c>
      <c r="J2118" s="27" t="e">
        <f>VLOOKUP($B2118,三大法人買賣超!$A$4:$I$500,9,FALSE)</f>
        <v>#N/A</v>
      </c>
      <c r="K2118" s="37">
        <f>新台幣匯率美元指數!B2119</f>
        <v>0</v>
      </c>
      <c r="L2118" s="38">
        <f>新台幣匯率美元指數!C2119</f>
        <v>0</v>
      </c>
      <c r="M2118" s="39">
        <f>新台幣匯率美元指數!D2119</f>
        <v>0</v>
      </c>
      <c r="N2118" s="27" t="e">
        <f>VLOOKUP($B2118,外資期貨未平倉口數!$A$4:$M$499,4,FALSE)</f>
        <v>#N/A</v>
      </c>
      <c r="O2118" s="27" t="e">
        <f>VLOOKUP($B2118,外資期貨未平倉口數!$A$4:$M$499,9,FALSE)</f>
        <v>#N/A</v>
      </c>
      <c r="P2118" s="27" t="e">
        <f>VLOOKUP($B2118,外資期貨未平倉口數!$A$4:$M$499,10,FALSE)</f>
        <v>#N/A</v>
      </c>
      <c r="Q2118" s="27" t="e">
        <f>VLOOKUP($B2118,外資期貨未平倉口數!$A$4:$M$499,11,FALSE)</f>
        <v>#N/A</v>
      </c>
      <c r="R2118" s="64" t="e">
        <f>VLOOKUP($B2118,選擇權未平倉餘額!$A$4:$I$500,6,FALSE)</f>
        <v>#N/A</v>
      </c>
      <c r="S2118" s="64" t="e">
        <f>VLOOKUP($B2118,選擇權未平倉餘額!$A$4:$I$500,7,FALSE)</f>
        <v>#N/A</v>
      </c>
      <c r="T2118" s="64" t="e">
        <f>VLOOKUP($B2118,選擇權未平倉餘額!$A$4:$I$500,8,FALSE)</f>
        <v>#N/A</v>
      </c>
      <c r="U2118" s="64" t="e">
        <f>VLOOKUP($B2118,選擇權未平倉餘額!$A$4:$I$500,9,FALSE)</f>
        <v>#N/A</v>
      </c>
      <c r="V2118" s="39" t="e">
        <f>VLOOKUP($B2118,臺指選擇權P_C_Ratios!$A$4:$C$500,3,FALSE)</f>
        <v>#N/A</v>
      </c>
      <c r="W2118" s="41" t="e">
        <f>VLOOKUP($B2118,散戶多空比!$A$6:$L$500,12,FALSE)</f>
        <v>#N/A</v>
      </c>
      <c r="X2118" s="40" t="e">
        <f>VLOOKUP($B2118,期貨大額交易人未沖銷部位!$A$4:$O$499,4,FALSE)</f>
        <v>#N/A</v>
      </c>
      <c r="Y2118" s="40" t="e">
        <f>VLOOKUP($B2118,期貨大額交易人未沖銷部位!$A$4:$O$499,7,FALSE)</f>
        <v>#N/A</v>
      </c>
      <c r="Z2118" s="40" t="e">
        <f>VLOOKUP($B2118,期貨大額交易人未沖銷部位!$A$4:$O$499,10,FALSE)</f>
        <v>#N/A</v>
      </c>
      <c r="AA2118" s="40" t="e">
        <f>VLOOKUP($B2118,期貨大額交易人未沖銷部位!$A$4:$O$499,13,FALSE)</f>
        <v>#N/A</v>
      </c>
      <c r="AB2118" s="40" t="e">
        <f>VLOOKUP($B2118,期貨大額交易人未沖銷部位!$A$4:$O$499,14,FALSE)</f>
        <v>#N/A</v>
      </c>
      <c r="AC2118" s="40" t="e">
        <f>VLOOKUP($B2118,期貨大額交易人未沖銷部位!$A$4:$O$499,15,FALSE)</f>
        <v>#N/A</v>
      </c>
      <c r="AD2118" s="33" t="e">
        <f>VLOOKUP($B2118,三大美股走勢!$A$4:$J$495,4,FALSE)</f>
        <v>#N/A</v>
      </c>
      <c r="AE2118" s="33" t="e">
        <f>VLOOKUP($B2118,三大美股走勢!$A$4:$J$495,7,FALSE)</f>
        <v>#N/A</v>
      </c>
      <c r="AF2118" s="33" t="e">
        <f>VLOOKUP($B2118,三大美股走勢!$A$4:$J$495,10,FALSE)</f>
        <v>#N/A</v>
      </c>
    </row>
    <row r="2119" spans="2:32">
      <c r="B2119" s="32">
        <v>44898</v>
      </c>
      <c r="C2119" s="33" t="e">
        <f>VLOOKUP($B2119,大盤與近月台指!$A$4:$I$499,2,FALSE)</f>
        <v>#N/A</v>
      </c>
      <c r="D2119" s="34" t="e">
        <f>VLOOKUP($B2119,大盤與近月台指!$A$4:$I$499,3,FALSE)</f>
        <v>#N/A</v>
      </c>
      <c r="E2119" s="35" t="e">
        <f>VLOOKUP($B2119,大盤與近月台指!$A$4:$I$499,4,FALSE)</f>
        <v>#N/A</v>
      </c>
      <c r="F2119" s="33" t="e">
        <f>VLOOKUP($B2119,大盤與近月台指!$A$4:$I$499,5,FALSE)</f>
        <v>#N/A</v>
      </c>
      <c r="G2119" s="49" t="e">
        <f>VLOOKUP($B2119,三大法人買賣超!$A$4:$I$500,3,FALSE)</f>
        <v>#N/A</v>
      </c>
      <c r="H2119" s="34" t="e">
        <f>VLOOKUP($B2119,三大法人買賣超!$A$4:$I$500,5,FALSE)</f>
        <v>#N/A</v>
      </c>
      <c r="I2119" s="27" t="e">
        <f>VLOOKUP($B2119,三大法人買賣超!$A$4:$I$500,7,FALSE)</f>
        <v>#N/A</v>
      </c>
      <c r="J2119" s="27" t="e">
        <f>VLOOKUP($B2119,三大法人買賣超!$A$4:$I$500,9,FALSE)</f>
        <v>#N/A</v>
      </c>
      <c r="K2119" s="37">
        <f>新台幣匯率美元指數!B2120</f>
        <v>0</v>
      </c>
      <c r="L2119" s="38">
        <f>新台幣匯率美元指數!C2120</f>
        <v>0</v>
      </c>
      <c r="M2119" s="39">
        <f>新台幣匯率美元指數!D2120</f>
        <v>0</v>
      </c>
      <c r="N2119" s="27" t="e">
        <f>VLOOKUP($B2119,外資期貨未平倉口數!$A$4:$M$499,4,FALSE)</f>
        <v>#N/A</v>
      </c>
      <c r="O2119" s="27" t="e">
        <f>VLOOKUP($B2119,外資期貨未平倉口數!$A$4:$M$499,9,FALSE)</f>
        <v>#N/A</v>
      </c>
      <c r="P2119" s="27" t="e">
        <f>VLOOKUP($B2119,外資期貨未平倉口數!$A$4:$M$499,10,FALSE)</f>
        <v>#N/A</v>
      </c>
      <c r="Q2119" s="27" t="e">
        <f>VLOOKUP($B2119,外資期貨未平倉口數!$A$4:$M$499,11,FALSE)</f>
        <v>#N/A</v>
      </c>
      <c r="R2119" s="64" t="e">
        <f>VLOOKUP($B2119,選擇權未平倉餘額!$A$4:$I$500,6,FALSE)</f>
        <v>#N/A</v>
      </c>
      <c r="S2119" s="64" t="e">
        <f>VLOOKUP($B2119,選擇權未平倉餘額!$A$4:$I$500,7,FALSE)</f>
        <v>#N/A</v>
      </c>
      <c r="T2119" s="64" t="e">
        <f>VLOOKUP($B2119,選擇權未平倉餘額!$A$4:$I$500,8,FALSE)</f>
        <v>#N/A</v>
      </c>
      <c r="U2119" s="64" t="e">
        <f>VLOOKUP($B2119,選擇權未平倉餘額!$A$4:$I$500,9,FALSE)</f>
        <v>#N/A</v>
      </c>
      <c r="V2119" s="39" t="e">
        <f>VLOOKUP($B2119,臺指選擇權P_C_Ratios!$A$4:$C$500,3,FALSE)</f>
        <v>#N/A</v>
      </c>
      <c r="W2119" s="41" t="e">
        <f>VLOOKUP($B2119,散戶多空比!$A$6:$L$500,12,FALSE)</f>
        <v>#N/A</v>
      </c>
      <c r="X2119" s="40" t="e">
        <f>VLOOKUP($B2119,期貨大額交易人未沖銷部位!$A$4:$O$499,4,FALSE)</f>
        <v>#N/A</v>
      </c>
      <c r="Y2119" s="40" t="e">
        <f>VLOOKUP($B2119,期貨大額交易人未沖銷部位!$A$4:$O$499,7,FALSE)</f>
        <v>#N/A</v>
      </c>
      <c r="Z2119" s="40" t="e">
        <f>VLOOKUP($B2119,期貨大額交易人未沖銷部位!$A$4:$O$499,10,FALSE)</f>
        <v>#N/A</v>
      </c>
      <c r="AA2119" s="40" t="e">
        <f>VLOOKUP($B2119,期貨大額交易人未沖銷部位!$A$4:$O$499,13,FALSE)</f>
        <v>#N/A</v>
      </c>
      <c r="AB2119" s="40" t="e">
        <f>VLOOKUP($B2119,期貨大額交易人未沖銷部位!$A$4:$O$499,14,FALSE)</f>
        <v>#N/A</v>
      </c>
      <c r="AC2119" s="40" t="e">
        <f>VLOOKUP($B2119,期貨大額交易人未沖銷部位!$A$4:$O$499,15,FALSE)</f>
        <v>#N/A</v>
      </c>
      <c r="AD2119" s="33" t="e">
        <f>VLOOKUP($B2119,三大美股走勢!$A$4:$J$495,4,FALSE)</f>
        <v>#N/A</v>
      </c>
      <c r="AE2119" s="33" t="e">
        <f>VLOOKUP($B2119,三大美股走勢!$A$4:$J$495,7,FALSE)</f>
        <v>#N/A</v>
      </c>
      <c r="AF2119" s="33" t="e">
        <f>VLOOKUP($B2119,三大美股走勢!$A$4:$J$495,10,FALSE)</f>
        <v>#N/A</v>
      </c>
    </row>
    <row r="2120" spans="2:32">
      <c r="B2120" s="32">
        <v>44899</v>
      </c>
      <c r="C2120" s="33" t="e">
        <f>VLOOKUP($B2120,大盤與近月台指!$A$4:$I$499,2,FALSE)</f>
        <v>#N/A</v>
      </c>
      <c r="D2120" s="34" t="e">
        <f>VLOOKUP($B2120,大盤與近月台指!$A$4:$I$499,3,FALSE)</f>
        <v>#N/A</v>
      </c>
      <c r="E2120" s="35" t="e">
        <f>VLOOKUP($B2120,大盤與近月台指!$A$4:$I$499,4,FALSE)</f>
        <v>#N/A</v>
      </c>
      <c r="F2120" s="33" t="e">
        <f>VLOOKUP($B2120,大盤與近月台指!$A$4:$I$499,5,FALSE)</f>
        <v>#N/A</v>
      </c>
      <c r="G2120" s="49" t="e">
        <f>VLOOKUP($B2120,三大法人買賣超!$A$4:$I$500,3,FALSE)</f>
        <v>#N/A</v>
      </c>
      <c r="H2120" s="34" t="e">
        <f>VLOOKUP($B2120,三大法人買賣超!$A$4:$I$500,5,FALSE)</f>
        <v>#N/A</v>
      </c>
      <c r="I2120" s="27" t="e">
        <f>VLOOKUP($B2120,三大法人買賣超!$A$4:$I$500,7,FALSE)</f>
        <v>#N/A</v>
      </c>
      <c r="J2120" s="27" t="e">
        <f>VLOOKUP($B2120,三大法人買賣超!$A$4:$I$500,9,FALSE)</f>
        <v>#N/A</v>
      </c>
      <c r="K2120" s="37">
        <f>新台幣匯率美元指數!B2121</f>
        <v>0</v>
      </c>
      <c r="L2120" s="38">
        <f>新台幣匯率美元指數!C2121</f>
        <v>0</v>
      </c>
      <c r="M2120" s="39">
        <f>新台幣匯率美元指數!D2121</f>
        <v>0</v>
      </c>
      <c r="N2120" s="27" t="e">
        <f>VLOOKUP($B2120,外資期貨未平倉口數!$A$4:$M$499,4,FALSE)</f>
        <v>#N/A</v>
      </c>
      <c r="O2120" s="27" t="e">
        <f>VLOOKUP($B2120,外資期貨未平倉口數!$A$4:$M$499,9,FALSE)</f>
        <v>#N/A</v>
      </c>
      <c r="P2120" s="27" t="e">
        <f>VLOOKUP($B2120,外資期貨未平倉口數!$A$4:$M$499,10,FALSE)</f>
        <v>#N/A</v>
      </c>
      <c r="Q2120" s="27" t="e">
        <f>VLOOKUP($B2120,外資期貨未平倉口數!$A$4:$M$499,11,FALSE)</f>
        <v>#N/A</v>
      </c>
      <c r="R2120" s="64" t="e">
        <f>VLOOKUP($B2120,選擇權未平倉餘額!$A$4:$I$500,6,FALSE)</f>
        <v>#N/A</v>
      </c>
      <c r="S2120" s="64" t="e">
        <f>VLOOKUP($B2120,選擇權未平倉餘額!$A$4:$I$500,7,FALSE)</f>
        <v>#N/A</v>
      </c>
      <c r="T2120" s="64" t="e">
        <f>VLOOKUP($B2120,選擇權未平倉餘額!$A$4:$I$500,8,FALSE)</f>
        <v>#N/A</v>
      </c>
      <c r="U2120" s="64" t="e">
        <f>VLOOKUP($B2120,選擇權未平倉餘額!$A$4:$I$500,9,FALSE)</f>
        <v>#N/A</v>
      </c>
      <c r="V2120" s="39" t="e">
        <f>VLOOKUP($B2120,臺指選擇權P_C_Ratios!$A$4:$C$500,3,FALSE)</f>
        <v>#N/A</v>
      </c>
      <c r="W2120" s="41" t="e">
        <f>VLOOKUP($B2120,散戶多空比!$A$6:$L$500,12,FALSE)</f>
        <v>#N/A</v>
      </c>
      <c r="X2120" s="40" t="e">
        <f>VLOOKUP($B2120,期貨大額交易人未沖銷部位!$A$4:$O$499,4,FALSE)</f>
        <v>#N/A</v>
      </c>
      <c r="Y2120" s="40" t="e">
        <f>VLOOKUP($B2120,期貨大額交易人未沖銷部位!$A$4:$O$499,7,FALSE)</f>
        <v>#N/A</v>
      </c>
      <c r="Z2120" s="40" t="e">
        <f>VLOOKUP($B2120,期貨大額交易人未沖銷部位!$A$4:$O$499,10,FALSE)</f>
        <v>#N/A</v>
      </c>
      <c r="AA2120" s="40" t="e">
        <f>VLOOKUP($B2120,期貨大額交易人未沖銷部位!$A$4:$O$499,13,FALSE)</f>
        <v>#N/A</v>
      </c>
      <c r="AB2120" s="40" t="e">
        <f>VLOOKUP($B2120,期貨大額交易人未沖銷部位!$A$4:$O$499,14,FALSE)</f>
        <v>#N/A</v>
      </c>
      <c r="AC2120" s="40" t="e">
        <f>VLOOKUP($B2120,期貨大額交易人未沖銷部位!$A$4:$O$499,15,FALSE)</f>
        <v>#N/A</v>
      </c>
      <c r="AD2120" s="33" t="e">
        <f>VLOOKUP($B2120,三大美股走勢!$A$4:$J$495,4,FALSE)</f>
        <v>#N/A</v>
      </c>
      <c r="AE2120" s="33" t="e">
        <f>VLOOKUP($B2120,三大美股走勢!$A$4:$J$495,7,FALSE)</f>
        <v>#N/A</v>
      </c>
      <c r="AF2120" s="33" t="e">
        <f>VLOOKUP($B2120,三大美股走勢!$A$4:$J$495,10,FALSE)</f>
        <v>#N/A</v>
      </c>
    </row>
    <row r="2121" spans="2:32">
      <c r="B2121" s="32">
        <v>44900</v>
      </c>
      <c r="C2121" s="33" t="e">
        <f>VLOOKUP($B2121,大盤與近月台指!$A$4:$I$499,2,FALSE)</f>
        <v>#N/A</v>
      </c>
      <c r="D2121" s="34" t="e">
        <f>VLOOKUP($B2121,大盤與近月台指!$A$4:$I$499,3,FALSE)</f>
        <v>#N/A</v>
      </c>
      <c r="E2121" s="35" t="e">
        <f>VLOOKUP($B2121,大盤與近月台指!$A$4:$I$499,4,FALSE)</f>
        <v>#N/A</v>
      </c>
      <c r="F2121" s="33" t="e">
        <f>VLOOKUP($B2121,大盤與近月台指!$A$4:$I$499,5,FALSE)</f>
        <v>#N/A</v>
      </c>
      <c r="G2121" s="49" t="e">
        <f>VLOOKUP($B2121,三大法人買賣超!$A$4:$I$500,3,FALSE)</f>
        <v>#N/A</v>
      </c>
      <c r="H2121" s="34" t="e">
        <f>VLOOKUP($B2121,三大法人買賣超!$A$4:$I$500,5,FALSE)</f>
        <v>#N/A</v>
      </c>
      <c r="I2121" s="27" t="e">
        <f>VLOOKUP($B2121,三大法人買賣超!$A$4:$I$500,7,FALSE)</f>
        <v>#N/A</v>
      </c>
      <c r="J2121" s="27" t="e">
        <f>VLOOKUP($B2121,三大法人買賣超!$A$4:$I$500,9,FALSE)</f>
        <v>#N/A</v>
      </c>
      <c r="K2121" s="37">
        <f>新台幣匯率美元指數!B2122</f>
        <v>0</v>
      </c>
      <c r="L2121" s="38">
        <f>新台幣匯率美元指數!C2122</f>
        <v>0</v>
      </c>
      <c r="M2121" s="39">
        <f>新台幣匯率美元指數!D2122</f>
        <v>0</v>
      </c>
      <c r="N2121" s="27" t="e">
        <f>VLOOKUP($B2121,外資期貨未平倉口數!$A$4:$M$499,4,FALSE)</f>
        <v>#N/A</v>
      </c>
      <c r="O2121" s="27" t="e">
        <f>VLOOKUP($B2121,外資期貨未平倉口數!$A$4:$M$499,9,FALSE)</f>
        <v>#N/A</v>
      </c>
      <c r="P2121" s="27" t="e">
        <f>VLOOKUP($B2121,外資期貨未平倉口數!$A$4:$M$499,10,FALSE)</f>
        <v>#N/A</v>
      </c>
      <c r="Q2121" s="27" t="e">
        <f>VLOOKUP($B2121,外資期貨未平倉口數!$A$4:$M$499,11,FALSE)</f>
        <v>#N/A</v>
      </c>
      <c r="R2121" s="64" t="e">
        <f>VLOOKUP($B2121,選擇權未平倉餘額!$A$4:$I$500,6,FALSE)</f>
        <v>#N/A</v>
      </c>
      <c r="S2121" s="64" t="e">
        <f>VLOOKUP($B2121,選擇權未平倉餘額!$A$4:$I$500,7,FALSE)</f>
        <v>#N/A</v>
      </c>
      <c r="T2121" s="64" t="e">
        <f>VLOOKUP($B2121,選擇權未平倉餘額!$A$4:$I$500,8,FALSE)</f>
        <v>#N/A</v>
      </c>
      <c r="U2121" s="64" t="e">
        <f>VLOOKUP($B2121,選擇權未平倉餘額!$A$4:$I$500,9,FALSE)</f>
        <v>#N/A</v>
      </c>
      <c r="V2121" s="39" t="e">
        <f>VLOOKUP($B2121,臺指選擇權P_C_Ratios!$A$4:$C$500,3,FALSE)</f>
        <v>#N/A</v>
      </c>
      <c r="W2121" s="41" t="e">
        <f>VLOOKUP($B2121,散戶多空比!$A$6:$L$500,12,FALSE)</f>
        <v>#N/A</v>
      </c>
      <c r="X2121" s="40" t="e">
        <f>VLOOKUP($B2121,期貨大額交易人未沖銷部位!$A$4:$O$499,4,FALSE)</f>
        <v>#N/A</v>
      </c>
      <c r="Y2121" s="40" t="e">
        <f>VLOOKUP($B2121,期貨大額交易人未沖銷部位!$A$4:$O$499,7,FALSE)</f>
        <v>#N/A</v>
      </c>
      <c r="Z2121" s="40" t="e">
        <f>VLOOKUP($B2121,期貨大額交易人未沖銷部位!$A$4:$O$499,10,FALSE)</f>
        <v>#N/A</v>
      </c>
      <c r="AA2121" s="40" t="e">
        <f>VLOOKUP($B2121,期貨大額交易人未沖銷部位!$A$4:$O$499,13,FALSE)</f>
        <v>#N/A</v>
      </c>
      <c r="AB2121" s="40" t="e">
        <f>VLOOKUP($B2121,期貨大額交易人未沖銷部位!$A$4:$O$499,14,FALSE)</f>
        <v>#N/A</v>
      </c>
      <c r="AC2121" s="40" t="e">
        <f>VLOOKUP($B2121,期貨大額交易人未沖銷部位!$A$4:$O$499,15,FALSE)</f>
        <v>#N/A</v>
      </c>
      <c r="AD2121" s="33" t="e">
        <f>VLOOKUP($B2121,三大美股走勢!$A$4:$J$495,4,FALSE)</f>
        <v>#N/A</v>
      </c>
      <c r="AE2121" s="33" t="e">
        <f>VLOOKUP($B2121,三大美股走勢!$A$4:$J$495,7,FALSE)</f>
        <v>#N/A</v>
      </c>
      <c r="AF2121" s="33" t="e">
        <f>VLOOKUP($B2121,三大美股走勢!$A$4:$J$495,10,FALSE)</f>
        <v>#N/A</v>
      </c>
    </row>
    <row r="2122" spans="2:32">
      <c r="B2122" s="32">
        <v>44901</v>
      </c>
      <c r="C2122" s="33" t="e">
        <f>VLOOKUP($B2122,大盤與近月台指!$A$4:$I$499,2,FALSE)</f>
        <v>#N/A</v>
      </c>
      <c r="D2122" s="34" t="e">
        <f>VLOOKUP($B2122,大盤與近月台指!$A$4:$I$499,3,FALSE)</f>
        <v>#N/A</v>
      </c>
      <c r="E2122" s="35" t="e">
        <f>VLOOKUP($B2122,大盤與近月台指!$A$4:$I$499,4,FALSE)</f>
        <v>#N/A</v>
      </c>
      <c r="F2122" s="33" t="e">
        <f>VLOOKUP($B2122,大盤與近月台指!$A$4:$I$499,5,FALSE)</f>
        <v>#N/A</v>
      </c>
      <c r="G2122" s="49" t="e">
        <f>VLOOKUP($B2122,三大法人買賣超!$A$4:$I$500,3,FALSE)</f>
        <v>#N/A</v>
      </c>
      <c r="H2122" s="34" t="e">
        <f>VLOOKUP($B2122,三大法人買賣超!$A$4:$I$500,5,FALSE)</f>
        <v>#N/A</v>
      </c>
      <c r="I2122" s="27" t="e">
        <f>VLOOKUP($B2122,三大法人買賣超!$A$4:$I$500,7,FALSE)</f>
        <v>#N/A</v>
      </c>
      <c r="J2122" s="27" t="e">
        <f>VLOOKUP($B2122,三大法人買賣超!$A$4:$I$500,9,FALSE)</f>
        <v>#N/A</v>
      </c>
      <c r="K2122" s="37">
        <f>新台幣匯率美元指數!B2123</f>
        <v>0</v>
      </c>
      <c r="L2122" s="38">
        <f>新台幣匯率美元指數!C2123</f>
        <v>0</v>
      </c>
      <c r="M2122" s="39">
        <f>新台幣匯率美元指數!D2123</f>
        <v>0</v>
      </c>
      <c r="N2122" s="27" t="e">
        <f>VLOOKUP($B2122,外資期貨未平倉口數!$A$4:$M$499,4,FALSE)</f>
        <v>#N/A</v>
      </c>
      <c r="O2122" s="27" t="e">
        <f>VLOOKUP($B2122,外資期貨未平倉口數!$A$4:$M$499,9,FALSE)</f>
        <v>#N/A</v>
      </c>
      <c r="P2122" s="27" t="e">
        <f>VLOOKUP($B2122,外資期貨未平倉口數!$A$4:$M$499,10,FALSE)</f>
        <v>#N/A</v>
      </c>
      <c r="Q2122" s="27" t="e">
        <f>VLOOKUP($B2122,外資期貨未平倉口數!$A$4:$M$499,11,FALSE)</f>
        <v>#N/A</v>
      </c>
      <c r="R2122" s="64" t="e">
        <f>VLOOKUP($B2122,選擇權未平倉餘額!$A$4:$I$500,6,FALSE)</f>
        <v>#N/A</v>
      </c>
      <c r="S2122" s="64" t="e">
        <f>VLOOKUP($B2122,選擇權未平倉餘額!$A$4:$I$500,7,FALSE)</f>
        <v>#N/A</v>
      </c>
      <c r="T2122" s="64" t="e">
        <f>VLOOKUP($B2122,選擇權未平倉餘額!$A$4:$I$500,8,FALSE)</f>
        <v>#N/A</v>
      </c>
      <c r="U2122" s="64" t="e">
        <f>VLOOKUP($B2122,選擇權未平倉餘額!$A$4:$I$500,9,FALSE)</f>
        <v>#N/A</v>
      </c>
      <c r="V2122" s="39" t="e">
        <f>VLOOKUP($B2122,臺指選擇權P_C_Ratios!$A$4:$C$500,3,FALSE)</f>
        <v>#N/A</v>
      </c>
      <c r="W2122" s="41" t="e">
        <f>VLOOKUP($B2122,散戶多空比!$A$6:$L$500,12,FALSE)</f>
        <v>#N/A</v>
      </c>
      <c r="X2122" s="40" t="e">
        <f>VLOOKUP($B2122,期貨大額交易人未沖銷部位!$A$4:$O$499,4,FALSE)</f>
        <v>#N/A</v>
      </c>
      <c r="Y2122" s="40" t="e">
        <f>VLOOKUP($B2122,期貨大額交易人未沖銷部位!$A$4:$O$499,7,FALSE)</f>
        <v>#N/A</v>
      </c>
      <c r="Z2122" s="40" t="e">
        <f>VLOOKUP($B2122,期貨大額交易人未沖銷部位!$A$4:$O$499,10,FALSE)</f>
        <v>#N/A</v>
      </c>
      <c r="AA2122" s="40" t="e">
        <f>VLOOKUP($B2122,期貨大額交易人未沖銷部位!$A$4:$O$499,13,FALSE)</f>
        <v>#N/A</v>
      </c>
      <c r="AB2122" s="40" t="e">
        <f>VLOOKUP($B2122,期貨大額交易人未沖銷部位!$A$4:$O$499,14,FALSE)</f>
        <v>#N/A</v>
      </c>
      <c r="AC2122" s="40" t="e">
        <f>VLOOKUP($B2122,期貨大額交易人未沖銷部位!$A$4:$O$499,15,FALSE)</f>
        <v>#N/A</v>
      </c>
      <c r="AD2122" s="33" t="e">
        <f>VLOOKUP($B2122,三大美股走勢!$A$4:$J$495,4,FALSE)</f>
        <v>#N/A</v>
      </c>
      <c r="AE2122" s="33" t="e">
        <f>VLOOKUP($B2122,三大美股走勢!$A$4:$J$495,7,FALSE)</f>
        <v>#N/A</v>
      </c>
      <c r="AF2122" s="33" t="e">
        <f>VLOOKUP($B2122,三大美股走勢!$A$4:$J$495,10,FALSE)</f>
        <v>#N/A</v>
      </c>
    </row>
    <row r="2123" spans="2:32">
      <c r="B2123" s="32">
        <v>44902</v>
      </c>
      <c r="C2123" s="33" t="e">
        <f>VLOOKUP($B2123,大盤與近月台指!$A$4:$I$499,2,FALSE)</f>
        <v>#N/A</v>
      </c>
      <c r="D2123" s="34" t="e">
        <f>VLOOKUP($B2123,大盤與近月台指!$A$4:$I$499,3,FALSE)</f>
        <v>#N/A</v>
      </c>
      <c r="E2123" s="35" t="e">
        <f>VLOOKUP($B2123,大盤與近月台指!$A$4:$I$499,4,FALSE)</f>
        <v>#N/A</v>
      </c>
      <c r="F2123" s="33" t="e">
        <f>VLOOKUP($B2123,大盤與近月台指!$A$4:$I$499,5,FALSE)</f>
        <v>#N/A</v>
      </c>
      <c r="G2123" s="49" t="e">
        <f>VLOOKUP($B2123,三大法人買賣超!$A$4:$I$500,3,FALSE)</f>
        <v>#N/A</v>
      </c>
      <c r="H2123" s="34" t="e">
        <f>VLOOKUP($B2123,三大法人買賣超!$A$4:$I$500,5,FALSE)</f>
        <v>#N/A</v>
      </c>
      <c r="I2123" s="27" t="e">
        <f>VLOOKUP($B2123,三大法人買賣超!$A$4:$I$500,7,FALSE)</f>
        <v>#N/A</v>
      </c>
      <c r="J2123" s="27" t="e">
        <f>VLOOKUP($B2123,三大法人買賣超!$A$4:$I$500,9,FALSE)</f>
        <v>#N/A</v>
      </c>
      <c r="K2123" s="37">
        <f>新台幣匯率美元指數!B2124</f>
        <v>0</v>
      </c>
      <c r="L2123" s="38">
        <f>新台幣匯率美元指數!C2124</f>
        <v>0</v>
      </c>
      <c r="M2123" s="39">
        <f>新台幣匯率美元指數!D2124</f>
        <v>0</v>
      </c>
      <c r="N2123" s="27" t="e">
        <f>VLOOKUP($B2123,外資期貨未平倉口數!$A$4:$M$499,4,FALSE)</f>
        <v>#N/A</v>
      </c>
      <c r="O2123" s="27" t="e">
        <f>VLOOKUP($B2123,外資期貨未平倉口數!$A$4:$M$499,9,FALSE)</f>
        <v>#N/A</v>
      </c>
      <c r="P2123" s="27" t="e">
        <f>VLOOKUP($B2123,外資期貨未平倉口數!$A$4:$M$499,10,FALSE)</f>
        <v>#N/A</v>
      </c>
      <c r="Q2123" s="27" t="e">
        <f>VLOOKUP($B2123,外資期貨未平倉口數!$A$4:$M$499,11,FALSE)</f>
        <v>#N/A</v>
      </c>
      <c r="R2123" s="64" t="e">
        <f>VLOOKUP($B2123,選擇權未平倉餘額!$A$4:$I$500,6,FALSE)</f>
        <v>#N/A</v>
      </c>
      <c r="S2123" s="64" t="e">
        <f>VLOOKUP($B2123,選擇權未平倉餘額!$A$4:$I$500,7,FALSE)</f>
        <v>#N/A</v>
      </c>
      <c r="T2123" s="64" t="e">
        <f>VLOOKUP($B2123,選擇權未平倉餘額!$A$4:$I$500,8,FALSE)</f>
        <v>#N/A</v>
      </c>
      <c r="U2123" s="64" t="e">
        <f>VLOOKUP($B2123,選擇權未平倉餘額!$A$4:$I$500,9,FALSE)</f>
        <v>#N/A</v>
      </c>
      <c r="V2123" s="39" t="e">
        <f>VLOOKUP($B2123,臺指選擇權P_C_Ratios!$A$4:$C$500,3,FALSE)</f>
        <v>#N/A</v>
      </c>
      <c r="W2123" s="41" t="e">
        <f>VLOOKUP($B2123,散戶多空比!$A$6:$L$500,12,FALSE)</f>
        <v>#N/A</v>
      </c>
      <c r="X2123" s="40" t="e">
        <f>VLOOKUP($B2123,期貨大額交易人未沖銷部位!$A$4:$O$499,4,FALSE)</f>
        <v>#N/A</v>
      </c>
      <c r="Y2123" s="40" t="e">
        <f>VLOOKUP($B2123,期貨大額交易人未沖銷部位!$A$4:$O$499,7,FALSE)</f>
        <v>#N/A</v>
      </c>
      <c r="Z2123" s="40" t="e">
        <f>VLOOKUP($B2123,期貨大額交易人未沖銷部位!$A$4:$O$499,10,FALSE)</f>
        <v>#N/A</v>
      </c>
      <c r="AA2123" s="40" t="e">
        <f>VLOOKUP($B2123,期貨大額交易人未沖銷部位!$A$4:$O$499,13,FALSE)</f>
        <v>#N/A</v>
      </c>
      <c r="AB2123" s="40" t="e">
        <f>VLOOKUP($B2123,期貨大額交易人未沖銷部位!$A$4:$O$499,14,FALSE)</f>
        <v>#N/A</v>
      </c>
      <c r="AC2123" s="40" t="e">
        <f>VLOOKUP($B2123,期貨大額交易人未沖銷部位!$A$4:$O$499,15,FALSE)</f>
        <v>#N/A</v>
      </c>
      <c r="AD2123" s="33" t="e">
        <f>VLOOKUP($B2123,三大美股走勢!$A$4:$J$495,4,FALSE)</f>
        <v>#N/A</v>
      </c>
      <c r="AE2123" s="33" t="e">
        <f>VLOOKUP($B2123,三大美股走勢!$A$4:$J$495,7,FALSE)</f>
        <v>#N/A</v>
      </c>
      <c r="AF2123" s="33" t="e">
        <f>VLOOKUP($B2123,三大美股走勢!$A$4:$J$495,10,FALSE)</f>
        <v>#N/A</v>
      </c>
    </row>
    <row r="2124" spans="2:32">
      <c r="B2124" s="32">
        <v>44903</v>
      </c>
      <c r="C2124" s="33" t="e">
        <f>VLOOKUP($B2124,大盤與近月台指!$A$4:$I$499,2,FALSE)</f>
        <v>#N/A</v>
      </c>
      <c r="D2124" s="34" t="e">
        <f>VLOOKUP($B2124,大盤與近月台指!$A$4:$I$499,3,FALSE)</f>
        <v>#N/A</v>
      </c>
      <c r="E2124" s="35" t="e">
        <f>VLOOKUP($B2124,大盤與近月台指!$A$4:$I$499,4,FALSE)</f>
        <v>#N/A</v>
      </c>
      <c r="F2124" s="33" t="e">
        <f>VLOOKUP($B2124,大盤與近月台指!$A$4:$I$499,5,FALSE)</f>
        <v>#N/A</v>
      </c>
      <c r="G2124" s="49" t="e">
        <f>VLOOKUP($B2124,三大法人買賣超!$A$4:$I$500,3,FALSE)</f>
        <v>#N/A</v>
      </c>
      <c r="H2124" s="34" t="e">
        <f>VLOOKUP($B2124,三大法人買賣超!$A$4:$I$500,5,FALSE)</f>
        <v>#N/A</v>
      </c>
      <c r="I2124" s="27" t="e">
        <f>VLOOKUP($B2124,三大法人買賣超!$A$4:$I$500,7,FALSE)</f>
        <v>#N/A</v>
      </c>
      <c r="J2124" s="27" t="e">
        <f>VLOOKUP($B2124,三大法人買賣超!$A$4:$I$500,9,FALSE)</f>
        <v>#N/A</v>
      </c>
      <c r="K2124" s="37">
        <f>新台幣匯率美元指數!B2125</f>
        <v>0</v>
      </c>
      <c r="L2124" s="38">
        <f>新台幣匯率美元指數!C2125</f>
        <v>0</v>
      </c>
      <c r="M2124" s="39">
        <f>新台幣匯率美元指數!D2125</f>
        <v>0</v>
      </c>
      <c r="N2124" s="27" t="e">
        <f>VLOOKUP($B2124,外資期貨未平倉口數!$A$4:$M$499,4,FALSE)</f>
        <v>#N/A</v>
      </c>
      <c r="O2124" s="27" t="e">
        <f>VLOOKUP($B2124,外資期貨未平倉口數!$A$4:$M$499,9,FALSE)</f>
        <v>#N/A</v>
      </c>
      <c r="P2124" s="27" t="e">
        <f>VLOOKUP($B2124,外資期貨未平倉口數!$A$4:$M$499,10,FALSE)</f>
        <v>#N/A</v>
      </c>
      <c r="Q2124" s="27" t="e">
        <f>VLOOKUP($B2124,外資期貨未平倉口數!$A$4:$M$499,11,FALSE)</f>
        <v>#N/A</v>
      </c>
      <c r="R2124" s="64" t="e">
        <f>VLOOKUP($B2124,選擇權未平倉餘額!$A$4:$I$500,6,FALSE)</f>
        <v>#N/A</v>
      </c>
      <c r="S2124" s="64" t="e">
        <f>VLOOKUP($B2124,選擇權未平倉餘額!$A$4:$I$500,7,FALSE)</f>
        <v>#N/A</v>
      </c>
      <c r="T2124" s="64" t="e">
        <f>VLOOKUP($B2124,選擇權未平倉餘額!$A$4:$I$500,8,FALSE)</f>
        <v>#N/A</v>
      </c>
      <c r="U2124" s="64" t="e">
        <f>VLOOKUP($B2124,選擇權未平倉餘額!$A$4:$I$500,9,FALSE)</f>
        <v>#N/A</v>
      </c>
      <c r="V2124" s="39" t="e">
        <f>VLOOKUP($B2124,臺指選擇權P_C_Ratios!$A$4:$C$500,3,FALSE)</f>
        <v>#N/A</v>
      </c>
      <c r="W2124" s="41" t="e">
        <f>VLOOKUP($B2124,散戶多空比!$A$6:$L$500,12,FALSE)</f>
        <v>#N/A</v>
      </c>
      <c r="X2124" s="40" t="e">
        <f>VLOOKUP($B2124,期貨大額交易人未沖銷部位!$A$4:$O$499,4,FALSE)</f>
        <v>#N/A</v>
      </c>
      <c r="Y2124" s="40" t="e">
        <f>VLOOKUP($B2124,期貨大額交易人未沖銷部位!$A$4:$O$499,7,FALSE)</f>
        <v>#N/A</v>
      </c>
      <c r="Z2124" s="40" t="e">
        <f>VLOOKUP($B2124,期貨大額交易人未沖銷部位!$A$4:$O$499,10,FALSE)</f>
        <v>#N/A</v>
      </c>
      <c r="AA2124" s="40" t="e">
        <f>VLOOKUP($B2124,期貨大額交易人未沖銷部位!$A$4:$O$499,13,FALSE)</f>
        <v>#N/A</v>
      </c>
      <c r="AB2124" s="40" t="e">
        <f>VLOOKUP($B2124,期貨大額交易人未沖銷部位!$A$4:$O$499,14,FALSE)</f>
        <v>#N/A</v>
      </c>
      <c r="AC2124" s="40" t="e">
        <f>VLOOKUP($B2124,期貨大額交易人未沖銷部位!$A$4:$O$499,15,FALSE)</f>
        <v>#N/A</v>
      </c>
      <c r="AD2124" s="33" t="e">
        <f>VLOOKUP($B2124,三大美股走勢!$A$4:$J$495,4,FALSE)</f>
        <v>#N/A</v>
      </c>
      <c r="AE2124" s="33" t="e">
        <f>VLOOKUP($B2124,三大美股走勢!$A$4:$J$495,7,FALSE)</f>
        <v>#N/A</v>
      </c>
      <c r="AF2124" s="33" t="e">
        <f>VLOOKUP($B2124,三大美股走勢!$A$4:$J$495,10,FALSE)</f>
        <v>#N/A</v>
      </c>
    </row>
    <row r="2125" spans="2:32">
      <c r="B2125" s="32">
        <v>44904</v>
      </c>
      <c r="C2125" s="33" t="e">
        <f>VLOOKUP($B2125,大盤與近月台指!$A$4:$I$499,2,FALSE)</f>
        <v>#N/A</v>
      </c>
      <c r="D2125" s="34" t="e">
        <f>VLOOKUP($B2125,大盤與近月台指!$A$4:$I$499,3,FALSE)</f>
        <v>#N/A</v>
      </c>
      <c r="E2125" s="35" t="e">
        <f>VLOOKUP($B2125,大盤與近月台指!$A$4:$I$499,4,FALSE)</f>
        <v>#N/A</v>
      </c>
      <c r="F2125" s="33" t="e">
        <f>VLOOKUP($B2125,大盤與近月台指!$A$4:$I$499,5,FALSE)</f>
        <v>#N/A</v>
      </c>
      <c r="G2125" s="49" t="e">
        <f>VLOOKUP($B2125,三大法人買賣超!$A$4:$I$500,3,FALSE)</f>
        <v>#N/A</v>
      </c>
      <c r="H2125" s="34" t="e">
        <f>VLOOKUP($B2125,三大法人買賣超!$A$4:$I$500,5,FALSE)</f>
        <v>#N/A</v>
      </c>
      <c r="I2125" s="27" t="e">
        <f>VLOOKUP($B2125,三大法人買賣超!$A$4:$I$500,7,FALSE)</f>
        <v>#N/A</v>
      </c>
      <c r="J2125" s="27" t="e">
        <f>VLOOKUP($B2125,三大法人買賣超!$A$4:$I$500,9,FALSE)</f>
        <v>#N/A</v>
      </c>
      <c r="K2125" s="37">
        <f>新台幣匯率美元指數!B2126</f>
        <v>0</v>
      </c>
      <c r="L2125" s="38">
        <f>新台幣匯率美元指數!C2126</f>
        <v>0</v>
      </c>
      <c r="M2125" s="39">
        <f>新台幣匯率美元指數!D2126</f>
        <v>0</v>
      </c>
      <c r="N2125" s="27" t="e">
        <f>VLOOKUP($B2125,外資期貨未平倉口數!$A$4:$M$499,4,FALSE)</f>
        <v>#N/A</v>
      </c>
      <c r="O2125" s="27" t="e">
        <f>VLOOKUP($B2125,外資期貨未平倉口數!$A$4:$M$499,9,FALSE)</f>
        <v>#N/A</v>
      </c>
      <c r="P2125" s="27" t="e">
        <f>VLOOKUP($B2125,外資期貨未平倉口數!$A$4:$M$499,10,FALSE)</f>
        <v>#N/A</v>
      </c>
      <c r="Q2125" s="27" t="e">
        <f>VLOOKUP($B2125,外資期貨未平倉口數!$A$4:$M$499,11,FALSE)</f>
        <v>#N/A</v>
      </c>
      <c r="R2125" s="64" t="e">
        <f>VLOOKUP($B2125,選擇權未平倉餘額!$A$4:$I$500,6,FALSE)</f>
        <v>#N/A</v>
      </c>
      <c r="S2125" s="64" t="e">
        <f>VLOOKUP($B2125,選擇權未平倉餘額!$A$4:$I$500,7,FALSE)</f>
        <v>#N/A</v>
      </c>
      <c r="T2125" s="64" t="e">
        <f>VLOOKUP($B2125,選擇權未平倉餘額!$A$4:$I$500,8,FALSE)</f>
        <v>#N/A</v>
      </c>
      <c r="U2125" s="64" t="e">
        <f>VLOOKUP($B2125,選擇權未平倉餘額!$A$4:$I$500,9,FALSE)</f>
        <v>#N/A</v>
      </c>
      <c r="V2125" s="39" t="e">
        <f>VLOOKUP($B2125,臺指選擇權P_C_Ratios!$A$4:$C$500,3,FALSE)</f>
        <v>#N/A</v>
      </c>
      <c r="W2125" s="41" t="e">
        <f>VLOOKUP($B2125,散戶多空比!$A$6:$L$500,12,FALSE)</f>
        <v>#N/A</v>
      </c>
      <c r="X2125" s="40" t="e">
        <f>VLOOKUP($B2125,期貨大額交易人未沖銷部位!$A$4:$O$499,4,FALSE)</f>
        <v>#N/A</v>
      </c>
      <c r="Y2125" s="40" t="e">
        <f>VLOOKUP($B2125,期貨大額交易人未沖銷部位!$A$4:$O$499,7,FALSE)</f>
        <v>#N/A</v>
      </c>
      <c r="Z2125" s="40" t="e">
        <f>VLOOKUP($B2125,期貨大額交易人未沖銷部位!$A$4:$O$499,10,FALSE)</f>
        <v>#N/A</v>
      </c>
      <c r="AA2125" s="40" t="e">
        <f>VLOOKUP($B2125,期貨大額交易人未沖銷部位!$A$4:$O$499,13,FALSE)</f>
        <v>#N/A</v>
      </c>
      <c r="AB2125" s="40" t="e">
        <f>VLOOKUP($B2125,期貨大額交易人未沖銷部位!$A$4:$O$499,14,FALSE)</f>
        <v>#N/A</v>
      </c>
      <c r="AC2125" s="40" t="e">
        <f>VLOOKUP($B2125,期貨大額交易人未沖銷部位!$A$4:$O$499,15,FALSE)</f>
        <v>#N/A</v>
      </c>
      <c r="AD2125" s="33" t="e">
        <f>VLOOKUP($B2125,三大美股走勢!$A$4:$J$495,4,FALSE)</f>
        <v>#N/A</v>
      </c>
      <c r="AE2125" s="33" t="e">
        <f>VLOOKUP($B2125,三大美股走勢!$A$4:$J$495,7,FALSE)</f>
        <v>#N/A</v>
      </c>
      <c r="AF2125" s="33" t="e">
        <f>VLOOKUP($B2125,三大美股走勢!$A$4:$J$495,10,FALSE)</f>
        <v>#N/A</v>
      </c>
    </row>
    <row r="2126" spans="2:32">
      <c r="B2126" s="32">
        <v>44905</v>
      </c>
      <c r="C2126" s="33" t="e">
        <f>VLOOKUP($B2126,大盤與近月台指!$A$4:$I$499,2,FALSE)</f>
        <v>#N/A</v>
      </c>
      <c r="D2126" s="34" t="e">
        <f>VLOOKUP($B2126,大盤與近月台指!$A$4:$I$499,3,FALSE)</f>
        <v>#N/A</v>
      </c>
      <c r="E2126" s="35" t="e">
        <f>VLOOKUP($B2126,大盤與近月台指!$A$4:$I$499,4,FALSE)</f>
        <v>#N/A</v>
      </c>
      <c r="F2126" s="33" t="e">
        <f>VLOOKUP($B2126,大盤與近月台指!$A$4:$I$499,5,FALSE)</f>
        <v>#N/A</v>
      </c>
      <c r="G2126" s="49" t="e">
        <f>VLOOKUP($B2126,三大法人買賣超!$A$4:$I$500,3,FALSE)</f>
        <v>#N/A</v>
      </c>
      <c r="H2126" s="34" t="e">
        <f>VLOOKUP($B2126,三大法人買賣超!$A$4:$I$500,5,FALSE)</f>
        <v>#N/A</v>
      </c>
      <c r="I2126" s="27" t="e">
        <f>VLOOKUP($B2126,三大法人買賣超!$A$4:$I$500,7,FALSE)</f>
        <v>#N/A</v>
      </c>
      <c r="J2126" s="27" t="e">
        <f>VLOOKUP($B2126,三大法人買賣超!$A$4:$I$500,9,FALSE)</f>
        <v>#N/A</v>
      </c>
      <c r="K2126" s="37">
        <f>新台幣匯率美元指數!B2127</f>
        <v>0</v>
      </c>
      <c r="L2126" s="38">
        <f>新台幣匯率美元指數!C2127</f>
        <v>0</v>
      </c>
      <c r="M2126" s="39">
        <f>新台幣匯率美元指數!D2127</f>
        <v>0</v>
      </c>
      <c r="N2126" s="27" t="e">
        <f>VLOOKUP($B2126,外資期貨未平倉口數!$A$4:$M$499,4,FALSE)</f>
        <v>#N/A</v>
      </c>
      <c r="O2126" s="27" t="e">
        <f>VLOOKUP($B2126,外資期貨未平倉口數!$A$4:$M$499,9,FALSE)</f>
        <v>#N/A</v>
      </c>
      <c r="P2126" s="27" t="e">
        <f>VLOOKUP($B2126,外資期貨未平倉口數!$A$4:$M$499,10,FALSE)</f>
        <v>#N/A</v>
      </c>
      <c r="Q2126" s="27" t="e">
        <f>VLOOKUP($B2126,外資期貨未平倉口數!$A$4:$M$499,11,FALSE)</f>
        <v>#N/A</v>
      </c>
      <c r="R2126" s="64" t="e">
        <f>VLOOKUP($B2126,選擇權未平倉餘額!$A$4:$I$500,6,FALSE)</f>
        <v>#N/A</v>
      </c>
      <c r="S2126" s="64" t="e">
        <f>VLOOKUP($B2126,選擇權未平倉餘額!$A$4:$I$500,7,FALSE)</f>
        <v>#N/A</v>
      </c>
      <c r="T2126" s="64" t="e">
        <f>VLOOKUP($B2126,選擇權未平倉餘額!$A$4:$I$500,8,FALSE)</f>
        <v>#N/A</v>
      </c>
      <c r="U2126" s="64" t="e">
        <f>VLOOKUP($B2126,選擇權未平倉餘額!$A$4:$I$500,9,FALSE)</f>
        <v>#N/A</v>
      </c>
      <c r="V2126" s="39" t="e">
        <f>VLOOKUP($B2126,臺指選擇權P_C_Ratios!$A$4:$C$500,3,FALSE)</f>
        <v>#N/A</v>
      </c>
      <c r="W2126" s="41" t="e">
        <f>VLOOKUP($B2126,散戶多空比!$A$6:$L$500,12,FALSE)</f>
        <v>#N/A</v>
      </c>
      <c r="X2126" s="40" t="e">
        <f>VLOOKUP($B2126,期貨大額交易人未沖銷部位!$A$4:$O$499,4,FALSE)</f>
        <v>#N/A</v>
      </c>
      <c r="Y2126" s="40" t="e">
        <f>VLOOKUP($B2126,期貨大額交易人未沖銷部位!$A$4:$O$499,7,FALSE)</f>
        <v>#N/A</v>
      </c>
      <c r="Z2126" s="40" t="e">
        <f>VLOOKUP($B2126,期貨大額交易人未沖銷部位!$A$4:$O$499,10,FALSE)</f>
        <v>#N/A</v>
      </c>
      <c r="AA2126" s="40" t="e">
        <f>VLOOKUP($B2126,期貨大額交易人未沖銷部位!$A$4:$O$499,13,FALSE)</f>
        <v>#N/A</v>
      </c>
      <c r="AB2126" s="40" t="e">
        <f>VLOOKUP($B2126,期貨大額交易人未沖銷部位!$A$4:$O$499,14,FALSE)</f>
        <v>#N/A</v>
      </c>
      <c r="AC2126" s="40" t="e">
        <f>VLOOKUP($B2126,期貨大額交易人未沖銷部位!$A$4:$O$499,15,FALSE)</f>
        <v>#N/A</v>
      </c>
      <c r="AD2126" s="33" t="e">
        <f>VLOOKUP($B2126,三大美股走勢!$A$4:$J$495,4,FALSE)</f>
        <v>#N/A</v>
      </c>
      <c r="AE2126" s="33" t="e">
        <f>VLOOKUP($B2126,三大美股走勢!$A$4:$J$495,7,FALSE)</f>
        <v>#N/A</v>
      </c>
      <c r="AF2126" s="33" t="e">
        <f>VLOOKUP($B2126,三大美股走勢!$A$4:$J$495,10,FALSE)</f>
        <v>#N/A</v>
      </c>
    </row>
    <row r="2127" spans="2:32">
      <c r="B2127" s="32">
        <v>44906</v>
      </c>
      <c r="C2127" s="33" t="e">
        <f>VLOOKUP($B2127,大盤與近月台指!$A$4:$I$499,2,FALSE)</f>
        <v>#N/A</v>
      </c>
      <c r="D2127" s="34" t="e">
        <f>VLOOKUP($B2127,大盤與近月台指!$A$4:$I$499,3,FALSE)</f>
        <v>#N/A</v>
      </c>
      <c r="E2127" s="35" t="e">
        <f>VLOOKUP($B2127,大盤與近月台指!$A$4:$I$499,4,FALSE)</f>
        <v>#N/A</v>
      </c>
      <c r="F2127" s="33" t="e">
        <f>VLOOKUP($B2127,大盤與近月台指!$A$4:$I$499,5,FALSE)</f>
        <v>#N/A</v>
      </c>
      <c r="G2127" s="49" t="e">
        <f>VLOOKUP($B2127,三大法人買賣超!$A$4:$I$500,3,FALSE)</f>
        <v>#N/A</v>
      </c>
      <c r="H2127" s="34" t="e">
        <f>VLOOKUP($B2127,三大法人買賣超!$A$4:$I$500,5,FALSE)</f>
        <v>#N/A</v>
      </c>
      <c r="I2127" s="27" t="e">
        <f>VLOOKUP($B2127,三大法人買賣超!$A$4:$I$500,7,FALSE)</f>
        <v>#N/A</v>
      </c>
      <c r="J2127" s="27" t="e">
        <f>VLOOKUP($B2127,三大法人買賣超!$A$4:$I$500,9,FALSE)</f>
        <v>#N/A</v>
      </c>
      <c r="K2127" s="37">
        <f>新台幣匯率美元指數!B2128</f>
        <v>0</v>
      </c>
      <c r="L2127" s="38">
        <f>新台幣匯率美元指數!C2128</f>
        <v>0</v>
      </c>
      <c r="M2127" s="39">
        <f>新台幣匯率美元指數!D2128</f>
        <v>0</v>
      </c>
      <c r="N2127" s="27" t="e">
        <f>VLOOKUP($B2127,外資期貨未平倉口數!$A$4:$M$499,4,FALSE)</f>
        <v>#N/A</v>
      </c>
      <c r="O2127" s="27" t="e">
        <f>VLOOKUP($B2127,外資期貨未平倉口數!$A$4:$M$499,9,FALSE)</f>
        <v>#N/A</v>
      </c>
      <c r="P2127" s="27" t="e">
        <f>VLOOKUP($B2127,外資期貨未平倉口數!$A$4:$M$499,10,FALSE)</f>
        <v>#N/A</v>
      </c>
      <c r="Q2127" s="27" t="e">
        <f>VLOOKUP($B2127,外資期貨未平倉口數!$A$4:$M$499,11,FALSE)</f>
        <v>#N/A</v>
      </c>
      <c r="R2127" s="64" t="e">
        <f>VLOOKUP($B2127,選擇權未平倉餘額!$A$4:$I$500,6,FALSE)</f>
        <v>#N/A</v>
      </c>
      <c r="S2127" s="64" t="e">
        <f>VLOOKUP($B2127,選擇權未平倉餘額!$A$4:$I$500,7,FALSE)</f>
        <v>#N/A</v>
      </c>
      <c r="T2127" s="64" t="e">
        <f>VLOOKUP($B2127,選擇權未平倉餘額!$A$4:$I$500,8,FALSE)</f>
        <v>#N/A</v>
      </c>
      <c r="U2127" s="64" t="e">
        <f>VLOOKUP($B2127,選擇權未平倉餘額!$A$4:$I$500,9,FALSE)</f>
        <v>#N/A</v>
      </c>
      <c r="V2127" s="39" t="e">
        <f>VLOOKUP($B2127,臺指選擇權P_C_Ratios!$A$4:$C$500,3,FALSE)</f>
        <v>#N/A</v>
      </c>
      <c r="W2127" s="41" t="e">
        <f>VLOOKUP($B2127,散戶多空比!$A$6:$L$500,12,FALSE)</f>
        <v>#N/A</v>
      </c>
      <c r="X2127" s="40" t="e">
        <f>VLOOKUP($B2127,期貨大額交易人未沖銷部位!$A$4:$O$499,4,FALSE)</f>
        <v>#N/A</v>
      </c>
      <c r="Y2127" s="40" t="e">
        <f>VLOOKUP($B2127,期貨大額交易人未沖銷部位!$A$4:$O$499,7,FALSE)</f>
        <v>#N/A</v>
      </c>
      <c r="Z2127" s="40" t="e">
        <f>VLOOKUP($B2127,期貨大額交易人未沖銷部位!$A$4:$O$499,10,FALSE)</f>
        <v>#N/A</v>
      </c>
      <c r="AA2127" s="40" t="e">
        <f>VLOOKUP($B2127,期貨大額交易人未沖銷部位!$A$4:$O$499,13,FALSE)</f>
        <v>#N/A</v>
      </c>
      <c r="AB2127" s="40" t="e">
        <f>VLOOKUP($B2127,期貨大額交易人未沖銷部位!$A$4:$O$499,14,FALSE)</f>
        <v>#N/A</v>
      </c>
      <c r="AC2127" s="40" t="e">
        <f>VLOOKUP($B2127,期貨大額交易人未沖銷部位!$A$4:$O$499,15,FALSE)</f>
        <v>#N/A</v>
      </c>
      <c r="AD2127" s="33" t="e">
        <f>VLOOKUP($B2127,三大美股走勢!$A$4:$J$495,4,FALSE)</f>
        <v>#N/A</v>
      </c>
      <c r="AE2127" s="33" t="e">
        <f>VLOOKUP($B2127,三大美股走勢!$A$4:$J$495,7,FALSE)</f>
        <v>#N/A</v>
      </c>
      <c r="AF2127" s="33" t="e">
        <f>VLOOKUP($B2127,三大美股走勢!$A$4:$J$495,10,FALSE)</f>
        <v>#N/A</v>
      </c>
    </row>
    <row r="2128" spans="2:32">
      <c r="B2128" s="32">
        <v>44907</v>
      </c>
      <c r="C2128" s="33" t="e">
        <f>VLOOKUP($B2128,大盤與近月台指!$A$4:$I$499,2,FALSE)</f>
        <v>#N/A</v>
      </c>
      <c r="D2128" s="34" t="e">
        <f>VLOOKUP($B2128,大盤與近月台指!$A$4:$I$499,3,FALSE)</f>
        <v>#N/A</v>
      </c>
      <c r="E2128" s="35" t="e">
        <f>VLOOKUP($B2128,大盤與近月台指!$A$4:$I$499,4,FALSE)</f>
        <v>#N/A</v>
      </c>
      <c r="F2128" s="33" t="e">
        <f>VLOOKUP($B2128,大盤與近月台指!$A$4:$I$499,5,FALSE)</f>
        <v>#N/A</v>
      </c>
      <c r="G2128" s="49" t="e">
        <f>VLOOKUP($B2128,三大法人買賣超!$A$4:$I$500,3,FALSE)</f>
        <v>#N/A</v>
      </c>
      <c r="H2128" s="34" t="e">
        <f>VLOOKUP($B2128,三大法人買賣超!$A$4:$I$500,5,FALSE)</f>
        <v>#N/A</v>
      </c>
      <c r="I2128" s="27" t="e">
        <f>VLOOKUP($B2128,三大法人買賣超!$A$4:$I$500,7,FALSE)</f>
        <v>#N/A</v>
      </c>
      <c r="J2128" s="27" t="e">
        <f>VLOOKUP($B2128,三大法人買賣超!$A$4:$I$500,9,FALSE)</f>
        <v>#N/A</v>
      </c>
      <c r="K2128" s="37">
        <f>新台幣匯率美元指數!B2129</f>
        <v>0</v>
      </c>
      <c r="L2128" s="38">
        <f>新台幣匯率美元指數!C2129</f>
        <v>0</v>
      </c>
      <c r="M2128" s="39">
        <f>新台幣匯率美元指數!D2129</f>
        <v>0</v>
      </c>
      <c r="N2128" s="27" t="e">
        <f>VLOOKUP($B2128,外資期貨未平倉口數!$A$4:$M$499,4,FALSE)</f>
        <v>#N/A</v>
      </c>
      <c r="O2128" s="27" t="e">
        <f>VLOOKUP($B2128,外資期貨未平倉口數!$A$4:$M$499,9,FALSE)</f>
        <v>#N/A</v>
      </c>
      <c r="P2128" s="27" t="e">
        <f>VLOOKUP($B2128,外資期貨未平倉口數!$A$4:$M$499,10,FALSE)</f>
        <v>#N/A</v>
      </c>
      <c r="Q2128" s="27" t="e">
        <f>VLOOKUP($B2128,外資期貨未平倉口數!$A$4:$M$499,11,FALSE)</f>
        <v>#N/A</v>
      </c>
      <c r="R2128" s="64" t="e">
        <f>VLOOKUP($B2128,選擇權未平倉餘額!$A$4:$I$500,6,FALSE)</f>
        <v>#N/A</v>
      </c>
      <c r="S2128" s="64" t="e">
        <f>VLOOKUP($B2128,選擇權未平倉餘額!$A$4:$I$500,7,FALSE)</f>
        <v>#N/A</v>
      </c>
      <c r="T2128" s="64" t="e">
        <f>VLOOKUP($B2128,選擇權未平倉餘額!$A$4:$I$500,8,FALSE)</f>
        <v>#N/A</v>
      </c>
      <c r="U2128" s="64" t="e">
        <f>VLOOKUP($B2128,選擇權未平倉餘額!$A$4:$I$500,9,FALSE)</f>
        <v>#N/A</v>
      </c>
      <c r="V2128" s="39" t="e">
        <f>VLOOKUP($B2128,臺指選擇權P_C_Ratios!$A$4:$C$500,3,FALSE)</f>
        <v>#N/A</v>
      </c>
      <c r="W2128" s="41" t="e">
        <f>VLOOKUP($B2128,散戶多空比!$A$6:$L$500,12,FALSE)</f>
        <v>#N/A</v>
      </c>
      <c r="X2128" s="40" t="e">
        <f>VLOOKUP($B2128,期貨大額交易人未沖銷部位!$A$4:$O$499,4,FALSE)</f>
        <v>#N/A</v>
      </c>
      <c r="Y2128" s="40" t="e">
        <f>VLOOKUP($B2128,期貨大額交易人未沖銷部位!$A$4:$O$499,7,FALSE)</f>
        <v>#N/A</v>
      </c>
      <c r="Z2128" s="40" t="e">
        <f>VLOOKUP($B2128,期貨大額交易人未沖銷部位!$A$4:$O$499,10,FALSE)</f>
        <v>#N/A</v>
      </c>
      <c r="AA2128" s="40" t="e">
        <f>VLOOKUP($B2128,期貨大額交易人未沖銷部位!$A$4:$O$499,13,FALSE)</f>
        <v>#N/A</v>
      </c>
      <c r="AB2128" s="40" t="e">
        <f>VLOOKUP($B2128,期貨大額交易人未沖銷部位!$A$4:$O$499,14,FALSE)</f>
        <v>#N/A</v>
      </c>
      <c r="AC2128" s="40" t="e">
        <f>VLOOKUP($B2128,期貨大額交易人未沖銷部位!$A$4:$O$499,15,FALSE)</f>
        <v>#N/A</v>
      </c>
      <c r="AD2128" s="33" t="e">
        <f>VLOOKUP($B2128,三大美股走勢!$A$4:$J$495,4,FALSE)</f>
        <v>#N/A</v>
      </c>
      <c r="AE2128" s="33" t="e">
        <f>VLOOKUP($B2128,三大美股走勢!$A$4:$J$495,7,FALSE)</f>
        <v>#N/A</v>
      </c>
      <c r="AF2128" s="33" t="e">
        <f>VLOOKUP($B2128,三大美股走勢!$A$4:$J$495,10,FALSE)</f>
        <v>#N/A</v>
      </c>
    </row>
    <row r="2129" spans="2:32">
      <c r="B2129" s="32">
        <v>44908</v>
      </c>
      <c r="C2129" s="33" t="e">
        <f>VLOOKUP($B2129,大盤與近月台指!$A$4:$I$499,2,FALSE)</f>
        <v>#N/A</v>
      </c>
      <c r="D2129" s="34" t="e">
        <f>VLOOKUP($B2129,大盤與近月台指!$A$4:$I$499,3,FALSE)</f>
        <v>#N/A</v>
      </c>
      <c r="E2129" s="35" t="e">
        <f>VLOOKUP($B2129,大盤與近月台指!$A$4:$I$499,4,FALSE)</f>
        <v>#N/A</v>
      </c>
      <c r="F2129" s="33" t="e">
        <f>VLOOKUP($B2129,大盤與近月台指!$A$4:$I$499,5,FALSE)</f>
        <v>#N/A</v>
      </c>
      <c r="G2129" s="49" t="e">
        <f>VLOOKUP($B2129,三大法人買賣超!$A$4:$I$500,3,FALSE)</f>
        <v>#N/A</v>
      </c>
      <c r="H2129" s="34" t="e">
        <f>VLOOKUP($B2129,三大法人買賣超!$A$4:$I$500,5,FALSE)</f>
        <v>#N/A</v>
      </c>
      <c r="I2129" s="27" t="e">
        <f>VLOOKUP($B2129,三大法人買賣超!$A$4:$I$500,7,FALSE)</f>
        <v>#N/A</v>
      </c>
      <c r="J2129" s="27" t="e">
        <f>VLOOKUP($B2129,三大法人買賣超!$A$4:$I$500,9,FALSE)</f>
        <v>#N/A</v>
      </c>
      <c r="K2129" s="37">
        <f>新台幣匯率美元指數!B2130</f>
        <v>0</v>
      </c>
      <c r="L2129" s="38">
        <f>新台幣匯率美元指數!C2130</f>
        <v>0</v>
      </c>
      <c r="M2129" s="39">
        <f>新台幣匯率美元指數!D2130</f>
        <v>0</v>
      </c>
      <c r="N2129" s="27" t="e">
        <f>VLOOKUP($B2129,外資期貨未平倉口數!$A$4:$M$499,4,FALSE)</f>
        <v>#N/A</v>
      </c>
      <c r="O2129" s="27" t="e">
        <f>VLOOKUP($B2129,外資期貨未平倉口數!$A$4:$M$499,9,FALSE)</f>
        <v>#N/A</v>
      </c>
      <c r="P2129" s="27" t="e">
        <f>VLOOKUP($B2129,外資期貨未平倉口數!$A$4:$M$499,10,FALSE)</f>
        <v>#N/A</v>
      </c>
      <c r="Q2129" s="27" t="e">
        <f>VLOOKUP($B2129,外資期貨未平倉口數!$A$4:$M$499,11,FALSE)</f>
        <v>#N/A</v>
      </c>
      <c r="R2129" s="64" t="e">
        <f>VLOOKUP($B2129,選擇權未平倉餘額!$A$4:$I$500,6,FALSE)</f>
        <v>#N/A</v>
      </c>
      <c r="S2129" s="64" t="e">
        <f>VLOOKUP($B2129,選擇權未平倉餘額!$A$4:$I$500,7,FALSE)</f>
        <v>#N/A</v>
      </c>
      <c r="T2129" s="64" t="e">
        <f>VLOOKUP($B2129,選擇權未平倉餘額!$A$4:$I$500,8,FALSE)</f>
        <v>#N/A</v>
      </c>
      <c r="U2129" s="64" t="e">
        <f>VLOOKUP($B2129,選擇權未平倉餘額!$A$4:$I$500,9,FALSE)</f>
        <v>#N/A</v>
      </c>
      <c r="V2129" s="39" t="e">
        <f>VLOOKUP($B2129,臺指選擇權P_C_Ratios!$A$4:$C$500,3,FALSE)</f>
        <v>#N/A</v>
      </c>
      <c r="W2129" s="41" t="e">
        <f>VLOOKUP($B2129,散戶多空比!$A$6:$L$500,12,FALSE)</f>
        <v>#N/A</v>
      </c>
      <c r="X2129" s="40" t="e">
        <f>VLOOKUP($B2129,期貨大額交易人未沖銷部位!$A$4:$O$499,4,FALSE)</f>
        <v>#N/A</v>
      </c>
      <c r="Y2129" s="40" t="e">
        <f>VLOOKUP($B2129,期貨大額交易人未沖銷部位!$A$4:$O$499,7,FALSE)</f>
        <v>#N/A</v>
      </c>
      <c r="Z2129" s="40" t="e">
        <f>VLOOKUP($B2129,期貨大額交易人未沖銷部位!$A$4:$O$499,10,FALSE)</f>
        <v>#N/A</v>
      </c>
      <c r="AA2129" s="40" t="e">
        <f>VLOOKUP($B2129,期貨大額交易人未沖銷部位!$A$4:$O$499,13,FALSE)</f>
        <v>#N/A</v>
      </c>
      <c r="AB2129" s="40" t="e">
        <f>VLOOKUP($B2129,期貨大額交易人未沖銷部位!$A$4:$O$499,14,FALSE)</f>
        <v>#N/A</v>
      </c>
      <c r="AC2129" s="40" t="e">
        <f>VLOOKUP($B2129,期貨大額交易人未沖銷部位!$A$4:$O$499,15,FALSE)</f>
        <v>#N/A</v>
      </c>
      <c r="AD2129" s="33" t="e">
        <f>VLOOKUP($B2129,三大美股走勢!$A$4:$J$495,4,FALSE)</f>
        <v>#N/A</v>
      </c>
      <c r="AE2129" s="33" t="e">
        <f>VLOOKUP($B2129,三大美股走勢!$A$4:$J$495,7,FALSE)</f>
        <v>#N/A</v>
      </c>
      <c r="AF2129" s="33" t="e">
        <f>VLOOKUP($B2129,三大美股走勢!$A$4:$J$495,10,FALSE)</f>
        <v>#N/A</v>
      </c>
    </row>
    <row r="2130" spans="2:32">
      <c r="B2130" s="32">
        <v>44909</v>
      </c>
      <c r="C2130" s="33" t="e">
        <f>VLOOKUP($B2130,大盤與近月台指!$A$4:$I$499,2,FALSE)</f>
        <v>#N/A</v>
      </c>
      <c r="D2130" s="34" t="e">
        <f>VLOOKUP($B2130,大盤與近月台指!$A$4:$I$499,3,FALSE)</f>
        <v>#N/A</v>
      </c>
      <c r="E2130" s="35" t="e">
        <f>VLOOKUP($B2130,大盤與近月台指!$A$4:$I$499,4,FALSE)</f>
        <v>#N/A</v>
      </c>
      <c r="F2130" s="33" t="e">
        <f>VLOOKUP($B2130,大盤與近月台指!$A$4:$I$499,5,FALSE)</f>
        <v>#N/A</v>
      </c>
      <c r="G2130" s="49" t="e">
        <f>VLOOKUP($B2130,三大法人買賣超!$A$4:$I$500,3,FALSE)</f>
        <v>#N/A</v>
      </c>
      <c r="H2130" s="34" t="e">
        <f>VLOOKUP($B2130,三大法人買賣超!$A$4:$I$500,5,FALSE)</f>
        <v>#N/A</v>
      </c>
      <c r="I2130" s="27" t="e">
        <f>VLOOKUP($B2130,三大法人買賣超!$A$4:$I$500,7,FALSE)</f>
        <v>#N/A</v>
      </c>
      <c r="J2130" s="27" t="e">
        <f>VLOOKUP($B2130,三大法人買賣超!$A$4:$I$500,9,FALSE)</f>
        <v>#N/A</v>
      </c>
      <c r="K2130" s="37">
        <f>新台幣匯率美元指數!B2131</f>
        <v>0</v>
      </c>
      <c r="L2130" s="38">
        <f>新台幣匯率美元指數!C2131</f>
        <v>0</v>
      </c>
      <c r="M2130" s="39">
        <f>新台幣匯率美元指數!D2131</f>
        <v>0</v>
      </c>
      <c r="N2130" s="27" t="e">
        <f>VLOOKUP($B2130,外資期貨未平倉口數!$A$4:$M$499,4,FALSE)</f>
        <v>#N/A</v>
      </c>
      <c r="O2130" s="27" t="e">
        <f>VLOOKUP($B2130,外資期貨未平倉口數!$A$4:$M$499,9,FALSE)</f>
        <v>#N/A</v>
      </c>
      <c r="P2130" s="27" t="e">
        <f>VLOOKUP($B2130,外資期貨未平倉口數!$A$4:$M$499,10,FALSE)</f>
        <v>#N/A</v>
      </c>
      <c r="Q2130" s="27" t="e">
        <f>VLOOKUP($B2130,外資期貨未平倉口數!$A$4:$M$499,11,FALSE)</f>
        <v>#N/A</v>
      </c>
      <c r="R2130" s="64" t="e">
        <f>VLOOKUP($B2130,選擇權未平倉餘額!$A$4:$I$500,6,FALSE)</f>
        <v>#N/A</v>
      </c>
      <c r="S2130" s="64" t="e">
        <f>VLOOKUP($B2130,選擇權未平倉餘額!$A$4:$I$500,7,FALSE)</f>
        <v>#N/A</v>
      </c>
      <c r="T2130" s="64" t="e">
        <f>VLOOKUP($B2130,選擇權未平倉餘額!$A$4:$I$500,8,FALSE)</f>
        <v>#N/A</v>
      </c>
      <c r="U2130" s="64" t="e">
        <f>VLOOKUP($B2130,選擇權未平倉餘額!$A$4:$I$500,9,FALSE)</f>
        <v>#N/A</v>
      </c>
      <c r="V2130" s="39" t="e">
        <f>VLOOKUP($B2130,臺指選擇權P_C_Ratios!$A$4:$C$500,3,FALSE)</f>
        <v>#N/A</v>
      </c>
      <c r="W2130" s="41" t="e">
        <f>VLOOKUP($B2130,散戶多空比!$A$6:$L$500,12,FALSE)</f>
        <v>#N/A</v>
      </c>
      <c r="X2130" s="40" t="e">
        <f>VLOOKUP($B2130,期貨大額交易人未沖銷部位!$A$4:$O$499,4,FALSE)</f>
        <v>#N/A</v>
      </c>
      <c r="Y2130" s="40" t="e">
        <f>VLOOKUP($B2130,期貨大額交易人未沖銷部位!$A$4:$O$499,7,FALSE)</f>
        <v>#N/A</v>
      </c>
      <c r="Z2130" s="40" t="e">
        <f>VLOOKUP($B2130,期貨大額交易人未沖銷部位!$A$4:$O$499,10,FALSE)</f>
        <v>#N/A</v>
      </c>
      <c r="AA2130" s="40" t="e">
        <f>VLOOKUP($B2130,期貨大額交易人未沖銷部位!$A$4:$O$499,13,FALSE)</f>
        <v>#N/A</v>
      </c>
      <c r="AB2130" s="40" t="e">
        <f>VLOOKUP($B2130,期貨大額交易人未沖銷部位!$A$4:$O$499,14,FALSE)</f>
        <v>#N/A</v>
      </c>
      <c r="AC2130" s="40" t="e">
        <f>VLOOKUP($B2130,期貨大額交易人未沖銷部位!$A$4:$O$499,15,FALSE)</f>
        <v>#N/A</v>
      </c>
      <c r="AD2130" s="33" t="e">
        <f>VLOOKUP($B2130,三大美股走勢!$A$4:$J$495,4,FALSE)</f>
        <v>#N/A</v>
      </c>
      <c r="AE2130" s="33" t="e">
        <f>VLOOKUP($B2130,三大美股走勢!$A$4:$J$495,7,FALSE)</f>
        <v>#N/A</v>
      </c>
      <c r="AF2130" s="33" t="e">
        <f>VLOOKUP($B2130,三大美股走勢!$A$4:$J$495,10,FALSE)</f>
        <v>#N/A</v>
      </c>
    </row>
    <row r="2131" spans="2:32">
      <c r="B2131" s="32">
        <v>44910</v>
      </c>
      <c r="C2131" s="33" t="e">
        <f>VLOOKUP($B2131,大盤與近月台指!$A$4:$I$499,2,FALSE)</f>
        <v>#N/A</v>
      </c>
      <c r="D2131" s="34" t="e">
        <f>VLOOKUP($B2131,大盤與近月台指!$A$4:$I$499,3,FALSE)</f>
        <v>#N/A</v>
      </c>
      <c r="E2131" s="35" t="e">
        <f>VLOOKUP($B2131,大盤與近月台指!$A$4:$I$499,4,FALSE)</f>
        <v>#N/A</v>
      </c>
      <c r="F2131" s="33" t="e">
        <f>VLOOKUP($B2131,大盤與近月台指!$A$4:$I$499,5,FALSE)</f>
        <v>#N/A</v>
      </c>
      <c r="G2131" s="49" t="e">
        <f>VLOOKUP($B2131,三大法人買賣超!$A$4:$I$500,3,FALSE)</f>
        <v>#N/A</v>
      </c>
      <c r="H2131" s="34" t="e">
        <f>VLOOKUP($B2131,三大法人買賣超!$A$4:$I$500,5,FALSE)</f>
        <v>#N/A</v>
      </c>
      <c r="I2131" s="27" t="e">
        <f>VLOOKUP($B2131,三大法人買賣超!$A$4:$I$500,7,FALSE)</f>
        <v>#N/A</v>
      </c>
      <c r="J2131" s="27" t="e">
        <f>VLOOKUP($B2131,三大法人買賣超!$A$4:$I$500,9,FALSE)</f>
        <v>#N/A</v>
      </c>
      <c r="K2131" s="37">
        <f>新台幣匯率美元指數!B2132</f>
        <v>0</v>
      </c>
      <c r="L2131" s="38">
        <f>新台幣匯率美元指數!C2132</f>
        <v>0</v>
      </c>
      <c r="M2131" s="39">
        <f>新台幣匯率美元指數!D2132</f>
        <v>0</v>
      </c>
      <c r="N2131" s="27" t="e">
        <f>VLOOKUP($B2131,外資期貨未平倉口數!$A$4:$M$499,4,FALSE)</f>
        <v>#N/A</v>
      </c>
      <c r="O2131" s="27" t="e">
        <f>VLOOKUP($B2131,外資期貨未平倉口數!$A$4:$M$499,9,FALSE)</f>
        <v>#N/A</v>
      </c>
      <c r="P2131" s="27" t="e">
        <f>VLOOKUP($B2131,外資期貨未平倉口數!$A$4:$M$499,10,FALSE)</f>
        <v>#N/A</v>
      </c>
      <c r="Q2131" s="27" t="e">
        <f>VLOOKUP($B2131,外資期貨未平倉口數!$A$4:$M$499,11,FALSE)</f>
        <v>#N/A</v>
      </c>
      <c r="R2131" s="64" t="e">
        <f>VLOOKUP($B2131,選擇權未平倉餘額!$A$4:$I$500,6,FALSE)</f>
        <v>#N/A</v>
      </c>
      <c r="S2131" s="64" t="e">
        <f>VLOOKUP($B2131,選擇權未平倉餘額!$A$4:$I$500,7,FALSE)</f>
        <v>#N/A</v>
      </c>
      <c r="T2131" s="64" t="e">
        <f>VLOOKUP($B2131,選擇權未平倉餘額!$A$4:$I$500,8,FALSE)</f>
        <v>#N/A</v>
      </c>
      <c r="U2131" s="64" t="e">
        <f>VLOOKUP($B2131,選擇權未平倉餘額!$A$4:$I$500,9,FALSE)</f>
        <v>#N/A</v>
      </c>
      <c r="V2131" s="39" t="e">
        <f>VLOOKUP($B2131,臺指選擇權P_C_Ratios!$A$4:$C$500,3,FALSE)</f>
        <v>#N/A</v>
      </c>
      <c r="W2131" s="41" t="e">
        <f>VLOOKUP($B2131,散戶多空比!$A$6:$L$500,12,FALSE)</f>
        <v>#N/A</v>
      </c>
      <c r="X2131" s="40" t="e">
        <f>VLOOKUP($B2131,期貨大額交易人未沖銷部位!$A$4:$O$499,4,FALSE)</f>
        <v>#N/A</v>
      </c>
      <c r="Y2131" s="40" t="e">
        <f>VLOOKUP($B2131,期貨大額交易人未沖銷部位!$A$4:$O$499,7,FALSE)</f>
        <v>#N/A</v>
      </c>
      <c r="Z2131" s="40" t="e">
        <f>VLOOKUP($B2131,期貨大額交易人未沖銷部位!$A$4:$O$499,10,FALSE)</f>
        <v>#N/A</v>
      </c>
      <c r="AA2131" s="40" t="e">
        <f>VLOOKUP($B2131,期貨大額交易人未沖銷部位!$A$4:$O$499,13,FALSE)</f>
        <v>#N/A</v>
      </c>
      <c r="AB2131" s="40" t="e">
        <f>VLOOKUP($B2131,期貨大額交易人未沖銷部位!$A$4:$O$499,14,FALSE)</f>
        <v>#N/A</v>
      </c>
      <c r="AC2131" s="40" t="e">
        <f>VLOOKUP($B2131,期貨大額交易人未沖銷部位!$A$4:$O$499,15,FALSE)</f>
        <v>#N/A</v>
      </c>
      <c r="AD2131" s="33" t="e">
        <f>VLOOKUP($B2131,三大美股走勢!$A$4:$J$495,4,FALSE)</f>
        <v>#N/A</v>
      </c>
      <c r="AE2131" s="33" t="e">
        <f>VLOOKUP($B2131,三大美股走勢!$A$4:$J$495,7,FALSE)</f>
        <v>#N/A</v>
      </c>
      <c r="AF2131" s="33" t="e">
        <f>VLOOKUP($B2131,三大美股走勢!$A$4:$J$495,10,FALSE)</f>
        <v>#N/A</v>
      </c>
    </row>
    <row r="2132" spans="2:32">
      <c r="B2132" s="32">
        <v>44911</v>
      </c>
      <c r="C2132" s="33" t="e">
        <f>VLOOKUP($B2132,大盤與近月台指!$A$4:$I$499,2,FALSE)</f>
        <v>#N/A</v>
      </c>
      <c r="D2132" s="34" t="e">
        <f>VLOOKUP($B2132,大盤與近月台指!$A$4:$I$499,3,FALSE)</f>
        <v>#N/A</v>
      </c>
      <c r="E2132" s="35" t="e">
        <f>VLOOKUP($B2132,大盤與近月台指!$A$4:$I$499,4,FALSE)</f>
        <v>#N/A</v>
      </c>
      <c r="F2132" s="33" t="e">
        <f>VLOOKUP($B2132,大盤與近月台指!$A$4:$I$499,5,FALSE)</f>
        <v>#N/A</v>
      </c>
      <c r="G2132" s="49" t="e">
        <f>VLOOKUP($B2132,三大法人買賣超!$A$4:$I$500,3,FALSE)</f>
        <v>#N/A</v>
      </c>
      <c r="H2132" s="34" t="e">
        <f>VLOOKUP($B2132,三大法人買賣超!$A$4:$I$500,5,FALSE)</f>
        <v>#N/A</v>
      </c>
      <c r="I2132" s="27" t="e">
        <f>VLOOKUP($B2132,三大法人買賣超!$A$4:$I$500,7,FALSE)</f>
        <v>#N/A</v>
      </c>
      <c r="J2132" s="27" t="e">
        <f>VLOOKUP($B2132,三大法人買賣超!$A$4:$I$500,9,FALSE)</f>
        <v>#N/A</v>
      </c>
      <c r="K2132" s="37">
        <f>新台幣匯率美元指數!B2133</f>
        <v>0</v>
      </c>
      <c r="L2132" s="38">
        <f>新台幣匯率美元指數!C2133</f>
        <v>0</v>
      </c>
      <c r="M2132" s="39">
        <f>新台幣匯率美元指數!D2133</f>
        <v>0</v>
      </c>
      <c r="N2132" s="27" t="e">
        <f>VLOOKUP($B2132,外資期貨未平倉口數!$A$4:$M$499,4,FALSE)</f>
        <v>#N/A</v>
      </c>
      <c r="O2132" s="27" t="e">
        <f>VLOOKUP($B2132,外資期貨未平倉口數!$A$4:$M$499,9,FALSE)</f>
        <v>#N/A</v>
      </c>
      <c r="P2132" s="27" t="e">
        <f>VLOOKUP($B2132,外資期貨未平倉口數!$A$4:$M$499,10,FALSE)</f>
        <v>#N/A</v>
      </c>
      <c r="Q2132" s="27" t="e">
        <f>VLOOKUP($B2132,外資期貨未平倉口數!$A$4:$M$499,11,FALSE)</f>
        <v>#N/A</v>
      </c>
      <c r="R2132" s="64" t="e">
        <f>VLOOKUP($B2132,選擇權未平倉餘額!$A$4:$I$500,6,FALSE)</f>
        <v>#N/A</v>
      </c>
      <c r="S2132" s="64" t="e">
        <f>VLOOKUP($B2132,選擇權未平倉餘額!$A$4:$I$500,7,FALSE)</f>
        <v>#N/A</v>
      </c>
      <c r="T2132" s="64" t="e">
        <f>VLOOKUP($B2132,選擇權未平倉餘額!$A$4:$I$500,8,FALSE)</f>
        <v>#N/A</v>
      </c>
      <c r="U2132" s="64" t="e">
        <f>VLOOKUP($B2132,選擇權未平倉餘額!$A$4:$I$500,9,FALSE)</f>
        <v>#N/A</v>
      </c>
      <c r="V2132" s="39" t="e">
        <f>VLOOKUP($B2132,臺指選擇權P_C_Ratios!$A$4:$C$500,3,FALSE)</f>
        <v>#N/A</v>
      </c>
      <c r="W2132" s="41" t="e">
        <f>VLOOKUP($B2132,散戶多空比!$A$6:$L$500,12,FALSE)</f>
        <v>#N/A</v>
      </c>
      <c r="X2132" s="40" t="e">
        <f>VLOOKUP($B2132,期貨大額交易人未沖銷部位!$A$4:$O$499,4,FALSE)</f>
        <v>#N/A</v>
      </c>
      <c r="Y2132" s="40" t="e">
        <f>VLOOKUP($B2132,期貨大額交易人未沖銷部位!$A$4:$O$499,7,FALSE)</f>
        <v>#N/A</v>
      </c>
      <c r="Z2132" s="40" t="e">
        <f>VLOOKUP($B2132,期貨大額交易人未沖銷部位!$A$4:$O$499,10,FALSE)</f>
        <v>#N/A</v>
      </c>
      <c r="AA2132" s="40" t="e">
        <f>VLOOKUP($B2132,期貨大額交易人未沖銷部位!$A$4:$O$499,13,FALSE)</f>
        <v>#N/A</v>
      </c>
      <c r="AB2132" s="40" t="e">
        <f>VLOOKUP($B2132,期貨大額交易人未沖銷部位!$A$4:$O$499,14,FALSE)</f>
        <v>#N/A</v>
      </c>
      <c r="AC2132" s="40" t="e">
        <f>VLOOKUP($B2132,期貨大額交易人未沖銷部位!$A$4:$O$499,15,FALSE)</f>
        <v>#N/A</v>
      </c>
      <c r="AD2132" s="33" t="e">
        <f>VLOOKUP($B2132,三大美股走勢!$A$4:$J$495,4,FALSE)</f>
        <v>#N/A</v>
      </c>
      <c r="AE2132" s="33" t="e">
        <f>VLOOKUP($B2132,三大美股走勢!$A$4:$J$495,7,FALSE)</f>
        <v>#N/A</v>
      </c>
      <c r="AF2132" s="33" t="e">
        <f>VLOOKUP($B2132,三大美股走勢!$A$4:$J$495,10,FALSE)</f>
        <v>#N/A</v>
      </c>
    </row>
    <row r="2133" spans="2:32">
      <c r="B2133" s="32">
        <v>44912</v>
      </c>
      <c r="C2133" s="33" t="e">
        <f>VLOOKUP($B2133,大盤與近月台指!$A$4:$I$499,2,FALSE)</f>
        <v>#N/A</v>
      </c>
      <c r="D2133" s="34" t="e">
        <f>VLOOKUP($B2133,大盤與近月台指!$A$4:$I$499,3,FALSE)</f>
        <v>#N/A</v>
      </c>
      <c r="E2133" s="35" t="e">
        <f>VLOOKUP($B2133,大盤與近月台指!$A$4:$I$499,4,FALSE)</f>
        <v>#N/A</v>
      </c>
      <c r="F2133" s="33" t="e">
        <f>VLOOKUP($B2133,大盤與近月台指!$A$4:$I$499,5,FALSE)</f>
        <v>#N/A</v>
      </c>
      <c r="G2133" s="49" t="e">
        <f>VLOOKUP($B2133,三大法人買賣超!$A$4:$I$500,3,FALSE)</f>
        <v>#N/A</v>
      </c>
      <c r="H2133" s="34" t="e">
        <f>VLOOKUP($B2133,三大法人買賣超!$A$4:$I$500,5,FALSE)</f>
        <v>#N/A</v>
      </c>
      <c r="I2133" s="27" t="e">
        <f>VLOOKUP($B2133,三大法人買賣超!$A$4:$I$500,7,FALSE)</f>
        <v>#N/A</v>
      </c>
      <c r="J2133" s="27" t="e">
        <f>VLOOKUP($B2133,三大法人買賣超!$A$4:$I$500,9,FALSE)</f>
        <v>#N/A</v>
      </c>
      <c r="K2133" s="37">
        <f>新台幣匯率美元指數!B2134</f>
        <v>0</v>
      </c>
      <c r="L2133" s="38">
        <f>新台幣匯率美元指數!C2134</f>
        <v>0</v>
      </c>
      <c r="M2133" s="39">
        <f>新台幣匯率美元指數!D2134</f>
        <v>0</v>
      </c>
      <c r="N2133" s="27" t="e">
        <f>VLOOKUP($B2133,外資期貨未平倉口數!$A$4:$M$499,4,FALSE)</f>
        <v>#N/A</v>
      </c>
      <c r="O2133" s="27" t="e">
        <f>VLOOKUP($B2133,外資期貨未平倉口數!$A$4:$M$499,9,FALSE)</f>
        <v>#N/A</v>
      </c>
      <c r="P2133" s="27" t="e">
        <f>VLOOKUP($B2133,外資期貨未平倉口數!$A$4:$M$499,10,FALSE)</f>
        <v>#N/A</v>
      </c>
      <c r="Q2133" s="27" t="e">
        <f>VLOOKUP($B2133,外資期貨未平倉口數!$A$4:$M$499,11,FALSE)</f>
        <v>#N/A</v>
      </c>
      <c r="R2133" s="64" t="e">
        <f>VLOOKUP($B2133,選擇權未平倉餘額!$A$4:$I$500,6,FALSE)</f>
        <v>#N/A</v>
      </c>
      <c r="S2133" s="64" t="e">
        <f>VLOOKUP($B2133,選擇權未平倉餘額!$A$4:$I$500,7,FALSE)</f>
        <v>#N/A</v>
      </c>
      <c r="T2133" s="64" t="e">
        <f>VLOOKUP($B2133,選擇權未平倉餘額!$A$4:$I$500,8,FALSE)</f>
        <v>#N/A</v>
      </c>
      <c r="U2133" s="64" t="e">
        <f>VLOOKUP($B2133,選擇權未平倉餘額!$A$4:$I$500,9,FALSE)</f>
        <v>#N/A</v>
      </c>
      <c r="V2133" s="39" t="e">
        <f>VLOOKUP($B2133,臺指選擇權P_C_Ratios!$A$4:$C$500,3,FALSE)</f>
        <v>#N/A</v>
      </c>
      <c r="W2133" s="41" t="e">
        <f>VLOOKUP($B2133,散戶多空比!$A$6:$L$500,12,FALSE)</f>
        <v>#N/A</v>
      </c>
      <c r="X2133" s="40" t="e">
        <f>VLOOKUP($B2133,期貨大額交易人未沖銷部位!$A$4:$O$499,4,FALSE)</f>
        <v>#N/A</v>
      </c>
      <c r="Y2133" s="40" t="e">
        <f>VLOOKUP($B2133,期貨大額交易人未沖銷部位!$A$4:$O$499,7,FALSE)</f>
        <v>#N/A</v>
      </c>
      <c r="Z2133" s="40" t="e">
        <f>VLOOKUP($B2133,期貨大額交易人未沖銷部位!$A$4:$O$499,10,FALSE)</f>
        <v>#N/A</v>
      </c>
      <c r="AA2133" s="40" t="e">
        <f>VLOOKUP($B2133,期貨大額交易人未沖銷部位!$A$4:$O$499,13,FALSE)</f>
        <v>#N/A</v>
      </c>
      <c r="AB2133" s="40" t="e">
        <f>VLOOKUP($B2133,期貨大額交易人未沖銷部位!$A$4:$O$499,14,FALSE)</f>
        <v>#N/A</v>
      </c>
      <c r="AC2133" s="40" t="e">
        <f>VLOOKUP($B2133,期貨大額交易人未沖銷部位!$A$4:$O$499,15,FALSE)</f>
        <v>#N/A</v>
      </c>
      <c r="AD2133" s="33" t="e">
        <f>VLOOKUP($B2133,三大美股走勢!$A$4:$J$495,4,FALSE)</f>
        <v>#N/A</v>
      </c>
      <c r="AE2133" s="33" t="e">
        <f>VLOOKUP($B2133,三大美股走勢!$A$4:$J$495,7,FALSE)</f>
        <v>#N/A</v>
      </c>
      <c r="AF2133" s="33" t="e">
        <f>VLOOKUP($B2133,三大美股走勢!$A$4:$J$495,10,FALSE)</f>
        <v>#N/A</v>
      </c>
    </row>
    <row r="2134" spans="2:32">
      <c r="B2134" s="32">
        <v>44913</v>
      </c>
      <c r="C2134" s="33" t="e">
        <f>VLOOKUP($B2134,大盤與近月台指!$A$4:$I$499,2,FALSE)</f>
        <v>#N/A</v>
      </c>
      <c r="D2134" s="34" t="e">
        <f>VLOOKUP($B2134,大盤與近月台指!$A$4:$I$499,3,FALSE)</f>
        <v>#N/A</v>
      </c>
      <c r="E2134" s="35" t="e">
        <f>VLOOKUP($B2134,大盤與近月台指!$A$4:$I$499,4,FALSE)</f>
        <v>#N/A</v>
      </c>
      <c r="F2134" s="33" t="e">
        <f>VLOOKUP($B2134,大盤與近月台指!$A$4:$I$499,5,FALSE)</f>
        <v>#N/A</v>
      </c>
      <c r="G2134" s="49" t="e">
        <f>VLOOKUP($B2134,三大法人買賣超!$A$4:$I$500,3,FALSE)</f>
        <v>#N/A</v>
      </c>
      <c r="H2134" s="34" t="e">
        <f>VLOOKUP($B2134,三大法人買賣超!$A$4:$I$500,5,FALSE)</f>
        <v>#N/A</v>
      </c>
      <c r="I2134" s="27" t="e">
        <f>VLOOKUP($B2134,三大法人買賣超!$A$4:$I$500,7,FALSE)</f>
        <v>#N/A</v>
      </c>
      <c r="J2134" s="27" t="e">
        <f>VLOOKUP($B2134,三大法人買賣超!$A$4:$I$500,9,FALSE)</f>
        <v>#N/A</v>
      </c>
      <c r="K2134" s="37">
        <f>新台幣匯率美元指數!B2135</f>
        <v>0</v>
      </c>
      <c r="L2134" s="38">
        <f>新台幣匯率美元指數!C2135</f>
        <v>0</v>
      </c>
      <c r="M2134" s="39">
        <f>新台幣匯率美元指數!D2135</f>
        <v>0</v>
      </c>
      <c r="N2134" s="27" t="e">
        <f>VLOOKUP($B2134,外資期貨未平倉口數!$A$4:$M$499,4,FALSE)</f>
        <v>#N/A</v>
      </c>
      <c r="O2134" s="27" t="e">
        <f>VLOOKUP($B2134,外資期貨未平倉口數!$A$4:$M$499,9,FALSE)</f>
        <v>#N/A</v>
      </c>
      <c r="P2134" s="27" t="e">
        <f>VLOOKUP($B2134,外資期貨未平倉口數!$A$4:$M$499,10,FALSE)</f>
        <v>#N/A</v>
      </c>
      <c r="Q2134" s="27" t="e">
        <f>VLOOKUP($B2134,外資期貨未平倉口數!$A$4:$M$499,11,FALSE)</f>
        <v>#N/A</v>
      </c>
      <c r="R2134" s="64" t="e">
        <f>VLOOKUP($B2134,選擇權未平倉餘額!$A$4:$I$500,6,FALSE)</f>
        <v>#N/A</v>
      </c>
      <c r="S2134" s="64" t="e">
        <f>VLOOKUP($B2134,選擇權未平倉餘額!$A$4:$I$500,7,FALSE)</f>
        <v>#N/A</v>
      </c>
      <c r="T2134" s="64" t="e">
        <f>VLOOKUP($B2134,選擇權未平倉餘額!$A$4:$I$500,8,FALSE)</f>
        <v>#N/A</v>
      </c>
      <c r="U2134" s="64" t="e">
        <f>VLOOKUP($B2134,選擇權未平倉餘額!$A$4:$I$500,9,FALSE)</f>
        <v>#N/A</v>
      </c>
      <c r="V2134" s="39" t="e">
        <f>VLOOKUP($B2134,臺指選擇權P_C_Ratios!$A$4:$C$500,3,FALSE)</f>
        <v>#N/A</v>
      </c>
      <c r="W2134" s="41" t="e">
        <f>VLOOKUP($B2134,散戶多空比!$A$6:$L$500,12,FALSE)</f>
        <v>#N/A</v>
      </c>
      <c r="X2134" s="40" t="e">
        <f>VLOOKUP($B2134,期貨大額交易人未沖銷部位!$A$4:$O$499,4,FALSE)</f>
        <v>#N/A</v>
      </c>
      <c r="Y2134" s="40" t="e">
        <f>VLOOKUP($B2134,期貨大額交易人未沖銷部位!$A$4:$O$499,7,FALSE)</f>
        <v>#N/A</v>
      </c>
      <c r="Z2134" s="40" t="e">
        <f>VLOOKUP($B2134,期貨大額交易人未沖銷部位!$A$4:$O$499,10,FALSE)</f>
        <v>#N/A</v>
      </c>
      <c r="AA2134" s="40" t="e">
        <f>VLOOKUP($B2134,期貨大額交易人未沖銷部位!$A$4:$O$499,13,FALSE)</f>
        <v>#N/A</v>
      </c>
      <c r="AB2134" s="40" t="e">
        <f>VLOOKUP($B2134,期貨大額交易人未沖銷部位!$A$4:$O$499,14,FALSE)</f>
        <v>#N/A</v>
      </c>
      <c r="AC2134" s="40" t="e">
        <f>VLOOKUP($B2134,期貨大額交易人未沖銷部位!$A$4:$O$499,15,FALSE)</f>
        <v>#N/A</v>
      </c>
      <c r="AD2134" s="33" t="e">
        <f>VLOOKUP($B2134,三大美股走勢!$A$4:$J$495,4,FALSE)</f>
        <v>#N/A</v>
      </c>
      <c r="AE2134" s="33" t="e">
        <f>VLOOKUP($B2134,三大美股走勢!$A$4:$J$495,7,FALSE)</f>
        <v>#N/A</v>
      </c>
      <c r="AF2134" s="33" t="e">
        <f>VLOOKUP($B2134,三大美股走勢!$A$4:$J$495,10,FALSE)</f>
        <v>#N/A</v>
      </c>
    </row>
    <row r="2135" spans="2:32">
      <c r="B2135" s="32">
        <v>44914</v>
      </c>
      <c r="C2135" s="33" t="e">
        <f>VLOOKUP($B2135,大盤與近月台指!$A$4:$I$499,2,FALSE)</f>
        <v>#N/A</v>
      </c>
      <c r="D2135" s="34" t="e">
        <f>VLOOKUP($B2135,大盤與近月台指!$A$4:$I$499,3,FALSE)</f>
        <v>#N/A</v>
      </c>
      <c r="E2135" s="35" t="e">
        <f>VLOOKUP($B2135,大盤與近月台指!$A$4:$I$499,4,FALSE)</f>
        <v>#N/A</v>
      </c>
      <c r="F2135" s="33" t="e">
        <f>VLOOKUP($B2135,大盤與近月台指!$A$4:$I$499,5,FALSE)</f>
        <v>#N/A</v>
      </c>
      <c r="G2135" s="49" t="e">
        <f>VLOOKUP($B2135,三大法人買賣超!$A$4:$I$500,3,FALSE)</f>
        <v>#N/A</v>
      </c>
      <c r="H2135" s="34" t="e">
        <f>VLOOKUP($B2135,三大法人買賣超!$A$4:$I$500,5,FALSE)</f>
        <v>#N/A</v>
      </c>
      <c r="I2135" s="27" t="e">
        <f>VLOOKUP($B2135,三大法人買賣超!$A$4:$I$500,7,FALSE)</f>
        <v>#N/A</v>
      </c>
      <c r="J2135" s="27" t="e">
        <f>VLOOKUP($B2135,三大法人買賣超!$A$4:$I$500,9,FALSE)</f>
        <v>#N/A</v>
      </c>
      <c r="K2135" s="37">
        <f>新台幣匯率美元指數!B2136</f>
        <v>0</v>
      </c>
      <c r="L2135" s="38">
        <f>新台幣匯率美元指數!C2136</f>
        <v>0</v>
      </c>
      <c r="M2135" s="39">
        <f>新台幣匯率美元指數!D2136</f>
        <v>0</v>
      </c>
      <c r="N2135" s="27" t="e">
        <f>VLOOKUP($B2135,外資期貨未平倉口數!$A$4:$M$499,4,FALSE)</f>
        <v>#N/A</v>
      </c>
      <c r="O2135" s="27" t="e">
        <f>VLOOKUP($B2135,外資期貨未平倉口數!$A$4:$M$499,9,FALSE)</f>
        <v>#N/A</v>
      </c>
      <c r="P2135" s="27" t="e">
        <f>VLOOKUP($B2135,外資期貨未平倉口數!$A$4:$M$499,10,FALSE)</f>
        <v>#N/A</v>
      </c>
      <c r="Q2135" s="27" t="e">
        <f>VLOOKUP($B2135,外資期貨未平倉口數!$A$4:$M$499,11,FALSE)</f>
        <v>#N/A</v>
      </c>
      <c r="R2135" s="64" t="e">
        <f>VLOOKUP($B2135,選擇權未平倉餘額!$A$4:$I$500,6,FALSE)</f>
        <v>#N/A</v>
      </c>
      <c r="S2135" s="64" t="e">
        <f>VLOOKUP($B2135,選擇權未平倉餘額!$A$4:$I$500,7,FALSE)</f>
        <v>#N/A</v>
      </c>
      <c r="T2135" s="64" t="e">
        <f>VLOOKUP($B2135,選擇權未平倉餘額!$A$4:$I$500,8,FALSE)</f>
        <v>#N/A</v>
      </c>
      <c r="U2135" s="64" t="e">
        <f>VLOOKUP($B2135,選擇權未平倉餘額!$A$4:$I$500,9,FALSE)</f>
        <v>#N/A</v>
      </c>
      <c r="V2135" s="39" t="e">
        <f>VLOOKUP($B2135,臺指選擇權P_C_Ratios!$A$4:$C$500,3,FALSE)</f>
        <v>#N/A</v>
      </c>
      <c r="W2135" s="41" t="e">
        <f>VLOOKUP($B2135,散戶多空比!$A$6:$L$500,12,FALSE)</f>
        <v>#N/A</v>
      </c>
      <c r="X2135" s="40" t="e">
        <f>VLOOKUP($B2135,期貨大額交易人未沖銷部位!$A$4:$O$499,4,FALSE)</f>
        <v>#N/A</v>
      </c>
      <c r="Y2135" s="40" t="e">
        <f>VLOOKUP($B2135,期貨大額交易人未沖銷部位!$A$4:$O$499,7,FALSE)</f>
        <v>#N/A</v>
      </c>
      <c r="Z2135" s="40" t="e">
        <f>VLOOKUP($B2135,期貨大額交易人未沖銷部位!$A$4:$O$499,10,FALSE)</f>
        <v>#N/A</v>
      </c>
      <c r="AA2135" s="40" t="e">
        <f>VLOOKUP($B2135,期貨大額交易人未沖銷部位!$A$4:$O$499,13,FALSE)</f>
        <v>#N/A</v>
      </c>
      <c r="AB2135" s="40" t="e">
        <f>VLOOKUP($B2135,期貨大額交易人未沖銷部位!$A$4:$O$499,14,FALSE)</f>
        <v>#N/A</v>
      </c>
      <c r="AC2135" s="40" t="e">
        <f>VLOOKUP($B2135,期貨大額交易人未沖銷部位!$A$4:$O$499,15,FALSE)</f>
        <v>#N/A</v>
      </c>
      <c r="AD2135" s="33" t="e">
        <f>VLOOKUP($B2135,三大美股走勢!$A$4:$J$495,4,FALSE)</f>
        <v>#N/A</v>
      </c>
      <c r="AE2135" s="33" t="e">
        <f>VLOOKUP($B2135,三大美股走勢!$A$4:$J$495,7,FALSE)</f>
        <v>#N/A</v>
      </c>
      <c r="AF2135" s="33" t="e">
        <f>VLOOKUP($B2135,三大美股走勢!$A$4:$J$495,10,FALSE)</f>
        <v>#N/A</v>
      </c>
    </row>
    <row r="2136" spans="2:32">
      <c r="B2136" s="32">
        <v>44915</v>
      </c>
      <c r="C2136" s="33" t="e">
        <f>VLOOKUP($B2136,大盤與近月台指!$A$4:$I$499,2,FALSE)</f>
        <v>#N/A</v>
      </c>
      <c r="D2136" s="34" t="e">
        <f>VLOOKUP($B2136,大盤與近月台指!$A$4:$I$499,3,FALSE)</f>
        <v>#N/A</v>
      </c>
      <c r="E2136" s="35" t="e">
        <f>VLOOKUP($B2136,大盤與近月台指!$A$4:$I$499,4,FALSE)</f>
        <v>#N/A</v>
      </c>
      <c r="F2136" s="33" t="e">
        <f>VLOOKUP($B2136,大盤與近月台指!$A$4:$I$499,5,FALSE)</f>
        <v>#N/A</v>
      </c>
      <c r="G2136" s="49" t="e">
        <f>VLOOKUP($B2136,三大法人買賣超!$A$4:$I$500,3,FALSE)</f>
        <v>#N/A</v>
      </c>
      <c r="H2136" s="34" t="e">
        <f>VLOOKUP($B2136,三大法人買賣超!$A$4:$I$500,5,FALSE)</f>
        <v>#N/A</v>
      </c>
      <c r="I2136" s="27" t="e">
        <f>VLOOKUP($B2136,三大法人買賣超!$A$4:$I$500,7,FALSE)</f>
        <v>#N/A</v>
      </c>
      <c r="J2136" s="27" t="e">
        <f>VLOOKUP($B2136,三大法人買賣超!$A$4:$I$500,9,FALSE)</f>
        <v>#N/A</v>
      </c>
      <c r="K2136" s="37">
        <f>新台幣匯率美元指數!B2137</f>
        <v>0</v>
      </c>
      <c r="L2136" s="38">
        <f>新台幣匯率美元指數!C2137</f>
        <v>0</v>
      </c>
      <c r="M2136" s="39">
        <f>新台幣匯率美元指數!D2137</f>
        <v>0</v>
      </c>
      <c r="N2136" s="27" t="e">
        <f>VLOOKUP($B2136,外資期貨未平倉口數!$A$4:$M$499,4,FALSE)</f>
        <v>#N/A</v>
      </c>
      <c r="O2136" s="27" t="e">
        <f>VLOOKUP($B2136,外資期貨未平倉口數!$A$4:$M$499,9,FALSE)</f>
        <v>#N/A</v>
      </c>
      <c r="P2136" s="27" t="e">
        <f>VLOOKUP($B2136,外資期貨未平倉口數!$A$4:$M$499,10,FALSE)</f>
        <v>#N/A</v>
      </c>
      <c r="Q2136" s="27" t="e">
        <f>VLOOKUP($B2136,外資期貨未平倉口數!$A$4:$M$499,11,FALSE)</f>
        <v>#N/A</v>
      </c>
      <c r="R2136" s="64" t="e">
        <f>VLOOKUP($B2136,選擇權未平倉餘額!$A$4:$I$500,6,FALSE)</f>
        <v>#N/A</v>
      </c>
      <c r="S2136" s="64" t="e">
        <f>VLOOKUP($B2136,選擇權未平倉餘額!$A$4:$I$500,7,FALSE)</f>
        <v>#N/A</v>
      </c>
      <c r="T2136" s="64" t="e">
        <f>VLOOKUP($B2136,選擇權未平倉餘額!$A$4:$I$500,8,FALSE)</f>
        <v>#N/A</v>
      </c>
      <c r="U2136" s="64" t="e">
        <f>VLOOKUP($B2136,選擇權未平倉餘額!$A$4:$I$500,9,FALSE)</f>
        <v>#N/A</v>
      </c>
      <c r="V2136" s="39" t="e">
        <f>VLOOKUP($B2136,臺指選擇權P_C_Ratios!$A$4:$C$500,3,FALSE)</f>
        <v>#N/A</v>
      </c>
      <c r="W2136" s="41" t="e">
        <f>VLOOKUP($B2136,散戶多空比!$A$6:$L$500,12,FALSE)</f>
        <v>#N/A</v>
      </c>
      <c r="X2136" s="40" t="e">
        <f>VLOOKUP($B2136,期貨大額交易人未沖銷部位!$A$4:$O$499,4,FALSE)</f>
        <v>#N/A</v>
      </c>
      <c r="Y2136" s="40" t="e">
        <f>VLOOKUP($B2136,期貨大額交易人未沖銷部位!$A$4:$O$499,7,FALSE)</f>
        <v>#N/A</v>
      </c>
      <c r="Z2136" s="40" t="e">
        <f>VLOOKUP($B2136,期貨大額交易人未沖銷部位!$A$4:$O$499,10,FALSE)</f>
        <v>#N/A</v>
      </c>
      <c r="AA2136" s="40" t="e">
        <f>VLOOKUP($B2136,期貨大額交易人未沖銷部位!$A$4:$O$499,13,FALSE)</f>
        <v>#N/A</v>
      </c>
      <c r="AB2136" s="40" t="e">
        <f>VLOOKUP($B2136,期貨大額交易人未沖銷部位!$A$4:$O$499,14,FALSE)</f>
        <v>#N/A</v>
      </c>
      <c r="AC2136" s="40" t="e">
        <f>VLOOKUP($B2136,期貨大額交易人未沖銷部位!$A$4:$O$499,15,FALSE)</f>
        <v>#N/A</v>
      </c>
      <c r="AD2136" s="33" t="e">
        <f>VLOOKUP($B2136,三大美股走勢!$A$4:$J$495,4,FALSE)</f>
        <v>#N/A</v>
      </c>
      <c r="AE2136" s="33" t="e">
        <f>VLOOKUP($B2136,三大美股走勢!$A$4:$J$495,7,FALSE)</f>
        <v>#N/A</v>
      </c>
      <c r="AF2136" s="33" t="e">
        <f>VLOOKUP($B2136,三大美股走勢!$A$4:$J$495,10,FALSE)</f>
        <v>#N/A</v>
      </c>
    </row>
    <row r="2137" spans="2:32">
      <c r="B2137" s="32">
        <v>44916</v>
      </c>
      <c r="C2137" s="33" t="e">
        <f>VLOOKUP($B2137,大盤與近月台指!$A$4:$I$499,2,FALSE)</f>
        <v>#N/A</v>
      </c>
      <c r="D2137" s="34" t="e">
        <f>VLOOKUP($B2137,大盤與近月台指!$A$4:$I$499,3,FALSE)</f>
        <v>#N/A</v>
      </c>
      <c r="E2137" s="35" t="e">
        <f>VLOOKUP($B2137,大盤與近月台指!$A$4:$I$499,4,FALSE)</f>
        <v>#N/A</v>
      </c>
      <c r="F2137" s="33" t="e">
        <f>VLOOKUP($B2137,大盤與近月台指!$A$4:$I$499,5,FALSE)</f>
        <v>#N/A</v>
      </c>
      <c r="G2137" s="49" t="e">
        <f>VLOOKUP($B2137,三大法人買賣超!$A$4:$I$500,3,FALSE)</f>
        <v>#N/A</v>
      </c>
      <c r="H2137" s="34" t="e">
        <f>VLOOKUP($B2137,三大法人買賣超!$A$4:$I$500,5,FALSE)</f>
        <v>#N/A</v>
      </c>
      <c r="I2137" s="27" t="e">
        <f>VLOOKUP($B2137,三大法人買賣超!$A$4:$I$500,7,FALSE)</f>
        <v>#N/A</v>
      </c>
      <c r="J2137" s="27" t="e">
        <f>VLOOKUP($B2137,三大法人買賣超!$A$4:$I$500,9,FALSE)</f>
        <v>#N/A</v>
      </c>
      <c r="K2137" s="37">
        <f>新台幣匯率美元指數!B2138</f>
        <v>0</v>
      </c>
      <c r="L2137" s="38">
        <f>新台幣匯率美元指數!C2138</f>
        <v>0</v>
      </c>
      <c r="M2137" s="39">
        <f>新台幣匯率美元指數!D2138</f>
        <v>0</v>
      </c>
      <c r="N2137" s="27" t="e">
        <f>VLOOKUP($B2137,外資期貨未平倉口數!$A$4:$M$499,4,FALSE)</f>
        <v>#N/A</v>
      </c>
      <c r="O2137" s="27" t="e">
        <f>VLOOKUP($B2137,外資期貨未平倉口數!$A$4:$M$499,9,FALSE)</f>
        <v>#N/A</v>
      </c>
      <c r="P2137" s="27" t="e">
        <f>VLOOKUP($B2137,外資期貨未平倉口數!$A$4:$M$499,10,FALSE)</f>
        <v>#N/A</v>
      </c>
      <c r="Q2137" s="27" t="e">
        <f>VLOOKUP($B2137,外資期貨未平倉口數!$A$4:$M$499,11,FALSE)</f>
        <v>#N/A</v>
      </c>
      <c r="R2137" s="64" t="e">
        <f>VLOOKUP($B2137,選擇權未平倉餘額!$A$4:$I$500,6,FALSE)</f>
        <v>#N/A</v>
      </c>
      <c r="S2137" s="64" t="e">
        <f>VLOOKUP($B2137,選擇權未平倉餘額!$A$4:$I$500,7,FALSE)</f>
        <v>#N/A</v>
      </c>
      <c r="T2137" s="64" t="e">
        <f>VLOOKUP($B2137,選擇權未平倉餘額!$A$4:$I$500,8,FALSE)</f>
        <v>#N/A</v>
      </c>
      <c r="U2137" s="64" t="e">
        <f>VLOOKUP($B2137,選擇權未平倉餘額!$A$4:$I$500,9,FALSE)</f>
        <v>#N/A</v>
      </c>
      <c r="V2137" s="39" t="e">
        <f>VLOOKUP($B2137,臺指選擇權P_C_Ratios!$A$4:$C$500,3,FALSE)</f>
        <v>#N/A</v>
      </c>
      <c r="W2137" s="41" t="e">
        <f>VLOOKUP($B2137,散戶多空比!$A$6:$L$500,12,FALSE)</f>
        <v>#N/A</v>
      </c>
      <c r="X2137" s="40" t="e">
        <f>VLOOKUP($B2137,期貨大額交易人未沖銷部位!$A$4:$O$499,4,FALSE)</f>
        <v>#N/A</v>
      </c>
      <c r="Y2137" s="40" t="e">
        <f>VLOOKUP($B2137,期貨大額交易人未沖銷部位!$A$4:$O$499,7,FALSE)</f>
        <v>#N/A</v>
      </c>
      <c r="Z2137" s="40" t="e">
        <f>VLOOKUP($B2137,期貨大額交易人未沖銷部位!$A$4:$O$499,10,FALSE)</f>
        <v>#N/A</v>
      </c>
      <c r="AA2137" s="40" t="e">
        <f>VLOOKUP($B2137,期貨大額交易人未沖銷部位!$A$4:$O$499,13,FALSE)</f>
        <v>#N/A</v>
      </c>
      <c r="AB2137" s="40" t="e">
        <f>VLOOKUP($B2137,期貨大額交易人未沖銷部位!$A$4:$O$499,14,FALSE)</f>
        <v>#N/A</v>
      </c>
      <c r="AC2137" s="40" t="e">
        <f>VLOOKUP($B2137,期貨大額交易人未沖銷部位!$A$4:$O$499,15,FALSE)</f>
        <v>#N/A</v>
      </c>
      <c r="AD2137" s="33" t="e">
        <f>VLOOKUP($B2137,三大美股走勢!$A$4:$J$495,4,FALSE)</f>
        <v>#N/A</v>
      </c>
      <c r="AE2137" s="33" t="e">
        <f>VLOOKUP($B2137,三大美股走勢!$A$4:$J$495,7,FALSE)</f>
        <v>#N/A</v>
      </c>
      <c r="AF2137" s="33" t="e">
        <f>VLOOKUP($B2137,三大美股走勢!$A$4:$J$495,10,FALSE)</f>
        <v>#N/A</v>
      </c>
    </row>
    <row r="2138" spans="2:32">
      <c r="B2138" s="32">
        <v>44917</v>
      </c>
      <c r="C2138" s="33" t="e">
        <f>VLOOKUP($B2138,大盤與近月台指!$A$4:$I$499,2,FALSE)</f>
        <v>#N/A</v>
      </c>
      <c r="D2138" s="34" t="e">
        <f>VLOOKUP($B2138,大盤與近月台指!$A$4:$I$499,3,FALSE)</f>
        <v>#N/A</v>
      </c>
      <c r="E2138" s="35" t="e">
        <f>VLOOKUP($B2138,大盤與近月台指!$A$4:$I$499,4,FALSE)</f>
        <v>#N/A</v>
      </c>
      <c r="F2138" s="33" t="e">
        <f>VLOOKUP($B2138,大盤與近月台指!$A$4:$I$499,5,FALSE)</f>
        <v>#N/A</v>
      </c>
      <c r="G2138" s="49" t="e">
        <f>VLOOKUP($B2138,三大法人買賣超!$A$4:$I$500,3,FALSE)</f>
        <v>#N/A</v>
      </c>
      <c r="H2138" s="34" t="e">
        <f>VLOOKUP($B2138,三大法人買賣超!$A$4:$I$500,5,FALSE)</f>
        <v>#N/A</v>
      </c>
      <c r="I2138" s="27" t="e">
        <f>VLOOKUP($B2138,三大法人買賣超!$A$4:$I$500,7,FALSE)</f>
        <v>#N/A</v>
      </c>
      <c r="J2138" s="27" t="e">
        <f>VLOOKUP($B2138,三大法人買賣超!$A$4:$I$500,9,FALSE)</f>
        <v>#N/A</v>
      </c>
      <c r="K2138" s="37">
        <f>新台幣匯率美元指數!B2139</f>
        <v>0</v>
      </c>
      <c r="L2138" s="38">
        <f>新台幣匯率美元指數!C2139</f>
        <v>0</v>
      </c>
      <c r="M2138" s="39">
        <f>新台幣匯率美元指數!D2139</f>
        <v>0</v>
      </c>
      <c r="N2138" s="27" t="e">
        <f>VLOOKUP($B2138,外資期貨未平倉口數!$A$4:$M$499,4,FALSE)</f>
        <v>#N/A</v>
      </c>
      <c r="O2138" s="27" t="e">
        <f>VLOOKUP($B2138,外資期貨未平倉口數!$A$4:$M$499,9,FALSE)</f>
        <v>#N/A</v>
      </c>
      <c r="P2138" s="27" t="e">
        <f>VLOOKUP($B2138,外資期貨未平倉口數!$A$4:$M$499,10,FALSE)</f>
        <v>#N/A</v>
      </c>
      <c r="Q2138" s="27" t="e">
        <f>VLOOKUP($B2138,外資期貨未平倉口數!$A$4:$M$499,11,FALSE)</f>
        <v>#N/A</v>
      </c>
      <c r="R2138" s="64" t="e">
        <f>VLOOKUP($B2138,選擇權未平倉餘額!$A$4:$I$500,6,FALSE)</f>
        <v>#N/A</v>
      </c>
      <c r="S2138" s="64" t="e">
        <f>VLOOKUP($B2138,選擇權未平倉餘額!$A$4:$I$500,7,FALSE)</f>
        <v>#N/A</v>
      </c>
      <c r="T2138" s="64" t="e">
        <f>VLOOKUP($B2138,選擇權未平倉餘額!$A$4:$I$500,8,FALSE)</f>
        <v>#N/A</v>
      </c>
      <c r="U2138" s="64" t="e">
        <f>VLOOKUP($B2138,選擇權未平倉餘額!$A$4:$I$500,9,FALSE)</f>
        <v>#N/A</v>
      </c>
      <c r="V2138" s="39" t="e">
        <f>VLOOKUP($B2138,臺指選擇權P_C_Ratios!$A$4:$C$500,3,FALSE)</f>
        <v>#N/A</v>
      </c>
      <c r="W2138" s="41" t="e">
        <f>VLOOKUP($B2138,散戶多空比!$A$6:$L$500,12,FALSE)</f>
        <v>#N/A</v>
      </c>
      <c r="X2138" s="40" t="e">
        <f>VLOOKUP($B2138,期貨大額交易人未沖銷部位!$A$4:$O$499,4,FALSE)</f>
        <v>#N/A</v>
      </c>
      <c r="Y2138" s="40" t="e">
        <f>VLOOKUP($B2138,期貨大額交易人未沖銷部位!$A$4:$O$499,7,FALSE)</f>
        <v>#N/A</v>
      </c>
      <c r="Z2138" s="40" t="e">
        <f>VLOOKUP($B2138,期貨大額交易人未沖銷部位!$A$4:$O$499,10,FALSE)</f>
        <v>#N/A</v>
      </c>
      <c r="AA2138" s="40" t="e">
        <f>VLOOKUP($B2138,期貨大額交易人未沖銷部位!$A$4:$O$499,13,FALSE)</f>
        <v>#N/A</v>
      </c>
      <c r="AB2138" s="40" t="e">
        <f>VLOOKUP($B2138,期貨大額交易人未沖銷部位!$A$4:$O$499,14,FALSE)</f>
        <v>#N/A</v>
      </c>
      <c r="AC2138" s="40" t="e">
        <f>VLOOKUP($B2138,期貨大額交易人未沖銷部位!$A$4:$O$499,15,FALSE)</f>
        <v>#N/A</v>
      </c>
      <c r="AD2138" s="33" t="e">
        <f>VLOOKUP($B2138,三大美股走勢!$A$4:$J$495,4,FALSE)</f>
        <v>#N/A</v>
      </c>
      <c r="AE2138" s="33" t="e">
        <f>VLOOKUP($B2138,三大美股走勢!$A$4:$J$495,7,FALSE)</f>
        <v>#N/A</v>
      </c>
      <c r="AF2138" s="33" t="e">
        <f>VLOOKUP($B2138,三大美股走勢!$A$4:$J$495,10,FALSE)</f>
        <v>#N/A</v>
      </c>
    </row>
    <row r="2139" spans="2:32">
      <c r="B2139" s="32">
        <v>44918</v>
      </c>
      <c r="C2139" s="33" t="e">
        <f>VLOOKUP($B2139,大盤與近月台指!$A$4:$I$499,2,FALSE)</f>
        <v>#N/A</v>
      </c>
      <c r="D2139" s="34" t="e">
        <f>VLOOKUP($B2139,大盤與近月台指!$A$4:$I$499,3,FALSE)</f>
        <v>#N/A</v>
      </c>
      <c r="E2139" s="35" t="e">
        <f>VLOOKUP($B2139,大盤與近月台指!$A$4:$I$499,4,FALSE)</f>
        <v>#N/A</v>
      </c>
      <c r="F2139" s="33" t="e">
        <f>VLOOKUP($B2139,大盤與近月台指!$A$4:$I$499,5,FALSE)</f>
        <v>#N/A</v>
      </c>
      <c r="G2139" s="49" t="e">
        <f>VLOOKUP($B2139,三大法人買賣超!$A$4:$I$500,3,FALSE)</f>
        <v>#N/A</v>
      </c>
      <c r="H2139" s="34" t="e">
        <f>VLOOKUP($B2139,三大法人買賣超!$A$4:$I$500,5,FALSE)</f>
        <v>#N/A</v>
      </c>
      <c r="I2139" s="27" t="e">
        <f>VLOOKUP($B2139,三大法人買賣超!$A$4:$I$500,7,FALSE)</f>
        <v>#N/A</v>
      </c>
      <c r="J2139" s="27" t="e">
        <f>VLOOKUP($B2139,三大法人買賣超!$A$4:$I$500,9,FALSE)</f>
        <v>#N/A</v>
      </c>
      <c r="K2139" s="37">
        <f>新台幣匯率美元指數!B2140</f>
        <v>0</v>
      </c>
      <c r="L2139" s="38">
        <f>新台幣匯率美元指數!C2140</f>
        <v>0</v>
      </c>
      <c r="M2139" s="39">
        <f>新台幣匯率美元指數!D2140</f>
        <v>0</v>
      </c>
      <c r="N2139" s="27" t="e">
        <f>VLOOKUP($B2139,外資期貨未平倉口數!$A$4:$M$499,4,FALSE)</f>
        <v>#N/A</v>
      </c>
      <c r="O2139" s="27" t="e">
        <f>VLOOKUP($B2139,外資期貨未平倉口數!$A$4:$M$499,9,FALSE)</f>
        <v>#N/A</v>
      </c>
      <c r="P2139" s="27" t="e">
        <f>VLOOKUP($B2139,外資期貨未平倉口數!$A$4:$M$499,10,FALSE)</f>
        <v>#N/A</v>
      </c>
      <c r="Q2139" s="27" t="e">
        <f>VLOOKUP($B2139,外資期貨未平倉口數!$A$4:$M$499,11,FALSE)</f>
        <v>#N/A</v>
      </c>
      <c r="R2139" s="64" t="e">
        <f>VLOOKUP($B2139,選擇權未平倉餘額!$A$4:$I$500,6,FALSE)</f>
        <v>#N/A</v>
      </c>
      <c r="S2139" s="64" t="e">
        <f>VLOOKUP($B2139,選擇權未平倉餘額!$A$4:$I$500,7,FALSE)</f>
        <v>#N/A</v>
      </c>
      <c r="T2139" s="64" t="e">
        <f>VLOOKUP($B2139,選擇權未平倉餘額!$A$4:$I$500,8,FALSE)</f>
        <v>#N/A</v>
      </c>
      <c r="U2139" s="64" t="e">
        <f>VLOOKUP($B2139,選擇權未平倉餘額!$A$4:$I$500,9,FALSE)</f>
        <v>#N/A</v>
      </c>
      <c r="V2139" s="39" t="e">
        <f>VLOOKUP($B2139,臺指選擇權P_C_Ratios!$A$4:$C$500,3,FALSE)</f>
        <v>#N/A</v>
      </c>
      <c r="W2139" s="41" t="e">
        <f>VLOOKUP($B2139,散戶多空比!$A$6:$L$500,12,FALSE)</f>
        <v>#N/A</v>
      </c>
      <c r="X2139" s="40" t="e">
        <f>VLOOKUP($B2139,期貨大額交易人未沖銷部位!$A$4:$O$499,4,FALSE)</f>
        <v>#N/A</v>
      </c>
      <c r="Y2139" s="40" t="e">
        <f>VLOOKUP($B2139,期貨大額交易人未沖銷部位!$A$4:$O$499,7,FALSE)</f>
        <v>#N/A</v>
      </c>
      <c r="Z2139" s="40" t="e">
        <f>VLOOKUP($B2139,期貨大額交易人未沖銷部位!$A$4:$O$499,10,FALSE)</f>
        <v>#N/A</v>
      </c>
      <c r="AA2139" s="40" t="e">
        <f>VLOOKUP($B2139,期貨大額交易人未沖銷部位!$A$4:$O$499,13,FALSE)</f>
        <v>#N/A</v>
      </c>
      <c r="AB2139" s="40" t="e">
        <f>VLOOKUP($B2139,期貨大額交易人未沖銷部位!$A$4:$O$499,14,FALSE)</f>
        <v>#N/A</v>
      </c>
      <c r="AC2139" s="40" t="e">
        <f>VLOOKUP($B2139,期貨大額交易人未沖銷部位!$A$4:$O$499,15,FALSE)</f>
        <v>#N/A</v>
      </c>
      <c r="AD2139" s="33" t="e">
        <f>VLOOKUP($B2139,三大美股走勢!$A$4:$J$495,4,FALSE)</f>
        <v>#N/A</v>
      </c>
      <c r="AE2139" s="33" t="e">
        <f>VLOOKUP($B2139,三大美股走勢!$A$4:$J$495,7,FALSE)</f>
        <v>#N/A</v>
      </c>
      <c r="AF2139" s="33" t="e">
        <f>VLOOKUP($B2139,三大美股走勢!$A$4:$J$495,10,FALSE)</f>
        <v>#N/A</v>
      </c>
    </row>
    <row r="2140" spans="2:32">
      <c r="B2140" s="32">
        <v>44919</v>
      </c>
      <c r="C2140" s="33" t="e">
        <f>VLOOKUP($B2140,大盤與近月台指!$A$4:$I$499,2,FALSE)</f>
        <v>#N/A</v>
      </c>
      <c r="D2140" s="34" t="e">
        <f>VLOOKUP($B2140,大盤與近月台指!$A$4:$I$499,3,FALSE)</f>
        <v>#N/A</v>
      </c>
      <c r="E2140" s="35" t="e">
        <f>VLOOKUP($B2140,大盤與近月台指!$A$4:$I$499,4,FALSE)</f>
        <v>#N/A</v>
      </c>
      <c r="F2140" s="33" t="e">
        <f>VLOOKUP($B2140,大盤與近月台指!$A$4:$I$499,5,FALSE)</f>
        <v>#N/A</v>
      </c>
      <c r="G2140" s="49" t="e">
        <f>VLOOKUP($B2140,三大法人買賣超!$A$4:$I$500,3,FALSE)</f>
        <v>#N/A</v>
      </c>
      <c r="H2140" s="34" t="e">
        <f>VLOOKUP($B2140,三大法人買賣超!$A$4:$I$500,5,FALSE)</f>
        <v>#N/A</v>
      </c>
      <c r="I2140" s="27" t="e">
        <f>VLOOKUP($B2140,三大法人買賣超!$A$4:$I$500,7,FALSE)</f>
        <v>#N/A</v>
      </c>
      <c r="J2140" s="27" t="e">
        <f>VLOOKUP($B2140,三大法人買賣超!$A$4:$I$500,9,FALSE)</f>
        <v>#N/A</v>
      </c>
      <c r="K2140" s="37">
        <f>新台幣匯率美元指數!B2141</f>
        <v>0</v>
      </c>
      <c r="L2140" s="38">
        <f>新台幣匯率美元指數!C2141</f>
        <v>0</v>
      </c>
      <c r="M2140" s="39">
        <f>新台幣匯率美元指數!D2141</f>
        <v>0</v>
      </c>
      <c r="N2140" s="27" t="e">
        <f>VLOOKUP($B2140,外資期貨未平倉口數!$A$4:$M$499,4,FALSE)</f>
        <v>#N/A</v>
      </c>
      <c r="O2140" s="27" t="e">
        <f>VLOOKUP($B2140,外資期貨未平倉口數!$A$4:$M$499,9,FALSE)</f>
        <v>#N/A</v>
      </c>
      <c r="P2140" s="27" t="e">
        <f>VLOOKUP($B2140,外資期貨未平倉口數!$A$4:$M$499,10,FALSE)</f>
        <v>#N/A</v>
      </c>
      <c r="Q2140" s="27" t="e">
        <f>VLOOKUP($B2140,外資期貨未平倉口數!$A$4:$M$499,11,FALSE)</f>
        <v>#N/A</v>
      </c>
      <c r="R2140" s="64" t="e">
        <f>VLOOKUP($B2140,選擇權未平倉餘額!$A$4:$I$500,6,FALSE)</f>
        <v>#N/A</v>
      </c>
      <c r="S2140" s="64" t="e">
        <f>VLOOKUP($B2140,選擇權未平倉餘額!$A$4:$I$500,7,FALSE)</f>
        <v>#N/A</v>
      </c>
      <c r="T2140" s="64" t="e">
        <f>VLOOKUP($B2140,選擇權未平倉餘額!$A$4:$I$500,8,FALSE)</f>
        <v>#N/A</v>
      </c>
      <c r="U2140" s="64" t="e">
        <f>VLOOKUP($B2140,選擇權未平倉餘額!$A$4:$I$500,9,FALSE)</f>
        <v>#N/A</v>
      </c>
      <c r="V2140" s="39" t="e">
        <f>VLOOKUP($B2140,臺指選擇權P_C_Ratios!$A$4:$C$500,3,FALSE)</f>
        <v>#N/A</v>
      </c>
      <c r="W2140" s="41" t="e">
        <f>VLOOKUP($B2140,散戶多空比!$A$6:$L$500,12,FALSE)</f>
        <v>#N/A</v>
      </c>
      <c r="X2140" s="40" t="e">
        <f>VLOOKUP($B2140,期貨大額交易人未沖銷部位!$A$4:$O$499,4,FALSE)</f>
        <v>#N/A</v>
      </c>
      <c r="Y2140" s="40" t="e">
        <f>VLOOKUP($B2140,期貨大額交易人未沖銷部位!$A$4:$O$499,7,FALSE)</f>
        <v>#N/A</v>
      </c>
      <c r="Z2140" s="40" t="e">
        <f>VLOOKUP($B2140,期貨大額交易人未沖銷部位!$A$4:$O$499,10,FALSE)</f>
        <v>#N/A</v>
      </c>
      <c r="AA2140" s="40" t="e">
        <f>VLOOKUP($B2140,期貨大額交易人未沖銷部位!$A$4:$O$499,13,FALSE)</f>
        <v>#N/A</v>
      </c>
      <c r="AB2140" s="40" t="e">
        <f>VLOOKUP($B2140,期貨大額交易人未沖銷部位!$A$4:$O$499,14,FALSE)</f>
        <v>#N/A</v>
      </c>
      <c r="AC2140" s="40" t="e">
        <f>VLOOKUP($B2140,期貨大額交易人未沖銷部位!$A$4:$O$499,15,FALSE)</f>
        <v>#N/A</v>
      </c>
      <c r="AD2140" s="33" t="e">
        <f>VLOOKUP($B2140,三大美股走勢!$A$4:$J$495,4,FALSE)</f>
        <v>#N/A</v>
      </c>
      <c r="AE2140" s="33" t="e">
        <f>VLOOKUP($B2140,三大美股走勢!$A$4:$J$495,7,FALSE)</f>
        <v>#N/A</v>
      </c>
      <c r="AF2140" s="33" t="e">
        <f>VLOOKUP($B2140,三大美股走勢!$A$4:$J$495,10,FALSE)</f>
        <v>#N/A</v>
      </c>
    </row>
    <row r="2141" spans="2:32">
      <c r="B2141" s="32">
        <v>44920</v>
      </c>
      <c r="C2141" s="33" t="e">
        <f>VLOOKUP($B2141,大盤與近月台指!$A$4:$I$499,2,FALSE)</f>
        <v>#N/A</v>
      </c>
      <c r="D2141" s="34" t="e">
        <f>VLOOKUP($B2141,大盤與近月台指!$A$4:$I$499,3,FALSE)</f>
        <v>#N/A</v>
      </c>
      <c r="E2141" s="35" t="e">
        <f>VLOOKUP($B2141,大盤與近月台指!$A$4:$I$499,4,FALSE)</f>
        <v>#N/A</v>
      </c>
      <c r="F2141" s="33" t="e">
        <f>VLOOKUP($B2141,大盤與近月台指!$A$4:$I$499,5,FALSE)</f>
        <v>#N/A</v>
      </c>
      <c r="G2141" s="49" t="e">
        <f>VLOOKUP($B2141,三大法人買賣超!$A$4:$I$500,3,FALSE)</f>
        <v>#N/A</v>
      </c>
      <c r="H2141" s="34" t="e">
        <f>VLOOKUP($B2141,三大法人買賣超!$A$4:$I$500,5,FALSE)</f>
        <v>#N/A</v>
      </c>
      <c r="I2141" s="27" t="e">
        <f>VLOOKUP($B2141,三大法人買賣超!$A$4:$I$500,7,FALSE)</f>
        <v>#N/A</v>
      </c>
      <c r="J2141" s="27" t="e">
        <f>VLOOKUP($B2141,三大法人買賣超!$A$4:$I$500,9,FALSE)</f>
        <v>#N/A</v>
      </c>
      <c r="K2141" s="37">
        <f>新台幣匯率美元指數!B2142</f>
        <v>0</v>
      </c>
      <c r="L2141" s="38">
        <f>新台幣匯率美元指數!C2142</f>
        <v>0</v>
      </c>
      <c r="M2141" s="39">
        <f>新台幣匯率美元指數!D2142</f>
        <v>0</v>
      </c>
      <c r="N2141" s="27" t="e">
        <f>VLOOKUP($B2141,外資期貨未平倉口數!$A$4:$M$499,4,FALSE)</f>
        <v>#N/A</v>
      </c>
      <c r="O2141" s="27" t="e">
        <f>VLOOKUP($B2141,外資期貨未平倉口數!$A$4:$M$499,9,FALSE)</f>
        <v>#N/A</v>
      </c>
      <c r="P2141" s="27" t="e">
        <f>VLOOKUP($B2141,外資期貨未平倉口數!$A$4:$M$499,10,FALSE)</f>
        <v>#N/A</v>
      </c>
      <c r="Q2141" s="27" t="e">
        <f>VLOOKUP($B2141,外資期貨未平倉口數!$A$4:$M$499,11,FALSE)</f>
        <v>#N/A</v>
      </c>
      <c r="R2141" s="64" t="e">
        <f>VLOOKUP($B2141,選擇權未平倉餘額!$A$4:$I$500,6,FALSE)</f>
        <v>#N/A</v>
      </c>
      <c r="S2141" s="64" t="e">
        <f>VLOOKUP($B2141,選擇權未平倉餘額!$A$4:$I$500,7,FALSE)</f>
        <v>#N/A</v>
      </c>
      <c r="T2141" s="64" t="e">
        <f>VLOOKUP($B2141,選擇權未平倉餘額!$A$4:$I$500,8,FALSE)</f>
        <v>#N/A</v>
      </c>
      <c r="U2141" s="64" t="e">
        <f>VLOOKUP($B2141,選擇權未平倉餘額!$A$4:$I$500,9,FALSE)</f>
        <v>#N/A</v>
      </c>
      <c r="V2141" s="39" t="e">
        <f>VLOOKUP($B2141,臺指選擇權P_C_Ratios!$A$4:$C$500,3,FALSE)</f>
        <v>#N/A</v>
      </c>
      <c r="W2141" s="41" t="e">
        <f>VLOOKUP($B2141,散戶多空比!$A$6:$L$500,12,FALSE)</f>
        <v>#N/A</v>
      </c>
      <c r="X2141" s="40" t="e">
        <f>VLOOKUP($B2141,期貨大額交易人未沖銷部位!$A$4:$O$499,4,FALSE)</f>
        <v>#N/A</v>
      </c>
      <c r="Y2141" s="40" t="e">
        <f>VLOOKUP($B2141,期貨大額交易人未沖銷部位!$A$4:$O$499,7,FALSE)</f>
        <v>#N/A</v>
      </c>
      <c r="Z2141" s="40" t="e">
        <f>VLOOKUP($B2141,期貨大額交易人未沖銷部位!$A$4:$O$499,10,FALSE)</f>
        <v>#N/A</v>
      </c>
      <c r="AA2141" s="40" t="e">
        <f>VLOOKUP($B2141,期貨大額交易人未沖銷部位!$A$4:$O$499,13,FALSE)</f>
        <v>#N/A</v>
      </c>
      <c r="AB2141" s="40" t="e">
        <f>VLOOKUP($B2141,期貨大額交易人未沖銷部位!$A$4:$O$499,14,FALSE)</f>
        <v>#N/A</v>
      </c>
      <c r="AC2141" s="40" t="e">
        <f>VLOOKUP($B2141,期貨大額交易人未沖銷部位!$A$4:$O$499,15,FALSE)</f>
        <v>#N/A</v>
      </c>
      <c r="AD2141" s="33" t="e">
        <f>VLOOKUP($B2141,三大美股走勢!$A$4:$J$495,4,FALSE)</f>
        <v>#N/A</v>
      </c>
      <c r="AE2141" s="33" t="e">
        <f>VLOOKUP($B2141,三大美股走勢!$A$4:$J$495,7,FALSE)</f>
        <v>#N/A</v>
      </c>
      <c r="AF2141" s="33" t="e">
        <f>VLOOKUP($B2141,三大美股走勢!$A$4:$J$495,10,FALSE)</f>
        <v>#N/A</v>
      </c>
    </row>
    <row r="2142" spans="2:32">
      <c r="B2142" s="32">
        <v>44921</v>
      </c>
      <c r="C2142" s="33" t="e">
        <f>VLOOKUP($B2142,大盤與近月台指!$A$4:$I$499,2,FALSE)</f>
        <v>#N/A</v>
      </c>
      <c r="D2142" s="34" t="e">
        <f>VLOOKUP($B2142,大盤與近月台指!$A$4:$I$499,3,FALSE)</f>
        <v>#N/A</v>
      </c>
      <c r="E2142" s="35" t="e">
        <f>VLOOKUP($B2142,大盤與近月台指!$A$4:$I$499,4,FALSE)</f>
        <v>#N/A</v>
      </c>
      <c r="F2142" s="33" t="e">
        <f>VLOOKUP($B2142,大盤與近月台指!$A$4:$I$499,5,FALSE)</f>
        <v>#N/A</v>
      </c>
      <c r="G2142" s="49" t="e">
        <f>VLOOKUP($B2142,三大法人買賣超!$A$4:$I$500,3,FALSE)</f>
        <v>#N/A</v>
      </c>
      <c r="H2142" s="34" t="e">
        <f>VLOOKUP($B2142,三大法人買賣超!$A$4:$I$500,5,FALSE)</f>
        <v>#N/A</v>
      </c>
      <c r="I2142" s="27" t="e">
        <f>VLOOKUP($B2142,三大法人買賣超!$A$4:$I$500,7,FALSE)</f>
        <v>#N/A</v>
      </c>
      <c r="J2142" s="27" t="e">
        <f>VLOOKUP($B2142,三大法人買賣超!$A$4:$I$500,9,FALSE)</f>
        <v>#N/A</v>
      </c>
      <c r="K2142" s="37">
        <f>新台幣匯率美元指數!B2143</f>
        <v>0</v>
      </c>
      <c r="L2142" s="38">
        <f>新台幣匯率美元指數!C2143</f>
        <v>0</v>
      </c>
      <c r="M2142" s="39">
        <f>新台幣匯率美元指數!D2143</f>
        <v>0</v>
      </c>
      <c r="N2142" s="27" t="e">
        <f>VLOOKUP($B2142,外資期貨未平倉口數!$A$4:$M$499,4,FALSE)</f>
        <v>#N/A</v>
      </c>
      <c r="O2142" s="27" t="e">
        <f>VLOOKUP($B2142,外資期貨未平倉口數!$A$4:$M$499,9,FALSE)</f>
        <v>#N/A</v>
      </c>
      <c r="P2142" s="27" t="e">
        <f>VLOOKUP($B2142,外資期貨未平倉口數!$A$4:$M$499,10,FALSE)</f>
        <v>#N/A</v>
      </c>
      <c r="Q2142" s="27" t="e">
        <f>VLOOKUP($B2142,外資期貨未平倉口數!$A$4:$M$499,11,FALSE)</f>
        <v>#N/A</v>
      </c>
      <c r="R2142" s="64" t="e">
        <f>VLOOKUP($B2142,選擇權未平倉餘額!$A$4:$I$500,6,FALSE)</f>
        <v>#N/A</v>
      </c>
      <c r="S2142" s="64" t="e">
        <f>VLOOKUP($B2142,選擇權未平倉餘額!$A$4:$I$500,7,FALSE)</f>
        <v>#N/A</v>
      </c>
      <c r="T2142" s="64" t="e">
        <f>VLOOKUP($B2142,選擇權未平倉餘額!$A$4:$I$500,8,FALSE)</f>
        <v>#N/A</v>
      </c>
      <c r="U2142" s="64" t="e">
        <f>VLOOKUP($B2142,選擇權未平倉餘額!$A$4:$I$500,9,FALSE)</f>
        <v>#N/A</v>
      </c>
      <c r="V2142" s="39" t="e">
        <f>VLOOKUP($B2142,臺指選擇權P_C_Ratios!$A$4:$C$500,3,FALSE)</f>
        <v>#N/A</v>
      </c>
      <c r="W2142" s="41" t="e">
        <f>VLOOKUP($B2142,散戶多空比!$A$6:$L$500,12,FALSE)</f>
        <v>#N/A</v>
      </c>
      <c r="X2142" s="40" t="e">
        <f>VLOOKUP($B2142,期貨大額交易人未沖銷部位!$A$4:$O$499,4,FALSE)</f>
        <v>#N/A</v>
      </c>
      <c r="Y2142" s="40" t="e">
        <f>VLOOKUP($B2142,期貨大額交易人未沖銷部位!$A$4:$O$499,7,FALSE)</f>
        <v>#N/A</v>
      </c>
      <c r="Z2142" s="40" t="e">
        <f>VLOOKUP($B2142,期貨大額交易人未沖銷部位!$A$4:$O$499,10,FALSE)</f>
        <v>#N/A</v>
      </c>
      <c r="AA2142" s="40" t="e">
        <f>VLOOKUP($B2142,期貨大額交易人未沖銷部位!$A$4:$O$499,13,FALSE)</f>
        <v>#N/A</v>
      </c>
      <c r="AB2142" s="40" t="e">
        <f>VLOOKUP($B2142,期貨大額交易人未沖銷部位!$A$4:$O$499,14,FALSE)</f>
        <v>#N/A</v>
      </c>
      <c r="AC2142" s="40" t="e">
        <f>VLOOKUP($B2142,期貨大額交易人未沖銷部位!$A$4:$O$499,15,FALSE)</f>
        <v>#N/A</v>
      </c>
      <c r="AD2142" s="33" t="e">
        <f>VLOOKUP($B2142,三大美股走勢!$A$4:$J$495,4,FALSE)</f>
        <v>#N/A</v>
      </c>
      <c r="AE2142" s="33" t="e">
        <f>VLOOKUP($B2142,三大美股走勢!$A$4:$J$495,7,FALSE)</f>
        <v>#N/A</v>
      </c>
      <c r="AF2142" s="33" t="e">
        <f>VLOOKUP($B2142,三大美股走勢!$A$4:$J$495,10,FALSE)</f>
        <v>#N/A</v>
      </c>
    </row>
    <row r="2143" spans="2:32">
      <c r="B2143" s="32">
        <v>44922</v>
      </c>
      <c r="C2143" s="33" t="e">
        <f>VLOOKUP($B2143,大盤與近月台指!$A$4:$I$499,2,FALSE)</f>
        <v>#N/A</v>
      </c>
      <c r="D2143" s="34" t="e">
        <f>VLOOKUP($B2143,大盤與近月台指!$A$4:$I$499,3,FALSE)</f>
        <v>#N/A</v>
      </c>
      <c r="E2143" s="35" t="e">
        <f>VLOOKUP($B2143,大盤與近月台指!$A$4:$I$499,4,FALSE)</f>
        <v>#N/A</v>
      </c>
      <c r="F2143" s="33" t="e">
        <f>VLOOKUP($B2143,大盤與近月台指!$A$4:$I$499,5,FALSE)</f>
        <v>#N/A</v>
      </c>
      <c r="G2143" s="49" t="e">
        <f>VLOOKUP($B2143,三大法人買賣超!$A$4:$I$500,3,FALSE)</f>
        <v>#N/A</v>
      </c>
      <c r="H2143" s="34" t="e">
        <f>VLOOKUP($B2143,三大法人買賣超!$A$4:$I$500,5,FALSE)</f>
        <v>#N/A</v>
      </c>
      <c r="I2143" s="27" t="e">
        <f>VLOOKUP($B2143,三大法人買賣超!$A$4:$I$500,7,FALSE)</f>
        <v>#N/A</v>
      </c>
      <c r="J2143" s="27" t="e">
        <f>VLOOKUP($B2143,三大法人買賣超!$A$4:$I$500,9,FALSE)</f>
        <v>#N/A</v>
      </c>
      <c r="K2143" s="37">
        <f>新台幣匯率美元指數!B2144</f>
        <v>0</v>
      </c>
      <c r="L2143" s="38">
        <f>新台幣匯率美元指數!C2144</f>
        <v>0</v>
      </c>
      <c r="M2143" s="39">
        <f>新台幣匯率美元指數!D2144</f>
        <v>0</v>
      </c>
      <c r="N2143" s="27" t="e">
        <f>VLOOKUP($B2143,外資期貨未平倉口數!$A$4:$M$499,4,FALSE)</f>
        <v>#N/A</v>
      </c>
      <c r="O2143" s="27" t="e">
        <f>VLOOKUP($B2143,外資期貨未平倉口數!$A$4:$M$499,9,FALSE)</f>
        <v>#N/A</v>
      </c>
      <c r="P2143" s="27" t="e">
        <f>VLOOKUP($B2143,外資期貨未平倉口數!$A$4:$M$499,10,FALSE)</f>
        <v>#N/A</v>
      </c>
      <c r="Q2143" s="27" t="e">
        <f>VLOOKUP($B2143,外資期貨未平倉口數!$A$4:$M$499,11,FALSE)</f>
        <v>#N/A</v>
      </c>
      <c r="R2143" s="64" t="e">
        <f>VLOOKUP($B2143,選擇權未平倉餘額!$A$4:$I$500,6,FALSE)</f>
        <v>#N/A</v>
      </c>
      <c r="S2143" s="64" t="e">
        <f>VLOOKUP($B2143,選擇權未平倉餘額!$A$4:$I$500,7,FALSE)</f>
        <v>#N/A</v>
      </c>
      <c r="T2143" s="64" t="e">
        <f>VLOOKUP($B2143,選擇權未平倉餘額!$A$4:$I$500,8,FALSE)</f>
        <v>#N/A</v>
      </c>
      <c r="U2143" s="64" t="e">
        <f>VLOOKUP($B2143,選擇權未平倉餘額!$A$4:$I$500,9,FALSE)</f>
        <v>#N/A</v>
      </c>
      <c r="V2143" s="39" t="e">
        <f>VLOOKUP($B2143,臺指選擇權P_C_Ratios!$A$4:$C$500,3,FALSE)</f>
        <v>#N/A</v>
      </c>
      <c r="W2143" s="41" t="e">
        <f>VLOOKUP($B2143,散戶多空比!$A$6:$L$500,12,FALSE)</f>
        <v>#N/A</v>
      </c>
      <c r="X2143" s="40" t="e">
        <f>VLOOKUP($B2143,期貨大額交易人未沖銷部位!$A$4:$O$499,4,FALSE)</f>
        <v>#N/A</v>
      </c>
      <c r="Y2143" s="40" t="e">
        <f>VLOOKUP($B2143,期貨大額交易人未沖銷部位!$A$4:$O$499,7,FALSE)</f>
        <v>#N/A</v>
      </c>
      <c r="Z2143" s="40" t="e">
        <f>VLOOKUP($B2143,期貨大額交易人未沖銷部位!$A$4:$O$499,10,FALSE)</f>
        <v>#N/A</v>
      </c>
      <c r="AA2143" s="40" t="e">
        <f>VLOOKUP($B2143,期貨大額交易人未沖銷部位!$A$4:$O$499,13,FALSE)</f>
        <v>#N/A</v>
      </c>
      <c r="AB2143" s="40" t="e">
        <f>VLOOKUP($B2143,期貨大額交易人未沖銷部位!$A$4:$O$499,14,FALSE)</f>
        <v>#N/A</v>
      </c>
      <c r="AC2143" s="40" t="e">
        <f>VLOOKUP($B2143,期貨大額交易人未沖銷部位!$A$4:$O$499,15,FALSE)</f>
        <v>#N/A</v>
      </c>
      <c r="AD2143" s="33" t="e">
        <f>VLOOKUP($B2143,三大美股走勢!$A$4:$J$495,4,FALSE)</f>
        <v>#N/A</v>
      </c>
      <c r="AE2143" s="33" t="e">
        <f>VLOOKUP($B2143,三大美股走勢!$A$4:$J$495,7,FALSE)</f>
        <v>#N/A</v>
      </c>
      <c r="AF2143" s="33" t="e">
        <f>VLOOKUP($B2143,三大美股走勢!$A$4:$J$495,10,FALSE)</f>
        <v>#N/A</v>
      </c>
    </row>
    <row r="2144" spans="2:32">
      <c r="B2144" s="32">
        <v>44923</v>
      </c>
      <c r="C2144" s="33" t="e">
        <f>VLOOKUP($B2144,大盤與近月台指!$A$4:$I$499,2,FALSE)</f>
        <v>#N/A</v>
      </c>
      <c r="D2144" s="34" t="e">
        <f>VLOOKUP($B2144,大盤與近月台指!$A$4:$I$499,3,FALSE)</f>
        <v>#N/A</v>
      </c>
      <c r="E2144" s="35" t="e">
        <f>VLOOKUP($B2144,大盤與近月台指!$A$4:$I$499,4,FALSE)</f>
        <v>#N/A</v>
      </c>
      <c r="F2144" s="33" t="e">
        <f>VLOOKUP($B2144,大盤與近月台指!$A$4:$I$499,5,FALSE)</f>
        <v>#N/A</v>
      </c>
      <c r="G2144" s="49" t="e">
        <f>VLOOKUP($B2144,三大法人買賣超!$A$4:$I$500,3,FALSE)</f>
        <v>#N/A</v>
      </c>
      <c r="H2144" s="34" t="e">
        <f>VLOOKUP($B2144,三大法人買賣超!$A$4:$I$500,5,FALSE)</f>
        <v>#N/A</v>
      </c>
      <c r="I2144" s="27" t="e">
        <f>VLOOKUP($B2144,三大法人買賣超!$A$4:$I$500,7,FALSE)</f>
        <v>#N/A</v>
      </c>
      <c r="J2144" s="27" t="e">
        <f>VLOOKUP($B2144,三大法人買賣超!$A$4:$I$500,9,FALSE)</f>
        <v>#N/A</v>
      </c>
      <c r="K2144" s="37">
        <f>新台幣匯率美元指數!B2145</f>
        <v>0</v>
      </c>
      <c r="L2144" s="38">
        <f>新台幣匯率美元指數!C2145</f>
        <v>0</v>
      </c>
      <c r="M2144" s="39">
        <f>新台幣匯率美元指數!D2145</f>
        <v>0</v>
      </c>
      <c r="N2144" s="27" t="e">
        <f>VLOOKUP($B2144,外資期貨未平倉口數!$A$4:$M$499,4,FALSE)</f>
        <v>#N/A</v>
      </c>
      <c r="O2144" s="27" t="e">
        <f>VLOOKUP($B2144,外資期貨未平倉口數!$A$4:$M$499,9,FALSE)</f>
        <v>#N/A</v>
      </c>
      <c r="P2144" s="27" t="e">
        <f>VLOOKUP($B2144,外資期貨未平倉口數!$A$4:$M$499,10,FALSE)</f>
        <v>#N/A</v>
      </c>
      <c r="Q2144" s="27" t="e">
        <f>VLOOKUP($B2144,外資期貨未平倉口數!$A$4:$M$499,11,FALSE)</f>
        <v>#N/A</v>
      </c>
      <c r="R2144" s="64" t="e">
        <f>VLOOKUP($B2144,選擇權未平倉餘額!$A$4:$I$500,6,FALSE)</f>
        <v>#N/A</v>
      </c>
      <c r="S2144" s="64" t="e">
        <f>VLOOKUP($B2144,選擇權未平倉餘額!$A$4:$I$500,7,FALSE)</f>
        <v>#N/A</v>
      </c>
      <c r="T2144" s="64" t="e">
        <f>VLOOKUP($B2144,選擇權未平倉餘額!$A$4:$I$500,8,FALSE)</f>
        <v>#N/A</v>
      </c>
      <c r="U2144" s="64" t="e">
        <f>VLOOKUP($B2144,選擇權未平倉餘額!$A$4:$I$500,9,FALSE)</f>
        <v>#N/A</v>
      </c>
      <c r="V2144" s="39" t="e">
        <f>VLOOKUP($B2144,臺指選擇權P_C_Ratios!$A$4:$C$500,3,FALSE)</f>
        <v>#N/A</v>
      </c>
      <c r="W2144" s="41" t="e">
        <f>VLOOKUP($B2144,散戶多空比!$A$6:$L$500,12,FALSE)</f>
        <v>#N/A</v>
      </c>
      <c r="X2144" s="40" t="e">
        <f>VLOOKUP($B2144,期貨大額交易人未沖銷部位!$A$4:$O$499,4,FALSE)</f>
        <v>#N/A</v>
      </c>
      <c r="Y2144" s="40" t="e">
        <f>VLOOKUP($B2144,期貨大額交易人未沖銷部位!$A$4:$O$499,7,FALSE)</f>
        <v>#N/A</v>
      </c>
      <c r="Z2144" s="40" t="e">
        <f>VLOOKUP($B2144,期貨大額交易人未沖銷部位!$A$4:$O$499,10,FALSE)</f>
        <v>#N/A</v>
      </c>
      <c r="AA2144" s="40" t="e">
        <f>VLOOKUP($B2144,期貨大額交易人未沖銷部位!$A$4:$O$499,13,FALSE)</f>
        <v>#N/A</v>
      </c>
      <c r="AB2144" s="40" t="e">
        <f>VLOOKUP($B2144,期貨大額交易人未沖銷部位!$A$4:$O$499,14,FALSE)</f>
        <v>#N/A</v>
      </c>
      <c r="AC2144" s="40" t="e">
        <f>VLOOKUP($B2144,期貨大額交易人未沖銷部位!$A$4:$O$499,15,FALSE)</f>
        <v>#N/A</v>
      </c>
      <c r="AD2144" s="33" t="e">
        <f>VLOOKUP($B2144,三大美股走勢!$A$4:$J$495,4,FALSE)</f>
        <v>#N/A</v>
      </c>
      <c r="AE2144" s="33" t="e">
        <f>VLOOKUP($B2144,三大美股走勢!$A$4:$J$495,7,FALSE)</f>
        <v>#N/A</v>
      </c>
      <c r="AF2144" s="33" t="e">
        <f>VLOOKUP($B2144,三大美股走勢!$A$4:$J$495,10,FALSE)</f>
        <v>#N/A</v>
      </c>
    </row>
    <row r="2145" spans="2:32">
      <c r="B2145" s="32">
        <v>44924</v>
      </c>
      <c r="C2145" s="33" t="e">
        <f>VLOOKUP($B2145,大盤與近月台指!$A$4:$I$499,2,FALSE)</f>
        <v>#N/A</v>
      </c>
      <c r="D2145" s="34" t="e">
        <f>VLOOKUP($B2145,大盤與近月台指!$A$4:$I$499,3,FALSE)</f>
        <v>#N/A</v>
      </c>
      <c r="E2145" s="35" t="e">
        <f>VLOOKUP($B2145,大盤與近月台指!$A$4:$I$499,4,FALSE)</f>
        <v>#N/A</v>
      </c>
      <c r="F2145" s="33" t="e">
        <f>VLOOKUP($B2145,大盤與近月台指!$A$4:$I$499,5,FALSE)</f>
        <v>#N/A</v>
      </c>
      <c r="G2145" s="49" t="e">
        <f>VLOOKUP($B2145,三大法人買賣超!$A$4:$I$500,3,FALSE)</f>
        <v>#N/A</v>
      </c>
      <c r="H2145" s="34" t="e">
        <f>VLOOKUP($B2145,三大法人買賣超!$A$4:$I$500,5,FALSE)</f>
        <v>#N/A</v>
      </c>
      <c r="I2145" s="27" t="e">
        <f>VLOOKUP($B2145,三大法人買賣超!$A$4:$I$500,7,FALSE)</f>
        <v>#N/A</v>
      </c>
      <c r="J2145" s="27" t="e">
        <f>VLOOKUP($B2145,三大法人買賣超!$A$4:$I$500,9,FALSE)</f>
        <v>#N/A</v>
      </c>
      <c r="K2145" s="37">
        <f>新台幣匯率美元指數!B2146</f>
        <v>0</v>
      </c>
      <c r="L2145" s="38">
        <f>新台幣匯率美元指數!C2146</f>
        <v>0</v>
      </c>
      <c r="M2145" s="39">
        <f>新台幣匯率美元指數!D2146</f>
        <v>0</v>
      </c>
      <c r="N2145" s="27" t="e">
        <f>VLOOKUP($B2145,外資期貨未平倉口數!$A$4:$M$499,4,FALSE)</f>
        <v>#N/A</v>
      </c>
      <c r="O2145" s="27" t="e">
        <f>VLOOKUP($B2145,外資期貨未平倉口數!$A$4:$M$499,9,FALSE)</f>
        <v>#N/A</v>
      </c>
      <c r="P2145" s="27" t="e">
        <f>VLOOKUP($B2145,外資期貨未平倉口數!$A$4:$M$499,10,FALSE)</f>
        <v>#N/A</v>
      </c>
      <c r="Q2145" s="27" t="e">
        <f>VLOOKUP($B2145,外資期貨未平倉口數!$A$4:$M$499,11,FALSE)</f>
        <v>#N/A</v>
      </c>
      <c r="R2145" s="64" t="e">
        <f>VLOOKUP($B2145,選擇權未平倉餘額!$A$4:$I$500,6,FALSE)</f>
        <v>#N/A</v>
      </c>
      <c r="S2145" s="64" t="e">
        <f>VLOOKUP($B2145,選擇權未平倉餘額!$A$4:$I$500,7,FALSE)</f>
        <v>#N/A</v>
      </c>
      <c r="T2145" s="64" t="e">
        <f>VLOOKUP($B2145,選擇權未平倉餘額!$A$4:$I$500,8,FALSE)</f>
        <v>#N/A</v>
      </c>
      <c r="U2145" s="64" t="e">
        <f>VLOOKUP($B2145,選擇權未平倉餘額!$A$4:$I$500,9,FALSE)</f>
        <v>#N/A</v>
      </c>
      <c r="V2145" s="39" t="e">
        <f>VLOOKUP($B2145,臺指選擇權P_C_Ratios!$A$4:$C$500,3,FALSE)</f>
        <v>#N/A</v>
      </c>
      <c r="W2145" s="41" t="e">
        <f>VLOOKUP($B2145,散戶多空比!$A$6:$L$500,12,FALSE)</f>
        <v>#N/A</v>
      </c>
      <c r="X2145" s="40" t="e">
        <f>VLOOKUP($B2145,期貨大額交易人未沖銷部位!$A$4:$O$499,4,FALSE)</f>
        <v>#N/A</v>
      </c>
      <c r="Y2145" s="40" t="e">
        <f>VLOOKUP($B2145,期貨大額交易人未沖銷部位!$A$4:$O$499,7,FALSE)</f>
        <v>#N/A</v>
      </c>
      <c r="Z2145" s="40" t="e">
        <f>VLOOKUP($B2145,期貨大額交易人未沖銷部位!$A$4:$O$499,10,FALSE)</f>
        <v>#N/A</v>
      </c>
      <c r="AA2145" s="40" t="e">
        <f>VLOOKUP($B2145,期貨大額交易人未沖銷部位!$A$4:$O$499,13,FALSE)</f>
        <v>#N/A</v>
      </c>
      <c r="AB2145" s="40" t="e">
        <f>VLOOKUP($B2145,期貨大額交易人未沖銷部位!$A$4:$O$499,14,FALSE)</f>
        <v>#N/A</v>
      </c>
      <c r="AC2145" s="40" t="e">
        <f>VLOOKUP($B2145,期貨大額交易人未沖銷部位!$A$4:$O$499,15,FALSE)</f>
        <v>#N/A</v>
      </c>
      <c r="AD2145" s="33" t="e">
        <f>VLOOKUP($B2145,三大美股走勢!$A$4:$J$495,4,FALSE)</f>
        <v>#N/A</v>
      </c>
      <c r="AE2145" s="33" t="e">
        <f>VLOOKUP($B2145,三大美股走勢!$A$4:$J$495,7,FALSE)</f>
        <v>#N/A</v>
      </c>
      <c r="AF2145" s="33" t="e">
        <f>VLOOKUP($B2145,三大美股走勢!$A$4:$J$495,10,FALSE)</f>
        <v>#N/A</v>
      </c>
    </row>
    <row r="2146" spans="2:32">
      <c r="B2146" s="32">
        <v>44925</v>
      </c>
      <c r="C2146" s="33" t="e">
        <f>VLOOKUP($B2146,大盤與近月台指!$A$4:$I$499,2,FALSE)</f>
        <v>#N/A</v>
      </c>
      <c r="D2146" s="34" t="e">
        <f>VLOOKUP($B2146,大盤與近月台指!$A$4:$I$499,3,FALSE)</f>
        <v>#N/A</v>
      </c>
      <c r="E2146" s="35" t="e">
        <f>VLOOKUP($B2146,大盤與近月台指!$A$4:$I$499,4,FALSE)</f>
        <v>#N/A</v>
      </c>
      <c r="F2146" s="33" t="e">
        <f>VLOOKUP($B2146,大盤與近月台指!$A$4:$I$499,5,FALSE)</f>
        <v>#N/A</v>
      </c>
      <c r="G2146" s="49" t="e">
        <f>VLOOKUP($B2146,三大法人買賣超!$A$4:$I$500,3,FALSE)</f>
        <v>#N/A</v>
      </c>
      <c r="H2146" s="34" t="e">
        <f>VLOOKUP($B2146,三大法人買賣超!$A$4:$I$500,5,FALSE)</f>
        <v>#N/A</v>
      </c>
      <c r="I2146" s="27" t="e">
        <f>VLOOKUP($B2146,三大法人買賣超!$A$4:$I$500,7,FALSE)</f>
        <v>#N/A</v>
      </c>
      <c r="J2146" s="27" t="e">
        <f>VLOOKUP($B2146,三大法人買賣超!$A$4:$I$500,9,FALSE)</f>
        <v>#N/A</v>
      </c>
      <c r="K2146" s="37">
        <f>新台幣匯率美元指數!B2147</f>
        <v>0</v>
      </c>
      <c r="L2146" s="38">
        <f>新台幣匯率美元指數!C2147</f>
        <v>0</v>
      </c>
      <c r="M2146" s="39">
        <f>新台幣匯率美元指數!D2147</f>
        <v>0</v>
      </c>
      <c r="N2146" s="27" t="e">
        <f>VLOOKUP($B2146,外資期貨未平倉口數!$A$4:$M$499,4,FALSE)</f>
        <v>#N/A</v>
      </c>
      <c r="O2146" s="27" t="e">
        <f>VLOOKUP($B2146,外資期貨未平倉口數!$A$4:$M$499,9,FALSE)</f>
        <v>#N/A</v>
      </c>
      <c r="P2146" s="27" t="e">
        <f>VLOOKUP($B2146,外資期貨未平倉口數!$A$4:$M$499,10,FALSE)</f>
        <v>#N/A</v>
      </c>
      <c r="Q2146" s="27" t="e">
        <f>VLOOKUP($B2146,外資期貨未平倉口數!$A$4:$M$499,11,FALSE)</f>
        <v>#N/A</v>
      </c>
      <c r="R2146" s="64" t="e">
        <f>VLOOKUP($B2146,選擇權未平倉餘額!$A$4:$I$500,6,FALSE)</f>
        <v>#N/A</v>
      </c>
      <c r="S2146" s="64" t="e">
        <f>VLOOKUP($B2146,選擇權未平倉餘額!$A$4:$I$500,7,FALSE)</f>
        <v>#N/A</v>
      </c>
      <c r="T2146" s="64" t="e">
        <f>VLOOKUP($B2146,選擇權未平倉餘額!$A$4:$I$500,8,FALSE)</f>
        <v>#N/A</v>
      </c>
      <c r="U2146" s="64" t="e">
        <f>VLOOKUP($B2146,選擇權未平倉餘額!$A$4:$I$500,9,FALSE)</f>
        <v>#N/A</v>
      </c>
      <c r="V2146" s="39" t="e">
        <f>VLOOKUP($B2146,臺指選擇權P_C_Ratios!$A$4:$C$500,3,FALSE)</f>
        <v>#N/A</v>
      </c>
      <c r="W2146" s="41" t="e">
        <f>VLOOKUP($B2146,散戶多空比!$A$6:$L$500,12,FALSE)</f>
        <v>#N/A</v>
      </c>
      <c r="X2146" s="40" t="e">
        <f>VLOOKUP($B2146,期貨大額交易人未沖銷部位!$A$4:$O$499,4,FALSE)</f>
        <v>#N/A</v>
      </c>
      <c r="Y2146" s="40" t="e">
        <f>VLOOKUP($B2146,期貨大額交易人未沖銷部位!$A$4:$O$499,7,FALSE)</f>
        <v>#N/A</v>
      </c>
      <c r="Z2146" s="40" t="e">
        <f>VLOOKUP($B2146,期貨大額交易人未沖銷部位!$A$4:$O$499,10,FALSE)</f>
        <v>#N/A</v>
      </c>
      <c r="AA2146" s="40" t="e">
        <f>VLOOKUP($B2146,期貨大額交易人未沖銷部位!$A$4:$O$499,13,FALSE)</f>
        <v>#N/A</v>
      </c>
      <c r="AB2146" s="40" t="e">
        <f>VLOOKUP($B2146,期貨大額交易人未沖銷部位!$A$4:$O$499,14,FALSE)</f>
        <v>#N/A</v>
      </c>
      <c r="AC2146" s="40" t="e">
        <f>VLOOKUP($B2146,期貨大額交易人未沖銷部位!$A$4:$O$499,15,FALSE)</f>
        <v>#N/A</v>
      </c>
      <c r="AD2146" s="33" t="e">
        <f>VLOOKUP($B2146,三大美股走勢!$A$4:$J$495,4,FALSE)</f>
        <v>#N/A</v>
      </c>
      <c r="AE2146" s="33" t="e">
        <f>VLOOKUP($B2146,三大美股走勢!$A$4:$J$495,7,FALSE)</f>
        <v>#N/A</v>
      </c>
      <c r="AF2146" s="33" t="e">
        <f>VLOOKUP($B2146,三大美股走勢!$A$4:$J$495,10,FALSE)</f>
        <v>#N/A</v>
      </c>
    </row>
    <row r="2147" spans="2:32">
      <c r="B2147" s="32">
        <v>44926</v>
      </c>
      <c r="C2147" s="33" t="e">
        <f>VLOOKUP($B2147,大盤與近月台指!$A$4:$I$499,2,FALSE)</f>
        <v>#N/A</v>
      </c>
      <c r="D2147" s="34" t="e">
        <f>VLOOKUP($B2147,大盤與近月台指!$A$4:$I$499,3,FALSE)</f>
        <v>#N/A</v>
      </c>
      <c r="E2147" s="35" t="e">
        <f>VLOOKUP($B2147,大盤與近月台指!$A$4:$I$499,4,FALSE)</f>
        <v>#N/A</v>
      </c>
      <c r="F2147" s="33" t="e">
        <f>VLOOKUP($B2147,大盤與近月台指!$A$4:$I$499,5,FALSE)</f>
        <v>#N/A</v>
      </c>
      <c r="G2147" s="49" t="e">
        <f>VLOOKUP($B2147,三大法人買賣超!$A$4:$I$500,3,FALSE)</f>
        <v>#N/A</v>
      </c>
      <c r="H2147" s="34" t="e">
        <f>VLOOKUP($B2147,三大法人買賣超!$A$4:$I$500,5,FALSE)</f>
        <v>#N/A</v>
      </c>
      <c r="I2147" s="27" t="e">
        <f>VLOOKUP($B2147,三大法人買賣超!$A$4:$I$500,7,FALSE)</f>
        <v>#N/A</v>
      </c>
      <c r="J2147" s="27" t="e">
        <f>VLOOKUP($B2147,三大法人買賣超!$A$4:$I$500,9,FALSE)</f>
        <v>#N/A</v>
      </c>
      <c r="K2147" s="37">
        <f>新台幣匯率美元指數!B2148</f>
        <v>0</v>
      </c>
      <c r="L2147" s="38">
        <f>新台幣匯率美元指數!C2148</f>
        <v>0</v>
      </c>
      <c r="M2147" s="39">
        <f>新台幣匯率美元指數!D2148</f>
        <v>0</v>
      </c>
      <c r="N2147" s="27" t="e">
        <f>VLOOKUP($B2147,外資期貨未平倉口數!$A$4:$M$499,4,FALSE)</f>
        <v>#N/A</v>
      </c>
      <c r="O2147" s="27" t="e">
        <f>VLOOKUP($B2147,外資期貨未平倉口數!$A$4:$M$499,9,FALSE)</f>
        <v>#N/A</v>
      </c>
      <c r="P2147" s="27" t="e">
        <f>VLOOKUP($B2147,外資期貨未平倉口數!$A$4:$M$499,10,FALSE)</f>
        <v>#N/A</v>
      </c>
      <c r="Q2147" s="27" t="e">
        <f>VLOOKUP($B2147,外資期貨未平倉口數!$A$4:$M$499,11,FALSE)</f>
        <v>#N/A</v>
      </c>
      <c r="R2147" s="64" t="e">
        <f>VLOOKUP($B2147,選擇權未平倉餘額!$A$4:$I$500,6,FALSE)</f>
        <v>#N/A</v>
      </c>
      <c r="S2147" s="64" t="e">
        <f>VLOOKUP($B2147,選擇權未平倉餘額!$A$4:$I$500,7,FALSE)</f>
        <v>#N/A</v>
      </c>
      <c r="T2147" s="64" t="e">
        <f>VLOOKUP($B2147,選擇權未平倉餘額!$A$4:$I$500,8,FALSE)</f>
        <v>#N/A</v>
      </c>
      <c r="U2147" s="64" t="e">
        <f>VLOOKUP($B2147,選擇權未平倉餘額!$A$4:$I$500,9,FALSE)</f>
        <v>#N/A</v>
      </c>
      <c r="V2147" s="39" t="e">
        <f>VLOOKUP($B2147,臺指選擇權P_C_Ratios!$A$4:$C$500,3,FALSE)</f>
        <v>#N/A</v>
      </c>
      <c r="W2147" s="41" t="e">
        <f>VLOOKUP($B2147,散戶多空比!$A$6:$L$500,12,FALSE)</f>
        <v>#N/A</v>
      </c>
      <c r="X2147" s="40" t="e">
        <f>VLOOKUP($B2147,期貨大額交易人未沖銷部位!$A$4:$O$499,4,FALSE)</f>
        <v>#N/A</v>
      </c>
      <c r="Y2147" s="40" t="e">
        <f>VLOOKUP($B2147,期貨大額交易人未沖銷部位!$A$4:$O$499,7,FALSE)</f>
        <v>#N/A</v>
      </c>
      <c r="Z2147" s="40" t="e">
        <f>VLOOKUP($B2147,期貨大額交易人未沖銷部位!$A$4:$O$499,10,FALSE)</f>
        <v>#N/A</v>
      </c>
      <c r="AA2147" s="40" t="e">
        <f>VLOOKUP($B2147,期貨大額交易人未沖銷部位!$A$4:$O$499,13,FALSE)</f>
        <v>#N/A</v>
      </c>
      <c r="AB2147" s="40" t="e">
        <f>VLOOKUP($B2147,期貨大額交易人未沖銷部位!$A$4:$O$499,14,FALSE)</f>
        <v>#N/A</v>
      </c>
      <c r="AC2147" s="40" t="e">
        <f>VLOOKUP($B2147,期貨大額交易人未沖銷部位!$A$4:$O$499,15,FALSE)</f>
        <v>#N/A</v>
      </c>
      <c r="AD2147" s="33" t="e">
        <f>VLOOKUP($B2147,三大美股走勢!$A$4:$J$495,4,FALSE)</f>
        <v>#N/A</v>
      </c>
      <c r="AE2147" s="33" t="e">
        <f>VLOOKUP($B2147,三大美股走勢!$A$4:$J$495,7,FALSE)</f>
        <v>#N/A</v>
      </c>
      <c r="AF2147" s="33" t="e">
        <f>VLOOKUP($B2147,三大美股走勢!$A$4:$J$495,10,FALSE)</f>
        <v>#N/A</v>
      </c>
    </row>
    <row r="2148" spans="2:32">
      <c r="B2148" s="32">
        <v>44927</v>
      </c>
      <c r="C2148" s="33" t="e">
        <f>VLOOKUP($B2148,大盤與近月台指!$A$4:$I$499,2,FALSE)</f>
        <v>#N/A</v>
      </c>
      <c r="D2148" s="34" t="e">
        <f>VLOOKUP($B2148,大盤與近月台指!$A$4:$I$499,3,FALSE)</f>
        <v>#N/A</v>
      </c>
      <c r="E2148" s="35" t="e">
        <f>VLOOKUP($B2148,大盤與近月台指!$A$4:$I$499,4,FALSE)</f>
        <v>#N/A</v>
      </c>
      <c r="F2148" s="33" t="e">
        <f>VLOOKUP($B2148,大盤與近月台指!$A$4:$I$499,5,FALSE)</f>
        <v>#N/A</v>
      </c>
      <c r="G2148" s="49" t="e">
        <f>VLOOKUP($B2148,三大法人買賣超!$A$4:$I$500,3,FALSE)</f>
        <v>#N/A</v>
      </c>
      <c r="H2148" s="34" t="e">
        <f>VLOOKUP($B2148,三大法人買賣超!$A$4:$I$500,5,FALSE)</f>
        <v>#N/A</v>
      </c>
      <c r="I2148" s="27" t="e">
        <f>VLOOKUP($B2148,三大法人買賣超!$A$4:$I$500,7,FALSE)</f>
        <v>#N/A</v>
      </c>
      <c r="J2148" s="27" t="e">
        <f>VLOOKUP($B2148,三大法人買賣超!$A$4:$I$500,9,FALSE)</f>
        <v>#N/A</v>
      </c>
      <c r="K2148" s="37">
        <f>新台幣匯率美元指數!B2149</f>
        <v>0</v>
      </c>
      <c r="L2148" s="38">
        <f>新台幣匯率美元指數!C2149</f>
        <v>0</v>
      </c>
      <c r="M2148" s="39">
        <f>新台幣匯率美元指數!D2149</f>
        <v>0</v>
      </c>
      <c r="N2148" s="27" t="e">
        <f>VLOOKUP($B2148,外資期貨未平倉口數!$A$4:$M$499,4,FALSE)</f>
        <v>#N/A</v>
      </c>
      <c r="O2148" s="27" t="e">
        <f>VLOOKUP($B2148,外資期貨未平倉口數!$A$4:$M$499,9,FALSE)</f>
        <v>#N/A</v>
      </c>
      <c r="P2148" s="27" t="e">
        <f>VLOOKUP($B2148,外資期貨未平倉口數!$A$4:$M$499,10,FALSE)</f>
        <v>#N/A</v>
      </c>
      <c r="Q2148" s="27" t="e">
        <f>VLOOKUP($B2148,外資期貨未平倉口數!$A$4:$M$499,11,FALSE)</f>
        <v>#N/A</v>
      </c>
      <c r="R2148" s="64" t="e">
        <f>VLOOKUP($B2148,選擇權未平倉餘額!$A$4:$I$500,6,FALSE)</f>
        <v>#N/A</v>
      </c>
      <c r="S2148" s="64" t="e">
        <f>VLOOKUP($B2148,選擇權未平倉餘額!$A$4:$I$500,7,FALSE)</f>
        <v>#N/A</v>
      </c>
      <c r="T2148" s="64" t="e">
        <f>VLOOKUP($B2148,選擇權未平倉餘額!$A$4:$I$500,8,FALSE)</f>
        <v>#N/A</v>
      </c>
      <c r="U2148" s="64" t="e">
        <f>VLOOKUP($B2148,選擇權未平倉餘額!$A$4:$I$500,9,FALSE)</f>
        <v>#N/A</v>
      </c>
      <c r="V2148" s="39" t="e">
        <f>VLOOKUP($B2148,臺指選擇權P_C_Ratios!$A$4:$C$500,3,FALSE)</f>
        <v>#N/A</v>
      </c>
      <c r="W2148" s="41" t="e">
        <f>VLOOKUP($B2148,散戶多空比!$A$6:$L$500,12,FALSE)</f>
        <v>#N/A</v>
      </c>
      <c r="X2148" s="40" t="e">
        <f>VLOOKUP($B2148,期貨大額交易人未沖銷部位!$A$4:$O$499,4,FALSE)</f>
        <v>#N/A</v>
      </c>
      <c r="Y2148" s="40" t="e">
        <f>VLOOKUP($B2148,期貨大額交易人未沖銷部位!$A$4:$O$499,7,FALSE)</f>
        <v>#N/A</v>
      </c>
      <c r="Z2148" s="40" t="e">
        <f>VLOOKUP($B2148,期貨大額交易人未沖銷部位!$A$4:$O$499,10,FALSE)</f>
        <v>#N/A</v>
      </c>
      <c r="AA2148" s="40" t="e">
        <f>VLOOKUP($B2148,期貨大額交易人未沖銷部位!$A$4:$O$499,13,FALSE)</f>
        <v>#N/A</v>
      </c>
      <c r="AB2148" s="40" t="e">
        <f>VLOOKUP($B2148,期貨大額交易人未沖銷部位!$A$4:$O$499,14,FALSE)</f>
        <v>#N/A</v>
      </c>
      <c r="AC2148" s="40" t="e">
        <f>VLOOKUP($B2148,期貨大額交易人未沖銷部位!$A$4:$O$499,15,FALSE)</f>
        <v>#N/A</v>
      </c>
      <c r="AD2148" s="33" t="e">
        <f>VLOOKUP($B2148,三大美股走勢!$A$4:$J$495,4,FALSE)</f>
        <v>#N/A</v>
      </c>
      <c r="AE2148" s="33" t="e">
        <f>VLOOKUP($B2148,三大美股走勢!$A$4:$J$495,7,FALSE)</f>
        <v>#N/A</v>
      </c>
      <c r="AF2148" s="33" t="e">
        <f>VLOOKUP($B2148,三大美股走勢!$A$4:$J$495,10,FALSE)</f>
        <v>#N/A</v>
      </c>
    </row>
    <row r="2149" spans="2:32">
      <c r="B2149" s="32">
        <v>44928</v>
      </c>
      <c r="C2149" s="33" t="e">
        <f>VLOOKUP($B2149,大盤與近月台指!$A$4:$I$499,2,FALSE)</f>
        <v>#N/A</v>
      </c>
      <c r="D2149" s="34" t="e">
        <f>VLOOKUP($B2149,大盤與近月台指!$A$4:$I$499,3,FALSE)</f>
        <v>#N/A</v>
      </c>
      <c r="E2149" s="35" t="e">
        <f>VLOOKUP($B2149,大盤與近月台指!$A$4:$I$499,4,FALSE)</f>
        <v>#N/A</v>
      </c>
      <c r="F2149" s="33" t="e">
        <f>VLOOKUP($B2149,大盤與近月台指!$A$4:$I$499,5,FALSE)</f>
        <v>#N/A</v>
      </c>
      <c r="G2149" s="49" t="e">
        <f>VLOOKUP($B2149,三大法人買賣超!$A$4:$I$500,3,FALSE)</f>
        <v>#N/A</v>
      </c>
      <c r="H2149" s="34" t="e">
        <f>VLOOKUP($B2149,三大法人買賣超!$A$4:$I$500,5,FALSE)</f>
        <v>#N/A</v>
      </c>
      <c r="I2149" s="27" t="e">
        <f>VLOOKUP($B2149,三大法人買賣超!$A$4:$I$500,7,FALSE)</f>
        <v>#N/A</v>
      </c>
      <c r="J2149" s="27" t="e">
        <f>VLOOKUP($B2149,三大法人買賣超!$A$4:$I$500,9,FALSE)</f>
        <v>#N/A</v>
      </c>
      <c r="K2149" s="37">
        <f>新台幣匯率美元指數!B2150</f>
        <v>0</v>
      </c>
      <c r="L2149" s="38">
        <f>新台幣匯率美元指數!C2150</f>
        <v>0</v>
      </c>
      <c r="M2149" s="39">
        <f>新台幣匯率美元指數!D2150</f>
        <v>0</v>
      </c>
      <c r="N2149" s="27" t="e">
        <f>VLOOKUP($B2149,外資期貨未平倉口數!$A$4:$M$499,4,FALSE)</f>
        <v>#N/A</v>
      </c>
      <c r="O2149" s="27" t="e">
        <f>VLOOKUP($B2149,外資期貨未平倉口數!$A$4:$M$499,9,FALSE)</f>
        <v>#N/A</v>
      </c>
      <c r="P2149" s="27" t="e">
        <f>VLOOKUP($B2149,外資期貨未平倉口數!$A$4:$M$499,10,FALSE)</f>
        <v>#N/A</v>
      </c>
      <c r="Q2149" s="27" t="e">
        <f>VLOOKUP($B2149,外資期貨未平倉口數!$A$4:$M$499,11,FALSE)</f>
        <v>#N/A</v>
      </c>
      <c r="R2149" s="64" t="e">
        <f>VLOOKUP($B2149,選擇權未平倉餘額!$A$4:$I$500,6,FALSE)</f>
        <v>#N/A</v>
      </c>
      <c r="S2149" s="64" t="e">
        <f>VLOOKUP($B2149,選擇權未平倉餘額!$A$4:$I$500,7,FALSE)</f>
        <v>#N/A</v>
      </c>
      <c r="T2149" s="64" t="e">
        <f>VLOOKUP($B2149,選擇權未平倉餘額!$A$4:$I$500,8,FALSE)</f>
        <v>#N/A</v>
      </c>
      <c r="U2149" s="64" t="e">
        <f>VLOOKUP($B2149,選擇權未平倉餘額!$A$4:$I$500,9,FALSE)</f>
        <v>#N/A</v>
      </c>
      <c r="V2149" s="39" t="e">
        <f>VLOOKUP($B2149,臺指選擇權P_C_Ratios!$A$4:$C$500,3,FALSE)</f>
        <v>#N/A</v>
      </c>
      <c r="W2149" s="41" t="e">
        <f>VLOOKUP($B2149,散戶多空比!$A$6:$L$500,12,FALSE)</f>
        <v>#N/A</v>
      </c>
      <c r="X2149" s="40" t="e">
        <f>VLOOKUP($B2149,期貨大額交易人未沖銷部位!$A$4:$O$499,4,FALSE)</f>
        <v>#N/A</v>
      </c>
      <c r="Y2149" s="40" t="e">
        <f>VLOOKUP($B2149,期貨大額交易人未沖銷部位!$A$4:$O$499,7,FALSE)</f>
        <v>#N/A</v>
      </c>
      <c r="Z2149" s="40" t="e">
        <f>VLOOKUP($B2149,期貨大額交易人未沖銷部位!$A$4:$O$499,10,FALSE)</f>
        <v>#N/A</v>
      </c>
      <c r="AA2149" s="40" t="e">
        <f>VLOOKUP($B2149,期貨大額交易人未沖銷部位!$A$4:$O$499,13,FALSE)</f>
        <v>#N/A</v>
      </c>
      <c r="AB2149" s="40" t="e">
        <f>VLOOKUP($B2149,期貨大額交易人未沖銷部位!$A$4:$O$499,14,FALSE)</f>
        <v>#N/A</v>
      </c>
      <c r="AC2149" s="40" t="e">
        <f>VLOOKUP($B2149,期貨大額交易人未沖銷部位!$A$4:$O$499,15,FALSE)</f>
        <v>#N/A</v>
      </c>
      <c r="AD2149" s="33" t="e">
        <f>VLOOKUP($B2149,三大美股走勢!$A$4:$J$495,4,FALSE)</f>
        <v>#N/A</v>
      </c>
      <c r="AE2149" s="33" t="e">
        <f>VLOOKUP($B2149,三大美股走勢!$A$4:$J$495,7,FALSE)</f>
        <v>#N/A</v>
      </c>
      <c r="AF2149" s="33" t="e">
        <f>VLOOKUP($B2149,三大美股走勢!$A$4:$J$495,10,FALSE)</f>
        <v>#N/A</v>
      </c>
    </row>
    <row r="2150" spans="2:32">
      <c r="B2150" s="32">
        <v>44929</v>
      </c>
      <c r="C2150" s="33" t="e">
        <f>VLOOKUP($B2150,大盤與近月台指!$A$4:$I$499,2,FALSE)</f>
        <v>#N/A</v>
      </c>
      <c r="D2150" s="34" t="e">
        <f>VLOOKUP($B2150,大盤與近月台指!$A$4:$I$499,3,FALSE)</f>
        <v>#N/A</v>
      </c>
      <c r="E2150" s="35" t="e">
        <f>VLOOKUP($B2150,大盤與近月台指!$A$4:$I$499,4,FALSE)</f>
        <v>#N/A</v>
      </c>
      <c r="F2150" s="33" t="e">
        <f>VLOOKUP($B2150,大盤與近月台指!$A$4:$I$499,5,FALSE)</f>
        <v>#N/A</v>
      </c>
      <c r="G2150" s="49" t="e">
        <f>VLOOKUP($B2150,三大法人買賣超!$A$4:$I$500,3,FALSE)</f>
        <v>#N/A</v>
      </c>
      <c r="H2150" s="34" t="e">
        <f>VLOOKUP($B2150,三大法人買賣超!$A$4:$I$500,5,FALSE)</f>
        <v>#N/A</v>
      </c>
      <c r="I2150" s="27" t="e">
        <f>VLOOKUP($B2150,三大法人買賣超!$A$4:$I$500,7,FALSE)</f>
        <v>#N/A</v>
      </c>
      <c r="J2150" s="27" t="e">
        <f>VLOOKUP($B2150,三大法人買賣超!$A$4:$I$500,9,FALSE)</f>
        <v>#N/A</v>
      </c>
      <c r="K2150" s="37">
        <f>新台幣匯率美元指數!B2151</f>
        <v>0</v>
      </c>
      <c r="L2150" s="38">
        <f>新台幣匯率美元指數!C2151</f>
        <v>0</v>
      </c>
      <c r="M2150" s="39">
        <f>新台幣匯率美元指數!D2151</f>
        <v>0</v>
      </c>
      <c r="N2150" s="27" t="e">
        <f>VLOOKUP($B2150,外資期貨未平倉口數!$A$4:$M$499,4,FALSE)</f>
        <v>#N/A</v>
      </c>
      <c r="O2150" s="27" t="e">
        <f>VLOOKUP($B2150,外資期貨未平倉口數!$A$4:$M$499,9,FALSE)</f>
        <v>#N/A</v>
      </c>
      <c r="P2150" s="27" t="e">
        <f>VLOOKUP($B2150,外資期貨未平倉口數!$A$4:$M$499,10,FALSE)</f>
        <v>#N/A</v>
      </c>
      <c r="Q2150" s="27" t="e">
        <f>VLOOKUP($B2150,外資期貨未平倉口數!$A$4:$M$499,11,FALSE)</f>
        <v>#N/A</v>
      </c>
      <c r="R2150" s="64" t="e">
        <f>VLOOKUP($B2150,選擇權未平倉餘額!$A$4:$I$500,6,FALSE)</f>
        <v>#N/A</v>
      </c>
      <c r="S2150" s="64" t="e">
        <f>VLOOKUP($B2150,選擇權未平倉餘額!$A$4:$I$500,7,FALSE)</f>
        <v>#N/A</v>
      </c>
      <c r="T2150" s="64" t="e">
        <f>VLOOKUP($B2150,選擇權未平倉餘額!$A$4:$I$500,8,FALSE)</f>
        <v>#N/A</v>
      </c>
      <c r="U2150" s="64" t="e">
        <f>VLOOKUP($B2150,選擇權未平倉餘額!$A$4:$I$500,9,FALSE)</f>
        <v>#N/A</v>
      </c>
      <c r="V2150" s="39" t="e">
        <f>VLOOKUP($B2150,臺指選擇權P_C_Ratios!$A$4:$C$500,3,FALSE)</f>
        <v>#N/A</v>
      </c>
      <c r="W2150" s="41" t="e">
        <f>VLOOKUP($B2150,散戶多空比!$A$6:$L$500,12,FALSE)</f>
        <v>#N/A</v>
      </c>
      <c r="X2150" s="40" t="e">
        <f>VLOOKUP($B2150,期貨大額交易人未沖銷部位!$A$4:$O$499,4,FALSE)</f>
        <v>#N/A</v>
      </c>
      <c r="Y2150" s="40" t="e">
        <f>VLOOKUP($B2150,期貨大額交易人未沖銷部位!$A$4:$O$499,7,FALSE)</f>
        <v>#N/A</v>
      </c>
      <c r="Z2150" s="40" t="e">
        <f>VLOOKUP($B2150,期貨大額交易人未沖銷部位!$A$4:$O$499,10,FALSE)</f>
        <v>#N/A</v>
      </c>
      <c r="AA2150" s="40" t="e">
        <f>VLOOKUP($B2150,期貨大額交易人未沖銷部位!$A$4:$O$499,13,FALSE)</f>
        <v>#N/A</v>
      </c>
      <c r="AB2150" s="40" t="e">
        <f>VLOOKUP($B2150,期貨大額交易人未沖銷部位!$A$4:$O$499,14,FALSE)</f>
        <v>#N/A</v>
      </c>
      <c r="AC2150" s="40" t="e">
        <f>VLOOKUP($B2150,期貨大額交易人未沖銷部位!$A$4:$O$499,15,FALSE)</f>
        <v>#N/A</v>
      </c>
      <c r="AD2150" s="33" t="e">
        <f>VLOOKUP($B2150,三大美股走勢!$A$4:$J$495,4,FALSE)</f>
        <v>#N/A</v>
      </c>
      <c r="AE2150" s="33" t="e">
        <f>VLOOKUP($B2150,三大美股走勢!$A$4:$J$495,7,FALSE)</f>
        <v>#N/A</v>
      </c>
      <c r="AF2150" s="33" t="e">
        <f>VLOOKUP($B2150,三大美股走勢!$A$4:$J$495,10,FALSE)</f>
        <v>#N/A</v>
      </c>
    </row>
    <row r="2151" spans="2:32">
      <c r="B2151" s="32">
        <v>44930</v>
      </c>
      <c r="C2151" s="33" t="e">
        <f>VLOOKUP($B2151,大盤與近月台指!$A$4:$I$499,2,FALSE)</f>
        <v>#N/A</v>
      </c>
      <c r="D2151" s="34" t="e">
        <f>VLOOKUP($B2151,大盤與近月台指!$A$4:$I$499,3,FALSE)</f>
        <v>#N/A</v>
      </c>
      <c r="E2151" s="35" t="e">
        <f>VLOOKUP($B2151,大盤與近月台指!$A$4:$I$499,4,FALSE)</f>
        <v>#N/A</v>
      </c>
      <c r="F2151" s="33" t="e">
        <f>VLOOKUP($B2151,大盤與近月台指!$A$4:$I$499,5,FALSE)</f>
        <v>#N/A</v>
      </c>
      <c r="G2151" s="49" t="e">
        <f>VLOOKUP($B2151,三大法人買賣超!$A$4:$I$500,3,FALSE)</f>
        <v>#N/A</v>
      </c>
      <c r="H2151" s="34" t="e">
        <f>VLOOKUP($B2151,三大法人買賣超!$A$4:$I$500,5,FALSE)</f>
        <v>#N/A</v>
      </c>
      <c r="I2151" s="27" t="e">
        <f>VLOOKUP($B2151,三大法人買賣超!$A$4:$I$500,7,FALSE)</f>
        <v>#N/A</v>
      </c>
      <c r="J2151" s="27" t="e">
        <f>VLOOKUP($B2151,三大法人買賣超!$A$4:$I$500,9,FALSE)</f>
        <v>#N/A</v>
      </c>
      <c r="K2151" s="37">
        <f>新台幣匯率美元指數!B2152</f>
        <v>0</v>
      </c>
      <c r="L2151" s="38">
        <f>新台幣匯率美元指數!C2152</f>
        <v>0</v>
      </c>
      <c r="M2151" s="39">
        <f>新台幣匯率美元指數!D2152</f>
        <v>0</v>
      </c>
      <c r="N2151" s="27" t="e">
        <f>VLOOKUP($B2151,外資期貨未平倉口數!$A$4:$M$499,4,FALSE)</f>
        <v>#N/A</v>
      </c>
      <c r="O2151" s="27" t="e">
        <f>VLOOKUP($B2151,外資期貨未平倉口數!$A$4:$M$499,9,FALSE)</f>
        <v>#N/A</v>
      </c>
      <c r="P2151" s="27" t="e">
        <f>VLOOKUP($B2151,外資期貨未平倉口數!$A$4:$M$499,10,FALSE)</f>
        <v>#N/A</v>
      </c>
      <c r="Q2151" s="27" t="e">
        <f>VLOOKUP($B2151,外資期貨未平倉口數!$A$4:$M$499,11,FALSE)</f>
        <v>#N/A</v>
      </c>
      <c r="R2151" s="64" t="e">
        <f>VLOOKUP($B2151,選擇權未平倉餘額!$A$4:$I$500,6,FALSE)</f>
        <v>#N/A</v>
      </c>
      <c r="S2151" s="64" t="e">
        <f>VLOOKUP($B2151,選擇權未平倉餘額!$A$4:$I$500,7,FALSE)</f>
        <v>#N/A</v>
      </c>
      <c r="T2151" s="64" t="e">
        <f>VLOOKUP($B2151,選擇權未平倉餘額!$A$4:$I$500,8,FALSE)</f>
        <v>#N/A</v>
      </c>
      <c r="U2151" s="64" t="e">
        <f>VLOOKUP($B2151,選擇權未平倉餘額!$A$4:$I$500,9,FALSE)</f>
        <v>#N/A</v>
      </c>
      <c r="V2151" s="39" t="e">
        <f>VLOOKUP($B2151,臺指選擇權P_C_Ratios!$A$4:$C$500,3,FALSE)</f>
        <v>#N/A</v>
      </c>
      <c r="W2151" s="41" t="e">
        <f>VLOOKUP($B2151,散戶多空比!$A$6:$L$500,12,FALSE)</f>
        <v>#N/A</v>
      </c>
      <c r="X2151" s="40" t="e">
        <f>VLOOKUP($B2151,期貨大額交易人未沖銷部位!$A$4:$O$499,4,FALSE)</f>
        <v>#N/A</v>
      </c>
      <c r="Y2151" s="40" t="e">
        <f>VLOOKUP($B2151,期貨大額交易人未沖銷部位!$A$4:$O$499,7,FALSE)</f>
        <v>#N/A</v>
      </c>
      <c r="Z2151" s="40" t="e">
        <f>VLOOKUP($B2151,期貨大額交易人未沖銷部位!$A$4:$O$499,10,FALSE)</f>
        <v>#N/A</v>
      </c>
      <c r="AA2151" s="40" t="e">
        <f>VLOOKUP($B2151,期貨大額交易人未沖銷部位!$A$4:$O$499,13,FALSE)</f>
        <v>#N/A</v>
      </c>
      <c r="AB2151" s="40" t="e">
        <f>VLOOKUP($B2151,期貨大額交易人未沖銷部位!$A$4:$O$499,14,FALSE)</f>
        <v>#N/A</v>
      </c>
      <c r="AC2151" s="40" t="e">
        <f>VLOOKUP($B2151,期貨大額交易人未沖銷部位!$A$4:$O$499,15,FALSE)</f>
        <v>#N/A</v>
      </c>
      <c r="AD2151" s="33" t="e">
        <f>VLOOKUP($B2151,三大美股走勢!$A$4:$J$495,4,FALSE)</f>
        <v>#N/A</v>
      </c>
      <c r="AE2151" s="33" t="e">
        <f>VLOOKUP($B2151,三大美股走勢!$A$4:$J$495,7,FALSE)</f>
        <v>#N/A</v>
      </c>
      <c r="AF2151" s="33" t="e">
        <f>VLOOKUP($B2151,三大美股走勢!$A$4:$J$495,10,FALSE)</f>
        <v>#N/A</v>
      </c>
    </row>
    <row r="2152" spans="2:32">
      <c r="B2152" s="32">
        <v>44931</v>
      </c>
      <c r="C2152" s="33" t="e">
        <f>VLOOKUP($B2152,大盤與近月台指!$A$4:$I$499,2,FALSE)</f>
        <v>#N/A</v>
      </c>
      <c r="D2152" s="34" t="e">
        <f>VLOOKUP($B2152,大盤與近月台指!$A$4:$I$499,3,FALSE)</f>
        <v>#N/A</v>
      </c>
      <c r="E2152" s="35" t="e">
        <f>VLOOKUP($B2152,大盤與近月台指!$A$4:$I$499,4,FALSE)</f>
        <v>#N/A</v>
      </c>
      <c r="F2152" s="33" t="e">
        <f>VLOOKUP($B2152,大盤與近月台指!$A$4:$I$499,5,FALSE)</f>
        <v>#N/A</v>
      </c>
      <c r="G2152" s="49" t="e">
        <f>VLOOKUP($B2152,三大法人買賣超!$A$4:$I$500,3,FALSE)</f>
        <v>#N/A</v>
      </c>
      <c r="H2152" s="34" t="e">
        <f>VLOOKUP($B2152,三大法人買賣超!$A$4:$I$500,5,FALSE)</f>
        <v>#N/A</v>
      </c>
      <c r="I2152" s="27" t="e">
        <f>VLOOKUP($B2152,三大法人買賣超!$A$4:$I$500,7,FALSE)</f>
        <v>#N/A</v>
      </c>
      <c r="J2152" s="27" t="e">
        <f>VLOOKUP($B2152,三大法人買賣超!$A$4:$I$500,9,FALSE)</f>
        <v>#N/A</v>
      </c>
      <c r="K2152" s="37">
        <f>新台幣匯率美元指數!B2153</f>
        <v>0</v>
      </c>
      <c r="L2152" s="38">
        <f>新台幣匯率美元指數!C2153</f>
        <v>0</v>
      </c>
      <c r="M2152" s="39">
        <f>新台幣匯率美元指數!D2153</f>
        <v>0</v>
      </c>
      <c r="N2152" s="27" t="e">
        <f>VLOOKUP($B2152,外資期貨未平倉口數!$A$4:$M$499,4,FALSE)</f>
        <v>#N/A</v>
      </c>
      <c r="O2152" s="27" t="e">
        <f>VLOOKUP($B2152,外資期貨未平倉口數!$A$4:$M$499,9,FALSE)</f>
        <v>#N/A</v>
      </c>
      <c r="P2152" s="27" t="e">
        <f>VLOOKUP($B2152,外資期貨未平倉口數!$A$4:$M$499,10,FALSE)</f>
        <v>#N/A</v>
      </c>
      <c r="Q2152" s="27" t="e">
        <f>VLOOKUP($B2152,外資期貨未平倉口數!$A$4:$M$499,11,FALSE)</f>
        <v>#N/A</v>
      </c>
      <c r="R2152" s="64" t="e">
        <f>VLOOKUP($B2152,選擇權未平倉餘額!$A$4:$I$500,6,FALSE)</f>
        <v>#N/A</v>
      </c>
      <c r="S2152" s="64" t="e">
        <f>VLOOKUP($B2152,選擇權未平倉餘額!$A$4:$I$500,7,FALSE)</f>
        <v>#N/A</v>
      </c>
      <c r="T2152" s="64" t="e">
        <f>VLOOKUP($B2152,選擇權未平倉餘額!$A$4:$I$500,8,FALSE)</f>
        <v>#N/A</v>
      </c>
      <c r="U2152" s="64" t="e">
        <f>VLOOKUP($B2152,選擇權未平倉餘額!$A$4:$I$500,9,FALSE)</f>
        <v>#N/A</v>
      </c>
      <c r="V2152" s="39" t="e">
        <f>VLOOKUP($B2152,臺指選擇權P_C_Ratios!$A$4:$C$500,3,FALSE)</f>
        <v>#N/A</v>
      </c>
      <c r="W2152" s="41" t="e">
        <f>VLOOKUP($B2152,散戶多空比!$A$6:$L$500,12,FALSE)</f>
        <v>#N/A</v>
      </c>
      <c r="X2152" s="40" t="e">
        <f>VLOOKUP($B2152,期貨大額交易人未沖銷部位!$A$4:$O$499,4,FALSE)</f>
        <v>#N/A</v>
      </c>
      <c r="Y2152" s="40" t="e">
        <f>VLOOKUP($B2152,期貨大額交易人未沖銷部位!$A$4:$O$499,7,FALSE)</f>
        <v>#N/A</v>
      </c>
      <c r="Z2152" s="40" t="e">
        <f>VLOOKUP($B2152,期貨大額交易人未沖銷部位!$A$4:$O$499,10,FALSE)</f>
        <v>#N/A</v>
      </c>
      <c r="AA2152" s="40" t="e">
        <f>VLOOKUP($B2152,期貨大額交易人未沖銷部位!$A$4:$O$499,13,FALSE)</f>
        <v>#N/A</v>
      </c>
      <c r="AB2152" s="40" t="e">
        <f>VLOOKUP($B2152,期貨大額交易人未沖銷部位!$A$4:$O$499,14,FALSE)</f>
        <v>#N/A</v>
      </c>
      <c r="AC2152" s="40" t="e">
        <f>VLOOKUP($B2152,期貨大額交易人未沖銷部位!$A$4:$O$499,15,FALSE)</f>
        <v>#N/A</v>
      </c>
      <c r="AD2152" s="33" t="e">
        <f>VLOOKUP($B2152,三大美股走勢!$A$4:$J$495,4,FALSE)</f>
        <v>#N/A</v>
      </c>
      <c r="AE2152" s="33" t="e">
        <f>VLOOKUP($B2152,三大美股走勢!$A$4:$J$495,7,FALSE)</f>
        <v>#N/A</v>
      </c>
      <c r="AF2152" s="33" t="e">
        <f>VLOOKUP($B2152,三大美股走勢!$A$4:$J$495,10,FALSE)</f>
        <v>#N/A</v>
      </c>
    </row>
    <row r="2153" spans="2:32">
      <c r="B2153" s="32">
        <v>44932</v>
      </c>
      <c r="C2153" s="33" t="e">
        <f>VLOOKUP($B2153,大盤與近月台指!$A$4:$I$499,2,FALSE)</f>
        <v>#N/A</v>
      </c>
      <c r="D2153" s="34" t="e">
        <f>VLOOKUP($B2153,大盤與近月台指!$A$4:$I$499,3,FALSE)</f>
        <v>#N/A</v>
      </c>
      <c r="E2153" s="35" t="e">
        <f>VLOOKUP($B2153,大盤與近月台指!$A$4:$I$499,4,FALSE)</f>
        <v>#N/A</v>
      </c>
      <c r="F2153" s="33" t="e">
        <f>VLOOKUP($B2153,大盤與近月台指!$A$4:$I$499,5,FALSE)</f>
        <v>#N/A</v>
      </c>
      <c r="G2153" s="49" t="e">
        <f>VLOOKUP($B2153,三大法人買賣超!$A$4:$I$500,3,FALSE)</f>
        <v>#N/A</v>
      </c>
      <c r="H2153" s="34" t="e">
        <f>VLOOKUP($B2153,三大法人買賣超!$A$4:$I$500,5,FALSE)</f>
        <v>#N/A</v>
      </c>
      <c r="I2153" s="27" t="e">
        <f>VLOOKUP($B2153,三大法人買賣超!$A$4:$I$500,7,FALSE)</f>
        <v>#N/A</v>
      </c>
      <c r="J2153" s="27" t="e">
        <f>VLOOKUP($B2153,三大法人買賣超!$A$4:$I$500,9,FALSE)</f>
        <v>#N/A</v>
      </c>
      <c r="K2153" s="37">
        <f>新台幣匯率美元指數!B2154</f>
        <v>0</v>
      </c>
      <c r="L2153" s="38">
        <f>新台幣匯率美元指數!C2154</f>
        <v>0</v>
      </c>
      <c r="M2153" s="39">
        <f>新台幣匯率美元指數!D2154</f>
        <v>0</v>
      </c>
      <c r="N2153" s="27" t="e">
        <f>VLOOKUP($B2153,外資期貨未平倉口數!$A$4:$M$499,4,FALSE)</f>
        <v>#N/A</v>
      </c>
      <c r="O2153" s="27" t="e">
        <f>VLOOKUP($B2153,外資期貨未平倉口數!$A$4:$M$499,9,FALSE)</f>
        <v>#N/A</v>
      </c>
      <c r="P2153" s="27" t="e">
        <f>VLOOKUP($B2153,外資期貨未平倉口數!$A$4:$M$499,10,FALSE)</f>
        <v>#N/A</v>
      </c>
      <c r="Q2153" s="27" t="e">
        <f>VLOOKUP($B2153,外資期貨未平倉口數!$A$4:$M$499,11,FALSE)</f>
        <v>#N/A</v>
      </c>
      <c r="R2153" s="64" t="e">
        <f>VLOOKUP($B2153,選擇權未平倉餘額!$A$4:$I$500,6,FALSE)</f>
        <v>#N/A</v>
      </c>
      <c r="S2153" s="64" t="e">
        <f>VLOOKUP($B2153,選擇權未平倉餘額!$A$4:$I$500,7,FALSE)</f>
        <v>#N/A</v>
      </c>
      <c r="T2153" s="64" t="e">
        <f>VLOOKUP($B2153,選擇權未平倉餘額!$A$4:$I$500,8,FALSE)</f>
        <v>#N/A</v>
      </c>
      <c r="U2153" s="64" t="e">
        <f>VLOOKUP($B2153,選擇權未平倉餘額!$A$4:$I$500,9,FALSE)</f>
        <v>#N/A</v>
      </c>
      <c r="V2153" s="39" t="e">
        <f>VLOOKUP($B2153,臺指選擇權P_C_Ratios!$A$4:$C$500,3,FALSE)</f>
        <v>#N/A</v>
      </c>
      <c r="W2153" s="41" t="e">
        <f>VLOOKUP($B2153,散戶多空比!$A$6:$L$500,12,FALSE)</f>
        <v>#N/A</v>
      </c>
      <c r="X2153" s="40" t="e">
        <f>VLOOKUP($B2153,期貨大額交易人未沖銷部位!$A$4:$O$499,4,FALSE)</f>
        <v>#N/A</v>
      </c>
      <c r="Y2153" s="40" t="e">
        <f>VLOOKUP($B2153,期貨大額交易人未沖銷部位!$A$4:$O$499,7,FALSE)</f>
        <v>#N/A</v>
      </c>
      <c r="Z2153" s="40" t="e">
        <f>VLOOKUP($B2153,期貨大額交易人未沖銷部位!$A$4:$O$499,10,FALSE)</f>
        <v>#N/A</v>
      </c>
      <c r="AA2153" s="40" t="e">
        <f>VLOOKUP($B2153,期貨大額交易人未沖銷部位!$A$4:$O$499,13,FALSE)</f>
        <v>#N/A</v>
      </c>
      <c r="AB2153" s="40" t="e">
        <f>VLOOKUP($B2153,期貨大額交易人未沖銷部位!$A$4:$O$499,14,FALSE)</f>
        <v>#N/A</v>
      </c>
      <c r="AC2153" s="40" t="e">
        <f>VLOOKUP($B2153,期貨大額交易人未沖銷部位!$A$4:$O$499,15,FALSE)</f>
        <v>#N/A</v>
      </c>
      <c r="AD2153" s="33" t="e">
        <f>VLOOKUP($B2153,三大美股走勢!$A$4:$J$495,4,FALSE)</f>
        <v>#N/A</v>
      </c>
      <c r="AE2153" s="33" t="e">
        <f>VLOOKUP($B2153,三大美股走勢!$A$4:$J$495,7,FALSE)</f>
        <v>#N/A</v>
      </c>
      <c r="AF2153" s="33" t="e">
        <f>VLOOKUP($B2153,三大美股走勢!$A$4:$J$495,10,FALSE)</f>
        <v>#N/A</v>
      </c>
    </row>
    <row r="2154" spans="2:32">
      <c r="B2154" s="32">
        <v>44933</v>
      </c>
      <c r="C2154" s="33" t="e">
        <f>VLOOKUP($B2154,大盤與近月台指!$A$4:$I$499,2,FALSE)</f>
        <v>#N/A</v>
      </c>
      <c r="D2154" s="34" t="e">
        <f>VLOOKUP($B2154,大盤與近月台指!$A$4:$I$499,3,FALSE)</f>
        <v>#N/A</v>
      </c>
      <c r="E2154" s="35" t="e">
        <f>VLOOKUP($B2154,大盤與近月台指!$A$4:$I$499,4,FALSE)</f>
        <v>#N/A</v>
      </c>
      <c r="F2154" s="33" t="e">
        <f>VLOOKUP($B2154,大盤與近月台指!$A$4:$I$499,5,FALSE)</f>
        <v>#N/A</v>
      </c>
      <c r="G2154" s="49" t="e">
        <f>VLOOKUP($B2154,三大法人買賣超!$A$4:$I$500,3,FALSE)</f>
        <v>#N/A</v>
      </c>
      <c r="H2154" s="34" t="e">
        <f>VLOOKUP($B2154,三大法人買賣超!$A$4:$I$500,5,FALSE)</f>
        <v>#N/A</v>
      </c>
      <c r="I2154" s="27" t="e">
        <f>VLOOKUP($B2154,三大法人買賣超!$A$4:$I$500,7,FALSE)</f>
        <v>#N/A</v>
      </c>
      <c r="J2154" s="27" t="e">
        <f>VLOOKUP($B2154,三大法人買賣超!$A$4:$I$500,9,FALSE)</f>
        <v>#N/A</v>
      </c>
      <c r="K2154" s="37">
        <f>新台幣匯率美元指數!B2155</f>
        <v>0</v>
      </c>
      <c r="L2154" s="38">
        <f>新台幣匯率美元指數!C2155</f>
        <v>0</v>
      </c>
      <c r="M2154" s="39">
        <f>新台幣匯率美元指數!D2155</f>
        <v>0</v>
      </c>
      <c r="N2154" s="27" t="e">
        <f>VLOOKUP($B2154,外資期貨未平倉口數!$A$4:$M$499,4,FALSE)</f>
        <v>#N/A</v>
      </c>
      <c r="O2154" s="27" t="e">
        <f>VLOOKUP($B2154,外資期貨未平倉口數!$A$4:$M$499,9,FALSE)</f>
        <v>#N/A</v>
      </c>
      <c r="P2154" s="27" t="e">
        <f>VLOOKUP($B2154,外資期貨未平倉口數!$A$4:$M$499,10,FALSE)</f>
        <v>#N/A</v>
      </c>
      <c r="Q2154" s="27" t="e">
        <f>VLOOKUP($B2154,外資期貨未平倉口數!$A$4:$M$499,11,FALSE)</f>
        <v>#N/A</v>
      </c>
      <c r="R2154" s="64" t="e">
        <f>VLOOKUP($B2154,選擇權未平倉餘額!$A$4:$I$500,6,FALSE)</f>
        <v>#N/A</v>
      </c>
      <c r="S2154" s="64" t="e">
        <f>VLOOKUP($B2154,選擇權未平倉餘額!$A$4:$I$500,7,FALSE)</f>
        <v>#N/A</v>
      </c>
      <c r="T2154" s="64" t="e">
        <f>VLOOKUP($B2154,選擇權未平倉餘額!$A$4:$I$500,8,FALSE)</f>
        <v>#N/A</v>
      </c>
      <c r="U2154" s="64" t="e">
        <f>VLOOKUP($B2154,選擇權未平倉餘額!$A$4:$I$500,9,FALSE)</f>
        <v>#N/A</v>
      </c>
      <c r="V2154" s="39" t="e">
        <f>VLOOKUP($B2154,臺指選擇權P_C_Ratios!$A$4:$C$500,3,FALSE)</f>
        <v>#N/A</v>
      </c>
      <c r="W2154" s="41" t="e">
        <f>VLOOKUP($B2154,散戶多空比!$A$6:$L$500,12,FALSE)</f>
        <v>#N/A</v>
      </c>
      <c r="X2154" s="40" t="e">
        <f>VLOOKUP($B2154,期貨大額交易人未沖銷部位!$A$4:$O$499,4,FALSE)</f>
        <v>#N/A</v>
      </c>
      <c r="Y2154" s="40" t="e">
        <f>VLOOKUP($B2154,期貨大額交易人未沖銷部位!$A$4:$O$499,7,FALSE)</f>
        <v>#N/A</v>
      </c>
      <c r="Z2154" s="40" t="e">
        <f>VLOOKUP($B2154,期貨大額交易人未沖銷部位!$A$4:$O$499,10,FALSE)</f>
        <v>#N/A</v>
      </c>
      <c r="AA2154" s="40" t="e">
        <f>VLOOKUP($B2154,期貨大額交易人未沖銷部位!$A$4:$O$499,13,FALSE)</f>
        <v>#N/A</v>
      </c>
      <c r="AB2154" s="40" t="e">
        <f>VLOOKUP($B2154,期貨大額交易人未沖銷部位!$A$4:$O$499,14,FALSE)</f>
        <v>#N/A</v>
      </c>
      <c r="AC2154" s="40" t="e">
        <f>VLOOKUP($B2154,期貨大額交易人未沖銷部位!$A$4:$O$499,15,FALSE)</f>
        <v>#N/A</v>
      </c>
      <c r="AD2154" s="33" t="e">
        <f>VLOOKUP($B2154,三大美股走勢!$A$4:$J$495,4,FALSE)</f>
        <v>#N/A</v>
      </c>
      <c r="AE2154" s="33" t="e">
        <f>VLOOKUP($B2154,三大美股走勢!$A$4:$J$495,7,FALSE)</f>
        <v>#N/A</v>
      </c>
      <c r="AF2154" s="33" t="e">
        <f>VLOOKUP($B2154,三大美股走勢!$A$4:$J$495,10,FALSE)</f>
        <v>#N/A</v>
      </c>
    </row>
    <row r="2155" spans="2:32">
      <c r="B2155" s="32">
        <v>44934</v>
      </c>
      <c r="C2155" s="33" t="e">
        <f>VLOOKUP($B2155,大盤與近月台指!$A$4:$I$499,2,FALSE)</f>
        <v>#N/A</v>
      </c>
      <c r="D2155" s="34" t="e">
        <f>VLOOKUP($B2155,大盤與近月台指!$A$4:$I$499,3,FALSE)</f>
        <v>#N/A</v>
      </c>
      <c r="E2155" s="35" t="e">
        <f>VLOOKUP($B2155,大盤與近月台指!$A$4:$I$499,4,FALSE)</f>
        <v>#N/A</v>
      </c>
      <c r="F2155" s="33" t="e">
        <f>VLOOKUP($B2155,大盤與近月台指!$A$4:$I$499,5,FALSE)</f>
        <v>#N/A</v>
      </c>
      <c r="G2155" s="49" t="e">
        <f>VLOOKUP($B2155,三大法人買賣超!$A$4:$I$500,3,FALSE)</f>
        <v>#N/A</v>
      </c>
      <c r="H2155" s="34" t="e">
        <f>VLOOKUP($B2155,三大法人買賣超!$A$4:$I$500,5,FALSE)</f>
        <v>#N/A</v>
      </c>
      <c r="I2155" s="27" t="e">
        <f>VLOOKUP($B2155,三大法人買賣超!$A$4:$I$500,7,FALSE)</f>
        <v>#N/A</v>
      </c>
      <c r="J2155" s="27" t="e">
        <f>VLOOKUP($B2155,三大法人買賣超!$A$4:$I$500,9,FALSE)</f>
        <v>#N/A</v>
      </c>
      <c r="K2155" s="37">
        <f>新台幣匯率美元指數!B2156</f>
        <v>0</v>
      </c>
      <c r="L2155" s="38">
        <f>新台幣匯率美元指數!C2156</f>
        <v>0</v>
      </c>
      <c r="M2155" s="39">
        <f>新台幣匯率美元指數!D2156</f>
        <v>0</v>
      </c>
      <c r="N2155" s="27" t="e">
        <f>VLOOKUP($B2155,外資期貨未平倉口數!$A$4:$M$499,4,FALSE)</f>
        <v>#N/A</v>
      </c>
      <c r="O2155" s="27" t="e">
        <f>VLOOKUP($B2155,外資期貨未平倉口數!$A$4:$M$499,9,FALSE)</f>
        <v>#N/A</v>
      </c>
      <c r="P2155" s="27" t="e">
        <f>VLOOKUP($B2155,外資期貨未平倉口數!$A$4:$M$499,10,FALSE)</f>
        <v>#N/A</v>
      </c>
      <c r="Q2155" s="27" t="e">
        <f>VLOOKUP($B2155,外資期貨未平倉口數!$A$4:$M$499,11,FALSE)</f>
        <v>#N/A</v>
      </c>
      <c r="R2155" s="64" t="e">
        <f>VLOOKUP($B2155,選擇權未平倉餘額!$A$4:$I$500,6,FALSE)</f>
        <v>#N/A</v>
      </c>
      <c r="S2155" s="64" t="e">
        <f>VLOOKUP($B2155,選擇權未平倉餘額!$A$4:$I$500,7,FALSE)</f>
        <v>#N/A</v>
      </c>
      <c r="T2155" s="64" t="e">
        <f>VLOOKUP($B2155,選擇權未平倉餘額!$A$4:$I$500,8,FALSE)</f>
        <v>#N/A</v>
      </c>
      <c r="U2155" s="64" t="e">
        <f>VLOOKUP($B2155,選擇權未平倉餘額!$A$4:$I$500,9,FALSE)</f>
        <v>#N/A</v>
      </c>
      <c r="V2155" s="39" t="e">
        <f>VLOOKUP($B2155,臺指選擇權P_C_Ratios!$A$4:$C$500,3,FALSE)</f>
        <v>#N/A</v>
      </c>
      <c r="W2155" s="41" t="e">
        <f>VLOOKUP($B2155,散戶多空比!$A$6:$L$500,12,FALSE)</f>
        <v>#N/A</v>
      </c>
      <c r="X2155" s="40" t="e">
        <f>VLOOKUP($B2155,期貨大額交易人未沖銷部位!$A$4:$O$499,4,FALSE)</f>
        <v>#N/A</v>
      </c>
      <c r="Y2155" s="40" t="e">
        <f>VLOOKUP($B2155,期貨大額交易人未沖銷部位!$A$4:$O$499,7,FALSE)</f>
        <v>#N/A</v>
      </c>
      <c r="Z2155" s="40" t="e">
        <f>VLOOKUP($B2155,期貨大額交易人未沖銷部位!$A$4:$O$499,10,FALSE)</f>
        <v>#N/A</v>
      </c>
      <c r="AA2155" s="40" t="e">
        <f>VLOOKUP($B2155,期貨大額交易人未沖銷部位!$A$4:$O$499,13,FALSE)</f>
        <v>#N/A</v>
      </c>
      <c r="AB2155" s="40" t="e">
        <f>VLOOKUP($B2155,期貨大額交易人未沖銷部位!$A$4:$O$499,14,FALSE)</f>
        <v>#N/A</v>
      </c>
      <c r="AC2155" s="40" t="e">
        <f>VLOOKUP($B2155,期貨大額交易人未沖銷部位!$A$4:$O$499,15,FALSE)</f>
        <v>#N/A</v>
      </c>
      <c r="AD2155" s="33" t="e">
        <f>VLOOKUP($B2155,三大美股走勢!$A$4:$J$495,4,FALSE)</f>
        <v>#N/A</v>
      </c>
      <c r="AE2155" s="33" t="e">
        <f>VLOOKUP($B2155,三大美股走勢!$A$4:$J$495,7,FALSE)</f>
        <v>#N/A</v>
      </c>
      <c r="AF2155" s="33" t="e">
        <f>VLOOKUP($B2155,三大美股走勢!$A$4:$J$495,10,FALSE)</f>
        <v>#N/A</v>
      </c>
    </row>
    <row r="2156" spans="2:32">
      <c r="B2156" s="32">
        <v>44935</v>
      </c>
      <c r="C2156" s="33" t="e">
        <f>VLOOKUP($B2156,大盤與近月台指!$A$4:$I$499,2,FALSE)</f>
        <v>#N/A</v>
      </c>
      <c r="D2156" s="34" t="e">
        <f>VLOOKUP($B2156,大盤與近月台指!$A$4:$I$499,3,FALSE)</f>
        <v>#N/A</v>
      </c>
      <c r="E2156" s="35" t="e">
        <f>VLOOKUP($B2156,大盤與近月台指!$A$4:$I$499,4,FALSE)</f>
        <v>#N/A</v>
      </c>
      <c r="F2156" s="33" t="e">
        <f>VLOOKUP($B2156,大盤與近月台指!$A$4:$I$499,5,FALSE)</f>
        <v>#N/A</v>
      </c>
      <c r="G2156" s="49" t="e">
        <f>VLOOKUP($B2156,三大法人買賣超!$A$4:$I$500,3,FALSE)</f>
        <v>#N/A</v>
      </c>
      <c r="H2156" s="34" t="e">
        <f>VLOOKUP($B2156,三大法人買賣超!$A$4:$I$500,5,FALSE)</f>
        <v>#N/A</v>
      </c>
      <c r="I2156" s="27" t="e">
        <f>VLOOKUP($B2156,三大法人買賣超!$A$4:$I$500,7,FALSE)</f>
        <v>#N/A</v>
      </c>
      <c r="J2156" s="27" t="e">
        <f>VLOOKUP($B2156,三大法人買賣超!$A$4:$I$500,9,FALSE)</f>
        <v>#N/A</v>
      </c>
      <c r="K2156" s="37">
        <f>新台幣匯率美元指數!B2157</f>
        <v>0</v>
      </c>
      <c r="L2156" s="38">
        <f>新台幣匯率美元指數!C2157</f>
        <v>0</v>
      </c>
      <c r="M2156" s="39">
        <f>新台幣匯率美元指數!D2157</f>
        <v>0</v>
      </c>
      <c r="N2156" s="27" t="e">
        <f>VLOOKUP($B2156,外資期貨未平倉口數!$A$4:$M$499,4,FALSE)</f>
        <v>#N/A</v>
      </c>
      <c r="O2156" s="27" t="e">
        <f>VLOOKUP($B2156,外資期貨未平倉口數!$A$4:$M$499,9,FALSE)</f>
        <v>#N/A</v>
      </c>
      <c r="P2156" s="27" t="e">
        <f>VLOOKUP($B2156,外資期貨未平倉口數!$A$4:$M$499,10,FALSE)</f>
        <v>#N/A</v>
      </c>
      <c r="Q2156" s="27" t="e">
        <f>VLOOKUP($B2156,外資期貨未平倉口數!$A$4:$M$499,11,FALSE)</f>
        <v>#N/A</v>
      </c>
      <c r="R2156" s="64" t="e">
        <f>VLOOKUP($B2156,選擇權未平倉餘額!$A$4:$I$500,6,FALSE)</f>
        <v>#N/A</v>
      </c>
      <c r="S2156" s="64" t="e">
        <f>VLOOKUP($B2156,選擇權未平倉餘額!$A$4:$I$500,7,FALSE)</f>
        <v>#N/A</v>
      </c>
      <c r="T2156" s="64" t="e">
        <f>VLOOKUP($B2156,選擇權未平倉餘額!$A$4:$I$500,8,FALSE)</f>
        <v>#N/A</v>
      </c>
      <c r="U2156" s="64" t="e">
        <f>VLOOKUP($B2156,選擇權未平倉餘額!$A$4:$I$500,9,FALSE)</f>
        <v>#N/A</v>
      </c>
      <c r="V2156" s="39" t="e">
        <f>VLOOKUP($B2156,臺指選擇權P_C_Ratios!$A$4:$C$500,3,FALSE)</f>
        <v>#N/A</v>
      </c>
      <c r="W2156" s="41" t="e">
        <f>VLOOKUP($B2156,散戶多空比!$A$6:$L$500,12,FALSE)</f>
        <v>#N/A</v>
      </c>
      <c r="X2156" s="40" t="e">
        <f>VLOOKUP($B2156,期貨大額交易人未沖銷部位!$A$4:$O$499,4,FALSE)</f>
        <v>#N/A</v>
      </c>
      <c r="Y2156" s="40" t="e">
        <f>VLOOKUP($B2156,期貨大額交易人未沖銷部位!$A$4:$O$499,7,FALSE)</f>
        <v>#N/A</v>
      </c>
      <c r="Z2156" s="40" t="e">
        <f>VLOOKUP($B2156,期貨大額交易人未沖銷部位!$A$4:$O$499,10,FALSE)</f>
        <v>#N/A</v>
      </c>
      <c r="AA2156" s="40" t="e">
        <f>VLOOKUP($B2156,期貨大額交易人未沖銷部位!$A$4:$O$499,13,FALSE)</f>
        <v>#N/A</v>
      </c>
      <c r="AB2156" s="40" t="e">
        <f>VLOOKUP($B2156,期貨大額交易人未沖銷部位!$A$4:$O$499,14,FALSE)</f>
        <v>#N/A</v>
      </c>
      <c r="AC2156" s="40" t="e">
        <f>VLOOKUP($B2156,期貨大額交易人未沖銷部位!$A$4:$O$499,15,FALSE)</f>
        <v>#N/A</v>
      </c>
      <c r="AD2156" s="33" t="e">
        <f>VLOOKUP($B2156,三大美股走勢!$A$4:$J$495,4,FALSE)</f>
        <v>#N/A</v>
      </c>
      <c r="AE2156" s="33" t="e">
        <f>VLOOKUP($B2156,三大美股走勢!$A$4:$J$495,7,FALSE)</f>
        <v>#N/A</v>
      </c>
      <c r="AF2156" s="33" t="e">
        <f>VLOOKUP($B2156,三大美股走勢!$A$4:$J$495,10,FALSE)</f>
        <v>#N/A</v>
      </c>
    </row>
    <row r="2157" spans="2:32">
      <c r="B2157" s="32">
        <v>44936</v>
      </c>
      <c r="C2157" s="33" t="e">
        <f>VLOOKUP($B2157,大盤與近月台指!$A$4:$I$499,2,FALSE)</f>
        <v>#N/A</v>
      </c>
      <c r="D2157" s="34" t="e">
        <f>VLOOKUP($B2157,大盤與近月台指!$A$4:$I$499,3,FALSE)</f>
        <v>#N/A</v>
      </c>
      <c r="E2157" s="35" t="e">
        <f>VLOOKUP($B2157,大盤與近月台指!$A$4:$I$499,4,FALSE)</f>
        <v>#N/A</v>
      </c>
      <c r="F2157" s="33" t="e">
        <f>VLOOKUP($B2157,大盤與近月台指!$A$4:$I$499,5,FALSE)</f>
        <v>#N/A</v>
      </c>
      <c r="G2157" s="49" t="e">
        <f>VLOOKUP($B2157,三大法人買賣超!$A$4:$I$500,3,FALSE)</f>
        <v>#N/A</v>
      </c>
      <c r="H2157" s="34" t="e">
        <f>VLOOKUP($B2157,三大法人買賣超!$A$4:$I$500,5,FALSE)</f>
        <v>#N/A</v>
      </c>
      <c r="I2157" s="27" t="e">
        <f>VLOOKUP($B2157,三大法人買賣超!$A$4:$I$500,7,FALSE)</f>
        <v>#N/A</v>
      </c>
      <c r="J2157" s="27" t="e">
        <f>VLOOKUP($B2157,三大法人買賣超!$A$4:$I$500,9,FALSE)</f>
        <v>#N/A</v>
      </c>
      <c r="K2157" s="37">
        <f>新台幣匯率美元指數!B2158</f>
        <v>0</v>
      </c>
      <c r="L2157" s="38">
        <f>新台幣匯率美元指數!C2158</f>
        <v>0</v>
      </c>
      <c r="M2157" s="39">
        <f>新台幣匯率美元指數!D2158</f>
        <v>0</v>
      </c>
      <c r="N2157" s="27" t="e">
        <f>VLOOKUP($B2157,外資期貨未平倉口數!$A$4:$M$499,4,FALSE)</f>
        <v>#N/A</v>
      </c>
      <c r="O2157" s="27" t="e">
        <f>VLOOKUP($B2157,外資期貨未平倉口數!$A$4:$M$499,9,FALSE)</f>
        <v>#N/A</v>
      </c>
      <c r="P2157" s="27" t="e">
        <f>VLOOKUP($B2157,外資期貨未平倉口數!$A$4:$M$499,10,FALSE)</f>
        <v>#N/A</v>
      </c>
      <c r="Q2157" s="27" t="e">
        <f>VLOOKUP($B2157,外資期貨未平倉口數!$A$4:$M$499,11,FALSE)</f>
        <v>#N/A</v>
      </c>
      <c r="R2157" s="64" t="e">
        <f>VLOOKUP($B2157,選擇權未平倉餘額!$A$4:$I$500,6,FALSE)</f>
        <v>#N/A</v>
      </c>
      <c r="S2157" s="64" t="e">
        <f>VLOOKUP($B2157,選擇權未平倉餘額!$A$4:$I$500,7,FALSE)</f>
        <v>#N/A</v>
      </c>
      <c r="T2157" s="64" t="e">
        <f>VLOOKUP($B2157,選擇權未平倉餘額!$A$4:$I$500,8,FALSE)</f>
        <v>#N/A</v>
      </c>
      <c r="U2157" s="64" t="e">
        <f>VLOOKUP($B2157,選擇權未平倉餘額!$A$4:$I$500,9,FALSE)</f>
        <v>#N/A</v>
      </c>
      <c r="V2157" s="39" t="e">
        <f>VLOOKUP($B2157,臺指選擇權P_C_Ratios!$A$4:$C$500,3,FALSE)</f>
        <v>#N/A</v>
      </c>
      <c r="W2157" s="41" t="e">
        <f>VLOOKUP($B2157,散戶多空比!$A$6:$L$500,12,FALSE)</f>
        <v>#N/A</v>
      </c>
      <c r="X2157" s="40" t="e">
        <f>VLOOKUP($B2157,期貨大額交易人未沖銷部位!$A$4:$O$499,4,FALSE)</f>
        <v>#N/A</v>
      </c>
      <c r="Y2157" s="40" t="e">
        <f>VLOOKUP($B2157,期貨大額交易人未沖銷部位!$A$4:$O$499,7,FALSE)</f>
        <v>#N/A</v>
      </c>
      <c r="Z2157" s="40" t="e">
        <f>VLOOKUP($B2157,期貨大額交易人未沖銷部位!$A$4:$O$499,10,FALSE)</f>
        <v>#N/A</v>
      </c>
      <c r="AA2157" s="40" t="e">
        <f>VLOOKUP($B2157,期貨大額交易人未沖銷部位!$A$4:$O$499,13,FALSE)</f>
        <v>#N/A</v>
      </c>
      <c r="AB2157" s="40" t="e">
        <f>VLOOKUP($B2157,期貨大額交易人未沖銷部位!$A$4:$O$499,14,FALSE)</f>
        <v>#N/A</v>
      </c>
      <c r="AC2157" s="40" t="e">
        <f>VLOOKUP($B2157,期貨大額交易人未沖銷部位!$A$4:$O$499,15,FALSE)</f>
        <v>#N/A</v>
      </c>
      <c r="AD2157" s="33" t="e">
        <f>VLOOKUP($B2157,三大美股走勢!$A$4:$J$495,4,FALSE)</f>
        <v>#N/A</v>
      </c>
      <c r="AE2157" s="33" t="e">
        <f>VLOOKUP($B2157,三大美股走勢!$A$4:$J$495,7,FALSE)</f>
        <v>#N/A</v>
      </c>
      <c r="AF2157" s="33" t="e">
        <f>VLOOKUP($B2157,三大美股走勢!$A$4:$J$495,10,FALSE)</f>
        <v>#N/A</v>
      </c>
    </row>
    <row r="2158" spans="2:32">
      <c r="B2158" s="32">
        <v>44937</v>
      </c>
      <c r="C2158" s="33" t="e">
        <f>VLOOKUP($B2158,大盤與近月台指!$A$4:$I$499,2,FALSE)</f>
        <v>#N/A</v>
      </c>
      <c r="D2158" s="34" t="e">
        <f>VLOOKUP($B2158,大盤與近月台指!$A$4:$I$499,3,FALSE)</f>
        <v>#N/A</v>
      </c>
      <c r="E2158" s="35" t="e">
        <f>VLOOKUP($B2158,大盤與近月台指!$A$4:$I$499,4,FALSE)</f>
        <v>#N/A</v>
      </c>
      <c r="F2158" s="33" t="e">
        <f>VLOOKUP($B2158,大盤與近月台指!$A$4:$I$499,5,FALSE)</f>
        <v>#N/A</v>
      </c>
      <c r="G2158" s="49" t="e">
        <f>VLOOKUP($B2158,三大法人買賣超!$A$4:$I$500,3,FALSE)</f>
        <v>#N/A</v>
      </c>
      <c r="H2158" s="34" t="e">
        <f>VLOOKUP($B2158,三大法人買賣超!$A$4:$I$500,5,FALSE)</f>
        <v>#N/A</v>
      </c>
      <c r="I2158" s="27" t="e">
        <f>VLOOKUP($B2158,三大法人買賣超!$A$4:$I$500,7,FALSE)</f>
        <v>#N/A</v>
      </c>
      <c r="J2158" s="27" t="e">
        <f>VLOOKUP($B2158,三大法人買賣超!$A$4:$I$500,9,FALSE)</f>
        <v>#N/A</v>
      </c>
      <c r="K2158" s="37">
        <f>新台幣匯率美元指數!B2159</f>
        <v>0</v>
      </c>
      <c r="L2158" s="38">
        <f>新台幣匯率美元指數!C2159</f>
        <v>0</v>
      </c>
      <c r="M2158" s="39">
        <f>新台幣匯率美元指數!D2159</f>
        <v>0</v>
      </c>
      <c r="N2158" s="27" t="e">
        <f>VLOOKUP($B2158,外資期貨未平倉口數!$A$4:$M$499,4,FALSE)</f>
        <v>#N/A</v>
      </c>
      <c r="O2158" s="27" t="e">
        <f>VLOOKUP($B2158,外資期貨未平倉口數!$A$4:$M$499,9,FALSE)</f>
        <v>#N/A</v>
      </c>
      <c r="P2158" s="27" t="e">
        <f>VLOOKUP($B2158,外資期貨未平倉口數!$A$4:$M$499,10,FALSE)</f>
        <v>#N/A</v>
      </c>
      <c r="Q2158" s="27" t="e">
        <f>VLOOKUP($B2158,外資期貨未平倉口數!$A$4:$M$499,11,FALSE)</f>
        <v>#N/A</v>
      </c>
      <c r="R2158" s="64" t="e">
        <f>VLOOKUP($B2158,選擇權未平倉餘額!$A$4:$I$500,6,FALSE)</f>
        <v>#N/A</v>
      </c>
      <c r="S2158" s="64" t="e">
        <f>VLOOKUP($B2158,選擇權未平倉餘額!$A$4:$I$500,7,FALSE)</f>
        <v>#N/A</v>
      </c>
      <c r="T2158" s="64" t="e">
        <f>VLOOKUP($B2158,選擇權未平倉餘額!$A$4:$I$500,8,FALSE)</f>
        <v>#N/A</v>
      </c>
      <c r="U2158" s="64" t="e">
        <f>VLOOKUP($B2158,選擇權未平倉餘額!$A$4:$I$500,9,FALSE)</f>
        <v>#N/A</v>
      </c>
      <c r="V2158" s="39" t="e">
        <f>VLOOKUP($B2158,臺指選擇權P_C_Ratios!$A$4:$C$500,3,FALSE)</f>
        <v>#N/A</v>
      </c>
      <c r="W2158" s="41" t="e">
        <f>VLOOKUP($B2158,散戶多空比!$A$6:$L$500,12,FALSE)</f>
        <v>#N/A</v>
      </c>
      <c r="X2158" s="40" t="e">
        <f>VLOOKUP($B2158,期貨大額交易人未沖銷部位!$A$4:$O$499,4,FALSE)</f>
        <v>#N/A</v>
      </c>
      <c r="Y2158" s="40" t="e">
        <f>VLOOKUP($B2158,期貨大額交易人未沖銷部位!$A$4:$O$499,7,FALSE)</f>
        <v>#N/A</v>
      </c>
      <c r="Z2158" s="40" t="e">
        <f>VLOOKUP($B2158,期貨大額交易人未沖銷部位!$A$4:$O$499,10,FALSE)</f>
        <v>#N/A</v>
      </c>
      <c r="AA2158" s="40" t="e">
        <f>VLOOKUP($B2158,期貨大額交易人未沖銷部位!$A$4:$O$499,13,FALSE)</f>
        <v>#N/A</v>
      </c>
      <c r="AB2158" s="40" t="e">
        <f>VLOOKUP($B2158,期貨大額交易人未沖銷部位!$A$4:$O$499,14,FALSE)</f>
        <v>#N/A</v>
      </c>
      <c r="AC2158" s="40" t="e">
        <f>VLOOKUP($B2158,期貨大額交易人未沖銷部位!$A$4:$O$499,15,FALSE)</f>
        <v>#N/A</v>
      </c>
      <c r="AD2158" s="33" t="e">
        <f>VLOOKUP($B2158,三大美股走勢!$A$4:$J$495,4,FALSE)</f>
        <v>#N/A</v>
      </c>
      <c r="AE2158" s="33" t="e">
        <f>VLOOKUP($B2158,三大美股走勢!$A$4:$J$495,7,FALSE)</f>
        <v>#N/A</v>
      </c>
      <c r="AF2158" s="33" t="e">
        <f>VLOOKUP($B2158,三大美股走勢!$A$4:$J$495,10,FALSE)</f>
        <v>#N/A</v>
      </c>
    </row>
    <row r="2159" spans="2:32">
      <c r="B2159" s="32">
        <v>44938</v>
      </c>
      <c r="C2159" s="33" t="e">
        <f>VLOOKUP($B2159,大盤與近月台指!$A$4:$I$499,2,FALSE)</f>
        <v>#N/A</v>
      </c>
      <c r="D2159" s="34" t="e">
        <f>VLOOKUP($B2159,大盤與近月台指!$A$4:$I$499,3,FALSE)</f>
        <v>#N/A</v>
      </c>
      <c r="E2159" s="35" t="e">
        <f>VLOOKUP($B2159,大盤與近月台指!$A$4:$I$499,4,FALSE)</f>
        <v>#N/A</v>
      </c>
      <c r="F2159" s="33" t="e">
        <f>VLOOKUP($B2159,大盤與近月台指!$A$4:$I$499,5,FALSE)</f>
        <v>#N/A</v>
      </c>
      <c r="G2159" s="49" t="e">
        <f>VLOOKUP($B2159,三大法人買賣超!$A$4:$I$500,3,FALSE)</f>
        <v>#N/A</v>
      </c>
      <c r="H2159" s="34" t="e">
        <f>VLOOKUP($B2159,三大法人買賣超!$A$4:$I$500,5,FALSE)</f>
        <v>#N/A</v>
      </c>
      <c r="I2159" s="27" t="e">
        <f>VLOOKUP($B2159,三大法人買賣超!$A$4:$I$500,7,FALSE)</f>
        <v>#N/A</v>
      </c>
      <c r="J2159" s="27" t="e">
        <f>VLOOKUP($B2159,三大法人買賣超!$A$4:$I$500,9,FALSE)</f>
        <v>#N/A</v>
      </c>
      <c r="K2159" s="37">
        <f>新台幣匯率美元指數!B2160</f>
        <v>0</v>
      </c>
      <c r="L2159" s="38">
        <f>新台幣匯率美元指數!C2160</f>
        <v>0</v>
      </c>
      <c r="M2159" s="39">
        <f>新台幣匯率美元指數!D2160</f>
        <v>0</v>
      </c>
      <c r="N2159" s="27" t="e">
        <f>VLOOKUP($B2159,外資期貨未平倉口數!$A$4:$M$499,4,FALSE)</f>
        <v>#N/A</v>
      </c>
      <c r="O2159" s="27" t="e">
        <f>VLOOKUP($B2159,外資期貨未平倉口數!$A$4:$M$499,9,FALSE)</f>
        <v>#N/A</v>
      </c>
      <c r="P2159" s="27" t="e">
        <f>VLOOKUP($B2159,外資期貨未平倉口數!$A$4:$M$499,10,FALSE)</f>
        <v>#N/A</v>
      </c>
      <c r="Q2159" s="27" t="e">
        <f>VLOOKUP($B2159,外資期貨未平倉口數!$A$4:$M$499,11,FALSE)</f>
        <v>#N/A</v>
      </c>
      <c r="R2159" s="64" t="e">
        <f>VLOOKUP($B2159,選擇權未平倉餘額!$A$4:$I$500,6,FALSE)</f>
        <v>#N/A</v>
      </c>
      <c r="S2159" s="64" t="e">
        <f>VLOOKUP($B2159,選擇權未平倉餘額!$A$4:$I$500,7,FALSE)</f>
        <v>#N/A</v>
      </c>
      <c r="T2159" s="64" t="e">
        <f>VLOOKUP($B2159,選擇權未平倉餘額!$A$4:$I$500,8,FALSE)</f>
        <v>#N/A</v>
      </c>
      <c r="U2159" s="64" t="e">
        <f>VLOOKUP($B2159,選擇權未平倉餘額!$A$4:$I$500,9,FALSE)</f>
        <v>#N/A</v>
      </c>
      <c r="V2159" s="39" t="e">
        <f>VLOOKUP($B2159,臺指選擇權P_C_Ratios!$A$4:$C$500,3,FALSE)</f>
        <v>#N/A</v>
      </c>
      <c r="W2159" s="41" t="e">
        <f>VLOOKUP($B2159,散戶多空比!$A$6:$L$500,12,FALSE)</f>
        <v>#N/A</v>
      </c>
      <c r="X2159" s="40" t="e">
        <f>VLOOKUP($B2159,期貨大額交易人未沖銷部位!$A$4:$O$499,4,FALSE)</f>
        <v>#N/A</v>
      </c>
      <c r="Y2159" s="40" t="e">
        <f>VLOOKUP($B2159,期貨大額交易人未沖銷部位!$A$4:$O$499,7,FALSE)</f>
        <v>#N/A</v>
      </c>
      <c r="Z2159" s="40" t="e">
        <f>VLOOKUP($B2159,期貨大額交易人未沖銷部位!$A$4:$O$499,10,FALSE)</f>
        <v>#N/A</v>
      </c>
      <c r="AA2159" s="40" t="e">
        <f>VLOOKUP($B2159,期貨大額交易人未沖銷部位!$A$4:$O$499,13,FALSE)</f>
        <v>#N/A</v>
      </c>
      <c r="AB2159" s="40" t="e">
        <f>VLOOKUP($B2159,期貨大額交易人未沖銷部位!$A$4:$O$499,14,FALSE)</f>
        <v>#N/A</v>
      </c>
      <c r="AC2159" s="40" t="e">
        <f>VLOOKUP($B2159,期貨大額交易人未沖銷部位!$A$4:$O$499,15,FALSE)</f>
        <v>#N/A</v>
      </c>
      <c r="AD2159" s="33" t="e">
        <f>VLOOKUP($B2159,三大美股走勢!$A$4:$J$495,4,FALSE)</f>
        <v>#N/A</v>
      </c>
      <c r="AE2159" s="33" t="e">
        <f>VLOOKUP($B2159,三大美股走勢!$A$4:$J$495,7,FALSE)</f>
        <v>#N/A</v>
      </c>
      <c r="AF2159" s="33" t="e">
        <f>VLOOKUP($B2159,三大美股走勢!$A$4:$J$495,10,FALSE)</f>
        <v>#N/A</v>
      </c>
    </row>
    <row r="2160" spans="2:32">
      <c r="B2160" s="32">
        <v>44939</v>
      </c>
      <c r="C2160" s="33" t="e">
        <f>VLOOKUP($B2160,大盤與近月台指!$A$4:$I$499,2,FALSE)</f>
        <v>#N/A</v>
      </c>
      <c r="D2160" s="34" t="e">
        <f>VLOOKUP($B2160,大盤與近月台指!$A$4:$I$499,3,FALSE)</f>
        <v>#N/A</v>
      </c>
      <c r="E2160" s="35" t="e">
        <f>VLOOKUP($B2160,大盤與近月台指!$A$4:$I$499,4,FALSE)</f>
        <v>#N/A</v>
      </c>
      <c r="F2160" s="33" t="e">
        <f>VLOOKUP($B2160,大盤與近月台指!$A$4:$I$499,5,FALSE)</f>
        <v>#N/A</v>
      </c>
      <c r="G2160" s="49" t="e">
        <f>VLOOKUP($B2160,三大法人買賣超!$A$4:$I$500,3,FALSE)</f>
        <v>#N/A</v>
      </c>
      <c r="H2160" s="34" t="e">
        <f>VLOOKUP($B2160,三大法人買賣超!$A$4:$I$500,5,FALSE)</f>
        <v>#N/A</v>
      </c>
      <c r="I2160" s="27" t="e">
        <f>VLOOKUP($B2160,三大法人買賣超!$A$4:$I$500,7,FALSE)</f>
        <v>#N/A</v>
      </c>
      <c r="J2160" s="27" t="e">
        <f>VLOOKUP($B2160,三大法人買賣超!$A$4:$I$500,9,FALSE)</f>
        <v>#N/A</v>
      </c>
      <c r="K2160" s="37">
        <f>新台幣匯率美元指數!B2161</f>
        <v>0</v>
      </c>
      <c r="L2160" s="38">
        <f>新台幣匯率美元指數!C2161</f>
        <v>0</v>
      </c>
      <c r="M2160" s="39">
        <f>新台幣匯率美元指數!D2161</f>
        <v>0</v>
      </c>
      <c r="N2160" s="27" t="e">
        <f>VLOOKUP($B2160,外資期貨未平倉口數!$A$4:$M$499,4,FALSE)</f>
        <v>#N/A</v>
      </c>
      <c r="O2160" s="27" t="e">
        <f>VLOOKUP($B2160,外資期貨未平倉口數!$A$4:$M$499,9,FALSE)</f>
        <v>#N/A</v>
      </c>
      <c r="P2160" s="27" t="e">
        <f>VLOOKUP($B2160,外資期貨未平倉口數!$A$4:$M$499,10,FALSE)</f>
        <v>#N/A</v>
      </c>
      <c r="Q2160" s="27" t="e">
        <f>VLOOKUP($B2160,外資期貨未平倉口數!$A$4:$M$499,11,FALSE)</f>
        <v>#N/A</v>
      </c>
      <c r="R2160" s="64" t="e">
        <f>VLOOKUP($B2160,選擇權未平倉餘額!$A$4:$I$500,6,FALSE)</f>
        <v>#N/A</v>
      </c>
      <c r="S2160" s="64" t="e">
        <f>VLOOKUP($B2160,選擇權未平倉餘額!$A$4:$I$500,7,FALSE)</f>
        <v>#N/A</v>
      </c>
      <c r="T2160" s="64" t="e">
        <f>VLOOKUP($B2160,選擇權未平倉餘額!$A$4:$I$500,8,FALSE)</f>
        <v>#N/A</v>
      </c>
      <c r="U2160" s="64" t="e">
        <f>VLOOKUP($B2160,選擇權未平倉餘額!$A$4:$I$500,9,FALSE)</f>
        <v>#N/A</v>
      </c>
      <c r="V2160" s="39" t="e">
        <f>VLOOKUP($B2160,臺指選擇權P_C_Ratios!$A$4:$C$500,3,FALSE)</f>
        <v>#N/A</v>
      </c>
      <c r="W2160" s="41" t="e">
        <f>VLOOKUP($B2160,散戶多空比!$A$6:$L$500,12,FALSE)</f>
        <v>#N/A</v>
      </c>
      <c r="X2160" s="40" t="e">
        <f>VLOOKUP($B2160,期貨大額交易人未沖銷部位!$A$4:$O$499,4,FALSE)</f>
        <v>#N/A</v>
      </c>
      <c r="Y2160" s="40" t="e">
        <f>VLOOKUP($B2160,期貨大額交易人未沖銷部位!$A$4:$O$499,7,FALSE)</f>
        <v>#N/A</v>
      </c>
      <c r="Z2160" s="40" t="e">
        <f>VLOOKUP($B2160,期貨大額交易人未沖銷部位!$A$4:$O$499,10,FALSE)</f>
        <v>#N/A</v>
      </c>
      <c r="AA2160" s="40" t="e">
        <f>VLOOKUP($B2160,期貨大額交易人未沖銷部位!$A$4:$O$499,13,FALSE)</f>
        <v>#N/A</v>
      </c>
      <c r="AB2160" s="40" t="e">
        <f>VLOOKUP($B2160,期貨大額交易人未沖銷部位!$A$4:$O$499,14,FALSE)</f>
        <v>#N/A</v>
      </c>
      <c r="AC2160" s="40" t="e">
        <f>VLOOKUP($B2160,期貨大額交易人未沖銷部位!$A$4:$O$499,15,FALSE)</f>
        <v>#N/A</v>
      </c>
      <c r="AD2160" s="33" t="e">
        <f>VLOOKUP($B2160,三大美股走勢!$A$4:$J$495,4,FALSE)</f>
        <v>#N/A</v>
      </c>
      <c r="AE2160" s="33" t="e">
        <f>VLOOKUP($B2160,三大美股走勢!$A$4:$J$495,7,FALSE)</f>
        <v>#N/A</v>
      </c>
      <c r="AF2160" s="33" t="e">
        <f>VLOOKUP($B2160,三大美股走勢!$A$4:$J$495,10,FALSE)</f>
        <v>#N/A</v>
      </c>
    </row>
    <row r="2161" spans="2:32">
      <c r="B2161" s="32">
        <v>44940</v>
      </c>
      <c r="C2161" s="33" t="e">
        <f>VLOOKUP($B2161,大盤與近月台指!$A$4:$I$499,2,FALSE)</f>
        <v>#N/A</v>
      </c>
      <c r="D2161" s="34" t="e">
        <f>VLOOKUP($B2161,大盤與近月台指!$A$4:$I$499,3,FALSE)</f>
        <v>#N/A</v>
      </c>
      <c r="E2161" s="35" t="e">
        <f>VLOOKUP($B2161,大盤與近月台指!$A$4:$I$499,4,FALSE)</f>
        <v>#N/A</v>
      </c>
      <c r="F2161" s="33" t="e">
        <f>VLOOKUP($B2161,大盤與近月台指!$A$4:$I$499,5,FALSE)</f>
        <v>#N/A</v>
      </c>
      <c r="G2161" s="49" t="e">
        <f>VLOOKUP($B2161,三大法人買賣超!$A$4:$I$500,3,FALSE)</f>
        <v>#N/A</v>
      </c>
      <c r="H2161" s="34" t="e">
        <f>VLOOKUP($B2161,三大法人買賣超!$A$4:$I$500,5,FALSE)</f>
        <v>#N/A</v>
      </c>
      <c r="I2161" s="27" t="e">
        <f>VLOOKUP($B2161,三大法人買賣超!$A$4:$I$500,7,FALSE)</f>
        <v>#N/A</v>
      </c>
      <c r="J2161" s="27" t="e">
        <f>VLOOKUP($B2161,三大法人買賣超!$A$4:$I$500,9,FALSE)</f>
        <v>#N/A</v>
      </c>
      <c r="K2161" s="37">
        <f>新台幣匯率美元指數!B2162</f>
        <v>0</v>
      </c>
      <c r="L2161" s="38">
        <f>新台幣匯率美元指數!C2162</f>
        <v>0</v>
      </c>
      <c r="M2161" s="39">
        <f>新台幣匯率美元指數!D2162</f>
        <v>0</v>
      </c>
      <c r="N2161" s="27" t="e">
        <f>VLOOKUP($B2161,外資期貨未平倉口數!$A$4:$M$499,4,FALSE)</f>
        <v>#N/A</v>
      </c>
      <c r="O2161" s="27" t="e">
        <f>VLOOKUP($B2161,外資期貨未平倉口數!$A$4:$M$499,9,FALSE)</f>
        <v>#N/A</v>
      </c>
      <c r="P2161" s="27" t="e">
        <f>VLOOKUP($B2161,外資期貨未平倉口數!$A$4:$M$499,10,FALSE)</f>
        <v>#N/A</v>
      </c>
      <c r="Q2161" s="27" t="e">
        <f>VLOOKUP($B2161,外資期貨未平倉口數!$A$4:$M$499,11,FALSE)</f>
        <v>#N/A</v>
      </c>
      <c r="R2161" s="64" t="e">
        <f>VLOOKUP($B2161,選擇權未平倉餘額!$A$4:$I$500,6,FALSE)</f>
        <v>#N/A</v>
      </c>
      <c r="S2161" s="64" t="e">
        <f>VLOOKUP($B2161,選擇權未平倉餘額!$A$4:$I$500,7,FALSE)</f>
        <v>#N/A</v>
      </c>
      <c r="T2161" s="64" t="e">
        <f>VLOOKUP($B2161,選擇權未平倉餘額!$A$4:$I$500,8,FALSE)</f>
        <v>#N/A</v>
      </c>
      <c r="U2161" s="64" t="e">
        <f>VLOOKUP($B2161,選擇權未平倉餘額!$A$4:$I$500,9,FALSE)</f>
        <v>#N/A</v>
      </c>
      <c r="V2161" s="39" t="e">
        <f>VLOOKUP($B2161,臺指選擇權P_C_Ratios!$A$4:$C$500,3,FALSE)</f>
        <v>#N/A</v>
      </c>
      <c r="W2161" s="41" t="e">
        <f>VLOOKUP($B2161,散戶多空比!$A$6:$L$500,12,FALSE)</f>
        <v>#N/A</v>
      </c>
      <c r="X2161" s="40" t="e">
        <f>VLOOKUP($B2161,期貨大額交易人未沖銷部位!$A$4:$O$499,4,FALSE)</f>
        <v>#N/A</v>
      </c>
      <c r="Y2161" s="40" t="e">
        <f>VLOOKUP($B2161,期貨大額交易人未沖銷部位!$A$4:$O$499,7,FALSE)</f>
        <v>#N/A</v>
      </c>
      <c r="Z2161" s="40" t="e">
        <f>VLOOKUP($B2161,期貨大額交易人未沖銷部位!$A$4:$O$499,10,FALSE)</f>
        <v>#N/A</v>
      </c>
      <c r="AA2161" s="40" t="e">
        <f>VLOOKUP($B2161,期貨大額交易人未沖銷部位!$A$4:$O$499,13,FALSE)</f>
        <v>#N/A</v>
      </c>
      <c r="AB2161" s="40" t="e">
        <f>VLOOKUP($B2161,期貨大額交易人未沖銷部位!$A$4:$O$499,14,FALSE)</f>
        <v>#N/A</v>
      </c>
      <c r="AC2161" s="40" t="e">
        <f>VLOOKUP($B2161,期貨大額交易人未沖銷部位!$A$4:$O$499,15,FALSE)</f>
        <v>#N/A</v>
      </c>
      <c r="AD2161" s="33" t="e">
        <f>VLOOKUP($B2161,三大美股走勢!$A$4:$J$495,4,FALSE)</f>
        <v>#N/A</v>
      </c>
      <c r="AE2161" s="33" t="e">
        <f>VLOOKUP($B2161,三大美股走勢!$A$4:$J$495,7,FALSE)</f>
        <v>#N/A</v>
      </c>
      <c r="AF2161" s="33" t="e">
        <f>VLOOKUP($B2161,三大美股走勢!$A$4:$J$495,10,FALSE)</f>
        <v>#N/A</v>
      </c>
    </row>
    <row r="2162" spans="2:32">
      <c r="B2162" s="32">
        <v>44941</v>
      </c>
      <c r="C2162" s="33" t="e">
        <f>VLOOKUP($B2162,大盤與近月台指!$A$4:$I$499,2,FALSE)</f>
        <v>#N/A</v>
      </c>
      <c r="D2162" s="34" t="e">
        <f>VLOOKUP($B2162,大盤與近月台指!$A$4:$I$499,3,FALSE)</f>
        <v>#N/A</v>
      </c>
      <c r="E2162" s="35" t="e">
        <f>VLOOKUP($B2162,大盤與近月台指!$A$4:$I$499,4,FALSE)</f>
        <v>#N/A</v>
      </c>
      <c r="F2162" s="33" t="e">
        <f>VLOOKUP($B2162,大盤與近月台指!$A$4:$I$499,5,FALSE)</f>
        <v>#N/A</v>
      </c>
      <c r="G2162" s="49" t="e">
        <f>VLOOKUP($B2162,三大法人買賣超!$A$4:$I$500,3,FALSE)</f>
        <v>#N/A</v>
      </c>
      <c r="H2162" s="34" t="e">
        <f>VLOOKUP($B2162,三大法人買賣超!$A$4:$I$500,5,FALSE)</f>
        <v>#N/A</v>
      </c>
      <c r="I2162" s="27" t="e">
        <f>VLOOKUP($B2162,三大法人買賣超!$A$4:$I$500,7,FALSE)</f>
        <v>#N/A</v>
      </c>
      <c r="J2162" s="27" t="e">
        <f>VLOOKUP($B2162,三大法人買賣超!$A$4:$I$500,9,FALSE)</f>
        <v>#N/A</v>
      </c>
      <c r="K2162" s="37">
        <f>新台幣匯率美元指數!B2163</f>
        <v>0</v>
      </c>
      <c r="L2162" s="38">
        <f>新台幣匯率美元指數!C2163</f>
        <v>0</v>
      </c>
      <c r="M2162" s="39">
        <f>新台幣匯率美元指數!D2163</f>
        <v>0</v>
      </c>
      <c r="N2162" s="27" t="e">
        <f>VLOOKUP($B2162,外資期貨未平倉口數!$A$4:$M$499,4,FALSE)</f>
        <v>#N/A</v>
      </c>
      <c r="O2162" s="27" t="e">
        <f>VLOOKUP($B2162,外資期貨未平倉口數!$A$4:$M$499,9,FALSE)</f>
        <v>#N/A</v>
      </c>
      <c r="P2162" s="27" t="e">
        <f>VLOOKUP($B2162,外資期貨未平倉口數!$A$4:$M$499,10,FALSE)</f>
        <v>#N/A</v>
      </c>
      <c r="Q2162" s="27" t="e">
        <f>VLOOKUP($B2162,外資期貨未平倉口數!$A$4:$M$499,11,FALSE)</f>
        <v>#N/A</v>
      </c>
      <c r="R2162" s="64" t="e">
        <f>VLOOKUP($B2162,選擇權未平倉餘額!$A$4:$I$500,6,FALSE)</f>
        <v>#N/A</v>
      </c>
      <c r="S2162" s="64" t="e">
        <f>VLOOKUP($B2162,選擇權未平倉餘額!$A$4:$I$500,7,FALSE)</f>
        <v>#N/A</v>
      </c>
      <c r="T2162" s="64" t="e">
        <f>VLOOKUP($B2162,選擇權未平倉餘額!$A$4:$I$500,8,FALSE)</f>
        <v>#N/A</v>
      </c>
      <c r="U2162" s="64" t="e">
        <f>VLOOKUP($B2162,選擇權未平倉餘額!$A$4:$I$500,9,FALSE)</f>
        <v>#N/A</v>
      </c>
      <c r="V2162" s="39" t="e">
        <f>VLOOKUP($B2162,臺指選擇權P_C_Ratios!$A$4:$C$500,3,FALSE)</f>
        <v>#N/A</v>
      </c>
      <c r="W2162" s="41" t="e">
        <f>VLOOKUP($B2162,散戶多空比!$A$6:$L$500,12,FALSE)</f>
        <v>#N/A</v>
      </c>
      <c r="X2162" s="40" t="e">
        <f>VLOOKUP($B2162,期貨大額交易人未沖銷部位!$A$4:$O$499,4,FALSE)</f>
        <v>#N/A</v>
      </c>
      <c r="Y2162" s="40" t="e">
        <f>VLOOKUP($B2162,期貨大額交易人未沖銷部位!$A$4:$O$499,7,FALSE)</f>
        <v>#N/A</v>
      </c>
      <c r="Z2162" s="40" t="e">
        <f>VLOOKUP($B2162,期貨大額交易人未沖銷部位!$A$4:$O$499,10,FALSE)</f>
        <v>#N/A</v>
      </c>
      <c r="AA2162" s="40" t="e">
        <f>VLOOKUP($B2162,期貨大額交易人未沖銷部位!$A$4:$O$499,13,FALSE)</f>
        <v>#N/A</v>
      </c>
      <c r="AB2162" s="40" t="e">
        <f>VLOOKUP($B2162,期貨大額交易人未沖銷部位!$A$4:$O$499,14,FALSE)</f>
        <v>#N/A</v>
      </c>
      <c r="AC2162" s="40" t="e">
        <f>VLOOKUP($B2162,期貨大額交易人未沖銷部位!$A$4:$O$499,15,FALSE)</f>
        <v>#N/A</v>
      </c>
      <c r="AD2162" s="33" t="e">
        <f>VLOOKUP($B2162,三大美股走勢!$A$4:$J$495,4,FALSE)</f>
        <v>#N/A</v>
      </c>
      <c r="AE2162" s="33" t="e">
        <f>VLOOKUP($B2162,三大美股走勢!$A$4:$J$495,7,FALSE)</f>
        <v>#N/A</v>
      </c>
      <c r="AF2162" s="33" t="e">
        <f>VLOOKUP($B2162,三大美股走勢!$A$4:$J$495,10,FALSE)</f>
        <v>#N/A</v>
      </c>
    </row>
    <row r="2163" spans="2:32">
      <c r="B2163" s="32">
        <v>44942</v>
      </c>
      <c r="C2163" s="33" t="e">
        <f>VLOOKUP($B2163,大盤與近月台指!$A$4:$I$499,2,FALSE)</f>
        <v>#N/A</v>
      </c>
      <c r="D2163" s="34" t="e">
        <f>VLOOKUP($B2163,大盤與近月台指!$A$4:$I$499,3,FALSE)</f>
        <v>#N/A</v>
      </c>
      <c r="E2163" s="35" t="e">
        <f>VLOOKUP($B2163,大盤與近月台指!$A$4:$I$499,4,FALSE)</f>
        <v>#N/A</v>
      </c>
      <c r="F2163" s="33" t="e">
        <f>VLOOKUP($B2163,大盤與近月台指!$A$4:$I$499,5,FALSE)</f>
        <v>#N/A</v>
      </c>
      <c r="G2163" s="49" t="e">
        <f>VLOOKUP($B2163,三大法人買賣超!$A$4:$I$500,3,FALSE)</f>
        <v>#N/A</v>
      </c>
      <c r="H2163" s="34" t="e">
        <f>VLOOKUP($B2163,三大法人買賣超!$A$4:$I$500,5,FALSE)</f>
        <v>#N/A</v>
      </c>
      <c r="I2163" s="27" t="e">
        <f>VLOOKUP($B2163,三大法人買賣超!$A$4:$I$500,7,FALSE)</f>
        <v>#N/A</v>
      </c>
      <c r="J2163" s="27" t="e">
        <f>VLOOKUP($B2163,三大法人買賣超!$A$4:$I$500,9,FALSE)</f>
        <v>#N/A</v>
      </c>
      <c r="K2163" s="37">
        <f>新台幣匯率美元指數!B2164</f>
        <v>0</v>
      </c>
      <c r="L2163" s="38">
        <f>新台幣匯率美元指數!C2164</f>
        <v>0</v>
      </c>
      <c r="M2163" s="39">
        <f>新台幣匯率美元指數!D2164</f>
        <v>0</v>
      </c>
      <c r="N2163" s="27" t="e">
        <f>VLOOKUP($B2163,外資期貨未平倉口數!$A$4:$M$499,4,FALSE)</f>
        <v>#N/A</v>
      </c>
      <c r="O2163" s="27" t="e">
        <f>VLOOKUP($B2163,外資期貨未平倉口數!$A$4:$M$499,9,FALSE)</f>
        <v>#N/A</v>
      </c>
      <c r="P2163" s="27" t="e">
        <f>VLOOKUP($B2163,外資期貨未平倉口數!$A$4:$M$499,10,FALSE)</f>
        <v>#N/A</v>
      </c>
      <c r="Q2163" s="27" t="e">
        <f>VLOOKUP($B2163,外資期貨未平倉口數!$A$4:$M$499,11,FALSE)</f>
        <v>#N/A</v>
      </c>
      <c r="R2163" s="64" t="e">
        <f>VLOOKUP($B2163,選擇權未平倉餘額!$A$4:$I$500,6,FALSE)</f>
        <v>#N/A</v>
      </c>
      <c r="S2163" s="64" t="e">
        <f>VLOOKUP($B2163,選擇權未平倉餘額!$A$4:$I$500,7,FALSE)</f>
        <v>#N/A</v>
      </c>
      <c r="T2163" s="64" t="e">
        <f>VLOOKUP($B2163,選擇權未平倉餘額!$A$4:$I$500,8,FALSE)</f>
        <v>#N/A</v>
      </c>
      <c r="U2163" s="64" t="e">
        <f>VLOOKUP($B2163,選擇權未平倉餘額!$A$4:$I$500,9,FALSE)</f>
        <v>#N/A</v>
      </c>
      <c r="V2163" s="39" t="e">
        <f>VLOOKUP($B2163,臺指選擇權P_C_Ratios!$A$4:$C$500,3,FALSE)</f>
        <v>#N/A</v>
      </c>
      <c r="W2163" s="41" t="e">
        <f>VLOOKUP($B2163,散戶多空比!$A$6:$L$500,12,FALSE)</f>
        <v>#N/A</v>
      </c>
      <c r="X2163" s="40" t="e">
        <f>VLOOKUP($B2163,期貨大額交易人未沖銷部位!$A$4:$O$499,4,FALSE)</f>
        <v>#N/A</v>
      </c>
      <c r="Y2163" s="40" t="e">
        <f>VLOOKUP($B2163,期貨大額交易人未沖銷部位!$A$4:$O$499,7,FALSE)</f>
        <v>#N/A</v>
      </c>
      <c r="Z2163" s="40" t="e">
        <f>VLOOKUP($B2163,期貨大額交易人未沖銷部位!$A$4:$O$499,10,FALSE)</f>
        <v>#N/A</v>
      </c>
      <c r="AA2163" s="40" t="e">
        <f>VLOOKUP($B2163,期貨大額交易人未沖銷部位!$A$4:$O$499,13,FALSE)</f>
        <v>#N/A</v>
      </c>
      <c r="AB2163" s="40" t="e">
        <f>VLOOKUP($B2163,期貨大額交易人未沖銷部位!$A$4:$O$499,14,FALSE)</f>
        <v>#N/A</v>
      </c>
      <c r="AC2163" s="40" t="e">
        <f>VLOOKUP($B2163,期貨大額交易人未沖銷部位!$A$4:$O$499,15,FALSE)</f>
        <v>#N/A</v>
      </c>
      <c r="AD2163" s="33" t="e">
        <f>VLOOKUP($B2163,三大美股走勢!$A$4:$J$495,4,FALSE)</f>
        <v>#N/A</v>
      </c>
      <c r="AE2163" s="33" t="e">
        <f>VLOOKUP($B2163,三大美股走勢!$A$4:$J$495,7,FALSE)</f>
        <v>#N/A</v>
      </c>
      <c r="AF2163" s="33" t="e">
        <f>VLOOKUP($B2163,三大美股走勢!$A$4:$J$495,10,FALSE)</f>
        <v>#N/A</v>
      </c>
    </row>
    <row r="2164" spans="2:32">
      <c r="B2164" s="32">
        <v>44943</v>
      </c>
      <c r="C2164" s="33" t="e">
        <f>VLOOKUP($B2164,大盤與近月台指!$A$4:$I$499,2,FALSE)</f>
        <v>#N/A</v>
      </c>
      <c r="D2164" s="34" t="e">
        <f>VLOOKUP($B2164,大盤與近月台指!$A$4:$I$499,3,FALSE)</f>
        <v>#N/A</v>
      </c>
      <c r="E2164" s="35" t="e">
        <f>VLOOKUP($B2164,大盤與近月台指!$A$4:$I$499,4,FALSE)</f>
        <v>#N/A</v>
      </c>
      <c r="F2164" s="33" t="e">
        <f>VLOOKUP($B2164,大盤與近月台指!$A$4:$I$499,5,FALSE)</f>
        <v>#N/A</v>
      </c>
      <c r="G2164" s="49" t="e">
        <f>VLOOKUP($B2164,三大法人買賣超!$A$4:$I$500,3,FALSE)</f>
        <v>#N/A</v>
      </c>
      <c r="H2164" s="34" t="e">
        <f>VLOOKUP($B2164,三大法人買賣超!$A$4:$I$500,5,FALSE)</f>
        <v>#N/A</v>
      </c>
      <c r="I2164" s="27" t="e">
        <f>VLOOKUP($B2164,三大法人買賣超!$A$4:$I$500,7,FALSE)</f>
        <v>#N/A</v>
      </c>
      <c r="J2164" s="27" t="e">
        <f>VLOOKUP($B2164,三大法人買賣超!$A$4:$I$500,9,FALSE)</f>
        <v>#N/A</v>
      </c>
      <c r="K2164" s="37">
        <f>新台幣匯率美元指數!B2165</f>
        <v>0</v>
      </c>
      <c r="L2164" s="38">
        <f>新台幣匯率美元指數!C2165</f>
        <v>0</v>
      </c>
      <c r="M2164" s="39">
        <f>新台幣匯率美元指數!D2165</f>
        <v>0</v>
      </c>
      <c r="N2164" s="27" t="e">
        <f>VLOOKUP($B2164,外資期貨未平倉口數!$A$4:$M$499,4,FALSE)</f>
        <v>#N/A</v>
      </c>
      <c r="O2164" s="27" t="e">
        <f>VLOOKUP($B2164,外資期貨未平倉口數!$A$4:$M$499,9,FALSE)</f>
        <v>#N/A</v>
      </c>
      <c r="P2164" s="27" t="e">
        <f>VLOOKUP($B2164,外資期貨未平倉口數!$A$4:$M$499,10,FALSE)</f>
        <v>#N/A</v>
      </c>
      <c r="Q2164" s="27" t="e">
        <f>VLOOKUP($B2164,外資期貨未平倉口數!$A$4:$M$499,11,FALSE)</f>
        <v>#N/A</v>
      </c>
      <c r="R2164" s="64" t="e">
        <f>VLOOKUP($B2164,選擇權未平倉餘額!$A$4:$I$500,6,FALSE)</f>
        <v>#N/A</v>
      </c>
      <c r="S2164" s="64" t="e">
        <f>VLOOKUP($B2164,選擇權未平倉餘額!$A$4:$I$500,7,FALSE)</f>
        <v>#N/A</v>
      </c>
      <c r="T2164" s="64" t="e">
        <f>VLOOKUP($B2164,選擇權未平倉餘額!$A$4:$I$500,8,FALSE)</f>
        <v>#N/A</v>
      </c>
      <c r="U2164" s="64" t="e">
        <f>VLOOKUP($B2164,選擇權未平倉餘額!$A$4:$I$500,9,FALSE)</f>
        <v>#N/A</v>
      </c>
      <c r="V2164" s="39" t="e">
        <f>VLOOKUP($B2164,臺指選擇權P_C_Ratios!$A$4:$C$500,3,FALSE)</f>
        <v>#N/A</v>
      </c>
      <c r="W2164" s="41" t="e">
        <f>VLOOKUP($B2164,散戶多空比!$A$6:$L$500,12,FALSE)</f>
        <v>#N/A</v>
      </c>
      <c r="X2164" s="40" t="e">
        <f>VLOOKUP($B2164,期貨大額交易人未沖銷部位!$A$4:$O$499,4,FALSE)</f>
        <v>#N/A</v>
      </c>
      <c r="Y2164" s="40" t="e">
        <f>VLOOKUP($B2164,期貨大額交易人未沖銷部位!$A$4:$O$499,7,FALSE)</f>
        <v>#N/A</v>
      </c>
      <c r="Z2164" s="40" t="e">
        <f>VLOOKUP($B2164,期貨大額交易人未沖銷部位!$A$4:$O$499,10,FALSE)</f>
        <v>#N/A</v>
      </c>
      <c r="AA2164" s="40" t="e">
        <f>VLOOKUP($B2164,期貨大額交易人未沖銷部位!$A$4:$O$499,13,FALSE)</f>
        <v>#N/A</v>
      </c>
      <c r="AB2164" s="40" t="e">
        <f>VLOOKUP($B2164,期貨大額交易人未沖銷部位!$A$4:$O$499,14,FALSE)</f>
        <v>#N/A</v>
      </c>
      <c r="AC2164" s="40" t="e">
        <f>VLOOKUP($B2164,期貨大額交易人未沖銷部位!$A$4:$O$499,15,FALSE)</f>
        <v>#N/A</v>
      </c>
      <c r="AD2164" s="33" t="e">
        <f>VLOOKUP($B2164,三大美股走勢!$A$4:$J$495,4,FALSE)</f>
        <v>#N/A</v>
      </c>
      <c r="AE2164" s="33" t="e">
        <f>VLOOKUP($B2164,三大美股走勢!$A$4:$J$495,7,FALSE)</f>
        <v>#N/A</v>
      </c>
      <c r="AF2164" s="33" t="e">
        <f>VLOOKUP($B2164,三大美股走勢!$A$4:$J$495,10,FALSE)</f>
        <v>#N/A</v>
      </c>
    </row>
    <row r="2165" spans="2:32">
      <c r="B2165" s="32">
        <v>44944</v>
      </c>
      <c r="C2165" s="33" t="e">
        <f>VLOOKUP($B2165,大盤與近月台指!$A$4:$I$499,2,FALSE)</f>
        <v>#N/A</v>
      </c>
      <c r="D2165" s="34" t="e">
        <f>VLOOKUP($B2165,大盤與近月台指!$A$4:$I$499,3,FALSE)</f>
        <v>#N/A</v>
      </c>
      <c r="E2165" s="35" t="e">
        <f>VLOOKUP($B2165,大盤與近月台指!$A$4:$I$499,4,FALSE)</f>
        <v>#N/A</v>
      </c>
      <c r="F2165" s="33" t="e">
        <f>VLOOKUP($B2165,大盤與近月台指!$A$4:$I$499,5,FALSE)</f>
        <v>#N/A</v>
      </c>
      <c r="G2165" s="49" t="e">
        <f>VLOOKUP($B2165,三大法人買賣超!$A$4:$I$500,3,FALSE)</f>
        <v>#N/A</v>
      </c>
      <c r="H2165" s="34" t="e">
        <f>VLOOKUP($B2165,三大法人買賣超!$A$4:$I$500,5,FALSE)</f>
        <v>#N/A</v>
      </c>
      <c r="I2165" s="27" t="e">
        <f>VLOOKUP($B2165,三大法人買賣超!$A$4:$I$500,7,FALSE)</f>
        <v>#N/A</v>
      </c>
      <c r="J2165" s="27" t="e">
        <f>VLOOKUP($B2165,三大法人買賣超!$A$4:$I$500,9,FALSE)</f>
        <v>#N/A</v>
      </c>
      <c r="K2165" s="37">
        <f>新台幣匯率美元指數!B2166</f>
        <v>0</v>
      </c>
      <c r="L2165" s="38">
        <f>新台幣匯率美元指數!C2166</f>
        <v>0</v>
      </c>
      <c r="M2165" s="39">
        <f>新台幣匯率美元指數!D2166</f>
        <v>0</v>
      </c>
      <c r="N2165" s="27" t="e">
        <f>VLOOKUP($B2165,外資期貨未平倉口數!$A$4:$M$499,4,FALSE)</f>
        <v>#N/A</v>
      </c>
      <c r="O2165" s="27" t="e">
        <f>VLOOKUP($B2165,外資期貨未平倉口數!$A$4:$M$499,9,FALSE)</f>
        <v>#N/A</v>
      </c>
      <c r="P2165" s="27" t="e">
        <f>VLOOKUP($B2165,外資期貨未平倉口數!$A$4:$M$499,10,FALSE)</f>
        <v>#N/A</v>
      </c>
      <c r="Q2165" s="27" t="e">
        <f>VLOOKUP($B2165,外資期貨未平倉口數!$A$4:$M$499,11,FALSE)</f>
        <v>#N/A</v>
      </c>
      <c r="R2165" s="64" t="e">
        <f>VLOOKUP($B2165,選擇權未平倉餘額!$A$4:$I$500,6,FALSE)</f>
        <v>#N/A</v>
      </c>
      <c r="S2165" s="64" t="e">
        <f>VLOOKUP($B2165,選擇權未平倉餘額!$A$4:$I$500,7,FALSE)</f>
        <v>#N/A</v>
      </c>
      <c r="T2165" s="64" t="e">
        <f>VLOOKUP($B2165,選擇權未平倉餘額!$A$4:$I$500,8,FALSE)</f>
        <v>#N/A</v>
      </c>
      <c r="U2165" s="64" t="e">
        <f>VLOOKUP($B2165,選擇權未平倉餘額!$A$4:$I$500,9,FALSE)</f>
        <v>#N/A</v>
      </c>
      <c r="V2165" s="39" t="e">
        <f>VLOOKUP($B2165,臺指選擇權P_C_Ratios!$A$4:$C$500,3,FALSE)</f>
        <v>#N/A</v>
      </c>
      <c r="W2165" s="41" t="e">
        <f>VLOOKUP($B2165,散戶多空比!$A$6:$L$500,12,FALSE)</f>
        <v>#N/A</v>
      </c>
      <c r="X2165" s="40" t="e">
        <f>VLOOKUP($B2165,期貨大額交易人未沖銷部位!$A$4:$O$499,4,FALSE)</f>
        <v>#N/A</v>
      </c>
      <c r="Y2165" s="40" t="e">
        <f>VLOOKUP($B2165,期貨大額交易人未沖銷部位!$A$4:$O$499,7,FALSE)</f>
        <v>#N/A</v>
      </c>
      <c r="Z2165" s="40" t="e">
        <f>VLOOKUP($B2165,期貨大額交易人未沖銷部位!$A$4:$O$499,10,FALSE)</f>
        <v>#N/A</v>
      </c>
      <c r="AA2165" s="40" t="e">
        <f>VLOOKUP($B2165,期貨大額交易人未沖銷部位!$A$4:$O$499,13,FALSE)</f>
        <v>#N/A</v>
      </c>
      <c r="AB2165" s="40" t="e">
        <f>VLOOKUP($B2165,期貨大額交易人未沖銷部位!$A$4:$O$499,14,FALSE)</f>
        <v>#N/A</v>
      </c>
      <c r="AC2165" s="40" t="e">
        <f>VLOOKUP($B2165,期貨大額交易人未沖銷部位!$A$4:$O$499,15,FALSE)</f>
        <v>#N/A</v>
      </c>
      <c r="AD2165" s="33" t="e">
        <f>VLOOKUP($B2165,三大美股走勢!$A$4:$J$495,4,FALSE)</f>
        <v>#N/A</v>
      </c>
      <c r="AE2165" s="33" t="e">
        <f>VLOOKUP($B2165,三大美股走勢!$A$4:$J$495,7,FALSE)</f>
        <v>#N/A</v>
      </c>
      <c r="AF2165" s="33" t="e">
        <f>VLOOKUP($B2165,三大美股走勢!$A$4:$J$495,10,FALSE)</f>
        <v>#N/A</v>
      </c>
    </row>
    <row r="2166" spans="2:32">
      <c r="B2166" s="32">
        <v>44945</v>
      </c>
      <c r="C2166" s="33" t="e">
        <f>VLOOKUP($B2166,大盤與近月台指!$A$4:$I$499,2,FALSE)</f>
        <v>#N/A</v>
      </c>
      <c r="D2166" s="34" t="e">
        <f>VLOOKUP($B2166,大盤與近月台指!$A$4:$I$499,3,FALSE)</f>
        <v>#N/A</v>
      </c>
      <c r="E2166" s="35" t="e">
        <f>VLOOKUP($B2166,大盤與近月台指!$A$4:$I$499,4,FALSE)</f>
        <v>#N/A</v>
      </c>
      <c r="F2166" s="33" t="e">
        <f>VLOOKUP($B2166,大盤與近月台指!$A$4:$I$499,5,FALSE)</f>
        <v>#N/A</v>
      </c>
      <c r="G2166" s="49" t="e">
        <f>VLOOKUP($B2166,三大法人買賣超!$A$4:$I$500,3,FALSE)</f>
        <v>#N/A</v>
      </c>
      <c r="H2166" s="34" t="e">
        <f>VLOOKUP($B2166,三大法人買賣超!$A$4:$I$500,5,FALSE)</f>
        <v>#N/A</v>
      </c>
      <c r="I2166" s="27" t="e">
        <f>VLOOKUP($B2166,三大法人買賣超!$A$4:$I$500,7,FALSE)</f>
        <v>#N/A</v>
      </c>
      <c r="J2166" s="27" t="e">
        <f>VLOOKUP($B2166,三大法人買賣超!$A$4:$I$500,9,FALSE)</f>
        <v>#N/A</v>
      </c>
      <c r="K2166" s="37">
        <f>新台幣匯率美元指數!B2167</f>
        <v>0</v>
      </c>
      <c r="L2166" s="38">
        <f>新台幣匯率美元指數!C2167</f>
        <v>0</v>
      </c>
      <c r="M2166" s="39">
        <f>新台幣匯率美元指數!D2167</f>
        <v>0</v>
      </c>
      <c r="N2166" s="27" t="e">
        <f>VLOOKUP($B2166,外資期貨未平倉口數!$A$4:$M$499,4,FALSE)</f>
        <v>#N/A</v>
      </c>
      <c r="O2166" s="27" t="e">
        <f>VLOOKUP($B2166,外資期貨未平倉口數!$A$4:$M$499,9,FALSE)</f>
        <v>#N/A</v>
      </c>
      <c r="P2166" s="27" t="e">
        <f>VLOOKUP($B2166,外資期貨未平倉口數!$A$4:$M$499,10,FALSE)</f>
        <v>#N/A</v>
      </c>
      <c r="Q2166" s="27" t="e">
        <f>VLOOKUP($B2166,外資期貨未平倉口數!$A$4:$M$499,11,FALSE)</f>
        <v>#N/A</v>
      </c>
      <c r="R2166" s="64" t="e">
        <f>VLOOKUP($B2166,選擇權未平倉餘額!$A$4:$I$500,6,FALSE)</f>
        <v>#N/A</v>
      </c>
      <c r="S2166" s="64" t="e">
        <f>VLOOKUP($B2166,選擇權未平倉餘額!$A$4:$I$500,7,FALSE)</f>
        <v>#N/A</v>
      </c>
      <c r="T2166" s="64" t="e">
        <f>VLOOKUP($B2166,選擇權未平倉餘額!$A$4:$I$500,8,FALSE)</f>
        <v>#N/A</v>
      </c>
      <c r="U2166" s="64" t="e">
        <f>VLOOKUP($B2166,選擇權未平倉餘額!$A$4:$I$500,9,FALSE)</f>
        <v>#N/A</v>
      </c>
      <c r="V2166" s="39" t="e">
        <f>VLOOKUP($B2166,臺指選擇權P_C_Ratios!$A$4:$C$500,3,FALSE)</f>
        <v>#N/A</v>
      </c>
      <c r="W2166" s="41" t="e">
        <f>VLOOKUP($B2166,散戶多空比!$A$6:$L$500,12,FALSE)</f>
        <v>#N/A</v>
      </c>
      <c r="X2166" s="40" t="e">
        <f>VLOOKUP($B2166,期貨大額交易人未沖銷部位!$A$4:$O$499,4,FALSE)</f>
        <v>#N/A</v>
      </c>
      <c r="Y2166" s="40" t="e">
        <f>VLOOKUP($B2166,期貨大額交易人未沖銷部位!$A$4:$O$499,7,FALSE)</f>
        <v>#N/A</v>
      </c>
      <c r="Z2166" s="40" t="e">
        <f>VLOOKUP($B2166,期貨大額交易人未沖銷部位!$A$4:$O$499,10,FALSE)</f>
        <v>#N/A</v>
      </c>
      <c r="AA2166" s="40" t="e">
        <f>VLOOKUP($B2166,期貨大額交易人未沖銷部位!$A$4:$O$499,13,FALSE)</f>
        <v>#N/A</v>
      </c>
      <c r="AB2166" s="40" t="e">
        <f>VLOOKUP($B2166,期貨大額交易人未沖銷部位!$A$4:$O$499,14,FALSE)</f>
        <v>#N/A</v>
      </c>
      <c r="AC2166" s="40" t="e">
        <f>VLOOKUP($B2166,期貨大額交易人未沖銷部位!$A$4:$O$499,15,FALSE)</f>
        <v>#N/A</v>
      </c>
      <c r="AD2166" s="33" t="e">
        <f>VLOOKUP($B2166,三大美股走勢!$A$4:$J$495,4,FALSE)</f>
        <v>#N/A</v>
      </c>
      <c r="AE2166" s="33" t="e">
        <f>VLOOKUP($B2166,三大美股走勢!$A$4:$J$495,7,FALSE)</f>
        <v>#N/A</v>
      </c>
      <c r="AF2166" s="33" t="e">
        <f>VLOOKUP($B2166,三大美股走勢!$A$4:$J$495,10,FALSE)</f>
        <v>#N/A</v>
      </c>
    </row>
    <row r="2167" spans="2:32">
      <c r="B2167" s="32">
        <v>44946</v>
      </c>
      <c r="C2167" s="33" t="e">
        <f>VLOOKUP($B2167,大盤與近月台指!$A$4:$I$499,2,FALSE)</f>
        <v>#N/A</v>
      </c>
      <c r="D2167" s="34" t="e">
        <f>VLOOKUP($B2167,大盤與近月台指!$A$4:$I$499,3,FALSE)</f>
        <v>#N/A</v>
      </c>
      <c r="E2167" s="35" t="e">
        <f>VLOOKUP($B2167,大盤與近月台指!$A$4:$I$499,4,FALSE)</f>
        <v>#N/A</v>
      </c>
      <c r="F2167" s="33" t="e">
        <f>VLOOKUP($B2167,大盤與近月台指!$A$4:$I$499,5,FALSE)</f>
        <v>#N/A</v>
      </c>
      <c r="G2167" s="49" t="e">
        <f>VLOOKUP($B2167,三大法人買賣超!$A$4:$I$500,3,FALSE)</f>
        <v>#N/A</v>
      </c>
      <c r="H2167" s="34" t="e">
        <f>VLOOKUP($B2167,三大法人買賣超!$A$4:$I$500,5,FALSE)</f>
        <v>#N/A</v>
      </c>
      <c r="I2167" s="27" t="e">
        <f>VLOOKUP($B2167,三大法人買賣超!$A$4:$I$500,7,FALSE)</f>
        <v>#N/A</v>
      </c>
      <c r="J2167" s="27" t="e">
        <f>VLOOKUP($B2167,三大法人買賣超!$A$4:$I$500,9,FALSE)</f>
        <v>#N/A</v>
      </c>
      <c r="K2167" s="37">
        <f>新台幣匯率美元指數!B2168</f>
        <v>0</v>
      </c>
      <c r="L2167" s="38">
        <f>新台幣匯率美元指數!C2168</f>
        <v>0</v>
      </c>
      <c r="M2167" s="39">
        <f>新台幣匯率美元指數!D2168</f>
        <v>0</v>
      </c>
      <c r="N2167" s="27" t="e">
        <f>VLOOKUP($B2167,外資期貨未平倉口數!$A$4:$M$499,4,FALSE)</f>
        <v>#N/A</v>
      </c>
      <c r="O2167" s="27" t="e">
        <f>VLOOKUP($B2167,外資期貨未平倉口數!$A$4:$M$499,9,FALSE)</f>
        <v>#N/A</v>
      </c>
      <c r="P2167" s="27" t="e">
        <f>VLOOKUP($B2167,外資期貨未平倉口數!$A$4:$M$499,10,FALSE)</f>
        <v>#N/A</v>
      </c>
      <c r="Q2167" s="27" t="e">
        <f>VLOOKUP($B2167,外資期貨未平倉口數!$A$4:$M$499,11,FALSE)</f>
        <v>#N/A</v>
      </c>
      <c r="R2167" s="64" t="e">
        <f>VLOOKUP($B2167,選擇權未平倉餘額!$A$4:$I$500,6,FALSE)</f>
        <v>#N/A</v>
      </c>
      <c r="S2167" s="64" t="e">
        <f>VLOOKUP($B2167,選擇權未平倉餘額!$A$4:$I$500,7,FALSE)</f>
        <v>#N/A</v>
      </c>
      <c r="T2167" s="64" t="e">
        <f>VLOOKUP($B2167,選擇權未平倉餘額!$A$4:$I$500,8,FALSE)</f>
        <v>#N/A</v>
      </c>
      <c r="U2167" s="64" t="e">
        <f>VLOOKUP($B2167,選擇權未平倉餘額!$A$4:$I$500,9,FALSE)</f>
        <v>#N/A</v>
      </c>
      <c r="V2167" s="39" t="e">
        <f>VLOOKUP($B2167,臺指選擇權P_C_Ratios!$A$4:$C$500,3,FALSE)</f>
        <v>#N/A</v>
      </c>
      <c r="W2167" s="41" t="e">
        <f>VLOOKUP($B2167,散戶多空比!$A$6:$L$500,12,FALSE)</f>
        <v>#N/A</v>
      </c>
      <c r="X2167" s="40" t="e">
        <f>VLOOKUP($B2167,期貨大額交易人未沖銷部位!$A$4:$O$499,4,FALSE)</f>
        <v>#N/A</v>
      </c>
      <c r="Y2167" s="40" t="e">
        <f>VLOOKUP($B2167,期貨大額交易人未沖銷部位!$A$4:$O$499,7,FALSE)</f>
        <v>#N/A</v>
      </c>
      <c r="Z2167" s="40" t="e">
        <f>VLOOKUP($B2167,期貨大額交易人未沖銷部位!$A$4:$O$499,10,FALSE)</f>
        <v>#N/A</v>
      </c>
      <c r="AA2167" s="40" t="e">
        <f>VLOOKUP($B2167,期貨大額交易人未沖銷部位!$A$4:$O$499,13,FALSE)</f>
        <v>#N/A</v>
      </c>
      <c r="AB2167" s="40" t="e">
        <f>VLOOKUP($B2167,期貨大額交易人未沖銷部位!$A$4:$O$499,14,FALSE)</f>
        <v>#N/A</v>
      </c>
      <c r="AC2167" s="40" t="e">
        <f>VLOOKUP($B2167,期貨大額交易人未沖銷部位!$A$4:$O$499,15,FALSE)</f>
        <v>#N/A</v>
      </c>
      <c r="AD2167" s="33" t="e">
        <f>VLOOKUP($B2167,三大美股走勢!$A$4:$J$495,4,FALSE)</f>
        <v>#N/A</v>
      </c>
      <c r="AE2167" s="33" t="e">
        <f>VLOOKUP($B2167,三大美股走勢!$A$4:$J$495,7,FALSE)</f>
        <v>#N/A</v>
      </c>
      <c r="AF2167" s="33" t="e">
        <f>VLOOKUP($B2167,三大美股走勢!$A$4:$J$495,10,FALSE)</f>
        <v>#N/A</v>
      </c>
    </row>
    <row r="2168" spans="2:32">
      <c r="B2168" s="32">
        <v>44947</v>
      </c>
      <c r="C2168" s="33" t="e">
        <f>VLOOKUP($B2168,大盤與近月台指!$A$4:$I$499,2,FALSE)</f>
        <v>#N/A</v>
      </c>
      <c r="D2168" s="34" t="e">
        <f>VLOOKUP($B2168,大盤與近月台指!$A$4:$I$499,3,FALSE)</f>
        <v>#N/A</v>
      </c>
      <c r="E2168" s="35" t="e">
        <f>VLOOKUP($B2168,大盤與近月台指!$A$4:$I$499,4,FALSE)</f>
        <v>#N/A</v>
      </c>
      <c r="F2168" s="33" t="e">
        <f>VLOOKUP($B2168,大盤與近月台指!$A$4:$I$499,5,FALSE)</f>
        <v>#N/A</v>
      </c>
      <c r="G2168" s="49" t="e">
        <f>VLOOKUP($B2168,三大法人買賣超!$A$4:$I$500,3,FALSE)</f>
        <v>#N/A</v>
      </c>
      <c r="H2168" s="34" t="e">
        <f>VLOOKUP($B2168,三大法人買賣超!$A$4:$I$500,5,FALSE)</f>
        <v>#N/A</v>
      </c>
      <c r="I2168" s="27" t="e">
        <f>VLOOKUP($B2168,三大法人買賣超!$A$4:$I$500,7,FALSE)</f>
        <v>#N/A</v>
      </c>
      <c r="J2168" s="27" t="e">
        <f>VLOOKUP($B2168,三大法人買賣超!$A$4:$I$500,9,FALSE)</f>
        <v>#N/A</v>
      </c>
      <c r="K2168" s="37">
        <f>新台幣匯率美元指數!B2169</f>
        <v>0</v>
      </c>
      <c r="L2168" s="38">
        <f>新台幣匯率美元指數!C2169</f>
        <v>0</v>
      </c>
      <c r="M2168" s="39">
        <f>新台幣匯率美元指數!D2169</f>
        <v>0</v>
      </c>
      <c r="N2168" s="27" t="e">
        <f>VLOOKUP($B2168,外資期貨未平倉口數!$A$4:$M$499,4,FALSE)</f>
        <v>#N/A</v>
      </c>
      <c r="O2168" s="27" t="e">
        <f>VLOOKUP($B2168,外資期貨未平倉口數!$A$4:$M$499,9,FALSE)</f>
        <v>#N/A</v>
      </c>
      <c r="P2168" s="27" t="e">
        <f>VLOOKUP($B2168,外資期貨未平倉口數!$A$4:$M$499,10,FALSE)</f>
        <v>#N/A</v>
      </c>
      <c r="Q2168" s="27" t="e">
        <f>VLOOKUP($B2168,外資期貨未平倉口數!$A$4:$M$499,11,FALSE)</f>
        <v>#N/A</v>
      </c>
      <c r="R2168" s="64" t="e">
        <f>VLOOKUP($B2168,選擇權未平倉餘額!$A$4:$I$500,6,FALSE)</f>
        <v>#N/A</v>
      </c>
      <c r="S2168" s="64" t="e">
        <f>VLOOKUP($B2168,選擇權未平倉餘額!$A$4:$I$500,7,FALSE)</f>
        <v>#N/A</v>
      </c>
      <c r="T2168" s="64" t="e">
        <f>VLOOKUP($B2168,選擇權未平倉餘額!$A$4:$I$500,8,FALSE)</f>
        <v>#N/A</v>
      </c>
      <c r="U2168" s="64" t="e">
        <f>VLOOKUP($B2168,選擇權未平倉餘額!$A$4:$I$500,9,FALSE)</f>
        <v>#N/A</v>
      </c>
      <c r="V2168" s="39" t="e">
        <f>VLOOKUP($B2168,臺指選擇權P_C_Ratios!$A$4:$C$500,3,FALSE)</f>
        <v>#N/A</v>
      </c>
      <c r="W2168" s="41" t="e">
        <f>VLOOKUP($B2168,散戶多空比!$A$6:$L$500,12,FALSE)</f>
        <v>#N/A</v>
      </c>
      <c r="X2168" s="40" t="e">
        <f>VLOOKUP($B2168,期貨大額交易人未沖銷部位!$A$4:$O$499,4,FALSE)</f>
        <v>#N/A</v>
      </c>
      <c r="Y2168" s="40" t="e">
        <f>VLOOKUP($B2168,期貨大額交易人未沖銷部位!$A$4:$O$499,7,FALSE)</f>
        <v>#N/A</v>
      </c>
      <c r="Z2168" s="40" t="e">
        <f>VLOOKUP($B2168,期貨大額交易人未沖銷部位!$A$4:$O$499,10,FALSE)</f>
        <v>#N/A</v>
      </c>
      <c r="AA2168" s="40" t="e">
        <f>VLOOKUP($B2168,期貨大額交易人未沖銷部位!$A$4:$O$499,13,FALSE)</f>
        <v>#N/A</v>
      </c>
      <c r="AB2168" s="40" t="e">
        <f>VLOOKUP($B2168,期貨大額交易人未沖銷部位!$A$4:$O$499,14,FALSE)</f>
        <v>#N/A</v>
      </c>
      <c r="AC2168" s="40" t="e">
        <f>VLOOKUP($B2168,期貨大額交易人未沖銷部位!$A$4:$O$499,15,FALSE)</f>
        <v>#N/A</v>
      </c>
      <c r="AD2168" s="33" t="e">
        <f>VLOOKUP($B2168,三大美股走勢!$A$4:$J$495,4,FALSE)</f>
        <v>#N/A</v>
      </c>
      <c r="AE2168" s="33" t="e">
        <f>VLOOKUP($B2168,三大美股走勢!$A$4:$J$495,7,FALSE)</f>
        <v>#N/A</v>
      </c>
      <c r="AF2168" s="33" t="e">
        <f>VLOOKUP($B2168,三大美股走勢!$A$4:$J$495,10,FALSE)</f>
        <v>#N/A</v>
      </c>
    </row>
    <row r="2169" spans="2:32">
      <c r="B2169" s="32">
        <v>44948</v>
      </c>
      <c r="C2169" s="33" t="e">
        <f>VLOOKUP($B2169,大盤與近月台指!$A$4:$I$499,2,FALSE)</f>
        <v>#N/A</v>
      </c>
      <c r="D2169" s="34" t="e">
        <f>VLOOKUP($B2169,大盤與近月台指!$A$4:$I$499,3,FALSE)</f>
        <v>#N/A</v>
      </c>
      <c r="E2169" s="35" t="e">
        <f>VLOOKUP($B2169,大盤與近月台指!$A$4:$I$499,4,FALSE)</f>
        <v>#N/A</v>
      </c>
      <c r="F2169" s="33" t="e">
        <f>VLOOKUP($B2169,大盤與近月台指!$A$4:$I$499,5,FALSE)</f>
        <v>#N/A</v>
      </c>
      <c r="G2169" s="49" t="e">
        <f>VLOOKUP($B2169,三大法人買賣超!$A$4:$I$500,3,FALSE)</f>
        <v>#N/A</v>
      </c>
      <c r="H2169" s="34" t="e">
        <f>VLOOKUP($B2169,三大法人買賣超!$A$4:$I$500,5,FALSE)</f>
        <v>#N/A</v>
      </c>
      <c r="I2169" s="27" t="e">
        <f>VLOOKUP($B2169,三大法人買賣超!$A$4:$I$500,7,FALSE)</f>
        <v>#N/A</v>
      </c>
      <c r="J2169" s="27" t="e">
        <f>VLOOKUP($B2169,三大法人買賣超!$A$4:$I$500,9,FALSE)</f>
        <v>#N/A</v>
      </c>
      <c r="K2169" s="37">
        <f>新台幣匯率美元指數!B2170</f>
        <v>0</v>
      </c>
      <c r="L2169" s="38">
        <f>新台幣匯率美元指數!C2170</f>
        <v>0</v>
      </c>
      <c r="M2169" s="39">
        <f>新台幣匯率美元指數!D2170</f>
        <v>0</v>
      </c>
      <c r="N2169" s="27" t="e">
        <f>VLOOKUP($B2169,外資期貨未平倉口數!$A$4:$M$499,4,FALSE)</f>
        <v>#N/A</v>
      </c>
      <c r="O2169" s="27" t="e">
        <f>VLOOKUP($B2169,外資期貨未平倉口數!$A$4:$M$499,9,FALSE)</f>
        <v>#N/A</v>
      </c>
      <c r="P2169" s="27" t="e">
        <f>VLOOKUP($B2169,外資期貨未平倉口數!$A$4:$M$499,10,FALSE)</f>
        <v>#N/A</v>
      </c>
      <c r="Q2169" s="27" t="e">
        <f>VLOOKUP($B2169,外資期貨未平倉口數!$A$4:$M$499,11,FALSE)</f>
        <v>#N/A</v>
      </c>
      <c r="R2169" s="64" t="e">
        <f>VLOOKUP($B2169,選擇權未平倉餘額!$A$4:$I$500,6,FALSE)</f>
        <v>#N/A</v>
      </c>
      <c r="S2169" s="64" t="e">
        <f>VLOOKUP($B2169,選擇權未平倉餘額!$A$4:$I$500,7,FALSE)</f>
        <v>#N/A</v>
      </c>
      <c r="T2169" s="64" t="e">
        <f>VLOOKUP($B2169,選擇權未平倉餘額!$A$4:$I$500,8,FALSE)</f>
        <v>#N/A</v>
      </c>
      <c r="U2169" s="64" t="e">
        <f>VLOOKUP($B2169,選擇權未平倉餘額!$A$4:$I$500,9,FALSE)</f>
        <v>#N/A</v>
      </c>
      <c r="V2169" s="39" t="e">
        <f>VLOOKUP($B2169,臺指選擇權P_C_Ratios!$A$4:$C$500,3,FALSE)</f>
        <v>#N/A</v>
      </c>
      <c r="W2169" s="41" t="e">
        <f>VLOOKUP($B2169,散戶多空比!$A$6:$L$500,12,FALSE)</f>
        <v>#N/A</v>
      </c>
      <c r="X2169" s="40" t="e">
        <f>VLOOKUP($B2169,期貨大額交易人未沖銷部位!$A$4:$O$499,4,FALSE)</f>
        <v>#N/A</v>
      </c>
      <c r="Y2169" s="40" t="e">
        <f>VLOOKUP($B2169,期貨大額交易人未沖銷部位!$A$4:$O$499,7,FALSE)</f>
        <v>#N/A</v>
      </c>
      <c r="Z2169" s="40" t="e">
        <f>VLOOKUP($B2169,期貨大額交易人未沖銷部位!$A$4:$O$499,10,FALSE)</f>
        <v>#N/A</v>
      </c>
      <c r="AA2169" s="40" t="e">
        <f>VLOOKUP($B2169,期貨大額交易人未沖銷部位!$A$4:$O$499,13,FALSE)</f>
        <v>#N/A</v>
      </c>
      <c r="AB2169" s="40" t="e">
        <f>VLOOKUP($B2169,期貨大額交易人未沖銷部位!$A$4:$O$499,14,FALSE)</f>
        <v>#N/A</v>
      </c>
      <c r="AC2169" s="40" t="e">
        <f>VLOOKUP($B2169,期貨大額交易人未沖銷部位!$A$4:$O$499,15,FALSE)</f>
        <v>#N/A</v>
      </c>
      <c r="AD2169" s="33" t="e">
        <f>VLOOKUP($B2169,三大美股走勢!$A$4:$J$495,4,FALSE)</f>
        <v>#N/A</v>
      </c>
      <c r="AE2169" s="33" t="e">
        <f>VLOOKUP($B2169,三大美股走勢!$A$4:$J$495,7,FALSE)</f>
        <v>#N/A</v>
      </c>
      <c r="AF2169" s="33" t="e">
        <f>VLOOKUP($B2169,三大美股走勢!$A$4:$J$495,10,FALSE)</f>
        <v>#N/A</v>
      </c>
    </row>
    <row r="2170" spans="2:32">
      <c r="B2170" s="32">
        <v>44949</v>
      </c>
      <c r="C2170" s="33" t="e">
        <f>VLOOKUP($B2170,大盤與近月台指!$A$4:$I$499,2,FALSE)</f>
        <v>#N/A</v>
      </c>
      <c r="D2170" s="34" t="e">
        <f>VLOOKUP($B2170,大盤與近月台指!$A$4:$I$499,3,FALSE)</f>
        <v>#N/A</v>
      </c>
      <c r="E2170" s="35" t="e">
        <f>VLOOKUP($B2170,大盤與近月台指!$A$4:$I$499,4,FALSE)</f>
        <v>#N/A</v>
      </c>
      <c r="F2170" s="33" t="e">
        <f>VLOOKUP($B2170,大盤與近月台指!$A$4:$I$499,5,FALSE)</f>
        <v>#N/A</v>
      </c>
      <c r="G2170" s="49" t="e">
        <f>VLOOKUP($B2170,三大法人買賣超!$A$4:$I$500,3,FALSE)</f>
        <v>#N/A</v>
      </c>
      <c r="H2170" s="34" t="e">
        <f>VLOOKUP($B2170,三大法人買賣超!$A$4:$I$500,5,FALSE)</f>
        <v>#N/A</v>
      </c>
      <c r="I2170" s="27" t="e">
        <f>VLOOKUP($B2170,三大法人買賣超!$A$4:$I$500,7,FALSE)</f>
        <v>#N/A</v>
      </c>
      <c r="J2170" s="27" t="e">
        <f>VLOOKUP($B2170,三大法人買賣超!$A$4:$I$500,9,FALSE)</f>
        <v>#N/A</v>
      </c>
      <c r="K2170" s="37">
        <f>新台幣匯率美元指數!B2171</f>
        <v>0</v>
      </c>
      <c r="L2170" s="38">
        <f>新台幣匯率美元指數!C2171</f>
        <v>0</v>
      </c>
      <c r="M2170" s="39">
        <f>新台幣匯率美元指數!D2171</f>
        <v>0</v>
      </c>
      <c r="N2170" s="27" t="e">
        <f>VLOOKUP($B2170,外資期貨未平倉口數!$A$4:$M$499,4,FALSE)</f>
        <v>#N/A</v>
      </c>
      <c r="O2170" s="27" t="e">
        <f>VLOOKUP($B2170,外資期貨未平倉口數!$A$4:$M$499,9,FALSE)</f>
        <v>#N/A</v>
      </c>
      <c r="P2170" s="27" t="e">
        <f>VLOOKUP($B2170,外資期貨未平倉口數!$A$4:$M$499,10,FALSE)</f>
        <v>#N/A</v>
      </c>
      <c r="Q2170" s="27" t="e">
        <f>VLOOKUP($B2170,外資期貨未平倉口數!$A$4:$M$499,11,FALSE)</f>
        <v>#N/A</v>
      </c>
      <c r="R2170" s="64" t="e">
        <f>VLOOKUP($B2170,選擇權未平倉餘額!$A$4:$I$500,6,FALSE)</f>
        <v>#N/A</v>
      </c>
      <c r="S2170" s="64" t="e">
        <f>VLOOKUP($B2170,選擇權未平倉餘額!$A$4:$I$500,7,FALSE)</f>
        <v>#N/A</v>
      </c>
      <c r="T2170" s="64" t="e">
        <f>VLOOKUP($B2170,選擇權未平倉餘額!$A$4:$I$500,8,FALSE)</f>
        <v>#N/A</v>
      </c>
      <c r="U2170" s="64" t="e">
        <f>VLOOKUP($B2170,選擇權未平倉餘額!$A$4:$I$500,9,FALSE)</f>
        <v>#N/A</v>
      </c>
      <c r="V2170" s="39" t="e">
        <f>VLOOKUP($B2170,臺指選擇權P_C_Ratios!$A$4:$C$500,3,FALSE)</f>
        <v>#N/A</v>
      </c>
      <c r="W2170" s="41" t="e">
        <f>VLOOKUP($B2170,散戶多空比!$A$6:$L$500,12,FALSE)</f>
        <v>#N/A</v>
      </c>
      <c r="X2170" s="40" t="e">
        <f>VLOOKUP($B2170,期貨大額交易人未沖銷部位!$A$4:$O$499,4,FALSE)</f>
        <v>#N/A</v>
      </c>
      <c r="Y2170" s="40" t="e">
        <f>VLOOKUP($B2170,期貨大額交易人未沖銷部位!$A$4:$O$499,7,FALSE)</f>
        <v>#N/A</v>
      </c>
      <c r="Z2170" s="40" t="e">
        <f>VLOOKUP($B2170,期貨大額交易人未沖銷部位!$A$4:$O$499,10,FALSE)</f>
        <v>#N/A</v>
      </c>
      <c r="AA2170" s="40" t="e">
        <f>VLOOKUP($B2170,期貨大額交易人未沖銷部位!$A$4:$O$499,13,FALSE)</f>
        <v>#N/A</v>
      </c>
      <c r="AB2170" s="40" t="e">
        <f>VLOOKUP($B2170,期貨大額交易人未沖銷部位!$A$4:$O$499,14,FALSE)</f>
        <v>#N/A</v>
      </c>
      <c r="AC2170" s="40" t="e">
        <f>VLOOKUP($B2170,期貨大額交易人未沖銷部位!$A$4:$O$499,15,FALSE)</f>
        <v>#N/A</v>
      </c>
      <c r="AD2170" s="33" t="e">
        <f>VLOOKUP($B2170,三大美股走勢!$A$4:$J$495,4,FALSE)</f>
        <v>#N/A</v>
      </c>
      <c r="AE2170" s="33" t="e">
        <f>VLOOKUP($B2170,三大美股走勢!$A$4:$J$495,7,FALSE)</f>
        <v>#N/A</v>
      </c>
      <c r="AF2170" s="33" t="e">
        <f>VLOOKUP($B2170,三大美股走勢!$A$4:$J$495,10,FALSE)</f>
        <v>#N/A</v>
      </c>
    </row>
    <row r="2171" spans="2:32">
      <c r="B2171" s="32">
        <v>44950</v>
      </c>
      <c r="C2171" s="33" t="e">
        <f>VLOOKUP($B2171,大盤與近月台指!$A$4:$I$499,2,FALSE)</f>
        <v>#N/A</v>
      </c>
      <c r="D2171" s="34" t="e">
        <f>VLOOKUP($B2171,大盤與近月台指!$A$4:$I$499,3,FALSE)</f>
        <v>#N/A</v>
      </c>
      <c r="E2171" s="35" t="e">
        <f>VLOOKUP($B2171,大盤與近月台指!$A$4:$I$499,4,FALSE)</f>
        <v>#N/A</v>
      </c>
      <c r="F2171" s="33" t="e">
        <f>VLOOKUP($B2171,大盤與近月台指!$A$4:$I$499,5,FALSE)</f>
        <v>#N/A</v>
      </c>
      <c r="G2171" s="49" t="e">
        <f>VLOOKUP($B2171,三大法人買賣超!$A$4:$I$500,3,FALSE)</f>
        <v>#N/A</v>
      </c>
      <c r="H2171" s="34" t="e">
        <f>VLOOKUP($B2171,三大法人買賣超!$A$4:$I$500,5,FALSE)</f>
        <v>#N/A</v>
      </c>
      <c r="I2171" s="27" t="e">
        <f>VLOOKUP($B2171,三大法人買賣超!$A$4:$I$500,7,FALSE)</f>
        <v>#N/A</v>
      </c>
      <c r="J2171" s="27" t="e">
        <f>VLOOKUP($B2171,三大法人買賣超!$A$4:$I$500,9,FALSE)</f>
        <v>#N/A</v>
      </c>
      <c r="K2171" s="37">
        <f>新台幣匯率美元指數!B2172</f>
        <v>0</v>
      </c>
      <c r="L2171" s="38">
        <f>新台幣匯率美元指數!C2172</f>
        <v>0</v>
      </c>
      <c r="M2171" s="39">
        <f>新台幣匯率美元指數!D2172</f>
        <v>0</v>
      </c>
      <c r="N2171" s="27" t="e">
        <f>VLOOKUP($B2171,外資期貨未平倉口數!$A$4:$M$499,4,FALSE)</f>
        <v>#N/A</v>
      </c>
      <c r="O2171" s="27" t="e">
        <f>VLOOKUP($B2171,外資期貨未平倉口數!$A$4:$M$499,9,FALSE)</f>
        <v>#N/A</v>
      </c>
      <c r="P2171" s="27" t="e">
        <f>VLOOKUP($B2171,外資期貨未平倉口數!$A$4:$M$499,10,FALSE)</f>
        <v>#N/A</v>
      </c>
      <c r="Q2171" s="27" t="e">
        <f>VLOOKUP($B2171,外資期貨未平倉口數!$A$4:$M$499,11,FALSE)</f>
        <v>#N/A</v>
      </c>
      <c r="R2171" s="64" t="e">
        <f>VLOOKUP($B2171,選擇權未平倉餘額!$A$4:$I$500,6,FALSE)</f>
        <v>#N/A</v>
      </c>
      <c r="S2171" s="64" t="e">
        <f>VLOOKUP($B2171,選擇權未平倉餘額!$A$4:$I$500,7,FALSE)</f>
        <v>#N/A</v>
      </c>
      <c r="T2171" s="64" t="e">
        <f>VLOOKUP($B2171,選擇權未平倉餘額!$A$4:$I$500,8,FALSE)</f>
        <v>#N/A</v>
      </c>
      <c r="U2171" s="64" t="e">
        <f>VLOOKUP($B2171,選擇權未平倉餘額!$A$4:$I$500,9,FALSE)</f>
        <v>#N/A</v>
      </c>
      <c r="V2171" s="39" t="e">
        <f>VLOOKUP($B2171,臺指選擇權P_C_Ratios!$A$4:$C$500,3,FALSE)</f>
        <v>#N/A</v>
      </c>
      <c r="W2171" s="41" t="e">
        <f>VLOOKUP($B2171,散戶多空比!$A$6:$L$500,12,FALSE)</f>
        <v>#N/A</v>
      </c>
      <c r="X2171" s="40" t="e">
        <f>VLOOKUP($B2171,期貨大額交易人未沖銷部位!$A$4:$O$499,4,FALSE)</f>
        <v>#N/A</v>
      </c>
      <c r="Y2171" s="40" t="e">
        <f>VLOOKUP($B2171,期貨大額交易人未沖銷部位!$A$4:$O$499,7,FALSE)</f>
        <v>#N/A</v>
      </c>
      <c r="Z2171" s="40" t="e">
        <f>VLOOKUP($B2171,期貨大額交易人未沖銷部位!$A$4:$O$499,10,FALSE)</f>
        <v>#N/A</v>
      </c>
      <c r="AA2171" s="40" t="e">
        <f>VLOOKUP($B2171,期貨大額交易人未沖銷部位!$A$4:$O$499,13,FALSE)</f>
        <v>#N/A</v>
      </c>
      <c r="AB2171" s="40" t="e">
        <f>VLOOKUP($B2171,期貨大額交易人未沖銷部位!$A$4:$O$499,14,FALSE)</f>
        <v>#N/A</v>
      </c>
      <c r="AC2171" s="40" t="e">
        <f>VLOOKUP($B2171,期貨大額交易人未沖銷部位!$A$4:$O$499,15,FALSE)</f>
        <v>#N/A</v>
      </c>
      <c r="AD2171" s="33" t="e">
        <f>VLOOKUP($B2171,三大美股走勢!$A$4:$J$495,4,FALSE)</f>
        <v>#N/A</v>
      </c>
      <c r="AE2171" s="33" t="e">
        <f>VLOOKUP($B2171,三大美股走勢!$A$4:$J$495,7,FALSE)</f>
        <v>#N/A</v>
      </c>
      <c r="AF2171" s="33" t="e">
        <f>VLOOKUP($B2171,三大美股走勢!$A$4:$J$495,10,FALSE)</f>
        <v>#N/A</v>
      </c>
    </row>
    <row r="2172" spans="2:32">
      <c r="B2172" s="32">
        <v>44951</v>
      </c>
      <c r="C2172" s="33" t="e">
        <f>VLOOKUP($B2172,大盤與近月台指!$A$4:$I$499,2,FALSE)</f>
        <v>#N/A</v>
      </c>
      <c r="D2172" s="34" t="e">
        <f>VLOOKUP($B2172,大盤與近月台指!$A$4:$I$499,3,FALSE)</f>
        <v>#N/A</v>
      </c>
      <c r="E2172" s="35" t="e">
        <f>VLOOKUP($B2172,大盤與近月台指!$A$4:$I$499,4,FALSE)</f>
        <v>#N/A</v>
      </c>
      <c r="F2172" s="33" t="e">
        <f>VLOOKUP($B2172,大盤與近月台指!$A$4:$I$499,5,FALSE)</f>
        <v>#N/A</v>
      </c>
      <c r="G2172" s="49" t="e">
        <f>VLOOKUP($B2172,三大法人買賣超!$A$4:$I$500,3,FALSE)</f>
        <v>#N/A</v>
      </c>
      <c r="H2172" s="34" t="e">
        <f>VLOOKUP($B2172,三大法人買賣超!$A$4:$I$500,5,FALSE)</f>
        <v>#N/A</v>
      </c>
      <c r="I2172" s="27" t="e">
        <f>VLOOKUP($B2172,三大法人買賣超!$A$4:$I$500,7,FALSE)</f>
        <v>#N/A</v>
      </c>
      <c r="J2172" s="27" t="e">
        <f>VLOOKUP($B2172,三大法人買賣超!$A$4:$I$500,9,FALSE)</f>
        <v>#N/A</v>
      </c>
      <c r="K2172" s="37">
        <f>新台幣匯率美元指數!B2173</f>
        <v>0</v>
      </c>
      <c r="L2172" s="38">
        <f>新台幣匯率美元指數!C2173</f>
        <v>0</v>
      </c>
      <c r="M2172" s="39">
        <f>新台幣匯率美元指數!D2173</f>
        <v>0</v>
      </c>
      <c r="N2172" s="27" t="e">
        <f>VLOOKUP($B2172,外資期貨未平倉口數!$A$4:$M$499,4,FALSE)</f>
        <v>#N/A</v>
      </c>
      <c r="O2172" s="27" t="e">
        <f>VLOOKUP($B2172,外資期貨未平倉口數!$A$4:$M$499,9,FALSE)</f>
        <v>#N/A</v>
      </c>
      <c r="P2172" s="27" t="e">
        <f>VLOOKUP($B2172,外資期貨未平倉口數!$A$4:$M$499,10,FALSE)</f>
        <v>#N/A</v>
      </c>
      <c r="Q2172" s="27" t="e">
        <f>VLOOKUP($B2172,外資期貨未平倉口數!$A$4:$M$499,11,FALSE)</f>
        <v>#N/A</v>
      </c>
      <c r="R2172" s="64" t="e">
        <f>VLOOKUP($B2172,選擇權未平倉餘額!$A$4:$I$500,6,FALSE)</f>
        <v>#N/A</v>
      </c>
      <c r="S2172" s="64" t="e">
        <f>VLOOKUP($B2172,選擇權未平倉餘額!$A$4:$I$500,7,FALSE)</f>
        <v>#N/A</v>
      </c>
      <c r="T2172" s="64" t="e">
        <f>VLOOKUP($B2172,選擇權未平倉餘額!$A$4:$I$500,8,FALSE)</f>
        <v>#N/A</v>
      </c>
      <c r="U2172" s="64" t="e">
        <f>VLOOKUP($B2172,選擇權未平倉餘額!$A$4:$I$500,9,FALSE)</f>
        <v>#N/A</v>
      </c>
      <c r="V2172" s="39" t="e">
        <f>VLOOKUP($B2172,臺指選擇權P_C_Ratios!$A$4:$C$500,3,FALSE)</f>
        <v>#N/A</v>
      </c>
      <c r="W2172" s="41" t="e">
        <f>VLOOKUP($B2172,散戶多空比!$A$6:$L$500,12,FALSE)</f>
        <v>#N/A</v>
      </c>
      <c r="X2172" s="40" t="e">
        <f>VLOOKUP($B2172,期貨大額交易人未沖銷部位!$A$4:$O$499,4,FALSE)</f>
        <v>#N/A</v>
      </c>
      <c r="Y2172" s="40" t="e">
        <f>VLOOKUP($B2172,期貨大額交易人未沖銷部位!$A$4:$O$499,7,FALSE)</f>
        <v>#N/A</v>
      </c>
      <c r="Z2172" s="40" t="e">
        <f>VLOOKUP($B2172,期貨大額交易人未沖銷部位!$A$4:$O$499,10,FALSE)</f>
        <v>#N/A</v>
      </c>
      <c r="AA2172" s="40" t="e">
        <f>VLOOKUP($B2172,期貨大額交易人未沖銷部位!$A$4:$O$499,13,FALSE)</f>
        <v>#N/A</v>
      </c>
      <c r="AB2172" s="40" t="e">
        <f>VLOOKUP($B2172,期貨大額交易人未沖銷部位!$A$4:$O$499,14,FALSE)</f>
        <v>#N/A</v>
      </c>
      <c r="AC2172" s="40" t="e">
        <f>VLOOKUP($B2172,期貨大額交易人未沖銷部位!$A$4:$O$499,15,FALSE)</f>
        <v>#N/A</v>
      </c>
      <c r="AD2172" s="33" t="e">
        <f>VLOOKUP($B2172,三大美股走勢!$A$4:$J$495,4,FALSE)</f>
        <v>#N/A</v>
      </c>
      <c r="AE2172" s="33" t="e">
        <f>VLOOKUP($B2172,三大美股走勢!$A$4:$J$495,7,FALSE)</f>
        <v>#N/A</v>
      </c>
      <c r="AF2172" s="33" t="e">
        <f>VLOOKUP($B2172,三大美股走勢!$A$4:$J$495,10,FALSE)</f>
        <v>#N/A</v>
      </c>
    </row>
    <row r="2173" spans="2:32">
      <c r="B2173" s="32">
        <v>44952</v>
      </c>
      <c r="C2173" s="33" t="e">
        <f>VLOOKUP($B2173,大盤與近月台指!$A$4:$I$499,2,FALSE)</f>
        <v>#N/A</v>
      </c>
      <c r="D2173" s="34" t="e">
        <f>VLOOKUP($B2173,大盤與近月台指!$A$4:$I$499,3,FALSE)</f>
        <v>#N/A</v>
      </c>
      <c r="E2173" s="35" t="e">
        <f>VLOOKUP($B2173,大盤與近月台指!$A$4:$I$499,4,FALSE)</f>
        <v>#N/A</v>
      </c>
      <c r="F2173" s="33" t="e">
        <f>VLOOKUP($B2173,大盤與近月台指!$A$4:$I$499,5,FALSE)</f>
        <v>#N/A</v>
      </c>
      <c r="G2173" s="49" t="e">
        <f>VLOOKUP($B2173,三大法人買賣超!$A$4:$I$500,3,FALSE)</f>
        <v>#N/A</v>
      </c>
      <c r="H2173" s="34" t="e">
        <f>VLOOKUP($B2173,三大法人買賣超!$A$4:$I$500,5,FALSE)</f>
        <v>#N/A</v>
      </c>
      <c r="I2173" s="27" t="e">
        <f>VLOOKUP($B2173,三大法人買賣超!$A$4:$I$500,7,FALSE)</f>
        <v>#N/A</v>
      </c>
      <c r="J2173" s="27" t="e">
        <f>VLOOKUP($B2173,三大法人買賣超!$A$4:$I$500,9,FALSE)</f>
        <v>#N/A</v>
      </c>
      <c r="K2173" s="37">
        <f>新台幣匯率美元指數!B2174</f>
        <v>0</v>
      </c>
      <c r="L2173" s="38">
        <f>新台幣匯率美元指數!C2174</f>
        <v>0</v>
      </c>
      <c r="M2173" s="39">
        <f>新台幣匯率美元指數!D2174</f>
        <v>0</v>
      </c>
      <c r="N2173" s="27" t="e">
        <f>VLOOKUP($B2173,外資期貨未平倉口數!$A$4:$M$499,4,FALSE)</f>
        <v>#N/A</v>
      </c>
      <c r="O2173" s="27" t="e">
        <f>VLOOKUP($B2173,外資期貨未平倉口數!$A$4:$M$499,9,FALSE)</f>
        <v>#N/A</v>
      </c>
      <c r="P2173" s="27" t="e">
        <f>VLOOKUP($B2173,外資期貨未平倉口數!$A$4:$M$499,10,FALSE)</f>
        <v>#N/A</v>
      </c>
      <c r="Q2173" s="27" t="e">
        <f>VLOOKUP($B2173,外資期貨未平倉口數!$A$4:$M$499,11,FALSE)</f>
        <v>#N/A</v>
      </c>
      <c r="R2173" s="64" t="e">
        <f>VLOOKUP($B2173,選擇權未平倉餘額!$A$4:$I$500,6,FALSE)</f>
        <v>#N/A</v>
      </c>
      <c r="S2173" s="64" t="e">
        <f>VLOOKUP($B2173,選擇權未平倉餘額!$A$4:$I$500,7,FALSE)</f>
        <v>#N/A</v>
      </c>
      <c r="T2173" s="64" t="e">
        <f>VLOOKUP($B2173,選擇權未平倉餘額!$A$4:$I$500,8,FALSE)</f>
        <v>#N/A</v>
      </c>
      <c r="U2173" s="64" t="e">
        <f>VLOOKUP($B2173,選擇權未平倉餘額!$A$4:$I$500,9,FALSE)</f>
        <v>#N/A</v>
      </c>
      <c r="V2173" s="39" t="e">
        <f>VLOOKUP($B2173,臺指選擇權P_C_Ratios!$A$4:$C$500,3,FALSE)</f>
        <v>#N/A</v>
      </c>
      <c r="W2173" s="41" t="e">
        <f>VLOOKUP($B2173,散戶多空比!$A$6:$L$500,12,FALSE)</f>
        <v>#N/A</v>
      </c>
      <c r="X2173" s="40" t="e">
        <f>VLOOKUP($B2173,期貨大額交易人未沖銷部位!$A$4:$O$499,4,FALSE)</f>
        <v>#N/A</v>
      </c>
      <c r="Y2173" s="40" t="e">
        <f>VLOOKUP($B2173,期貨大額交易人未沖銷部位!$A$4:$O$499,7,FALSE)</f>
        <v>#N/A</v>
      </c>
      <c r="Z2173" s="40" t="e">
        <f>VLOOKUP($B2173,期貨大額交易人未沖銷部位!$A$4:$O$499,10,FALSE)</f>
        <v>#N/A</v>
      </c>
      <c r="AA2173" s="40" t="e">
        <f>VLOOKUP($B2173,期貨大額交易人未沖銷部位!$A$4:$O$499,13,FALSE)</f>
        <v>#N/A</v>
      </c>
      <c r="AB2173" s="40" t="e">
        <f>VLOOKUP($B2173,期貨大額交易人未沖銷部位!$A$4:$O$499,14,FALSE)</f>
        <v>#N/A</v>
      </c>
      <c r="AC2173" s="40" t="e">
        <f>VLOOKUP($B2173,期貨大額交易人未沖銷部位!$A$4:$O$499,15,FALSE)</f>
        <v>#N/A</v>
      </c>
      <c r="AD2173" s="33" t="e">
        <f>VLOOKUP($B2173,三大美股走勢!$A$4:$J$495,4,FALSE)</f>
        <v>#N/A</v>
      </c>
      <c r="AE2173" s="33" t="e">
        <f>VLOOKUP($B2173,三大美股走勢!$A$4:$J$495,7,FALSE)</f>
        <v>#N/A</v>
      </c>
      <c r="AF2173" s="33" t="e">
        <f>VLOOKUP($B2173,三大美股走勢!$A$4:$J$495,10,FALSE)</f>
        <v>#N/A</v>
      </c>
    </row>
    <row r="2174" spans="2:32">
      <c r="B2174" s="32">
        <v>44953</v>
      </c>
      <c r="C2174" s="33" t="e">
        <f>VLOOKUP($B2174,大盤與近月台指!$A$4:$I$499,2,FALSE)</f>
        <v>#N/A</v>
      </c>
      <c r="D2174" s="34" t="e">
        <f>VLOOKUP($B2174,大盤與近月台指!$A$4:$I$499,3,FALSE)</f>
        <v>#N/A</v>
      </c>
      <c r="E2174" s="35" t="e">
        <f>VLOOKUP($B2174,大盤與近月台指!$A$4:$I$499,4,FALSE)</f>
        <v>#N/A</v>
      </c>
      <c r="F2174" s="33" t="e">
        <f>VLOOKUP($B2174,大盤與近月台指!$A$4:$I$499,5,FALSE)</f>
        <v>#N/A</v>
      </c>
      <c r="G2174" s="49" t="e">
        <f>VLOOKUP($B2174,三大法人買賣超!$A$4:$I$500,3,FALSE)</f>
        <v>#N/A</v>
      </c>
      <c r="H2174" s="34" t="e">
        <f>VLOOKUP($B2174,三大法人買賣超!$A$4:$I$500,5,FALSE)</f>
        <v>#N/A</v>
      </c>
      <c r="I2174" s="27" t="e">
        <f>VLOOKUP($B2174,三大法人買賣超!$A$4:$I$500,7,FALSE)</f>
        <v>#N/A</v>
      </c>
      <c r="J2174" s="27" t="e">
        <f>VLOOKUP($B2174,三大法人買賣超!$A$4:$I$500,9,FALSE)</f>
        <v>#N/A</v>
      </c>
      <c r="K2174" s="37">
        <f>新台幣匯率美元指數!B2175</f>
        <v>0</v>
      </c>
      <c r="L2174" s="38">
        <f>新台幣匯率美元指數!C2175</f>
        <v>0</v>
      </c>
      <c r="M2174" s="39">
        <f>新台幣匯率美元指數!D2175</f>
        <v>0</v>
      </c>
      <c r="N2174" s="27" t="e">
        <f>VLOOKUP($B2174,外資期貨未平倉口數!$A$4:$M$499,4,FALSE)</f>
        <v>#N/A</v>
      </c>
      <c r="O2174" s="27" t="e">
        <f>VLOOKUP($B2174,外資期貨未平倉口數!$A$4:$M$499,9,FALSE)</f>
        <v>#N/A</v>
      </c>
      <c r="P2174" s="27" t="e">
        <f>VLOOKUP($B2174,外資期貨未平倉口數!$A$4:$M$499,10,FALSE)</f>
        <v>#N/A</v>
      </c>
      <c r="Q2174" s="27" t="e">
        <f>VLOOKUP($B2174,外資期貨未平倉口數!$A$4:$M$499,11,FALSE)</f>
        <v>#N/A</v>
      </c>
      <c r="R2174" s="64" t="e">
        <f>VLOOKUP($B2174,選擇權未平倉餘額!$A$4:$I$500,6,FALSE)</f>
        <v>#N/A</v>
      </c>
      <c r="S2174" s="64" t="e">
        <f>VLOOKUP($B2174,選擇權未平倉餘額!$A$4:$I$500,7,FALSE)</f>
        <v>#N/A</v>
      </c>
      <c r="T2174" s="64" t="e">
        <f>VLOOKUP($B2174,選擇權未平倉餘額!$A$4:$I$500,8,FALSE)</f>
        <v>#N/A</v>
      </c>
      <c r="U2174" s="64" t="e">
        <f>VLOOKUP($B2174,選擇權未平倉餘額!$A$4:$I$500,9,FALSE)</f>
        <v>#N/A</v>
      </c>
      <c r="V2174" s="39" t="e">
        <f>VLOOKUP($B2174,臺指選擇權P_C_Ratios!$A$4:$C$500,3,FALSE)</f>
        <v>#N/A</v>
      </c>
      <c r="W2174" s="41" t="e">
        <f>VLOOKUP($B2174,散戶多空比!$A$6:$L$500,12,FALSE)</f>
        <v>#N/A</v>
      </c>
      <c r="X2174" s="40" t="e">
        <f>VLOOKUP($B2174,期貨大額交易人未沖銷部位!$A$4:$O$499,4,FALSE)</f>
        <v>#N/A</v>
      </c>
      <c r="Y2174" s="40" t="e">
        <f>VLOOKUP($B2174,期貨大額交易人未沖銷部位!$A$4:$O$499,7,FALSE)</f>
        <v>#N/A</v>
      </c>
      <c r="Z2174" s="40" t="e">
        <f>VLOOKUP($B2174,期貨大額交易人未沖銷部位!$A$4:$O$499,10,FALSE)</f>
        <v>#N/A</v>
      </c>
      <c r="AA2174" s="40" t="e">
        <f>VLOOKUP($B2174,期貨大額交易人未沖銷部位!$A$4:$O$499,13,FALSE)</f>
        <v>#N/A</v>
      </c>
      <c r="AB2174" s="40" t="e">
        <f>VLOOKUP($B2174,期貨大額交易人未沖銷部位!$A$4:$O$499,14,FALSE)</f>
        <v>#N/A</v>
      </c>
      <c r="AC2174" s="40" t="e">
        <f>VLOOKUP($B2174,期貨大額交易人未沖銷部位!$A$4:$O$499,15,FALSE)</f>
        <v>#N/A</v>
      </c>
      <c r="AD2174" s="33" t="e">
        <f>VLOOKUP($B2174,三大美股走勢!$A$4:$J$495,4,FALSE)</f>
        <v>#N/A</v>
      </c>
      <c r="AE2174" s="33" t="e">
        <f>VLOOKUP($B2174,三大美股走勢!$A$4:$J$495,7,FALSE)</f>
        <v>#N/A</v>
      </c>
      <c r="AF2174" s="33" t="e">
        <f>VLOOKUP($B2174,三大美股走勢!$A$4:$J$495,10,FALSE)</f>
        <v>#N/A</v>
      </c>
    </row>
    <row r="2175" spans="2:32">
      <c r="B2175" s="32">
        <v>44954</v>
      </c>
      <c r="C2175" s="33" t="e">
        <f>VLOOKUP($B2175,大盤與近月台指!$A$4:$I$499,2,FALSE)</f>
        <v>#N/A</v>
      </c>
      <c r="D2175" s="34" t="e">
        <f>VLOOKUP($B2175,大盤與近月台指!$A$4:$I$499,3,FALSE)</f>
        <v>#N/A</v>
      </c>
      <c r="E2175" s="35" t="e">
        <f>VLOOKUP($B2175,大盤與近月台指!$A$4:$I$499,4,FALSE)</f>
        <v>#N/A</v>
      </c>
      <c r="F2175" s="33" t="e">
        <f>VLOOKUP($B2175,大盤與近月台指!$A$4:$I$499,5,FALSE)</f>
        <v>#N/A</v>
      </c>
      <c r="G2175" s="49" t="e">
        <f>VLOOKUP($B2175,三大法人買賣超!$A$4:$I$500,3,FALSE)</f>
        <v>#N/A</v>
      </c>
      <c r="H2175" s="34" t="e">
        <f>VLOOKUP($B2175,三大法人買賣超!$A$4:$I$500,5,FALSE)</f>
        <v>#N/A</v>
      </c>
      <c r="I2175" s="27" t="e">
        <f>VLOOKUP($B2175,三大法人買賣超!$A$4:$I$500,7,FALSE)</f>
        <v>#N/A</v>
      </c>
      <c r="J2175" s="27" t="e">
        <f>VLOOKUP($B2175,三大法人買賣超!$A$4:$I$500,9,FALSE)</f>
        <v>#N/A</v>
      </c>
      <c r="K2175" s="37">
        <f>新台幣匯率美元指數!B2176</f>
        <v>0</v>
      </c>
      <c r="L2175" s="38">
        <f>新台幣匯率美元指數!C2176</f>
        <v>0</v>
      </c>
      <c r="M2175" s="39">
        <f>新台幣匯率美元指數!D2176</f>
        <v>0</v>
      </c>
      <c r="N2175" s="27" t="e">
        <f>VLOOKUP($B2175,外資期貨未平倉口數!$A$4:$M$499,4,FALSE)</f>
        <v>#N/A</v>
      </c>
      <c r="O2175" s="27" t="e">
        <f>VLOOKUP($B2175,外資期貨未平倉口數!$A$4:$M$499,9,FALSE)</f>
        <v>#N/A</v>
      </c>
      <c r="P2175" s="27" t="e">
        <f>VLOOKUP($B2175,外資期貨未平倉口數!$A$4:$M$499,10,FALSE)</f>
        <v>#N/A</v>
      </c>
      <c r="Q2175" s="27" t="e">
        <f>VLOOKUP($B2175,外資期貨未平倉口數!$A$4:$M$499,11,FALSE)</f>
        <v>#N/A</v>
      </c>
      <c r="R2175" s="64" t="e">
        <f>VLOOKUP($B2175,選擇權未平倉餘額!$A$4:$I$500,6,FALSE)</f>
        <v>#N/A</v>
      </c>
      <c r="S2175" s="64" t="e">
        <f>VLOOKUP($B2175,選擇權未平倉餘額!$A$4:$I$500,7,FALSE)</f>
        <v>#N/A</v>
      </c>
      <c r="T2175" s="64" t="e">
        <f>VLOOKUP($B2175,選擇權未平倉餘額!$A$4:$I$500,8,FALSE)</f>
        <v>#N/A</v>
      </c>
      <c r="U2175" s="64" t="e">
        <f>VLOOKUP($B2175,選擇權未平倉餘額!$A$4:$I$500,9,FALSE)</f>
        <v>#N/A</v>
      </c>
      <c r="V2175" s="39" t="e">
        <f>VLOOKUP($B2175,臺指選擇權P_C_Ratios!$A$4:$C$500,3,FALSE)</f>
        <v>#N/A</v>
      </c>
      <c r="W2175" s="41" t="e">
        <f>VLOOKUP($B2175,散戶多空比!$A$6:$L$500,12,FALSE)</f>
        <v>#N/A</v>
      </c>
      <c r="X2175" s="40" t="e">
        <f>VLOOKUP($B2175,期貨大額交易人未沖銷部位!$A$4:$O$499,4,FALSE)</f>
        <v>#N/A</v>
      </c>
      <c r="Y2175" s="40" t="e">
        <f>VLOOKUP($B2175,期貨大額交易人未沖銷部位!$A$4:$O$499,7,FALSE)</f>
        <v>#N/A</v>
      </c>
      <c r="Z2175" s="40" t="e">
        <f>VLOOKUP($B2175,期貨大額交易人未沖銷部位!$A$4:$O$499,10,FALSE)</f>
        <v>#N/A</v>
      </c>
      <c r="AA2175" s="40" t="e">
        <f>VLOOKUP($B2175,期貨大額交易人未沖銷部位!$A$4:$O$499,13,FALSE)</f>
        <v>#N/A</v>
      </c>
      <c r="AB2175" s="40" t="e">
        <f>VLOOKUP($B2175,期貨大額交易人未沖銷部位!$A$4:$O$499,14,FALSE)</f>
        <v>#N/A</v>
      </c>
      <c r="AC2175" s="40" t="e">
        <f>VLOOKUP($B2175,期貨大額交易人未沖銷部位!$A$4:$O$499,15,FALSE)</f>
        <v>#N/A</v>
      </c>
      <c r="AD2175" s="33" t="e">
        <f>VLOOKUP($B2175,三大美股走勢!$A$4:$J$495,4,FALSE)</f>
        <v>#N/A</v>
      </c>
      <c r="AE2175" s="33" t="e">
        <f>VLOOKUP($B2175,三大美股走勢!$A$4:$J$495,7,FALSE)</f>
        <v>#N/A</v>
      </c>
      <c r="AF2175" s="33" t="e">
        <f>VLOOKUP($B2175,三大美股走勢!$A$4:$J$495,10,FALSE)</f>
        <v>#N/A</v>
      </c>
    </row>
    <row r="2176" spans="2:32">
      <c r="B2176" s="32">
        <v>44955</v>
      </c>
      <c r="C2176" s="33" t="e">
        <f>VLOOKUP($B2176,大盤與近月台指!$A$4:$I$499,2,FALSE)</f>
        <v>#N/A</v>
      </c>
      <c r="D2176" s="34" t="e">
        <f>VLOOKUP($B2176,大盤與近月台指!$A$4:$I$499,3,FALSE)</f>
        <v>#N/A</v>
      </c>
      <c r="E2176" s="35" t="e">
        <f>VLOOKUP($B2176,大盤與近月台指!$A$4:$I$499,4,FALSE)</f>
        <v>#N/A</v>
      </c>
      <c r="F2176" s="33" t="e">
        <f>VLOOKUP($B2176,大盤與近月台指!$A$4:$I$499,5,FALSE)</f>
        <v>#N/A</v>
      </c>
      <c r="G2176" s="49" t="e">
        <f>VLOOKUP($B2176,三大法人買賣超!$A$4:$I$500,3,FALSE)</f>
        <v>#N/A</v>
      </c>
      <c r="H2176" s="34" t="e">
        <f>VLOOKUP($B2176,三大法人買賣超!$A$4:$I$500,5,FALSE)</f>
        <v>#N/A</v>
      </c>
      <c r="I2176" s="27" t="e">
        <f>VLOOKUP($B2176,三大法人買賣超!$A$4:$I$500,7,FALSE)</f>
        <v>#N/A</v>
      </c>
      <c r="J2176" s="27" t="e">
        <f>VLOOKUP($B2176,三大法人買賣超!$A$4:$I$500,9,FALSE)</f>
        <v>#N/A</v>
      </c>
      <c r="K2176" s="37">
        <f>新台幣匯率美元指數!B2177</f>
        <v>0</v>
      </c>
      <c r="L2176" s="38">
        <f>新台幣匯率美元指數!C2177</f>
        <v>0</v>
      </c>
      <c r="M2176" s="39">
        <f>新台幣匯率美元指數!D2177</f>
        <v>0</v>
      </c>
      <c r="N2176" s="27" t="e">
        <f>VLOOKUP($B2176,外資期貨未平倉口數!$A$4:$M$499,4,FALSE)</f>
        <v>#N/A</v>
      </c>
      <c r="O2176" s="27" t="e">
        <f>VLOOKUP($B2176,外資期貨未平倉口數!$A$4:$M$499,9,FALSE)</f>
        <v>#N/A</v>
      </c>
      <c r="P2176" s="27" t="e">
        <f>VLOOKUP($B2176,外資期貨未平倉口數!$A$4:$M$499,10,FALSE)</f>
        <v>#N/A</v>
      </c>
      <c r="Q2176" s="27" t="e">
        <f>VLOOKUP($B2176,外資期貨未平倉口數!$A$4:$M$499,11,FALSE)</f>
        <v>#N/A</v>
      </c>
      <c r="R2176" s="64" t="e">
        <f>VLOOKUP($B2176,選擇權未平倉餘額!$A$4:$I$500,6,FALSE)</f>
        <v>#N/A</v>
      </c>
      <c r="S2176" s="64" t="e">
        <f>VLOOKUP($B2176,選擇權未平倉餘額!$A$4:$I$500,7,FALSE)</f>
        <v>#N/A</v>
      </c>
      <c r="T2176" s="64" t="e">
        <f>VLOOKUP($B2176,選擇權未平倉餘額!$A$4:$I$500,8,FALSE)</f>
        <v>#N/A</v>
      </c>
      <c r="U2176" s="64" t="e">
        <f>VLOOKUP($B2176,選擇權未平倉餘額!$A$4:$I$500,9,FALSE)</f>
        <v>#N/A</v>
      </c>
      <c r="V2176" s="39" t="e">
        <f>VLOOKUP($B2176,臺指選擇權P_C_Ratios!$A$4:$C$500,3,FALSE)</f>
        <v>#N/A</v>
      </c>
      <c r="W2176" s="41" t="e">
        <f>VLOOKUP($B2176,散戶多空比!$A$6:$L$500,12,FALSE)</f>
        <v>#N/A</v>
      </c>
      <c r="X2176" s="40" t="e">
        <f>VLOOKUP($B2176,期貨大額交易人未沖銷部位!$A$4:$O$499,4,FALSE)</f>
        <v>#N/A</v>
      </c>
      <c r="Y2176" s="40" t="e">
        <f>VLOOKUP($B2176,期貨大額交易人未沖銷部位!$A$4:$O$499,7,FALSE)</f>
        <v>#N/A</v>
      </c>
      <c r="Z2176" s="40" t="e">
        <f>VLOOKUP($B2176,期貨大額交易人未沖銷部位!$A$4:$O$499,10,FALSE)</f>
        <v>#N/A</v>
      </c>
      <c r="AA2176" s="40" t="e">
        <f>VLOOKUP($B2176,期貨大額交易人未沖銷部位!$A$4:$O$499,13,FALSE)</f>
        <v>#N/A</v>
      </c>
      <c r="AB2176" s="40" t="e">
        <f>VLOOKUP($B2176,期貨大額交易人未沖銷部位!$A$4:$O$499,14,FALSE)</f>
        <v>#N/A</v>
      </c>
      <c r="AC2176" s="40" t="e">
        <f>VLOOKUP($B2176,期貨大額交易人未沖銷部位!$A$4:$O$499,15,FALSE)</f>
        <v>#N/A</v>
      </c>
      <c r="AD2176" s="33" t="e">
        <f>VLOOKUP($B2176,三大美股走勢!$A$4:$J$495,4,FALSE)</f>
        <v>#N/A</v>
      </c>
      <c r="AE2176" s="33" t="e">
        <f>VLOOKUP($B2176,三大美股走勢!$A$4:$J$495,7,FALSE)</f>
        <v>#N/A</v>
      </c>
      <c r="AF2176" s="33" t="e">
        <f>VLOOKUP($B2176,三大美股走勢!$A$4:$J$495,10,FALSE)</f>
        <v>#N/A</v>
      </c>
    </row>
    <row r="2177" spans="2:32">
      <c r="B2177" s="32">
        <v>44956</v>
      </c>
      <c r="C2177" s="33" t="e">
        <f>VLOOKUP($B2177,大盤與近月台指!$A$4:$I$499,2,FALSE)</f>
        <v>#N/A</v>
      </c>
      <c r="D2177" s="34" t="e">
        <f>VLOOKUP($B2177,大盤與近月台指!$A$4:$I$499,3,FALSE)</f>
        <v>#N/A</v>
      </c>
      <c r="E2177" s="35" t="e">
        <f>VLOOKUP($B2177,大盤與近月台指!$A$4:$I$499,4,FALSE)</f>
        <v>#N/A</v>
      </c>
      <c r="F2177" s="33" t="e">
        <f>VLOOKUP($B2177,大盤與近月台指!$A$4:$I$499,5,FALSE)</f>
        <v>#N/A</v>
      </c>
      <c r="G2177" s="49" t="e">
        <f>VLOOKUP($B2177,三大法人買賣超!$A$4:$I$500,3,FALSE)</f>
        <v>#N/A</v>
      </c>
      <c r="H2177" s="34" t="e">
        <f>VLOOKUP($B2177,三大法人買賣超!$A$4:$I$500,5,FALSE)</f>
        <v>#N/A</v>
      </c>
      <c r="I2177" s="27" t="e">
        <f>VLOOKUP($B2177,三大法人買賣超!$A$4:$I$500,7,FALSE)</f>
        <v>#N/A</v>
      </c>
      <c r="J2177" s="27" t="e">
        <f>VLOOKUP($B2177,三大法人買賣超!$A$4:$I$500,9,FALSE)</f>
        <v>#N/A</v>
      </c>
      <c r="K2177" s="37">
        <f>新台幣匯率美元指數!B2178</f>
        <v>0</v>
      </c>
      <c r="L2177" s="38">
        <f>新台幣匯率美元指數!C2178</f>
        <v>0</v>
      </c>
      <c r="M2177" s="39">
        <f>新台幣匯率美元指數!D2178</f>
        <v>0</v>
      </c>
      <c r="N2177" s="27" t="e">
        <f>VLOOKUP($B2177,外資期貨未平倉口數!$A$4:$M$499,4,FALSE)</f>
        <v>#N/A</v>
      </c>
      <c r="O2177" s="27" t="e">
        <f>VLOOKUP($B2177,外資期貨未平倉口數!$A$4:$M$499,9,FALSE)</f>
        <v>#N/A</v>
      </c>
      <c r="P2177" s="27" t="e">
        <f>VLOOKUP($B2177,外資期貨未平倉口數!$A$4:$M$499,10,FALSE)</f>
        <v>#N/A</v>
      </c>
      <c r="Q2177" s="27" t="e">
        <f>VLOOKUP($B2177,外資期貨未平倉口數!$A$4:$M$499,11,FALSE)</f>
        <v>#N/A</v>
      </c>
      <c r="R2177" s="64" t="e">
        <f>VLOOKUP($B2177,選擇權未平倉餘額!$A$4:$I$500,6,FALSE)</f>
        <v>#N/A</v>
      </c>
      <c r="S2177" s="64" t="e">
        <f>VLOOKUP($B2177,選擇權未平倉餘額!$A$4:$I$500,7,FALSE)</f>
        <v>#N/A</v>
      </c>
      <c r="T2177" s="64" t="e">
        <f>VLOOKUP($B2177,選擇權未平倉餘額!$A$4:$I$500,8,FALSE)</f>
        <v>#N/A</v>
      </c>
      <c r="U2177" s="64" t="e">
        <f>VLOOKUP($B2177,選擇權未平倉餘額!$A$4:$I$500,9,FALSE)</f>
        <v>#N/A</v>
      </c>
      <c r="V2177" s="39" t="e">
        <f>VLOOKUP($B2177,臺指選擇權P_C_Ratios!$A$4:$C$500,3,FALSE)</f>
        <v>#N/A</v>
      </c>
      <c r="W2177" s="41" t="e">
        <f>VLOOKUP($B2177,散戶多空比!$A$6:$L$500,12,FALSE)</f>
        <v>#N/A</v>
      </c>
      <c r="X2177" s="40" t="e">
        <f>VLOOKUP($B2177,期貨大額交易人未沖銷部位!$A$4:$O$499,4,FALSE)</f>
        <v>#N/A</v>
      </c>
      <c r="Y2177" s="40" t="e">
        <f>VLOOKUP($B2177,期貨大額交易人未沖銷部位!$A$4:$O$499,7,FALSE)</f>
        <v>#N/A</v>
      </c>
      <c r="Z2177" s="40" t="e">
        <f>VLOOKUP($B2177,期貨大額交易人未沖銷部位!$A$4:$O$499,10,FALSE)</f>
        <v>#N/A</v>
      </c>
      <c r="AA2177" s="40" t="e">
        <f>VLOOKUP($B2177,期貨大額交易人未沖銷部位!$A$4:$O$499,13,FALSE)</f>
        <v>#N/A</v>
      </c>
      <c r="AB2177" s="40" t="e">
        <f>VLOOKUP($B2177,期貨大額交易人未沖銷部位!$A$4:$O$499,14,FALSE)</f>
        <v>#N/A</v>
      </c>
      <c r="AC2177" s="40" t="e">
        <f>VLOOKUP($B2177,期貨大額交易人未沖銷部位!$A$4:$O$499,15,FALSE)</f>
        <v>#N/A</v>
      </c>
      <c r="AD2177" s="33" t="e">
        <f>VLOOKUP($B2177,三大美股走勢!$A$4:$J$495,4,FALSE)</f>
        <v>#N/A</v>
      </c>
      <c r="AE2177" s="33" t="e">
        <f>VLOOKUP($B2177,三大美股走勢!$A$4:$J$495,7,FALSE)</f>
        <v>#N/A</v>
      </c>
      <c r="AF2177" s="33" t="e">
        <f>VLOOKUP($B2177,三大美股走勢!$A$4:$J$495,10,FALSE)</f>
        <v>#N/A</v>
      </c>
    </row>
    <row r="2178" spans="2:32">
      <c r="B2178" s="32">
        <v>44957</v>
      </c>
      <c r="C2178" s="33" t="e">
        <f>VLOOKUP($B2178,大盤與近月台指!$A$4:$I$499,2,FALSE)</f>
        <v>#N/A</v>
      </c>
      <c r="D2178" s="34" t="e">
        <f>VLOOKUP($B2178,大盤與近月台指!$A$4:$I$499,3,FALSE)</f>
        <v>#N/A</v>
      </c>
      <c r="E2178" s="35" t="e">
        <f>VLOOKUP($B2178,大盤與近月台指!$A$4:$I$499,4,FALSE)</f>
        <v>#N/A</v>
      </c>
      <c r="F2178" s="33" t="e">
        <f>VLOOKUP($B2178,大盤與近月台指!$A$4:$I$499,5,FALSE)</f>
        <v>#N/A</v>
      </c>
      <c r="G2178" s="49" t="e">
        <f>VLOOKUP($B2178,三大法人買賣超!$A$4:$I$500,3,FALSE)</f>
        <v>#N/A</v>
      </c>
      <c r="H2178" s="34" t="e">
        <f>VLOOKUP($B2178,三大法人買賣超!$A$4:$I$500,5,FALSE)</f>
        <v>#N/A</v>
      </c>
      <c r="I2178" s="27" t="e">
        <f>VLOOKUP($B2178,三大法人買賣超!$A$4:$I$500,7,FALSE)</f>
        <v>#N/A</v>
      </c>
      <c r="J2178" s="27" t="e">
        <f>VLOOKUP($B2178,三大法人買賣超!$A$4:$I$500,9,FALSE)</f>
        <v>#N/A</v>
      </c>
      <c r="K2178" s="37">
        <f>新台幣匯率美元指數!B2179</f>
        <v>0</v>
      </c>
      <c r="L2178" s="38">
        <f>新台幣匯率美元指數!C2179</f>
        <v>0</v>
      </c>
      <c r="M2178" s="39">
        <f>新台幣匯率美元指數!D2179</f>
        <v>0</v>
      </c>
      <c r="N2178" s="27" t="e">
        <f>VLOOKUP($B2178,外資期貨未平倉口數!$A$4:$M$499,4,FALSE)</f>
        <v>#N/A</v>
      </c>
      <c r="O2178" s="27" t="e">
        <f>VLOOKUP($B2178,外資期貨未平倉口數!$A$4:$M$499,9,FALSE)</f>
        <v>#N/A</v>
      </c>
      <c r="P2178" s="27" t="e">
        <f>VLOOKUP($B2178,外資期貨未平倉口數!$A$4:$M$499,10,FALSE)</f>
        <v>#N/A</v>
      </c>
      <c r="Q2178" s="27" t="e">
        <f>VLOOKUP($B2178,外資期貨未平倉口數!$A$4:$M$499,11,FALSE)</f>
        <v>#N/A</v>
      </c>
      <c r="R2178" s="64" t="e">
        <f>VLOOKUP($B2178,選擇權未平倉餘額!$A$4:$I$500,6,FALSE)</f>
        <v>#N/A</v>
      </c>
      <c r="S2178" s="64" t="e">
        <f>VLOOKUP($B2178,選擇權未平倉餘額!$A$4:$I$500,7,FALSE)</f>
        <v>#N/A</v>
      </c>
      <c r="T2178" s="64" t="e">
        <f>VLOOKUP($B2178,選擇權未平倉餘額!$A$4:$I$500,8,FALSE)</f>
        <v>#N/A</v>
      </c>
      <c r="U2178" s="64" t="e">
        <f>VLOOKUP($B2178,選擇權未平倉餘額!$A$4:$I$500,9,FALSE)</f>
        <v>#N/A</v>
      </c>
      <c r="V2178" s="39" t="e">
        <f>VLOOKUP($B2178,臺指選擇權P_C_Ratios!$A$4:$C$500,3,FALSE)</f>
        <v>#N/A</v>
      </c>
      <c r="W2178" s="41" t="e">
        <f>VLOOKUP($B2178,散戶多空比!$A$6:$L$500,12,FALSE)</f>
        <v>#N/A</v>
      </c>
      <c r="X2178" s="40" t="e">
        <f>VLOOKUP($B2178,期貨大額交易人未沖銷部位!$A$4:$O$499,4,FALSE)</f>
        <v>#N/A</v>
      </c>
      <c r="Y2178" s="40" t="e">
        <f>VLOOKUP($B2178,期貨大額交易人未沖銷部位!$A$4:$O$499,7,FALSE)</f>
        <v>#N/A</v>
      </c>
      <c r="Z2178" s="40" t="e">
        <f>VLOOKUP($B2178,期貨大額交易人未沖銷部位!$A$4:$O$499,10,FALSE)</f>
        <v>#N/A</v>
      </c>
      <c r="AA2178" s="40" t="e">
        <f>VLOOKUP($B2178,期貨大額交易人未沖銷部位!$A$4:$O$499,13,FALSE)</f>
        <v>#N/A</v>
      </c>
      <c r="AB2178" s="40" t="e">
        <f>VLOOKUP($B2178,期貨大額交易人未沖銷部位!$A$4:$O$499,14,FALSE)</f>
        <v>#N/A</v>
      </c>
      <c r="AC2178" s="40" t="e">
        <f>VLOOKUP($B2178,期貨大額交易人未沖銷部位!$A$4:$O$499,15,FALSE)</f>
        <v>#N/A</v>
      </c>
      <c r="AD2178" s="33" t="e">
        <f>VLOOKUP($B2178,三大美股走勢!$A$4:$J$495,4,FALSE)</f>
        <v>#N/A</v>
      </c>
      <c r="AE2178" s="33" t="e">
        <f>VLOOKUP($B2178,三大美股走勢!$A$4:$J$495,7,FALSE)</f>
        <v>#N/A</v>
      </c>
      <c r="AF2178" s="33" t="e">
        <f>VLOOKUP($B2178,三大美股走勢!$A$4:$J$495,10,FALSE)</f>
        <v>#N/A</v>
      </c>
    </row>
    <row r="2179" spans="2:32">
      <c r="B2179" s="32">
        <v>44958</v>
      </c>
      <c r="C2179" s="33" t="e">
        <f>VLOOKUP($B2179,大盤與近月台指!$A$4:$I$499,2,FALSE)</f>
        <v>#N/A</v>
      </c>
      <c r="D2179" s="34" t="e">
        <f>VLOOKUP($B2179,大盤與近月台指!$A$4:$I$499,3,FALSE)</f>
        <v>#N/A</v>
      </c>
      <c r="E2179" s="35" t="e">
        <f>VLOOKUP($B2179,大盤與近月台指!$A$4:$I$499,4,FALSE)</f>
        <v>#N/A</v>
      </c>
      <c r="F2179" s="33" t="e">
        <f>VLOOKUP($B2179,大盤與近月台指!$A$4:$I$499,5,FALSE)</f>
        <v>#N/A</v>
      </c>
      <c r="G2179" s="49" t="e">
        <f>VLOOKUP($B2179,三大法人買賣超!$A$4:$I$500,3,FALSE)</f>
        <v>#N/A</v>
      </c>
      <c r="H2179" s="34" t="e">
        <f>VLOOKUP($B2179,三大法人買賣超!$A$4:$I$500,5,FALSE)</f>
        <v>#N/A</v>
      </c>
      <c r="I2179" s="27" t="e">
        <f>VLOOKUP($B2179,三大法人買賣超!$A$4:$I$500,7,FALSE)</f>
        <v>#N/A</v>
      </c>
      <c r="J2179" s="27" t="e">
        <f>VLOOKUP($B2179,三大法人買賣超!$A$4:$I$500,9,FALSE)</f>
        <v>#N/A</v>
      </c>
      <c r="K2179" s="37">
        <f>新台幣匯率美元指數!B2180</f>
        <v>0</v>
      </c>
      <c r="L2179" s="38">
        <f>新台幣匯率美元指數!C2180</f>
        <v>0</v>
      </c>
      <c r="M2179" s="39">
        <f>新台幣匯率美元指數!D2180</f>
        <v>0</v>
      </c>
      <c r="N2179" s="27" t="e">
        <f>VLOOKUP($B2179,外資期貨未平倉口數!$A$4:$M$499,4,FALSE)</f>
        <v>#N/A</v>
      </c>
      <c r="O2179" s="27" t="e">
        <f>VLOOKUP($B2179,外資期貨未平倉口數!$A$4:$M$499,9,FALSE)</f>
        <v>#N/A</v>
      </c>
      <c r="P2179" s="27" t="e">
        <f>VLOOKUP($B2179,外資期貨未平倉口數!$A$4:$M$499,10,FALSE)</f>
        <v>#N/A</v>
      </c>
      <c r="Q2179" s="27" t="e">
        <f>VLOOKUP($B2179,外資期貨未平倉口數!$A$4:$M$499,11,FALSE)</f>
        <v>#N/A</v>
      </c>
      <c r="R2179" s="64" t="e">
        <f>VLOOKUP($B2179,選擇權未平倉餘額!$A$4:$I$500,6,FALSE)</f>
        <v>#N/A</v>
      </c>
      <c r="S2179" s="64" t="e">
        <f>VLOOKUP($B2179,選擇權未平倉餘額!$A$4:$I$500,7,FALSE)</f>
        <v>#N/A</v>
      </c>
      <c r="T2179" s="64" t="e">
        <f>VLOOKUP($B2179,選擇權未平倉餘額!$A$4:$I$500,8,FALSE)</f>
        <v>#N/A</v>
      </c>
      <c r="U2179" s="64" t="e">
        <f>VLOOKUP($B2179,選擇權未平倉餘額!$A$4:$I$500,9,FALSE)</f>
        <v>#N/A</v>
      </c>
      <c r="V2179" s="39" t="e">
        <f>VLOOKUP($B2179,臺指選擇權P_C_Ratios!$A$4:$C$500,3,FALSE)</f>
        <v>#N/A</v>
      </c>
      <c r="W2179" s="41" t="e">
        <f>VLOOKUP($B2179,散戶多空比!$A$6:$L$500,12,FALSE)</f>
        <v>#N/A</v>
      </c>
      <c r="X2179" s="40" t="e">
        <f>VLOOKUP($B2179,期貨大額交易人未沖銷部位!$A$4:$O$499,4,FALSE)</f>
        <v>#N/A</v>
      </c>
      <c r="Y2179" s="40" t="e">
        <f>VLOOKUP($B2179,期貨大額交易人未沖銷部位!$A$4:$O$499,7,FALSE)</f>
        <v>#N/A</v>
      </c>
      <c r="Z2179" s="40" t="e">
        <f>VLOOKUP($B2179,期貨大額交易人未沖銷部位!$A$4:$O$499,10,FALSE)</f>
        <v>#N/A</v>
      </c>
      <c r="AA2179" s="40" t="e">
        <f>VLOOKUP($B2179,期貨大額交易人未沖銷部位!$A$4:$O$499,13,FALSE)</f>
        <v>#N/A</v>
      </c>
      <c r="AB2179" s="40" t="e">
        <f>VLOOKUP($B2179,期貨大額交易人未沖銷部位!$A$4:$O$499,14,FALSE)</f>
        <v>#N/A</v>
      </c>
      <c r="AC2179" s="40" t="e">
        <f>VLOOKUP($B2179,期貨大額交易人未沖銷部位!$A$4:$O$499,15,FALSE)</f>
        <v>#N/A</v>
      </c>
      <c r="AD2179" s="33" t="e">
        <f>VLOOKUP($B2179,三大美股走勢!$A$4:$J$495,4,FALSE)</f>
        <v>#N/A</v>
      </c>
      <c r="AE2179" s="33" t="e">
        <f>VLOOKUP($B2179,三大美股走勢!$A$4:$J$495,7,FALSE)</f>
        <v>#N/A</v>
      </c>
      <c r="AF2179" s="33" t="e">
        <f>VLOOKUP($B2179,三大美股走勢!$A$4:$J$495,10,FALSE)</f>
        <v>#N/A</v>
      </c>
    </row>
    <row r="2180" spans="2:32">
      <c r="B2180" s="32">
        <v>44959</v>
      </c>
      <c r="C2180" s="33" t="e">
        <f>VLOOKUP($B2180,大盤與近月台指!$A$4:$I$499,2,FALSE)</f>
        <v>#N/A</v>
      </c>
      <c r="D2180" s="34" t="e">
        <f>VLOOKUP($B2180,大盤與近月台指!$A$4:$I$499,3,FALSE)</f>
        <v>#N/A</v>
      </c>
      <c r="E2180" s="35" t="e">
        <f>VLOOKUP($B2180,大盤與近月台指!$A$4:$I$499,4,FALSE)</f>
        <v>#N/A</v>
      </c>
      <c r="F2180" s="33" t="e">
        <f>VLOOKUP($B2180,大盤與近月台指!$A$4:$I$499,5,FALSE)</f>
        <v>#N/A</v>
      </c>
      <c r="G2180" s="49" t="e">
        <f>VLOOKUP($B2180,三大法人買賣超!$A$4:$I$500,3,FALSE)</f>
        <v>#N/A</v>
      </c>
      <c r="H2180" s="34" t="e">
        <f>VLOOKUP($B2180,三大法人買賣超!$A$4:$I$500,5,FALSE)</f>
        <v>#N/A</v>
      </c>
      <c r="I2180" s="27" t="e">
        <f>VLOOKUP($B2180,三大法人買賣超!$A$4:$I$500,7,FALSE)</f>
        <v>#N/A</v>
      </c>
      <c r="J2180" s="27" t="e">
        <f>VLOOKUP($B2180,三大法人買賣超!$A$4:$I$500,9,FALSE)</f>
        <v>#N/A</v>
      </c>
      <c r="K2180" s="37">
        <f>新台幣匯率美元指數!B2181</f>
        <v>0</v>
      </c>
      <c r="L2180" s="38">
        <f>新台幣匯率美元指數!C2181</f>
        <v>0</v>
      </c>
      <c r="M2180" s="39">
        <f>新台幣匯率美元指數!D2181</f>
        <v>0</v>
      </c>
      <c r="N2180" s="27" t="e">
        <f>VLOOKUP($B2180,外資期貨未平倉口數!$A$4:$M$499,4,FALSE)</f>
        <v>#N/A</v>
      </c>
      <c r="O2180" s="27" t="e">
        <f>VLOOKUP($B2180,外資期貨未平倉口數!$A$4:$M$499,9,FALSE)</f>
        <v>#N/A</v>
      </c>
      <c r="P2180" s="27" t="e">
        <f>VLOOKUP($B2180,外資期貨未平倉口數!$A$4:$M$499,10,FALSE)</f>
        <v>#N/A</v>
      </c>
      <c r="Q2180" s="27" t="e">
        <f>VLOOKUP($B2180,外資期貨未平倉口數!$A$4:$M$499,11,FALSE)</f>
        <v>#N/A</v>
      </c>
      <c r="R2180" s="64" t="e">
        <f>VLOOKUP($B2180,選擇權未平倉餘額!$A$4:$I$500,6,FALSE)</f>
        <v>#N/A</v>
      </c>
      <c r="S2180" s="64" t="e">
        <f>VLOOKUP($B2180,選擇權未平倉餘額!$A$4:$I$500,7,FALSE)</f>
        <v>#N/A</v>
      </c>
      <c r="T2180" s="64" t="e">
        <f>VLOOKUP($B2180,選擇權未平倉餘額!$A$4:$I$500,8,FALSE)</f>
        <v>#N/A</v>
      </c>
      <c r="U2180" s="64" t="e">
        <f>VLOOKUP($B2180,選擇權未平倉餘額!$A$4:$I$500,9,FALSE)</f>
        <v>#N/A</v>
      </c>
      <c r="V2180" s="39" t="e">
        <f>VLOOKUP($B2180,臺指選擇權P_C_Ratios!$A$4:$C$500,3,FALSE)</f>
        <v>#N/A</v>
      </c>
      <c r="W2180" s="41" t="e">
        <f>VLOOKUP($B2180,散戶多空比!$A$6:$L$500,12,FALSE)</f>
        <v>#N/A</v>
      </c>
      <c r="X2180" s="40" t="e">
        <f>VLOOKUP($B2180,期貨大額交易人未沖銷部位!$A$4:$O$499,4,FALSE)</f>
        <v>#N/A</v>
      </c>
      <c r="Y2180" s="40" t="e">
        <f>VLOOKUP($B2180,期貨大額交易人未沖銷部位!$A$4:$O$499,7,FALSE)</f>
        <v>#N/A</v>
      </c>
      <c r="Z2180" s="40" t="e">
        <f>VLOOKUP($B2180,期貨大額交易人未沖銷部位!$A$4:$O$499,10,FALSE)</f>
        <v>#N/A</v>
      </c>
      <c r="AA2180" s="40" t="e">
        <f>VLOOKUP($B2180,期貨大額交易人未沖銷部位!$A$4:$O$499,13,FALSE)</f>
        <v>#N/A</v>
      </c>
      <c r="AB2180" s="40" t="e">
        <f>VLOOKUP($B2180,期貨大額交易人未沖銷部位!$A$4:$O$499,14,FALSE)</f>
        <v>#N/A</v>
      </c>
      <c r="AC2180" s="40" t="e">
        <f>VLOOKUP($B2180,期貨大額交易人未沖銷部位!$A$4:$O$499,15,FALSE)</f>
        <v>#N/A</v>
      </c>
      <c r="AD2180" s="33" t="e">
        <f>VLOOKUP($B2180,三大美股走勢!$A$4:$J$495,4,FALSE)</f>
        <v>#N/A</v>
      </c>
      <c r="AE2180" s="33" t="e">
        <f>VLOOKUP($B2180,三大美股走勢!$A$4:$J$495,7,FALSE)</f>
        <v>#N/A</v>
      </c>
      <c r="AF2180" s="33" t="e">
        <f>VLOOKUP($B2180,三大美股走勢!$A$4:$J$495,10,FALSE)</f>
        <v>#N/A</v>
      </c>
    </row>
    <row r="2181" spans="2:32">
      <c r="B2181" s="32">
        <v>44960</v>
      </c>
      <c r="C2181" s="33" t="e">
        <f>VLOOKUP($B2181,大盤與近月台指!$A$4:$I$499,2,FALSE)</f>
        <v>#N/A</v>
      </c>
      <c r="D2181" s="34" t="e">
        <f>VLOOKUP($B2181,大盤與近月台指!$A$4:$I$499,3,FALSE)</f>
        <v>#N/A</v>
      </c>
      <c r="E2181" s="35" t="e">
        <f>VLOOKUP($B2181,大盤與近月台指!$A$4:$I$499,4,FALSE)</f>
        <v>#N/A</v>
      </c>
      <c r="F2181" s="33" t="e">
        <f>VLOOKUP($B2181,大盤與近月台指!$A$4:$I$499,5,FALSE)</f>
        <v>#N/A</v>
      </c>
      <c r="G2181" s="49" t="e">
        <f>VLOOKUP($B2181,三大法人買賣超!$A$4:$I$500,3,FALSE)</f>
        <v>#N/A</v>
      </c>
      <c r="H2181" s="34" t="e">
        <f>VLOOKUP($B2181,三大法人買賣超!$A$4:$I$500,5,FALSE)</f>
        <v>#N/A</v>
      </c>
      <c r="I2181" s="27" t="e">
        <f>VLOOKUP($B2181,三大法人買賣超!$A$4:$I$500,7,FALSE)</f>
        <v>#N/A</v>
      </c>
      <c r="J2181" s="27" t="e">
        <f>VLOOKUP($B2181,三大法人買賣超!$A$4:$I$500,9,FALSE)</f>
        <v>#N/A</v>
      </c>
      <c r="K2181" s="37">
        <f>新台幣匯率美元指數!B2182</f>
        <v>0</v>
      </c>
      <c r="L2181" s="38">
        <f>新台幣匯率美元指數!C2182</f>
        <v>0</v>
      </c>
      <c r="M2181" s="39">
        <f>新台幣匯率美元指數!D2182</f>
        <v>0</v>
      </c>
      <c r="N2181" s="27" t="e">
        <f>VLOOKUP($B2181,外資期貨未平倉口數!$A$4:$M$499,4,FALSE)</f>
        <v>#N/A</v>
      </c>
      <c r="O2181" s="27" t="e">
        <f>VLOOKUP($B2181,外資期貨未平倉口數!$A$4:$M$499,9,FALSE)</f>
        <v>#N/A</v>
      </c>
      <c r="P2181" s="27" t="e">
        <f>VLOOKUP($B2181,外資期貨未平倉口數!$A$4:$M$499,10,FALSE)</f>
        <v>#N/A</v>
      </c>
      <c r="Q2181" s="27" t="e">
        <f>VLOOKUP($B2181,外資期貨未平倉口數!$A$4:$M$499,11,FALSE)</f>
        <v>#N/A</v>
      </c>
      <c r="R2181" s="64" t="e">
        <f>VLOOKUP($B2181,選擇權未平倉餘額!$A$4:$I$500,6,FALSE)</f>
        <v>#N/A</v>
      </c>
      <c r="S2181" s="64" t="e">
        <f>VLOOKUP($B2181,選擇權未平倉餘額!$A$4:$I$500,7,FALSE)</f>
        <v>#N/A</v>
      </c>
      <c r="T2181" s="64" t="e">
        <f>VLOOKUP($B2181,選擇權未平倉餘額!$A$4:$I$500,8,FALSE)</f>
        <v>#N/A</v>
      </c>
      <c r="U2181" s="64" t="e">
        <f>VLOOKUP($B2181,選擇權未平倉餘額!$A$4:$I$500,9,FALSE)</f>
        <v>#N/A</v>
      </c>
      <c r="V2181" s="39" t="e">
        <f>VLOOKUP($B2181,臺指選擇權P_C_Ratios!$A$4:$C$500,3,FALSE)</f>
        <v>#N/A</v>
      </c>
      <c r="W2181" s="41" t="e">
        <f>VLOOKUP($B2181,散戶多空比!$A$6:$L$500,12,FALSE)</f>
        <v>#N/A</v>
      </c>
      <c r="X2181" s="40" t="e">
        <f>VLOOKUP($B2181,期貨大額交易人未沖銷部位!$A$4:$O$499,4,FALSE)</f>
        <v>#N/A</v>
      </c>
      <c r="Y2181" s="40" t="e">
        <f>VLOOKUP($B2181,期貨大額交易人未沖銷部位!$A$4:$O$499,7,FALSE)</f>
        <v>#N/A</v>
      </c>
      <c r="Z2181" s="40" t="e">
        <f>VLOOKUP($B2181,期貨大額交易人未沖銷部位!$A$4:$O$499,10,FALSE)</f>
        <v>#N/A</v>
      </c>
      <c r="AA2181" s="40" t="e">
        <f>VLOOKUP($B2181,期貨大額交易人未沖銷部位!$A$4:$O$499,13,FALSE)</f>
        <v>#N/A</v>
      </c>
      <c r="AB2181" s="40" t="e">
        <f>VLOOKUP($B2181,期貨大額交易人未沖銷部位!$A$4:$O$499,14,FALSE)</f>
        <v>#N/A</v>
      </c>
      <c r="AC2181" s="40" t="e">
        <f>VLOOKUP($B2181,期貨大額交易人未沖銷部位!$A$4:$O$499,15,FALSE)</f>
        <v>#N/A</v>
      </c>
      <c r="AD2181" s="33" t="e">
        <f>VLOOKUP($B2181,三大美股走勢!$A$4:$J$495,4,FALSE)</f>
        <v>#N/A</v>
      </c>
      <c r="AE2181" s="33" t="e">
        <f>VLOOKUP($B2181,三大美股走勢!$A$4:$J$495,7,FALSE)</f>
        <v>#N/A</v>
      </c>
      <c r="AF2181" s="33" t="e">
        <f>VLOOKUP($B2181,三大美股走勢!$A$4:$J$495,10,FALSE)</f>
        <v>#N/A</v>
      </c>
    </row>
    <row r="2182" spans="2:32">
      <c r="B2182" s="32">
        <v>44961</v>
      </c>
      <c r="C2182" s="33" t="e">
        <f>VLOOKUP($B2182,大盤與近月台指!$A$4:$I$499,2,FALSE)</f>
        <v>#N/A</v>
      </c>
      <c r="D2182" s="34" t="e">
        <f>VLOOKUP($B2182,大盤與近月台指!$A$4:$I$499,3,FALSE)</f>
        <v>#N/A</v>
      </c>
      <c r="E2182" s="35" t="e">
        <f>VLOOKUP($B2182,大盤與近月台指!$A$4:$I$499,4,FALSE)</f>
        <v>#N/A</v>
      </c>
      <c r="F2182" s="33" t="e">
        <f>VLOOKUP($B2182,大盤與近月台指!$A$4:$I$499,5,FALSE)</f>
        <v>#N/A</v>
      </c>
      <c r="G2182" s="49" t="e">
        <f>VLOOKUP($B2182,三大法人買賣超!$A$4:$I$500,3,FALSE)</f>
        <v>#N/A</v>
      </c>
      <c r="H2182" s="34" t="e">
        <f>VLOOKUP($B2182,三大法人買賣超!$A$4:$I$500,5,FALSE)</f>
        <v>#N/A</v>
      </c>
      <c r="I2182" s="27" t="e">
        <f>VLOOKUP($B2182,三大法人買賣超!$A$4:$I$500,7,FALSE)</f>
        <v>#N/A</v>
      </c>
      <c r="J2182" s="27" t="e">
        <f>VLOOKUP($B2182,三大法人買賣超!$A$4:$I$500,9,FALSE)</f>
        <v>#N/A</v>
      </c>
      <c r="K2182" s="37">
        <f>新台幣匯率美元指數!B2183</f>
        <v>0</v>
      </c>
      <c r="L2182" s="38">
        <f>新台幣匯率美元指數!C2183</f>
        <v>0</v>
      </c>
      <c r="M2182" s="39">
        <f>新台幣匯率美元指數!D2183</f>
        <v>0</v>
      </c>
      <c r="N2182" s="27" t="e">
        <f>VLOOKUP($B2182,外資期貨未平倉口數!$A$4:$M$499,4,FALSE)</f>
        <v>#N/A</v>
      </c>
      <c r="O2182" s="27" t="e">
        <f>VLOOKUP($B2182,外資期貨未平倉口數!$A$4:$M$499,9,FALSE)</f>
        <v>#N/A</v>
      </c>
      <c r="P2182" s="27" t="e">
        <f>VLOOKUP($B2182,外資期貨未平倉口數!$A$4:$M$499,10,FALSE)</f>
        <v>#N/A</v>
      </c>
      <c r="Q2182" s="27" t="e">
        <f>VLOOKUP($B2182,外資期貨未平倉口數!$A$4:$M$499,11,FALSE)</f>
        <v>#N/A</v>
      </c>
      <c r="R2182" s="64" t="e">
        <f>VLOOKUP($B2182,選擇權未平倉餘額!$A$4:$I$500,6,FALSE)</f>
        <v>#N/A</v>
      </c>
      <c r="S2182" s="64" t="e">
        <f>VLOOKUP($B2182,選擇權未平倉餘額!$A$4:$I$500,7,FALSE)</f>
        <v>#N/A</v>
      </c>
      <c r="T2182" s="64" t="e">
        <f>VLOOKUP($B2182,選擇權未平倉餘額!$A$4:$I$500,8,FALSE)</f>
        <v>#N/A</v>
      </c>
      <c r="U2182" s="64" t="e">
        <f>VLOOKUP($B2182,選擇權未平倉餘額!$A$4:$I$500,9,FALSE)</f>
        <v>#N/A</v>
      </c>
      <c r="V2182" s="39" t="e">
        <f>VLOOKUP($B2182,臺指選擇權P_C_Ratios!$A$4:$C$500,3,FALSE)</f>
        <v>#N/A</v>
      </c>
      <c r="W2182" s="41" t="e">
        <f>VLOOKUP($B2182,散戶多空比!$A$6:$L$500,12,FALSE)</f>
        <v>#N/A</v>
      </c>
      <c r="X2182" s="40" t="e">
        <f>VLOOKUP($B2182,期貨大額交易人未沖銷部位!$A$4:$O$499,4,FALSE)</f>
        <v>#N/A</v>
      </c>
      <c r="Y2182" s="40" t="e">
        <f>VLOOKUP($B2182,期貨大額交易人未沖銷部位!$A$4:$O$499,7,FALSE)</f>
        <v>#N/A</v>
      </c>
      <c r="Z2182" s="40" t="e">
        <f>VLOOKUP($B2182,期貨大額交易人未沖銷部位!$A$4:$O$499,10,FALSE)</f>
        <v>#N/A</v>
      </c>
      <c r="AA2182" s="40" t="e">
        <f>VLOOKUP($B2182,期貨大額交易人未沖銷部位!$A$4:$O$499,13,FALSE)</f>
        <v>#N/A</v>
      </c>
      <c r="AB2182" s="40" t="e">
        <f>VLOOKUP($B2182,期貨大額交易人未沖銷部位!$A$4:$O$499,14,FALSE)</f>
        <v>#N/A</v>
      </c>
      <c r="AC2182" s="40" t="e">
        <f>VLOOKUP($B2182,期貨大額交易人未沖銷部位!$A$4:$O$499,15,FALSE)</f>
        <v>#N/A</v>
      </c>
      <c r="AD2182" s="33" t="e">
        <f>VLOOKUP($B2182,三大美股走勢!$A$4:$J$495,4,FALSE)</f>
        <v>#N/A</v>
      </c>
      <c r="AE2182" s="33" t="e">
        <f>VLOOKUP($B2182,三大美股走勢!$A$4:$J$495,7,FALSE)</f>
        <v>#N/A</v>
      </c>
      <c r="AF2182" s="33" t="e">
        <f>VLOOKUP($B2182,三大美股走勢!$A$4:$J$495,10,FALSE)</f>
        <v>#N/A</v>
      </c>
    </row>
    <row r="2183" spans="2:32">
      <c r="B2183" s="32">
        <v>44962</v>
      </c>
      <c r="C2183" s="33" t="e">
        <f>VLOOKUP($B2183,大盤與近月台指!$A$4:$I$499,2,FALSE)</f>
        <v>#N/A</v>
      </c>
      <c r="D2183" s="34" t="e">
        <f>VLOOKUP($B2183,大盤與近月台指!$A$4:$I$499,3,FALSE)</f>
        <v>#N/A</v>
      </c>
      <c r="E2183" s="35" t="e">
        <f>VLOOKUP($B2183,大盤與近月台指!$A$4:$I$499,4,FALSE)</f>
        <v>#N/A</v>
      </c>
      <c r="F2183" s="33" t="e">
        <f>VLOOKUP($B2183,大盤與近月台指!$A$4:$I$499,5,FALSE)</f>
        <v>#N/A</v>
      </c>
      <c r="G2183" s="49" t="e">
        <f>VLOOKUP($B2183,三大法人買賣超!$A$4:$I$500,3,FALSE)</f>
        <v>#N/A</v>
      </c>
      <c r="H2183" s="34" t="e">
        <f>VLOOKUP($B2183,三大法人買賣超!$A$4:$I$500,5,FALSE)</f>
        <v>#N/A</v>
      </c>
      <c r="I2183" s="27" t="e">
        <f>VLOOKUP($B2183,三大法人買賣超!$A$4:$I$500,7,FALSE)</f>
        <v>#N/A</v>
      </c>
      <c r="J2183" s="27" t="e">
        <f>VLOOKUP($B2183,三大法人買賣超!$A$4:$I$500,9,FALSE)</f>
        <v>#N/A</v>
      </c>
      <c r="K2183" s="37">
        <f>新台幣匯率美元指數!B2184</f>
        <v>0</v>
      </c>
      <c r="L2183" s="38">
        <f>新台幣匯率美元指數!C2184</f>
        <v>0</v>
      </c>
      <c r="M2183" s="39">
        <f>新台幣匯率美元指數!D2184</f>
        <v>0</v>
      </c>
      <c r="N2183" s="27" t="e">
        <f>VLOOKUP($B2183,外資期貨未平倉口數!$A$4:$M$499,4,FALSE)</f>
        <v>#N/A</v>
      </c>
      <c r="O2183" s="27" t="e">
        <f>VLOOKUP($B2183,外資期貨未平倉口數!$A$4:$M$499,9,FALSE)</f>
        <v>#N/A</v>
      </c>
      <c r="P2183" s="27" t="e">
        <f>VLOOKUP($B2183,外資期貨未平倉口數!$A$4:$M$499,10,FALSE)</f>
        <v>#N/A</v>
      </c>
      <c r="Q2183" s="27" t="e">
        <f>VLOOKUP($B2183,外資期貨未平倉口數!$A$4:$M$499,11,FALSE)</f>
        <v>#N/A</v>
      </c>
      <c r="R2183" s="64" t="e">
        <f>VLOOKUP($B2183,選擇權未平倉餘額!$A$4:$I$500,6,FALSE)</f>
        <v>#N/A</v>
      </c>
      <c r="S2183" s="64" t="e">
        <f>VLOOKUP($B2183,選擇權未平倉餘額!$A$4:$I$500,7,FALSE)</f>
        <v>#N/A</v>
      </c>
      <c r="T2183" s="64" t="e">
        <f>VLOOKUP($B2183,選擇權未平倉餘額!$A$4:$I$500,8,FALSE)</f>
        <v>#N/A</v>
      </c>
      <c r="U2183" s="64" t="e">
        <f>VLOOKUP($B2183,選擇權未平倉餘額!$A$4:$I$500,9,FALSE)</f>
        <v>#N/A</v>
      </c>
      <c r="V2183" s="39" t="e">
        <f>VLOOKUP($B2183,臺指選擇權P_C_Ratios!$A$4:$C$500,3,FALSE)</f>
        <v>#N/A</v>
      </c>
      <c r="W2183" s="41" t="e">
        <f>VLOOKUP($B2183,散戶多空比!$A$6:$L$500,12,FALSE)</f>
        <v>#N/A</v>
      </c>
      <c r="X2183" s="40" t="e">
        <f>VLOOKUP($B2183,期貨大額交易人未沖銷部位!$A$4:$O$499,4,FALSE)</f>
        <v>#N/A</v>
      </c>
      <c r="Y2183" s="40" t="e">
        <f>VLOOKUP($B2183,期貨大額交易人未沖銷部位!$A$4:$O$499,7,FALSE)</f>
        <v>#N/A</v>
      </c>
      <c r="Z2183" s="40" t="e">
        <f>VLOOKUP($B2183,期貨大額交易人未沖銷部位!$A$4:$O$499,10,FALSE)</f>
        <v>#N/A</v>
      </c>
      <c r="AA2183" s="40" t="e">
        <f>VLOOKUP($B2183,期貨大額交易人未沖銷部位!$A$4:$O$499,13,FALSE)</f>
        <v>#N/A</v>
      </c>
      <c r="AB2183" s="40" t="e">
        <f>VLOOKUP($B2183,期貨大額交易人未沖銷部位!$A$4:$O$499,14,FALSE)</f>
        <v>#N/A</v>
      </c>
      <c r="AC2183" s="40" t="e">
        <f>VLOOKUP($B2183,期貨大額交易人未沖銷部位!$A$4:$O$499,15,FALSE)</f>
        <v>#N/A</v>
      </c>
      <c r="AD2183" s="33" t="e">
        <f>VLOOKUP($B2183,三大美股走勢!$A$4:$J$495,4,FALSE)</f>
        <v>#N/A</v>
      </c>
      <c r="AE2183" s="33" t="e">
        <f>VLOOKUP($B2183,三大美股走勢!$A$4:$J$495,7,FALSE)</f>
        <v>#N/A</v>
      </c>
      <c r="AF2183" s="33" t="e">
        <f>VLOOKUP($B2183,三大美股走勢!$A$4:$J$495,10,FALSE)</f>
        <v>#N/A</v>
      </c>
    </row>
    <row r="2184" spans="2:32">
      <c r="B2184" s="32">
        <v>44963</v>
      </c>
      <c r="C2184" s="33" t="e">
        <f>VLOOKUP($B2184,大盤與近月台指!$A$4:$I$499,2,FALSE)</f>
        <v>#N/A</v>
      </c>
      <c r="D2184" s="34" t="e">
        <f>VLOOKUP($B2184,大盤與近月台指!$A$4:$I$499,3,FALSE)</f>
        <v>#N/A</v>
      </c>
      <c r="E2184" s="35" t="e">
        <f>VLOOKUP($B2184,大盤與近月台指!$A$4:$I$499,4,FALSE)</f>
        <v>#N/A</v>
      </c>
      <c r="F2184" s="33" t="e">
        <f>VLOOKUP($B2184,大盤與近月台指!$A$4:$I$499,5,FALSE)</f>
        <v>#N/A</v>
      </c>
      <c r="G2184" s="49" t="e">
        <f>VLOOKUP($B2184,三大法人買賣超!$A$4:$I$500,3,FALSE)</f>
        <v>#N/A</v>
      </c>
      <c r="H2184" s="34" t="e">
        <f>VLOOKUP($B2184,三大法人買賣超!$A$4:$I$500,5,FALSE)</f>
        <v>#N/A</v>
      </c>
      <c r="I2184" s="27" t="e">
        <f>VLOOKUP($B2184,三大法人買賣超!$A$4:$I$500,7,FALSE)</f>
        <v>#N/A</v>
      </c>
      <c r="J2184" s="27" t="e">
        <f>VLOOKUP($B2184,三大法人買賣超!$A$4:$I$500,9,FALSE)</f>
        <v>#N/A</v>
      </c>
      <c r="K2184" s="37">
        <f>新台幣匯率美元指數!B2185</f>
        <v>0</v>
      </c>
      <c r="L2184" s="38">
        <f>新台幣匯率美元指數!C2185</f>
        <v>0</v>
      </c>
      <c r="M2184" s="39">
        <f>新台幣匯率美元指數!D2185</f>
        <v>0</v>
      </c>
      <c r="N2184" s="27" t="e">
        <f>VLOOKUP($B2184,外資期貨未平倉口數!$A$4:$M$499,4,FALSE)</f>
        <v>#N/A</v>
      </c>
      <c r="O2184" s="27" t="e">
        <f>VLOOKUP($B2184,外資期貨未平倉口數!$A$4:$M$499,9,FALSE)</f>
        <v>#N/A</v>
      </c>
      <c r="P2184" s="27" t="e">
        <f>VLOOKUP($B2184,外資期貨未平倉口數!$A$4:$M$499,10,FALSE)</f>
        <v>#N/A</v>
      </c>
      <c r="Q2184" s="27" t="e">
        <f>VLOOKUP($B2184,外資期貨未平倉口數!$A$4:$M$499,11,FALSE)</f>
        <v>#N/A</v>
      </c>
      <c r="R2184" s="64" t="e">
        <f>VLOOKUP($B2184,選擇權未平倉餘額!$A$4:$I$500,6,FALSE)</f>
        <v>#N/A</v>
      </c>
      <c r="S2184" s="64" t="e">
        <f>VLOOKUP($B2184,選擇權未平倉餘額!$A$4:$I$500,7,FALSE)</f>
        <v>#N/A</v>
      </c>
      <c r="T2184" s="64" t="e">
        <f>VLOOKUP($B2184,選擇權未平倉餘額!$A$4:$I$500,8,FALSE)</f>
        <v>#N/A</v>
      </c>
      <c r="U2184" s="64" t="e">
        <f>VLOOKUP($B2184,選擇權未平倉餘額!$A$4:$I$500,9,FALSE)</f>
        <v>#N/A</v>
      </c>
      <c r="V2184" s="39" t="e">
        <f>VLOOKUP($B2184,臺指選擇權P_C_Ratios!$A$4:$C$500,3,FALSE)</f>
        <v>#N/A</v>
      </c>
      <c r="W2184" s="41" t="e">
        <f>VLOOKUP($B2184,散戶多空比!$A$6:$L$500,12,FALSE)</f>
        <v>#N/A</v>
      </c>
      <c r="X2184" s="40" t="e">
        <f>VLOOKUP($B2184,期貨大額交易人未沖銷部位!$A$4:$O$499,4,FALSE)</f>
        <v>#N/A</v>
      </c>
      <c r="Y2184" s="40" t="e">
        <f>VLOOKUP($B2184,期貨大額交易人未沖銷部位!$A$4:$O$499,7,FALSE)</f>
        <v>#N/A</v>
      </c>
      <c r="Z2184" s="40" t="e">
        <f>VLOOKUP($B2184,期貨大額交易人未沖銷部位!$A$4:$O$499,10,FALSE)</f>
        <v>#N/A</v>
      </c>
      <c r="AA2184" s="40" t="e">
        <f>VLOOKUP($B2184,期貨大額交易人未沖銷部位!$A$4:$O$499,13,FALSE)</f>
        <v>#N/A</v>
      </c>
      <c r="AB2184" s="40" t="e">
        <f>VLOOKUP($B2184,期貨大額交易人未沖銷部位!$A$4:$O$499,14,FALSE)</f>
        <v>#N/A</v>
      </c>
      <c r="AC2184" s="40" t="e">
        <f>VLOOKUP($B2184,期貨大額交易人未沖銷部位!$A$4:$O$499,15,FALSE)</f>
        <v>#N/A</v>
      </c>
      <c r="AD2184" s="33" t="e">
        <f>VLOOKUP($B2184,三大美股走勢!$A$4:$J$495,4,FALSE)</f>
        <v>#N/A</v>
      </c>
      <c r="AE2184" s="33" t="e">
        <f>VLOOKUP($B2184,三大美股走勢!$A$4:$J$495,7,FALSE)</f>
        <v>#N/A</v>
      </c>
      <c r="AF2184" s="33" t="e">
        <f>VLOOKUP($B2184,三大美股走勢!$A$4:$J$495,10,FALSE)</f>
        <v>#N/A</v>
      </c>
    </row>
    <row r="2185" spans="2:32">
      <c r="B2185" s="32">
        <v>44964</v>
      </c>
      <c r="C2185" s="33" t="e">
        <f>VLOOKUP($B2185,大盤與近月台指!$A$4:$I$499,2,FALSE)</f>
        <v>#N/A</v>
      </c>
      <c r="D2185" s="34" t="e">
        <f>VLOOKUP($B2185,大盤與近月台指!$A$4:$I$499,3,FALSE)</f>
        <v>#N/A</v>
      </c>
      <c r="E2185" s="35" t="e">
        <f>VLOOKUP($B2185,大盤與近月台指!$A$4:$I$499,4,FALSE)</f>
        <v>#N/A</v>
      </c>
      <c r="F2185" s="33" t="e">
        <f>VLOOKUP($B2185,大盤與近月台指!$A$4:$I$499,5,FALSE)</f>
        <v>#N/A</v>
      </c>
      <c r="G2185" s="49" t="e">
        <f>VLOOKUP($B2185,三大法人買賣超!$A$4:$I$500,3,FALSE)</f>
        <v>#N/A</v>
      </c>
      <c r="H2185" s="34" t="e">
        <f>VLOOKUP($B2185,三大法人買賣超!$A$4:$I$500,5,FALSE)</f>
        <v>#N/A</v>
      </c>
      <c r="I2185" s="27" t="e">
        <f>VLOOKUP($B2185,三大法人買賣超!$A$4:$I$500,7,FALSE)</f>
        <v>#N/A</v>
      </c>
      <c r="J2185" s="27" t="e">
        <f>VLOOKUP($B2185,三大法人買賣超!$A$4:$I$500,9,FALSE)</f>
        <v>#N/A</v>
      </c>
      <c r="K2185" s="37">
        <f>新台幣匯率美元指數!B2186</f>
        <v>0</v>
      </c>
      <c r="L2185" s="38">
        <f>新台幣匯率美元指數!C2186</f>
        <v>0</v>
      </c>
      <c r="M2185" s="39">
        <f>新台幣匯率美元指數!D2186</f>
        <v>0</v>
      </c>
      <c r="N2185" s="27" t="e">
        <f>VLOOKUP($B2185,外資期貨未平倉口數!$A$4:$M$499,4,FALSE)</f>
        <v>#N/A</v>
      </c>
      <c r="O2185" s="27" t="e">
        <f>VLOOKUP($B2185,外資期貨未平倉口數!$A$4:$M$499,9,FALSE)</f>
        <v>#N/A</v>
      </c>
      <c r="P2185" s="27" t="e">
        <f>VLOOKUP($B2185,外資期貨未平倉口數!$A$4:$M$499,10,FALSE)</f>
        <v>#N/A</v>
      </c>
      <c r="Q2185" s="27" t="e">
        <f>VLOOKUP($B2185,外資期貨未平倉口數!$A$4:$M$499,11,FALSE)</f>
        <v>#N/A</v>
      </c>
      <c r="R2185" s="64" t="e">
        <f>VLOOKUP($B2185,選擇權未平倉餘額!$A$4:$I$500,6,FALSE)</f>
        <v>#N/A</v>
      </c>
      <c r="S2185" s="64" t="e">
        <f>VLOOKUP($B2185,選擇權未平倉餘額!$A$4:$I$500,7,FALSE)</f>
        <v>#N/A</v>
      </c>
      <c r="T2185" s="64" t="e">
        <f>VLOOKUP($B2185,選擇權未平倉餘額!$A$4:$I$500,8,FALSE)</f>
        <v>#N/A</v>
      </c>
      <c r="U2185" s="64" t="e">
        <f>VLOOKUP($B2185,選擇權未平倉餘額!$A$4:$I$500,9,FALSE)</f>
        <v>#N/A</v>
      </c>
      <c r="V2185" s="39" t="e">
        <f>VLOOKUP($B2185,臺指選擇權P_C_Ratios!$A$4:$C$500,3,FALSE)</f>
        <v>#N/A</v>
      </c>
      <c r="W2185" s="41" t="e">
        <f>VLOOKUP($B2185,散戶多空比!$A$6:$L$500,12,FALSE)</f>
        <v>#N/A</v>
      </c>
      <c r="X2185" s="40" t="e">
        <f>VLOOKUP($B2185,期貨大額交易人未沖銷部位!$A$4:$O$499,4,FALSE)</f>
        <v>#N/A</v>
      </c>
      <c r="Y2185" s="40" t="e">
        <f>VLOOKUP($B2185,期貨大額交易人未沖銷部位!$A$4:$O$499,7,FALSE)</f>
        <v>#N/A</v>
      </c>
      <c r="Z2185" s="40" t="e">
        <f>VLOOKUP($B2185,期貨大額交易人未沖銷部位!$A$4:$O$499,10,FALSE)</f>
        <v>#N/A</v>
      </c>
      <c r="AA2185" s="40" t="e">
        <f>VLOOKUP($B2185,期貨大額交易人未沖銷部位!$A$4:$O$499,13,FALSE)</f>
        <v>#N/A</v>
      </c>
      <c r="AB2185" s="40" t="e">
        <f>VLOOKUP($B2185,期貨大額交易人未沖銷部位!$A$4:$O$499,14,FALSE)</f>
        <v>#N/A</v>
      </c>
      <c r="AC2185" s="40" t="e">
        <f>VLOOKUP($B2185,期貨大額交易人未沖銷部位!$A$4:$O$499,15,FALSE)</f>
        <v>#N/A</v>
      </c>
      <c r="AD2185" s="33" t="e">
        <f>VLOOKUP($B2185,三大美股走勢!$A$4:$J$495,4,FALSE)</f>
        <v>#N/A</v>
      </c>
      <c r="AE2185" s="33" t="e">
        <f>VLOOKUP($B2185,三大美股走勢!$A$4:$J$495,7,FALSE)</f>
        <v>#N/A</v>
      </c>
      <c r="AF2185" s="33" t="e">
        <f>VLOOKUP($B2185,三大美股走勢!$A$4:$J$495,10,FALSE)</f>
        <v>#N/A</v>
      </c>
    </row>
    <row r="2186" spans="2:32">
      <c r="B2186" s="32">
        <v>44965</v>
      </c>
      <c r="C2186" s="33" t="e">
        <f>VLOOKUP($B2186,大盤與近月台指!$A$4:$I$499,2,FALSE)</f>
        <v>#N/A</v>
      </c>
      <c r="D2186" s="34" t="e">
        <f>VLOOKUP($B2186,大盤與近月台指!$A$4:$I$499,3,FALSE)</f>
        <v>#N/A</v>
      </c>
      <c r="E2186" s="35" t="e">
        <f>VLOOKUP($B2186,大盤與近月台指!$A$4:$I$499,4,FALSE)</f>
        <v>#N/A</v>
      </c>
      <c r="F2186" s="33" t="e">
        <f>VLOOKUP($B2186,大盤與近月台指!$A$4:$I$499,5,FALSE)</f>
        <v>#N/A</v>
      </c>
      <c r="G2186" s="49" t="e">
        <f>VLOOKUP($B2186,三大法人買賣超!$A$4:$I$500,3,FALSE)</f>
        <v>#N/A</v>
      </c>
      <c r="H2186" s="34" t="e">
        <f>VLOOKUP($B2186,三大法人買賣超!$A$4:$I$500,5,FALSE)</f>
        <v>#N/A</v>
      </c>
      <c r="I2186" s="27" t="e">
        <f>VLOOKUP($B2186,三大法人買賣超!$A$4:$I$500,7,FALSE)</f>
        <v>#N/A</v>
      </c>
      <c r="J2186" s="27" t="e">
        <f>VLOOKUP($B2186,三大法人買賣超!$A$4:$I$500,9,FALSE)</f>
        <v>#N/A</v>
      </c>
      <c r="K2186" s="37">
        <f>新台幣匯率美元指數!B2187</f>
        <v>0</v>
      </c>
      <c r="L2186" s="38">
        <f>新台幣匯率美元指數!C2187</f>
        <v>0</v>
      </c>
      <c r="M2186" s="39">
        <f>新台幣匯率美元指數!D2187</f>
        <v>0</v>
      </c>
      <c r="N2186" s="27" t="e">
        <f>VLOOKUP($B2186,外資期貨未平倉口數!$A$4:$M$499,4,FALSE)</f>
        <v>#N/A</v>
      </c>
      <c r="O2186" s="27" t="e">
        <f>VLOOKUP($B2186,外資期貨未平倉口數!$A$4:$M$499,9,FALSE)</f>
        <v>#N/A</v>
      </c>
      <c r="P2186" s="27" t="e">
        <f>VLOOKUP($B2186,外資期貨未平倉口數!$A$4:$M$499,10,FALSE)</f>
        <v>#N/A</v>
      </c>
      <c r="Q2186" s="27" t="e">
        <f>VLOOKUP($B2186,外資期貨未平倉口數!$A$4:$M$499,11,FALSE)</f>
        <v>#N/A</v>
      </c>
      <c r="R2186" s="64" t="e">
        <f>VLOOKUP($B2186,選擇權未平倉餘額!$A$4:$I$500,6,FALSE)</f>
        <v>#N/A</v>
      </c>
      <c r="S2186" s="64" t="e">
        <f>VLOOKUP($B2186,選擇權未平倉餘額!$A$4:$I$500,7,FALSE)</f>
        <v>#N/A</v>
      </c>
      <c r="T2186" s="64" t="e">
        <f>VLOOKUP($B2186,選擇權未平倉餘額!$A$4:$I$500,8,FALSE)</f>
        <v>#N/A</v>
      </c>
      <c r="U2186" s="64" t="e">
        <f>VLOOKUP($B2186,選擇權未平倉餘額!$A$4:$I$500,9,FALSE)</f>
        <v>#N/A</v>
      </c>
      <c r="V2186" s="39" t="e">
        <f>VLOOKUP($B2186,臺指選擇權P_C_Ratios!$A$4:$C$500,3,FALSE)</f>
        <v>#N/A</v>
      </c>
      <c r="W2186" s="41" t="e">
        <f>VLOOKUP($B2186,散戶多空比!$A$6:$L$500,12,FALSE)</f>
        <v>#N/A</v>
      </c>
      <c r="X2186" s="40" t="e">
        <f>VLOOKUP($B2186,期貨大額交易人未沖銷部位!$A$4:$O$499,4,FALSE)</f>
        <v>#N/A</v>
      </c>
      <c r="Y2186" s="40" t="e">
        <f>VLOOKUP($B2186,期貨大額交易人未沖銷部位!$A$4:$O$499,7,FALSE)</f>
        <v>#N/A</v>
      </c>
      <c r="Z2186" s="40" t="e">
        <f>VLOOKUP($B2186,期貨大額交易人未沖銷部位!$A$4:$O$499,10,FALSE)</f>
        <v>#N/A</v>
      </c>
      <c r="AA2186" s="40" t="e">
        <f>VLOOKUP($B2186,期貨大額交易人未沖銷部位!$A$4:$O$499,13,FALSE)</f>
        <v>#N/A</v>
      </c>
      <c r="AB2186" s="40" t="e">
        <f>VLOOKUP($B2186,期貨大額交易人未沖銷部位!$A$4:$O$499,14,FALSE)</f>
        <v>#N/A</v>
      </c>
      <c r="AC2186" s="40" t="e">
        <f>VLOOKUP($B2186,期貨大額交易人未沖銷部位!$A$4:$O$499,15,FALSE)</f>
        <v>#N/A</v>
      </c>
      <c r="AD2186" s="33" t="e">
        <f>VLOOKUP($B2186,三大美股走勢!$A$4:$J$495,4,FALSE)</f>
        <v>#N/A</v>
      </c>
      <c r="AE2186" s="33" t="e">
        <f>VLOOKUP($B2186,三大美股走勢!$A$4:$J$495,7,FALSE)</f>
        <v>#N/A</v>
      </c>
      <c r="AF2186" s="33" t="e">
        <f>VLOOKUP($B2186,三大美股走勢!$A$4:$J$495,10,FALSE)</f>
        <v>#N/A</v>
      </c>
    </row>
    <row r="2187" spans="2:32">
      <c r="B2187" s="32">
        <v>44966</v>
      </c>
      <c r="C2187" s="33" t="e">
        <f>VLOOKUP($B2187,大盤與近月台指!$A$4:$I$499,2,FALSE)</f>
        <v>#N/A</v>
      </c>
      <c r="D2187" s="34" t="e">
        <f>VLOOKUP($B2187,大盤與近月台指!$A$4:$I$499,3,FALSE)</f>
        <v>#N/A</v>
      </c>
      <c r="E2187" s="35" t="e">
        <f>VLOOKUP($B2187,大盤與近月台指!$A$4:$I$499,4,FALSE)</f>
        <v>#N/A</v>
      </c>
      <c r="F2187" s="33" t="e">
        <f>VLOOKUP($B2187,大盤與近月台指!$A$4:$I$499,5,FALSE)</f>
        <v>#N/A</v>
      </c>
      <c r="G2187" s="49" t="e">
        <f>VLOOKUP($B2187,三大法人買賣超!$A$4:$I$500,3,FALSE)</f>
        <v>#N/A</v>
      </c>
      <c r="H2187" s="34" t="e">
        <f>VLOOKUP($B2187,三大法人買賣超!$A$4:$I$500,5,FALSE)</f>
        <v>#N/A</v>
      </c>
      <c r="I2187" s="27" t="e">
        <f>VLOOKUP($B2187,三大法人買賣超!$A$4:$I$500,7,FALSE)</f>
        <v>#N/A</v>
      </c>
      <c r="J2187" s="27" t="e">
        <f>VLOOKUP($B2187,三大法人買賣超!$A$4:$I$500,9,FALSE)</f>
        <v>#N/A</v>
      </c>
      <c r="K2187" s="37">
        <f>新台幣匯率美元指數!B2188</f>
        <v>0</v>
      </c>
      <c r="L2187" s="38">
        <f>新台幣匯率美元指數!C2188</f>
        <v>0</v>
      </c>
      <c r="M2187" s="39">
        <f>新台幣匯率美元指數!D2188</f>
        <v>0</v>
      </c>
      <c r="N2187" s="27" t="e">
        <f>VLOOKUP($B2187,外資期貨未平倉口數!$A$4:$M$499,4,FALSE)</f>
        <v>#N/A</v>
      </c>
      <c r="O2187" s="27" t="e">
        <f>VLOOKUP($B2187,外資期貨未平倉口數!$A$4:$M$499,9,FALSE)</f>
        <v>#N/A</v>
      </c>
      <c r="P2187" s="27" t="e">
        <f>VLOOKUP($B2187,外資期貨未平倉口數!$A$4:$M$499,10,FALSE)</f>
        <v>#N/A</v>
      </c>
      <c r="Q2187" s="27" t="e">
        <f>VLOOKUP($B2187,外資期貨未平倉口數!$A$4:$M$499,11,FALSE)</f>
        <v>#N/A</v>
      </c>
      <c r="R2187" s="64" t="e">
        <f>VLOOKUP($B2187,選擇權未平倉餘額!$A$4:$I$500,6,FALSE)</f>
        <v>#N/A</v>
      </c>
      <c r="S2187" s="64" t="e">
        <f>VLOOKUP($B2187,選擇權未平倉餘額!$A$4:$I$500,7,FALSE)</f>
        <v>#N/A</v>
      </c>
      <c r="T2187" s="64" t="e">
        <f>VLOOKUP($B2187,選擇權未平倉餘額!$A$4:$I$500,8,FALSE)</f>
        <v>#N/A</v>
      </c>
      <c r="U2187" s="64" t="e">
        <f>VLOOKUP($B2187,選擇權未平倉餘額!$A$4:$I$500,9,FALSE)</f>
        <v>#N/A</v>
      </c>
      <c r="V2187" s="39" t="e">
        <f>VLOOKUP($B2187,臺指選擇權P_C_Ratios!$A$4:$C$500,3,FALSE)</f>
        <v>#N/A</v>
      </c>
      <c r="W2187" s="41" t="e">
        <f>VLOOKUP($B2187,散戶多空比!$A$6:$L$500,12,FALSE)</f>
        <v>#N/A</v>
      </c>
      <c r="X2187" s="40" t="e">
        <f>VLOOKUP($B2187,期貨大額交易人未沖銷部位!$A$4:$O$499,4,FALSE)</f>
        <v>#N/A</v>
      </c>
      <c r="Y2187" s="40" t="e">
        <f>VLOOKUP($B2187,期貨大額交易人未沖銷部位!$A$4:$O$499,7,FALSE)</f>
        <v>#N/A</v>
      </c>
      <c r="Z2187" s="40" t="e">
        <f>VLOOKUP($B2187,期貨大額交易人未沖銷部位!$A$4:$O$499,10,FALSE)</f>
        <v>#N/A</v>
      </c>
      <c r="AA2187" s="40" t="e">
        <f>VLOOKUP($B2187,期貨大額交易人未沖銷部位!$A$4:$O$499,13,FALSE)</f>
        <v>#N/A</v>
      </c>
      <c r="AB2187" s="40" t="e">
        <f>VLOOKUP($B2187,期貨大額交易人未沖銷部位!$A$4:$O$499,14,FALSE)</f>
        <v>#N/A</v>
      </c>
      <c r="AC2187" s="40" t="e">
        <f>VLOOKUP($B2187,期貨大額交易人未沖銷部位!$A$4:$O$499,15,FALSE)</f>
        <v>#N/A</v>
      </c>
      <c r="AD2187" s="33" t="e">
        <f>VLOOKUP($B2187,三大美股走勢!$A$4:$J$495,4,FALSE)</f>
        <v>#N/A</v>
      </c>
      <c r="AE2187" s="33" t="e">
        <f>VLOOKUP($B2187,三大美股走勢!$A$4:$J$495,7,FALSE)</f>
        <v>#N/A</v>
      </c>
      <c r="AF2187" s="33" t="e">
        <f>VLOOKUP($B2187,三大美股走勢!$A$4:$J$495,10,FALSE)</f>
        <v>#N/A</v>
      </c>
    </row>
    <row r="2188" spans="2:32">
      <c r="B2188" s="32">
        <v>44967</v>
      </c>
      <c r="C2188" s="33" t="e">
        <f>VLOOKUP($B2188,大盤與近月台指!$A$4:$I$499,2,FALSE)</f>
        <v>#N/A</v>
      </c>
      <c r="D2188" s="34" t="e">
        <f>VLOOKUP($B2188,大盤與近月台指!$A$4:$I$499,3,FALSE)</f>
        <v>#N/A</v>
      </c>
      <c r="E2188" s="35" t="e">
        <f>VLOOKUP($B2188,大盤與近月台指!$A$4:$I$499,4,FALSE)</f>
        <v>#N/A</v>
      </c>
      <c r="F2188" s="33" t="e">
        <f>VLOOKUP($B2188,大盤與近月台指!$A$4:$I$499,5,FALSE)</f>
        <v>#N/A</v>
      </c>
      <c r="G2188" s="49" t="e">
        <f>VLOOKUP($B2188,三大法人買賣超!$A$4:$I$500,3,FALSE)</f>
        <v>#N/A</v>
      </c>
      <c r="H2188" s="34" t="e">
        <f>VLOOKUP($B2188,三大法人買賣超!$A$4:$I$500,5,FALSE)</f>
        <v>#N/A</v>
      </c>
      <c r="I2188" s="27" t="e">
        <f>VLOOKUP($B2188,三大法人買賣超!$A$4:$I$500,7,FALSE)</f>
        <v>#N/A</v>
      </c>
      <c r="J2188" s="27" t="e">
        <f>VLOOKUP($B2188,三大法人買賣超!$A$4:$I$500,9,FALSE)</f>
        <v>#N/A</v>
      </c>
      <c r="K2188" s="37">
        <f>新台幣匯率美元指數!B2189</f>
        <v>0</v>
      </c>
      <c r="L2188" s="38">
        <f>新台幣匯率美元指數!C2189</f>
        <v>0</v>
      </c>
      <c r="M2188" s="39">
        <f>新台幣匯率美元指數!D2189</f>
        <v>0</v>
      </c>
      <c r="N2188" s="27" t="e">
        <f>VLOOKUP($B2188,外資期貨未平倉口數!$A$4:$M$499,4,FALSE)</f>
        <v>#N/A</v>
      </c>
      <c r="O2188" s="27" t="e">
        <f>VLOOKUP($B2188,外資期貨未平倉口數!$A$4:$M$499,9,FALSE)</f>
        <v>#N/A</v>
      </c>
      <c r="P2188" s="27" t="e">
        <f>VLOOKUP($B2188,外資期貨未平倉口數!$A$4:$M$499,10,FALSE)</f>
        <v>#N/A</v>
      </c>
      <c r="Q2188" s="27" t="e">
        <f>VLOOKUP($B2188,外資期貨未平倉口數!$A$4:$M$499,11,FALSE)</f>
        <v>#N/A</v>
      </c>
      <c r="R2188" s="64" t="e">
        <f>VLOOKUP($B2188,選擇權未平倉餘額!$A$4:$I$500,6,FALSE)</f>
        <v>#N/A</v>
      </c>
      <c r="S2188" s="64" t="e">
        <f>VLOOKUP($B2188,選擇權未平倉餘額!$A$4:$I$500,7,FALSE)</f>
        <v>#N/A</v>
      </c>
      <c r="T2188" s="64" t="e">
        <f>VLOOKUP($B2188,選擇權未平倉餘額!$A$4:$I$500,8,FALSE)</f>
        <v>#N/A</v>
      </c>
      <c r="U2188" s="64" t="e">
        <f>VLOOKUP($B2188,選擇權未平倉餘額!$A$4:$I$500,9,FALSE)</f>
        <v>#N/A</v>
      </c>
      <c r="V2188" s="39" t="e">
        <f>VLOOKUP($B2188,臺指選擇權P_C_Ratios!$A$4:$C$500,3,FALSE)</f>
        <v>#N/A</v>
      </c>
      <c r="W2188" s="41" t="e">
        <f>VLOOKUP($B2188,散戶多空比!$A$6:$L$500,12,FALSE)</f>
        <v>#N/A</v>
      </c>
      <c r="X2188" s="40" t="e">
        <f>VLOOKUP($B2188,期貨大額交易人未沖銷部位!$A$4:$O$499,4,FALSE)</f>
        <v>#N/A</v>
      </c>
      <c r="Y2188" s="40" t="e">
        <f>VLOOKUP($B2188,期貨大額交易人未沖銷部位!$A$4:$O$499,7,FALSE)</f>
        <v>#N/A</v>
      </c>
      <c r="Z2188" s="40" t="e">
        <f>VLOOKUP($B2188,期貨大額交易人未沖銷部位!$A$4:$O$499,10,FALSE)</f>
        <v>#N/A</v>
      </c>
      <c r="AA2188" s="40" t="e">
        <f>VLOOKUP($B2188,期貨大額交易人未沖銷部位!$A$4:$O$499,13,FALSE)</f>
        <v>#N/A</v>
      </c>
      <c r="AB2188" s="40" t="e">
        <f>VLOOKUP($B2188,期貨大額交易人未沖銷部位!$A$4:$O$499,14,FALSE)</f>
        <v>#N/A</v>
      </c>
      <c r="AC2188" s="40" t="e">
        <f>VLOOKUP($B2188,期貨大額交易人未沖銷部位!$A$4:$O$499,15,FALSE)</f>
        <v>#N/A</v>
      </c>
      <c r="AD2188" s="33" t="e">
        <f>VLOOKUP($B2188,三大美股走勢!$A$4:$J$495,4,FALSE)</f>
        <v>#N/A</v>
      </c>
      <c r="AE2188" s="33" t="e">
        <f>VLOOKUP($B2188,三大美股走勢!$A$4:$J$495,7,FALSE)</f>
        <v>#N/A</v>
      </c>
      <c r="AF2188" s="33" t="e">
        <f>VLOOKUP($B2188,三大美股走勢!$A$4:$J$495,10,FALSE)</f>
        <v>#N/A</v>
      </c>
    </row>
    <row r="2189" spans="2:32">
      <c r="B2189" s="32">
        <v>44968</v>
      </c>
      <c r="C2189" s="33" t="e">
        <f>VLOOKUP($B2189,大盤與近月台指!$A$4:$I$499,2,FALSE)</f>
        <v>#N/A</v>
      </c>
      <c r="D2189" s="34" t="e">
        <f>VLOOKUP($B2189,大盤與近月台指!$A$4:$I$499,3,FALSE)</f>
        <v>#N/A</v>
      </c>
      <c r="E2189" s="35" t="e">
        <f>VLOOKUP($B2189,大盤與近月台指!$A$4:$I$499,4,FALSE)</f>
        <v>#N/A</v>
      </c>
      <c r="F2189" s="33" t="e">
        <f>VLOOKUP($B2189,大盤與近月台指!$A$4:$I$499,5,FALSE)</f>
        <v>#N/A</v>
      </c>
      <c r="G2189" s="49" t="e">
        <f>VLOOKUP($B2189,三大法人買賣超!$A$4:$I$500,3,FALSE)</f>
        <v>#N/A</v>
      </c>
      <c r="H2189" s="34" t="e">
        <f>VLOOKUP($B2189,三大法人買賣超!$A$4:$I$500,5,FALSE)</f>
        <v>#N/A</v>
      </c>
      <c r="I2189" s="27" t="e">
        <f>VLOOKUP($B2189,三大法人買賣超!$A$4:$I$500,7,FALSE)</f>
        <v>#N/A</v>
      </c>
      <c r="J2189" s="27" t="e">
        <f>VLOOKUP($B2189,三大法人買賣超!$A$4:$I$500,9,FALSE)</f>
        <v>#N/A</v>
      </c>
      <c r="K2189" s="37">
        <f>新台幣匯率美元指數!B2190</f>
        <v>0</v>
      </c>
      <c r="L2189" s="38">
        <f>新台幣匯率美元指數!C2190</f>
        <v>0</v>
      </c>
      <c r="M2189" s="39">
        <f>新台幣匯率美元指數!D2190</f>
        <v>0</v>
      </c>
      <c r="N2189" s="27" t="e">
        <f>VLOOKUP($B2189,外資期貨未平倉口數!$A$4:$M$499,4,FALSE)</f>
        <v>#N/A</v>
      </c>
      <c r="O2189" s="27" t="e">
        <f>VLOOKUP($B2189,外資期貨未平倉口數!$A$4:$M$499,9,FALSE)</f>
        <v>#N/A</v>
      </c>
      <c r="P2189" s="27" t="e">
        <f>VLOOKUP($B2189,外資期貨未平倉口數!$A$4:$M$499,10,FALSE)</f>
        <v>#N/A</v>
      </c>
      <c r="Q2189" s="27" t="e">
        <f>VLOOKUP($B2189,外資期貨未平倉口數!$A$4:$M$499,11,FALSE)</f>
        <v>#N/A</v>
      </c>
      <c r="R2189" s="64" t="e">
        <f>VLOOKUP($B2189,選擇權未平倉餘額!$A$4:$I$500,6,FALSE)</f>
        <v>#N/A</v>
      </c>
      <c r="S2189" s="64" t="e">
        <f>VLOOKUP($B2189,選擇權未平倉餘額!$A$4:$I$500,7,FALSE)</f>
        <v>#N/A</v>
      </c>
      <c r="T2189" s="64" t="e">
        <f>VLOOKUP($B2189,選擇權未平倉餘額!$A$4:$I$500,8,FALSE)</f>
        <v>#N/A</v>
      </c>
      <c r="U2189" s="64" t="e">
        <f>VLOOKUP($B2189,選擇權未平倉餘額!$A$4:$I$500,9,FALSE)</f>
        <v>#N/A</v>
      </c>
      <c r="V2189" s="39" t="e">
        <f>VLOOKUP($B2189,臺指選擇權P_C_Ratios!$A$4:$C$500,3,FALSE)</f>
        <v>#N/A</v>
      </c>
      <c r="W2189" s="41" t="e">
        <f>VLOOKUP($B2189,散戶多空比!$A$6:$L$500,12,FALSE)</f>
        <v>#N/A</v>
      </c>
      <c r="X2189" s="40" t="e">
        <f>VLOOKUP($B2189,期貨大額交易人未沖銷部位!$A$4:$O$499,4,FALSE)</f>
        <v>#N/A</v>
      </c>
      <c r="Y2189" s="40" t="e">
        <f>VLOOKUP($B2189,期貨大額交易人未沖銷部位!$A$4:$O$499,7,FALSE)</f>
        <v>#N/A</v>
      </c>
      <c r="Z2189" s="40" t="e">
        <f>VLOOKUP($B2189,期貨大額交易人未沖銷部位!$A$4:$O$499,10,FALSE)</f>
        <v>#N/A</v>
      </c>
      <c r="AA2189" s="40" t="e">
        <f>VLOOKUP($B2189,期貨大額交易人未沖銷部位!$A$4:$O$499,13,FALSE)</f>
        <v>#N/A</v>
      </c>
      <c r="AB2189" s="40" t="e">
        <f>VLOOKUP($B2189,期貨大額交易人未沖銷部位!$A$4:$O$499,14,FALSE)</f>
        <v>#N/A</v>
      </c>
      <c r="AC2189" s="40" t="e">
        <f>VLOOKUP($B2189,期貨大額交易人未沖銷部位!$A$4:$O$499,15,FALSE)</f>
        <v>#N/A</v>
      </c>
      <c r="AD2189" s="33" t="e">
        <f>VLOOKUP($B2189,三大美股走勢!$A$4:$J$495,4,FALSE)</f>
        <v>#N/A</v>
      </c>
      <c r="AE2189" s="33" t="e">
        <f>VLOOKUP($B2189,三大美股走勢!$A$4:$J$495,7,FALSE)</f>
        <v>#N/A</v>
      </c>
      <c r="AF2189" s="33" t="e">
        <f>VLOOKUP($B2189,三大美股走勢!$A$4:$J$495,10,FALSE)</f>
        <v>#N/A</v>
      </c>
    </row>
    <row r="2190" spans="2:32">
      <c r="B2190" s="32">
        <v>44969</v>
      </c>
      <c r="C2190" s="33" t="e">
        <f>VLOOKUP($B2190,大盤與近月台指!$A$4:$I$499,2,FALSE)</f>
        <v>#N/A</v>
      </c>
      <c r="D2190" s="34" t="e">
        <f>VLOOKUP($B2190,大盤與近月台指!$A$4:$I$499,3,FALSE)</f>
        <v>#N/A</v>
      </c>
      <c r="E2190" s="35" t="e">
        <f>VLOOKUP($B2190,大盤與近月台指!$A$4:$I$499,4,FALSE)</f>
        <v>#N/A</v>
      </c>
      <c r="F2190" s="33" t="e">
        <f>VLOOKUP($B2190,大盤與近月台指!$A$4:$I$499,5,FALSE)</f>
        <v>#N/A</v>
      </c>
      <c r="G2190" s="49" t="e">
        <f>VLOOKUP($B2190,三大法人買賣超!$A$4:$I$500,3,FALSE)</f>
        <v>#N/A</v>
      </c>
      <c r="H2190" s="34" t="e">
        <f>VLOOKUP($B2190,三大法人買賣超!$A$4:$I$500,5,FALSE)</f>
        <v>#N/A</v>
      </c>
      <c r="I2190" s="27" t="e">
        <f>VLOOKUP($B2190,三大法人買賣超!$A$4:$I$500,7,FALSE)</f>
        <v>#N/A</v>
      </c>
      <c r="J2190" s="27" t="e">
        <f>VLOOKUP($B2190,三大法人買賣超!$A$4:$I$500,9,FALSE)</f>
        <v>#N/A</v>
      </c>
      <c r="K2190" s="37">
        <f>新台幣匯率美元指數!B2191</f>
        <v>0</v>
      </c>
      <c r="L2190" s="38">
        <f>新台幣匯率美元指數!C2191</f>
        <v>0</v>
      </c>
      <c r="M2190" s="39">
        <f>新台幣匯率美元指數!D2191</f>
        <v>0</v>
      </c>
      <c r="N2190" s="27" t="e">
        <f>VLOOKUP($B2190,外資期貨未平倉口數!$A$4:$M$499,4,FALSE)</f>
        <v>#N/A</v>
      </c>
      <c r="O2190" s="27" t="e">
        <f>VLOOKUP($B2190,外資期貨未平倉口數!$A$4:$M$499,9,FALSE)</f>
        <v>#N/A</v>
      </c>
      <c r="P2190" s="27" t="e">
        <f>VLOOKUP($B2190,外資期貨未平倉口數!$A$4:$M$499,10,FALSE)</f>
        <v>#N/A</v>
      </c>
      <c r="Q2190" s="27" t="e">
        <f>VLOOKUP($B2190,外資期貨未平倉口數!$A$4:$M$499,11,FALSE)</f>
        <v>#N/A</v>
      </c>
      <c r="R2190" s="64" t="e">
        <f>VLOOKUP($B2190,選擇權未平倉餘額!$A$4:$I$500,6,FALSE)</f>
        <v>#N/A</v>
      </c>
      <c r="S2190" s="64" t="e">
        <f>VLOOKUP($B2190,選擇權未平倉餘額!$A$4:$I$500,7,FALSE)</f>
        <v>#N/A</v>
      </c>
      <c r="T2190" s="64" t="e">
        <f>VLOOKUP($B2190,選擇權未平倉餘額!$A$4:$I$500,8,FALSE)</f>
        <v>#N/A</v>
      </c>
      <c r="U2190" s="64" t="e">
        <f>VLOOKUP($B2190,選擇權未平倉餘額!$A$4:$I$500,9,FALSE)</f>
        <v>#N/A</v>
      </c>
      <c r="V2190" s="39" t="e">
        <f>VLOOKUP($B2190,臺指選擇權P_C_Ratios!$A$4:$C$500,3,FALSE)</f>
        <v>#N/A</v>
      </c>
      <c r="W2190" s="41" t="e">
        <f>VLOOKUP($B2190,散戶多空比!$A$6:$L$500,12,FALSE)</f>
        <v>#N/A</v>
      </c>
      <c r="X2190" s="40" t="e">
        <f>VLOOKUP($B2190,期貨大額交易人未沖銷部位!$A$4:$O$499,4,FALSE)</f>
        <v>#N/A</v>
      </c>
      <c r="Y2190" s="40" t="e">
        <f>VLOOKUP($B2190,期貨大額交易人未沖銷部位!$A$4:$O$499,7,FALSE)</f>
        <v>#N/A</v>
      </c>
      <c r="Z2190" s="40" t="e">
        <f>VLOOKUP($B2190,期貨大額交易人未沖銷部位!$A$4:$O$499,10,FALSE)</f>
        <v>#N/A</v>
      </c>
      <c r="AA2190" s="40" t="e">
        <f>VLOOKUP($B2190,期貨大額交易人未沖銷部位!$A$4:$O$499,13,FALSE)</f>
        <v>#N/A</v>
      </c>
      <c r="AB2190" s="40" t="e">
        <f>VLOOKUP($B2190,期貨大額交易人未沖銷部位!$A$4:$O$499,14,FALSE)</f>
        <v>#N/A</v>
      </c>
      <c r="AC2190" s="40" t="e">
        <f>VLOOKUP($B2190,期貨大額交易人未沖銷部位!$A$4:$O$499,15,FALSE)</f>
        <v>#N/A</v>
      </c>
      <c r="AD2190" s="33" t="e">
        <f>VLOOKUP($B2190,三大美股走勢!$A$4:$J$495,4,FALSE)</f>
        <v>#N/A</v>
      </c>
      <c r="AE2190" s="33" t="e">
        <f>VLOOKUP($B2190,三大美股走勢!$A$4:$J$495,7,FALSE)</f>
        <v>#N/A</v>
      </c>
      <c r="AF2190" s="33" t="e">
        <f>VLOOKUP($B2190,三大美股走勢!$A$4:$J$495,10,FALSE)</f>
        <v>#N/A</v>
      </c>
    </row>
    <row r="2191" spans="2:32">
      <c r="B2191" s="32">
        <v>44970</v>
      </c>
      <c r="C2191" s="33" t="e">
        <f>VLOOKUP($B2191,大盤與近月台指!$A$4:$I$499,2,FALSE)</f>
        <v>#N/A</v>
      </c>
      <c r="D2191" s="34" t="e">
        <f>VLOOKUP($B2191,大盤與近月台指!$A$4:$I$499,3,FALSE)</f>
        <v>#N/A</v>
      </c>
      <c r="E2191" s="35" t="e">
        <f>VLOOKUP($B2191,大盤與近月台指!$A$4:$I$499,4,FALSE)</f>
        <v>#N/A</v>
      </c>
      <c r="F2191" s="33" t="e">
        <f>VLOOKUP($B2191,大盤與近月台指!$A$4:$I$499,5,FALSE)</f>
        <v>#N/A</v>
      </c>
      <c r="G2191" s="49" t="e">
        <f>VLOOKUP($B2191,三大法人買賣超!$A$4:$I$500,3,FALSE)</f>
        <v>#N/A</v>
      </c>
      <c r="H2191" s="34" t="e">
        <f>VLOOKUP($B2191,三大法人買賣超!$A$4:$I$500,5,FALSE)</f>
        <v>#N/A</v>
      </c>
      <c r="I2191" s="27" t="e">
        <f>VLOOKUP($B2191,三大法人買賣超!$A$4:$I$500,7,FALSE)</f>
        <v>#N/A</v>
      </c>
      <c r="J2191" s="27" t="e">
        <f>VLOOKUP($B2191,三大法人買賣超!$A$4:$I$500,9,FALSE)</f>
        <v>#N/A</v>
      </c>
      <c r="K2191" s="37">
        <f>新台幣匯率美元指數!B2192</f>
        <v>0</v>
      </c>
      <c r="L2191" s="38">
        <f>新台幣匯率美元指數!C2192</f>
        <v>0</v>
      </c>
      <c r="M2191" s="39">
        <f>新台幣匯率美元指數!D2192</f>
        <v>0</v>
      </c>
      <c r="N2191" s="27" t="e">
        <f>VLOOKUP($B2191,外資期貨未平倉口數!$A$4:$M$499,4,FALSE)</f>
        <v>#N/A</v>
      </c>
      <c r="O2191" s="27" t="e">
        <f>VLOOKUP($B2191,外資期貨未平倉口數!$A$4:$M$499,9,FALSE)</f>
        <v>#N/A</v>
      </c>
      <c r="P2191" s="27" t="e">
        <f>VLOOKUP($B2191,外資期貨未平倉口數!$A$4:$M$499,10,FALSE)</f>
        <v>#N/A</v>
      </c>
      <c r="Q2191" s="27" t="e">
        <f>VLOOKUP($B2191,外資期貨未平倉口數!$A$4:$M$499,11,FALSE)</f>
        <v>#N/A</v>
      </c>
      <c r="R2191" s="64" t="e">
        <f>VLOOKUP($B2191,選擇權未平倉餘額!$A$4:$I$500,6,FALSE)</f>
        <v>#N/A</v>
      </c>
      <c r="S2191" s="64" t="e">
        <f>VLOOKUP($B2191,選擇權未平倉餘額!$A$4:$I$500,7,FALSE)</f>
        <v>#N/A</v>
      </c>
      <c r="T2191" s="64" t="e">
        <f>VLOOKUP($B2191,選擇權未平倉餘額!$A$4:$I$500,8,FALSE)</f>
        <v>#N/A</v>
      </c>
      <c r="U2191" s="64" t="e">
        <f>VLOOKUP($B2191,選擇權未平倉餘額!$A$4:$I$500,9,FALSE)</f>
        <v>#N/A</v>
      </c>
      <c r="V2191" s="39" t="e">
        <f>VLOOKUP($B2191,臺指選擇權P_C_Ratios!$A$4:$C$500,3,FALSE)</f>
        <v>#N/A</v>
      </c>
      <c r="W2191" s="41" t="e">
        <f>VLOOKUP($B2191,散戶多空比!$A$6:$L$500,12,FALSE)</f>
        <v>#N/A</v>
      </c>
      <c r="X2191" s="40" t="e">
        <f>VLOOKUP($B2191,期貨大額交易人未沖銷部位!$A$4:$O$499,4,FALSE)</f>
        <v>#N/A</v>
      </c>
      <c r="Y2191" s="40" t="e">
        <f>VLOOKUP($B2191,期貨大額交易人未沖銷部位!$A$4:$O$499,7,FALSE)</f>
        <v>#N/A</v>
      </c>
      <c r="Z2191" s="40" t="e">
        <f>VLOOKUP($B2191,期貨大額交易人未沖銷部位!$A$4:$O$499,10,FALSE)</f>
        <v>#N/A</v>
      </c>
      <c r="AA2191" s="40" t="e">
        <f>VLOOKUP($B2191,期貨大額交易人未沖銷部位!$A$4:$O$499,13,FALSE)</f>
        <v>#N/A</v>
      </c>
      <c r="AB2191" s="40" t="e">
        <f>VLOOKUP($B2191,期貨大額交易人未沖銷部位!$A$4:$O$499,14,FALSE)</f>
        <v>#N/A</v>
      </c>
      <c r="AC2191" s="40" t="e">
        <f>VLOOKUP($B2191,期貨大額交易人未沖銷部位!$A$4:$O$499,15,FALSE)</f>
        <v>#N/A</v>
      </c>
      <c r="AD2191" s="33" t="e">
        <f>VLOOKUP($B2191,三大美股走勢!$A$4:$J$495,4,FALSE)</f>
        <v>#N/A</v>
      </c>
      <c r="AE2191" s="33" t="e">
        <f>VLOOKUP($B2191,三大美股走勢!$A$4:$J$495,7,FALSE)</f>
        <v>#N/A</v>
      </c>
      <c r="AF2191" s="33" t="e">
        <f>VLOOKUP($B2191,三大美股走勢!$A$4:$J$495,10,FALSE)</f>
        <v>#N/A</v>
      </c>
    </row>
    <row r="2192" spans="2:32">
      <c r="B2192" s="32">
        <v>44971</v>
      </c>
      <c r="C2192" s="33" t="e">
        <f>VLOOKUP($B2192,大盤與近月台指!$A$4:$I$499,2,FALSE)</f>
        <v>#N/A</v>
      </c>
      <c r="D2192" s="34" t="e">
        <f>VLOOKUP($B2192,大盤與近月台指!$A$4:$I$499,3,FALSE)</f>
        <v>#N/A</v>
      </c>
      <c r="E2192" s="35" t="e">
        <f>VLOOKUP($B2192,大盤與近月台指!$A$4:$I$499,4,FALSE)</f>
        <v>#N/A</v>
      </c>
      <c r="F2192" s="33" t="e">
        <f>VLOOKUP($B2192,大盤與近月台指!$A$4:$I$499,5,FALSE)</f>
        <v>#N/A</v>
      </c>
      <c r="G2192" s="49" t="e">
        <f>VLOOKUP($B2192,三大法人買賣超!$A$4:$I$500,3,FALSE)</f>
        <v>#N/A</v>
      </c>
      <c r="H2192" s="34" t="e">
        <f>VLOOKUP($B2192,三大法人買賣超!$A$4:$I$500,5,FALSE)</f>
        <v>#N/A</v>
      </c>
      <c r="I2192" s="27" t="e">
        <f>VLOOKUP($B2192,三大法人買賣超!$A$4:$I$500,7,FALSE)</f>
        <v>#N/A</v>
      </c>
      <c r="J2192" s="27" t="e">
        <f>VLOOKUP($B2192,三大法人買賣超!$A$4:$I$500,9,FALSE)</f>
        <v>#N/A</v>
      </c>
      <c r="K2192" s="37">
        <f>新台幣匯率美元指數!B2193</f>
        <v>0</v>
      </c>
      <c r="L2192" s="38">
        <f>新台幣匯率美元指數!C2193</f>
        <v>0</v>
      </c>
      <c r="M2192" s="39">
        <f>新台幣匯率美元指數!D2193</f>
        <v>0</v>
      </c>
      <c r="N2192" s="27" t="e">
        <f>VLOOKUP($B2192,外資期貨未平倉口數!$A$4:$M$499,4,FALSE)</f>
        <v>#N/A</v>
      </c>
      <c r="O2192" s="27" t="e">
        <f>VLOOKUP($B2192,外資期貨未平倉口數!$A$4:$M$499,9,FALSE)</f>
        <v>#N/A</v>
      </c>
      <c r="P2192" s="27" t="e">
        <f>VLOOKUP($B2192,外資期貨未平倉口數!$A$4:$M$499,10,FALSE)</f>
        <v>#N/A</v>
      </c>
      <c r="Q2192" s="27" t="e">
        <f>VLOOKUP($B2192,外資期貨未平倉口數!$A$4:$M$499,11,FALSE)</f>
        <v>#N/A</v>
      </c>
      <c r="R2192" s="64" t="e">
        <f>VLOOKUP($B2192,選擇權未平倉餘額!$A$4:$I$500,6,FALSE)</f>
        <v>#N/A</v>
      </c>
      <c r="S2192" s="64" t="e">
        <f>VLOOKUP($B2192,選擇權未平倉餘額!$A$4:$I$500,7,FALSE)</f>
        <v>#N/A</v>
      </c>
      <c r="T2192" s="64" t="e">
        <f>VLOOKUP($B2192,選擇權未平倉餘額!$A$4:$I$500,8,FALSE)</f>
        <v>#N/A</v>
      </c>
      <c r="U2192" s="64" t="e">
        <f>VLOOKUP($B2192,選擇權未平倉餘額!$A$4:$I$500,9,FALSE)</f>
        <v>#N/A</v>
      </c>
      <c r="V2192" s="39" t="e">
        <f>VLOOKUP($B2192,臺指選擇權P_C_Ratios!$A$4:$C$500,3,FALSE)</f>
        <v>#N/A</v>
      </c>
      <c r="W2192" s="41" t="e">
        <f>VLOOKUP($B2192,散戶多空比!$A$6:$L$500,12,FALSE)</f>
        <v>#N/A</v>
      </c>
      <c r="X2192" s="40" t="e">
        <f>VLOOKUP($B2192,期貨大額交易人未沖銷部位!$A$4:$O$499,4,FALSE)</f>
        <v>#N/A</v>
      </c>
      <c r="Y2192" s="40" t="e">
        <f>VLOOKUP($B2192,期貨大額交易人未沖銷部位!$A$4:$O$499,7,FALSE)</f>
        <v>#N/A</v>
      </c>
      <c r="Z2192" s="40" t="e">
        <f>VLOOKUP($B2192,期貨大額交易人未沖銷部位!$A$4:$O$499,10,FALSE)</f>
        <v>#N/A</v>
      </c>
      <c r="AA2192" s="40" t="e">
        <f>VLOOKUP($B2192,期貨大額交易人未沖銷部位!$A$4:$O$499,13,FALSE)</f>
        <v>#N/A</v>
      </c>
      <c r="AB2192" s="40" t="e">
        <f>VLOOKUP($B2192,期貨大額交易人未沖銷部位!$A$4:$O$499,14,FALSE)</f>
        <v>#N/A</v>
      </c>
      <c r="AC2192" s="40" t="e">
        <f>VLOOKUP($B2192,期貨大額交易人未沖銷部位!$A$4:$O$499,15,FALSE)</f>
        <v>#N/A</v>
      </c>
      <c r="AD2192" s="33" t="e">
        <f>VLOOKUP($B2192,三大美股走勢!$A$4:$J$495,4,FALSE)</f>
        <v>#N/A</v>
      </c>
      <c r="AE2192" s="33" t="e">
        <f>VLOOKUP($B2192,三大美股走勢!$A$4:$J$495,7,FALSE)</f>
        <v>#N/A</v>
      </c>
      <c r="AF2192" s="33" t="e">
        <f>VLOOKUP($B2192,三大美股走勢!$A$4:$J$495,10,FALSE)</f>
        <v>#N/A</v>
      </c>
    </row>
    <row r="2193" spans="2:32">
      <c r="B2193" s="32">
        <v>44972</v>
      </c>
      <c r="C2193" s="33" t="e">
        <f>VLOOKUP($B2193,大盤與近月台指!$A$4:$I$499,2,FALSE)</f>
        <v>#N/A</v>
      </c>
      <c r="D2193" s="34" t="e">
        <f>VLOOKUP($B2193,大盤與近月台指!$A$4:$I$499,3,FALSE)</f>
        <v>#N/A</v>
      </c>
      <c r="E2193" s="35" t="e">
        <f>VLOOKUP($B2193,大盤與近月台指!$A$4:$I$499,4,FALSE)</f>
        <v>#N/A</v>
      </c>
      <c r="F2193" s="33" t="e">
        <f>VLOOKUP($B2193,大盤與近月台指!$A$4:$I$499,5,FALSE)</f>
        <v>#N/A</v>
      </c>
      <c r="G2193" s="49" t="e">
        <f>VLOOKUP($B2193,三大法人買賣超!$A$4:$I$500,3,FALSE)</f>
        <v>#N/A</v>
      </c>
      <c r="H2193" s="34" t="e">
        <f>VLOOKUP($B2193,三大法人買賣超!$A$4:$I$500,5,FALSE)</f>
        <v>#N/A</v>
      </c>
      <c r="I2193" s="27" t="e">
        <f>VLOOKUP($B2193,三大法人買賣超!$A$4:$I$500,7,FALSE)</f>
        <v>#N/A</v>
      </c>
      <c r="J2193" s="27" t="e">
        <f>VLOOKUP($B2193,三大法人買賣超!$A$4:$I$500,9,FALSE)</f>
        <v>#N/A</v>
      </c>
      <c r="K2193" s="37">
        <f>新台幣匯率美元指數!B2194</f>
        <v>0</v>
      </c>
      <c r="L2193" s="38">
        <f>新台幣匯率美元指數!C2194</f>
        <v>0</v>
      </c>
      <c r="M2193" s="39">
        <f>新台幣匯率美元指數!D2194</f>
        <v>0</v>
      </c>
      <c r="N2193" s="27" t="e">
        <f>VLOOKUP($B2193,外資期貨未平倉口數!$A$4:$M$499,4,FALSE)</f>
        <v>#N/A</v>
      </c>
      <c r="O2193" s="27" t="e">
        <f>VLOOKUP($B2193,外資期貨未平倉口數!$A$4:$M$499,9,FALSE)</f>
        <v>#N/A</v>
      </c>
      <c r="P2193" s="27" t="e">
        <f>VLOOKUP($B2193,外資期貨未平倉口數!$A$4:$M$499,10,FALSE)</f>
        <v>#N/A</v>
      </c>
      <c r="Q2193" s="27" t="e">
        <f>VLOOKUP($B2193,外資期貨未平倉口數!$A$4:$M$499,11,FALSE)</f>
        <v>#N/A</v>
      </c>
      <c r="R2193" s="64" t="e">
        <f>VLOOKUP($B2193,選擇權未平倉餘額!$A$4:$I$500,6,FALSE)</f>
        <v>#N/A</v>
      </c>
      <c r="S2193" s="64" t="e">
        <f>VLOOKUP($B2193,選擇權未平倉餘額!$A$4:$I$500,7,FALSE)</f>
        <v>#N/A</v>
      </c>
      <c r="T2193" s="64" t="e">
        <f>VLOOKUP($B2193,選擇權未平倉餘額!$A$4:$I$500,8,FALSE)</f>
        <v>#N/A</v>
      </c>
      <c r="U2193" s="64" t="e">
        <f>VLOOKUP($B2193,選擇權未平倉餘額!$A$4:$I$500,9,FALSE)</f>
        <v>#N/A</v>
      </c>
      <c r="V2193" s="39" t="e">
        <f>VLOOKUP($B2193,臺指選擇權P_C_Ratios!$A$4:$C$500,3,FALSE)</f>
        <v>#N/A</v>
      </c>
      <c r="W2193" s="41" t="e">
        <f>VLOOKUP($B2193,散戶多空比!$A$6:$L$500,12,FALSE)</f>
        <v>#N/A</v>
      </c>
      <c r="X2193" s="40" t="e">
        <f>VLOOKUP($B2193,期貨大額交易人未沖銷部位!$A$4:$O$499,4,FALSE)</f>
        <v>#N/A</v>
      </c>
      <c r="Y2193" s="40" t="e">
        <f>VLOOKUP($B2193,期貨大額交易人未沖銷部位!$A$4:$O$499,7,FALSE)</f>
        <v>#N/A</v>
      </c>
      <c r="Z2193" s="40" t="e">
        <f>VLOOKUP($B2193,期貨大額交易人未沖銷部位!$A$4:$O$499,10,FALSE)</f>
        <v>#N/A</v>
      </c>
      <c r="AA2193" s="40" t="e">
        <f>VLOOKUP($B2193,期貨大額交易人未沖銷部位!$A$4:$O$499,13,FALSE)</f>
        <v>#N/A</v>
      </c>
      <c r="AB2193" s="40" t="e">
        <f>VLOOKUP($B2193,期貨大額交易人未沖銷部位!$A$4:$O$499,14,FALSE)</f>
        <v>#N/A</v>
      </c>
      <c r="AC2193" s="40" t="e">
        <f>VLOOKUP($B2193,期貨大額交易人未沖銷部位!$A$4:$O$499,15,FALSE)</f>
        <v>#N/A</v>
      </c>
      <c r="AD2193" s="33" t="e">
        <f>VLOOKUP($B2193,三大美股走勢!$A$4:$J$495,4,FALSE)</f>
        <v>#N/A</v>
      </c>
      <c r="AE2193" s="33" t="e">
        <f>VLOOKUP($B2193,三大美股走勢!$A$4:$J$495,7,FALSE)</f>
        <v>#N/A</v>
      </c>
      <c r="AF2193" s="33" t="e">
        <f>VLOOKUP($B2193,三大美股走勢!$A$4:$J$495,10,FALSE)</f>
        <v>#N/A</v>
      </c>
    </row>
    <row r="2194" spans="2:32">
      <c r="B2194" s="32">
        <v>44973</v>
      </c>
      <c r="C2194" s="33" t="e">
        <f>VLOOKUP($B2194,大盤與近月台指!$A$4:$I$499,2,FALSE)</f>
        <v>#N/A</v>
      </c>
      <c r="D2194" s="34" t="e">
        <f>VLOOKUP($B2194,大盤與近月台指!$A$4:$I$499,3,FALSE)</f>
        <v>#N/A</v>
      </c>
      <c r="E2194" s="35" t="e">
        <f>VLOOKUP($B2194,大盤與近月台指!$A$4:$I$499,4,FALSE)</f>
        <v>#N/A</v>
      </c>
      <c r="F2194" s="33" t="e">
        <f>VLOOKUP($B2194,大盤與近月台指!$A$4:$I$499,5,FALSE)</f>
        <v>#N/A</v>
      </c>
      <c r="G2194" s="49" t="e">
        <f>VLOOKUP($B2194,三大法人買賣超!$A$4:$I$500,3,FALSE)</f>
        <v>#N/A</v>
      </c>
      <c r="H2194" s="34" t="e">
        <f>VLOOKUP($B2194,三大法人買賣超!$A$4:$I$500,5,FALSE)</f>
        <v>#N/A</v>
      </c>
      <c r="I2194" s="27" t="e">
        <f>VLOOKUP($B2194,三大法人買賣超!$A$4:$I$500,7,FALSE)</f>
        <v>#N/A</v>
      </c>
      <c r="J2194" s="27" t="e">
        <f>VLOOKUP($B2194,三大法人買賣超!$A$4:$I$500,9,FALSE)</f>
        <v>#N/A</v>
      </c>
      <c r="K2194" s="37">
        <f>新台幣匯率美元指數!B2195</f>
        <v>0</v>
      </c>
      <c r="L2194" s="38">
        <f>新台幣匯率美元指數!C2195</f>
        <v>0</v>
      </c>
      <c r="M2194" s="39">
        <f>新台幣匯率美元指數!D2195</f>
        <v>0</v>
      </c>
      <c r="N2194" s="27" t="e">
        <f>VLOOKUP($B2194,外資期貨未平倉口數!$A$4:$M$499,4,FALSE)</f>
        <v>#N/A</v>
      </c>
      <c r="O2194" s="27" t="e">
        <f>VLOOKUP($B2194,外資期貨未平倉口數!$A$4:$M$499,9,FALSE)</f>
        <v>#N/A</v>
      </c>
      <c r="P2194" s="27" t="e">
        <f>VLOOKUP($B2194,外資期貨未平倉口數!$A$4:$M$499,10,FALSE)</f>
        <v>#N/A</v>
      </c>
      <c r="Q2194" s="27" t="e">
        <f>VLOOKUP($B2194,外資期貨未平倉口數!$A$4:$M$499,11,FALSE)</f>
        <v>#N/A</v>
      </c>
      <c r="R2194" s="64" t="e">
        <f>VLOOKUP($B2194,選擇權未平倉餘額!$A$4:$I$500,6,FALSE)</f>
        <v>#N/A</v>
      </c>
      <c r="S2194" s="64" t="e">
        <f>VLOOKUP($B2194,選擇權未平倉餘額!$A$4:$I$500,7,FALSE)</f>
        <v>#N/A</v>
      </c>
      <c r="T2194" s="64" t="e">
        <f>VLOOKUP($B2194,選擇權未平倉餘額!$A$4:$I$500,8,FALSE)</f>
        <v>#N/A</v>
      </c>
      <c r="U2194" s="64" t="e">
        <f>VLOOKUP($B2194,選擇權未平倉餘額!$A$4:$I$500,9,FALSE)</f>
        <v>#N/A</v>
      </c>
      <c r="V2194" s="39" t="e">
        <f>VLOOKUP($B2194,臺指選擇權P_C_Ratios!$A$4:$C$500,3,FALSE)</f>
        <v>#N/A</v>
      </c>
      <c r="W2194" s="41" t="e">
        <f>VLOOKUP($B2194,散戶多空比!$A$6:$L$500,12,FALSE)</f>
        <v>#N/A</v>
      </c>
      <c r="X2194" s="40" t="e">
        <f>VLOOKUP($B2194,期貨大額交易人未沖銷部位!$A$4:$O$499,4,FALSE)</f>
        <v>#N/A</v>
      </c>
      <c r="Y2194" s="40" t="e">
        <f>VLOOKUP($B2194,期貨大額交易人未沖銷部位!$A$4:$O$499,7,FALSE)</f>
        <v>#N/A</v>
      </c>
      <c r="Z2194" s="40" t="e">
        <f>VLOOKUP($B2194,期貨大額交易人未沖銷部位!$A$4:$O$499,10,FALSE)</f>
        <v>#N/A</v>
      </c>
      <c r="AA2194" s="40" t="e">
        <f>VLOOKUP($B2194,期貨大額交易人未沖銷部位!$A$4:$O$499,13,FALSE)</f>
        <v>#N/A</v>
      </c>
      <c r="AB2194" s="40" t="e">
        <f>VLOOKUP($B2194,期貨大額交易人未沖銷部位!$A$4:$O$499,14,FALSE)</f>
        <v>#N/A</v>
      </c>
      <c r="AC2194" s="40" t="e">
        <f>VLOOKUP($B2194,期貨大額交易人未沖銷部位!$A$4:$O$499,15,FALSE)</f>
        <v>#N/A</v>
      </c>
      <c r="AD2194" s="33" t="e">
        <f>VLOOKUP($B2194,三大美股走勢!$A$4:$J$495,4,FALSE)</f>
        <v>#N/A</v>
      </c>
      <c r="AE2194" s="33" t="e">
        <f>VLOOKUP($B2194,三大美股走勢!$A$4:$J$495,7,FALSE)</f>
        <v>#N/A</v>
      </c>
      <c r="AF2194" s="33" t="e">
        <f>VLOOKUP($B2194,三大美股走勢!$A$4:$J$495,10,FALSE)</f>
        <v>#N/A</v>
      </c>
    </row>
    <row r="2195" spans="2:32">
      <c r="B2195" s="32">
        <v>44974</v>
      </c>
      <c r="C2195" s="33" t="e">
        <f>VLOOKUP($B2195,大盤與近月台指!$A$4:$I$499,2,FALSE)</f>
        <v>#N/A</v>
      </c>
      <c r="D2195" s="34" t="e">
        <f>VLOOKUP($B2195,大盤與近月台指!$A$4:$I$499,3,FALSE)</f>
        <v>#N/A</v>
      </c>
      <c r="E2195" s="35" t="e">
        <f>VLOOKUP($B2195,大盤與近月台指!$A$4:$I$499,4,FALSE)</f>
        <v>#N/A</v>
      </c>
      <c r="F2195" s="33" t="e">
        <f>VLOOKUP($B2195,大盤與近月台指!$A$4:$I$499,5,FALSE)</f>
        <v>#N/A</v>
      </c>
      <c r="G2195" s="49" t="e">
        <f>VLOOKUP($B2195,三大法人買賣超!$A$4:$I$500,3,FALSE)</f>
        <v>#N/A</v>
      </c>
      <c r="H2195" s="34" t="e">
        <f>VLOOKUP($B2195,三大法人買賣超!$A$4:$I$500,5,FALSE)</f>
        <v>#N/A</v>
      </c>
      <c r="I2195" s="27" t="e">
        <f>VLOOKUP($B2195,三大法人買賣超!$A$4:$I$500,7,FALSE)</f>
        <v>#N/A</v>
      </c>
      <c r="J2195" s="27" t="e">
        <f>VLOOKUP($B2195,三大法人買賣超!$A$4:$I$500,9,FALSE)</f>
        <v>#N/A</v>
      </c>
      <c r="K2195" s="37">
        <f>新台幣匯率美元指數!B2196</f>
        <v>0</v>
      </c>
      <c r="L2195" s="38">
        <f>新台幣匯率美元指數!C2196</f>
        <v>0</v>
      </c>
      <c r="M2195" s="39">
        <f>新台幣匯率美元指數!D2196</f>
        <v>0</v>
      </c>
      <c r="N2195" s="27" t="e">
        <f>VLOOKUP($B2195,外資期貨未平倉口數!$A$4:$M$499,4,FALSE)</f>
        <v>#N/A</v>
      </c>
      <c r="O2195" s="27" t="e">
        <f>VLOOKUP($B2195,外資期貨未平倉口數!$A$4:$M$499,9,FALSE)</f>
        <v>#N/A</v>
      </c>
      <c r="P2195" s="27" t="e">
        <f>VLOOKUP($B2195,外資期貨未平倉口數!$A$4:$M$499,10,FALSE)</f>
        <v>#N/A</v>
      </c>
      <c r="Q2195" s="27" t="e">
        <f>VLOOKUP($B2195,外資期貨未平倉口數!$A$4:$M$499,11,FALSE)</f>
        <v>#N/A</v>
      </c>
      <c r="R2195" s="64" t="e">
        <f>VLOOKUP($B2195,選擇權未平倉餘額!$A$4:$I$500,6,FALSE)</f>
        <v>#N/A</v>
      </c>
      <c r="S2195" s="64" t="e">
        <f>VLOOKUP($B2195,選擇權未平倉餘額!$A$4:$I$500,7,FALSE)</f>
        <v>#N/A</v>
      </c>
      <c r="T2195" s="64" t="e">
        <f>VLOOKUP($B2195,選擇權未平倉餘額!$A$4:$I$500,8,FALSE)</f>
        <v>#N/A</v>
      </c>
      <c r="U2195" s="64" t="e">
        <f>VLOOKUP($B2195,選擇權未平倉餘額!$A$4:$I$500,9,FALSE)</f>
        <v>#N/A</v>
      </c>
      <c r="V2195" s="39" t="e">
        <f>VLOOKUP($B2195,臺指選擇權P_C_Ratios!$A$4:$C$500,3,FALSE)</f>
        <v>#N/A</v>
      </c>
      <c r="W2195" s="41" t="e">
        <f>VLOOKUP($B2195,散戶多空比!$A$6:$L$500,12,FALSE)</f>
        <v>#N/A</v>
      </c>
      <c r="X2195" s="40" t="e">
        <f>VLOOKUP($B2195,期貨大額交易人未沖銷部位!$A$4:$O$499,4,FALSE)</f>
        <v>#N/A</v>
      </c>
      <c r="Y2195" s="40" t="e">
        <f>VLOOKUP($B2195,期貨大額交易人未沖銷部位!$A$4:$O$499,7,FALSE)</f>
        <v>#N/A</v>
      </c>
      <c r="Z2195" s="40" t="e">
        <f>VLOOKUP($B2195,期貨大額交易人未沖銷部位!$A$4:$O$499,10,FALSE)</f>
        <v>#N/A</v>
      </c>
      <c r="AA2195" s="40" t="e">
        <f>VLOOKUP($B2195,期貨大額交易人未沖銷部位!$A$4:$O$499,13,FALSE)</f>
        <v>#N/A</v>
      </c>
      <c r="AB2195" s="40" t="e">
        <f>VLOOKUP($B2195,期貨大額交易人未沖銷部位!$A$4:$O$499,14,FALSE)</f>
        <v>#N/A</v>
      </c>
      <c r="AC2195" s="40" t="e">
        <f>VLOOKUP($B2195,期貨大額交易人未沖銷部位!$A$4:$O$499,15,FALSE)</f>
        <v>#N/A</v>
      </c>
      <c r="AD2195" s="33" t="e">
        <f>VLOOKUP($B2195,三大美股走勢!$A$4:$J$495,4,FALSE)</f>
        <v>#N/A</v>
      </c>
      <c r="AE2195" s="33" t="e">
        <f>VLOOKUP($B2195,三大美股走勢!$A$4:$J$495,7,FALSE)</f>
        <v>#N/A</v>
      </c>
      <c r="AF2195" s="33" t="e">
        <f>VLOOKUP($B2195,三大美股走勢!$A$4:$J$495,10,FALSE)</f>
        <v>#N/A</v>
      </c>
    </row>
    <row r="2196" spans="2:32">
      <c r="B2196" s="32">
        <v>44975</v>
      </c>
      <c r="C2196" s="33" t="e">
        <f>VLOOKUP($B2196,大盤與近月台指!$A$4:$I$499,2,FALSE)</f>
        <v>#N/A</v>
      </c>
      <c r="D2196" s="34" t="e">
        <f>VLOOKUP($B2196,大盤與近月台指!$A$4:$I$499,3,FALSE)</f>
        <v>#N/A</v>
      </c>
      <c r="E2196" s="35" t="e">
        <f>VLOOKUP($B2196,大盤與近月台指!$A$4:$I$499,4,FALSE)</f>
        <v>#N/A</v>
      </c>
      <c r="F2196" s="33" t="e">
        <f>VLOOKUP($B2196,大盤與近月台指!$A$4:$I$499,5,FALSE)</f>
        <v>#N/A</v>
      </c>
      <c r="G2196" s="49" t="e">
        <f>VLOOKUP($B2196,三大法人買賣超!$A$4:$I$500,3,FALSE)</f>
        <v>#N/A</v>
      </c>
      <c r="H2196" s="34" t="e">
        <f>VLOOKUP($B2196,三大法人買賣超!$A$4:$I$500,5,FALSE)</f>
        <v>#N/A</v>
      </c>
      <c r="I2196" s="27" t="e">
        <f>VLOOKUP($B2196,三大法人買賣超!$A$4:$I$500,7,FALSE)</f>
        <v>#N/A</v>
      </c>
      <c r="J2196" s="27" t="e">
        <f>VLOOKUP($B2196,三大法人買賣超!$A$4:$I$500,9,FALSE)</f>
        <v>#N/A</v>
      </c>
      <c r="K2196" s="37">
        <f>新台幣匯率美元指數!B2197</f>
        <v>0</v>
      </c>
      <c r="L2196" s="38">
        <f>新台幣匯率美元指數!C2197</f>
        <v>0</v>
      </c>
      <c r="M2196" s="39">
        <f>新台幣匯率美元指數!D2197</f>
        <v>0</v>
      </c>
      <c r="N2196" s="27" t="e">
        <f>VLOOKUP($B2196,外資期貨未平倉口數!$A$4:$M$499,4,FALSE)</f>
        <v>#N/A</v>
      </c>
      <c r="O2196" s="27" t="e">
        <f>VLOOKUP($B2196,外資期貨未平倉口數!$A$4:$M$499,9,FALSE)</f>
        <v>#N/A</v>
      </c>
      <c r="P2196" s="27" t="e">
        <f>VLOOKUP($B2196,外資期貨未平倉口數!$A$4:$M$499,10,FALSE)</f>
        <v>#N/A</v>
      </c>
      <c r="Q2196" s="27" t="e">
        <f>VLOOKUP($B2196,外資期貨未平倉口數!$A$4:$M$499,11,FALSE)</f>
        <v>#N/A</v>
      </c>
      <c r="R2196" s="64" t="e">
        <f>VLOOKUP($B2196,選擇權未平倉餘額!$A$4:$I$500,6,FALSE)</f>
        <v>#N/A</v>
      </c>
      <c r="S2196" s="64" t="e">
        <f>VLOOKUP($B2196,選擇權未平倉餘額!$A$4:$I$500,7,FALSE)</f>
        <v>#N/A</v>
      </c>
      <c r="T2196" s="64" t="e">
        <f>VLOOKUP($B2196,選擇權未平倉餘額!$A$4:$I$500,8,FALSE)</f>
        <v>#N/A</v>
      </c>
      <c r="U2196" s="64" t="e">
        <f>VLOOKUP($B2196,選擇權未平倉餘額!$A$4:$I$500,9,FALSE)</f>
        <v>#N/A</v>
      </c>
      <c r="V2196" s="39" t="e">
        <f>VLOOKUP($B2196,臺指選擇權P_C_Ratios!$A$4:$C$500,3,FALSE)</f>
        <v>#N/A</v>
      </c>
      <c r="W2196" s="41" t="e">
        <f>VLOOKUP($B2196,散戶多空比!$A$6:$L$500,12,FALSE)</f>
        <v>#N/A</v>
      </c>
      <c r="X2196" s="40" t="e">
        <f>VLOOKUP($B2196,期貨大額交易人未沖銷部位!$A$4:$O$499,4,FALSE)</f>
        <v>#N/A</v>
      </c>
      <c r="Y2196" s="40" t="e">
        <f>VLOOKUP($B2196,期貨大額交易人未沖銷部位!$A$4:$O$499,7,FALSE)</f>
        <v>#N/A</v>
      </c>
      <c r="Z2196" s="40" t="e">
        <f>VLOOKUP($B2196,期貨大額交易人未沖銷部位!$A$4:$O$499,10,FALSE)</f>
        <v>#N/A</v>
      </c>
      <c r="AA2196" s="40" t="e">
        <f>VLOOKUP($B2196,期貨大額交易人未沖銷部位!$A$4:$O$499,13,FALSE)</f>
        <v>#N/A</v>
      </c>
      <c r="AB2196" s="40" t="e">
        <f>VLOOKUP($B2196,期貨大額交易人未沖銷部位!$A$4:$O$499,14,FALSE)</f>
        <v>#N/A</v>
      </c>
      <c r="AC2196" s="40" t="e">
        <f>VLOOKUP($B2196,期貨大額交易人未沖銷部位!$A$4:$O$499,15,FALSE)</f>
        <v>#N/A</v>
      </c>
      <c r="AD2196" s="33" t="e">
        <f>VLOOKUP($B2196,三大美股走勢!$A$4:$J$495,4,FALSE)</f>
        <v>#N/A</v>
      </c>
      <c r="AE2196" s="33" t="e">
        <f>VLOOKUP($B2196,三大美股走勢!$A$4:$J$495,7,FALSE)</f>
        <v>#N/A</v>
      </c>
      <c r="AF2196" s="33" t="e">
        <f>VLOOKUP($B2196,三大美股走勢!$A$4:$J$495,10,FALSE)</f>
        <v>#N/A</v>
      </c>
    </row>
    <row r="2197" spans="2:32">
      <c r="B2197" s="32">
        <v>44976</v>
      </c>
      <c r="C2197" s="33" t="e">
        <f>VLOOKUP($B2197,大盤與近月台指!$A$4:$I$499,2,FALSE)</f>
        <v>#N/A</v>
      </c>
      <c r="D2197" s="34" t="e">
        <f>VLOOKUP($B2197,大盤與近月台指!$A$4:$I$499,3,FALSE)</f>
        <v>#N/A</v>
      </c>
      <c r="E2197" s="35" t="e">
        <f>VLOOKUP($B2197,大盤與近月台指!$A$4:$I$499,4,FALSE)</f>
        <v>#N/A</v>
      </c>
      <c r="F2197" s="33" t="e">
        <f>VLOOKUP($B2197,大盤與近月台指!$A$4:$I$499,5,FALSE)</f>
        <v>#N/A</v>
      </c>
      <c r="G2197" s="49" t="e">
        <f>VLOOKUP($B2197,三大法人買賣超!$A$4:$I$500,3,FALSE)</f>
        <v>#N/A</v>
      </c>
      <c r="H2197" s="34" t="e">
        <f>VLOOKUP($B2197,三大法人買賣超!$A$4:$I$500,5,FALSE)</f>
        <v>#N/A</v>
      </c>
      <c r="I2197" s="27" t="e">
        <f>VLOOKUP($B2197,三大法人買賣超!$A$4:$I$500,7,FALSE)</f>
        <v>#N/A</v>
      </c>
      <c r="J2197" s="27" t="e">
        <f>VLOOKUP($B2197,三大法人買賣超!$A$4:$I$500,9,FALSE)</f>
        <v>#N/A</v>
      </c>
      <c r="K2197" s="37">
        <f>新台幣匯率美元指數!B2198</f>
        <v>0</v>
      </c>
      <c r="L2197" s="38">
        <f>新台幣匯率美元指數!C2198</f>
        <v>0</v>
      </c>
      <c r="M2197" s="39">
        <f>新台幣匯率美元指數!D2198</f>
        <v>0</v>
      </c>
      <c r="N2197" s="27" t="e">
        <f>VLOOKUP($B2197,外資期貨未平倉口數!$A$4:$M$499,4,FALSE)</f>
        <v>#N/A</v>
      </c>
      <c r="O2197" s="27" t="e">
        <f>VLOOKUP($B2197,外資期貨未平倉口數!$A$4:$M$499,9,FALSE)</f>
        <v>#N/A</v>
      </c>
      <c r="P2197" s="27" t="e">
        <f>VLOOKUP($B2197,外資期貨未平倉口數!$A$4:$M$499,10,FALSE)</f>
        <v>#N/A</v>
      </c>
      <c r="Q2197" s="27" t="e">
        <f>VLOOKUP($B2197,外資期貨未平倉口數!$A$4:$M$499,11,FALSE)</f>
        <v>#N/A</v>
      </c>
      <c r="R2197" s="64" t="e">
        <f>VLOOKUP($B2197,選擇權未平倉餘額!$A$4:$I$500,6,FALSE)</f>
        <v>#N/A</v>
      </c>
      <c r="S2197" s="64" t="e">
        <f>VLOOKUP($B2197,選擇權未平倉餘額!$A$4:$I$500,7,FALSE)</f>
        <v>#N/A</v>
      </c>
      <c r="T2197" s="64" t="e">
        <f>VLOOKUP($B2197,選擇權未平倉餘額!$A$4:$I$500,8,FALSE)</f>
        <v>#N/A</v>
      </c>
      <c r="U2197" s="64" t="e">
        <f>VLOOKUP($B2197,選擇權未平倉餘額!$A$4:$I$500,9,FALSE)</f>
        <v>#N/A</v>
      </c>
      <c r="V2197" s="39" t="e">
        <f>VLOOKUP($B2197,臺指選擇權P_C_Ratios!$A$4:$C$500,3,FALSE)</f>
        <v>#N/A</v>
      </c>
      <c r="W2197" s="41" t="e">
        <f>VLOOKUP($B2197,散戶多空比!$A$6:$L$500,12,FALSE)</f>
        <v>#N/A</v>
      </c>
      <c r="X2197" s="40" t="e">
        <f>VLOOKUP($B2197,期貨大額交易人未沖銷部位!$A$4:$O$499,4,FALSE)</f>
        <v>#N/A</v>
      </c>
      <c r="Y2197" s="40" t="e">
        <f>VLOOKUP($B2197,期貨大額交易人未沖銷部位!$A$4:$O$499,7,FALSE)</f>
        <v>#N/A</v>
      </c>
      <c r="Z2197" s="40" t="e">
        <f>VLOOKUP($B2197,期貨大額交易人未沖銷部位!$A$4:$O$499,10,FALSE)</f>
        <v>#N/A</v>
      </c>
      <c r="AA2197" s="40" t="e">
        <f>VLOOKUP($B2197,期貨大額交易人未沖銷部位!$A$4:$O$499,13,FALSE)</f>
        <v>#N/A</v>
      </c>
      <c r="AB2197" s="40" t="e">
        <f>VLOOKUP($B2197,期貨大額交易人未沖銷部位!$A$4:$O$499,14,FALSE)</f>
        <v>#N/A</v>
      </c>
      <c r="AC2197" s="40" t="e">
        <f>VLOOKUP($B2197,期貨大額交易人未沖銷部位!$A$4:$O$499,15,FALSE)</f>
        <v>#N/A</v>
      </c>
      <c r="AD2197" s="33" t="e">
        <f>VLOOKUP($B2197,三大美股走勢!$A$4:$J$495,4,FALSE)</f>
        <v>#N/A</v>
      </c>
      <c r="AE2197" s="33" t="e">
        <f>VLOOKUP($B2197,三大美股走勢!$A$4:$J$495,7,FALSE)</f>
        <v>#N/A</v>
      </c>
      <c r="AF2197" s="33" t="e">
        <f>VLOOKUP($B2197,三大美股走勢!$A$4:$J$495,10,FALSE)</f>
        <v>#N/A</v>
      </c>
    </row>
    <row r="2198" spans="2:32">
      <c r="B2198" s="32">
        <v>44977</v>
      </c>
      <c r="C2198" s="33" t="e">
        <f>VLOOKUP($B2198,大盤與近月台指!$A$4:$I$499,2,FALSE)</f>
        <v>#N/A</v>
      </c>
      <c r="D2198" s="34" t="e">
        <f>VLOOKUP($B2198,大盤與近月台指!$A$4:$I$499,3,FALSE)</f>
        <v>#N/A</v>
      </c>
      <c r="E2198" s="35" t="e">
        <f>VLOOKUP($B2198,大盤與近月台指!$A$4:$I$499,4,FALSE)</f>
        <v>#N/A</v>
      </c>
      <c r="F2198" s="33" t="e">
        <f>VLOOKUP($B2198,大盤與近月台指!$A$4:$I$499,5,FALSE)</f>
        <v>#N/A</v>
      </c>
      <c r="G2198" s="49" t="e">
        <f>VLOOKUP($B2198,三大法人買賣超!$A$4:$I$500,3,FALSE)</f>
        <v>#N/A</v>
      </c>
      <c r="H2198" s="34" t="e">
        <f>VLOOKUP($B2198,三大法人買賣超!$A$4:$I$500,5,FALSE)</f>
        <v>#N/A</v>
      </c>
      <c r="I2198" s="27" t="e">
        <f>VLOOKUP($B2198,三大法人買賣超!$A$4:$I$500,7,FALSE)</f>
        <v>#N/A</v>
      </c>
      <c r="J2198" s="27" t="e">
        <f>VLOOKUP($B2198,三大法人買賣超!$A$4:$I$500,9,FALSE)</f>
        <v>#N/A</v>
      </c>
      <c r="K2198" s="37">
        <f>新台幣匯率美元指數!B2199</f>
        <v>0</v>
      </c>
      <c r="L2198" s="38">
        <f>新台幣匯率美元指數!C2199</f>
        <v>0</v>
      </c>
      <c r="M2198" s="39">
        <f>新台幣匯率美元指數!D2199</f>
        <v>0</v>
      </c>
      <c r="N2198" s="27" t="e">
        <f>VLOOKUP($B2198,外資期貨未平倉口數!$A$4:$M$499,4,FALSE)</f>
        <v>#N/A</v>
      </c>
      <c r="O2198" s="27" t="e">
        <f>VLOOKUP($B2198,外資期貨未平倉口數!$A$4:$M$499,9,FALSE)</f>
        <v>#N/A</v>
      </c>
      <c r="P2198" s="27" t="e">
        <f>VLOOKUP($B2198,外資期貨未平倉口數!$A$4:$M$499,10,FALSE)</f>
        <v>#N/A</v>
      </c>
      <c r="Q2198" s="27" t="e">
        <f>VLOOKUP($B2198,外資期貨未平倉口數!$A$4:$M$499,11,FALSE)</f>
        <v>#N/A</v>
      </c>
      <c r="R2198" s="64" t="e">
        <f>VLOOKUP($B2198,選擇權未平倉餘額!$A$4:$I$500,6,FALSE)</f>
        <v>#N/A</v>
      </c>
      <c r="S2198" s="64" t="e">
        <f>VLOOKUP($B2198,選擇權未平倉餘額!$A$4:$I$500,7,FALSE)</f>
        <v>#N/A</v>
      </c>
      <c r="T2198" s="64" t="e">
        <f>VLOOKUP($B2198,選擇權未平倉餘額!$A$4:$I$500,8,FALSE)</f>
        <v>#N/A</v>
      </c>
      <c r="U2198" s="64" t="e">
        <f>VLOOKUP($B2198,選擇權未平倉餘額!$A$4:$I$500,9,FALSE)</f>
        <v>#N/A</v>
      </c>
      <c r="V2198" s="39" t="e">
        <f>VLOOKUP($B2198,臺指選擇權P_C_Ratios!$A$4:$C$500,3,FALSE)</f>
        <v>#N/A</v>
      </c>
      <c r="W2198" s="41" t="e">
        <f>VLOOKUP($B2198,散戶多空比!$A$6:$L$500,12,FALSE)</f>
        <v>#N/A</v>
      </c>
      <c r="X2198" s="40" t="e">
        <f>VLOOKUP($B2198,期貨大額交易人未沖銷部位!$A$4:$O$499,4,FALSE)</f>
        <v>#N/A</v>
      </c>
      <c r="Y2198" s="40" t="e">
        <f>VLOOKUP($B2198,期貨大額交易人未沖銷部位!$A$4:$O$499,7,FALSE)</f>
        <v>#N/A</v>
      </c>
      <c r="Z2198" s="40" t="e">
        <f>VLOOKUP($B2198,期貨大額交易人未沖銷部位!$A$4:$O$499,10,FALSE)</f>
        <v>#N/A</v>
      </c>
      <c r="AA2198" s="40" t="e">
        <f>VLOOKUP($B2198,期貨大額交易人未沖銷部位!$A$4:$O$499,13,FALSE)</f>
        <v>#N/A</v>
      </c>
      <c r="AB2198" s="40" t="e">
        <f>VLOOKUP($B2198,期貨大額交易人未沖銷部位!$A$4:$O$499,14,FALSE)</f>
        <v>#N/A</v>
      </c>
      <c r="AC2198" s="40" t="e">
        <f>VLOOKUP($B2198,期貨大額交易人未沖銷部位!$A$4:$O$499,15,FALSE)</f>
        <v>#N/A</v>
      </c>
      <c r="AD2198" s="33" t="e">
        <f>VLOOKUP($B2198,三大美股走勢!$A$4:$J$495,4,FALSE)</f>
        <v>#N/A</v>
      </c>
      <c r="AE2198" s="33" t="e">
        <f>VLOOKUP($B2198,三大美股走勢!$A$4:$J$495,7,FALSE)</f>
        <v>#N/A</v>
      </c>
      <c r="AF2198" s="33" t="e">
        <f>VLOOKUP($B2198,三大美股走勢!$A$4:$J$495,10,FALSE)</f>
        <v>#N/A</v>
      </c>
    </row>
    <row r="2199" spans="2:32">
      <c r="B2199" s="32">
        <v>44978</v>
      </c>
      <c r="C2199" s="33" t="e">
        <f>VLOOKUP($B2199,大盤與近月台指!$A$4:$I$499,2,FALSE)</f>
        <v>#N/A</v>
      </c>
      <c r="D2199" s="34" t="e">
        <f>VLOOKUP($B2199,大盤與近月台指!$A$4:$I$499,3,FALSE)</f>
        <v>#N/A</v>
      </c>
      <c r="E2199" s="35" t="e">
        <f>VLOOKUP($B2199,大盤與近月台指!$A$4:$I$499,4,FALSE)</f>
        <v>#N/A</v>
      </c>
      <c r="F2199" s="33" t="e">
        <f>VLOOKUP($B2199,大盤與近月台指!$A$4:$I$499,5,FALSE)</f>
        <v>#N/A</v>
      </c>
      <c r="G2199" s="49" t="e">
        <f>VLOOKUP($B2199,三大法人買賣超!$A$4:$I$500,3,FALSE)</f>
        <v>#N/A</v>
      </c>
      <c r="H2199" s="34" t="e">
        <f>VLOOKUP($B2199,三大法人買賣超!$A$4:$I$500,5,FALSE)</f>
        <v>#N/A</v>
      </c>
      <c r="I2199" s="27" t="e">
        <f>VLOOKUP($B2199,三大法人買賣超!$A$4:$I$500,7,FALSE)</f>
        <v>#N/A</v>
      </c>
      <c r="J2199" s="27" t="e">
        <f>VLOOKUP($B2199,三大法人買賣超!$A$4:$I$500,9,FALSE)</f>
        <v>#N/A</v>
      </c>
      <c r="K2199" s="37">
        <f>新台幣匯率美元指數!B2200</f>
        <v>0</v>
      </c>
      <c r="L2199" s="38">
        <f>新台幣匯率美元指數!C2200</f>
        <v>0</v>
      </c>
      <c r="M2199" s="39">
        <f>新台幣匯率美元指數!D2200</f>
        <v>0</v>
      </c>
      <c r="N2199" s="27" t="e">
        <f>VLOOKUP($B2199,外資期貨未平倉口數!$A$4:$M$499,4,FALSE)</f>
        <v>#N/A</v>
      </c>
      <c r="O2199" s="27" t="e">
        <f>VLOOKUP($B2199,外資期貨未平倉口數!$A$4:$M$499,9,FALSE)</f>
        <v>#N/A</v>
      </c>
      <c r="P2199" s="27" t="e">
        <f>VLOOKUP($B2199,外資期貨未平倉口數!$A$4:$M$499,10,FALSE)</f>
        <v>#N/A</v>
      </c>
      <c r="Q2199" s="27" t="e">
        <f>VLOOKUP($B2199,外資期貨未平倉口數!$A$4:$M$499,11,FALSE)</f>
        <v>#N/A</v>
      </c>
      <c r="R2199" s="64" t="e">
        <f>VLOOKUP($B2199,選擇權未平倉餘額!$A$4:$I$500,6,FALSE)</f>
        <v>#N/A</v>
      </c>
      <c r="S2199" s="64" t="e">
        <f>VLOOKUP($B2199,選擇權未平倉餘額!$A$4:$I$500,7,FALSE)</f>
        <v>#N/A</v>
      </c>
      <c r="T2199" s="64" t="e">
        <f>VLOOKUP($B2199,選擇權未平倉餘額!$A$4:$I$500,8,FALSE)</f>
        <v>#N/A</v>
      </c>
      <c r="U2199" s="64" t="e">
        <f>VLOOKUP($B2199,選擇權未平倉餘額!$A$4:$I$500,9,FALSE)</f>
        <v>#N/A</v>
      </c>
      <c r="V2199" s="39" t="e">
        <f>VLOOKUP($B2199,臺指選擇權P_C_Ratios!$A$4:$C$500,3,FALSE)</f>
        <v>#N/A</v>
      </c>
      <c r="W2199" s="41" t="e">
        <f>VLOOKUP($B2199,散戶多空比!$A$6:$L$500,12,FALSE)</f>
        <v>#N/A</v>
      </c>
      <c r="X2199" s="40" t="e">
        <f>VLOOKUP($B2199,期貨大額交易人未沖銷部位!$A$4:$O$499,4,FALSE)</f>
        <v>#N/A</v>
      </c>
      <c r="Y2199" s="40" t="e">
        <f>VLOOKUP($B2199,期貨大額交易人未沖銷部位!$A$4:$O$499,7,FALSE)</f>
        <v>#N/A</v>
      </c>
      <c r="Z2199" s="40" t="e">
        <f>VLOOKUP($B2199,期貨大額交易人未沖銷部位!$A$4:$O$499,10,FALSE)</f>
        <v>#N/A</v>
      </c>
      <c r="AA2199" s="40" t="e">
        <f>VLOOKUP($B2199,期貨大額交易人未沖銷部位!$A$4:$O$499,13,FALSE)</f>
        <v>#N/A</v>
      </c>
      <c r="AB2199" s="40" t="e">
        <f>VLOOKUP($B2199,期貨大額交易人未沖銷部位!$A$4:$O$499,14,FALSE)</f>
        <v>#N/A</v>
      </c>
      <c r="AC2199" s="40" t="e">
        <f>VLOOKUP($B2199,期貨大額交易人未沖銷部位!$A$4:$O$499,15,FALSE)</f>
        <v>#N/A</v>
      </c>
      <c r="AD2199" s="33" t="e">
        <f>VLOOKUP($B2199,三大美股走勢!$A$4:$J$495,4,FALSE)</f>
        <v>#N/A</v>
      </c>
      <c r="AE2199" s="33" t="e">
        <f>VLOOKUP($B2199,三大美股走勢!$A$4:$J$495,7,FALSE)</f>
        <v>#N/A</v>
      </c>
      <c r="AF2199" s="33" t="e">
        <f>VLOOKUP($B2199,三大美股走勢!$A$4:$J$495,10,FALSE)</f>
        <v>#N/A</v>
      </c>
    </row>
    <row r="2200" spans="2:32">
      <c r="B2200" s="32">
        <v>44979</v>
      </c>
      <c r="C2200" s="33" t="e">
        <f>VLOOKUP($B2200,大盤與近月台指!$A$4:$I$499,2,FALSE)</f>
        <v>#N/A</v>
      </c>
      <c r="D2200" s="34" t="e">
        <f>VLOOKUP($B2200,大盤與近月台指!$A$4:$I$499,3,FALSE)</f>
        <v>#N/A</v>
      </c>
      <c r="E2200" s="35" t="e">
        <f>VLOOKUP($B2200,大盤與近月台指!$A$4:$I$499,4,FALSE)</f>
        <v>#N/A</v>
      </c>
      <c r="F2200" s="33" t="e">
        <f>VLOOKUP($B2200,大盤與近月台指!$A$4:$I$499,5,FALSE)</f>
        <v>#N/A</v>
      </c>
      <c r="G2200" s="49" t="e">
        <f>VLOOKUP($B2200,三大法人買賣超!$A$4:$I$500,3,FALSE)</f>
        <v>#N/A</v>
      </c>
      <c r="H2200" s="34" t="e">
        <f>VLOOKUP($B2200,三大法人買賣超!$A$4:$I$500,5,FALSE)</f>
        <v>#N/A</v>
      </c>
      <c r="I2200" s="27" t="e">
        <f>VLOOKUP($B2200,三大法人買賣超!$A$4:$I$500,7,FALSE)</f>
        <v>#N/A</v>
      </c>
      <c r="J2200" s="27" t="e">
        <f>VLOOKUP($B2200,三大法人買賣超!$A$4:$I$500,9,FALSE)</f>
        <v>#N/A</v>
      </c>
      <c r="K2200" s="37">
        <f>新台幣匯率美元指數!B2201</f>
        <v>0</v>
      </c>
      <c r="L2200" s="38">
        <f>新台幣匯率美元指數!C2201</f>
        <v>0</v>
      </c>
      <c r="M2200" s="39">
        <f>新台幣匯率美元指數!D2201</f>
        <v>0</v>
      </c>
      <c r="N2200" s="27" t="e">
        <f>VLOOKUP($B2200,外資期貨未平倉口數!$A$4:$M$499,4,FALSE)</f>
        <v>#N/A</v>
      </c>
      <c r="O2200" s="27" t="e">
        <f>VLOOKUP($B2200,外資期貨未平倉口數!$A$4:$M$499,9,FALSE)</f>
        <v>#N/A</v>
      </c>
      <c r="P2200" s="27" t="e">
        <f>VLOOKUP($B2200,外資期貨未平倉口數!$A$4:$M$499,10,FALSE)</f>
        <v>#N/A</v>
      </c>
      <c r="Q2200" s="27" t="e">
        <f>VLOOKUP($B2200,外資期貨未平倉口數!$A$4:$M$499,11,FALSE)</f>
        <v>#N/A</v>
      </c>
      <c r="R2200" s="64" t="e">
        <f>VLOOKUP($B2200,選擇權未平倉餘額!$A$4:$I$500,6,FALSE)</f>
        <v>#N/A</v>
      </c>
      <c r="S2200" s="64" t="e">
        <f>VLOOKUP($B2200,選擇權未平倉餘額!$A$4:$I$500,7,FALSE)</f>
        <v>#N/A</v>
      </c>
      <c r="T2200" s="64" t="e">
        <f>VLOOKUP($B2200,選擇權未平倉餘額!$A$4:$I$500,8,FALSE)</f>
        <v>#N/A</v>
      </c>
      <c r="U2200" s="64" t="e">
        <f>VLOOKUP($B2200,選擇權未平倉餘額!$A$4:$I$500,9,FALSE)</f>
        <v>#N/A</v>
      </c>
      <c r="V2200" s="39" t="e">
        <f>VLOOKUP($B2200,臺指選擇權P_C_Ratios!$A$4:$C$500,3,FALSE)</f>
        <v>#N/A</v>
      </c>
      <c r="W2200" s="41" t="e">
        <f>VLOOKUP($B2200,散戶多空比!$A$6:$L$500,12,FALSE)</f>
        <v>#N/A</v>
      </c>
      <c r="X2200" s="40" t="e">
        <f>VLOOKUP($B2200,期貨大額交易人未沖銷部位!$A$4:$O$499,4,FALSE)</f>
        <v>#N/A</v>
      </c>
      <c r="Y2200" s="40" t="e">
        <f>VLOOKUP($B2200,期貨大額交易人未沖銷部位!$A$4:$O$499,7,FALSE)</f>
        <v>#N/A</v>
      </c>
      <c r="Z2200" s="40" t="e">
        <f>VLOOKUP($B2200,期貨大額交易人未沖銷部位!$A$4:$O$499,10,FALSE)</f>
        <v>#N/A</v>
      </c>
      <c r="AA2200" s="40" t="e">
        <f>VLOOKUP($B2200,期貨大額交易人未沖銷部位!$A$4:$O$499,13,FALSE)</f>
        <v>#N/A</v>
      </c>
      <c r="AB2200" s="40" t="e">
        <f>VLOOKUP($B2200,期貨大額交易人未沖銷部位!$A$4:$O$499,14,FALSE)</f>
        <v>#N/A</v>
      </c>
      <c r="AC2200" s="40" t="e">
        <f>VLOOKUP($B2200,期貨大額交易人未沖銷部位!$A$4:$O$499,15,FALSE)</f>
        <v>#N/A</v>
      </c>
      <c r="AD2200" s="33" t="e">
        <f>VLOOKUP($B2200,三大美股走勢!$A$4:$J$495,4,FALSE)</f>
        <v>#N/A</v>
      </c>
      <c r="AE2200" s="33" t="e">
        <f>VLOOKUP($B2200,三大美股走勢!$A$4:$J$495,7,FALSE)</f>
        <v>#N/A</v>
      </c>
      <c r="AF2200" s="33" t="e">
        <f>VLOOKUP($B2200,三大美股走勢!$A$4:$J$495,10,FALSE)</f>
        <v>#N/A</v>
      </c>
    </row>
    <row r="2201" spans="2:32">
      <c r="B2201" s="32">
        <v>44980</v>
      </c>
      <c r="C2201" s="33" t="e">
        <f>VLOOKUP($B2201,大盤與近月台指!$A$4:$I$499,2,FALSE)</f>
        <v>#N/A</v>
      </c>
      <c r="D2201" s="34" t="e">
        <f>VLOOKUP($B2201,大盤與近月台指!$A$4:$I$499,3,FALSE)</f>
        <v>#N/A</v>
      </c>
      <c r="E2201" s="35" t="e">
        <f>VLOOKUP($B2201,大盤與近月台指!$A$4:$I$499,4,FALSE)</f>
        <v>#N/A</v>
      </c>
      <c r="F2201" s="33" t="e">
        <f>VLOOKUP($B2201,大盤與近月台指!$A$4:$I$499,5,FALSE)</f>
        <v>#N/A</v>
      </c>
      <c r="G2201" s="49" t="e">
        <f>VLOOKUP($B2201,三大法人買賣超!$A$4:$I$500,3,FALSE)</f>
        <v>#N/A</v>
      </c>
      <c r="H2201" s="34" t="e">
        <f>VLOOKUP($B2201,三大法人買賣超!$A$4:$I$500,5,FALSE)</f>
        <v>#N/A</v>
      </c>
      <c r="I2201" s="27" t="e">
        <f>VLOOKUP($B2201,三大法人買賣超!$A$4:$I$500,7,FALSE)</f>
        <v>#N/A</v>
      </c>
      <c r="J2201" s="27" t="e">
        <f>VLOOKUP($B2201,三大法人買賣超!$A$4:$I$500,9,FALSE)</f>
        <v>#N/A</v>
      </c>
      <c r="K2201" s="37">
        <f>新台幣匯率美元指數!B2202</f>
        <v>0</v>
      </c>
      <c r="L2201" s="38">
        <f>新台幣匯率美元指數!C2202</f>
        <v>0</v>
      </c>
      <c r="M2201" s="39">
        <f>新台幣匯率美元指數!D2202</f>
        <v>0</v>
      </c>
      <c r="N2201" s="27" t="e">
        <f>VLOOKUP($B2201,外資期貨未平倉口數!$A$4:$M$499,4,FALSE)</f>
        <v>#N/A</v>
      </c>
      <c r="O2201" s="27" t="e">
        <f>VLOOKUP($B2201,外資期貨未平倉口數!$A$4:$M$499,9,FALSE)</f>
        <v>#N/A</v>
      </c>
      <c r="P2201" s="27" t="e">
        <f>VLOOKUP($B2201,外資期貨未平倉口數!$A$4:$M$499,10,FALSE)</f>
        <v>#N/A</v>
      </c>
      <c r="Q2201" s="27" t="e">
        <f>VLOOKUP($B2201,外資期貨未平倉口數!$A$4:$M$499,11,FALSE)</f>
        <v>#N/A</v>
      </c>
      <c r="R2201" s="64" t="e">
        <f>VLOOKUP($B2201,選擇權未平倉餘額!$A$4:$I$500,6,FALSE)</f>
        <v>#N/A</v>
      </c>
      <c r="S2201" s="64" t="e">
        <f>VLOOKUP($B2201,選擇權未平倉餘額!$A$4:$I$500,7,FALSE)</f>
        <v>#N/A</v>
      </c>
      <c r="T2201" s="64" t="e">
        <f>VLOOKUP($B2201,選擇權未平倉餘額!$A$4:$I$500,8,FALSE)</f>
        <v>#N/A</v>
      </c>
      <c r="U2201" s="64" t="e">
        <f>VLOOKUP($B2201,選擇權未平倉餘額!$A$4:$I$500,9,FALSE)</f>
        <v>#N/A</v>
      </c>
      <c r="V2201" s="39" t="e">
        <f>VLOOKUP($B2201,臺指選擇權P_C_Ratios!$A$4:$C$500,3,FALSE)</f>
        <v>#N/A</v>
      </c>
      <c r="W2201" s="41" t="e">
        <f>VLOOKUP($B2201,散戶多空比!$A$6:$L$500,12,FALSE)</f>
        <v>#N/A</v>
      </c>
      <c r="X2201" s="40" t="e">
        <f>VLOOKUP($B2201,期貨大額交易人未沖銷部位!$A$4:$O$499,4,FALSE)</f>
        <v>#N/A</v>
      </c>
      <c r="Y2201" s="40" t="e">
        <f>VLOOKUP($B2201,期貨大額交易人未沖銷部位!$A$4:$O$499,7,FALSE)</f>
        <v>#N/A</v>
      </c>
      <c r="Z2201" s="40" t="e">
        <f>VLOOKUP($B2201,期貨大額交易人未沖銷部位!$A$4:$O$499,10,FALSE)</f>
        <v>#N/A</v>
      </c>
      <c r="AA2201" s="40" t="e">
        <f>VLOOKUP($B2201,期貨大額交易人未沖銷部位!$A$4:$O$499,13,FALSE)</f>
        <v>#N/A</v>
      </c>
      <c r="AB2201" s="40" t="e">
        <f>VLOOKUP($B2201,期貨大額交易人未沖銷部位!$A$4:$O$499,14,FALSE)</f>
        <v>#N/A</v>
      </c>
      <c r="AC2201" s="40" t="e">
        <f>VLOOKUP($B2201,期貨大額交易人未沖銷部位!$A$4:$O$499,15,FALSE)</f>
        <v>#N/A</v>
      </c>
      <c r="AD2201" s="33" t="e">
        <f>VLOOKUP($B2201,三大美股走勢!$A$4:$J$495,4,FALSE)</f>
        <v>#N/A</v>
      </c>
      <c r="AE2201" s="33" t="e">
        <f>VLOOKUP($B2201,三大美股走勢!$A$4:$J$495,7,FALSE)</f>
        <v>#N/A</v>
      </c>
      <c r="AF2201" s="33" t="e">
        <f>VLOOKUP($B2201,三大美股走勢!$A$4:$J$495,10,FALSE)</f>
        <v>#N/A</v>
      </c>
    </row>
    <row r="2202" spans="2:32">
      <c r="B2202" s="32">
        <v>44981</v>
      </c>
      <c r="C2202" s="33" t="e">
        <f>VLOOKUP($B2202,大盤與近月台指!$A$4:$I$499,2,FALSE)</f>
        <v>#N/A</v>
      </c>
      <c r="D2202" s="34" t="e">
        <f>VLOOKUP($B2202,大盤與近月台指!$A$4:$I$499,3,FALSE)</f>
        <v>#N/A</v>
      </c>
      <c r="E2202" s="35" t="e">
        <f>VLOOKUP($B2202,大盤與近月台指!$A$4:$I$499,4,FALSE)</f>
        <v>#N/A</v>
      </c>
      <c r="F2202" s="33" t="e">
        <f>VLOOKUP($B2202,大盤與近月台指!$A$4:$I$499,5,FALSE)</f>
        <v>#N/A</v>
      </c>
      <c r="G2202" s="49" t="e">
        <f>VLOOKUP($B2202,三大法人買賣超!$A$4:$I$500,3,FALSE)</f>
        <v>#N/A</v>
      </c>
      <c r="H2202" s="34" t="e">
        <f>VLOOKUP($B2202,三大法人買賣超!$A$4:$I$500,5,FALSE)</f>
        <v>#N/A</v>
      </c>
      <c r="I2202" s="27" t="e">
        <f>VLOOKUP($B2202,三大法人買賣超!$A$4:$I$500,7,FALSE)</f>
        <v>#N/A</v>
      </c>
      <c r="J2202" s="27" t="e">
        <f>VLOOKUP($B2202,三大法人買賣超!$A$4:$I$500,9,FALSE)</f>
        <v>#N/A</v>
      </c>
      <c r="K2202" s="37">
        <f>新台幣匯率美元指數!B2203</f>
        <v>0</v>
      </c>
      <c r="L2202" s="38">
        <f>新台幣匯率美元指數!C2203</f>
        <v>0</v>
      </c>
      <c r="M2202" s="39">
        <f>新台幣匯率美元指數!D2203</f>
        <v>0</v>
      </c>
      <c r="N2202" s="27" t="e">
        <f>VLOOKUP($B2202,外資期貨未平倉口數!$A$4:$M$499,4,FALSE)</f>
        <v>#N/A</v>
      </c>
      <c r="O2202" s="27" t="e">
        <f>VLOOKUP($B2202,外資期貨未平倉口數!$A$4:$M$499,9,FALSE)</f>
        <v>#N/A</v>
      </c>
      <c r="P2202" s="27" t="e">
        <f>VLOOKUP($B2202,外資期貨未平倉口數!$A$4:$M$499,10,FALSE)</f>
        <v>#N/A</v>
      </c>
      <c r="Q2202" s="27" t="e">
        <f>VLOOKUP($B2202,外資期貨未平倉口數!$A$4:$M$499,11,FALSE)</f>
        <v>#N/A</v>
      </c>
      <c r="R2202" s="64" t="e">
        <f>VLOOKUP($B2202,選擇權未平倉餘額!$A$4:$I$500,6,FALSE)</f>
        <v>#N/A</v>
      </c>
      <c r="S2202" s="64" t="e">
        <f>VLOOKUP($B2202,選擇權未平倉餘額!$A$4:$I$500,7,FALSE)</f>
        <v>#N/A</v>
      </c>
      <c r="T2202" s="64" t="e">
        <f>VLOOKUP($B2202,選擇權未平倉餘額!$A$4:$I$500,8,FALSE)</f>
        <v>#N/A</v>
      </c>
      <c r="U2202" s="64" t="e">
        <f>VLOOKUP($B2202,選擇權未平倉餘額!$A$4:$I$500,9,FALSE)</f>
        <v>#N/A</v>
      </c>
      <c r="V2202" s="39" t="e">
        <f>VLOOKUP($B2202,臺指選擇權P_C_Ratios!$A$4:$C$500,3,FALSE)</f>
        <v>#N/A</v>
      </c>
      <c r="W2202" s="41" t="e">
        <f>VLOOKUP($B2202,散戶多空比!$A$6:$L$500,12,FALSE)</f>
        <v>#N/A</v>
      </c>
      <c r="X2202" s="40" t="e">
        <f>VLOOKUP($B2202,期貨大額交易人未沖銷部位!$A$4:$O$499,4,FALSE)</f>
        <v>#N/A</v>
      </c>
      <c r="Y2202" s="40" t="e">
        <f>VLOOKUP($B2202,期貨大額交易人未沖銷部位!$A$4:$O$499,7,FALSE)</f>
        <v>#N/A</v>
      </c>
      <c r="Z2202" s="40" t="e">
        <f>VLOOKUP($B2202,期貨大額交易人未沖銷部位!$A$4:$O$499,10,FALSE)</f>
        <v>#N/A</v>
      </c>
      <c r="AA2202" s="40" t="e">
        <f>VLOOKUP($B2202,期貨大額交易人未沖銷部位!$A$4:$O$499,13,FALSE)</f>
        <v>#N/A</v>
      </c>
      <c r="AB2202" s="40" t="e">
        <f>VLOOKUP($B2202,期貨大額交易人未沖銷部位!$A$4:$O$499,14,FALSE)</f>
        <v>#N/A</v>
      </c>
      <c r="AC2202" s="40" t="e">
        <f>VLOOKUP($B2202,期貨大額交易人未沖銷部位!$A$4:$O$499,15,FALSE)</f>
        <v>#N/A</v>
      </c>
      <c r="AD2202" s="33" t="e">
        <f>VLOOKUP($B2202,三大美股走勢!$A$4:$J$495,4,FALSE)</f>
        <v>#N/A</v>
      </c>
      <c r="AE2202" s="33" t="e">
        <f>VLOOKUP($B2202,三大美股走勢!$A$4:$J$495,7,FALSE)</f>
        <v>#N/A</v>
      </c>
      <c r="AF2202" s="33" t="e">
        <f>VLOOKUP($B2202,三大美股走勢!$A$4:$J$495,10,FALSE)</f>
        <v>#N/A</v>
      </c>
    </row>
    <row r="2203" spans="2:32">
      <c r="B2203" s="32">
        <v>44982</v>
      </c>
      <c r="C2203" s="33" t="e">
        <f>VLOOKUP($B2203,大盤與近月台指!$A$4:$I$499,2,FALSE)</f>
        <v>#N/A</v>
      </c>
      <c r="D2203" s="34" t="e">
        <f>VLOOKUP($B2203,大盤與近月台指!$A$4:$I$499,3,FALSE)</f>
        <v>#N/A</v>
      </c>
      <c r="E2203" s="35" t="e">
        <f>VLOOKUP($B2203,大盤與近月台指!$A$4:$I$499,4,FALSE)</f>
        <v>#N/A</v>
      </c>
      <c r="F2203" s="33" t="e">
        <f>VLOOKUP($B2203,大盤與近月台指!$A$4:$I$499,5,FALSE)</f>
        <v>#N/A</v>
      </c>
      <c r="G2203" s="49" t="e">
        <f>VLOOKUP($B2203,三大法人買賣超!$A$4:$I$500,3,FALSE)</f>
        <v>#N/A</v>
      </c>
      <c r="H2203" s="34" t="e">
        <f>VLOOKUP($B2203,三大法人買賣超!$A$4:$I$500,5,FALSE)</f>
        <v>#N/A</v>
      </c>
      <c r="I2203" s="27" t="e">
        <f>VLOOKUP($B2203,三大法人買賣超!$A$4:$I$500,7,FALSE)</f>
        <v>#N/A</v>
      </c>
      <c r="J2203" s="27" t="e">
        <f>VLOOKUP($B2203,三大法人買賣超!$A$4:$I$500,9,FALSE)</f>
        <v>#N/A</v>
      </c>
      <c r="K2203" s="37">
        <f>新台幣匯率美元指數!B2204</f>
        <v>0</v>
      </c>
      <c r="L2203" s="38">
        <f>新台幣匯率美元指數!C2204</f>
        <v>0</v>
      </c>
      <c r="M2203" s="39">
        <f>新台幣匯率美元指數!D2204</f>
        <v>0</v>
      </c>
      <c r="N2203" s="27" t="e">
        <f>VLOOKUP($B2203,外資期貨未平倉口數!$A$4:$M$499,4,FALSE)</f>
        <v>#N/A</v>
      </c>
      <c r="O2203" s="27" t="e">
        <f>VLOOKUP($B2203,外資期貨未平倉口數!$A$4:$M$499,9,FALSE)</f>
        <v>#N/A</v>
      </c>
      <c r="P2203" s="27" t="e">
        <f>VLOOKUP($B2203,外資期貨未平倉口數!$A$4:$M$499,10,FALSE)</f>
        <v>#N/A</v>
      </c>
      <c r="Q2203" s="27" t="e">
        <f>VLOOKUP($B2203,外資期貨未平倉口數!$A$4:$M$499,11,FALSE)</f>
        <v>#N/A</v>
      </c>
      <c r="R2203" s="64" t="e">
        <f>VLOOKUP($B2203,選擇權未平倉餘額!$A$4:$I$500,6,FALSE)</f>
        <v>#N/A</v>
      </c>
      <c r="S2203" s="64" t="e">
        <f>VLOOKUP($B2203,選擇權未平倉餘額!$A$4:$I$500,7,FALSE)</f>
        <v>#N/A</v>
      </c>
      <c r="T2203" s="64" t="e">
        <f>VLOOKUP($B2203,選擇權未平倉餘額!$A$4:$I$500,8,FALSE)</f>
        <v>#N/A</v>
      </c>
      <c r="U2203" s="64" t="e">
        <f>VLOOKUP($B2203,選擇權未平倉餘額!$A$4:$I$500,9,FALSE)</f>
        <v>#N/A</v>
      </c>
      <c r="V2203" s="39" t="e">
        <f>VLOOKUP($B2203,臺指選擇權P_C_Ratios!$A$4:$C$500,3,FALSE)</f>
        <v>#N/A</v>
      </c>
      <c r="W2203" s="41" t="e">
        <f>VLOOKUP($B2203,散戶多空比!$A$6:$L$500,12,FALSE)</f>
        <v>#N/A</v>
      </c>
      <c r="X2203" s="40" t="e">
        <f>VLOOKUP($B2203,期貨大額交易人未沖銷部位!$A$4:$O$499,4,FALSE)</f>
        <v>#N/A</v>
      </c>
      <c r="Y2203" s="40" t="e">
        <f>VLOOKUP($B2203,期貨大額交易人未沖銷部位!$A$4:$O$499,7,FALSE)</f>
        <v>#N/A</v>
      </c>
      <c r="Z2203" s="40" t="e">
        <f>VLOOKUP($B2203,期貨大額交易人未沖銷部位!$A$4:$O$499,10,FALSE)</f>
        <v>#N/A</v>
      </c>
      <c r="AA2203" s="40" t="e">
        <f>VLOOKUP($B2203,期貨大額交易人未沖銷部位!$A$4:$O$499,13,FALSE)</f>
        <v>#N/A</v>
      </c>
      <c r="AB2203" s="40" t="e">
        <f>VLOOKUP($B2203,期貨大額交易人未沖銷部位!$A$4:$O$499,14,FALSE)</f>
        <v>#N/A</v>
      </c>
      <c r="AC2203" s="40" t="e">
        <f>VLOOKUP($B2203,期貨大額交易人未沖銷部位!$A$4:$O$499,15,FALSE)</f>
        <v>#N/A</v>
      </c>
      <c r="AD2203" s="33" t="e">
        <f>VLOOKUP($B2203,三大美股走勢!$A$4:$J$495,4,FALSE)</f>
        <v>#N/A</v>
      </c>
      <c r="AE2203" s="33" t="e">
        <f>VLOOKUP($B2203,三大美股走勢!$A$4:$J$495,7,FALSE)</f>
        <v>#N/A</v>
      </c>
      <c r="AF2203" s="33" t="e">
        <f>VLOOKUP($B2203,三大美股走勢!$A$4:$J$495,10,FALSE)</f>
        <v>#N/A</v>
      </c>
    </row>
    <row r="2204" spans="2:32">
      <c r="B2204" s="32">
        <v>44983</v>
      </c>
      <c r="C2204" s="33" t="e">
        <f>VLOOKUP($B2204,大盤與近月台指!$A$4:$I$499,2,FALSE)</f>
        <v>#N/A</v>
      </c>
      <c r="D2204" s="34" t="e">
        <f>VLOOKUP($B2204,大盤與近月台指!$A$4:$I$499,3,FALSE)</f>
        <v>#N/A</v>
      </c>
      <c r="E2204" s="35" t="e">
        <f>VLOOKUP($B2204,大盤與近月台指!$A$4:$I$499,4,FALSE)</f>
        <v>#N/A</v>
      </c>
      <c r="F2204" s="33" t="e">
        <f>VLOOKUP($B2204,大盤與近月台指!$A$4:$I$499,5,FALSE)</f>
        <v>#N/A</v>
      </c>
      <c r="G2204" s="49" t="e">
        <f>VLOOKUP($B2204,三大法人買賣超!$A$4:$I$500,3,FALSE)</f>
        <v>#N/A</v>
      </c>
      <c r="H2204" s="34" t="e">
        <f>VLOOKUP($B2204,三大法人買賣超!$A$4:$I$500,5,FALSE)</f>
        <v>#N/A</v>
      </c>
      <c r="I2204" s="27" t="e">
        <f>VLOOKUP($B2204,三大法人買賣超!$A$4:$I$500,7,FALSE)</f>
        <v>#N/A</v>
      </c>
      <c r="J2204" s="27" t="e">
        <f>VLOOKUP($B2204,三大法人買賣超!$A$4:$I$500,9,FALSE)</f>
        <v>#N/A</v>
      </c>
      <c r="K2204" s="37">
        <f>新台幣匯率美元指數!B2205</f>
        <v>0</v>
      </c>
      <c r="L2204" s="38">
        <f>新台幣匯率美元指數!C2205</f>
        <v>0</v>
      </c>
      <c r="M2204" s="39">
        <f>新台幣匯率美元指數!D2205</f>
        <v>0</v>
      </c>
      <c r="N2204" s="27" t="e">
        <f>VLOOKUP($B2204,外資期貨未平倉口數!$A$4:$M$499,4,FALSE)</f>
        <v>#N/A</v>
      </c>
      <c r="O2204" s="27" t="e">
        <f>VLOOKUP($B2204,外資期貨未平倉口數!$A$4:$M$499,9,FALSE)</f>
        <v>#N/A</v>
      </c>
      <c r="P2204" s="27" t="e">
        <f>VLOOKUP($B2204,外資期貨未平倉口數!$A$4:$M$499,10,FALSE)</f>
        <v>#N/A</v>
      </c>
      <c r="Q2204" s="27" t="e">
        <f>VLOOKUP($B2204,外資期貨未平倉口數!$A$4:$M$499,11,FALSE)</f>
        <v>#N/A</v>
      </c>
      <c r="R2204" s="64" t="e">
        <f>VLOOKUP($B2204,選擇權未平倉餘額!$A$4:$I$500,6,FALSE)</f>
        <v>#N/A</v>
      </c>
      <c r="S2204" s="64" t="e">
        <f>VLOOKUP($B2204,選擇權未平倉餘額!$A$4:$I$500,7,FALSE)</f>
        <v>#N/A</v>
      </c>
      <c r="T2204" s="64" t="e">
        <f>VLOOKUP($B2204,選擇權未平倉餘額!$A$4:$I$500,8,FALSE)</f>
        <v>#N/A</v>
      </c>
      <c r="U2204" s="64" t="e">
        <f>VLOOKUP($B2204,選擇權未平倉餘額!$A$4:$I$500,9,FALSE)</f>
        <v>#N/A</v>
      </c>
      <c r="V2204" s="39" t="e">
        <f>VLOOKUP($B2204,臺指選擇權P_C_Ratios!$A$4:$C$500,3,FALSE)</f>
        <v>#N/A</v>
      </c>
      <c r="W2204" s="41" t="e">
        <f>VLOOKUP($B2204,散戶多空比!$A$6:$L$500,12,FALSE)</f>
        <v>#N/A</v>
      </c>
      <c r="X2204" s="40" t="e">
        <f>VLOOKUP($B2204,期貨大額交易人未沖銷部位!$A$4:$O$499,4,FALSE)</f>
        <v>#N/A</v>
      </c>
      <c r="Y2204" s="40" t="e">
        <f>VLOOKUP($B2204,期貨大額交易人未沖銷部位!$A$4:$O$499,7,FALSE)</f>
        <v>#N/A</v>
      </c>
      <c r="Z2204" s="40" t="e">
        <f>VLOOKUP($B2204,期貨大額交易人未沖銷部位!$A$4:$O$499,10,FALSE)</f>
        <v>#N/A</v>
      </c>
      <c r="AA2204" s="40" t="e">
        <f>VLOOKUP($B2204,期貨大額交易人未沖銷部位!$A$4:$O$499,13,FALSE)</f>
        <v>#N/A</v>
      </c>
      <c r="AB2204" s="40" t="e">
        <f>VLOOKUP($B2204,期貨大額交易人未沖銷部位!$A$4:$O$499,14,FALSE)</f>
        <v>#N/A</v>
      </c>
      <c r="AC2204" s="40" t="e">
        <f>VLOOKUP($B2204,期貨大額交易人未沖銷部位!$A$4:$O$499,15,FALSE)</f>
        <v>#N/A</v>
      </c>
      <c r="AD2204" s="33" t="e">
        <f>VLOOKUP($B2204,三大美股走勢!$A$4:$J$495,4,FALSE)</f>
        <v>#N/A</v>
      </c>
      <c r="AE2204" s="33" t="e">
        <f>VLOOKUP($B2204,三大美股走勢!$A$4:$J$495,7,FALSE)</f>
        <v>#N/A</v>
      </c>
      <c r="AF2204" s="33" t="e">
        <f>VLOOKUP($B2204,三大美股走勢!$A$4:$J$495,10,FALSE)</f>
        <v>#N/A</v>
      </c>
    </row>
    <row r="2205" spans="2:32">
      <c r="B2205" s="32">
        <v>44984</v>
      </c>
      <c r="C2205" s="33" t="e">
        <f>VLOOKUP($B2205,大盤與近月台指!$A$4:$I$499,2,FALSE)</f>
        <v>#N/A</v>
      </c>
      <c r="D2205" s="34" t="e">
        <f>VLOOKUP($B2205,大盤與近月台指!$A$4:$I$499,3,FALSE)</f>
        <v>#N/A</v>
      </c>
      <c r="E2205" s="35" t="e">
        <f>VLOOKUP($B2205,大盤與近月台指!$A$4:$I$499,4,FALSE)</f>
        <v>#N/A</v>
      </c>
      <c r="F2205" s="33" t="e">
        <f>VLOOKUP($B2205,大盤與近月台指!$A$4:$I$499,5,FALSE)</f>
        <v>#N/A</v>
      </c>
      <c r="G2205" s="49" t="e">
        <f>VLOOKUP($B2205,三大法人買賣超!$A$4:$I$500,3,FALSE)</f>
        <v>#N/A</v>
      </c>
      <c r="H2205" s="34" t="e">
        <f>VLOOKUP($B2205,三大法人買賣超!$A$4:$I$500,5,FALSE)</f>
        <v>#N/A</v>
      </c>
      <c r="I2205" s="27" t="e">
        <f>VLOOKUP($B2205,三大法人買賣超!$A$4:$I$500,7,FALSE)</f>
        <v>#N/A</v>
      </c>
      <c r="J2205" s="27" t="e">
        <f>VLOOKUP($B2205,三大法人買賣超!$A$4:$I$500,9,FALSE)</f>
        <v>#N/A</v>
      </c>
      <c r="K2205" s="37">
        <f>新台幣匯率美元指數!B2206</f>
        <v>0</v>
      </c>
      <c r="L2205" s="38">
        <f>新台幣匯率美元指數!C2206</f>
        <v>0</v>
      </c>
      <c r="M2205" s="39">
        <f>新台幣匯率美元指數!D2206</f>
        <v>0</v>
      </c>
      <c r="N2205" s="27" t="e">
        <f>VLOOKUP($B2205,外資期貨未平倉口數!$A$4:$M$499,4,FALSE)</f>
        <v>#N/A</v>
      </c>
      <c r="O2205" s="27" t="e">
        <f>VLOOKUP($B2205,外資期貨未平倉口數!$A$4:$M$499,9,FALSE)</f>
        <v>#N/A</v>
      </c>
      <c r="P2205" s="27" t="e">
        <f>VLOOKUP($B2205,外資期貨未平倉口數!$A$4:$M$499,10,FALSE)</f>
        <v>#N/A</v>
      </c>
      <c r="Q2205" s="27" t="e">
        <f>VLOOKUP($B2205,外資期貨未平倉口數!$A$4:$M$499,11,FALSE)</f>
        <v>#N/A</v>
      </c>
      <c r="R2205" s="64" t="e">
        <f>VLOOKUP($B2205,選擇權未平倉餘額!$A$4:$I$500,6,FALSE)</f>
        <v>#N/A</v>
      </c>
      <c r="S2205" s="64" t="e">
        <f>VLOOKUP($B2205,選擇權未平倉餘額!$A$4:$I$500,7,FALSE)</f>
        <v>#N/A</v>
      </c>
      <c r="T2205" s="64" t="e">
        <f>VLOOKUP($B2205,選擇權未平倉餘額!$A$4:$I$500,8,FALSE)</f>
        <v>#N/A</v>
      </c>
      <c r="U2205" s="64" t="e">
        <f>VLOOKUP($B2205,選擇權未平倉餘額!$A$4:$I$500,9,FALSE)</f>
        <v>#N/A</v>
      </c>
      <c r="V2205" s="39" t="e">
        <f>VLOOKUP($B2205,臺指選擇權P_C_Ratios!$A$4:$C$500,3,FALSE)</f>
        <v>#N/A</v>
      </c>
      <c r="W2205" s="41" t="e">
        <f>VLOOKUP($B2205,散戶多空比!$A$6:$L$500,12,FALSE)</f>
        <v>#N/A</v>
      </c>
      <c r="X2205" s="40" t="e">
        <f>VLOOKUP($B2205,期貨大額交易人未沖銷部位!$A$4:$O$499,4,FALSE)</f>
        <v>#N/A</v>
      </c>
      <c r="Y2205" s="40" t="e">
        <f>VLOOKUP($B2205,期貨大額交易人未沖銷部位!$A$4:$O$499,7,FALSE)</f>
        <v>#N/A</v>
      </c>
      <c r="Z2205" s="40" t="e">
        <f>VLOOKUP($B2205,期貨大額交易人未沖銷部位!$A$4:$O$499,10,FALSE)</f>
        <v>#N/A</v>
      </c>
      <c r="AA2205" s="40" t="e">
        <f>VLOOKUP($B2205,期貨大額交易人未沖銷部位!$A$4:$O$499,13,FALSE)</f>
        <v>#N/A</v>
      </c>
      <c r="AB2205" s="40" t="e">
        <f>VLOOKUP($B2205,期貨大額交易人未沖銷部位!$A$4:$O$499,14,FALSE)</f>
        <v>#N/A</v>
      </c>
      <c r="AC2205" s="40" t="e">
        <f>VLOOKUP($B2205,期貨大額交易人未沖銷部位!$A$4:$O$499,15,FALSE)</f>
        <v>#N/A</v>
      </c>
      <c r="AD2205" s="33" t="e">
        <f>VLOOKUP($B2205,三大美股走勢!$A$4:$J$495,4,FALSE)</f>
        <v>#N/A</v>
      </c>
      <c r="AE2205" s="33" t="e">
        <f>VLOOKUP($B2205,三大美股走勢!$A$4:$J$495,7,FALSE)</f>
        <v>#N/A</v>
      </c>
      <c r="AF2205" s="33" t="e">
        <f>VLOOKUP($B2205,三大美股走勢!$A$4:$J$495,10,FALSE)</f>
        <v>#N/A</v>
      </c>
    </row>
    <row r="2206" spans="2:32">
      <c r="B2206" s="32">
        <v>44985</v>
      </c>
      <c r="C2206" s="33" t="e">
        <f>VLOOKUP($B2206,大盤與近月台指!$A$4:$I$499,2,FALSE)</f>
        <v>#N/A</v>
      </c>
      <c r="D2206" s="34" t="e">
        <f>VLOOKUP($B2206,大盤與近月台指!$A$4:$I$499,3,FALSE)</f>
        <v>#N/A</v>
      </c>
      <c r="E2206" s="35" t="e">
        <f>VLOOKUP($B2206,大盤與近月台指!$A$4:$I$499,4,FALSE)</f>
        <v>#N/A</v>
      </c>
      <c r="F2206" s="33" t="e">
        <f>VLOOKUP($B2206,大盤與近月台指!$A$4:$I$499,5,FALSE)</f>
        <v>#N/A</v>
      </c>
      <c r="G2206" s="49" t="e">
        <f>VLOOKUP($B2206,三大法人買賣超!$A$4:$I$500,3,FALSE)</f>
        <v>#N/A</v>
      </c>
      <c r="H2206" s="34" t="e">
        <f>VLOOKUP($B2206,三大法人買賣超!$A$4:$I$500,5,FALSE)</f>
        <v>#N/A</v>
      </c>
      <c r="I2206" s="27" t="e">
        <f>VLOOKUP($B2206,三大法人買賣超!$A$4:$I$500,7,FALSE)</f>
        <v>#N/A</v>
      </c>
      <c r="J2206" s="27" t="e">
        <f>VLOOKUP($B2206,三大法人買賣超!$A$4:$I$500,9,FALSE)</f>
        <v>#N/A</v>
      </c>
      <c r="K2206" s="37">
        <f>新台幣匯率美元指數!B2207</f>
        <v>0</v>
      </c>
      <c r="L2206" s="38">
        <f>新台幣匯率美元指數!C2207</f>
        <v>0</v>
      </c>
      <c r="M2206" s="39">
        <f>新台幣匯率美元指數!D2207</f>
        <v>0</v>
      </c>
      <c r="N2206" s="27" t="e">
        <f>VLOOKUP($B2206,外資期貨未平倉口數!$A$4:$M$499,4,FALSE)</f>
        <v>#N/A</v>
      </c>
      <c r="O2206" s="27" t="e">
        <f>VLOOKUP($B2206,外資期貨未平倉口數!$A$4:$M$499,9,FALSE)</f>
        <v>#N/A</v>
      </c>
      <c r="P2206" s="27" t="e">
        <f>VLOOKUP($B2206,外資期貨未平倉口數!$A$4:$M$499,10,FALSE)</f>
        <v>#N/A</v>
      </c>
      <c r="Q2206" s="27" t="e">
        <f>VLOOKUP($B2206,外資期貨未平倉口數!$A$4:$M$499,11,FALSE)</f>
        <v>#N/A</v>
      </c>
      <c r="R2206" s="64" t="e">
        <f>VLOOKUP($B2206,選擇權未平倉餘額!$A$4:$I$500,6,FALSE)</f>
        <v>#N/A</v>
      </c>
      <c r="S2206" s="64" t="e">
        <f>VLOOKUP($B2206,選擇權未平倉餘額!$A$4:$I$500,7,FALSE)</f>
        <v>#N/A</v>
      </c>
      <c r="T2206" s="64" t="e">
        <f>VLOOKUP($B2206,選擇權未平倉餘額!$A$4:$I$500,8,FALSE)</f>
        <v>#N/A</v>
      </c>
      <c r="U2206" s="64" t="e">
        <f>VLOOKUP($B2206,選擇權未平倉餘額!$A$4:$I$500,9,FALSE)</f>
        <v>#N/A</v>
      </c>
      <c r="V2206" s="39" t="e">
        <f>VLOOKUP($B2206,臺指選擇權P_C_Ratios!$A$4:$C$500,3,FALSE)</f>
        <v>#N/A</v>
      </c>
      <c r="W2206" s="41" t="e">
        <f>VLOOKUP($B2206,散戶多空比!$A$6:$L$500,12,FALSE)</f>
        <v>#N/A</v>
      </c>
      <c r="X2206" s="40" t="e">
        <f>VLOOKUP($B2206,期貨大額交易人未沖銷部位!$A$4:$O$499,4,FALSE)</f>
        <v>#N/A</v>
      </c>
      <c r="Y2206" s="40" t="e">
        <f>VLOOKUP($B2206,期貨大額交易人未沖銷部位!$A$4:$O$499,7,FALSE)</f>
        <v>#N/A</v>
      </c>
      <c r="Z2206" s="40" t="e">
        <f>VLOOKUP($B2206,期貨大額交易人未沖銷部位!$A$4:$O$499,10,FALSE)</f>
        <v>#N/A</v>
      </c>
      <c r="AA2206" s="40" t="e">
        <f>VLOOKUP($B2206,期貨大額交易人未沖銷部位!$A$4:$O$499,13,FALSE)</f>
        <v>#N/A</v>
      </c>
      <c r="AB2206" s="40" t="e">
        <f>VLOOKUP($B2206,期貨大額交易人未沖銷部位!$A$4:$O$499,14,FALSE)</f>
        <v>#N/A</v>
      </c>
      <c r="AC2206" s="40" t="e">
        <f>VLOOKUP($B2206,期貨大額交易人未沖銷部位!$A$4:$O$499,15,FALSE)</f>
        <v>#N/A</v>
      </c>
      <c r="AD2206" s="33" t="e">
        <f>VLOOKUP($B2206,三大美股走勢!$A$4:$J$495,4,FALSE)</f>
        <v>#N/A</v>
      </c>
      <c r="AE2206" s="33" t="e">
        <f>VLOOKUP($B2206,三大美股走勢!$A$4:$J$495,7,FALSE)</f>
        <v>#N/A</v>
      </c>
      <c r="AF2206" s="33" t="e">
        <f>VLOOKUP($B2206,三大美股走勢!$A$4:$J$495,10,FALSE)</f>
        <v>#N/A</v>
      </c>
    </row>
    <row r="2207" spans="2:32">
      <c r="B2207" s="32">
        <v>44986</v>
      </c>
      <c r="C2207" s="33" t="e">
        <f>VLOOKUP($B2207,大盤與近月台指!$A$4:$I$499,2,FALSE)</f>
        <v>#N/A</v>
      </c>
      <c r="D2207" s="34" t="e">
        <f>VLOOKUP($B2207,大盤與近月台指!$A$4:$I$499,3,FALSE)</f>
        <v>#N/A</v>
      </c>
      <c r="E2207" s="35" t="e">
        <f>VLOOKUP($B2207,大盤與近月台指!$A$4:$I$499,4,FALSE)</f>
        <v>#N/A</v>
      </c>
      <c r="F2207" s="33" t="e">
        <f>VLOOKUP($B2207,大盤與近月台指!$A$4:$I$499,5,FALSE)</f>
        <v>#N/A</v>
      </c>
      <c r="G2207" s="49" t="e">
        <f>VLOOKUP($B2207,三大法人買賣超!$A$4:$I$500,3,FALSE)</f>
        <v>#N/A</v>
      </c>
      <c r="H2207" s="34" t="e">
        <f>VLOOKUP($B2207,三大法人買賣超!$A$4:$I$500,5,FALSE)</f>
        <v>#N/A</v>
      </c>
      <c r="I2207" s="27" t="e">
        <f>VLOOKUP($B2207,三大法人買賣超!$A$4:$I$500,7,FALSE)</f>
        <v>#N/A</v>
      </c>
      <c r="J2207" s="27" t="e">
        <f>VLOOKUP($B2207,三大法人買賣超!$A$4:$I$500,9,FALSE)</f>
        <v>#N/A</v>
      </c>
      <c r="K2207" s="37">
        <f>新台幣匯率美元指數!B2208</f>
        <v>0</v>
      </c>
      <c r="L2207" s="38">
        <f>新台幣匯率美元指數!C2208</f>
        <v>0</v>
      </c>
      <c r="M2207" s="39">
        <f>新台幣匯率美元指數!D2208</f>
        <v>0</v>
      </c>
      <c r="N2207" s="27" t="e">
        <f>VLOOKUP($B2207,外資期貨未平倉口數!$A$4:$M$499,4,FALSE)</f>
        <v>#N/A</v>
      </c>
      <c r="O2207" s="27" t="e">
        <f>VLOOKUP($B2207,外資期貨未平倉口數!$A$4:$M$499,9,FALSE)</f>
        <v>#N/A</v>
      </c>
      <c r="P2207" s="27" t="e">
        <f>VLOOKUP($B2207,外資期貨未平倉口數!$A$4:$M$499,10,FALSE)</f>
        <v>#N/A</v>
      </c>
      <c r="Q2207" s="27" t="e">
        <f>VLOOKUP($B2207,外資期貨未平倉口數!$A$4:$M$499,11,FALSE)</f>
        <v>#N/A</v>
      </c>
      <c r="R2207" s="64" t="e">
        <f>VLOOKUP($B2207,選擇權未平倉餘額!$A$4:$I$500,6,FALSE)</f>
        <v>#N/A</v>
      </c>
      <c r="S2207" s="64" t="e">
        <f>VLOOKUP($B2207,選擇權未平倉餘額!$A$4:$I$500,7,FALSE)</f>
        <v>#N/A</v>
      </c>
      <c r="T2207" s="64" t="e">
        <f>VLOOKUP($B2207,選擇權未平倉餘額!$A$4:$I$500,8,FALSE)</f>
        <v>#N/A</v>
      </c>
      <c r="U2207" s="64" t="e">
        <f>VLOOKUP($B2207,選擇權未平倉餘額!$A$4:$I$500,9,FALSE)</f>
        <v>#N/A</v>
      </c>
      <c r="V2207" s="39" t="e">
        <f>VLOOKUP($B2207,臺指選擇權P_C_Ratios!$A$4:$C$500,3,FALSE)</f>
        <v>#N/A</v>
      </c>
      <c r="W2207" s="41" t="e">
        <f>VLOOKUP($B2207,散戶多空比!$A$6:$L$500,12,FALSE)</f>
        <v>#N/A</v>
      </c>
      <c r="X2207" s="40" t="e">
        <f>VLOOKUP($B2207,期貨大額交易人未沖銷部位!$A$4:$O$499,4,FALSE)</f>
        <v>#N/A</v>
      </c>
      <c r="Y2207" s="40" t="e">
        <f>VLOOKUP($B2207,期貨大額交易人未沖銷部位!$A$4:$O$499,7,FALSE)</f>
        <v>#N/A</v>
      </c>
      <c r="Z2207" s="40" t="e">
        <f>VLOOKUP($B2207,期貨大額交易人未沖銷部位!$A$4:$O$499,10,FALSE)</f>
        <v>#N/A</v>
      </c>
      <c r="AA2207" s="40" t="e">
        <f>VLOOKUP($B2207,期貨大額交易人未沖銷部位!$A$4:$O$499,13,FALSE)</f>
        <v>#N/A</v>
      </c>
      <c r="AB2207" s="40" t="e">
        <f>VLOOKUP($B2207,期貨大額交易人未沖銷部位!$A$4:$O$499,14,FALSE)</f>
        <v>#N/A</v>
      </c>
      <c r="AC2207" s="40" t="e">
        <f>VLOOKUP($B2207,期貨大額交易人未沖銷部位!$A$4:$O$499,15,FALSE)</f>
        <v>#N/A</v>
      </c>
      <c r="AD2207" s="33" t="e">
        <f>VLOOKUP($B2207,三大美股走勢!$A$4:$J$495,4,FALSE)</f>
        <v>#N/A</v>
      </c>
      <c r="AE2207" s="33" t="e">
        <f>VLOOKUP($B2207,三大美股走勢!$A$4:$J$495,7,FALSE)</f>
        <v>#N/A</v>
      </c>
      <c r="AF2207" s="33" t="e">
        <f>VLOOKUP($B2207,三大美股走勢!$A$4:$J$495,10,FALSE)</f>
        <v>#N/A</v>
      </c>
    </row>
    <row r="2208" spans="2:32">
      <c r="B2208" s="32">
        <v>44987</v>
      </c>
      <c r="C2208" s="33" t="e">
        <f>VLOOKUP($B2208,大盤與近月台指!$A$4:$I$499,2,FALSE)</f>
        <v>#N/A</v>
      </c>
      <c r="D2208" s="34" t="e">
        <f>VLOOKUP($B2208,大盤與近月台指!$A$4:$I$499,3,FALSE)</f>
        <v>#N/A</v>
      </c>
      <c r="E2208" s="35" t="e">
        <f>VLOOKUP($B2208,大盤與近月台指!$A$4:$I$499,4,FALSE)</f>
        <v>#N/A</v>
      </c>
      <c r="F2208" s="33" t="e">
        <f>VLOOKUP($B2208,大盤與近月台指!$A$4:$I$499,5,FALSE)</f>
        <v>#N/A</v>
      </c>
      <c r="G2208" s="49" t="e">
        <f>VLOOKUP($B2208,三大法人買賣超!$A$4:$I$500,3,FALSE)</f>
        <v>#N/A</v>
      </c>
      <c r="H2208" s="34" t="e">
        <f>VLOOKUP($B2208,三大法人買賣超!$A$4:$I$500,5,FALSE)</f>
        <v>#N/A</v>
      </c>
      <c r="I2208" s="27" t="e">
        <f>VLOOKUP($B2208,三大法人買賣超!$A$4:$I$500,7,FALSE)</f>
        <v>#N/A</v>
      </c>
      <c r="J2208" s="27" t="e">
        <f>VLOOKUP($B2208,三大法人買賣超!$A$4:$I$500,9,FALSE)</f>
        <v>#N/A</v>
      </c>
      <c r="K2208" s="37">
        <f>新台幣匯率美元指數!B2209</f>
        <v>0</v>
      </c>
      <c r="L2208" s="38">
        <f>新台幣匯率美元指數!C2209</f>
        <v>0</v>
      </c>
      <c r="M2208" s="39">
        <f>新台幣匯率美元指數!D2209</f>
        <v>0</v>
      </c>
      <c r="N2208" s="27" t="e">
        <f>VLOOKUP($B2208,外資期貨未平倉口數!$A$4:$M$499,4,FALSE)</f>
        <v>#N/A</v>
      </c>
      <c r="O2208" s="27" t="e">
        <f>VLOOKUP($B2208,外資期貨未平倉口數!$A$4:$M$499,9,FALSE)</f>
        <v>#N/A</v>
      </c>
      <c r="P2208" s="27" t="e">
        <f>VLOOKUP($B2208,外資期貨未平倉口數!$A$4:$M$499,10,FALSE)</f>
        <v>#N/A</v>
      </c>
      <c r="Q2208" s="27" t="e">
        <f>VLOOKUP($B2208,外資期貨未平倉口數!$A$4:$M$499,11,FALSE)</f>
        <v>#N/A</v>
      </c>
      <c r="R2208" s="64" t="e">
        <f>VLOOKUP($B2208,選擇權未平倉餘額!$A$4:$I$500,6,FALSE)</f>
        <v>#N/A</v>
      </c>
      <c r="S2208" s="64" t="e">
        <f>VLOOKUP($B2208,選擇權未平倉餘額!$A$4:$I$500,7,FALSE)</f>
        <v>#N/A</v>
      </c>
      <c r="T2208" s="64" t="e">
        <f>VLOOKUP($B2208,選擇權未平倉餘額!$A$4:$I$500,8,FALSE)</f>
        <v>#N/A</v>
      </c>
      <c r="U2208" s="64" t="e">
        <f>VLOOKUP($B2208,選擇權未平倉餘額!$A$4:$I$500,9,FALSE)</f>
        <v>#N/A</v>
      </c>
      <c r="V2208" s="39" t="e">
        <f>VLOOKUP($B2208,臺指選擇權P_C_Ratios!$A$4:$C$500,3,FALSE)</f>
        <v>#N/A</v>
      </c>
      <c r="W2208" s="41" t="e">
        <f>VLOOKUP($B2208,散戶多空比!$A$6:$L$500,12,FALSE)</f>
        <v>#N/A</v>
      </c>
      <c r="X2208" s="40" t="e">
        <f>VLOOKUP($B2208,期貨大額交易人未沖銷部位!$A$4:$O$499,4,FALSE)</f>
        <v>#N/A</v>
      </c>
      <c r="Y2208" s="40" t="e">
        <f>VLOOKUP($B2208,期貨大額交易人未沖銷部位!$A$4:$O$499,7,FALSE)</f>
        <v>#N/A</v>
      </c>
      <c r="Z2208" s="40" t="e">
        <f>VLOOKUP($B2208,期貨大額交易人未沖銷部位!$A$4:$O$499,10,FALSE)</f>
        <v>#N/A</v>
      </c>
      <c r="AA2208" s="40" t="e">
        <f>VLOOKUP($B2208,期貨大額交易人未沖銷部位!$A$4:$O$499,13,FALSE)</f>
        <v>#N/A</v>
      </c>
      <c r="AB2208" s="40" t="e">
        <f>VLOOKUP($B2208,期貨大額交易人未沖銷部位!$A$4:$O$499,14,FALSE)</f>
        <v>#N/A</v>
      </c>
      <c r="AC2208" s="40" t="e">
        <f>VLOOKUP($B2208,期貨大額交易人未沖銷部位!$A$4:$O$499,15,FALSE)</f>
        <v>#N/A</v>
      </c>
      <c r="AD2208" s="33" t="e">
        <f>VLOOKUP($B2208,三大美股走勢!$A$4:$J$495,4,FALSE)</f>
        <v>#N/A</v>
      </c>
      <c r="AE2208" s="33" t="e">
        <f>VLOOKUP($B2208,三大美股走勢!$A$4:$J$495,7,FALSE)</f>
        <v>#N/A</v>
      </c>
      <c r="AF2208" s="33" t="e">
        <f>VLOOKUP($B2208,三大美股走勢!$A$4:$J$495,10,FALSE)</f>
        <v>#N/A</v>
      </c>
    </row>
    <row r="2209" spans="2:32">
      <c r="B2209" s="32">
        <v>44988</v>
      </c>
      <c r="C2209" s="33" t="e">
        <f>VLOOKUP($B2209,大盤與近月台指!$A$4:$I$499,2,FALSE)</f>
        <v>#N/A</v>
      </c>
      <c r="D2209" s="34" t="e">
        <f>VLOOKUP($B2209,大盤與近月台指!$A$4:$I$499,3,FALSE)</f>
        <v>#N/A</v>
      </c>
      <c r="E2209" s="35" t="e">
        <f>VLOOKUP($B2209,大盤與近月台指!$A$4:$I$499,4,FALSE)</f>
        <v>#N/A</v>
      </c>
      <c r="F2209" s="33" t="e">
        <f>VLOOKUP($B2209,大盤與近月台指!$A$4:$I$499,5,FALSE)</f>
        <v>#N/A</v>
      </c>
      <c r="G2209" s="49" t="e">
        <f>VLOOKUP($B2209,三大法人買賣超!$A$4:$I$500,3,FALSE)</f>
        <v>#N/A</v>
      </c>
      <c r="H2209" s="34" t="e">
        <f>VLOOKUP($B2209,三大法人買賣超!$A$4:$I$500,5,FALSE)</f>
        <v>#N/A</v>
      </c>
      <c r="I2209" s="27" t="e">
        <f>VLOOKUP($B2209,三大法人買賣超!$A$4:$I$500,7,FALSE)</f>
        <v>#N/A</v>
      </c>
      <c r="J2209" s="27" t="e">
        <f>VLOOKUP($B2209,三大法人買賣超!$A$4:$I$500,9,FALSE)</f>
        <v>#N/A</v>
      </c>
      <c r="K2209" s="37">
        <f>新台幣匯率美元指數!B2210</f>
        <v>0</v>
      </c>
      <c r="L2209" s="38">
        <f>新台幣匯率美元指數!C2210</f>
        <v>0</v>
      </c>
      <c r="M2209" s="39">
        <f>新台幣匯率美元指數!D2210</f>
        <v>0</v>
      </c>
      <c r="N2209" s="27" t="e">
        <f>VLOOKUP($B2209,外資期貨未平倉口數!$A$4:$M$499,4,FALSE)</f>
        <v>#N/A</v>
      </c>
      <c r="O2209" s="27" t="e">
        <f>VLOOKUP($B2209,外資期貨未平倉口數!$A$4:$M$499,9,FALSE)</f>
        <v>#N/A</v>
      </c>
      <c r="P2209" s="27" t="e">
        <f>VLOOKUP($B2209,外資期貨未平倉口數!$A$4:$M$499,10,FALSE)</f>
        <v>#N/A</v>
      </c>
      <c r="Q2209" s="27" t="e">
        <f>VLOOKUP($B2209,外資期貨未平倉口數!$A$4:$M$499,11,FALSE)</f>
        <v>#N/A</v>
      </c>
      <c r="R2209" s="64" t="e">
        <f>VLOOKUP($B2209,選擇權未平倉餘額!$A$4:$I$500,6,FALSE)</f>
        <v>#N/A</v>
      </c>
      <c r="S2209" s="64" t="e">
        <f>VLOOKUP($B2209,選擇權未平倉餘額!$A$4:$I$500,7,FALSE)</f>
        <v>#N/A</v>
      </c>
      <c r="T2209" s="64" t="e">
        <f>VLOOKUP($B2209,選擇權未平倉餘額!$A$4:$I$500,8,FALSE)</f>
        <v>#N/A</v>
      </c>
      <c r="U2209" s="64" t="e">
        <f>VLOOKUP($B2209,選擇權未平倉餘額!$A$4:$I$500,9,FALSE)</f>
        <v>#N/A</v>
      </c>
      <c r="V2209" s="39" t="e">
        <f>VLOOKUP($B2209,臺指選擇權P_C_Ratios!$A$4:$C$500,3,FALSE)</f>
        <v>#N/A</v>
      </c>
      <c r="W2209" s="41" t="e">
        <f>VLOOKUP($B2209,散戶多空比!$A$6:$L$500,12,FALSE)</f>
        <v>#N/A</v>
      </c>
      <c r="X2209" s="40" t="e">
        <f>VLOOKUP($B2209,期貨大額交易人未沖銷部位!$A$4:$O$499,4,FALSE)</f>
        <v>#N/A</v>
      </c>
      <c r="Y2209" s="40" t="e">
        <f>VLOOKUP($B2209,期貨大額交易人未沖銷部位!$A$4:$O$499,7,FALSE)</f>
        <v>#N/A</v>
      </c>
      <c r="Z2209" s="40" t="e">
        <f>VLOOKUP($B2209,期貨大額交易人未沖銷部位!$A$4:$O$499,10,FALSE)</f>
        <v>#N/A</v>
      </c>
      <c r="AA2209" s="40" t="e">
        <f>VLOOKUP($B2209,期貨大額交易人未沖銷部位!$A$4:$O$499,13,FALSE)</f>
        <v>#N/A</v>
      </c>
      <c r="AB2209" s="40" t="e">
        <f>VLOOKUP($B2209,期貨大額交易人未沖銷部位!$A$4:$O$499,14,FALSE)</f>
        <v>#N/A</v>
      </c>
      <c r="AC2209" s="40" t="e">
        <f>VLOOKUP($B2209,期貨大額交易人未沖銷部位!$A$4:$O$499,15,FALSE)</f>
        <v>#N/A</v>
      </c>
      <c r="AD2209" s="33" t="e">
        <f>VLOOKUP($B2209,三大美股走勢!$A$4:$J$495,4,FALSE)</f>
        <v>#N/A</v>
      </c>
      <c r="AE2209" s="33" t="e">
        <f>VLOOKUP($B2209,三大美股走勢!$A$4:$J$495,7,FALSE)</f>
        <v>#N/A</v>
      </c>
      <c r="AF2209" s="33" t="e">
        <f>VLOOKUP($B2209,三大美股走勢!$A$4:$J$495,10,FALSE)</f>
        <v>#N/A</v>
      </c>
    </row>
    <row r="2210" spans="2:32">
      <c r="B2210" s="32">
        <v>44989</v>
      </c>
      <c r="C2210" s="33" t="e">
        <f>VLOOKUP($B2210,大盤與近月台指!$A$4:$I$499,2,FALSE)</f>
        <v>#N/A</v>
      </c>
      <c r="D2210" s="34" t="e">
        <f>VLOOKUP($B2210,大盤與近月台指!$A$4:$I$499,3,FALSE)</f>
        <v>#N/A</v>
      </c>
      <c r="E2210" s="35" t="e">
        <f>VLOOKUP($B2210,大盤與近月台指!$A$4:$I$499,4,FALSE)</f>
        <v>#N/A</v>
      </c>
      <c r="F2210" s="33" t="e">
        <f>VLOOKUP($B2210,大盤與近月台指!$A$4:$I$499,5,FALSE)</f>
        <v>#N/A</v>
      </c>
      <c r="G2210" s="49" t="e">
        <f>VLOOKUP($B2210,三大法人買賣超!$A$4:$I$500,3,FALSE)</f>
        <v>#N/A</v>
      </c>
      <c r="H2210" s="34" t="e">
        <f>VLOOKUP($B2210,三大法人買賣超!$A$4:$I$500,5,FALSE)</f>
        <v>#N/A</v>
      </c>
      <c r="I2210" s="27" t="e">
        <f>VLOOKUP($B2210,三大法人買賣超!$A$4:$I$500,7,FALSE)</f>
        <v>#N/A</v>
      </c>
      <c r="J2210" s="27" t="e">
        <f>VLOOKUP($B2210,三大法人買賣超!$A$4:$I$500,9,FALSE)</f>
        <v>#N/A</v>
      </c>
      <c r="K2210" s="37">
        <f>新台幣匯率美元指數!B2211</f>
        <v>0</v>
      </c>
      <c r="L2210" s="38">
        <f>新台幣匯率美元指數!C2211</f>
        <v>0</v>
      </c>
      <c r="M2210" s="39">
        <f>新台幣匯率美元指數!D2211</f>
        <v>0</v>
      </c>
      <c r="N2210" s="27" t="e">
        <f>VLOOKUP($B2210,外資期貨未平倉口數!$A$4:$M$499,4,FALSE)</f>
        <v>#N/A</v>
      </c>
      <c r="O2210" s="27" t="e">
        <f>VLOOKUP($B2210,外資期貨未平倉口數!$A$4:$M$499,9,FALSE)</f>
        <v>#N/A</v>
      </c>
      <c r="P2210" s="27" t="e">
        <f>VLOOKUP($B2210,外資期貨未平倉口數!$A$4:$M$499,10,FALSE)</f>
        <v>#N/A</v>
      </c>
      <c r="Q2210" s="27" t="e">
        <f>VLOOKUP($B2210,外資期貨未平倉口數!$A$4:$M$499,11,FALSE)</f>
        <v>#N/A</v>
      </c>
      <c r="R2210" s="64" t="e">
        <f>VLOOKUP($B2210,選擇權未平倉餘額!$A$4:$I$500,6,FALSE)</f>
        <v>#N/A</v>
      </c>
      <c r="S2210" s="64" t="e">
        <f>VLOOKUP($B2210,選擇權未平倉餘額!$A$4:$I$500,7,FALSE)</f>
        <v>#N/A</v>
      </c>
      <c r="T2210" s="64" t="e">
        <f>VLOOKUP($B2210,選擇權未平倉餘額!$A$4:$I$500,8,FALSE)</f>
        <v>#N/A</v>
      </c>
      <c r="U2210" s="64" t="e">
        <f>VLOOKUP($B2210,選擇權未平倉餘額!$A$4:$I$500,9,FALSE)</f>
        <v>#N/A</v>
      </c>
      <c r="V2210" s="39" t="e">
        <f>VLOOKUP($B2210,臺指選擇權P_C_Ratios!$A$4:$C$500,3,FALSE)</f>
        <v>#N/A</v>
      </c>
      <c r="W2210" s="41" t="e">
        <f>VLOOKUP($B2210,散戶多空比!$A$6:$L$500,12,FALSE)</f>
        <v>#N/A</v>
      </c>
      <c r="X2210" s="40" t="e">
        <f>VLOOKUP($B2210,期貨大額交易人未沖銷部位!$A$4:$O$499,4,FALSE)</f>
        <v>#N/A</v>
      </c>
      <c r="Y2210" s="40" t="e">
        <f>VLOOKUP($B2210,期貨大額交易人未沖銷部位!$A$4:$O$499,7,FALSE)</f>
        <v>#N/A</v>
      </c>
      <c r="Z2210" s="40" t="e">
        <f>VLOOKUP($B2210,期貨大額交易人未沖銷部位!$A$4:$O$499,10,FALSE)</f>
        <v>#N/A</v>
      </c>
      <c r="AA2210" s="40" t="e">
        <f>VLOOKUP($B2210,期貨大額交易人未沖銷部位!$A$4:$O$499,13,FALSE)</f>
        <v>#N/A</v>
      </c>
      <c r="AB2210" s="40" t="e">
        <f>VLOOKUP($B2210,期貨大額交易人未沖銷部位!$A$4:$O$499,14,FALSE)</f>
        <v>#N/A</v>
      </c>
      <c r="AC2210" s="40" t="e">
        <f>VLOOKUP($B2210,期貨大額交易人未沖銷部位!$A$4:$O$499,15,FALSE)</f>
        <v>#N/A</v>
      </c>
      <c r="AD2210" s="33" t="e">
        <f>VLOOKUP($B2210,三大美股走勢!$A$4:$J$495,4,FALSE)</f>
        <v>#N/A</v>
      </c>
      <c r="AE2210" s="33" t="e">
        <f>VLOOKUP($B2210,三大美股走勢!$A$4:$J$495,7,FALSE)</f>
        <v>#N/A</v>
      </c>
      <c r="AF2210" s="33" t="e">
        <f>VLOOKUP($B2210,三大美股走勢!$A$4:$J$495,10,FALSE)</f>
        <v>#N/A</v>
      </c>
    </row>
    <row r="2211" spans="2:32">
      <c r="B2211" s="32">
        <v>44990</v>
      </c>
      <c r="C2211" s="33" t="e">
        <f>VLOOKUP($B2211,大盤與近月台指!$A$4:$I$499,2,FALSE)</f>
        <v>#N/A</v>
      </c>
      <c r="D2211" s="34" t="e">
        <f>VLOOKUP($B2211,大盤與近月台指!$A$4:$I$499,3,FALSE)</f>
        <v>#N/A</v>
      </c>
      <c r="E2211" s="35" t="e">
        <f>VLOOKUP($B2211,大盤與近月台指!$A$4:$I$499,4,FALSE)</f>
        <v>#N/A</v>
      </c>
      <c r="F2211" s="33" t="e">
        <f>VLOOKUP($B2211,大盤與近月台指!$A$4:$I$499,5,FALSE)</f>
        <v>#N/A</v>
      </c>
      <c r="G2211" s="49" t="e">
        <f>VLOOKUP($B2211,三大法人買賣超!$A$4:$I$500,3,FALSE)</f>
        <v>#N/A</v>
      </c>
      <c r="H2211" s="34" t="e">
        <f>VLOOKUP($B2211,三大法人買賣超!$A$4:$I$500,5,FALSE)</f>
        <v>#N/A</v>
      </c>
      <c r="I2211" s="27" t="e">
        <f>VLOOKUP($B2211,三大法人買賣超!$A$4:$I$500,7,FALSE)</f>
        <v>#N/A</v>
      </c>
      <c r="J2211" s="27" t="e">
        <f>VLOOKUP($B2211,三大法人買賣超!$A$4:$I$500,9,FALSE)</f>
        <v>#N/A</v>
      </c>
      <c r="K2211" s="37">
        <f>新台幣匯率美元指數!B2212</f>
        <v>0</v>
      </c>
      <c r="L2211" s="38">
        <f>新台幣匯率美元指數!C2212</f>
        <v>0</v>
      </c>
      <c r="M2211" s="39">
        <f>新台幣匯率美元指數!D2212</f>
        <v>0</v>
      </c>
      <c r="N2211" s="27" t="e">
        <f>VLOOKUP($B2211,外資期貨未平倉口數!$A$4:$M$499,4,FALSE)</f>
        <v>#N/A</v>
      </c>
      <c r="O2211" s="27" t="e">
        <f>VLOOKUP($B2211,外資期貨未平倉口數!$A$4:$M$499,9,FALSE)</f>
        <v>#N/A</v>
      </c>
      <c r="P2211" s="27" t="e">
        <f>VLOOKUP($B2211,外資期貨未平倉口數!$A$4:$M$499,10,FALSE)</f>
        <v>#N/A</v>
      </c>
      <c r="Q2211" s="27" t="e">
        <f>VLOOKUP($B2211,外資期貨未平倉口數!$A$4:$M$499,11,FALSE)</f>
        <v>#N/A</v>
      </c>
      <c r="R2211" s="64" t="e">
        <f>VLOOKUP($B2211,選擇權未平倉餘額!$A$4:$I$500,6,FALSE)</f>
        <v>#N/A</v>
      </c>
      <c r="S2211" s="64" t="e">
        <f>VLOOKUP($B2211,選擇權未平倉餘額!$A$4:$I$500,7,FALSE)</f>
        <v>#N/A</v>
      </c>
      <c r="T2211" s="64" t="e">
        <f>VLOOKUP($B2211,選擇權未平倉餘額!$A$4:$I$500,8,FALSE)</f>
        <v>#N/A</v>
      </c>
      <c r="U2211" s="64" t="e">
        <f>VLOOKUP($B2211,選擇權未平倉餘額!$A$4:$I$500,9,FALSE)</f>
        <v>#N/A</v>
      </c>
      <c r="V2211" s="39" t="e">
        <f>VLOOKUP($B2211,臺指選擇權P_C_Ratios!$A$4:$C$500,3,FALSE)</f>
        <v>#N/A</v>
      </c>
      <c r="W2211" s="41" t="e">
        <f>VLOOKUP($B2211,散戶多空比!$A$6:$L$500,12,FALSE)</f>
        <v>#N/A</v>
      </c>
      <c r="X2211" s="40" t="e">
        <f>VLOOKUP($B2211,期貨大額交易人未沖銷部位!$A$4:$O$499,4,FALSE)</f>
        <v>#N/A</v>
      </c>
      <c r="Y2211" s="40" t="e">
        <f>VLOOKUP($B2211,期貨大額交易人未沖銷部位!$A$4:$O$499,7,FALSE)</f>
        <v>#N/A</v>
      </c>
      <c r="Z2211" s="40" t="e">
        <f>VLOOKUP($B2211,期貨大額交易人未沖銷部位!$A$4:$O$499,10,FALSE)</f>
        <v>#N/A</v>
      </c>
      <c r="AA2211" s="40" t="e">
        <f>VLOOKUP($B2211,期貨大額交易人未沖銷部位!$A$4:$O$499,13,FALSE)</f>
        <v>#N/A</v>
      </c>
      <c r="AB2211" s="40" t="e">
        <f>VLOOKUP($B2211,期貨大額交易人未沖銷部位!$A$4:$O$499,14,FALSE)</f>
        <v>#N/A</v>
      </c>
      <c r="AC2211" s="40" t="e">
        <f>VLOOKUP($B2211,期貨大額交易人未沖銷部位!$A$4:$O$499,15,FALSE)</f>
        <v>#N/A</v>
      </c>
      <c r="AD2211" s="33" t="e">
        <f>VLOOKUP($B2211,三大美股走勢!$A$4:$J$495,4,FALSE)</f>
        <v>#N/A</v>
      </c>
      <c r="AE2211" s="33" t="e">
        <f>VLOOKUP($B2211,三大美股走勢!$A$4:$J$495,7,FALSE)</f>
        <v>#N/A</v>
      </c>
      <c r="AF2211" s="33" t="e">
        <f>VLOOKUP($B2211,三大美股走勢!$A$4:$J$495,10,FALSE)</f>
        <v>#N/A</v>
      </c>
    </row>
    <row r="2212" spans="2:32">
      <c r="B2212" s="32">
        <v>44991</v>
      </c>
      <c r="C2212" s="33" t="e">
        <f>VLOOKUP($B2212,大盤與近月台指!$A$4:$I$499,2,FALSE)</f>
        <v>#N/A</v>
      </c>
      <c r="D2212" s="34" t="e">
        <f>VLOOKUP($B2212,大盤與近月台指!$A$4:$I$499,3,FALSE)</f>
        <v>#N/A</v>
      </c>
      <c r="E2212" s="35" t="e">
        <f>VLOOKUP($B2212,大盤與近月台指!$A$4:$I$499,4,FALSE)</f>
        <v>#N/A</v>
      </c>
      <c r="F2212" s="33" t="e">
        <f>VLOOKUP($B2212,大盤與近月台指!$A$4:$I$499,5,FALSE)</f>
        <v>#N/A</v>
      </c>
      <c r="G2212" s="49" t="e">
        <f>VLOOKUP($B2212,三大法人買賣超!$A$4:$I$500,3,FALSE)</f>
        <v>#N/A</v>
      </c>
      <c r="H2212" s="34" t="e">
        <f>VLOOKUP($B2212,三大法人買賣超!$A$4:$I$500,5,FALSE)</f>
        <v>#N/A</v>
      </c>
      <c r="I2212" s="27" t="e">
        <f>VLOOKUP($B2212,三大法人買賣超!$A$4:$I$500,7,FALSE)</f>
        <v>#N/A</v>
      </c>
      <c r="J2212" s="27" t="e">
        <f>VLOOKUP($B2212,三大法人買賣超!$A$4:$I$500,9,FALSE)</f>
        <v>#N/A</v>
      </c>
      <c r="K2212" s="37">
        <f>新台幣匯率美元指數!B2213</f>
        <v>0</v>
      </c>
      <c r="L2212" s="38">
        <f>新台幣匯率美元指數!C2213</f>
        <v>0</v>
      </c>
      <c r="M2212" s="39">
        <f>新台幣匯率美元指數!D2213</f>
        <v>0</v>
      </c>
      <c r="N2212" s="27" t="e">
        <f>VLOOKUP($B2212,外資期貨未平倉口數!$A$4:$M$499,4,FALSE)</f>
        <v>#N/A</v>
      </c>
      <c r="O2212" s="27" t="e">
        <f>VLOOKUP($B2212,外資期貨未平倉口數!$A$4:$M$499,9,FALSE)</f>
        <v>#N/A</v>
      </c>
      <c r="P2212" s="27" t="e">
        <f>VLOOKUP($B2212,外資期貨未平倉口數!$A$4:$M$499,10,FALSE)</f>
        <v>#N/A</v>
      </c>
      <c r="Q2212" s="27" t="e">
        <f>VLOOKUP($B2212,外資期貨未平倉口數!$A$4:$M$499,11,FALSE)</f>
        <v>#N/A</v>
      </c>
      <c r="R2212" s="64" t="e">
        <f>VLOOKUP($B2212,選擇權未平倉餘額!$A$4:$I$500,6,FALSE)</f>
        <v>#N/A</v>
      </c>
      <c r="S2212" s="64" t="e">
        <f>VLOOKUP($B2212,選擇權未平倉餘額!$A$4:$I$500,7,FALSE)</f>
        <v>#N/A</v>
      </c>
      <c r="T2212" s="64" t="e">
        <f>VLOOKUP($B2212,選擇權未平倉餘額!$A$4:$I$500,8,FALSE)</f>
        <v>#N/A</v>
      </c>
      <c r="U2212" s="64" t="e">
        <f>VLOOKUP($B2212,選擇權未平倉餘額!$A$4:$I$500,9,FALSE)</f>
        <v>#N/A</v>
      </c>
      <c r="V2212" s="39" t="e">
        <f>VLOOKUP($B2212,臺指選擇權P_C_Ratios!$A$4:$C$500,3,FALSE)</f>
        <v>#N/A</v>
      </c>
      <c r="W2212" s="41" t="e">
        <f>VLOOKUP($B2212,散戶多空比!$A$6:$L$500,12,FALSE)</f>
        <v>#N/A</v>
      </c>
      <c r="X2212" s="40" t="e">
        <f>VLOOKUP($B2212,期貨大額交易人未沖銷部位!$A$4:$O$499,4,FALSE)</f>
        <v>#N/A</v>
      </c>
      <c r="Y2212" s="40" t="e">
        <f>VLOOKUP($B2212,期貨大額交易人未沖銷部位!$A$4:$O$499,7,FALSE)</f>
        <v>#N/A</v>
      </c>
      <c r="Z2212" s="40" t="e">
        <f>VLOOKUP($B2212,期貨大額交易人未沖銷部位!$A$4:$O$499,10,FALSE)</f>
        <v>#N/A</v>
      </c>
      <c r="AA2212" s="40" t="e">
        <f>VLOOKUP($B2212,期貨大額交易人未沖銷部位!$A$4:$O$499,13,FALSE)</f>
        <v>#N/A</v>
      </c>
      <c r="AB2212" s="40" t="e">
        <f>VLOOKUP($B2212,期貨大額交易人未沖銷部位!$A$4:$O$499,14,FALSE)</f>
        <v>#N/A</v>
      </c>
      <c r="AC2212" s="40" t="e">
        <f>VLOOKUP($B2212,期貨大額交易人未沖銷部位!$A$4:$O$499,15,FALSE)</f>
        <v>#N/A</v>
      </c>
      <c r="AD2212" s="33" t="e">
        <f>VLOOKUP($B2212,三大美股走勢!$A$4:$J$495,4,FALSE)</f>
        <v>#N/A</v>
      </c>
      <c r="AE2212" s="33" t="e">
        <f>VLOOKUP($B2212,三大美股走勢!$A$4:$J$495,7,FALSE)</f>
        <v>#N/A</v>
      </c>
      <c r="AF2212" s="33" t="e">
        <f>VLOOKUP($B2212,三大美股走勢!$A$4:$J$495,10,FALSE)</f>
        <v>#N/A</v>
      </c>
    </row>
    <row r="2213" spans="2:32">
      <c r="B2213" s="32">
        <v>44992</v>
      </c>
      <c r="C2213" s="33" t="e">
        <f>VLOOKUP($B2213,大盤與近月台指!$A$4:$I$499,2,FALSE)</f>
        <v>#N/A</v>
      </c>
      <c r="D2213" s="34" t="e">
        <f>VLOOKUP($B2213,大盤與近月台指!$A$4:$I$499,3,FALSE)</f>
        <v>#N/A</v>
      </c>
      <c r="E2213" s="35" t="e">
        <f>VLOOKUP($B2213,大盤與近月台指!$A$4:$I$499,4,FALSE)</f>
        <v>#N/A</v>
      </c>
      <c r="F2213" s="33" t="e">
        <f>VLOOKUP($B2213,大盤與近月台指!$A$4:$I$499,5,FALSE)</f>
        <v>#N/A</v>
      </c>
      <c r="G2213" s="49" t="e">
        <f>VLOOKUP($B2213,三大法人買賣超!$A$4:$I$500,3,FALSE)</f>
        <v>#N/A</v>
      </c>
      <c r="H2213" s="34" t="e">
        <f>VLOOKUP($B2213,三大法人買賣超!$A$4:$I$500,5,FALSE)</f>
        <v>#N/A</v>
      </c>
      <c r="I2213" s="27" t="e">
        <f>VLOOKUP($B2213,三大法人買賣超!$A$4:$I$500,7,FALSE)</f>
        <v>#N/A</v>
      </c>
      <c r="J2213" s="27" t="e">
        <f>VLOOKUP($B2213,三大法人買賣超!$A$4:$I$500,9,FALSE)</f>
        <v>#N/A</v>
      </c>
      <c r="K2213" s="37">
        <f>新台幣匯率美元指數!B2214</f>
        <v>0</v>
      </c>
      <c r="L2213" s="38">
        <f>新台幣匯率美元指數!C2214</f>
        <v>0</v>
      </c>
      <c r="M2213" s="39">
        <f>新台幣匯率美元指數!D2214</f>
        <v>0</v>
      </c>
      <c r="N2213" s="27" t="e">
        <f>VLOOKUP($B2213,外資期貨未平倉口數!$A$4:$M$499,4,FALSE)</f>
        <v>#N/A</v>
      </c>
      <c r="O2213" s="27" t="e">
        <f>VLOOKUP($B2213,外資期貨未平倉口數!$A$4:$M$499,9,FALSE)</f>
        <v>#N/A</v>
      </c>
      <c r="P2213" s="27" t="e">
        <f>VLOOKUP($B2213,外資期貨未平倉口數!$A$4:$M$499,10,FALSE)</f>
        <v>#N/A</v>
      </c>
      <c r="Q2213" s="27" t="e">
        <f>VLOOKUP($B2213,外資期貨未平倉口數!$A$4:$M$499,11,FALSE)</f>
        <v>#N/A</v>
      </c>
      <c r="R2213" s="64" t="e">
        <f>VLOOKUP($B2213,選擇權未平倉餘額!$A$4:$I$500,6,FALSE)</f>
        <v>#N/A</v>
      </c>
      <c r="S2213" s="64" t="e">
        <f>VLOOKUP($B2213,選擇權未平倉餘額!$A$4:$I$500,7,FALSE)</f>
        <v>#N/A</v>
      </c>
      <c r="T2213" s="64" t="e">
        <f>VLOOKUP($B2213,選擇權未平倉餘額!$A$4:$I$500,8,FALSE)</f>
        <v>#N/A</v>
      </c>
      <c r="U2213" s="64" t="e">
        <f>VLOOKUP($B2213,選擇權未平倉餘額!$A$4:$I$500,9,FALSE)</f>
        <v>#N/A</v>
      </c>
      <c r="V2213" s="39" t="e">
        <f>VLOOKUP($B2213,臺指選擇權P_C_Ratios!$A$4:$C$500,3,FALSE)</f>
        <v>#N/A</v>
      </c>
      <c r="W2213" s="41" t="e">
        <f>VLOOKUP($B2213,散戶多空比!$A$6:$L$500,12,FALSE)</f>
        <v>#N/A</v>
      </c>
      <c r="X2213" s="40" t="e">
        <f>VLOOKUP($B2213,期貨大額交易人未沖銷部位!$A$4:$O$499,4,FALSE)</f>
        <v>#N/A</v>
      </c>
      <c r="Y2213" s="40" t="e">
        <f>VLOOKUP($B2213,期貨大額交易人未沖銷部位!$A$4:$O$499,7,FALSE)</f>
        <v>#N/A</v>
      </c>
      <c r="Z2213" s="40" t="e">
        <f>VLOOKUP($B2213,期貨大額交易人未沖銷部位!$A$4:$O$499,10,FALSE)</f>
        <v>#N/A</v>
      </c>
      <c r="AA2213" s="40" t="e">
        <f>VLOOKUP($B2213,期貨大額交易人未沖銷部位!$A$4:$O$499,13,FALSE)</f>
        <v>#N/A</v>
      </c>
      <c r="AB2213" s="40" t="e">
        <f>VLOOKUP($B2213,期貨大額交易人未沖銷部位!$A$4:$O$499,14,FALSE)</f>
        <v>#N/A</v>
      </c>
      <c r="AC2213" s="40" t="e">
        <f>VLOOKUP($B2213,期貨大額交易人未沖銷部位!$A$4:$O$499,15,FALSE)</f>
        <v>#N/A</v>
      </c>
      <c r="AD2213" s="33" t="e">
        <f>VLOOKUP($B2213,三大美股走勢!$A$4:$J$495,4,FALSE)</f>
        <v>#N/A</v>
      </c>
      <c r="AE2213" s="33" t="e">
        <f>VLOOKUP($B2213,三大美股走勢!$A$4:$J$495,7,FALSE)</f>
        <v>#N/A</v>
      </c>
      <c r="AF2213" s="33" t="e">
        <f>VLOOKUP($B2213,三大美股走勢!$A$4:$J$495,10,FALSE)</f>
        <v>#N/A</v>
      </c>
    </row>
    <row r="2214" spans="2:32">
      <c r="B2214" s="32">
        <v>44993</v>
      </c>
      <c r="C2214" s="33" t="e">
        <f>VLOOKUP($B2214,大盤與近月台指!$A$4:$I$499,2,FALSE)</f>
        <v>#N/A</v>
      </c>
      <c r="D2214" s="34" t="e">
        <f>VLOOKUP($B2214,大盤與近月台指!$A$4:$I$499,3,FALSE)</f>
        <v>#N/A</v>
      </c>
      <c r="E2214" s="35" t="e">
        <f>VLOOKUP($B2214,大盤與近月台指!$A$4:$I$499,4,FALSE)</f>
        <v>#N/A</v>
      </c>
      <c r="F2214" s="33" t="e">
        <f>VLOOKUP($B2214,大盤與近月台指!$A$4:$I$499,5,FALSE)</f>
        <v>#N/A</v>
      </c>
      <c r="G2214" s="49" t="e">
        <f>VLOOKUP($B2214,三大法人買賣超!$A$4:$I$500,3,FALSE)</f>
        <v>#N/A</v>
      </c>
      <c r="H2214" s="34" t="e">
        <f>VLOOKUP($B2214,三大法人買賣超!$A$4:$I$500,5,FALSE)</f>
        <v>#N/A</v>
      </c>
      <c r="I2214" s="27" t="e">
        <f>VLOOKUP($B2214,三大法人買賣超!$A$4:$I$500,7,FALSE)</f>
        <v>#N/A</v>
      </c>
      <c r="J2214" s="27" t="e">
        <f>VLOOKUP($B2214,三大法人買賣超!$A$4:$I$500,9,FALSE)</f>
        <v>#N/A</v>
      </c>
      <c r="K2214" s="37">
        <f>新台幣匯率美元指數!B2215</f>
        <v>0</v>
      </c>
      <c r="L2214" s="38">
        <f>新台幣匯率美元指數!C2215</f>
        <v>0</v>
      </c>
      <c r="M2214" s="39">
        <f>新台幣匯率美元指數!D2215</f>
        <v>0</v>
      </c>
      <c r="N2214" s="27" t="e">
        <f>VLOOKUP($B2214,外資期貨未平倉口數!$A$4:$M$499,4,FALSE)</f>
        <v>#N/A</v>
      </c>
      <c r="O2214" s="27" t="e">
        <f>VLOOKUP($B2214,外資期貨未平倉口數!$A$4:$M$499,9,FALSE)</f>
        <v>#N/A</v>
      </c>
      <c r="P2214" s="27" t="e">
        <f>VLOOKUP($B2214,外資期貨未平倉口數!$A$4:$M$499,10,FALSE)</f>
        <v>#N/A</v>
      </c>
      <c r="Q2214" s="27" t="e">
        <f>VLOOKUP($B2214,外資期貨未平倉口數!$A$4:$M$499,11,FALSE)</f>
        <v>#N/A</v>
      </c>
      <c r="R2214" s="64" t="e">
        <f>VLOOKUP($B2214,選擇權未平倉餘額!$A$4:$I$500,6,FALSE)</f>
        <v>#N/A</v>
      </c>
      <c r="S2214" s="64" t="e">
        <f>VLOOKUP($B2214,選擇權未平倉餘額!$A$4:$I$500,7,FALSE)</f>
        <v>#N/A</v>
      </c>
      <c r="T2214" s="64" t="e">
        <f>VLOOKUP($B2214,選擇權未平倉餘額!$A$4:$I$500,8,FALSE)</f>
        <v>#N/A</v>
      </c>
      <c r="U2214" s="64" t="e">
        <f>VLOOKUP($B2214,選擇權未平倉餘額!$A$4:$I$500,9,FALSE)</f>
        <v>#N/A</v>
      </c>
      <c r="V2214" s="39" t="e">
        <f>VLOOKUP($B2214,臺指選擇權P_C_Ratios!$A$4:$C$500,3,FALSE)</f>
        <v>#N/A</v>
      </c>
      <c r="W2214" s="41" t="e">
        <f>VLOOKUP($B2214,散戶多空比!$A$6:$L$500,12,FALSE)</f>
        <v>#N/A</v>
      </c>
      <c r="X2214" s="40" t="e">
        <f>VLOOKUP($B2214,期貨大額交易人未沖銷部位!$A$4:$O$499,4,FALSE)</f>
        <v>#N/A</v>
      </c>
      <c r="Y2214" s="40" t="e">
        <f>VLOOKUP($B2214,期貨大額交易人未沖銷部位!$A$4:$O$499,7,FALSE)</f>
        <v>#N/A</v>
      </c>
      <c r="Z2214" s="40" t="e">
        <f>VLOOKUP($B2214,期貨大額交易人未沖銷部位!$A$4:$O$499,10,FALSE)</f>
        <v>#N/A</v>
      </c>
      <c r="AA2214" s="40" t="e">
        <f>VLOOKUP($B2214,期貨大額交易人未沖銷部位!$A$4:$O$499,13,FALSE)</f>
        <v>#N/A</v>
      </c>
      <c r="AB2214" s="40" t="e">
        <f>VLOOKUP($B2214,期貨大額交易人未沖銷部位!$A$4:$O$499,14,FALSE)</f>
        <v>#N/A</v>
      </c>
      <c r="AC2214" s="40" t="e">
        <f>VLOOKUP($B2214,期貨大額交易人未沖銷部位!$A$4:$O$499,15,FALSE)</f>
        <v>#N/A</v>
      </c>
      <c r="AD2214" s="33" t="e">
        <f>VLOOKUP($B2214,三大美股走勢!$A$4:$J$495,4,FALSE)</f>
        <v>#N/A</v>
      </c>
      <c r="AE2214" s="33" t="e">
        <f>VLOOKUP($B2214,三大美股走勢!$A$4:$J$495,7,FALSE)</f>
        <v>#N/A</v>
      </c>
      <c r="AF2214" s="33" t="e">
        <f>VLOOKUP($B2214,三大美股走勢!$A$4:$J$495,10,FALSE)</f>
        <v>#N/A</v>
      </c>
    </row>
    <row r="2215" spans="2:32">
      <c r="B2215" s="32">
        <v>44994</v>
      </c>
      <c r="C2215" s="33" t="e">
        <f>VLOOKUP($B2215,大盤與近月台指!$A$4:$I$499,2,FALSE)</f>
        <v>#N/A</v>
      </c>
      <c r="D2215" s="34" t="e">
        <f>VLOOKUP($B2215,大盤與近月台指!$A$4:$I$499,3,FALSE)</f>
        <v>#N/A</v>
      </c>
      <c r="E2215" s="35" t="e">
        <f>VLOOKUP($B2215,大盤與近月台指!$A$4:$I$499,4,FALSE)</f>
        <v>#N/A</v>
      </c>
      <c r="F2215" s="33" t="e">
        <f>VLOOKUP($B2215,大盤與近月台指!$A$4:$I$499,5,FALSE)</f>
        <v>#N/A</v>
      </c>
      <c r="G2215" s="49" t="e">
        <f>VLOOKUP($B2215,三大法人買賣超!$A$4:$I$500,3,FALSE)</f>
        <v>#N/A</v>
      </c>
      <c r="H2215" s="34" t="e">
        <f>VLOOKUP($B2215,三大法人買賣超!$A$4:$I$500,5,FALSE)</f>
        <v>#N/A</v>
      </c>
      <c r="I2215" s="27" t="e">
        <f>VLOOKUP($B2215,三大法人買賣超!$A$4:$I$500,7,FALSE)</f>
        <v>#N/A</v>
      </c>
      <c r="J2215" s="27" t="e">
        <f>VLOOKUP($B2215,三大法人買賣超!$A$4:$I$500,9,FALSE)</f>
        <v>#N/A</v>
      </c>
      <c r="K2215" s="37">
        <f>新台幣匯率美元指數!B2216</f>
        <v>0</v>
      </c>
      <c r="L2215" s="38">
        <f>新台幣匯率美元指數!C2216</f>
        <v>0</v>
      </c>
      <c r="M2215" s="39">
        <f>新台幣匯率美元指數!D2216</f>
        <v>0</v>
      </c>
      <c r="N2215" s="27" t="e">
        <f>VLOOKUP($B2215,外資期貨未平倉口數!$A$4:$M$499,4,FALSE)</f>
        <v>#N/A</v>
      </c>
      <c r="O2215" s="27" t="e">
        <f>VLOOKUP($B2215,外資期貨未平倉口數!$A$4:$M$499,9,FALSE)</f>
        <v>#N/A</v>
      </c>
      <c r="P2215" s="27" t="e">
        <f>VLOOKUP($B2215,外資期貨未平倉口數!$A$4:$M$499,10,FALSE)</f>
        <v>#N/A</v>
      </c>
      <c r="Q2215" s="27" t="e">
        <f>VLOOKUP($B2215,外資期貨未平倉口數!$A$4:$M$499,11,FALSE)</f>
        <v>#N/A</v>
      </c>
      <c r="R2215" s="64" t="e">
        <f>VLOOKUP($B2215,選擇權未平倉餘額!$A$4:$I$500,6,FALSE)</f>
        <v>#N/A</v>
      </c>
      <c r="S2215" s="64" t="e">
        <f>VLOOKUP($B2215,選擇權未平倉餘額!$A$4:$I$500,7,FALSE)</f>
        <v>#N/A</v>
      </c>
      <c r="T2215" s="64" t="e">
        <f>VLOOKUP($B2215,選擇權未平倉餘額!$A$4:$I$500,8,FALSE)</f>
        <v>#N/A</v>
      </c>
      <c r="U2215" s="64" t="e">
        <f>VLOOKUP($B2215,選擇權未平倉餘額!$A$4:$I$500,9,FALSE)</f>
        <v>#N/A</v>
      </c>
      <c r="V2215" s="39" t="e">
        <f>VLOOKUP($B2215,臺指選擇權P_C_Ratios!$A$4:$C$500,3,FALSE)</f>
        <v>#N/A</v>
      </c>
      <c r="W2215" s="41" t="e">
        <f>VLOOKUP($B2215,散戶多空比!$A$6:$L$500,12,FALSE)</f>
        <v>#N/A</v>
      </c>
      <c r="X2215" s="40" t="e">
        <f>VLOOKUP($B2215,期貨大額交易人未沖銷部位!$A$4:$O$499,4,FALSE)</f>
        <v>#N/A</v>
      </c>
      <c r="Y2215" s="40" t="e">
        <f>VLOOKUP($B2215,期貨大額交易人未沖銷部位!$A$4:$O$499,7,FALSE)</f>
        <v>#N/A</v>
      </c>
      <c r="Z2215" s="40" t="e">
        <f>VLOOKUP($B2215,期貨大額交易人未沖銷部位!$A$4:$O$499,10,FALSE)</f>
        <v>#N/A</v>
      </c>
      <c r="AA2215" s="40" t="e">
        <f>VLOOKUP($B2215,期貨大額交易人未沖銷部位!$A$4:$O$499,13,FALSE)</f>
        <v>#N/A</v>
      </c>
      <c r="AB2215" s="40" t="e">
        <f>VLOOKUP($B2215,期貨大額交易人未沖銷部位!$A$4:$O$499,14,FALSE)</f>
        <v>#N/A</v>
      </c>
      <c r="AC2215" s="40" t="e">
        <f>VLOOKUP($B2215,期貨大額交易人未沖銷部位!$A$4:$O$499,15,FALSE)</f>
        <v>#N/A</v>
      </c>
      <c r="AD2215" s="33" t="e">
        <f>VLOOKUP($B2215,三大美股走勢!$A$4:$J$495,4,FALSE)</f>
        <v>#N/A</v>
      </c>
      <c r="AE2215" s="33" t="e">
        <f>VLOOKUP($B2215,三大美股走勢!$A$4:$J$495,7,FALSE)</f>
        <v>#N/A</v>
      </c>
      <c r="AF2215" s="33" t="e">
        <f>VLOOKUP($B2215,三大美股走勢!$A$4:$J$495,10,FALSE)</f>
        <v>#N/A</v>
      </c>
    </row>
    <row r="2216" spans="2:32">
      <c r="B2216" s="32">
        <v>44995</v>
      </c>
      <c r="C2216" s="33" t="e">
        <f>VLOOKUP($B2216,大盤與近月台指!$A$4:$I$499,2,FALSE)</f>
        <v>#N/A</v>
      </c>
      <c r="D2216" s="34" t="e">
        <f>VLOOKUP($B2216,大盤與近月台指!$A$4:$I$499,3,FALSE)</f>
        <v>#N/A</v>
      </c>
      <c r="E2216" s="35" t="e">
        <f>VLOOKUP($B2216,大盤與近月台指!$A$4:$I$499,4,FALSE)</f>
        <v>#N/A</v>
      </c>
      <c r="F2216" s="33" t="e">
        <f>VLOOKUP($B2216,大盤與近月台指!$A$4:$I$499,5,FALSE)</f>
        <v>#N/A</v>
      </c>
      <c r="G2216" s="49" t="e">
        <f>VLOOKUP($B2216,三大法人買賣超!$A$4:$I$500,3,FALSE)</f>
        <v>#N/A</v>
      </c>
      <c r="H2216" s="34" t="e">
        <f>VLOOKUP($B2216,三大法人買賣超!$A$4:$I$500,5,FALSE)</f>
        <v>#N/A</v>
      </c>
      <c r="I2216" s="27" t="e">
        <f>VLOOKUP($B2216,三大法人買賣超!$A$4:$I$500,7,FALSE)</f>
        <v>#N/A</v>
      </c>
      <c r="J2216" s="27" t="e">
        <f>VLOOKUP($B2216,三大法人買賣超!$A$4:$I$500,9,FALSE)</f>
        <v>#N/A</v>
      </c>
      <c r="K2216" s="37">
        <f>新台幣匯率美元指數!B2217</f>
        <v>0</v>
      </c>
      <c r="L2216" s="38">
        <f>新台幣匯率美元指數!C2217</f>
        <v>0</v>
      </c>
      <c r="M2216" s="39">
        <f>新台幣匯率美元指數!D2217</f>
        <v>0</v>
      </c>
      <c r="N2216" s="27" t="e">
        <f>VLOOKUP($B2216,外資期貨未平倉口數!$A$4:$M$499,4,FALSE)</f>
        <v>#N/A</v>
      </c>
      <c r="O2216" s="27" t="e">
        <f>VLOOKUP($B2216,外資期貨未平倉口數!$A$4:$M$499,9,FALSE)</f>
        <v>#N/A</v>
      </c>
      <c r="P2216" s="27" t="e">
        <f>VLOOKUP($B2216,外資期貨未平倉口數!$A$4:$M$499,10,FALSE)</f>
        <v>#N/A</v>
      </c>
      <c r="Q2216" s="27" t="e">
        <f>VLOOKUP($B2216,外資期貨未平倉口數!$A$4:$M$499,11,FALSE)</f>
        <v>#N/A</v>
      </c>
      <c r="R2216" s="64" t="e">
        <f>VLOOKUP($B2216,選擇權未平倉餘額!$A$4:$I$500,6,FALSE)</f>
        <v>#N/A</v>
      </c>
      <c r="S2216" s="64" t="e">
        <f>VLOOKUP($B2216,選擇權未平倉餘額!$A$4:$I$500,7,FALSE)</f>
        <v>#N/A</v>
      </c>
      <c r="T2216" s="64" t="e">
        <f>VLOOKUP($B2216,選擇權未平倉餘額!$A$4:$I$500,8,FALSE)</f>
        <v>#N/A</v>
      </c>
      <c r="U2216" s="64" t="e">
        <f>VLOOKUP($B2216,選擇權未平倉餘額!$A$4:$I$500,9,FALSE)</f>
        <v>#N/A</v>
      </c>
      <c r="V2216" s="39" t="e">
        <f>VLOOKUP($B2216,臺指選擇權P_C_Ratios!$A$4:$C$500,3,FALSE)</f>
        <v>#N/A</v>
      </c>
      <c r="W2216" s="41" t="e">
        <f>VLOOKUP($B2216,散戶多空比!$A$6:$L$500,12,FALSE)</f>
        <v>#N/A</v>
      </c>
      <c r="X2216" s="40" t="e">
        <f>VLOOKUP($B2216,期貨大額交易人未沖銷部位!$A$4:$O$499,4,FALSE)</f>
        <v>#N/A</v>
      </c>
      <c r="Y2216" s="40" t="e">
        <f>VLOOKUP($B2216,期貨大額交易人未沖銷部位!$A$4:$O$499,7,FALSE)</f>
        <v>#N/A</v>
      </c>
      <c r="Z2216" s="40" t="e">
        <f>VLOOKUP($B2216,期貨大額交易人未沖銷部位!$A$4:$O$499,10,FALSE)</f>
        <v>#N/A</v>
      </c>
      <c r="AA2216" s="40" t="e">
        <f>VLOOKUP($B2216,期貨大額交易人未沖銷部位!$A$4:$O$499,13,FALSE)</f>
        <v>#N/A</v>
      </c>
      <c r="AB2216" s="40" t="e">
        <f>VLOOKUP($B2216,期貨大額交易人未沖銷部位!$A$4:$O$499,14,FALSE)</f>
        <v>#N/A</v>
      </c>
      <c r="AC2216" s="40" t="e">
        <f>VLOOKUP($B2216,期貨大額交易人未沖銷部位!$A$4:$O$499,15,FALSE)</f>
        <v>#N/A</v>
      </c>
      <c r="AD2216" s="33" t="e">
        <f>VLOOKUP($B2216,三大美股走勢!$A$4:$J$495,4,FALSE)</f>
        <v>#N/A</v>
      </c>
      <c r="AE2216" s="33" t="e">
        <f>VLOOKUP($B2216,三大美股走勢!$A$4:$J$495,7,FALSE)</f>
        <v>#N/A</v>
      </c>
      <c r="AF2216" s="33" t="e">
        <f>VLOOKUP($B2216,三大美股走勢!$A$4:$J$495,10,FALSE)</f>
        <v>#N/A</v>
      </c>
    </row>
    <row r="2217" spans="2:32">
      <c r="B2217" s="32">
        <v>44996</v>
      </c>
      <c r="C2217" s="33" t="e">
        <f>VLOOKUP($B2217,大盤與近月台指!$A$4:$I$499,2,FALSE)</f>
        <v>#N/A</v>
      </c>
      <c r="D2217" s="34" t="e">
        <f>VLOOKUP($B2217,大盤與近月台指!$A$4:$I$499,3,FALSE)</f>
        <v>#N/A</v>
      </c>
      <c r="E2217" s="35" t="e">
        <f>VLOOKUP($B2217,大盤與近月台指!$A$4:$I$499,4,FALSE)</f>
        <v>#N/A</v>
      </c>
      <c r="F2217" s="33" t="e">
        <f>VLOOKUP($B2217,大盤與近月台指!$A$4:$I$499,5,FALSE)</f>
        <v>#N/A</v>
      </c>
      <c r="G2217" s="49" t="e">
        <f>VLOOKUP($B2217,三大法人買賣超!$A$4:$I$500,3,FALSE)</f>
        <v>#N/A</v>
      </c>
      <c r="H2217" s="34" t="e">
        <f>VLOOKUP($B2217,三大法人買賣超!$A$4:$I$500,5,FALSE)</f>
        <v>#N/A</v>
      </c>
      <c r="I2217" s="27" t="e">
        <f>VLOOKUP($B2217,三大法人買賣超!$A$4:$I$500,7,FALSE)</f>
        <v>#N/A</v>
      </c>
      <c r="J2217" s="27" t="e">
        <f>VLOOKUP($B2217,三大法人買賣超!$A$4:$I$500,9,FALSE)</f>
        <v>#N/A</v>
      </c>
      <c r="K2217" s="37">
        <f>新台幣匯率美元指數!B2218</f>
        <v>0</v>
      </c>
      <c r="L2217" s="38">
        <f>新台幣匯率美元指數!C2218</f>
        <v>0</v>
      </c>
      <c r="M2217" s="39">
        <f>新台幣匯率美元指數!D2218</f>
        <v>0</v>
      </c>
      <c r="N2217" s="27" t="e">
        <f>VLOOKUP($B2217,外資期貨未平倉口數!$A$4:$M$499,4,FALSE)</f>
        <v>#N/A</v>
      </c>
      <c r="O2217" s="27" t="e">
        <f>VLOOKUP($B2217,外資期貨未平倉口數!$A$4:$M$499,9,FALSE)</f>
        <v>#N/A</v>
      </c>
      <c r="P2217" s="27" t="e">
        <f>VLOOKUP($B2217,外資期貨未平倉口數!$A$4:$M$499,10,FALSE)</f>
        <v>#N/A</v>
      </c>
      <c r="Q2217" s="27" t="e">
        <f>VLOOKUP($B2217,外資期貨未平倉口數!$A$4:$M$499,11,FALSE)</f>
        <v>#N/A</v>
      </c>
      <c r="R2217" s="64" t="e">
        <f>VLOOKUP($B2217,選擇權未平倉餘額!$A$4:$I$500,6,FALSE)</f>
        <v>#N/A</v>
      </c>
      <c r="S2217" s="64" t="e">
        <f>VLOOKUP($B2217,選擇權未平倉餘額!$A$4:$I$500,7,FALSE)</f>
        <v>#N/A</v>
      </c>
      <c r="T2217" s="64" t="e">
        <f>VLOOKUP($B2217,選擇權未平倉餘額!$A$4:$I$500,8,FALSE)</f>
        <v>#N/A</v>
      </c>
      <c r="U2217" s="64" t="e">
        <f>VLOOKUP($B2217,選擇權未平倉餘額!$A$4:$I$500,9,FALSE)</f>
        <v>#N/A</v>
      </c>
      <c r="V2217" s="39" t="e">
        <f>VLOOKUP($B2217,臺指選擇權P_C_Ratios!$A$4:$C$500,3,FALSE)</f>
        <v>#N/A</v>
      </c>
      <c r="W2217" s="41" t="e">
        <f>VLOOKUP($B2217,散戶多空比!$A$6:$L$500,12,FALSE)</f>
        <v>#N/A</v>
      </c>
      <c r="X2217" s="40" t="e">
        <f>VLOOKUP($B2217,期貨大額交易人未沖銷部位!$A$4:$O$499,4,FALSE)</f>
        <v>#N/A</v>
      </c>
      <c r="Y2217" s="40" t="e">
        <f>VLOOKUP($B2217,期貨大額交易人未沖銷部位!$A$4:$O$499,7,FALSE)</f>
        <v>#N/A</v>
      </c>
      <c r="Z2217" s="40" t="e">
        <f>VLOOKUP($B2217,期貨大額交易人未沖銷部位!$A$4:$O$499,10,FALSE)</f>
        <v>#N/A</v>
      </c>
      <c r="AA2217" s="40" t="e">
        <f>VLOOKUP($B2217,期貨大額交易人未沖銷部位!$A$4:$O$499,13,FALSE)</f>
        <v>#N/A</v>
      </c>
      <c r="AB2217" s="40" t="e">
        <f>VLOOKUP($B2217,期貨大額交易人未沖銷部位!$A$4:$O$499,14,FALSE)</f>
        <v>#N/A</v>
      </c>
      <c r="AC2217" s="40" t="e">
        <f>VLOOKUP($B2217,期貨大額交易人未沖銷部位!$A$4:$O$499,15,FALSE)</f>
        <v>#N/A</v>
      </c>
      <c r="AD2217" s="33" t="e">
        <f>VLOOKUP($B2217,三大美股走勢!$A$4:$J$495,4,FALSE)</f>
        <v>#N/A</v>
      </c>
      <c r="AE2217" s="33" t="e">
        <f>VLOOKUP($B2217,三大美股走勢!$A$4:$J$495,7,FALSE)</f>
        <v>#N/A</v>
      </c>
      <c r="AF2217" s="33" t="e">
        <f>VLOOKUP($B2217,三大美股走勢!$A$4:$J$495,10,FALSE)</f>
        <v>#N/A</v>
      </c>
    </row>
    <row r="2218" spans="2:32">
      <c r="B2218" s="32">
        <v>44997</v>
      </c>
      <c r="C2218" s="33" t="e">
        <f>VLOOKUP($B2218,大盤與近月台指!$A$4:$I$499,2,FALSE)</f>
        <v>#N/A</v>
      </c>
      <c r="D2218" s="34" t="e">
        <f>VLOOKUP($B2218,大盤與近月台指!$A$4:$I$499,3,FALSE)</f>
        <v>#N/A</v>
      </c>
      <c r="E2218" s="35" t="e">
        <f>VLOOKUP($B2218,大盤與近月台指!$A$4:$I$499,4,FALSE)</f>
        <v>#N/A</v>
      </c>
      <c r="F2218" s="33" t="e">
        <f>VLOOKUP($B2218,大盤與近月台指!$A$4:$I$499,5,FALSE)</f>
        <v>#N/A</v>
      </c>
      <c r="G2218" s="49" t="e">
        <f>VLOOKUP($B2218,三大法人買賣超!$A$4:$I$500,3,FALSE)</f>
        <v>#N/A</v>
      </c>
      <c r="H2218" s="34" t="e">
        <f>VLOOKUP($B2218,三大法人買賣超!$A$4:$I$500,5,FALSE)</f>
        <v>#N/A</v>
      </c>
      <c r="I2218" s="27" t="e">
        <f>VLOOKUP($B2218,三大法人買賣超!$A$4:$I$500,7,FALSE)</f>
        <v>#N/A</v>
      </c>
      <c r="J2218" s="27" t="e">
        <f>VLOOKUP($B2218,三大法人買賣超!$A$4:$I$500,9,FALSE)</f>
        <v>#N/A</v>
      </c>
      <c r="K2218" s="37">
        <f>新台幣匯率美元指數!B2219</f>
        <v>0</v>
      </c>
      <c r="L2218" s="38">
        <f>新台幣匯率美元指數!C2219</f>
        <v>0</v>
      </c>
      <c r="M2218" s="39">
        <f>新台幣匯率美元指數!D2219</f>
        <v>0</v>
      </c>
      <c r="N2218" s="27" t="e">
        <f>VLOOKUP($B2218,外資期貨未平倉口數!$A$4:$M$499,4,FALSE)</f>
        <v>#N/A</v>
      </c>
      <c r="O2218" s="27" t="e">
        <f>VLOOKUP($B2218,外資期貨未平倉口數!$A$4:$M$499,9,FALSE)</f>
        <v>#N/A</v>
      </c>
      <c r="P2218" s="27" t="e">
        <f>VLOOKUP($B2218,外資期貨未平倉口數!$A$4:$M$499,10,FALSE)</f>
        <v>#N/A</v>
      </c>
      <c r="Q2218" s="27" t="e">
        <f>VLOOKUP($B2218,外資期貨未平倉口數!$A$4:$M$499,11,FALSE)</f>
        <v>#N/A</v>
      </c>
      <c r="R2218" s="64" t="e">
        <f>VLOOKUP($B2218,選擇權未平倉餘額!$A$4:$I$500,6,FALSE)</f>
        <v>#N/A</v>
      </c>
      <c r="S2218" s="64" t="e">
        <f>VLOOKUP($B2218,選擇權未平倉餘額!$A$4:$I$500,7,FALSE)</f>
        <v>#N/A</v>
      </c>
      <c r="T2218" s="64" t="e">
        <f>VLOOKUP($B2218,選擇權未平倉餘額!$A$4:$I$500,8,FALSE)</f>
        <v>#N/A</v>
      </c>
      <c r="U2218" s="64" t="e">
        <f>VLOOKUP($B2218,選擇權未平倉餘額!$A$4:$I$500,9,FALSE)</f>
        <v>#N/A</v>
      </c>
      <c r="V2218" s="39" t="e">
        <f>VLOOKUP($B2218,臺指選擇權P_C_Ratios!$A$4:$C$500,3,FALSE)</f>
        <v>#N/A</v>
      </c>
      <c r="W2218" s="41" t="e">
        <f>VLOOKUP($B2218,散戶多空比!$A$6:$L$500,12,FALSE)</f>
        <v>#N/A</v>
      </c>
      <c r="X2218" s="40" t="e">
        <f>VLOOKUP($B2218,期貨大額交易人未沖銷部位!$A$4:$O$499,4,FALSE)</f>
        <v>#N/A</v>
      </c>
      <c r="Y2218" s="40" t="e">
        <f>VLOOKUP($B2218,期貨大額交易人未沖銷部位!$A$4:$O$499,7,FALSE)</f>
        <v>#N/A</v>
      </c>
      <c r="Z2218" s="40" t="e">
        <f>VLOOKUP($B2218,期貨大額交易人未沖銷部位!$A$4:$O$499,10,FALSE)</f>
        <v>#N/A</v>
      </c>
      <c r="AA2218" s="40" t="e">
        <f>VLOOKUP($B2218,期貨大額交易人未沖銷部位!$A$4:$O$499,13,FALSE)</f>
        <v>#N/A</v>
      </c>
      <c r="AB2218" s="40" t="e">
        <f>VLOOKUP($B2218,期貨大額交易人未沖銷部位!$A$4:$O$499,14,FALSE)</f>
        <v>#N/A</v>
      </c>
      <c r="AC2218" s="40" t="e">
        <f>VLOOKUP($B2218,期貨大額交易人未沖銷部位!$A$4:$O$499,15,FALSE)</f>
        <v>#N/A</v>
      </c>
      <c r="AD2218" s="33" t="e">
        <f>VLOOKUP($B2218,三大美股走勢!$A$4:$J$495,4,FALSE)</f>
        <v>#N/A</v>
      </c>
      <c r="AE2218" s="33" t="e">
        <f>VLOOKUP($B2218,三大美股走勢!$A$4:$J$495,7,FALSE)</f>
        <v>#N/A</v>
      </c>
      <c r="AF2218" s="33" t="e">
        <f>VLOOKUP($B2218,三大美股走勢!$A$4:$J$495,10,FALSE)</f>
        <v>#N/A</v>
      </c>
    </row>
    <row r="2219" spans="2:32">
      <c r="B2219" s="32">
        <v>44998</v>
      </c>
      <c r="C2219" s="33" t="e">
        <f>VLOOKUP($B2219,大盤與近月台指!$A$4:$I$499,2,FALSE)</f>
        <v>#N/A</v>
      </c>
      <c r="D2219" s="34" t="e">
        <f>VLOOKUP($B2219,大盤與近月台指!$A$4:$I$499,3,FALSE)</f>
        <v>#N/A</v>
      </c>
      <c r="E2219" s="35" t="e">
        <f>VLOOKUP($B2219,大盤與近月台指!$A$4:$I$499,4,FALSE)</f>
        <v>#N/A</v>
      </c>
      <c r="F2219" s="33" t="e">
        <f>VLOOKUP($B2219,大盤與近月台指!$A$4:$I$499,5,FALSE)</f>
        <v>#N/A</v>
      </c>
      <c r="G2219" s="49" t="e">
        <f>VLOOKUP($B2219,三大法人買賣超!$A$4:$I$500,3,FALSE)</f>
        <v>#N/A</v>
      </c>
      <c r="H2219" s="34" t="e">
        <f>VLOOKUP($B2219,三大法人買賣超!$A$4:$I$500,5,FALSE)</f>
        <v>#N/A</v>
      </c>
      <c r="I2219" s="27" t="e">
        <f>VLOOKUP($B2219,三大法人買賣超!$A$4:$I$500,7,FALSE)</f>
        <v>#N/A</v>
      </c>
      <c r="J2219" s="27" t="e">
        <f>VLOOKUP($B2219,三大法人買賣超!$A$4:$I$500,9,FALSE)</f>
        <v>#N/A</v>
      </c>
      <c r="K2219" s="37">
        <f>新台幣匯率美元指數!B2220</f>
        <v>0</v>
      </c>
      <c r="L2219" s="38">
        <f>新台幣匯率美元指數!C2220</f>
        <v>0</v>
      </c>
      <c r="M2219" s="39">
        <f>新台幣匯率美元指數!D2220</f>
        <v>0</v>
      </c>
      <c r="N2219" s="27" t="e">
        <f>VLOOKUP($B2219,外資期貨未平倉口數!$A$4:$M$499,4,FALSE)</f>
        <v>#N/A</v>
      </c>
      <c r="O2219" s="27" t="e">
        <f>VLOOKUP($B2219,外資期貨未平倉口數!$A$4:$M$499,9,FALSE)</f>
        <v>#N/A</v>
      </c>
      <c r="P2219" s="27" t="e">
        <f>VLOOKUP($B2219,外資期貨未平倉口數!$A$4:$M$499,10,FALSE)</f>
        <v>#N/A</v>
      </c>
      <c r="Q2219" s="27" t="e">
        <f>VLOOKUP($B2219,外資期貨未平倉口數!$A$4:$M$499,11,FALSE)</f>
        <v>#N/A</v>
      </c>
      <c r="R2219" s="64" t="e">
        <f>VLOOKUP($B2219,選擇權未平倉餘額!$A$4:$I$500,6,FALSE)</f>
        <v>#N/A</v>
      </c>
      <c r="S2219" s="64" t="e">
        <f>VLOOKUP($B2219,選擇權未平倉餘額!$A$4:$I$500,7,FALSE)</f>
        <v>#N/A</v>
      </c>
      <c r="T2219" s="64" t="e">
        <f>VLOOKUP($B2219,選擇權未平倉餘額!$A$4:$I$500,8,FALSE)</f>
        <v>#N/A</v>
      </c>
      <c r="U2219" s="64" t="e">
        <f>VLOOKUP($B2219,選擇權未平倉餘額!$A$4:$I$500,9,FALSE)</f>
        <v>#N/A</v>
      </c>
      <c r="V2219" s="39" t="e">
        <f>VLOOKUP($B2219,臺指選擇權P_C_Ratios!$A$4:$C$500,3,FALSE)</f>
        <v>#N/A</v>
      </c>
      <c r="W2219" s="41" t="e">
        <f>VLOOKUP($B2219,散戶多空比!$A$6:$L$500,12,FALSE)</f>
        <v>#N/A</v>
      </c>
      <c r="X2219" s="40" t="e">
        <f>VLOOKUP($B2219,期貨大額交易人未沖銷部位!$A$4:$O$499,4,FALSE)</f>
        <v>#N/A</v>
      </c>
      <c r="Y2219" s="40" t="e">
        <f>VLOOKUP($B2219,期貨大額交易人未沖銷部位!$A$4:$O$499,7,FALSE)</f>
        <v>#N/A</v>
      </c>
      <c r="Z2219" s="40" t="e">
        <f>VLOOKUP($B2219,期貨大額交易人未沖銷部位!$A$4:$O$499,10,FALSE)</f>
        <v>#N/A</v>
      </c>
      <c r="AA2219" s="40" t="e">
        <f>VLOOKUP($B2219,期貨大額交易人未沖銷部位!$A$4:$O$499,13,FALSE)</f>
        <v>#N/A</v>
      </c>
      <c r="AB2219" s="40" t="e">
        <f>VLOOKUP($B2219,期貨大額交易人未沖銷部位!$A$4:$O$499,14,FALSE)</f>
        <v>#N/A</v>
      </c>
      <c r="AC2219" s="40" t="e">
        <f>VLOOKUP($B2219,期貨大額交易人未沖銷部位!$A$4:$O$499,15,FALSE)</f>
        <v>#N/A</v>
      </c>
      <c r="AD2219" s="33" t="e">
        <f>VLOOKUP($B2219,三大美股走勢!$A$4:$J$495,4,FALSE)</f>
        <v>#N/A</v>
      </c>
      <c r="AE2219" s="33" t="e">
        <f>VLOOKUP($B2219,三大美股走勢!$A$4:$J$495,7,FALSE)</f>
        <v>#N/A</v>
      </c>
      <c r="AF2219" s="33" t="e">
        <f>VLOOKUP($B2219,三大美股走勢!$A$4:$J$495,10,FALSE)</f>
        <v>#N/A</v>
      </c>
    </row>
    <row r="2220" spans="2:32">
      <c r="B2220" s="32">
        <v>44999</v>
      </c>
      <c r="C2220" s="33" t="e">
        <f>VLOOKUP($B2220,大盤與近月台指!$A$4:$I$499,2,FALSE)</f>
        <v>#N/A</v>
      </c>
      <c r="D2220" s="34" t="e">
        <f>VLOOKUP($B2220,大盤與近月台指!$A$4:$I$499,3,FALSE)</f>
        <v>#N/A</v>
      </c>
      <c r="E2220" s="35" t="e">
        <f>VLOOKUP($B2220,大盤與近月台指!$A$4:$I$499,4,FALSE)</f>
        <v>#N/A</v>
      </c>
      <c r="F2220" s="33" t="e">
        <f>VLOOKUP($B2220,大盤與近月台指!$A$4:$I$499,5,FALSE)</f>
        <v>#N/A</v>
      </c>
      <c r="G2220" s="49" t="e">
        <f>VLOOKUP($B2220,三大法人買賣超!$A$4:$I$500,3,FALSE)</f>
        <v>#N/A</v>
      </c>
      <c r="H2220" s="34" t="e">
        <f>VLOOKUP($B2220,三大法人買賣超!$A$4:$I$500,5,FALSE)</f>
        <v>#N/A</v>
      </c>
      <c r="I2220" s="27" t="e">
        <f>VLOOKUP($B2220,三大法人買賣超!$A$4:$I$500,7,FALSE)</f>
        <v>#N/A</v>
      </c>
      <c r="J2220" s="27" t="e">
        <f>VLOOKUP($B2220,三大法人買賣超!$A$4:$I$500,9,FALSE)</f>
        <v>#N/A</v>
      </c>
      <c r="K2220" s="37">
        <f>新台幣匯率美元指數!B2221</f>
        <v>0</v>
      </c>
      <c r="L2220" s="38">
        <f>新台幣匯率美元指數!C2221</f>
        <v>0</v>
      </c>
      <c r="M2220" s="39">
        <f>新台幣匯率美元指數!D2221</f>
        <v>0</v>
      </c>
      <c r="N2220" s="27" t="e">
        <f>VLOOKUP($B2220,外資期貨未平倉口數!$A$4:$M$499,4,FALSE)</f>
        <v>#N/A</v>
      </c>
      <c r="O2220" s="27" t="e">
        <f>VLOOKUP($B2220,外資期貨未平倉口數!$A$4:$M$499,9,FALSE)</f>
        <v>#N/A</v>
      </c>
      <c r="P2220" s="27" t="e">
        <f>VLOOKUP($B2220,外資期貨未平倉口數!$A$4:$M$499,10,FALSE)</f>
        <v>#N/A</v>
      </c>
      <c r="Q2220" s="27" t="e">
        <f>VLOOKUP($B2220,外資期貨未平倉口數!$A$4:$M$499,11,FALSE)</f>
        <v>#N/A</v>
      </c>
      <c r="R2220" s="64" t="e">
        <f>VLOOKUP($B2220,選擇權未平倉餘額!$A$4:$I$500,6,FALSE)</f>
        <v>#N/A</v>
      </c>
      <c r="S2220" s="64" t="e">
        <f>VLOOKUP($B2220,選擇權未平倉餘額!$A$4:$I$500,7,FALSE)</f>
        <v>#N/A</v>
      </c>
      <c r="T2220" s="64" t="e">
        <f>VLOOKUP($B2220,選擇權未平倉餘額!$A$4:$I$500,8,FALSE)</f>
        <v>#N/A</v>
      </c>
      <c r="U2220" s="64" t="e">
        <f>VLOOKUP($B2220,選擇權未平倉餘額!$A$4:$I$500,9,FALSE)</f>
        <v>#N/A</v>
      </c>
      <c r="V2220" s="39" t="e">
        <f>VLOOKUP($B2220,臺指選擇權P_C_Ratios!$A$4:$C$500,3,FALSE)</f>
        <v>#N/A</v>
      </c>
      <c r="W2220" s="41" t="e">
        <f>VLOOKUP($B2220,散戶多空比!$A$6:$L$500,12,FALSE)</f>
        <v>#N/A</v>
      </c>
      <c r="X2220" s="40" t="e">
        <f>VLOOKUP($B2220,期貨大額交易人未沖銷部位!$A$4:$O$499,4,FALSE)</f>
        <v>#N/A</v>
      </c>
      <c r="Y2220" s="40" t="e">
        <f>VLOOKUP($B2220,期貨大額交易人未沖銷部位!$A$4:$O$499,7,FALSE)</f>
        <v>#N/A</v>
      </c>
      <c r="Z2220" s="40" t="e">
        <f>VLOOKUP($B2220,期貨大額交易人未沖銷部位!$A$4:$O$499,10,FALSE)</f>
        <v>#N/A</v>
      </c>
      <c r="AA2220" s="40" t="e">
        <f>VLOOKUP($B2220,期貨大額交易人未沖銷部位!$A$4:$O$499,13,FALSE)</f>
        <v>#N/A</v>
      </c>
      <c r="AB2220" s="40" t="e">
        <f>VLOOKUP($B2220,期貨大額交易人未沖銷部位!$A$4:$O$499,14,FALSE)</f>
        <v>#N/A</v>
      </c>
      <c r="AC2220" s="40" t="e">
        <f>VLOOKUP($B2220,期貨大額交易人未沖銷部位!$A$4:$O$499,15,FALSE)</f>
        <v>#N/A</v>
      </c>
      <c r="AD2220" s="33" t="e">
        <f>VLOOKUP($B2220,三大美股走勢!$A$4:$J$495,4,FALSE)</f>
        <v>#N/A</v>
      </c>
      <c r="AE2220" s="33" t="e">
        <f>VLOOKUP($B2220,三大美股走勢!$A$4:$J$495,7,FALSE)</f>
        <v>#N/A</v>
      </c>
      <c r="AF2220" s="33" t="e">
        <f>VLOOKUP($B2220,三大美股走勢!$A$4:$J$495,10,FALSE)</f>
        <v>#N/A</v>
      </c>
    </row>
    <row r="2221" spans="2:32">
      <c r="B2221" s="32">
        <v>45000</v>
      </c>
      <c r="C2221" s="33" t="e">
        <f>VLOOKUP($B2221,大盤與近月台指!$A$4:$I$499,2,FALSE)</f>
        <v>#N/A</v>
      </c>
      <c r="D2221" s="34" t="e">
        <f>VLOOKUP($B2221,大盤與近月台指!$A$4:$I$499,3,FALSE)</f>
        <v>#N/A</v>
      </c>
      <c r="E2221" s="35" t="e">
        <f>VLOOKUP($B2221,大盤與近月台指!$A$4:$I$499,4,FALSE)</f>
        <v>#N/A</v>
      </c>
      <c r="F2221" s="33" t="e">
        <f>VLOOKUP($B2221,大盤與近月台指!$A$4:$I$499,5,FALSE)</f>
        <v>#N/A</v>
      </c>
      <c r="G2221" s="49" t="e">
        <f>VLOOKUP($B2221,三大法人買賣超!$A$4:$I$500,3,FALSE)</f>
        <v>#N/A</v>
      </c>
      <c r="H2221" s="34" t="e">
        <f>VLOOKUP($B2221,三大法人買賣超!$A$4:$I$500,5,FALSE)</f>
        <v>#N/A</v>
      </c>
      <c r="I2221" s="27" t="e">
        <f>VLOOKUP($B2221,三大法人買賣超!$A$4:$I$500,7,FALSE)</f>
        <v>#N/A</v>
      </c>
      <c r="J2221" s="27" t="e">
        <f>VLOOKUP($B2221,三大法人買賣超!$A$4:$I$500,9,FALSE)</f>
        <v>#N/A</v>
      </c>
      <c r="K2221" s="37">
        <f>新台幣匯率美元指數!B2222</f>
        <v>0</v>
      </c>
      <c r="L2221" s="38">
        <f>新台幣匯率美元指數!C2222</f>
        <v>0</v>
      </c>
      <c r="M2221" s="39">
        <f>新台幣匯率美元指數!D2222</f>
        <v>0</v>
      </c>
      <c r="N2221" s="27" t="e">
        <f>VLOOKUP($B2221,外資期貨未平倉口數!$A$4:$M$499,4,FALSE)</f>
        <v>#N/A</v>
      </c>
      <c r="O2221" s="27" t="e">
        <f>VLOOKUP($B2221,外資期貨未平倉口數!$A$4:$M$499,9,FALSE)</f>
        <v>#N/A</v>
      </c>
      <c r="P2221" s="27" t="e">
        <f>VLOOKUP($B2221,外資期貨未平倉口數!$A$4:$M$499,10,FALSE)</f>
        <v>#N/A</v>
      </c>
      <c r="Q2221" s="27" t="e">
        <f>VLOOKUP($B2221,外資期貨未平倉口數!$A$4:$M$499,11,FALSE)</f>
        <v>#N/A</v>
      </c>
      <c r="R2221" s="64" t="e">
        <f>VLOOKUP($B2221,選擇權未平倉餘額!$A$4:$I$500,6,FALSE)</f>
        <v>#N/A</v>
      </c>
      <c r="S2221" s="64" t="e">
        <f>VLOOKUP($B2221,選擇權未平倉餘額!$A$4:$I$500,7,FALSE)</f>
        <v>#N/A</v>
      </c>
      <c r="T2221" s="64" t="e">
        <f>VLOOKUP($B2221,選擇權未平倉餘額!$A$4:$I$500,8,FALSE)</f>
        <v>#N/A</v>
      </c>
      <c r="U2221" s="64" t="e">
        <f>VLOOKUP($B2221,選擇權未平倉餘額!$A$4:$I$500,9,FALSE)</f>
        <v>#N/A</v>
      </c>
      <c r="V2221" s="39" t="e">
        <f>VLOOKUP($B2221,臺指選擇權P_C_Ratios!$A$4:$C$500,3,FALSE)</f>
        <v>#N/A</v>
      </c>
      <c r="W2221" s="41" t="e">
        <f>VLOOKUP($B2221,散戶多空比!$A$6:$L$500,12,FALSE)</f>
        <v>#N/A</v>
      </c>
      <c r="X2221" s="40" t="e">
        <f>VLOOKUP($B2221,期貨大額交易人未沖銷部位!$A$4:$O$499,4,FALSE)</f>
        <v>#N/A</v>
      </c>
      <c r="Y2221" s="40" t="e">
        <f>VLOOKUP($B2221,期貨大額交易人未沖銷部位!$A$4:$O$499,7,FALSE)</f>
        <v>#N/A</v>
      </c>
      <c r="Z2221" s="40" t="e">
        <f>VLOOKUP($B2221,期貨大額交易人未沖銷部位!$A$4:$O$499,10,FALSE)</f>
        <v>#N/A</v>
      </c>
      <c r="AA2221" s="40" t="e">
        <f>VLOOKUP($B2221,期貨大額交易人未沖銷部位!$A$4:$O$499,13,FALSE)</f>
        <v>#N/A</v>
      </c>
      <c r="AB2221" s="40" t="e">
        <f>VLOOKUP($B2221,期貨大額交易人未沖銷部位!$A$4:$O$499,14,FALSE)</f>
        <v>#N/A</v>
      </c>
      <c r="AC2221" s="40" t="e">
        <f>VLOOKUP($B2221,期貨大額交易人未沖銷部位!$A$4:$O$499,15,FALSE)</f>
        <v>#N/A</v>
      </c>
      <c r="AD2221" s="33" t="e">
        <f>VLOOKUP($B2221,三大美股走勢!$A$4:$J$495,4,FALSE)</f>
        <v>#N/A</v>
      </c>
      <c r="AE2221" s="33" t="e">
        <f>VLOOKUP($B2221,三大美股走勢!$A$4:$J$495,7,FALSE)</f>
        <v>#N/A</v>
      </c>
      <c r="AF2221" s="33" t="e">
        <f>VLOOKUP($B2221,三大美股走勢!$A$4:$J$495,10,FALSE)</f>
        <v>#N/A</v>
      </c>
    </row>
    <row r="2222" spans="2:32">
      <c r="B2222" s="32">
        <v>45001</v>
      </c>
      <c r="C2222" s="33" t="e">
        <f>VLOOKUP($B2222,大盤與近月台指!$A$4:$I$499,2,FALSE)</f>
        <v>#N/A</v>
      </c>
      <c r="D2222" s="34" t="e">
        <f>VLOOKUP($B2222,大盤與近月台指!$A$4:$I$499,3,FALSE)</f>
        <v>#N/A</v>
      </c>
      <c r="E2222" s="35" t="e">
        <f>VLOOKUP($B2222,大盤與近月台指!$A$4:$I$499,4,FALSE)</f>
        <v>#N/A</v>
      </c>
      <c r="F2222" s="33" t="e">
        <f>VLOOKUP($B2222,大盤與近月台指!$A$4:$I$499,5,FALSE)</f>
        <v>#N/A</v>
      </c>
      <c r="G2222" s="49" t="e">
        <f>VLOOKUP($B2222,三大法人買賣超!$A$4:$I$500,3,FALSE)</f>
        <v>#N/A</v>
      </c>
      <c r="H2222" s="34" t="e">
        <f>VLOOKUP($B2222,三大法人買賣超!$A$4:$I$500,5,FALSE)</f>
        <v>#N/A</v>
      </c>
      <c r="I2222" s="27" t="e">
        <f>VLOOKUP($B2222,三大法人買賣超!$A$4:$I$500,7,FALSE)</f>
        <v>#N/A</v>
      </c>
      <c r="J2222" s="27" t="e">
        <f>VLOOKUP($B2222,三大法人買賣超!$A$4:$I$500,9,FALSE)</f>
        <v>#N/A</v>
      </c>
      <c r="K2222" s="37">
        <f>新台幣匯率美元指數!B2223</f>
        <v>0</v>
      </c>
      <c r="L2222" s="38">
        <f>新台幣匯率美元指數!C2223</f>
        <v>0</v>
      </c>
      <c r="M2222" s="39">
        <f>新台幣匯率美元指數!D2223</f>
        <v>0</v>
      </c>
      <c r="N2222" s="27" t="e">
        <f>VLOOKUP($B2222,外資期貨未平倉口數!$A$4:$M$499,4,FALSE)</f>
        <v>#N/A</v>
      </c>
      <c r="O2222" s="27" t="e">
        <f>VLOOKUP($B2222,外資期貨未平倉口數!$A$4:$M$499,9,FALSE)</f>
        <v>#N/A</v>
      </c>
      <c r="P2222" s="27" t="e">
        <f>VLOOKUP($B2222,外資期貨未平倉口數!$A$4:$M$499,10,FALSE)</f>
        <v>#N/A</v>
      </c>
      <c r="Q2222" s="27" t="e">
        <f>VLOOKUP($B2222,外資期貨未平倉口數!$A$4:$M$499,11,FALSE)</f>
        <v>#N/A</v>
      </c>
      <c r="R2222" s="64" t="e">
        <f>VLOOKUP($B2222,選擇權未平倉餘額!$A$4:$I$500,6,FALSE)</f>
        <v>#N/A</v>
      </c>
      <c r="S2222" s="64" t="e">
        <f>VLOOKUP($B2222,選擇權未平倉餘額!$A$4:$I$500,7,FALSE)</f>
        <v>#N/A</v>
      </c>
      <c r="T2222" s="64" t="e">
        <f>VLOOKUP($B2222,選擇權未平倉餘額!$A$4:$I$500,8,FALSE)</f>
        <v>#N/A</v>
      </c>
      <c r="U2222" s="64" t="e">
        <f>VLOOKUP($B2222,選擇權未平倉餘額!$A$4:$I$500,9,FALSE)</f>
        <v>#N/A</v>
      </c>
      <c r="V2222" s="39" t="e">
        <f>VLOOKUP($B2222,臺指選擇權P_C_Ratios!$A$4:$C$500,3,FALSE)</f>
        <v>#N/A</v>
      </c>
      <c r="W2222" s="41" t="e">
        <f>VLOOKUP($B2222,散戶多空比!$A$6:$L$500,12,FALSE)</f>
        <v>#N/A</v>
      </c>
      <c r="X2222" s="40" t="e">
        <f>VLOOKUP($B2222,期貨大額交易人未沖銷部位!$A$4:$O$499,4,FALSE)</f>
        <v>#N/A</v>
      </c>
      <c r="Y2222" s="40" t="e">
        <f>VLOOKUP($B2222,期貨大額交易人未沖銷部位!$A$4:$O$499,7,FALSE)</f>
        <v>#N/A</v>
      </c>
      <c r="Z2222" s="40" t="e">
        <f>VLOOKUP($B2222,期貨大額交易人未沖銷部位!$A$4:$O$499,10,FALSE)</f>
        <v>#N/A</v>
      </c>
      <c r="AA2222" s="40" t="e">
        <f>VLOOKUP($B2222,期貨大額交易人未沖銷部位!$A$4:$O$499,13,FALSE)</f>
        <v>#N/A</v>
      </c>
      <c r="AB2222" s="40" t="e">
        <f>VLOOKUP($B2222,期貨大額交易人未沖銷部位!$A$4:$O$499,14,FALSE)</f>
        <v>#N/A</v>
      </c>
      <c r="AC2222" s="40" t="e">
        <f>VLOOKUP($B2222,期貨大額交易人未沖銷部位!$A$4:$O$499,15,FALSE)</f>
        <v>#N/A</v>
      </c>
      <c r="AD2222" s="33" t="e">
        <f>VLOOKUP($B2222,三大美股走勢!$A$4:$J$495,4,FALSE)</f>
        <v>#N/A</v>
      </c>
      <c r="AE2222" s="33" t="e">
        <f>VLOOKUP($B2222,三大美股走勢!$A$4:$J$495,7,FALSE)</f>
        <v>#N/A</v>
      </c>
      <c r="AF2222" s="33" t="e">
        <f>VLOOKUP($B2222,三大美股走勢!$A$4:$J$495,10,FALSE)</f>
        <v>#N/A</v>
      </c>
    </row>
    <row r="2223" spans="2:32">
      <c r="B2223" s="32">
        <v>45002</v>
      </c>
      <c r="C2223" s="33" t="e">
        <f>VLOOKUP($B2223,大盤與近月台指!$A$4:$I$499,2,FALSE)</f>
        <v>#N/A</v>
      </c>
      <c r="D2223" s="34" t="e">
        <f>VLOOKUP($B2223,大盤與近月台指!$A$4:$I$499,3,FALSE)</f>
        <v>#N/A</v>
      </c>
      <c r="E2223" s="35" t="e">
        <f>VLOOKUP($B2223,大盤與近月台指!$A$4:$I$499,4,FALSE)</f>
        <v>#N/A</v>
      </c>
      <c r="F2223" s="33" t="e">
        <f>VLOOKUP($B2223,大盤與近月台指!$A$4:$I$499,5,FALSE)</f>
        <v>#N/A</v>
      </c>
      <c r="G2223" s="49" t="e">
        <f>VLOOKUP($B2223,三大法人買賣超!$A$4:$I$500,3,FALSE)</f>
        <v>#N/A</v>
      </c>
      <c r="H2223" s="34" t="e">
        <f>VLOOKUP($B2223,三大法人買賣超!$A$4:$I$500,5,FALSE)</f>
        <v>#N/A</v>
      </c>
      <c r="I2223" s="27" t="e">
        <f>VLOOKUP($B2223,三大法人買賣超!$A$4:$I$500,7,FALSE)</f>
        <v>#N/A</v>
      </c>
      <c r="J2223" s="27" t="e">
        <f>VLOOKUP($B2223,三大法人買賣超!$A$4:$I$500,9,FALSE)</f>
        <v>#N/A</v>
      </c>
      <c r="K2223" s="37">
        <f>新台幣匯率美元指數!B2224</f>
        <v>0</v>
      </c>
      <c r="L2223" s="38">
        <f>新台幣匯率美元指數!C2224</f>
        <v>0</v>
      </c>
      <c r="M2223" s="39">
        <f>新台幣匯率美元指數!D2224</f>
        <v>0</v>
      </c>
      <c r="N2223" s="27" t="e">
        <f>VLOOKUP($B2223,外資期貨未平倉口數!$A$4:$M$499,4,FALSE)</f>
        <v>#N/A</v>
      </c>
      <c r="O2223" s="27" t="e">
        <f>VLOOKUP($B2223,外資期貨未平倉口數!$A$4:$M$499,9,FALSE)</f>
        <v>#N/A</v>
      </c>
      <c r="P2223" s="27" t="e">
        <f>VLOOKUP($B2223,外資期貨未平倉口數!$A$4:$M$499,10,FALSE)</f>
        <v>#N/A</v>
      </c>
      <c r="Q2223" s="27" t="e">
        <f>VLOOKUP($B2223,外資期貨未平倉口數!$A$4:$M$499,11,FALSE)</f>
        <v>#N/A</v>
      </c>
      <c r="R2223" s="64" t="e">
        <f>VLOOKUP($B2223,選擇權未平倉餘額!$A$4:$I$500,6,FALSE)</f>
        <v>#N/A</v>
      </c>
      <c r="S2223" s="64" t="e">
        <f>VLOOKUP($B2223,選擇權未平倉餘額!$A$4:$I$500,7,FALSE)</f>
        <v>#N/A</v>
      </c>
      <c r="T2223" s="64" t="e">
        <f>VLOOKUP($B2223,選擇權未平倉餘額!$A$4:$I$500,8,FALSE)</f>
        <v>#N/A</v>
      </c>
      <c r="U2223" s="64" t="e">
        <f>VLOOKUP($B2223,選擇權未平倉餘額!$A$4:$I$500,9,FALSE)</f>
        <v>#N/A</v>
      </c>
      <c r="V2223" s="39" t="e">
        <f>VLOOKUP($B2223,臺指選擇權P_C_Ratios!$A$4:$C$500,3,FALSE)</f>
        <v>#N/A</v>
      </c>
      <c r="W2223" s="41" t="e">
        <f>VLOOKUP($B2223,散戶多空比!$A$6:$L$500,12,FALSE)</f>
        <v>#N/A</v>
      </c>
      <c r="X2223" s="40" t="e">
        <f>VLOOKUP($B2223,期貨大額交易人未沖銷部位!$A$4:$O$499,4,FALSE)</f>
        <v>#N/A</v>
      </c>
      <c r="Y2223" s="40" t="e">
        <f>VLOOKUP($B2223,期貨大額交易人未沖銷部位!$A$4:$O$499,7,FALSE)</f>
        <v>#N/A</v>
      </c>
      <c r="Z2223" s="40" t="e">
        <f>VLOOKUP($B2223,期貨大額交易人未沖銷部位!$A$4:$O$499,10,FALSE)</f>
        <v>#N/A</v>
      </c>
      <c r="AA2223" s="40" t="e">
        <f>VLOOKUP($B2223,期貨大額交易人未沖銷部位!$A$4:$O$499,13,FALSE)</f>
        <v>#N/A</v>
      </c>
      <c r="AB2223" s="40" t="e">
        <f>VLOOKUP($B2223,期貨大額交易人未沖銷部位!$A$4:$O$499,14,FALSE)</f>
        <v>#N/A</v>
      </c>
      <c r="AC2223" s="40" t="e">
        <f>VLOOKUP($B2223,期貨大額交易人未沖銷部位!$A$4:$O$499,15,FALSE)</f>
        <v>#N/A</v>
      </c>
      <c r="AD2223" s="33" t="e">
        <f>VLOOKUP($B2223,三大美股走勢!$A$4:$J$495,4,FALSE)</f>
        <v>#N/A</v>
      </c>
      <c r="AE2223" s="33" t="e">
        <f>VLOOKUP($B2223,三大美股走勢!$A$4:$J$495,7,FALSE)</f>
        <v>#N/A</v>
      </c>
      <c r="AF2223" s="33" t="e">
        <f>VLOOKUP($B2223,三大美股走勢!$A$4:$J$495,10,FALSE)</f>
        <v>#N/A</v>
      </c>
    </row>
    <row r="2224" spans="2:32">
      <c r="B2224" s="32">
        <v>45003</v>
      </c>
      <c r="C2224" s="33" t="e">
        <f>VLOOKUP($B2224,大盤與近月台指!$A$4:$I$499,2,FALSE)</f>
        <v>#N/A</v>
      </c>
      <c r="D2224" s="34" t="e">
        <f>VLOOKUP($B2224,大盤與近月台指!$A$4:$I$499,3,FALSE)</f>
        <v>#N/A</v>
      </c>
      <c r="E2224" s="35" t="e">
        <f>VLOOKUP($B2224,大盤與近月台指!$A$4:$I$499,4,FALSE)</f>
        <v>#N/A</v>
      </c>
      <c r="F2224" s="33" t="e">
        <f>VLOOKUP($B2224,大盤與近月台指!$A$4:$I$499,5,FALSE)</f>
        <v>#N/A</v>
      </c>
      <c r="G2224" s="49" t="e">
        <f>VLOOKUP($B2224,三大法人買賣超!$A$4:$I$500,3,FALSE)</f>
        <v>#N/A</v>
      </c>
      <c r="H2224" s="34" t="e">
        <f>VLOOKUP($B2224,三大法人買賣超!$A$4:$I$500,5,FALSE)</f>
        <v>#N/A</v>
      </c>
      <c r="I2224" s="27" t="e">
        <f>VLOOKUP($B2224,三大法人買賣超!$A$4:$I$500,7,FALSE)</f>
        <v>#N/A</v>
      </c>
      <c r="J2224" s="27" t="e">
        <f>VLOOKUP($B2224,三大法人買賣超!$A$4:$I$500,9,FALSE)</f>
        <v>#N/A</v>
      </c>
      <c r="K2224" s="37">
        <f>新台幣匯率美元指數!B2225</f>
        <v>0</v>
      </c>
      <c r="L2224" s="38">
        <f>新台幣匯率美元指數!C2225</f>
        <v>0</v>
      </c>
      <c r="M2224" s="39">
        <f>新台幣匯率美元指數!D2225</f>
        <v>0</v>
      </c>
      <c r="N2224" s="27" t="e">
        <f>VLOOKUP($B2224,外資期貨未平倉口數!$A$4:$M$499,4,FALSE)</f>
        <v>#N/A</v>
      </c>
      <c r="O2224" s="27" t="e">
        <f>VLOOKUP($B2224,外資期貨未平倉口數!$A$4:$M$499,9,FALSE)</f>
        <v>#N/A</v>
      </c>
      <c r="P2224" s="27" t="e">
        <f>VLOOKUP($B2224,外資期貨未平倉口數!$A$4:$M$499,10,FALSE)</f>
        <v>#N/A</v>
      </c>
      <c r="Q2224" s="27" t="e">
        <f>VLOOKUP($B2224,外資期貨未平倉口數!$A$4:$M$499,11,FALSE)</f>
        <v>#N/A</v>
      </c>
      <c r="R2224" s="64" t="e">
        <f>VLOOKUP($B2224,選擇權未平倉餘額!$A$4:$I$500,6,FALSE)</f>
        <v>#N/A</v>
      </c>
      <c r="S2224" s="64" t="e">
        <f>VLOOKUP($B2224,選擇權未平倉餘額!$A$4:$I$500,7,FALSE)</f>
        <v>#N/A</v>
      </c>
      <c r="T2224" s="64" t="e">
        <f>VLOOKUP($B2224,選擇權未平倉餘額!$A$4:$I$500,8,FALSE)</f>
        <v>#N/A</v>
      </c>
      <c r="U2224" s="64" t="e">
        <f>VLOOKUP($B2224,選擇權未平倉餘額!$A$4:$I$500,9,FALSE)</f>
        <v>#N/A</v>
      </c>
      <c r="V2224" s="39" t="e">
        <f>VLOOKUP($B2224,臺指選擇權P_C_Ratios!$A$4:$C$500,3,FALSE)</f>
        <v>#N/A</v>
      </c>
      <c r="W2224" s="41" t="e">
        <f>VLOOKUP($B2224,散戶多空比!$A$6:$L$500,12,FALSE)</f>
        <v>#N/A</v>
      </c>
      <c r="X2224" s="40" t="e">
        <f>VLOOKUP($B2224,期貨大額交易人未沖銷部位!$A$4:$O$499,4,FALSE)</f>
        <v>#N/A</v>
      </c>
      <c r="Y2224" s="40" t="e">
        <f>VLOOKUP($B2224,期貨大額交易人未沖銷部位!$A$4:$O$499,7,FALSE)</f>
        <v>#N/A</v>
      </c>
      <c r="Z2224" s="40" t="e">
        <f>VLOOKUP($B2224,期貨大額交易人未沖銷部位!$A$4:$O$499,10,FALSE)</f>
        <v>#N/A</v>
      </c>
      <c r="AA2224" s="40" t="e">
        <f>VLOOKUP($B2224,期貨大額交易人未沖銷部位!$A$4:$O$499,13,FALSE)</f>
        <v>#N/A</v>
      </c>
      <c r="AB2224" s="40" t="e">
        <f>VLOOKUP($B2224,期貨大額交易人未沖銷部位!$A$4:$O$499,14,FALSE)</f>
        <v>#N/A</v>
      </c>
      <c r="AC2224" s="40" t="e">
        <f>VLOOKUP($B2224,期貨大額交易人未沖銷部位!$A$4:$O$499,15,FALSE)</f>
        <v>#N/A</v>
      </c>
      <c r="AD2224" s="33" t="e">
        <f>VLOOKUP($B2224,三大美股走勢!$A$4:$J$495,4,FALSE)</f>
        <v>#N/A</v>
      </c>
      <c r="AE2224" s="33" t="e">
        <f>VLOOKUP($B2224,三大美股走勢!$A$4:$J$495,7,FALSE)</f>
        <v>#N/A</v>
      </c>
      <c r="AF2224" s="33" t="e">
        <f>VLOOKUP($B2224,三大美股走勢!$A$4:$J$495,10,FALSE)</f>
        <v>#N/A</v>
      </c>
    </row>
    <row r="2225" spans="2:32">
      <c r="B2225" s="32">
        <v>45004</v>
      </c>
      <c r="C2225" s="33" t="e">
        <f>VLOOKUP($B2225,大盤與近月台指!$A$4:$I$499,2,FALSE)</f>
        <v>#N/A</v>
      </c>
      <c r="D2225" s="34" t="e">
        <f>VLOOKUP($B2225,大盤與近月台指!$A$4:$I$499,3,FALSE)</f>
        <v>#N/A</v>
      </c>
      <c r="E2225" s="35" t="e">
        <f>VLOOKUP($B2225,大盤與近月台指!$A$4:$I$499,4,FALSE)</f>
        <v>#N/A</v>
      </c>
      <c r="F2225" s="33" t="e">
        <f>VLOOKUP($B2225,大盤與近月台指!$A$4:$I$499,5,FALSE)</f>
        <v>#N/A</v>
      </c>
      <c r="G2225" s="49" t="e">
        <f>VLOOKUP($B2225,三大法人買賣超!$A$4:$I$500,3,FALSE)</f>
        <v>#N/A</v>
      </c>
      <c r="H2225" s="34" t="e">
        <f>VLOOKUP($B2225,三大法人買賣超!$A$4:$I$500,5,FALSE)</f>
        <v>#N/A</v>
      </c>
      <c r="I2225" s="27" t="e">
        <f>VLOOKUP($B2225,三大法人買賣超!$A$4:$I$500,7,FALSE)</f>
        <v>#N/A</v>
      </c>
      <c r="J2225" s="27" t="e">
        <f>VLOOKUP($B2225,三大法人買賣超!$A$4:$I$500,9,FALSE)</f>
        <v>#N/A</v>
      </c>
      <c r="K2225" s="37">
        <f>新台幣匯率美元指數!B2226</f>
        <v>0</v>
      </c>
      <c r="L2225" s="38">
        <f>新台幣匯率美元指數!C2226</f>
        <v>0</v>
      </c>
      <c r="M2225" s="39">
        <f>新台幣匯率美元指數!D2226</f>
        <v>0</v>
      </c>
      <c r="N2225" s="27" t="e">
        <f>VLOOKUP($B2225,外資期貨未平倉口數!$A$4:$M$499,4,FALSE)</f>
        <v>#N/A</v>
      </c>
      <c r="O2225" s="27" t="e">
        <f>VLOOKUP($B2225,外資期貨未平倉口數!$A$4:$M$499,9,FALSE)</f>
        <v>#N/A</v>
      </c>
      <c r="P2225" s="27" t="e">
        <f>VLOOKUP($B2225,外資期貨未平倉口數!$A$4:$M$499,10,FALSE)</f>
        <v>#N/A</v>
      </c>
      <c r="Q2225" s="27" t="e">
        <f>VLOOKUP($B2225,外資期貨未平倉口數!$A$4:$M$499,11,FALSE)</f>
        <v>#N/A</v>
      </c>
      <c r="R2225" s="64" t="e">
        <f>VLOOKUP($B2225,選擇權未平倉餘額!$A$4:$I$500,6,FALSE)</f>
        <v>#N/A</v>
      </c>
      <c r="S2225" s="64" t="e">
        <f>VLOOKUP($B2225,選擇權未平倉餘額!$A$4:$I$500,7,FALSE)</f>
        <v>#N/A</v>
      </c>
      <c r="T2225" s="64" t="e">
        <f>VLOOKUP($B2225,選擇權未平倉餘額!$A$4:$I$500,8,FALSE)</f>
        <v>#N/A</v>
      </c>
      <c r="U2225" s="64" t="e">
        <f>VLOOKUP($B2225,選擇權未平倉餘額!$A$4:$I$500,9,FALSE)</f>
        <v>#N/A</v>
      </c>
      <c r="V2225" s="39" t="e">
        <f>VLOOKUP($B2225,臺指選擇權P_C_Ratios!$A$4:$C$500,3,FALSE)</f>
        <v>#N/A</v>
      </c>
      <c r="W2225" s="41" t="e">
        <f>VLOOKUP($B2225,散戶多空比!$A$6:$L$500,12,FALSE)</f>
        <v>#N/A</v>
      </c>
      <c r="X2225" s="40" t="e">
        <f>VLOOKUP($B2225,期貨大額交易人未沖銷部位!$A$4:$O$499,4,FALSE)</f>
        <v>#N/A</v>
      </c>
      <c r="Y2225" s="40" t="e">
        <f>VLOOKUP($B2225,期貨大額交易人未沖銷部位!$A$4:$O$499,7,FALSE)</f>
        <v>#N/A</v>
      </c>
      <c r="Z2225" s="40" t="e">
        <f>VLOOKUP($B2225,期貨大額交易人未沖銷部位!$A$4:$O$499,10,FALSE)</f>
        <v>#N/A</v>
      </c>
      <c r="AA2225" s="40" t="e">
        <f>VLOOKUP($B2225,期貨大額交易人未沖銷部位!$A$4:$O$499,13,FALSE)</f>
        <v>#N/A</v>
      </c>
      <c r="AB2225" s="40" t="e">
        <f>VLOOKUP($B2225,期貨大額交易人未沖銷部位!$A$4:$O$499,14,FALSE)</f>
        <v>#N/A</v>
      </c>
      <c r="AC2225" s="40" t="e">
        <f>VLOOKUP($B2225,期貨大額交易人未沖銷部位!$A$4:$O$499,15,FALSE)</f>
        <v>#N/A</v>
      </c>
      <c r="AD2225" s="33" t="e">
        <f>VLOOKUP($B2225,三大美股走勢!$A$4:$J$495,4,FALSE)</f>
        <v>#N/A</v>
      </c>
      <c r="AE2225" s="33" t="e">
        <f>VLOOKUP($B2225,三大美股走勢!$A$4:$J$495,7,FALSE)</f>
        <v>#N/A</v>
      </c>
      <c r="AF2225" s="33" t="e">
        <f>VLOOKUP($B2225,三大美股走勢!$A$4:$J$495,10,FALSE)</f>
        <v>#N/A</v>
      </c>
    </row>
    <row r="2226" spans="2:32">
      <c r="B2226" s="32">
        <v>45005</v>
      </c>
      <c r="C2226" s="33" t="e">
        <f>VLOOKUP($B2226,大盤與近月台指!$A$4:$I$499,2,FALSE)</f>
        <v>#N/A</v>
      </c>
      <c r="D2226" s="34" t="e">
        <f>VLOOKUP($B2226,大盤與近月台指!$A$4:$I$499,3,FALSE)</f>
        <v>#N/A</v>
      </c>
      <c r="E2226" s="35" t="e">
        <f>VLOOKUP($B2226,大盤與近月台指!$A$4:$I$499,4,FALSE)</f>
        <v>#N/A</v>
      </c>
      <c r="F2226" s="33" t="e">
        <f>VLOOKUP($B2226,大盤與近月台指!$A$4:$I$499,5,FALSE)</f>
        <v>#N/A</v>
      </c>
      <c r="G2226" s="49" t="e">
        <f>VLOOKUP($B2226,三大法人買賣超!$A$4:$I$500,3,FALSE)</f>
        <v>#N/A</v>
      </c>
      <c r="H2226" s="34" t="e">
        <f>VLOOKUP($B2226,三大法人買賣超!$A$4:$I$500,5,FALSE)</f>
        <v>#N/A</v>
      </c>
      <c r="I2226" s="27" t="e">
        <f>VLOOKUP($B2226,三大法人買賣超!$A$4:$I$500,7,FALSE)</f>
        <v>#N/A</v>
      </c>
      <c r="J2226" s="27" t="e">
        <f>VLOOKUP($B2226,三大法人買賣超!$A$4:$I$500,9,FALSE)</f>
        <v>#N/A</v>
      </c>
      <c r="K2226" s="37">
        <f>新台幣匯率美元指數!B2227</f>
        <v>0</v>
      </c>
      <c r="L2226" s="38">
        <f>新台幣匯率美元指數!C2227</f>
        <v>0</v>
      </c>
      <c r="M2226" s="39">
        <f>新台幣匯率美元指數!D2227</f>
        <v>0</v>
      </c>
      <c r="N2226" s="27" t="e">
        <f>VLOOKUP($B2226,外資期貨未平倉口數!$A$4:$M$499,4,FALSE)</f>
        <v>#N/A</v>
      </c>
      <c r="O2226" s="27" t="e">
        <f>VLOOKUP($B2226,外資期貨未平倉口數!$A$4:$M$499,9,FALSE)</f>
        <v>#N/A</v>
      </c>
      <c r="P2226" s="27" t="e">
        <f>VLOOKUP($B2226,外資期貨未平倉口數!$A$4:$M$499,10,FALSE)</f>
        <v>#N/A</v>
      </c>
      <c r="Q2226" s="27" t="e">
        <f>VLOOKUP($B2226,外資期貨未平倉口數!$A$4:$M$499,11,FALSE)</f>
        <v>#N/A</v>
      </c>
      <c r="R2226" s="64" t="e">
        <f>VLOOKUP($B2226,選擇權未平倉餘額!$A$4:$I$500,6,FALSE)</f>
        <v>#N/A</v>
      </c>
      <c r="S2226" s="64" t="e">
        <f>VLOOKUP($B2226,選擇權未平倉餘額!$A$4:$I$500,7,FALSE)</f>
        <v>#N/A</v>
      </c>
      <c r="T2226" s="64" t="e">
        <f>VLOOKUP($B2226,選擇權未平倉餘額!$A$4:$I$500,8,FALSE)</f>
        <v>#N/A</v>
      </c>
      <c r="U2226" s="64" t="e">
        <f>VLOOKUP($B2226,選擇權未平倉餘額!$A$4:$I$500,9,FALSE)</f>
        <v>#N/A</v>
      </c>
      <c r="V2226" s="39" t="e">
        <f>VLOOKUP($B2226,臺指選擇權P_C_Ratios!$A$4:$C$500,3,FALSE)</f>
        <v>#N/A</v>
      </c>
      <c r="W2226" s="41" t="e">
        <f>VLOOKUP($B2226,散戶多空比!$A$6:$L$500,12,FALSE)</f>
        <v>#N/A</v>
      </c>
      <c r="X2226" s="40" t="e">
        <f>VLOOKUP($B2226,期貨大額交易人未沖銷部位!$A$4:$O$499,4,FALSE)</f>
        <v>#N/A</v>
      </c>
      <c r="Y2226" s="40" t="e">
        <f>VLOOKUP($B2226,期貨大額交易人未沖銷部位!$A$4:$O$499,7,FALSE)</f>
        <v>#N/A</v>
      </c>
      <c r="Z2226" s="40" t="e">
        <f>VLOOKUP($B2226,期貨大額交易人未沖銷部位!$A$4:$O$499,10,FALSE)</f>
        <v>#N/A</v>
      </c>
      <c r="AA2226" s="40" t="e">
        <f>VLOOKUP($B2226,期貨大額交易人未沖銷部位!$A$4:$O$499,13,FALSE)</f>
        <v>#N/A</v>
      </c>
      <c r="AB2226" s="40" t="e">
        <f>VLOOKUP($B2226,期貨大額交易人未沖銷部位!$A$4:$O$499,14,FALSE)</f>
        <v>#N/A</v>
      </c>
      <c r="AC2226" s="40" t="e">
        <f>VLOOKUP($B2226,期貨大額交易人未沖銷部位!$A$4:$O$499,15,FALSE)</f>
        <v>#N/A</v>
      </c>
      <c r="AD2226" s="33" t="e">
        <f>VLOOKUP($B2226,三大美股走勢!$A$4:$J$495,4,FALSE)</f>
        <v>#N/A</v>
      </c>
      <c r="AE2226" s="33" t="e">
        <f>VLOOKUP($B2226,三大美股走勢!$A$4:$J$495,7,FALSE)</f>
        <v>#N/A</v>
      </c>
      <c r="AF2226" s="33" t="e">
        <f>VLOOKUP($B2226,三大美股走勢!$A$4:$J$495,10,FALSE)</f>
        <v>#N/A</v>
      </c>
    </row>
    <row r="2227" spans="2:32">
      <c r="B2227" s="32">
        <v>45006</v>
      </c>
      <c r="C2227" s="33" t="e">
        <f>VLOOKUP($B2227,大盤與近月台指!$A$4:$I$499,2,FALSE)</f>
        <v>#N/A</v>
      </c>
      <c r="D2227" s="34" t="e">
        <f>VLOOKUP($B2227,大盤與近月台指!$A$4:$I$499,3,FALSE)</f>
        <v>#N/A</v>
      </c>
      <c r="E2227" s="35" t="e">
        <f>VLOOKUP($B2227,大盤與近月台指!$A$4:$I$499,4,FALSE)</f>
        <v>#N/A</v>
      </c>
      <c r="F2227" s="33" t="e">
        <f>VLOOKUP($B2227,大盤與近月台指!$A$4:$I$499,5,FALSE)</f>
        <v>#N/A</v>
      </c>
      <c r="G2227" s="49" t="e">
        <f>VLOOKUP($B2227,三大法人買賣超!$A$4:$I$500,3,FALSE)</f>
        <v>#N/A</v>
      </c>
      <c r="H2227" s="34" t="e">
        <f>VLOOKUP($B2227,三大法人買賣超!$A$4:$I$500,5,FALSE)</f>
        <v>#N/A</v>
      </c>
      <c r="I2227" s="27" t="e">
        <f>VLOOKUP($B2227,三大法人買賣超!$A$4:$I$500,7,FALSE)</f>
        <v>#N/A</v>
      </c>
      <c r="J2227" s="27" t="e">
        <f>VLOOKUP($B2227,三大法人買賣超!$A$4:$I$500,9,FALSE)</f>
        <v>#N/A</v>
      </c>
      <c r="K2227" s="37">
        <f>新台幣匯率美元指數!B2228</f>
        <v>0</v>
      </c>
      <c r="L2227" s="38">
        <f>新台幣匯率美元指數!C2228</f>
        <v>0</v>
      </c>
      <c r="M2227" s="39">
        <f>新台幣匯率美元指數!D2228</f>
        <v>0</v>
      </c>
      <c r="N2227" s="27" t="e">
        <f>VLOOKUP($B2227,外資期貨未平倉口數!$A$4:$M$499,4,FALSE)</f>
        <v>#N/A</v>
      </c>
      <c r="O2227" s="27" t="e">
        <f>VLOOKUP($B2227,外資期貨未平倉口數!$A$4:$M$499,9,FALSE)</f>
        <v>#N/A</v>
      </c>
      <c r="P2227" s="27" t="e">
        <f>VLOOKUP($B2227,外資期貨未平倉口數!$A$4:$M$499,10,FALSE)</f>
        <v>#N/A</v>
      </c>
      <c r="Q2227" s="27" t="e">
        <f>VLOOKUP($B2227,外資期貨未平倉口數!$A$4:$M$499,11,FALSE)</f>
        <v>#N/A</v>
      </c>
      <c r="R2227" s="64" t="e">
        <f>VLOOKUP($B2227,選擇權未平倉餘額!$A$4:$I$500,6,FALSE)</f>
        <v>#N/A</v>
      </c>
      <c r="S2227" s="64" t="e">
        <f>VLOOKUP($B2227,選擇權未平倉餘額!$A$4:$I$500,7,FALSE)</f>
        <v>#N/A</v>
      </c>
      <c r="T2227" s="64" t="e">
        <f>VLOOKUP($B2227,選擇權未平倉餘額!$A$4:$I$500,8,FALSE)</f>
        <v>#N/A</v>
      </c>
      <c r="U2227" s="64" t="e">
        <f>VLOOKUP($B2227,選擇權未平倉餘額!$A$4:$I$500,9,FALSE)</f>
        <v>#N/A</v>
      </c>
      <c r="V2227" s="39" t="e">
        <f>VLOOKUP($B2227,臺指選擇權P_C_Ratios!$A$4:$C$500,3,FALSE)</f>
        <v>#N/A</v>
      </c>
      <c r="W2227" s="41" t="e">
        <f>VLOOKUP($B2227,散戶多空比!$A$6:$L$500,12,FALSE)</f>
        <v>#N/A</v>
      </c>
      <c r="X2227" s="40" t="e">
        <f>VLOOKUP($B2227,期貨大額交易人未沖銷部位!$A$4:$O$499,4,FALSE)</f>
        <v>#N/A</v>
      </c>
      <c r="Y2227" s="40" t="e">
        <f>VLOOKUP($B2227,期貨大額交易人未沖銷部位!$A$4:$O$499,7,FALSE)</f>
        <v>#N/A</v>
      </c>
      <c r="Z2227" s="40" t="e">
        <f>VLOOKUP($B2227,期貨大額交易人未沖銷部位!$A$4:$O$499,10,FALSE)</f>
        <v>#N/A</v>
      </c>
      <c r="AA2227" s="40" t="e">
        <f>VLOOKUP($B2227,期貨大額交易人未沖銷部位!$A$4:$O$499,13,FALSE)</f>
        <v>#N/A</v>
      </c>
      <c r="AB2227" s="40" t="e">
        <f>VLOOKUP($B2227,期貨大額交易人未沖銷部位!$A$4:$O$499,14,FALSE)</f>
        <v>#N/A</v>
      </c>
      <c r="AC2227" s="40" t="e">
        <f>VLOOKUP($B2227,期貨大額交易人未沖銷部位!$A$4:$O$499,15,FALSE)</f>
        <v>#N/A</v>
      </c>
      <c r="AD2227" s="33" t="e">
        <f>VLOOKUP($B2227,三大美股走勢!$A$4:$J$495,4,FALSE)</f>
        <v>#N/A</v>
      </c>
      <c r="AE2227" s="33" t="e">
        <f>VLOOKUP($B2227,三大美股走勢!$A$4:$J$495,7,FALSE)</f>
        <v>#N/A</v>
      </c>
      <c r="AF2227" s="33" t="e">
        <f>VLOOKUP($B2227,三大美股走勢!$A$4:$J$495,10,FALSE)</f>
        <v>#N/A</v>
      </c>
    </row>
    <row r="2228" spans="2:32">
      <c r="B2228" s="32">
        <v>45007</v>
      </c>
      <c r="C2228" s="33" t="e">
        <f>VLOOKUP($B2228,大盤與近月台指!$A$4:$I$499,2,FALSE)</f>
        <v>#N/A</v>
      </c>
      <c r="D2228" s="34" t="e">
        <f>VLOOKUP($B2228,大盤與近月台指!$A$4:$I$499,3,FALSE)</f>
        <v>#N/A</v>
      </c>
      <c r="E2228" s="35" t="e">
        <f>VLOOKUP($B2228,大盤與近月台指!$A$4:$I$499,4,FALSE)</f>
        <v>#N/A</v>
      </c>
      <c r="F2228" s="33" t="e">
        <f>VLOOKUP($B2228,大盤與近月台指!$A$4:$I$499,5,FALSE)</f>
        <v>#N/A</v>
      </c>
      <c r="G2228" s="49" t="e">
        <f>VLOOKUP($B2228,三大法人買賣超!$A$4:$I$500,3,FALSE)</f>
        <v>#N/A</v>
      </c>
      <c r="H2228" s="34" t="e">
        <f>VLOOKUP($B2228,三大法人買賣超!$A$4:$I$500,5,FALSE)</f>
        <v>#N/A</v>
      </c>
      <c r="I2228" s="27" t="e">
        <f>VLOOKUP($B2228,三大法人買賣超!$A$4:$I$500,7,FALSE)</f>
        <v>#N/A</v>
      </c>
      <c r="J2228" s="27" t="e">
        <f>VLOOKUP($B2228,三大法人買賣超!$A$4:$I$500,9,FALSE)</f>
        <v>#N/A</v>
      </c>
      <c r="K2228" s="37">
        <f>新台幣匯率美元指數!B2229</f>
        <v>0</v>
      </c>
      <c r="L2228" s="38">
        <f>新台幣匯率美元指數!C2229</f>
        <v>0</v>
      </c>
      <c r="M2228" s="39">
        <f>新台幣匯率美元指數!D2229</f>
        <v>0</v>
      </c>
      <c r="N2228" s="27" t="e">
        <f>VLOOKUP($B2228,外資期貨未平倉口數!$A$4:$M$499,4,FALSE)</f>
        <v>#N/A</v>
      </c>
      <c r="O2228" s="27" t="e">
        <f>VLOOKUP($B2228,外資期貨未平倉口數!$A$4:$M$499,9,FALSE)</f>
        <v>#N/A</v>
      </c>
      <c r="P2228" s="27" t="e">
        <f>VLOOKUP($B2228,外資期貨未平倉口數!$A$4:$M$499,10,FALSE)</f>
        <v>#N/A</v>
      </c>
      <c r="Q2228" s="27" t="e">
        <f>VLOOKUP($B2228,外資期貨未平倉口數!$A$4:$M$499,11,FALSE)</f>
        <v>#N/A</v>
      </c>
      <c r="R2228" s="64" t="e">
        <f>VLOOKUP($B2228,選擇權未平倉餘額!$A$4:$I$500,6,FALSE)</f>
        <v>#N/A</v>
      </c>
      <c r="S2228" s="64" t="e">
        <f>VLOOKUP($B2228,選擇權未平倉餘額!$A$4:$I$500,7,FALSE)</f>
        <v>#N/A</v>
      </c>
      <c r="T2228" s="64" t="e">
        <f>VLOOKUP($B2228,選擇權未平倉餘額!$A$4:$I$500,8,FALSE)</f>
        <v>#N/A</v>
      </c>
      <c r="U2228" s="64" t="e">
        <f>VLOOKUP($B2228,選擇權未平倉餘額!$A$4:$I$500,9,FALSE)</f>
        <v>#N/A</v>
      </c>
      <c r="V2228" s="39" t="e">
        <f>VLOOKUP($B2228,臺指選擇權P_C_Ratios!$A$4:$C$500,3,FALSE)</f>
        <v>#N/A</v>
      </c>
      <c r="W2228" s="41" t="e">
        <f>VLOOKUP($B2228,散戶多空比!$A$6:$L$500,12,FALSE)</f>
        <v>#N/A</v>
      </c>
      <c r="X2228" s="40" t="e">
        <f>VLOOKUP($B2228,期貨大額交易人未沖銷部位!$A$4:$O$499,4,FALSE)</f>
        <v>#N/A</v>
      </c>
      <c r="Y2228" s="40" t="e">
        <f>VLOOKUP($B2228,期貨大額交易人未沖銷部位!$A$4:$O$499,7,FALSE)</f>
        <v>#N/A</v>
      </c>
      <c r="Z2228" s="40" t="e">
        <f>VLOOKUP($B2228,期貨大額交易人未沖銷部位!$A$4:$O$499,10,FALSE)</f>
        <v>#N/A</v>
      </c>
      <c r="AA2228" s="40" t="e">
        <f>VLOOKUP($B2228,期貨大額交易人未沖銷部位!$A$4:$O$499,13,FALSE)</f>
        <v>#N/A</v>
      </c>
      <c r="AB2228" s="40" t="e">
        <f>VLOOKUP($B2228,期貨大額交易人未沖銷部位!$A$4:$O$499,14,FALSE)</f>
        <v>#N/A</v>
      </c>
      <c r="AC2228" s="40" t="e">
        <f>VLOOKUP($B2228,期貨大額交易人未沖銷部位!$A$4:$O$499,15,FALSE)</f>
        <v>#N/A</v>
      </c>
      <c r="AD2228" s="33" t="e">
        <f>VLOOKUP($B2228,三大美股走勢!$A$4:$J$495,4,FALSE)</f>
        <v>#N/A</v>
      </c>
      <c r="AE2228" s="33" t="e">
        <f>VLOOKUP($B2228,三大美股走勢!$A$4:$J$495,7,FALSE)</f>
        <v>#N/A</v>
      </c>
      <c r="AF2228" s="33" t="e">
        <f>VLOOKUP($B2228,三大美股走勢!$A$4:$J$495,10,FALSE)</f>
        <v>#N/A</v>
      </c>
    </row>
    <row r="2229" spans="2:32">
      <c r="B2229" s="32">
        <v>45008</v>
      </c>
      <c r="C2229" s="33" t="e">
        <f>VLOOKUP($B2229,大盤與近月台指!$A$4:$I$499,2,FALSE)</f>
        <v>#N/A</v>
      </c>
      <c r="D2229" s="34" t="e">
        <f>VLOOKUP($B2229,大盤與近月台指!$A$4:$I$499,3,FALSE)</f>
        <v>#N/A</v>
      </c>
      <c r="E2229" s="35" t="e">
        <f>VLOOKUP($B2229,大盤與近月台指!$A$4:$I$499,4,FALSE)</f>
        <v>#N/A</v>
      </c>
      <c r="F2229" s="33" t="e">
        <f>VLOOKUP($B2229,大盤與近月台指!$A$4:$I$499,5,FALSE)</f>
        <v>#N/A</v>
      </c>
      <c r="G2229" s="49" t="e">
        <f>VLOOKUP($B2229,三大法人買賣超!$A$4:$I$500,3,FALSE)</f>
        <v>#N/A</v>
      </c>
      <c r="H2229" s="34" t="e">
        <f>VLOOKUP($B2229,三大法人買賣超!$A$4:$I$500,5,FALSE)</f>
        <v>#N/A</v>
      </c>
      <c r="I2229" s="27" t="e">
        <f>VLOOKUP($B2229,三大法人買賣超!$A$4:$I$500,7,FALSE)</f>
        <v>#N/A</v>
      </c>
      <c r="J2229" s="27" t="e">
        <f>VLOOKUP($B2229,三大法人買賣超!$A$4:$I$500,9,FALSE)</f>
        <v>#N/A</v>
      </c>
      <c r="K2229" s="37">
        <f>新台幣匯率美元指數!B2230</f>
        <v>0</v>
      </c>
      <c r="L2229" s="38">
        <f>新台幣匯率美元指數!C2230</f>
        <v>0</v>
      </c>
      <c r="M2229" s="39">
        <f>新台幣匯率美元指數!D2230</f>
        <v>0</v>
      </c>
      <c r="N2229" s="27" t="e">
        <f>VLOOKUP($B2229,外資期貨未平倉口數!$A$4:$M$499,4,FALSE)</f>
        <v>#N/A</v>
      </c>
      <c r="O2229" s="27" t="e">
        <f>VLOOKUP($B2229,外資期貨未平倉口數!$A$4:$M$499,9,FALSE)</f>
        <v>#N/A</v>
      </c>
      <c r="P2229" s="27" t="e">
        <f>VLOOKUP($B2229,外資期貨未平倉口數!$A$4:$M$499,10,FALSE)</f>
        <v>#N/A</v>
      </c>
      <c r="Q2229" s="27" t="e">
        <f>VLOOKUP($B2229,外資期貨未平倉口數!$A$4:$M$499,11,FALSE)</f>
        <v>#N/A</v>
      </c>
      <c r="R2229" s="64" t="e">
        <f>VLOOKUP($B2229,選擇權未平倉餘額!$A$4:$I$500,6,FALSE)</f>
        <v>#N/A</v>
      </c>
      <c r="S2229" s="64" t="e">
        <f>VLOOKUP($B2229,選擇權未平倉餘額!$A$4:$I$500,7,FALSE)</f>
        <v>#N/A</v>
      </c>
      <c r="T2229" s="64" t="e">
        <f>VLOOKUP($B2229,選擇權未平倉餘額!$A$4:$I$500,8,FALSE)</f>
        <v>#N/A</v>
      </c>
      <c r="U2229" s="64" t="e">
        <f>VLOOKUP($B2229,選擇權未平倉餘額!$A$4:$I$500,9,FALSE)</f>
        <v>#N/A</v>
      </c>
      <c r="V2229" s="39" t="e">
        <f>VLOOKUP($B2229,臺指選擇權P_C_Ratios!$A$4:$C$500,3,FALSE)</f>
        <v>#N/A</v>
      </c>
      <c r="W2229" s="41" t="e">
        <f>VLOOKUP($B2229,散戶多空比!$A$6:$L$500,12,FALSE)</f>
        <v>#N/A</v>
      </c>
      <c r="X2229" s="40" t="e">
        <f>VLOOKUP($B2229,期貨大額交易人未沖銷部位!$A$4:$O$499,4,FALSE)</f>
        <v>#N/A</v>
      </c>
      <c r="Y2229" s="40" t="e">
        <f>VLOOKUP($B2229,期貨大額交易人未沖銷部位!$A$4:$O$499,7,FALSE)</f>
        <v>#N/A</v>
      </c>
      <c r="Z2229" s="40" t="e">
        <f>VLOOKUP($B2229,期貨大額交易人未沖銷部位!$A$4:$O$499,10,FALSE)</f>
        <v>#N/A</v>
      </c>
      <c r="AA2229" s="40" t="e">
        <f>VLOOKUP($B2229,期貨大額交易人未沖銷部位!$A$4:$O$499,13,FALSE)</f>
        <v>#N/A</v>
      </c>
      <c r="AB2229" s="40" t="e">
        <f>VLOOKUP($B2229,期貨大額交易人未沖銷部位!$A$4:$O$499,14,FALSE)</f>
        <v>#N/A</v>
      </c>
      <c r="AC2229" s="40" t="e">
        <f>VLOOKUP($B2229,期貨大額交易人未沖銷部位!$A$4:$O$499,15,FALSE)</f>
        <v>#N/A</v>
      </c>
      <c r="AD2229" s="33" t="e">
        <f>VLOOKUP($B2229,三大美股走勢!$A$4:$J$495,4,FALSE)</f>
        <v>#N/A</v>
      </c>
      <c r="AE2229" s="33" t="e">
        <f>VLOOKUP($B2229,三大美股走勢!$A$4:$J$495,7,FALSE)</f>
        <v>#N/A</v>
      </c>
      <c r="AF2229" s="33" t="e">
        <f>VLOOKUP($B2229,三大美股走勢!$A$4:$J$495,10,FALSE)</f>
        <v>#N/A</v>
      </c>
    </row>
    <row r="2230" spans="2:32">
      <c r="B2230" s="32">
        <v>45009</v>
      </c>
      <c r="C2230" s="33" t="e">
        <f>VLOOKUP($B2230,大盤與近月台指!$A$4:$I$499,2,FALSE)</f>
        <v>#N/A</v>
      </c>
      <c r="D2230" s="34" t="e">
        <f>VLOOKUP($B2230,大盤與近月台指!$A$4:$I$499,3,FALSE)</f>
        <v>#N/A</v>
      </c>
      <c r="E2230" s="35" t="e">
        <f>VLOOKUP($B2230,大盤與近月台指!$A$4:$I$499,4,FALSE)</f>
        <v>#N/A</v>
      </c>
      <c r="F2230" s="33" t="e">
        <f>VLOOKUP($B2230,大盤與近月台指!$A$4:$I$499,5,FALSE)</f>
        <v>#N/A</v>
      </c>
      <c r="G2230" s="49" t="e">
        <f>VLOOKUP($B2230,三大法人買賣超!$A$4:$I$500,3,FALSE)</f>
        <v>#N/A</v>
      </c>
      <c r="H2230" s="34" t="e">
        <f>VLOOKUP($B2230,三大法人買賣超!$A$4:$I$500,5,FALSE)</f>
        <v>#N/A</v>
      </c>
      <c r="I2230" s="27" t="e">
        <f>VLOOKUP($B2230,三大法人買賣超!$A$4:$I$500,7,FALSE)</f>
        <v>#N/A</v>
      </c>
      <c r="J2230" s="27" t="e">
        <f>VLOOKUP($B2230,三大法人買賣超!$A$4:$I$500,9,FALSE)</f>
        <v>#N/A</v>
      </c>
      <c r="K2230" s="37">
        <f>新台幣匯率美元指數!B2231</f>
        <v>0</v>
      </c>
      <c r="L2230" s="38">
        <f>新台幣匯率美元指數!C2231</f>
        <v>0</v>
      </c>
      <c r="M2230" s="39">
        <f>新台幣匯率美元指數!D2231</f>
        <v>0</v>
      </c>
      <c r="N2230" s="27" t="e">
        <f>VLOOKUP($B2230,外資期貨未平倉口數!$A$4:$M$499,4,FALSE)</f>
        <v>#N/A</v>
      </c>
      <c r="O2230" s="27" t="e">
        <f>VLOOKUP($B2230,外資期貨未平倉口數!$A$4:$M$499,9,FALSE)</f>
        <v>#N/A</v>
      </c>
      <c r="P2230" s="27" t="e">
        <f>VLOOKUP($B2230,外資期貨未平倉口數!$A$4:$M$499,10,FALSE)</f>
        <v>#N/A</v>
      </c>
      <c r="Q2230" s="27" t="e">
        <f>VLOOKUP($B2230,外資期貨未平倉口數!$A$4:$M$499,11,FALSE)</f>
        <v>#N/A</v>
      </c>
      <c r="R2230" s="64" t="e">
        <f>VLOOKUP($B2230,選擇權未平倉餘額!$A$4:$I$500,6,FALSE)</f>
        <v>#N/A</v>
      </c>
      <c r="S2230" s="64" t="e">
        <f>VLOOKUP($B2230,選擇權未平倉餘額!$A$4:$I$500,7,FALSE)</f>
        <v>#N/A</v>
      </c>
      <c r="T2230" s="64" t="e">
        <f>VLOOKUP($B2230,選擇權未平倉餘額!$A$4:$I$500,8,FALSE)</f>
        <v>#N/A</v>
      </c>
      <c r="U2230" s="64" t="e">
        <f>VLOOKUP($B2230,選擇權未平倉餘額!$A$4:$I$500,9,FALSE)</f>
        <v>#N/A</v>
      </c>
      <c r="V2230" s="39" t="e">
        <f>VLOOKUP($B2230,臺指選擇權P_C_Ratios!$A$4:$C$500,3,FALSE)</f>
        <v>#N/A</v>
      </c>
      <c r="W2230" s="41" t="e">
        <f>VLOOKUP($B2230,散戶多空比!$A$6:$L$500,12,FALSE)</f>
        <v>#N/A</v>
      </c>
      <c r="X2230" s="40" t="e">
        <f>VLOOKUP($B2230,期貨大額交易人未沖銷部位!$A$4:$O$499,4,FALSE)</f>
        <v>#N/A</v>
      </c>
      <c r="Y2230" s="40" t="e">
        <f>VLOOKUP($B2230,期貨大額交易人未沖銷部位!$A$4:$O$499,7,FALSE)</f>
        <v>#N/A</v>
      </c>
      <c r="Z2230" s="40" t="e">
        <f>VLOOKUP($B2230,期貨大額交易人未沖銷部位!$A$4:$O$499,10,FALSE)</f>
        <v>#N/A</v>
      </c>
      <c r="AA2230" s="40" t="e">
        <f>VLOOKUP($B2230,期貨大額交易人未沖銷部位!$A$4:$O$499,13,FALSE)</f>
        <v>#N/A</v>
      </c>
      <c r="AB2230" s="40" t="e">
        <f>VLOOKUP($B2230,期貨大額交易人未沖銷部位!$A$4:$O$499,14,FALSE)</f>
        <v>#N/A</v>
      </c>
      <c r="AC2230" s="40" t="e">
        <f>VLOOKUP($B2230,期貨大額交易人未沖銷部位!$A$4:$O$499,15,FALSE)</f>
        <v>#N/A</v>
      </c>
      <c r="AD2230" s="33" t="e">
        <f>VLOOKUP($B2230,三大美股走勢!$A$4:$J$495,4,FALSE)</f>
        <v>#N/A</v>
      </c>
      <c r="AE2230" s="33" t="e">
        <f>VLOOKUP($B2230,三大美股走勢!$A$4:$J$495,7,FALSE)</f>
        <v>#N/A</v>
      </c>
      <c r="AF2230" s="33" t="e">
        <f>VLOOKUP($B2230,三大美股走勢!$A$4:$J$495,10,FALSE)</f>
        <v>#N/A</v>
      </c>
    </row>
    <row r="2231" spans="2:32">
      <c r="B2231" s="32">
        <v>45010</v>
      </c>
      <c r="C2231" s="33" t="e">
        <f>VLOOKUP($B2231,大盤與近月台指!$A$4:$I$499,2,FALSE)</f>
        <v>#N/A</v>
      </c>
      <c r="D2231" s="34" t="e">
        <f>VLOOKUP($B2231,大盤與近月台指!$A$4:$I$499,3,FALSE)</f>
        <v>#N/A</v>
      </c>
      <c r="E2231" s="35" t="e">
        <f>VLOOKUP($B2231,大盤與近月台指!$A$4:$I$499,4,FALSE)</f>
        <v>#N/A</v>
      </c>
      <c r="F2231" s="33" t="e">
        <f>VLOOKUP($B2231,大盤與近月台指!$A$4:$I$499,5,FALSE)</f>
        <v>#N/A</v>
      </c>
      <c r="G2231" s="49" t="e">
        <f>VLOOKUP($B2231,三大法人買賣超!$A$4:$I$500,3,FALSE)</f>
        <v>#N/A</v>
      </c>
      <c r="H2231" s="34" t="e">
        <f>VLOOKUP($B2231,三大法人買賣超!$A$4:$I$500,5,FALSE)</f>
        <v>#N/A</v>
      </c>
      <c r="I2231" s="27" t="e">
        <f>VLOOKUP($B2231,三大法人買賣超!$A$4:$I$500,7,FALSE)</f>
        <v>#N/A</v>
      </c>
      <c r="J2231" s="27" t="e">
        <f>VLOOKUP($B2231,三大法人買賣超!$A$4:$I$500,9,FALSE)</f>
        <v>#N/A</v>
      </c>
      <c r="K2231" s="37">
        <f>新台幣匯率美元指數!B2232</f>
        <v>0</v>
      </c>
      <c r="L2231" s="38">
        <f>新台幣匯率美元指數!C2232</f>
        <v>0</v>
      </c>
      <c r="M2231" s="39">
        <f>新台幣匯率美元指數!D2232</f>
        <v>0</v>
      </c>
      <c r="N2231" s="27" t="e">
        <f>VLOOKUP($B2231,外資期貨未平倉口數!$A$4:$M$499,4,FALSE)</f>
        <v>#N/A</v>
      </c>
      <c r="O2231" s="27" t="e">
        <f>VLOOKUP($B2231,外資期貨未平倉口數!$A$4:$M$499,9,FALSE)</f>
        <v>#N/A</v>
      </c>
      <c r="P2231" s="27" t="e">
        <f>VLOOKUP($B2231,外資期貨未平倉口數!$A$4:$M$499,10,FALSE)</f>
        <v>#N/A</v>
      </c>
      <c r="Q2231" s="27" t="e">
        <f>VLOOKUP($B2231,外資期貨未平倉口數!$A$4:$M$499,11,FALSE)</f>
        <v>#N/A</v>
      </c>
      <c r="R2231" s="64" t="e">
        <f>VLOOKUP($B2231,選擇權未平倉餘額!$A$4:$I$500,6,FALSE)</f>
        <v>#N/A</v>
      </c>
      <c r="S2231" s="64" t="e">
        <f>VLOOKUP($B2231,選擇權未平倉餘額!$A$4:$I$500,7,FALSE)</f>
        <v>#N/A</v>
      </c>
      <c r="T2231" s="64" t="e">
        <f>VLOOKUP($B2231,選擇權未平倉餘額!$A$4:$I$500,8,FALSE)</f>
        <v>#N/A</v>
      </c>
      <c r="U2231" s="64" t="e">
        <f>VLOOKUP($B2231,選擇權未平倉餘額!$A$4:$I$500,9,FALSE)</f>
        <v>#N/A</v>
      </c>
      <c r="V2231" s="39" t="e">
        <f>VLOOKUP($B2231,臺指選擇權P_C_Ratios!$A$4:$C$500,3,FALSE)</f>
        <v>#N/A</v>
      </c>
      <c r="W2231" s="41" t="e">
        <f>VLOOKUP($B2231,散戶多空比!$A$6:$L$500,12,FALSE)</f>
        <v>#N/A</v>
      </c>
      <c r="X2231" s="40" t="e">
        <f>VLOOKUP($B2231,期貨大額交易人未沖銷部位!$A$4:$O$499,4,FALSE)</f>
        <v>#N/A</v>
      </c>
      <c r="Y2231" s="40" t="e">
        <f>VLOOKUP($B2231,期貨大額交易人未沖銷部位!$A$4:$O$499,7,FALSE)</f>
        <v>#N/A</v>
      </c>
      <c r="Z2231" s="40" t="e">
        <f>VLOOKUP($B2231,期貨大額交易人未沖銷部位!$A$4:$O$499,10,FALSE)</f>
        <v>#N/A</v>
      </c>
      <c r="AA2231" s="40" t="e">
        <f>VLOOKUP($B2231,期貨大額交易人未沖銷部位!$A$4:$O$499,13,FALSE)</f>
        <v>#N/A</v>
      </c>
      <c r="AB2231" s="40" t="e">
        <f>VLOOKUP($B2231,期貨大額交易人未沖銷部位!$A$4:$O$499,14,FALSE)</f>
        <v>#N/A</v>
      </c>
      <c r="AC2231" s="40" t="e">
        <f>VLOOKUP($B2231,期貨大額交易人未沖銷部位!$A$4:$O$499,15,FALSE)</f>
        <v>#N/A</v>
      </c>
      <c r="AD2231" s="33" t="e">
        <f>VLOOKUP($B2231,三大美股走勢!$A$4:$J$495,4,FALSE)</f>
        <v>#N/A</v>
      </c>
      <c r="AE2231" s="33" t="e">
        <f>VLOOKUP($B2231,三大美股走勢!$A$4:$J$495,7,FALSE)</f>
        <v>#N/A</v>
      </c>
      <c r="AF2231" s="33" t="e">
        <f>VLOOKUP($B2231,三大美股走勢!$A$4:$J$495,10,FALSE)</f>
        <v>#N/A</v>
      </c>
    </row>
    <row r="2232" spans="2:32">
      <c r="B2232" s="32">
        <v>45011</v>
      </c>
      <c r="C2232" s="33" t="e">
        <f>VLOOKUP($B2232,大盤與近月台指!$A$4:$I$499,2,FALSE)</f>
        <v>#N/A</v>
      </c>
      <c r="D2232" s="34" t="e">
        <f>VLOOKUP($B2232,大盤與近月台指!$A$4:$I$499,3,FALSE)</f>
        <v>#N/A</v>
      </c>
      <c r="E2232" s="35" t="e">
        <f>VLOOKUP($B2232,大盤與近月台指!$A$4:$I$499,4,FALSE)</f>
        <v>#N/A</v>
      </c>
      <c r="F2232" s="33" t="e">
        <f>VLOOKUP($B2232,大盤與近月台指!$A$4:$I$499,5,FALSE)</f>
        <v>#N/A</v>
      </c>
      <c r="G2232" s="49" t="e">
        <f>VLOOKUP($B2232,三大法人買賣超!$A$4:$I$500,3,FALSE)</f>
        <v>#N/A</v>
      </c>
      <c r="H2232" s="34" t="e">
        <f>VLOOKUP($B2232,三大法人買賣超!$A$4:$I$500,5,FALSE)</f>
        <v>#N/A</v>
      </c>
      <c r="I2232" s="27" t="e">
        <f>VLOOKUP($B2232,三大法人買賣超!$A$4:$I$500,7,FALSE)</f>
        <v>#N/A</v>
      </c>
      <c r="J2232" s="27" t="e">
        <f>VLOOKUP($B2232,三大法人買賣超!$A$4:$I$500,9,FALSE)</f>
        <v>#N/A</v>
      </c>
      <c r="K2232" s="37">
        <f>新台幣匯率美元指數!B2233</f>
        <v>0</v>
      </c>
      <c r="L2232" s="38">
        <f>新台幣匯率美元指數!C2233</f>
        <v>0</v>
      </c>
      <c r="M2232" s="39">
        <f>新台幣匯率美元指數!D2233</f>
        <v>0</v>
      </c>
      <c r="N2232" s="27" t="e">
        <f>VLOOKUP($B2232,外資期貨未平倉口數!$A$4:$M$499,4,FALSE)</f>
        <v>#N/A</v>
      </c>
      <c r="O2232" s="27" t="e">
        <f>VLOOKUP($B2232,外資期貨未平倉口數!$A$4:$M$499,9,FALSE)</f>
        <v>#N/A</v>
      </c>
      <c r="P2232" s="27" t="e">
        <f>VLOOKUP($B2232,外資期貨未平倉口數!$A$4:$M$499,10,FALSE)</f>
        <v>#N/A</v>
      </c>
      <c r="Q2232" s="27" t="e">
        <f>VLOOKUP($B2232,外資期貨未平倉口數!$A$4:$M$499,11,FALSE)</f>
        <v>#N/A</v>
      </c>
      <c r="R2232" s="64" t="e">
        <f>VLOOKUP($B2232,選擇權未平倉餘額!$A$4:$I$500,6,FALSE)</f>
        <v>#N/A</v>
      </c>
      <c r="S2232" s="64" t="e">
        <f>VLOOKUP($B2232,選擇權未平倉餘額!$A$4:$I$500,7,FALSE)</f>
        <v>#N/A</v>
      </c>
      <c r="T2232" s="64" t="e">
        <f>VLOOKUP($B2232,選擇權未平倉餘額!$A$4:$I$500,8,FALSE)</f>
        <v>#N/A</v>
      </c>
      <c r="U2232" s="64" t="e">
        <f>VLOOKUP($B2232,選擇權未平倉餘額!$A$4:$I$500,9,FALSE)</f>
        <v>#N/A</v>
      </c>
      <c r="V2232" s="39" t="e">
        <f>VLOOKUP($B2232,臺指選擇權P_C_Ratios!$A$4:$C$500,3,FALSE)</f>
        <v>#N/A</v>
      </c>
      <c r="W2232" s="41" t="e">
        <f>VLOOKUP($B2232,散戶多空比!$A$6:$L$500,12,FALSE)</f>
        <v>#N/A</v>
      </c>
      <c r="X2232" s="40" t="e">
        <f>VLOOKUP($B2232,期貨大額交易人未沖銷部位!$A$4:$O$499,4,FALSE)</f>
        <v>#N/A</v>
      </c>
      <c r="Y2232" s="40" t="e">
        <f>VLOOKUP($B2232,期貨大額交易人未沖銷部位!$A$4:$O$499,7,FALSE)</f>
        <v>#N/A</v>
      </c>
      <c r="Z2232" s="40" t="e">
        <f>VLOOKUP($B2232,期貨大額交易人未沖銷部位!$A$4:$O$499,10,FALSE)</f>
        <v>#N/A</v>
      </c>
      <c r="AA2232" s="40" t="e">
        <f>VLOOKUP($B2232,期貨大額交易人未沖銷部位!$A$4:$O$499,13,FALSE)</f>
        <v>#N/A</v>
      </c>
      <c r="AB2232" s="40" t="e">
        <f>VLOOKUP($B2232,期貨大額交易人未沖銷部位!$A$4:$O$499,14,FALSE)</f>
        <v>#N/A</v>
      </c>
      <c r="AC2232" s="40" t="e">
        <f>VLOOKUP($B2232,期貨大額交易人未沖銷部位!$A$4:$O$499,15,FALSE)</f>
        <v>#N/A</v>
      </c>
      <c r="AD2232" s="33" t="e">
        <f>VLOOKUP($B2232,三大美股走勢!$A$4:$J$495,4,FALSE)</f>
        <v>#N/A</v>
      </c>
      <c r="AE2232" s="33" t="e">
        <f>VLOOKUP($B2232,三大美股走勢!$A$4:$J$495,7,FALSE)</f>
        <v>#N/A</v>
      </c>
      <c r="AF2232" s="33" t="e">
        <f>VLOOKUP($B2232,三大美股走勢!$A$4:$J$495,10,FALSE)</f>
        <v>#N/A</v>
      </c>
    </row>
    <row r="2233" spans="2:32">
      <c r="B2233" s="32">
        <v>45012</v>
      </c>
      <c r="C2233" s="33" t="e">
        <f>VLOOKUP($B2233,大盤與近月台指!$A$4:$I$499,2,FALSE)</f>
        <v>#N/A</v>
      </c>
      <c r="D2233" s="34" t="e">
        <f>VLOOKUP($B2233,大盤與近月台指!$A$4:$I$499,3,FALSE)</f>
        <v>#N/A</v>
      </c>
      <c r="E2233" s="35" t="e">
        <f>VLOOKUP($B2233,大盤與近月台指!$A$4:$I$499,4,FALSE)</f>
        <v>#N/A</v>
      </c>
      <c r="F2233" s="33" t="e">
        <f>VLOOKUP($B2233,大盤與近月台指!$A$4:$I$499,5,FALSE)</f>
        <v>#N/A</v>
      </c>
      <c r="G2233" s="49" t="e">
        <f>VLOOKUP($B2233,三大法人買賣超!$A$4:$I$500,3,FALSE)</f>
        <v>#N/A</v>
      </c>
      <c r="H2233" s="34" t="e">
        <f>VLOOKUP($B2233,三大法人買賣超!$A$4:$I$500,5,FALSE)</f>
        <v>#N/A</v>
      </c>
      <c r="I2233" s="27" t="e">
        <f>VLOOKUP($B2233,三大法人買賣超!$A$4:$I$500,7,FALSE)</f>
        <v>#N/A</v>
      </c>
      <c r="J2233" s="27" t="e">
        <f>VLOOKUP($B2233,三大法人買賣超!$A$4:$I$500,9,FALSE)</f>
        <v>#N/A</v>
      </c>
      <c r="K2233" s="37">
        <f>新台幣匯率美元指數!B2234</f>
        <v>0</v>
      </c>
      <c r="L2233" s="38">
        <f>新台幣匯率美元指數!C2234</f>
        <v>0</v>
      </c>
      <c r="M2233" s="39">
        <f>新台幣匯率美元指數!D2234</f>
        <v>0</v>
      </c>
      <c r="N2233" s="27" t="e">
        <f>VLOOKUP($B2233,外資期貨未平倉口數!$A$4:$M$499,4,FALSE)</f>
        <v>#N/A</v>
      </c>
      <c r="O2233" s="27" t="e">
        <f>VLOOKUP($B2233,外資期貨未平倉口數!$A$4:$M$499,9,FALSE)</f>
        <v>#N/A</v>
      </c>
      <c r="P2233" s="27" t="e">
        <f>VLOOKUP($B2233,外資期貨未平倉口數!$A$4:$M$499,10,FALSE)</f>
        <v>#N/A</v>
      </c>
      <c r="Q2233" s="27" t="e">
        <f>VLOOKUP($B2233,外資期貨未平倉口數!$A$4:$M$499,11,FALSE)</f>
        <v>#N/A</v>
      </c>
      <c r="R2233" s="64" t="e">
        <f>VLOOKUP($B2233,選擇權未平倉餘額!$A$4:$I$500,6,FALSE)</f>
        <v>#N/A</v>
      </c>
      <c r="S2233" s="64" t="e">
        <f>VLOOKUP($B2233,選擇權未平倉餘額!$A$4:$I$500,7,FALSE)</f>
        <v>#N/A</v>
      </c>
      <c r="T2233" s="64" t="e">
        <f>VLOOKUP($B2233,選擇權未平倉餘額!$A$4:$I$500,8,FALSE)</f>
        <v>#N/A</v>
      </c>
      <c r="U2233" s="64" t="e">
        <f>VLOOKUP($B2233,選擇權未平倉餘額!$A$4:$I$500,9,FALSE)</f>
        <v>#N/A</v>
      </c>
      <c r="V2233" s="39" t="e">
        <f>VLOOKUP($B2233,臺指選擇權P_C_Ratios!$A$4:$C$500,3,FALSE)</f>
        <v>#N/A</v>
      </c>
      <c r="W2233" s="41" t="e">
        <f>VLOOKUP($B2233,散戶多空比!$A$6:$L$500,12,FALSE)</f>
        <v>#N/A</v>
      </c>
      <c r="X2233" s="40" t="e">
        <f>VLOOKUP($B2233,期貨大額交易人未沖銷部位!$A$4:$O$499,4,FALSE)</f>
        <v>#N/A</v>
      </c>
      <c r="Y2233" s="40" t="e">
        <f>VLOOKUP($B2233,期貨大額交易人未沖銷部位!$A$4:$O$499,7,FALSE)</f>
        <v>#N/A</v>
      </c>
      <c r="Z2233" s="40" t="e">
        <f>VLOOKUP($B2233,期貨大額交易人未沖銷部位!$A$4:$O$499,10,FALSE)</f>
        <v>#N/A</v>
      </c>
      <c r="AA2233" s="40" t="e">
        <f>VLOOKUP($B2233,期貨大額交易人未沖銷部位!$A$4:$O$499,13,FALSE)</f>
        <v>#N/A</v>
      </c>
      <c r="AB2233" s="40" t="e">
        <f>VLOOKUP($B2233,期貨大額交易人未沖銷部位!$A$4:$O$499,14,FALSE)</f>
        <v>#N/A</v>
      </c>
      <c r="AC2233" s="40" t="e">
        <f>VLOOKUP($B2233,期貨大額交易人未沖銷部位!$A$4:$O$499,15,FALSE)</f>
        <v>#N/A</v>
      </c>
      <c r="AD2233" s="33" t="e">
        <f>VLOOKUP($B2233,三大美股走勢!$A$4:$J$495,4,FALSE)</f>
        <v>#N/A</v>
      </c>
      <c r="AE2233" s="33" t="e">
        <f>VLOOKUP($B2233,三大美股走勢!$A$4:$J$495,7,FALSE)</f>
        <v>#N/A</v>
      </c>
      <c r="AF2233" s="33" t="e">
        <f>VLOOKUP($B2233,三大美股走勢!$A$4:$J$495,10,FALSE)</f>
        <v>#N/A</v>
      </c>
    </row>
    <row r="2234" spans="2:32">
      <c r="B2234" s="32">
        <v>45013</v>
      </c>
      <c r="C2234" s="33" t="e">
        <f>VLOOKUP($B2234,大盤與近月台指!$A$4:$I$499,2,FALSE)</f>
        <v>#N/A</v>
      </c>
      <c r="D2234" s="34" t="e">
        <f>VLOOKUP($B2234,大盤與近月台指!$A$4:$I$499,3,FALSE)</f>
        <v>#N/A</v>
      </c>
      <c r="E2234" s="35" t="e">
        <f>VLOOKUP($B2234,大盤與近月台指!$A$4:$I$499,4,FALSE)</f>
        <v>#N/A</v>
      </c>
      <c r="F2234" s="33" t="e">
        <f>VLOOKUP($B2234,大盤與近月台指!$A$4:$I$499,5,FALSE)</f>
        <v>#N/A</v>
      </c>
      <c r="G2234" s="49" t="e">
        <f>VLOOKUP($B2234,三大法人買賣超!$A$4:$I$500,3,FALSE)</f>
        <v>#N/A</v>
      </c>
      <c r="H2234" s="34" t="e">
        <f>VLOOKUP($B2234,三大法人買賣超!$A$4:$I$500,5,FALSE)</f>
        <v>#N/A</v>
      </c>
      <c r="I2234" s="27" t="e">
        <f>VLOOKUP($B2234,三大法人買賣超!$A$4:$I$500,7,FALSE)</f>
        <v>#N/A</v>
      </c>
      <c r="J2234" s="27" t="e">
        <f>VLOOKUP($B2234,三大法人買賣超!$A$4:$I$500,9,FALSE)</f>
        <v>#N/A</v>
      </c>
      <c r="K2234" s="37">
        <f>新台幣匯率美元指數!B2235</f>
        <v>0</v>
      </c>
      <c r="L2234" s="38">
        <f>新台幣匯率美元指數!C2235</f>
        <v>0</v>
      </c>
      <c r="M2234" s="39">
        <f>新台幣匯率美元指數!D2235</f>
        <v>0</v>
      </c>
      <c r="N2234" s="27" t="e">
        <f>VLOOKUP($B2234,外資期貨未平倉口數!$A$4:$M$499,4,FALSE)</f>
        <v>#N/A</v>
      </c>
      <c r="O2234" s="27" t="e">
        <f>VLOOKUP($B2234,外資期貨未平倉口數!$A$4:$M$499,9,FALSE)</f>
        <v>#N/A</v>
      </c>
      <c r="P2234" s="27" t="e">
        <f>VLOOKUP($B2234,外資期貨未平倉口數!$A$4:$M$499,10,FALSE)</f>
        <v>#N/A</v>
      </c>
      <c r="Q2234" s="27" t="e">
        <f>VLOOKUP($B2234,外資期貨未平倉口數!$A$4:$M$499,11,FALSE)</f>
        <v>#N/A</v>
      </c>
      <c r="R2234" s="64" t="e">
        <f>VLOOKUP($B2234,選擇權未平倉餘額!$A$4:$I$500,6,FALSE)</f>
        <v>#N/A</v>
      </c>
      <c r="S2234" s="64" t="e">
        <f>VLOOKUP($B2234,選擇權未平倉餘額!$A$4:$I$500,7,FALSE)</f>
        <v>#N/A</v>
      </c>
      <c r="T2234" s="64" t="e">
        <f>VLOOKUP($B2234,選擇權未平倉餘額!$A$4:$I$500,8,FALSE)</f>
        <v>#N/A</v>
      </c>
      <c r="U2234" s="64" t="e">
        <f>VLOOKUP($B2234,選擇權未平倉餘額!$A$4:$I$500,9,FALSE)</f>
        <v>#N/A</v>
      </c>
      <c r="V2234" s="39" t="e">
        <f>VLOOKUP($B2234,臺指選擇權P_C_Ratios!$A$4:$C$500,3,FALSE)</f>
        <v>#N/A</v>
      </c>
      <c r="W2234" s="41" t="e">
        <f>VLOOKUP($B2234,散戶多空比!$A$6:$L$500,12,FALSE)</f>
        <v>#N/A</v>
      </c>
      <c r="X2234" s="40" t="e">
        <f>VLOOKUP($B2234,期貨大額交易人未沖銷部位!$A$4:$O$499,4,FALSE)</f>
        <v>#N/A</v>
      </c>
      <c r="Y2234" s="40" t="e">
        <f>VLOOKUP($B2234,期貨大額交易人未沖銷部位!$A$4:$O$499,7,FALSE)</f>
        <v>#N/A</v>
      </c>
      <c r="Z2234" s="40" t="e">
        <f>VLOOKUP($B2234,期貨大額交易人未沖銷部位!$A$4:$O$499,10,FALSE)</f>
        <v>#N/A</v>
      </c>
      <c r="AA2234" s="40" t="e">
        <f>VLOOKUP($B2234,期貨大額交易人未沖銷部位!$A$4:$O$499,13,FALSE)</f>
        <v>#N/A</v>
      </c>
      <c r="AB2234" s="40" t="e">
        <f>VLOOKUP($B2234,期貨大額交易人未沖銷部位!$A$4:$O$499,14,FALSE)</f>
        <v>#N/A</v>
      </c>
      <c r="AC2234" s="40" t="e">
        <f>VLOOKUP($B2234,期貨大額交易人未沖銷部位!$A$4:$O$499,15,FALSE)</f>
        <v>#N/A</v>
      </c>
      <c r="AD2234" s="33" t="e">
        <f>VLOOKUP($B2234,三大美股走勢!$A$4:$J$495,4,FALSE)</f>
        <v>#N/A</v>
      </c>
      <c r="AE2234" s="33" t="e">
        <f>VLOOKUP($B2234,三大美股走勢!$A$4:$J$495,7,FALSE)</f>
        <v>#N/A</v>
      </c>
      <c r="AF2234" s="33" t="e">
        <f>VLOOKUP($B2234,三大美股走勢!$A$4:$J$495,10,FALSE)</f>
        <v>#N/A</v>
      </c>
    </row>
    <row r="2235" spans="2:32">
      <c r="B2235" s="32">
        <v>45014</v>
      </c>
      <c r="C2235" s="33" t="e">
        <f>VLOOKUP($B2235,大盤與近月台指!$A$4:$I$499,2,FALSE)</f>
        <v>#N/A</v>
      </c>
      <c r="D2235" s="34" t="e">
        <f>VLOOKUP($B2235,大盤與近月台指!$A$4:$I$499,3,FALSE)</f>
        <v>#N/A</v>
      </c>
      <c r="E2235" s="35" t="e">
        <f>VLOOKUP($B2235,大盤與近月台指!$A$4:$I$499,4,FALSE)</f>
        <v>#N/A</v>
      </c>
      <c r="F2235" s="33" t="e">
        <f>VLOOKUP($B2235,大盤與近月台指!$A$4:$I$499,5,FALSE)</f>
        <v>#N/A</v>
      </c>
      <c r="G2235" s="49" t="e">
        <f>VLOOKUP($B2235,三大法人買賣超!$A$4:$I$500,3,FALSE)</f>
        <v>#N/A</v>
      </c>
      <c r="H2235" s="34" t="e">
        <f>VLOOKUP($B2235,三大法人買賣超!$A$4:$I$500,5,FALSE)</f>
        <v>#N/A</v>
      </c>
      <c r="I2235" s="27" t="e">
        <f>VLOOKUP($B2235,三大法人買賣超!$A$4:$I$500,7,FALSE)</f>
        <v>#N/A</v>
      </c>
      <c r="J2235" s="27" t="e">
        <f>VLOOKUP($B2235,三大法人買賣超!$A$4:$I$500,9,FALSE)</f>
        <v>#N/A</v>
      </c>
      <c r="K2235" s="37">
        <f>新台幣匯率美元指數!B2236</f>
        <v>0</v>
      </c>
      <c r="L2235" s="38">
        <f>新台幣匯率美元指數!C2236</f>
        <v>0</v>
      </c>
      <c r="M2235" s="39">
        <f>新台幣匯率美元指數!D2236</f>
        <v>0</v>
      </c>
      <c r="N2235" s="27" t="e">
        <f>VLOOKUP($B2235,外資期貨未平倉口數!$A$4:$M$499,4,FALSE)</f>
        <v>#N/A</v>
      </c>
      <c r="O2235" s="27" t="e">
        <f>VLOOKUP($B2235,外資期貨未平倉口數!$A$4:$M$499,9,FALSE)</f>
        <v>#N/A</v>
      </c>
      <c r="P2235" s="27" t="e">
        <f>VLOOKUP($B2235,外資期貨未平倉口數!$A$4:$M$499,10,FALSE)</f>
        <v>#N/A</v>
      </c>
      <c r="Q2235" s="27" t="e">
        <f>VLOOKUP($B2235,外資期貨未平倉口數!$A$4:$M$499,11,FALSE)</f>
        <v>#N/A</v>
      </c>
      <c r="R2235" s="64" t="e">
        <f>VLOOKUP($B2235,選擇權未平倉餘額!$A$4:$I$500,6,FALSE)</f>
        <v>#N/A</v>
      </c>
      <c r="S2235" s="64" t="e">
        <f>VLOOKUP($B2235,選擇權未平倉餘額!$A$4:$I$500,7,FALSE)</f>
        <v>#N/A</v>
      </c>
      <c r="T2235" s="64" t="e">
        <f>VLOOKUP($B2235,選擇權未平倉餘額!$A$4:$I$500,8,FALSE)</f>
        <v>#N/A</v>
      </c>
      <c r="U2235" s="64" t="e">
        <f>VLOOKUP($B2235,選擇權未平倉餘額!$A$4:$I$500,9,FALSE)</f>
        <v>#N/A</v>
      </c>
      <c r="V2235" s="39" t="e">
        <f>VLOOKUP($B2235,臺指選擇權P_C_Ratios!$A$4:$C$500,3,FALSE)</f>
        <v>#N/A</v>
      </c>
      <c r="W2235" s="41" t="e">
        <f>VLOOKUP($B2235,散戶多空比!$A$6:$L$500,12,FALSE)</f>
        <v>#N/A</v>
      </c>
      <c r="X2235" s="40" t="e">
        <f>VLOOKUP($B2235,期貨大額交易人未沖銷部位!$A$4:$O$499,4,FALSE)</f>
        <v>#N/A</v>
      </c>
      <c r="Y2235" s="40" t="e">
        <f>VLOOKUP($B2235,期貨大額交易人未沖銷部位!$A$4:$O$499,7,FALSE)</f>
        <v>#N/A</v>
      </c>
      <c r="Z2235" s="40" t="e">
        <f>VLOOKUP($B2235,期貨大額交易人未沖銷部位!$A$4:$O$499,10,FALSE)</f>
        <v>#N/A</v>
      </c>
      <c r="AA2235" s="40" t="e">
        <f>VLOOKUP($B2235,期貨大額交易人未沖銷部位!$A$4:$O$499,13,FALSE)</f>
        <v>#N/A</v>
      </c>
      <c r="AB2235" s="40" t="e">
        <f>VLOOKUP($B2235,期貨大額交易人未沖銷部位!$A$4:$O$499,14,FALSE)</f>
        <v>#N/A</v>
      </c>
      <c r="AC2235" s="40" t="e">
        <f>VLOOKUP($B2235,期貨大額交易人未沖銷部位!$A$4:$O$499,15,FALSE)</f>
        <v>#N/A</v>
      </c>
      <c r="AD2235" s="33" t="e">
        <f>VLOOKUP($B2235,三大美股走勢!$A$4:$J$495,4,FALSE)</f>
        <v>#N/A</v>
      </c>
      <c r="AE2235" s="33" t="e">
        <f>VLOOKUP($B2235,三大美股走勢!$A$4:$J$495,7,FALSE)</f>
        <v>#N/A</v>
      </c>
      <c r="AF2235" s="33" t="e">
        <f>VLOOKUP($B2235,三大美股走勢!$A$4:$J$495,10,FALSE)</f>
        <v>#N/A</v>
      </c>
    </row>
    <row r="2236" spans="2:32">
      <c r="B2236" s="32">
        <v>45015</v>
      </c>
      <c r="C2236" s="33" t="e">
        <f>VLOOKUP($B2236,大盤與近月台指!$A$4:$I$499,2,FALSE)</f>
        <v>#N/A</v>
      </c>
      <c r="D2236" s="34" t="e">
        <f>VLOOKUP($B2236,大盤與近月台指!$A$4:$I$499,3,FALSE)</f>
        <v>#N/A</v>
      </c>
      <c r="E2236" s="35" t="e">
        <f>VLOOKUP($B2236,大盤與近月台指!$A$4:$I$499,4,FALSE)</f>
        <v>#N/A</v>
      </c>
      <c r="F2236" s="33" t="e">
        <f>VLOOKUP($B2236,大盤與近月台指!$A$4:$I$499,5,FALSE)</f>
        <v>#N/A</v>
      </c>
      <c r="G2236" s="49" t="e">
        <f>VLOOKUP($B2236,三大法人買賣超!$A$4:$I$500,3,FALSE)</f>
        <v>#N/A</v>
      </c>
      <c r="H2236" s="34" t="e">
        <f>VLOOKUP($B2236,三大法人買賣超!$A$4:$I$500,5,FALSE)</f>
        <v>#N/A</v>
      </c>
      <c r="I2236" s="27" t="e">
        <f>VLOOKUP($B2236,三大法人買賣超!$A$4:$I$500,7,FALSE)</f>
        <v>#N/A</v>
      </c>
      <c r="J2236" s="27" t="e">
        <f>VLOOKUP($B2236,三大法人買賣超!$A$4:$I$500,9,FALSE)</f>
        <v>#N/A</v>
      </c>
      <c r="K2236" s="37">
        <f>新台幣匯率美元指數!B2237</f>
        <v>0</v>
      </c>
      <c r="L2236" s="38">
        <f>新台幣匯率美元指數!C2237</f>
        <v>0</v>
      </c>
      <c r="M2236" s="39">
        <f>新台幣匯率美元指數!D2237</f>
        <v>0</v>
      </c>
      <c r="N2236" s="27" t="e">
        <f>VLOOKUP($B2236,外資期貨未平倉口數!$A$4:$M$499,4,FALSE)</f>
        <v>#N/A</v>
      </c>
      <c r="O2236" s="27" t="e">
        <f>VLOOKUP($B2236,外資期貨未平倉口數!$A$4:$M$499,9,FALSE)</f>
        <v>#N/A</v>
      </c>
      <c r="P2236" s="27" t="e">
        <f>VLOOKUP($B2236,外資期貨未平倉口數!$A$4:$M$499,10,FALSE)</f>
        <v>#N/A</v>
      </c>
      <c r="Q2236" s="27" t="e">
        <f>VLOOKUP($B2236,外資期貨未平倉口數!$A$4:$M$499,11,FALSE)</f>
        <v>#N/A</v>
      </c>
      <c r="R2236" s="64" t="e">
        <f>VLOOKUP($B2236,選擇權未平倉餘額!$A$4:$I$500,6,FALSE)</f>
        <v>#N/A</v>
      </c>
      <c r="S2236" s="64" t="e">
        <f>VLOOKUP($B2236,選擇權未平倉餘額!$A$4:$I$500,7,FALSE)</f>
        <v>#N/A</v>
      </c>
      <c r="T2236" s="64" t="e">
        <f>VLOOKUP($B2236,選擇權未平倉餘額!$A$4:$I$500,8,FALSE)</f>
        <v>#N/A</v>
      </c>
      <c r="U2236" s="64" t="e">
        <f>VLOOKUP($B2236,選擇權未平倉餘額!$A$4:$I$500,9,FALSE)</f>
        <v>#N/A</v>
      </c>
      <c r="V2236" s="39" t="e">
        <f>VLOOKUP($B2236,臺指選擇權P_C_Ratios!$A$4:$C$500,3,FALSE)</f>
        <v>#N/A</v>
      </c>
      <c r="W2236" s="41" t="e">
        <f>VLOOKUP($B2236,散戶多空比!$A$6:$L$500,12,FALSE)</f>
        <v>#N/A</v>
      </c>
      <c r="X2236" s="40" t="e">
        <f>VLOOKUP($B2236,期貨大額交易人未沖銷部位!$A$4:$O$499,4,FALSE)</f>
        <v>#N/A</v>
      </c>
      <c r="Y2236" s="40" t="e">
        <f>VLOOKUP($B2236,期貨大額交易人未沖銷部位!$A$4:$O$499,7,FALSE)</f>
        <v>#N/A</v>
      </c>
      <c r="Z2236" s="40" t="e">
        <f>VLOOKUP($B2236,期貨大額交易人未沖銷部位!$A$4:$O$499,10,FALSE)</f>
        <v>#N/A</v>
      </c>
      <c r="AA2236" s="40" t="e">
        <f>VLOOKUP($B2236,期貨大額交易人未沖銷部位!$A$4:$O$499,13,FALSE)</f>
        <v>#N/A</v>
      </c>
      <c r="AB2236" s="40" t="e">
        <f>VLOOKUP($B2236,期貨大額交易人未沖銷部位!$A$4:$O$499,14,FALSE)</f>
        <v>#N/A</v>
      </c>
      <c r="AC2236" s="40" t="e">
        <f>VLOOKUP($B2236,期貨大額交易人未沖銷部位!$A$4:$O$499,15,FALSE)</f>
        <v>#N/A</v>
      </c>
      <c r="AD2236" s="33" t="e">
        <f>VLOOKUP($B2236,三大美股走勢!$A$4:$J$495,4,FALSE)</f>
        <v>#N/A</v>
      </c>
      <c r="AE2236" s="33" t="e">
        <f>VLOOKUP($B2236,三大美股走勢!$A$4:$J$495,7,FALSE)</f>
        <v>#N/A</v>
      </c>
      <c r="AF2236" s="33" t="e">
        <f>VLOOKUP($B2236,三大美股走勢!$A$4:$J$495,10,FALSE)</f>
        <v>#N/A</v>
      </c>
    </row>
    <row r="2237" spans="2:32">
      <c r="B2237" s="32">
        <v>45016</v>
      </c>
      <c r="C2237" s="33" t="e">
        <f>VLOOKUP($B2237,大盤與近月台指!$A$4:$I$499,2,FALSE)</f>
        <v>#N/A</v>
      </c>
      <c r="D2237" s="34" t="e">
        <f>VLOOKUP($B2237,大盤與近月台指!$A$4:$I$499,3,FALSE)</f>
        <v>#N/A</v>
      </c>
      <c r="E2237" s="35" t="e">
        <f>VLOOKUP($B2237,大盤與近月台指!$A$4:$I$499,4,FALSE)</f>
        <v>#N/A</v>
      </c>
      <c r="F2237" s="33" t="e">
        <f>VLOOKUP($B2237,大盤與近月台指!$A$4:$I$499,5,FALSE)</f>
        <v>#N/A</v>
      </c>
      <c r="G2237" s="49" t="e">
        <f>VLOOKUP($B2237,三大法人買賣超!$A$4:$I$500,3,FALSE)</f>
        <v>#N/A</v>
      </c>
      <c r="H2237" s="34" t="e">
        <f>VLOOKUP($B2237,三大法人買賣超!$A$4:$I$500,5,FALSE)</f>
        <v>#N/A</v>
      </c>
      <c r="I2237" s="27" t="e">
        <f>VLOOKUP($B2237,三大法人買賣超!$A$4:$I$500,7,FALSE)</f>
        <v>#N/A</v>
      </c>
      <c r="J2237" s="27" t="e">
        <f>VLOOKUP($B2237,三大法人買賣超!$A$4:$I$500,9,FALSE)</f>
        <v>#N/A</v>
      </c>
      <c r="K2237" s="37">
        <f>新台幣匯率美元指數!B2238</f>
        <v>0</v>
      </c>
      <c r="L2237" s="38">
        <f>新台幣匯率美元指數!C2238</f>
        <v>0</v>
      </c>
      <c r="M2237" s="39">
        <f>新台幣匯率美元指數!D2238</f>
        <v>0</v>
      </c>
      <c r="N2237" s="27" t="e">
        <f>VLOOKUP($B2237,外資期貨未平倉口數!$A$4:$M$499,4,FALSE)</f>
        <v>#N/A</v>
      </c>
      <c r="O2237" s="27" t="e">
        <f>VLOOKUP($B2237,外資期貨未平倉口數!$A$4:$M$499,9,FALSE)</f>
        <v>#N/A</v>
      </c>
      <c r="P2237" s="27" t="e">
        <f>VLOOKUP($B2237,外資期貨未平倉口數!$A$4:$M$499,10,FALSE)</f>
        <v>#N/A</v>
      </c>
      <c r="Q2237" s="27" t="e">
        <f>VLOOKUP($B2237,外資期貨未平倉口數!$A$4:$M$499,11,FALSE)</f>
        <v>#N/A</v>
      </c>
      <c r="R2237" s="64" t="e">
        <f>VLOOKUP($B2237,選擇權未平倉餘額!$A$4:$I$500,6,FALSE)</f>
        <v>#N/A</v>
      </c>
      <c r="S2237" s="64" t="e">
        <f>VLOOKUP($B2237,選擇權未平倉餘額!$A$4:$I$500,7,FALSE)</f>
        <v>#N/A</v>
      </c>
      <c r="T2237" s="64" t="e">
        <f>VLOOKUP($B2237,選擇權未平倉餘額!$A$4:$I$500,8,FALSE)</f>
        <v>#N/A</v>
      </c>
      <c r="U2237" s="64" t="e">
        <f>VLOOKUP($B2237,選擇權未平倉餘額!$A$4:$I$500,9,FALSE)</f>
        <v>#N/A</v>
      </c>
      <c r="V2237" s="39" t="e">
        <f>VLOOKUP($B2237,臺指選擇權P_C_Ratios!$A$4:$C$500,3,FALSE)</f>
        <v>#N/A</v>
      </c>
      <c r="W2237" s="41" t="e">
        <f>VLOOKUP($B2237,散戶多空比!$A$6:$L$500,12,FALSE)</f>
        <v>#N/A</v>
      </c>
      <c r="X2237" s="40" t="e">
        <f>VLOOKUP($B2237,期貨大額交易人未沖銷部位!$A$4:$O$499,4,FALSE)</f>
        <v>#N/A</v>
      </c>
      <c r="Y2237" s="40" t="e">
        <f>VLOOKUP($B2237,期貨大額交易人未沖銷部位!$A$4:$O$499,7,FALSE)</f>
        <v>#N/A</v>
      </c>
      <c r="Z2237" s="40" t="e">
        <f>VLOOKUP($B2237,期貨大額交易人未沖銷部位!$A$4:$O$499,10,FALSE)</f>
        <v>#N/A</v>
      </c>
      <c r="AA2237" s="40" t="e">
        <f>VLOOKUP($B2237,期貨大額交易人未沖銷部位!$A$4:$O$499,13,FALSE)</f>
        <v>#N/A</v>
      </c>
      <c r="AB2237" s="40" t="e">
        <f>VLOOKUP($B2237,期貨大額交易人未沖銷部位!$A$4:$O$499,14,FALSE)</f>
        <v>#N/A</v>
      </c>
      <c r="AC2237" s="40" t="e">
        <f>VLOOKUP($B2237,期貨大額交易人未沖銷部位!$A$4:$O$499,15,FALSE)</f>
        <v>#N/A</v>
      </c>
      <c r="AD2237" s="33" t="e">
        <f>VLOOKUP($B2237,三大美股走勢!$A$4:$J$495,4,FALSE)</f>
        <v>#N/A</v>
      </c>
      <c r="AE2237" s="33" t="e">
        <f>VLOOKUP($B2237,三大美股走勢!$A$4:$J$495,7,FALSE)</f>
        <v>#N/A</v>
      </c>
      <c r="AF2237" s="33" t="e">
        <f>VLOOKUP($B2237,三大美股走勢!$A$4:$J$495,10,FALSE)</f>
        <v>#N/A</v>
      </c>
    </row>
    <row r="2238" spans="2:32">
      <c r="B2238" s="32">
        <v>45017</v>
      </c>
      <c r="C2238" s="33" t="e">
        <f>VLOOKUP($B2238,大盤與近月台指!$A$4:$I$499,2,FALSE)</f>
        <v>#N/A</v>
      </c>
      <c r="D2238" s="34" t="e">
        <f>VLOOKUP($B2238,大盤與近月台指!$A$4:$I$499,3,FALSE)</f>
        <v>#N/A</v>
      </c>
      <c r="E2238" s="35" t="e">
        <f>VLOOKUP($B2238,大盤與近月台指!$A$4:$I$499,4,FALSE)</f>
        <v>#N/A</v>
      </c>
      <c r="F2238" s="33" t="e">
        <f>VLOOKUP($B2238,大盤與近月台指!$A$4:$I$499,5,FALSE)</f>
        <v>#N/A</v>
      </c>
      <c r="G2238" s="49" t="e">
        <f>VLOOKUP($B2238,三大法人買賣超!$A$4:$I$500,3,FALSE)</f>
        <v>#N/A</v>
      </c>
      <c r="H2238" s="34" t="e">
        <f>VLOOKUP($B2238,三大法人買賣超!$A$4:$I$500,5,FALSE)</f>
        <v>#N/A</v>
      </c>
      <c r="I2238" s="27" t="e">
        <f>VLOOKUP($B2238,三大法人買賣超!$A$4:$I$500,7,FALSE)</f>
        <v>#N/A</v>
      </c>
      <c r="J2238" s="27" t="e">
        <f>VLOOKUP($B2238,三大法人買賣超!$A$4:$I$500,9,FALSE)</f>
        <v>#N/A</v>
      </c>
      <c r="K2238" s="37">
        <f>新台幣匯率美元指數!B2239</f>
        <v>0</v>
      </c>
      <c r="L2238" s="38">
        <f>新台幣匯率美元指數!C2239</f>
        <v>0</v>
      </c>
      <c r="M2238" s="39">
        <f>新台幣匯率美元指數!D2239</f>
        <v>0</v>
      </c>
      <c r="N2238" s="27" t="e">
        <f>VLOOKUP($B2238,外資期貨未平倉口數!$A$4:$M$499,4,FALSE)</f>
        <v>#N/A</v>
      </c>
      <c r="O2238" s="27" t="e">
        <f>VLOOKUP($B2238,外資期貨未平倉口數!$A$4:$M$499,9,FALSE)</f>
        <v>#N/A</v>
      </c>
      <c r="P2238" s="27" t="e">
        <f>VLOOKUP($B2238,外資期貨未平倉口數!$A$4:$M$499,10,FALSE)</f>
        <v>#N/A</v>
      </c>
      <c r="Q2238" s="27" t="e">
        <f>VLOOKUP($B2238,外資期貨未平倉口數!$A$4:$M$499,11,FALSE)</f>
        <v>#N/A</v>
      </c>
      <c r="R2238" s="64" t="e">
        <f>VLOOKUP($B2238,選擇權未平倉餘額!$A$4:$I$500,6,FALSE)</f>
        <v>#N/A</v>
      </c>
      <c r="S2238" s="64" t="e">
        <f>VLOOKUP($B2238,選擇權未平倉餘額!$A$4:$I$500,7,FALSE)</f>
        <v>#N/A</v>
      </c>
      <c r="T2238" s="64" t="e">
        <f>VLOOKUP($B2238,選擇權未平倉餘額!$A$4:$I$500,8,FALSE)</f>
        <v>#N/A</v>
      </c>
      <c r="U2238" s="64" t="e">
        <f>VLOOKUP($B2238,選擇權未平倉餘額!$A$4:$I$500,9,FALSE)</f>
        <v>#N/A</v>
      </c>
      <c r="V2238" s="39" t="e">
        <f>VLOOKUP($B2238,臺指選擇權P_C_Ratios!$A$4:$C$500,3,FALSE)</f>
        <v>#N/A</v>
      </c>
      <c r="W2238" s="41" t="e">
        <f>VLOOKUP($B2238,散戶多空比!$A$6:$L$500,12,FALSE)</f>
        <v>#N/A</v>
      </c>
      <c r="X2238" s="40" t="e">
        <f>VLOOKUP($B2238,期貨大額交易人未沖銷部位!$A$4:$O$499,4,FALSE)</f>
        <v>#N/A</v>
      </c>
      <c r="Y2238" s="40" t="e">
        <f>VLOOKUP($B2238,期貨大額交易人未沖銷部位!$A$4:$O$499,7,FALSE)</f>
        <v>#N/A</v>
      </c>
      <c r="Z2238" s="40" t="e">
        <f>VLOOKUP($B2238,期貨大額交易人未沖銷部位!$A$4:$O$499,10,FALSE)</f>
        <v>#N/A</v>
      </c>
      <c r="AA2238" s="40" t="e">
        <f>VLOOKUP($B2238,期貨大額交易人未沖銷部位!$A$4:$O$499,13,FALSE)</f>
        <v>#N/A</v>
      </c>
      <c r="AB2238" s="40" t="e">
        <f>VLOOKUP($B2238,期貨大額交易人未沖銷部位!$A$4:$O$499,14,FALSE)</f>
        <v>#N/A</v>
      </c>
      <c r="AC2238" s="40" t="e">
        <f>VLOOKUP($B2238,期貨大額交易人未沖銷部位!$A$4:$O$499,15,FALSE)</f>
        <v>#N/A</v>
      </c>
      <c r="AD2238" s="33" t="e">
        <f>VLOOKUP($B2238,三大美股走勢!$A$4:$J$495,4,FALSE)</f>
        <v>#N/A</v>
      </c>
      <c r="AE2238" s="33" t="e">
        <f>VLOOKUP($B2238,三大美股走勢!$A$4:$J$495,7,FALSE)</f>
        <v>#N/A</v>
      </c>
      <c r="AF2238" s="33" t="e">
        <f>VLOOKUP($B2238,三大美股走勢!$A$4:$J$495,10,FALSE)</f>
        <v>#N/A</v>
      </c>
    </row>
    <row r="2239" spans="2:32">
      <c r="B2239" s="32">
        <v>45018</v>
      </c>
      <c r="C2239" s="33" t="e">
        <f>VLOOKUP($B2239,大盤與近月台指!$A$4:$I$499,2,FALSE)</f>
        <v>#N/A</v>
      </c>
      <c r="D2239" s="34" t="e">
        <f>VLOOKUP($B2239,大盤與近月台指!$A$4:$I$499,3,FALSE)</f>
        <v>#N/A</v>
      </c>
      <c r="E2239" s="35" t="e">
        <f>VLOOKUP($B2239,大盤與近月台指!$A$4:$I$499,4,FALSE)</f>
        <v>#N/A</v>
      </c>
      <c r="F2239" s="33" t="e">
        <f>VLOOKUP($B2239,大盤與近月台指!$A$4:$I$499,5,FALSE)</f>
        <v>#N/A</v>
      </c>
      <c r="G2239" s="49" t="e">
        <f>VLOOKUP($B2239,三大法人買賣超!$A$4:$I$500,3,FALSE)</f>
        <v>#N/A</v>
      </c>
      <c r="H2239" s="34" t="e">
        <f>VLOOKUP($B2239,三大法人買賣超!$A$4:$I$500,5,FALSE)</f>
        <v>#N/A</v>
      </c>
      <c r="I2239" s="27" t="e">
        <f>VLOOKUP($B2239,三大法人買賣超!$A$4:$I$500,7,FALSE)</f>
        <v>#N/A</v>
      </c>
      <c r="J2239" s="27" t="e">
        <f>VLOOKUP($B2239,三大法人買賣超!$A$4:$I$500,9,FALSE)</f>
        <v>#N/A</v>
      </c>
      <c r="K2239" s="37">
        <f>新台幣匯率美元指數!B2240</f>
        <v>0</v>
      </c>
      <c r="L2239" s="38">
        <f>新台幣匯率美元指數!C2240</f>
        <v>0</v>
      </c>
      <c r="M2239" s="39">
        <f>新台幣匯率美元指數!D2240</f>
        <v>0</v>
      </c>
      <c r="N2239" s="27" t="e">
        <f>VLOOKUP($B2239,外資期貨未平倉口數!$A$4:$M$499,4,FALSE)</f>
        <v>#N/A</v>
      </c>
      <c r="O2239" s="27" t="e">
        <f>VLOOKUP($B2239,外資期貨未平倉口數!$A$4:$M$499,9,FALSE)</f>
        <v>#N/A</v>
      </c>
      <c r="P2239" s="27" t="e">
        <f>VLOOKUP($B2239,外資期貨未平倉口數!$A$4:$M$499,10,FALSE)</f>
        <v>#N/A</v>
      </c>
      <c r="Q2239" s="27" t="e">
        <f>VLOOKUP($B2239,外資期貨未平倉口數!$A$4:$M$499,11,FALSE)</f>
        <v>#N/A</v>
      </c>
      <c r="R2239" s="64" t="e">
        <f>VLOOKUP($B2239,選擇權未平倉餘額!$A$4:$I$500,6,FALSE)</f>
        <v>#N/A</v>
      </c>
      <c r="S2239" s="64" t="e">
        <f>VLOOKUP($B2239,選擇權未平倉餘額!$A$4:$I$500,7,FALSE)</f>
        <v>#N/A</v>
      </c>
      <c r="T2239" s="64" t="e">
        <f>VLOOKUP($B2239,選擇權未平倉餘額!$A$4:$I$500,8,FALSE)</f>
        <v>#N/A</v>
      </c>
      <c r="U2239" s="64" t="e">
        <f>VLOOKUP($B2239,選擇權未平倉餘額!$A$4:$I$500,9,FALSE)</f>
        <v>#N/A</v>
      </c>
      <c r="V2239" s="39" t="e">
        <f>VLOOKUP($B2239,臺指選擇權P_C_Ratios!$A$4:$C$500,3,FALSE)</f>
        <v>#N/A</v>
      </c>
      <c r="W2239" s="41" t="e">
        <f>VLOOKUP($B2239,散戶多空比!$A$6:$L$500,12,FALSE)</f>
        <v>#N/A</v>
      </c>
      <c r="X2239" s="40" t="e">
        <f>VLOOKUP($B2239,期貨大額交易人未沖銷部位!$A$4:$O$499,4,FALSE)</f>
        <v>#N/A</v>
      </c>
      <c r="Y2239" s="40" t="e">
        <f>VLOOKUP($B2239,期貨大額交易人未沖銷部位!$A$4:$O$499,7,FALSE)</f>
        <v>#N/A</v>
      </c>
      <c r="Z2239" s="40" t="e">
        <f>VLOOKUP($B2239,期貨大額交易人未沖銷部位!$A$4:$O$499,10,FALSE)</f>
        <v>#N/A</v>
      </c>
      <c r="AA2239" s="40" t="e">
        <f>VLOOKUP($B2239,期貨大額交易人未沖銷部位!$A$4:$O$499,13,FALSE)</f>
        <v>#N/A</v>
      </c>
      <c r="AB2239" s="40" t="e">
        <f>VLOOKUP($B2239,期貨大額交易人未沖銷部位!$A$4:$O$499,14,FALSE)</f>
        <v>#N/A</v>
      </c>
      <c r="AC2239" s="40" t="e">
        <f>VLOOKUP($B2239,期貨大額交易人未沖銷部位!$A$4:$O$499,15,FALSE)</f>
        <v>#N/A</v>
      </c>
      <c r="AD2239" s="33" t="e">
        <f>VLOOKUP($B2239,三大美股走勢!$A$4:$J$495,4,FALSE)</f>
        <v>#N/A</v>
      </c>
      <c r="AE2239" s="33" t="e">
        <f>VLOOKUP($B2239,三大美股走勢!$A$4:$J$495,7,FALSE)</f>
        <v>#N/A</v>
      </c>
      <c r="AF2239" s="33" t="e">
        <f>VLOOKUP($B2239,三大美股走勢!$A$4:$J$495,10,FALSE)</f>
        <v>#N/A</v>
      </c>
    </row>
    <row r="2240" spans="2:32">
      <c r="B2240" s="32">
        <v>45019</v>
      </c>
      <c r="C2240" s="33" t="e">
        <f>VLOOKUP($B2240,大盤與近月台指!$A$4:$I$499,2,FALSE)</f>
        <v>#N/A</v>
      </c>
      <c r="D2240" s="34" t="e">
        <f>VLOOKUP($B2240,大盤與近月台指!$A$4:$I$499,3,FALSE)</f>
        <v>#N/A</v>
      </c>
      <c r="E2240" s="35" t="e">
        <f>VLOOKUP($B2240,大盤與近月台指!$A$4:$I$499,4,FALSE)</f>
        <v>#N/A</v>
      </c>
      <c r="F2240" s="33" t="e">
        <f>VLOOKUP($B2240,大盤與近月台指!$A$4:$I$499,5,FALSE)</f>
        <v>#N/A</v>
      </c>
      <c r="G2240" s="49" t="e">
        <f>VLOOKUP($B2240,三大法人買賣超!$A$4:$I$500,3,FALSE)</f>
        <v>#N/A</v>
      </c>
      <c r="H2240" s="34" t="e">
        <f>VLOOKUP($B2240,三大法人買賣超!$A$4:$I$500,5,FALSE)</f>
        <v>#N/A</v>
      </c>
      <c r="I2240" s="27" t="e">
        <f>VLOOKUP($B2240,三大法人買賣超!$A$4:$I$500,7,FALSE)</f>
        <v>#N/A</v>
      </c>
      <c r="J2240" s="27" t="e">
        <f>VLOOKUP($B2240,三大法人買賣超!$A$4:$I$500,9,FALSE)</f>
        <v>#N/A</v>
      </c>
      <c r="K2240" s="37">
        <f>新台幣匯率美元指數!B2241</f>
        <v>0</v>
      </c>
      <c r="L2240" s="38">
        <f>新台幣匯率美元指數!C2241</f>
        <v>0</v>
      </c>
      <c r="M2240" s="39">
        <f>新台幣匯率美元指數!D2241</f>
        <v>0</v>
      </c>
      <c r="N2240" s="27" t="e">
        <f>VLOOKUP($B2240,外資期貨未平倉口數!$A$4:$M$499,4,FALSE)</f>
        <v>#N/A</v>
      </c>
      <c r="O2240" s="27" t="e">
        <f>VLOOKUP($B2240,外資期貨未平倉口數!$A$4:$M$499,9,FALSE)</f>
        <v>#N/A</v>
      </c>
      <c r="P2240" s="27" t="e">
        <f>VLOOKUP($B2240,外資期貨未平倉口數!$A$4:$M$499,10,FALSE)</f>
        <v>#N/A</v>
      </c>
      <c r="Q2240" s="27" t="e">
        <f>VLOOKUP($B2240,外資期貨未平倉口數!$A$4:$M$499,11,FALSE)</f>
        <v>#N/A</v>
      </c>
      <c r="R2240" s="64" t="e">
        <f>VLOOKUP($B2240,選擇權未平倉餘額!$A$4:$I$500,6,FALSE)</f>
        <v>#N/A</v>
      </c>
      <c r="S2240" s="64" t="e">
        <f>VLOOKUP($B2240,選擇權未平倉餘額!$A$4:$I$500,7,FALSE)</f>
        <v>#N/A</v>
      </c>
      <c r="T2240" s="64" t="e">
        <f>VLOOKUP($B2240,選擇權未平倉餘額!$A$4:$I$500,8,FALSE)</f>
        <v>#N/A</v>
      </c>
      <c r="U2240" s="64" t="e">
        <f>VLOOKUP($B2240,選擇權未平倉餘額!$A$4:$I$500,9,FALSE)</f>
        <v>#N/A</v>
      </c>
      <c r="V2240" s="39" t="e">
        <f>VLOOKUP($B2240,臺指選擇權P_C_Ratios!$A$4:$C$500,3,FALSE)</f>
        <v>#N/A</v>
      </c>
      <c r="W2240" s="41" t="e">
        <f>VLOOKUP($B2240,散戶多空比!$A$6:$L$500,12,FALSE)</f>
        <v>#N/A</v>
      </c>
      <c r="X2240" s="40" t="e">
        <f>VLOOKUP($B2240,期貨大額交易人未沖銷部位!$A$4:$O$499,4,FALSE)</f>
        <v>#N/A</v>
      </c>
      <c r="Y2240" s="40" t="e">
        <f>VLOOKUP($B2240,期貨大額交易人未沖銷部位!$A$4:$O$499,7,FALSE)</f>
        <v>#N/A</v>
      </c>
      <c r="Z2240" s="40" t="e">
        <f>VLOOKUP($B2240,期貨大額交易人未沖銷部位!$A$4:$O$499,10,FALSE)</f>
        <v>#N/A</v>
      </c>
      <c r="AA2240" s="40" t="e">
        <f>VLOOKUP($B2240,期貨大額交易人未沖銷部位!$A$4:$O$499,13,FALSE)</f>
        <v>#N/A</v>
      </c>
      <c r="AB2240" s="40" t="e">
        <f>VLOOKUP($B2240,期貨大額交易人未沖銷部位!$A$4:$O$499,14,FALSE)</f>
        <v>#N/A</v>
      </c>
      <c r="AC2240" s="40" t="e">
        <f>VLOOKUP($B2240,期貨大額交易人未沖銷部位!$A$4:$O$499,15,FALSE)</f>
        <v>#N/A</v>
      </c>
      <c r="AD2240" s="33" t="e">
        <f>VLOOKUP($B2240,三大美股走勢!$A$4:$J$495,4,FALSE)</f>
        <v>#N/A</v>
      </c>
      <c r="AE2240" s="33" t="e">
        <f>VLOOKUP($B2240,三大美股走勢!$A$4:$J$495,7,FALSE)</f>
        <v>#N/A</v>
      </c>
      <c r="AF2240" s="33" t="e">
        <f>VLOOKUP($B2240,三大美股走勢!$A$4:$J$495,10,FALSE)</f>
        <v>#N/A</v>
      </c>
    </row>
    <row r="2241" spans="2:32">
      <c r="B2241" s="32">
        <v>45020</v>
      </c>
      <c r="C2241" s="33" t="e">
        <f>VLOOKUP($B2241,大盤與近月台指!$A$4:$I$499,2,FALSE)</f>
        <v>#N/A</v>
      </c>
      <c r="D2241" s="34" t="e">
        <f>VLOOKUP($B2241,大盤與近月台指!$A$4:$I$499,3,FALSE)</f>
        <v>#N/A</v>
      </c>
      <c r="E2241" s="35" t="e">
        <f>VLOOKUP($B2241,大盤與近月台指!$A$4:$I$499,4,FALSE)</f>
        <v>#N/A</v>
      </c>
      <c r="F2241" s="33" t="e">
        <f>VLOOKUP($B2241,大盤與近月台指!$A$4:$I$499,5,FALSE)</f>
        <v>#N/A</v>
      </c>
      <c r="G2241" s="49" t="e">
        <f>VLOOKUP($B2241,三大法人買賣超!$A$4:$I$500,3,FALSE)</f>
        <v>#N/A</v>
      </c>
      <c r="H2241" s="34" t="e">
        <f>VLOOKUP($B2241,三大法人買賣超!$A$4:$I$500,5,FALSE)</f>
        <v>#N/A</v>
      </c>
      <c r="I2241" s="27" t="e">
        <f>VLOOKUP($B2241,三大法人買賣超!$A$4:$I$500,7,FALSE)</f>
        <v>#N/A</v>
      </c>
      <c r="J2241" s="27" t="e">
        <f>VLOOKUP($B2241,三大法人買賣超!$A$4:$I$500,9,FALSE)</f>
        <v>#N/A</v>
      </c>
      <c r="K2241" s="37">
        <f>新台幣匯率美元指數!B2242</f>
        <v>0</v>
      </c>
      <c r="L2241" s="38">
        <f>新台幣匯率美元指數!C2242</f>
        <v>0</v>
      </c>
      <c r="M2241" s="39">
        <f>新台幣匯率美元指數!D2242</f>
        <v>0</v>
      </c>
      <c r="N2241" s="27" t="e">
        <f>VLOOKUP($B2241,外資期貨未平倉口數!$A$4:$M$499,4,FALSE)</f>
        <v>#N/A</v>
      </c>
      <c r="O2241" s="27" t="e">
        <f>VLOOKUP($B2241,外資期貨未平倉口數!$A$4:$M$499,9,FALSE)</f>
        <v>#N/A</v>
      </c>
      <c r="P2241" s="27" t="e">
        <f>VLOOKUP($B2241,外資期貨未平倉口數!$A$4:$M$499,10,FALSE)</f>
        <v>#N/A</v>
      </c>
      <c r="Q2241" s="27" t="e">
        <f>VLOOKUP($B2241,外資期貨未平倉口數!$A$4:$M$499,11,FALSE)</f>
        <v>#N/A</v>
      </c>
      <c r="R2241" s="64" t="e">
        <f>VLOOKUP($B2241,選擇權未平倉餘額!$A$4:$I$500,6,FALSE)</f>
        <v>#N/A</v>
      </c>
      <c r="S2241" s="64" t="e">
        <f>VLOOKUP($B2241,選擇權未平倉餘額!$A$4:$I$500,7,FALSE)</f>
        <v>#N/A</v>
      </c>
      <c r="T2241" s="64" t="e">
        <f>VLOOKUP($B2241,選擇權未平倉餘額!$A$4:$I$500,8,FALSE)</f>
        <v>#N/A</v>
      </c>
      <c r="U2241" s="64" t="e">
        <f>VLOOKUP($B2241,選擇權未平倉餘額!$A$4:$I$500,9,FALSE)</f>
        <v>#N/A</v>
      </c>
      <c r="V2241" s="39" t="e">
        <f>VLOOKUP($B2241,臺指選擇權P_C_Ratios!$A$4:$C$500,3,FALSE)</f>
        <v>#N/A</v>
      </c>
      <c r="W2241" s="41" t="e">
        <f>VLOOKUP($B2241,散戶多空比!$A$6:$L$500,12,FALSE)</f>
        <v>#N/A</v>
      </c>
      <c r="X2241" s="40" t="e">
        <f>VLOOKUP($B2241,期貨大額交易人未沖銷部位!$A$4:$O$499,4,FALSE)</f>
        <v>#N/A</v>
      </c>
      <c r="Y2241" s="40" t="e">
        <f>VLOOKUP($B2241,期貨大額交易人未沖銷部位!$A$4:$O$499,7,FALSE)</f>
        <v>#N/A</v>
      </c>
      <c r="Z2241" s="40" t="e">
        <f>VLOOKUP($B2241,期貨大額交易人未沖銷部位!$A$4:$O$499,10,FALSE)</f>
        <v>#N/A</v>
      </c>
      <c r="AA2241" s="40" t="e">
        <f>VLOOKUP($B2241,期貨大額交易人未沖銷部位!$A$4:$O$499,13,FALSE)</f>
        <v>#N/A</v>
      </c>
      <c r="AB2241" s="40" t="e">
        <f>VLOOKUP($B2241,期貨大額交易人未沖銷部位!$A$4:$O$499,14,FALSE)</f>
        <v>#N/A</v>
      </c>
      <c r="AC2241" s="40" t="e">
        <f>VLOOKUP($B2241,期貨大額交易人未沖銷部位!$A$4:$O$499,15,FALSE)</f>
        <v>#N/A</v>
      </c>
      <c r="AD2241" s="33" t="e">
        <f>VLOOKUP($B2241,三大美股走勢!$A$4:$J$495,4,FALSE)</f>
        <v>#N/A</v>
      </c>
      <c r="AE2241" s="33" t="e">
        <f>VLOOKUP($B2241,三大美股走勢!$A$4:$J$495,7,FALSE)</f>
        <v>#N/A</v>
      </c>
      <c r="AF2241" s="33" t="e">
        <f>VLOOKUP($B2241,三大美股走勢!$A$4:$J$495,10,FALSE)</f>
        <v>#N/A</v>
      </c>
    </row>
    <row r="2242" spans="2:32">
      <c r="B2242" s="32">
        <v>45021</v>
      </c>
      <c r="C2242" s="33" t="e">
        <f>VLOOKUP($B2242,大盤與近月台指!$A$4:$I$499,2,FALSE)</f>
        <v>#N/A</v>
      </c>
      <c r="D2242" s="34" t="e">
        <f>VLOOKUP($B2242,大盤與近月台指!$A$4:$I$499,3,FALSE)</f>
        <v>#N/A</v>
      </c>
      <c r="E2242" s="35" t="e">
        <f>VLOOKUP($B2242,大盤與近月台指!$A$4:$I$499,4,FALSE)</f>
        <v>#N/A</v>
      </c>
      <c r="F2242" s="33" t="e">
        <f>VLOOKUP($B2242,大盤與近月台指!$A$4:$I$499,5,FALSE)</f>
        <v>#N/A</v>
      </c>
      <c r="G2242" s="49" t="e">
        <f>VLOOKUP($B2242,三大法人買賣超!$A$4:$I$500,3,FALSE)</f>
        <v>#N/A</v>
      </c>
      <c r="H2242" s="34" t="e">
        <f>VLOOKUP($B2242,三大法人買賣超!$A$4:$I$500,5,FALSE)</f>
        <v>#N/A</v>
      </c>
      <c r="I2242" s="27" t="e">
        <f>VLOOKUP($B2242,三大法人買賣超!$A$4:$I$500,7,FALSE)</f>
        <v>#N/A</v>
      </c>
      <c r="J2242" s="27" t="e">
        <f>VLOOKUP($B2242,三大法人買賣超!$A$4:$I$500,9,FALSE)</f>
        <v>#N/A</v>
      </c>
      <c r="K2242" s="37">
        <f>新台幣匯率美元指數!B2243</f>
        <v>0</v>
      </c>
      <c r="L2242" s="38">
        <f>新台幣匯率美元指數!C2243</f>
        <v>0</v>
      </c>
      <c r="M2242" s="39">
        <f>新台幣匯率美元指數!D2243</f>
        <v>0</v>
      </c>
      <c r="N2242" s="27" t="e">
        <f>VLOOKUP($B2242,外資期貨未平倉口數!$A$4:$M$499,4,FALSE)</f>
        <v>#N/A</v>
      </c>
      <c r="O2242" s="27" t="e">
        <f>VLOOKUP($B2242,外資期貨未平倉口數!$A$4:$M$499,9,FALSE)</f>
        <v>#N/A</v>
      </c>
      <c r="P2242" s="27" t="e">
        <f>VLOOKUP($B2242,外資期貨未平倉口數!$A$4:$M$499,10,FALSE)</f>
        <v>#N/A</v>
      </c>
      <c r="Q2242" s="27" t="e">
        <f>VLOOKUP($B2242,外資期貨未平倉口數!$A$4:$M$499,11,FALSE)</f>
        <v>#N/A</v>
      </c>
      <c r="R2242" s="64" t="e">
        <f>VLOOKUP($B2242,選擇權未平倉餘額!$A$4:$I$500,6,FALSE)</f>
        <v>#N/A</v>
      </c>
      <c r="S2242" s="64" t="e">
        <f>VLOOKUP($B2242,選擇權未平倉餘額!$A$4:$I$500,7,FALSE)</f>
        <v>#N/A</v>
      </c>
      <c r="T2242" s="64" t="e">
        <f>VLOOKUP($B2242,選擇權未平倉餘額!$A$4:$I$500,8,FALSE)</f>
        <v>#N/A</v>
      </c>
      <c r="U2242" s="64" t="e">
        <f>VLOOKUP($B2242,選擇權未平倉餘額!$A$4:$I$500,9,FALSE)</f>
        <v>#N/A</v>
      </c>
      <c r="V2242" s="39" t="e">
        <f>VLOOKUP($B2242,臺指選擇權P_C_Ratios!$A$4:$C$500,3,FALSE)</f>
        <v>#N/A</v>
      </c>
      <c r="W2242" s="41" t="e">
        <f>VLOOKUP($B2242,散戶多空比!$A$6:$L$500,12,FALSE)</f>
        <v>#N/A</v>
      </c>
      <c r="X2242" s="40" t="e">
        <f>VLOOKUP($B2242,期貨大額交易人未沖銷部位!$A$4:$O$499,4,FALSE)</f>
        <v>#N/A</v>
      </c>
      <c r="Y2242" s="40" t="e">
        <f>VLOOKUP($B2242,期貨大額交易人未沖銷部位!$A$4:$O$499,7,FALSE)</f>
        <v>#N/A</v>
      </c>
      <c r="Z2242" s="40" t="e">
        <f>VLOOKUP($B2242,期貨大額交易人未沖銷部位!$A$4:$O$499,10,FALSE)</f>
        <v>#N/A</v>
      </c>
      <c r="AA2242" s="40" t="e">
        <f>VLOOKUP($B2242,期貨大額交易人未沖銷部位!$A$4:$O$499,13,FALSE)</f>
        <v>#N/A</v>
      </c>
      <c r="AB2242" s="40" t="e">
        <f>VLOOKUP($B2242,期貨大額交易人未沖銷部位!$A$4:$O$499,14,FALSE)</f>
        <v>#N/A</v>
      </c>
      <c r="AC2242" s="40" t="e">
        <f>VLOOKUP($B2242,期貨大額交易人未沖銷部位!$A$4:$O$499,15,FALSE)</f>
        <v>#N/A</v>
      </c>
      <c r="AD2242" s="33" t="e">
        <f>VLOOKUP($B2242,三大美股走勢!$A$4:$J$495,4,FALSE)</f>
        <v>#N/A</v>
      </c>
      <c r="AE2242" s="33" t="e">
        <f>VLOOKUP($B2242,三大美股走勢!$A$4:$J$495,7,FALSE)</f>
        <v>#N/A</v>
      </c>
      <c r="AF2242" s="33" t="e">
        <f>VLOOKUP($B2242,三大美股走勢!$A$4:$J$495,10,FALSE)</f>
        <v>#N/A</v>
      </c>
    </row>
    <row r="2243" spans="2:32">
      <c r="B2243" s="32">
        <v>45022</v>
      </c>
      <c r="C2243" s="33" t="e">
        <f>VLOOKUP($B2243,大盤與近月台指!$A$4:$I$499,2,FALSE)</f>
        <v>#N/A</v>
      </c>
      <c r="D2243" s="34" t="e">
        <f>VLOOKUP($B2243,大盤與近月台指!$A$4:$I$499,3,FALSE)</f>
        <v>#N/A</v>
      </c>
      <c r="E2243" s="35" t="e">
        <f>VLOOKUP($B2243,大盤與近月台指!$A$4:$I$499,4,FALSE)</f>
        <v>#N/A</v>
      </c>
      <c r="F2243" s="33" t="e">
        <f>VLOOKUP($B2243,大盤與近月台指!$A$4:$I$499,5,FALSE)</f>
        <v>#N/A</v>
      </c>
      <c r="G2243" s="49" t="e">
        <f>VLOOKUP($B2243,三大法人買賣超!$A$4:$I$500,3,FALSE)</f>
        <v>#N/A</v>
      </c>
      <c r="H2243" s="34" t="e">
        <f>VLOOKUP($B2243,三大法人買賣超!$A$4:$I$500,5,FALSE)</f>
        <v>#N/A</v>
      </c>
      <c r="I2243" s="27" t="e">
        <f>VLOOKUP($B2243,三大法人買賣超!$A$4:$I$500,7,FALSE)</f>
        <v>#N/A</v>
      </c>
      <c r="J2243" s="27" t="e">
        <f>VLOOKUP($B2243,三大法人買賣超!$A$4:$I$500,9,FALSE)</f>
        <v>#N/A</v>
      </c>
      <c r="K2243" s="37">
        <f>新台幣匯率美元指數!B2244</f>
        <v>0</v>
      </c>
      <c r="L2243" s="38">
        <f>新台幣匯率美元指數!C2244</f>
        <v>0</v>
      </c>
      <c r="M2243" s="39">
        <f>新台幣匯率美元指數!D2244</f>
        <v>0</v>
      </c>
      <c r="N2243" s="27" t="e">
        <f>VLOOKUP($B2243,外資期貨未平倉口數!$A$4:$M$499,4,FALSE)</f>
        <v>#N/A</v>
      </c>
      <c r="O2243" s="27" t="e">
        <f>VLOOKUP($B2243,外資期貨未平倉口數!$A$4:$M$499,9,FALSE)</f>
        <v>#N/A</v>
      </c>
      <c r="P2243" s="27" t="e">
        <f>VLOOKUP($B2243,外資期貨未平倉口數!$A$4:$M$499,10,FALSE)</f>
        <v>#N/A</v>
      </c>
      <c r="Q2243" s="27" t="e">
        <f>VLOOKUP($B2243,外資期貨未平倉口數!$A$4:$M$499,11,FALSE)</f>
        <v>#N/A</v>
      </c>
      <c r="R2243" s="64" t="e">
        <f>VLOOKUP($B2243,選擇權未平倉餘額!$A$4:$I$500,6,FALSE)</f>
        <v>#N/A</v>
      </c>
      <c r="S2243" s="64" t="e">
        <f>VLOOKUP($B2243,選擇權未平倉餘額!$A$4:$I$500,7,FALSE)</f>
        <v>#N/A</v>
      </c>
      <c r="T2243" s="64" t="e">
        <f>VLOOKUP($B2243,選擇權未平倉餘額!$A$4:$I$500,8,FALSE)</f>
        <v>#N/A</v>
      </c>
      <c r="U2243" s="64" t="e">
        <f>VLOOKUP($B2243,選擇權未平倉餘額!$A$4:$I$500,9,FALSE)</f>
        <v>#N/A</v>
      </c>
      <c r="V2243" s="39" t="e">
        <f>VLOOKUP($B2243,臺指選擇權P_C_Ratios!$A$4:$C$500,3,FALSE)</f>
        <v>#N/A</v>
      </c>
      <c r="W2243" s="41" t="e">
        <f>VLOOKUP($B2243,散戶多空比!$A$6:$L$500,12,FALSE)</f>
        <v>#N/A</v>
      </c>
      <c r="X2243" s="40" t="e">
        <f>VLOOKUP($B2243,期貨大額交易人未沖銷部位!$A$4:$O$499,4,FALSE)</f>
        <v>#N/A</v>
      </c>
      <c r="Y2243" s="40" t="e">
        <f>VLOOKUP($B2243,期貨大額交易人未沖銷部位!$A$4:$O$499,7,FALSE)</f>
        <v>#N/A</v>
      </c>
      <c r="Z2243" s="40" t="e">
        <f>VLOOKUP($B2243,期貨大額交易人未沖銷部位!$A$4:$O$499,10,FALSE)</f>
        <v>#N/A</v>
      </c>
      <c r="AA2243" s="40" t="e">
        <f>VLOOKUP($B2243,期貨大額交易人未沖銷部位!$A$4:$O$499,13,FALSE)</f>
        <v>#N/A</v>
      </c>
      <c r="AB2243" s="40" t="e">
        <f>VLOOKUP($B2243,期貨大額交易人未沖銷部位!$A$4:$O$499,14,FALSE)</f>
        <v>#N/A</v>
      </c>
      <c r="AC2243" s="40" t="e">
        <f>VLOOKUP($B2243,期貨大額交易人未沖銷部位!$A$4:$O$499,15,FALSE)</f>
        <v>#N/A</v>
      </c>
      <c r="AD2243" s="33" t="e">
        <f>VLOOKUP($B2243,三大美股走勢!$A$4:$J$495,4,FALSE)</f>
        <v>#N/A</v>
      </c>
      <c r="AE2243" s="33" t="e">
        <f>VLOOKUP($B2243,三大美股走勢!$A$4:$J$495,7,FALSE)</f>
        <v>#N/A</v>
      </c>
      <c r="AF2243" s="33" t="e">
        <f>VLOOKUP($B2243,三大美股走勢!$A$4:$J$495,10,FALSE)</f>
        <v>#N/A</v>
      </c>
    </row>
    <row r="2244" spans="2:32">
      <c r="B2244" s="32">
        <v>45023</v>
      </c>
      <c r="C2244" s="33" t="e">
        <f>VLOOKUP($B2244,大盤與近月台指!$A$4:$I$499,2,FALSE)</f>
        <v>#N/A</v>
      </c>
      <c r="D2244" s="34" t="e">
        <f>VLOOKUP($B2244,大盤與近月台指!$A$4:$I$499,3,FALSE)</f>
        <v>#N/A</v>
      </c>
      <c r="E2244" s="35" t="e">
        <f>VLOOKUP($B2244,大盤與近月台指!$A$4:$I$499,4,FALSE)</f>
        <v>#N/A</v>
      </c>
      <c r="F2244" s="33" t="e">
        <f>VLOOKUP($B2244,大盤與近月台指!$A$4:$I$499,5,FALSE)</f>
        <v>#N/A</v>
      </c>
      <c r="G2244" s="49" t="e">
        <f>VLOOKUP($B2244,三大法人買賣超!$A$4:$I$500,3,FALSE)</f>
        <v>#N/A</v>
      </c>
      <c r="H2244" s="34" t="e">
        <f>VLOOKUP($B2244,三大法人買賣超!$A$4:$I$500,5,FALSE)</f>
        <v>#N/A</v>
      </c>
      <c r="I2244" s="27" t="e">
        <f>VLOOKUP($B2244,三大法人買賣超!$A$4:$I$500,7,FALSE)</f>
        <v>#N/A</v>
      </c>
      <c r="J2244" s="27" t="e">
        <f>VLOOKUP($B2244,三大法人買賣超!$A$4:$I$500,9,FALSE)</f>
        <v>#N/A</v>
      </c>
      <c r="K2244" s="37">
        <f>新台幣匯率美元指數!B2245</f>
        <v>0</v>
      </c>
      <c r="L2244" s="38">
        <f>新台幣匯率美元指數!C2245</f>
        <v>0</v>
      </c>
      <c r="M2244" s="39">
        <f>新台幣匯率美元指數!D2245</f>
        <v>0</v>
      </c>
      <c r="N2244" s="27" t="e">
        <f>VLOOKUP($B2244,外資期貨未平倉口數!$A$4:$M$499,4,FALSE)</f>
        <v>#N/A</v>
      </c>
      <c r="O2244" s="27" t="e">
        <f>VLOOKUP($B2244,外資期貨未平倉口數!$A$4:$M$499,9,FALSE)</f>
        <v>#N/A</v>
      </c>
      <c r="P2244" s="27" t="e">
        <f>VLOOKUP($B2244,外資期貨未平倉口數!$A$4:$M$499,10,FALSE)</f>
        <v>#N/A</v>
      </c>
      <c r="Q2244" s="27" t="e">
        <f>VLOOKUP($B2244,外資期貨未平倉口數!$A$4:$M$499,11,FALSE)</f>
        <v>#N/A</v>
      </c>
      <c r="R2244" s="64" t="e">
        <f>VLOOKUP($B2244,選擇權未平倉餘額!$A$4:$I$500,6,FALSE)</f>
        <v>#N/A</v>
      </c>
      <c r="S2244" s="64" t="e">
        <f>VLOOKUP($B2244,選擇權未平倉餘額!$A$4:$I$500,7,FALSE)</f>
        <v>#N/A</v>
      </c>
      <c r="T2244" s="64" t="e">
        <f>VLOOKUP($B2244,選擇權未平倉餘額!$A$4:$I$500,8,FALSE)</f>
        <v>#N/A</v>
      </c>
      <c r="U2244" s="64" t="e">
        <f>VLOOKUP($B2244,選擇權未平倉餘額!$A$4:$I$500,9,FALSE)</f>
        <v>#N/A</v>
      </c>
      <c r="V2244" s="39" t="e">
        <f>VLOOKUP($B2244,臺指選擇權P_C_Ratios!$A$4:$C$500,3,FALSE)</f>
        <v>#N/A</v>
      </c>
      <c r="W2244" s="41" t="e">
        <f>VLOOKUP($B2244,散戶多空比!$A$6:$L$500,12,FALSE)</f>
        <v>#N/A</v>
      </c>
      <c r="X2244" s="40" t="e">
        <f>VLOOKUP($B2244,期貨大額交易人未沖銷部位!$A$4:$O$499,4,FALSE)</f>
        <v>#N/A</v>
      </c>
      <c r="Y2244" s="40" t="e">
        <f>VLOOKUP($B2244,期貨大額交易人未沖銷部位!$A$4:$O$499,7,FALSE)</f>
        <v>#N/A</v>
      </c>
      <c r="Z2244" s="40" t="e">
        <f>VLOOKUP($B2244,期貨大額交易人未沖銷部位!$A$4:$O$499,10,FALSE)</f>
        <v>#N/A</v>
      </c>
      <c r="AA2244" s="40" t="e">
        <f>VLOOKUP($B2244,期貨大額交易人未沖銷部位!$A$4:$O$499,13,FALSE)</f>
        <v>#N/A</v>
      </c>
      <c r="AB2244" s="40" t="e">
        <f>VLOOKUP($B2244,期貨大額交易人未沖銷部位!$A$4:$O$499,14,FALSE)</f>
        <v>#N/A</v>
      </c>
      <c r="AC2244" s="40" t="e">
        <f>VLOOKUP($B2244,期貨大額交易人未沖銷部位!$A$4:$O$499,15,FALSE)</f>
        <v>#N/A</v>
      </c>
      <c r="AD2244" s="33" t="e">
        <f>VLOOKUP($B2244,三大美股走勢!$A$4:$J$495,4,FALSE)</f>
        <v>#N/A</v>
      </c>
      <c r="AE2244" s="33" t="e">
        <f>VLOOKUP($B2244,三大美股走勢!$A$4:$J$495,7,FALSE)</f>
        <v>#N/A</v>
      </c>
      <c r="AF2244" s="33" t="e">
        <f>VLOOKUP($B2244,三大美股走勢!$A$4:$J$495,10,FALSE)</f>
        <v>#N/A</v>
      </c>
    </row>
    <row r="2245" spans="2:32">
      <c r="B2245" s="32">
        <v>45024</v>
      </c>
      <c r="C2245" s="33" t="e">
        <f>VLOOKUP($B2245,大盤與近月台指!$A$4:$I$499,2,FALSE)</f>
        <v>#N/A</v>
      </c>
      <c r="D2245" s="34" t="e">
        <f>VLOOKUP($B2245,大盤與近月台指!$A$4:$I$499,3,FALSE)</f>
        <v>#N/A</v>
      </c>
      <c r="E2245" s="35" t="e">
        <f>VLOOKUP($B2245,大盤與近月台指!$A$4:$I$499,4,FALSE)</f>
        <v>#N/A</v>
      </c>
      <c r="F2245" s="33" t="e">
        <f>VLOOKUP($B2245,大盤與近月台指!$A$4:$I$499,5,FALSE)</f>
        <v>#N/A</v>
      </c>
      <c r="G2245" s="49" t="e">
        <f>VLOOKUP($B2245,三大法人買賣超!$A$4:$I$500,3,FALSE)</f>
        <v>#N/A</v>
      </c>
      <c r="H2245" s="34" t="e">
        <f>VLOOKUP($B2245,三大法人買賣超!$A$4:$I$500,5,FALSE)</f>
        <v>#N/A</v>
      </c>
      <c r="I2245" s="27" t="e">
        <f>VLOOKUP($B2245,三大法人買賣超!$A$4:$I$500,7,FALSE)</f>
        <v>#N/A</v>
      </c>
      <c r="J2245" s="27" t="e">
        <f>VLOOKUP($B2245,三大法人買賣超!$A$4:$I$500,9,FALSE)</f>
        <v>#N/A</v>
      </c>
      <c r="K2245" s="37">
        <f>新台幣匯率美元指數!B2246</f>
        <v>0</v>
      </c>
      <c r="L2245" s="38">
        <f>新台幣匯率美元指數!C2246</f>
        <v>0</v>
      </c>
      <c r="M2245" s="39">
        <f>新台幣匯率美元指數!D2246</f>
        <v>0</v>
      </c>
      <c r="N2245" s="27" t="e">
        <f>VLOOKUP($B2245,外資期貨未平倉口數!$A$4:$M$499,4,FALSE)</f>
        <v>#N/A</v>
      </c>
      <c r="O2245" s="27" t="e">
        <f>VLOOKUP($B2245,外資期貨未平倉口數!$A$4:$M$499,9,FALSE)</f>
        <v>#N/A</v>
      </c>
      <c r="P2245" s="27" t="e">
        <f>VLOOKUP($B2245,外資期貨未平倉口數!$A$4:$M$499,10,FALSE)</f>
        <v>#N/A</v>
      </c>
      <c r="Q2245" s="27" t="e">
        <f>VLOOKUP($B2245,外資期貨未平倉口數!$A$4:$M$499,11,FALSE)</f>
        <v>#N/A</v>
      </c>
      <c r="R2245" s="64" t="e">
        <f>VLOOKUP($B2245,選擇權未平倉餘額!$A$4:$I$500,6,FALSE)</f>
        <v>#N/A</v>
      </c>
      <c r="S2245" s="64" t="e">
        <f>VLOOKUP($B2245,選擇權未平倉餘額!$A$4:$I$500,7,FALSE)</f>
        <v>#N/A</v>
      </c>
      <c r="T2245" s="64" t="e">
        <f>VLOOKUP($B2245,選擇權未平倉餘額!$A$4:$I$500,8,FALSE)</f>
        <v>#N/A</v>
      </c>
      <c r="U2245" s="64" t="e">
        <f>VLOOKUP($B2245,選擇權未平倉餘額!$A$4:$I$500,9,FALSE)</f>
        <v>#N/A</v>
      </c>
      <c r="V2245" s="39" t="e">
        <f>VLOOKUP($B2245,臺指選擇權P_C_Ratios!$A$4:$C$500,3,FALSE)</f>
        <v>#N/A</v>
      </c>
      <c r="W2245" s="41" t="e">
        <f>VLOOKUP($B2245,散戶多空比!$A$6:$L$500,12,FALSE)</f>
        <v>#N/A</v>
      </c>
      <c r="X2245" s="40" t="e">
        <f>VLOOKUP($B2245,期貨大額交易人未沖銷部位!$A$4:$O$499,4,FALSE)</f>
        <v>#N/A</v>
      </c>
      <c r="Y2245" s="40" t="e">
        <f>VLOOKUP($B2245,期貨大額交易人未沖銷部位!$A$4:$O$499,7,FALSE)</f>
        <v>#N/A</v>
      </c>
      <c r="Z2245" s="40" t="e">
        <f>VLOOKUP($B2245,期貨大額交易人未沖銷部位!$A$4:$O$499,10,FALSE)</f>
        <v>#N/A</v>
      </c>
      <c r="AA2245" s="40" t="e">
        <f>VLOOKUP($B2245,期貨大額交易人未沖銷部位!$A$4:$O$499,13,FALSE)</f>
        <v>#N/A</v>
      </c>
      <c r="AB2245" s="40" t="e">
        <f>VLOOKUP($B2245,期貨大額交易人未沖銷部位!$A$4:$O$499,14,FALSE)</f>
        <v>#N/A</v>
      </c>
      <c r="AC2245" s="40" t="e">
        <f>VLOOKUP($B2245,期貨大額交易人未沖銷部位!$A$4:$O$499,15,FALSE)</f>
        <v>#N/A</v>
      </c>
      <c r="AD2245" s="33" t="e">
        <f>VLOOKUP($B2245,三大美股走勢!$A$4:$J$495,4,FALSE)</f>
        <v>#N/A</v>
      </c>
      <c r="AE2245" s="33" t="e">
        <f>VLOOKUP($B2245,三大美股走勢!$A$4:$J$495,7,FALSE)</f>
        <v>#N/A</v>
      </c>
      <c r="AF2245" s="33" t="e">
        <f>VLOOKUP($B2245,三大美股走勢!$A$4:$J$495,10,FALSE)</f>
        <v>#N/A</v>
      </c>
    </row>
    <row r="2246" spans="2:32">
      <c r="B2246" s="32">
        <v>45025</v>
      </c>
      <c r="C2246" s="33" t="e">
        <f>VLOOKUP($B2246,大盤與近月台指!$A$4:$I$499,2,FALSE)</f>
        <v>#N/A</v>
      </c>
      <c r="D2246" s="34" t="e">
        <f>VLOOKUP($B2246,大盤與近月台指!$A$4:$I$499,3,FALSE)</f>
        <v>#N/A</v>
      </c>
      <c r="E2246" s="35" t="e">
        <f>VLOOKUP($B2246,大盤與近月台指!$A$4:$I$499,4,FALSE)</f>
        <v>#N/A</v>
      </c>
      <c r="F2246" s="33" t="e">
        <f>VLOOKUP($B2246,大盤與近月台指!$A$4:$I$499,5,FALSE)</f>
        <v>#N/A</v>
      </c>
      <c r="G2246" s="49" t="e">
        <f>VLOOKUP($B2246,三大法人買賣超!$A$4:$I$500,3,FALSE)</f>
        <v>#N/A</v>
      </c>
      <c r="H2246" s="34" t="e">
        <f>VLOOKUP($B2246,三大法人買賣超!$A$4:$I$500,5,FALSE)</f>
        <v>#N/A</v>
      </c>
      <c r="I2246" s="27" t="e">
        <f>VLOOKUP($B2246,三大法人買賣超!$A$4:$I$500,7,FALSE)</f>
        <v>#N/A</v>
      </c>
      <c r="J2246" s="27" t="e">
        <f>VLOOKUP($B2246,三大法人買賣超!$A$4:$I$500,9,FALSE)</f>
        <v>#N/A</v>
      </c>
      <c r="K2246" s="37">
        <f>新台幣匯率美元指數!B2247</f>
        <v>0</v>
      </c>
      <c r="L2246" s="38">
        <f>新台幣匯率美元指數!C2247</f>
        <v>0</v>
      </c>
      <c r="M2246" s="39">
        <f>新台幣匯率美元指數!D2247</f>
        <v>0</v>
      </c>
      <c r="N2246" s="27" t="e">
        <f>VLOOKUP($B2246,外資期貨未平倉口數!$A$4:$M$499,4,FALSE)</f>
        <v>#N/A</v>
      </c>
      <c r="O2246" s="27" t="e">
        <f>VLOOKUP($B2246,外資期貨未平倉口數!$A$4:$M$499,9,FALSE)</f>
        <v>#N/A</v>
      </c>
      <c r="P2246" s="27" t="e">
        <f>VLOOKUP($B2246,外資期貨未平倉口數!$A$4:$M$499,10,FALSE)</f>
        <v>#N/A</v>
      </c>
      <c r="Q2246" s="27" t="e">
        <f>VLOOKUP($B2246,外資期貨未平倉口數!$A$4:$M$499,11,FALSE)</f>
        <v>#N/A</v>
      </c>
      <c r="R2246" s="64" t="e">
        <f>VLOOKUP($B2246,選擇權未平倉餘額!$A$4:$I$500,6,FALSE)</f>
        <v>#N/A</v>
      </c>
      <c r="S2246" s="64" t="e">
        <f>VLOOKUP($B2246,選擇權未平倉餘額!$A$4:$I$500,7,FALSE)</f>
        <v>#N/A</v>
      </c>
      <c r="T2246" s="64" t="e">
        <f>VLOOKUP($B2246,選擇權未平倉餘額!$A$4:$I$500,8,FALSE)</f>
        <v>#N/A</v>
      </c>
      <c r="U2246" s="64" t="e">
        <f>VLOOKUP($B2246,選擇權未平倉餘額!$A$4:$I$500,9,FALSE)</f>
        <v>#N/A</v>
      </c>
      <c r="V2246" s="39" t="e">
        <f>VLOOKUP($B2246,臺指選擇權P_C_Ratios!$A$4:$C$500,3,FALSE)</f>
        <v>#N/A</v>
      </c>
      <c r="W2246" s="41" t="e">
        <f>VLOOKUP($B2246,散戶多空比!$A$6:$L$500,12,FALSE)</f>
        <v>#N/A</v>
      </c>
      <c r="X2246" s="40" t="e">
        <f>VLOOKUP($B2246,期貨大額交易人未沖銷部位!$A$4:$O$499,4,FALSE)</f>
        <v>#N/A</v>
      </c>
      <c r="Y2246" s="40" t="e">
        <f>VLOOKUP($B2246,期貨大額交易人未沖銷部位!$A$4:$O$499,7,FALSE)</f>
        <v>#N/A</v>
      </c>
      <c r="Z2246" s="40" t="e">
        <f>VLOOKUP($B2246,期貨大額交易人未沖銷部位!$A$4:$O$499,10,FALSE)</f>
        <v>#N/A</v>
      </c>
      <c r="AA2246" s="40" t="e">
        <f>VLOOKUP($B2246,期貨大額交易人未沖銷部位!$A$4:$O$499,13,FALSE)</f>
        <v>#N/A</v>
      </c>
      <c r="AB2246" s="40" t="e">
        <f>VLOOKUP($B2246,期貨大額交易人未沖銷部位!$A$4:$O$499,14,FALSE)</f>
        <v>#N/A</v>
      </c>
      <c r="AC2246" s="40" t="e">
        <f>VLOOKUP($B2246,期貨大額交易人未沖銷部位!$A$4:$O$499,15,FALSE)</f>
        <v>#N/A</v>
      </c>
      <c r="AD2246" s="33" t="e">
        <f>VLOOKUP($B2246,三大美股走勢!$A$4:$J$495,4,FALSE)</f>
        <v>#N/A</v>
      </c>
      <c r="AE2246" s="33" t="e">
        <f>VLOOKUP($B2246,三大美股走勢!$A$4:$J$495,7,FALSE)</f>
        <v>#N/A</v>
      </c>
      <c r="AF2246" s="33" t="e">
        <f>VLOOKUP($B2246,三大美股走勢!$A$4:$J$495,10,FALSE)</f>
        <v>#N/A</v>
      </c>
    </row>
    <row r="2247" spans="2:32">
      <c r="B2247" s="32">
        <v>45026</v>
      </c>
      <c r="C2247" s="33" t="e">
        <f>VLOOKUP($B2247,大盤與近月台指!$A$4:$I$499,2,FALSE)</f>
        <v>#N/A</v>
      </c>
      <c r="D2247" s="34" t="e">
        <f>VLOOKUP($B2247,大盤與近月台指!$A$4:$I$499,3,FALSE)</f>
        <v>#N/A</v>
      </c>
      <c r="E2247" s="35" t="e">
        <f>VLOOKUP($B2247,大盤與近月台指!$A$4:$I$499,4,FALSE)</f>
        <v>#N/A</v>
      </c>
      <c r="F2247" s="33" t="e">
        <f>VLOOKUP($B2247,大盤與近月台指!$A$4:$I$499,5,FALSE)</f>
        <v>#N/A</v>
      </c>
      <c r="G2247" s="49" t="e">
        <f>VLOOKUP($B2247,三大法人買賣超!$A$4:$I$500,3,FALSE)</f>
        <v>#N/A</v>
      </c>
      <c r="H2247" s="34" t="e">
        <f>VLOOKUP($B2247,三大法人買賣超!$A$4:$I$500,5,FALSE)</f>
        <v>#N/A</v>
      </c>
      <c r="I2247" s="27" t="e">
        <f>VLOOKUP($B2247,三大法人買賣超!$A$4:$I$500,7,FALSE)</f>
        <v>#N/A</v>
      </c>
      <c r="J2247" s="27" t="e">
        <f>VLOOKUP($B2247,三大法人買賣超!$A$4:$I$500,9,FALSE)</f>
        <v>#N/A</v>
      </c>
      <c r="K2247" s="37">
        <f>新台幣匯率美元指數!B2248</f>
        <v>0</v>
      </c>
      <c r="L2247" s="38">
        <f>新台幣匯率美元指數!C2248</f>
        <v>0</v>
      </c>
      <c r="M2247" s="39">
        <f>新台幣匯率美元指數!D2248</f>
        <v>0</v>
      </c>
      <c r="N2247" s="27" t="e">
        <f>VLOOKUP($B2247,外資期貨未平倉口數!$A$4:$M$499,4,FALSE)</f>
        <v>#N/A</v>
      </c>
      <c r="O2247" s="27" t="e">
        <f>VLOOKUP($B2247,外資期貨未平倉口數!$A$4:$M$499,9,FALSE)</f>
        <v>#N/A</v>
      </c>
      <c r="P2247" s="27" t="e">
        <f>VLOOKUP($B2247,外資期貨未平倉口數!$A$4:$M$499,10,FALSE)</f>
        <v>#N/A</v>
      </c>
      <c r="Q2247" s="27" t="e">
        <f>VLOOKUP($B2247,外資期貨未平倉口數!$A$4:$M$499,11,FALSE)</f>
        <v>#N/A</v>
      </c>
      <c r="R2247" s="64" t="e">
        <f>VLOOKUP($B2247,選擇權未平倉餘額!$A$4:$I$500,6,FALSE)</f>
        <v>#N/A</v>
      </c>
      <c r="S2247" s="64" t="e">
        <f>VLOOKUP($B2247,選擇權未平倉餘額!$A$4:$I$500,7,FALSE)</f>
        <v>#N/A</v>
      </c>
      <c r="T2247" s="64" t="e">
        <f>VLOOKUP($B2247,選擇權未平倉餘額!$A$4:$I$500,8,FALSE)</f>
        <v>#N/A</v>
      </c>
      <c r="U2247" s="64" t="e">
        <f>VLOOKUP($B2247,選擇權未平倉餘額!$A$4:$I$500,9,FALSE)</f>
        <v>#N/A</v>
      </c>
      <c r="V2247" s="39" t="e">
        <f>VLOOKUP($B2247,臺指選擇權P_C_Ratios!$A$4:$C$500,3,FALSE)</f>
        <v>#N/A</v>
      </c>
      <c r="W2247" s="41" t="e">
        <f>VLOOKUP($B2247,散戶多空比!$A$6:$L$500,12,FALSE)</f>
        <v>#N/A</v>
      </c>
      <c r="X2247" s="40" t="e">
        <f>VLOOKUP($B2247,期貨大額交易人未沖銷部位!$A$4:$O$499,4,FALSE)</f>
        <v>#N/A</v>
      </c>
      <c r="Y2247" s="40" t="e">
        <f>VLOOKUP($B2247,期貨大額交易人未沖銷部位!$A$4:$O$499,7,FALSE)</f>
        <v>#N/A</v>
      </c>
      <c r="Z2247" s="40" t="e">
        <f>VLOOKUP($B2247,期貨大額交易人未沖銷部位!$A$4:$O$499,10,FALSE)</f>
        <v>#N/A</v>
      </c>
      <c r="AA2247" s="40" t="e">
        <f>VLOOKUP($B2247,期貨大額交易人未沖銷部位!$A$4:$O$499,13,FALSE)</f>
        <v>#N/A</v>
      </c>
      <c r="AB2247" s="40" t="e">
        <f>VLOOKUP($B2247,期貨大額交易人未沖銷部位!$A$4:$O$499,14,FALSE)</f>
        <v>#N/A</v>
      </c>
      <c r="AC2247" s="40" t="e">
        <f>VLOOKUP($B2247,期貨大額交易人未沖銷部位!$A$4:$O$499,15,FALSE)</f>
        <v>#N/A</v>
      </c>
      <c r="AD2247" s="33" t="e">
        <f>VLOOKUP($B2247,三大美股走勢!$A$4:$J$495,4,FALSE)</f>
        <v>#N/A</v>
      </c>
      <c r="AE2247" s="33" t="e">
        <f>VLOOKUP($B2247,三大美股走勢!$A$4:$J$495,7,FALSE)</f>
        <v>#N/A</v>
      </c>
      <c r="AF2247" s="33" t="e">
        <f>VLOOKUP($B2247,三大美股走勢!$A$4:$J$495,10,FALSE)</f>
        <v>#N/A</v>
      </c>
    </row>
    <row r="2248" spans="2:32">
      <c r="B2248" s="32">
        <v>45027</v>
      </c>
      <c r="C2248" s="33" t="e">
        <f>VLOOKUP($B2248,大盤與近月台指!$A$4:$I$499,2,FALSE)</f>
        <v>#N/A</v>
      </c>
      <c r="D2248" s="34" t="e">
        <f>VLOOKUP($B2248,大盤與近月台指!$A$4:$I$499,3,FALSE)</f>
        <v>#N/A</v>
      </c>
      <c r="E2248" s="35" t="e">
        <f>VLOOKUP($B2248,大盤與近月台指!$A$4:$I$499,4,FALSE)</f>
        <v>#N/A</v>
      </c>
      <c r="F2248" s="33" t="e">
        <f>VLOOKUP($B2248,大盤與近月台指!$A$4:$I$499,5,FALSE)</f>
        <v>#N/A</v>
      </c>
      <c r="G2248" s="49" t="e">
        <f>VLOOKUP($B2248,三大法人買賣超!$A$4:$I$500,3,FALSE)</f>
        <v>#N/A</v>
      </c>
      <c r="H2248" s="34" t="e">
        <f>VLOOKUP($B2248,三大法人買賣超!$A$4:$I$500,5,FALSE)</f>
        <v>#N/A</v>
      </c>
      <c r="I2248" s="27" t="e">
        <f>VLOOKUP($B2248,三大法人買賣超!$A$4:$I$500,7,FALSE)</f>
        <v>#N/A</v>
      </c>
      <c r="J2248" s="27" t="e">
        <f>VLOOKUP($B2248,三大法人買賣超!$A$4:$I$500,9,FALSE)</f>
        <v>#N/A</v>
      </c>
      <c r="K2248" s="37">
        <f>新台幣匯率美元指數!B2249</f>
        <v>0</v>
      </c>
      <c r="L2248" s="38">
        <f>新台幣匯率美元指數!C2249</f>
        <v>0</v>
      </c>
      <c r="M2248" s="39">
        <f>新台幣匯率美元指數!D2249</f>
        <v>0</v>
      </c>
      <c r="N2248" s="27" t="e">
        <f>VLOOKUP($B2248,外資期貨未平倉口數!$A$4:$M$499,4,FALSE)</f>
        <v>#N/A</v>
      </c>
      <c r="O2248" s="27" t="e">
        <f>VLOOKUP($B2248,外資期貨未平倉口數!$A$4:$M$499,9,FALSE)</f>
        <v>#N/A</v>
      </c>
      <c r="P2248" s="27" t="e">
        <f>VLOOKUP($B2248,外資期貨未平倉口數!$A$4:$M$499,10,FALSE)</f>
        <v>#N/A</v>
      </c>
      <c r="Q2248" s="27" t="e">
        <f>VLOOKUP($B2248,外資期貨未平倉口數!$A$4:$M$499,11,FALSE)</f>
        <v>#N/A</v>
      </c>
      <c r="R2248" s="64" t="e">
        <f>VLOOKUP($B2248,選擇權未平倉餘額!$A$4:$I$500,6,FALSE)</f>
        <v>#N/A</v>
      </c>
      <c r="S2248" s="64" t="e">
        <f>VLOOKUP($B2248,選擇權未平倉餘額!$A$4:$I$500,7,FALSE)</f>
        <v>#N/A</v>
      </c>
      <c r="T2248" s="64" t="e">
        <f>VLOOKUP($B2248,選擇權未平倉餘額!$A$4:$I$500,8,FALSE)</f>
        <v>#N/A</v>
      </c>
      <c r="U2248" s="64" t="e">
        <f>VLOOKUP($B2248,選擇權未平倉餘額!$A$4:$I$500,9,FALSE)</f>
        <v>#N/A</v>
      </c>
      <c r="V2248" s="39" t="e">
        <f>VLOOKUP($B2248,臺指選擇權P_C_Ratios!$A$4:$C$500,3,FALSE)</f>
        <v>#N/A</v>
      </c>
      <c r="W2248" s="41" t="e">
        <f>VLOOKUP($B2248,散戶多空比!$A$6:$L$500,12,FALSE)</f>
        <v>#N/A</v>
      </c>
      <c r="X2248" s="40" t="e">
        <f>VLOOKUP($B2248,期貨大額交易人未沖銷部位!$A$4:$O$499,4,FALSE)</f>
        <v>#N/A</v>
      </c>
      <c r="Y2248" s="40" t="e">
        <f>VLOOKUP($B2248,期貨大額交易人未沖銷部位!$A$4:$O$499,7,FALSE)</f>
        <v>#N/A</v>
      </c>
      <c r="Z2248" s="40" t="e">
        <f>VLOOKUP($B2248,期貨大額交易人未沖銷部位!$A$4:$O$499,10,FALSE)</f>
        <v>#N/A</v>
      </c>
      <c r="AA2248" s="40" t="e">
        <f>VLOOKUP($B2248,期貨大額交易人未沖銷部位!$A$4:$O$499,13,FALSE)</f>
        <v>#N/A</v>
      </c>
      <c r="AB2248" s="40" t="e">
        <f>VLOOKUP($B2248,期貨大額交易人未沖銷部位!$A$4:$O$499,14,FALSE)</f>
        <v>#N/A</v>
      </c>
      <c r="AC2248" s="40" t="e">
        <f>VLOOKUP($B2248,期貨大額交易人未沖銷部位!$A$4:$O$499,15,FALSE)</f>
        <v>#N/A</v>
      </c>
      <c r="AD2248" s="33" t="e">
        <f>VLOOKUP($B2248,三大美股走勢!$A$4:$J$495,4,FALSE)</f>
        <v>#N/A</v>
      </c>
      <c r="AE2248" s="33" t="e">
        <f>VLOOKUP($B2248,三大美股走勢!$A$4:$J$495,7,FALSE)</f>
        <v>#N/A</v>
      </c>
      <c r="AF2248" s="33" t="e">
        <f>VLOOKUP($B2248,三大美股走勢!$A$4:$J$495,10,FALSE)</f>
        <v>#N/A</v>
      </c>
    </row>
    <row r="2249" spans="2:32">
      <c r="B2249" s="32">
        <v>45028</v>
      </c>
      <c r="C2249" s="33" t="e">
        <f>VLOOKUP($B2249,大盤與近月台指!$A$4:$I$499,2,FALSE)</f>
        <v>#N/A</v>
      </c>
      <c r="D2249" s="34" t="e">
        <f>VLOOKUP($B2249,大盤與近月台指!$A$4:$I$499,3,FALSE)</f>
        <v>#N/A</v>
      </c>
      <c r="E2249" s="35" t="e">
        <f>VLOOKUP($B2249,大盤與近月台指!$A$4:$I$499,4,FALSE)</f>
        <v>#N/A</v>
      </c>
      <c r="F2249" s="33" t="e">
        <f>VLOOKUP($B2249,大盤與近月台指!$A$4:$I$499,5,FALSE)</f>
        <v>#N/A</v>
      </c>
      <c r="G2249" s="49" t="e">
        <f>VLOOKUP($B2249,三大法人買賣超!$A$4:$I$500,3,FALSE)</f>
        <v>#N/A</v>
      </c>
      <c r="H2249" s="34" t="e">
        <f>VLOOKUP($B2249,三大法人買賣超!$A$4:$I$500,5,FALSE)</f>
        <v>#N/A</v>
      </c>
      <c r="I2249" s="27" t="e">
        <f>VLOOKUP($B2249,三大法人買賣超!$A$4:$I$500,7,FALSE)</f>
        <v>#N/A</v>
      </c>
      <c r="J2249" s="27" t="e">
        <f>VLOOKUP($B2249,三大法人買賣超!$A$4:$I$500,9,FALSE)</f>
        <v>#N/A</v>
      </c>
      <c r="K2249" s="37">
        <f>新台幣匯率美元指數!B2250</f>
        <v>0</v>
      </c>
      <c r="L2249" s="38">
        <f>新台幣匯率美元指數!C2250</f>
        <v>0</v>
      </c>
      <c r="M2249" s="39">
        <f>新台幣匯率美元指數!D2250</f>
        <v>0</v>
      </c>
      <c r="N2249" s="27" t="e">
        <f>VLOOKUP($B2249,外資期貨未平倉口數!$A$4:$M$499,4,FALSE)</f>
        <v>#N/A</v>
      </c>
      <c r="O2249" s="27" t="e">
        <f>VLOOKUP($B2249,外資期貨未平倉口數!$A$4:$M$499,9,FALSE)</f>
        <v>#N/A</v>
      </c>
      <c r="P2249" s="27" t="e">
        <f>VLOOKUP($B2249,外資期貨未平倉口數!$A$4:$M$499,10,FALSE)</f>
        <v>#N/A</v>
      </c>
      <c r="Q2249" s="27" t="e">
        <f>VLOOKUP($B2249,外資期貨未平倉口數!$A$4:$M$499,11,FALSE)</f>
        <v>#N/A</v>
      </c>
      <c r="R2249" s="64" t="e">
        <f>VLOOKUP($B2249,選擇權未平倉餘額!$A$4:$I$500,6,FALSE)</f>
        <v>#N/A</v>
      </c>
      <c r="S2249" s="64" t="e">
        <f>VLOOKUP($B2249,選擇權未平倉餘額!$A$4:$I$500,7,FALSE)</f>
        <v>#N/A</v>
      </c>
      <c r="T2249" s="64" t="e">
        <f>VLOOKUP($B2249,選擇權未平倉餘額!$A$4:$I$500,8,FALSE)</f>
        <v>#N/A</v>
      </c>
      <c r="U2249" s="64" t="e">
        <f>VLOOKUP($B2249,選擇權未平倉餘額!$A$4:$I$500,9,FALSE)</f>
        <v>#N/A</v>
      </c>
      <c r="V2249" s="39" t="e">
        <f>VLOOKUP($B2249,臺指選擇權P_C_Ratios!$A$4:$C$500,3,FALSE)</f>
        <v>#N/A</v>
      </c>
      <c r="W2249" s="41" t="e">
        <f>VLOOKUP($B2249,散戶多空比!$A$6:$L$500,12,FALSE)</f>
        <v>#N/A</v>
      </c>
      <c r="X2249" s="40" t="e">
        <f>VLOOKUP($B2249,期貨大額交易人未沖銷部位!$A$4:$O$499,4,FALSE)</f>
        <v>#N/A</v>
      </c>
      <c r="Y2249" s="40" t="e">
        <f>VLOOKUP($B2249,期貨大額交易人未沖銷部位!$A$4:$O$499,7,FALSE)</f>
        <v>#N/A</v>
      </c>
      <c r="Z2249" s="40" t="e">
        <f>VLOOKUP($B2249,期貨大額交易人未沖銷部位!$A$4:$O$499,10,FALSE)</f>
        <v>#N/A</v>
      </c>
      <c r="AA2249" s="40" t="e">
        <f>VLOOKUP($B2249,期貨大額交易人未沖銷部位!$A$4:$O$499,13,FALSE)</f>
        <v>#N/A</v>
      </c>
      <c r="AB2249" s="40" t="e">
        <f>VLOOKUP($B2249,期貨大額交易人未沖銷部位!$A$4:$O$499,14,FALSE)</f>
        <v>#N/A</v>
      </c>
      <c r="AC2249" s="40" t="e">
        <f>VLOOKUP($B2249,期貨大額交易人未沖銷部位!$A$4:$O$499,15,FALSE)</f>
        <v>#N/A</v>
      </c>
      <c r="AD2249" s="33" t="e">
        <f>VLOOKUP($B2249,三大美股走勢!$A$4:$J$495,4,FALSE)</f>
        <v>#N/A</v>
      </c>
      <c r="AE2249" s="33" t="e">
        <f>VLOOKUP($B2249,三大美股走勢!$A$4:$J$495,7,FALSE)</f>
        <v>#N/A</v>
      </c>
      <c r="AF2249" s="33" t="e">
        <f>VLOOKUP($B2249,三大美股走勢!$A$4:$J$495,10,FALSE)</f>
        <v>#N/A</v>
      </c>
    </row>
    <row r="2250" spans="2:32">
      <c r="B2250" s="32">
        <v>45029</v>
      </c>
      <c r="C2250" s="33" t="e">
        <f>VLOOKUP($B2250,大盤與近月台指!$A$4:$I$499,2,FALSE)</f>
        <v>#N/A</v>
      </c>
      <c r="D2250" s="34" t="e">
        <f>VLOOKUP($B2250,大盤與近月台指!$A$4:$I$499,3,FALSE)</f>
        <v>#N/A</v>
      </c>
      <c r="E2250" s="35" t="e">
        <f>VLOOKUP($B2250,大盤與近月台指!$A$4:$I$499,4,FALSE)</f>
        <v>#N/A</v>
      </c>
      <c r="F2250" s="33" t="e">
        <f>VLOOKUP($B2250,大盤與近月台指!$A$4:$I$499,5,FALSE)</f>
        <v>#N/A</v>
      </c>
      <c r="G2250" s="49" t="e">
        <f>VLOOKUP($B2250,三大法人買賣超!$A$4:$I$500,3,FALSE)</f>
        <v>#N/A</v>
      </c>
      <c r="H2250" s="34" t="e">
        <f>VLOOKUP($B2250,三大法人買賣超!$A$4:$I$500,5,FALSE)</f>
        <v>#N/A</v>
      </c>
      <c r="I2250" s="27" t="e">
        <f>VLOOKUP($B2250,三大法人買賣超!$A$4:$I$500,7,FALSE)</f>
        <v>#N/A</v>
      </c>
      <c r="J2250" s="27" t="e">
        <f>VLOOKUP($B2250,三大法人買賣超!$A$4:$I$500,9,FALSE)</f>
        <v>#N/A</v>
      </c>
      <c r="K2250" s="37">
        <f>新台幣匯率美元指數!B2251</f>
        <v>0</v>
      </c>
      <c r="L2250" s="38">
        <f>新台幣匯率美元指數!C2251</f>
        <v>0</v>
      </c>
      <c r="M2250" s="39">
        <f>新台幣匯率美元指數!D2251</f>
        <v>0</v>
      </c>
      <c r="N2250" s="27" t="e">
        <f>VLOOKUP($B2250,外資期貨未平倉口數!$A$4:$M$499,4,FALSE)</f>
        <v>#N/A</v>
      </c>
      <c r="O2250" s="27" t="e">
        <f>VLOOKUP($B2250,外資期貨未平倉口數!$A$4:$M$499,9,FALSE)</f>
        <v>#N/A</v>
      </c>
      <c r="P2250" s="27" t="e">
        <f>VLOOKUP($B2250,外資期貨未平倉口數!$A$4:$M$499,10,FALSE)</f>
        <v>#N/A</v>
      </c>
      <c r="Q2250" s="27" t="e">
        <f>VLOOKUP($B2250,外資期貨未平倉口數!$A$4:$M$499,11,FALSE)</f>
        <v>#N/A</v>
      </c>
      <c r="R2250" s="64" t="e">
        <f>VLOOKUP($B2250,選擇權未平倉餘額!$A$4:$I$500,6,FALSE)</f>
        <v>#N/A</v>
      </c>
      <c r="S2250" s="64" t="e">
        <f>VLOOKUP($B2250,選擇權未平倉餘額!$A$4:$I$500,7,FALSE)</f>
        <v>#N/A</v>
      </c>
      <c r="T2250" s="64" t="e">
        <f>VLOOKUP($B2250,選擇權未平倉餘額!$A$4:$I$500,8,FALSE)</f>
        <v>#N/A</v>
      </c>
      <c r="U2250" s="64" t="e">
        <f>VLOOKUP($B2250,選擇權未平倉餘額!$A$4:$I$500,9,FALSE)</f>
        <v>#N/A</v>
      </c>
      <c r="V2250" s="39" t="e">
        <f>VLOOKUP($B2250,臺指選擇權P_C_Ratios!$A$4:$C$500,3,FALSE)</f>
        <v>#N/A</v>
      </c>
      <c r="W2250" s="41" t="e">
        <f>VLOOKUP($B2250,散戶多空比!$A$6:$L$500,12,FALSE)</f>
        <v>#N/A</v>
      </c>
      <c r="X2250" s="40" t="e">
        <f>VLOOKUP($B2250,期貨大額交易人未沖銷部位!$A$4:$O$499,4,FALSE)</f>
        <v>#N/A</v>
      </c>
      <c r="Y2250" s="40" t="e">
        <f>VLOOKUP($B2250,期貨大額交易人未沖銷部位!$A$4:$O$499,7,FALSE)</f>
        <v>#N/A</v>
      </c>
      <c r="Z2250" s="40" t="e">
        <f>VLOOKUP($B2250,期貨大額交易人未沖銷部位!$A$4:$O$499,10,FALSE)</f>
        <v>#N/A</v>
      </c>
      <c r="AA2250" s="40" t="e">
        <f>VLOOKUP($B2250,期貨大額交易人未沖銷部位!$A$4:$O$499,13,FALSE)</f>
        <v>#N/A</v>
      </c>
      <c r="AB2250" s="40" t="e">
        <f>VLOOKUP($B2250,期貨大額交易人未沖銷部位!$A$4:$O$499,14,FALSE)</f>
        <v>#N/A</v>
      </c>
      <c r="AC2250" s="40" t="e">
        <f>VLOOKUP($B2250,期貨大額交易人未沖銷部位!$A$4:$O$499,15,FALSE)</f>
        <v>#N/A</v>
      </c>
      <c r="AD2250" s="33" t="e">
        <f>VLOOKUP($B2250,三大美股走勢!$A$4:$J$495,4,FALSE)</f>
        <v>#N/A</v>
      </c>
      <c r="AE2250" s="33" t="e">
        <f>VLOOKUP($B2250,三大美股走勢!$A$4:$J$495,7,FALSE)</f>
        <v>#N/A</v>
      </c>
      <c r="AF2250" s="33" t="e">
        <f>VLOOKUP($B2250,三大美股走勢!$A$4:$J$495,10,FALSE)</f>
        <v>#N/A</v>
      </c>
    </row>
    <row r="2251" spans="2:32">
      <c r="B2251" s="32">
        <v>45030</v>
      </c>
      <c r="C2251" s="33" t="e">
        <f>VLOOKUP($B2251,大盤與近月台指!$A$4:$I$499,2,FALSE)</f>
        <v>#N/A</v>
      </c>
      <c r="D2251" s="34" t="e">
        <f>VLOOKUP($B2251,大盤與近月台指!$A$4:$I$499,3,FALSE)</f>
        <v>#N/A</v>
      </c>
      <c r="E2251" s="35" t="e">
        <f>VLOOKUP($B2251,大盤與近月台指!$A$4:$I$499,4,FALSE)</f>
        <v>#N/A</v>
      </c>
      <c r="F2251" s="33" t="e">
        <f>VLOOKUP($B2251,大盤與近月台指!$A$4:$I$499,5,FALSE)</f>
        <v>#N/A</v>
      </c>
      <c r="G2251" s="49" t="e">
        <f>VLOOKUP($B2251,三大法人買賣超!$A$4:$I$500,3,FALSE)</f>
        <v>#N/A</v>
      </c>
      <c r="H2251" s="34" t="e">
        <f>VLOOKUP($B2251,三大法人買賣超!$A$4:$I$500,5,FALSE)</f>
        <v>#N/A</v>
      </c>
      <c r="I2251" s="27" t="e">
        <f>VLOOKUP($B2251,三大法人買賣超!$A$4:$I$500,7,FALSE)</f>
        <v>#N/A</v>
      </c>
      <c r="J2251" s="27" t="e">
        <f>VLOOKUP($B2251,三大法人買賣超!$A$4:$I$500,9,FALSE)</f>
        <v>#N/A</v>
      </c>
      <c r="K2251" s="37">
        <f>新台幣匯率美元指數!B2252</f>
        <v>0</v>
      </c>
      <c r="L2251" s="38">
        <f>新台幣匯率美元指數!C2252</f>
        <v>0</v>
      </c>
      <c r="M2251" s="39">
        <f>新台幣匯率美元指數!D2252</f>
        <v>0</v>
      </c>
      <c r="N2251" s="27" t="e">
        <f>VLOOKUP($B2251,外資期貨未平倉口數!$A$4:$M$499,4,FALSE)</f>
        <v>#N/A</v>
      </c>
      <c r="O2251" s="27" t="e">
        <f>VLOOKUP($B2251,外資期貨未平倉口數!$A$4:$M$499,9,FALSE)</f>
        <v>#N/A</v>
      </c>
      <c r="P2251" s="27" t="e">
        <f>VLOOKUP($B2251,外資期貨未平倉口數!$A$4:$M$499,10,FALSE)</f>
        <v>#N/A</v>
      </c>
      <c r="Q2251" s="27" t="e">
        <f>VLOOKUP($B2251,外資期貨未平倉口數!$A$4:$M$499,11,FALSE)</f>
        <v>#N/A</v>
      </c>
      <c r="R2251" s="64" t="e">
        <f>VLOOKUP($B2251,選擇權未平倉餘額!$A$4:$I$500,6,FALSE)</f>
        <v>#N/A</v>
      </c>
      <c r="S2251" s="64" t="e">
        <f>VLOOKUP($B2251,選擇權未平倉餘額!$A$4:$I$500,7,FALSE)</f>
        <v>#N/A</v>
      </c>
      <c r="T2251" s="64" t="e">
        <f>VLOOKUP($B2251,選擇權未平倉餘額!$A$4:$I$500,8,FALSE)</f>
        <v>#N/A</v>
      </c>
      <c r="U2251" s="64" t="e">
        <f>VLOOKUP($B2251,選擇權未平倉餘額!$A$4:$I$500,9,FALSE)</f>
        <v>#N/A</v>
      </c>
      <c r="V2251" s="39" t="e">
        <f>VLOOKUP($B2251,臺指選擇權P_C_Ratios!$A$4:$C$500,3,FALSE)</f>
        <v>#N/A</v>
      </c>
      <c r="W2251" s="41" t="e">
        <f>VLOOKUP($B2251,散戶多空比!$A$6:$L$500,12,FALSE)</f>
        <v>#N/A</v>
      </c>
      <c r="X2251" s="40" t="e">
        <f>VLOOKUP($B2251,期貨大額交易人未沖銷部位!$A$4:$O$499,4,FALSE)</f>
        <v>#N/A</v>
      </c>
      <c r="Y2251" s="40" t="e">
        <f>VLOOKUP($B2251,期貨大額交易人未沖銷部位!$A$4:$O$499,7,FALSE)</f>
        <v>#N/A</v>
      </c>
      <c r="Z2251" s="40" t="e">
        <f>VLOOKUP($B2251,期貨大額交易人未沖銷部位!$A$4:$O$499,10,FALSE)</f>
        <v>#N/A</v>
      </c>
      <c r="AA2251" s="40" t="e">
        <f>VLOOKUP($B2251,期貨大額交易人未沖銷部位!$A$4:$O$499,13,FALSE)</f>
        <v>#N/A</v>
      </c>
      <c r="AB2251" s="40" t="e">
        <f>VLOOKUP($B2251,期貨大額交易人未沖銷部位!$A$4:$O$499,14,FALSE)</f>
        <v>#N/A</v>
      </c>
      <c r="AC2251" s="40" t="e">
        <f>VLOOKUP($B2251,期貨大額交易人未沖銷部位!$A$4:$O$499,15,FALSE)</f>
        <v>#N/A</v>
      </c>
      <c r="AD2251" s="33" t="e">
        <f>VLOOKUP($B2251,三大美股走勢!$A$4:$J$495,4,FALSE)</f>
        <v>#N/A</v>
      </c>
      <c r="AE2251" s="33" t="e">
        <f>VLOOKUP($B2251,三大美股走勢!$A$4:$J$495,7,FALSE)</f>
        <v>#N/A</v>
      </c>
      <c r="AF2251" s="33" t="e">
        <f>VLOOKUP($B2251,三大美股走勢!$A$4:$J$495,10,FALSE)</f>
        <v>#N/A</v>
      </c>
    </row>
    <row r="2252" spans="2:32">
      <c r="B2252" s="32">
        <v>45031</v>
      </c>
      <c r="C2252" s="33" t="e">
        <f>VLOOKUP($B2252,大盤與近月台指!$A$4:$I$499,2,FALSE)</f>
        <v>#N/A</v>
      </c>
      <c r="D2252" s="34" t="e">
        <f>VLOOKUP($B2252,大盤與近月台指!$A$4:$I$499,3,FALSE)</f>
        <v>#N/A</v>
      </c>
      <c r="E2252" s="35" t="e">
        <f>VLOOKUP($B2252,大盤與近月台指!$A$4:$I$499,4,FALSE)</f>
        <v>#N/A</v>
      </c>
      <c r="F2252" s="33" t="e">
        <f>VLOOKUP($B2252,大盤與近月台指!$A$4:$I$499,5,FALSE)</f>
        <v>#N/A</v>
      </c>
      <c r="G2252" s="49" t="e">
        <f>VLOOKUP($B2252,三大法人買賣超!$A$4:$I$500,3,FALSE)</f>
        <v>#N/A</v>
      </c>
      <c r="H2252" s="34" t="e">
        <f>VLOOKUP($B2252,三大法人買賣超!$A$4:$I$500,5,FALSE)</f>
        <v>#N/A</v>
      </c>
      <c r="I2252" s="27" t="e">
        <f>VLOOKUP($B2252,三大法人買賣超!$A$4:$I$500,7,FALSE)</f>
        <v>#N/A</v>
      </c>
      <c r="J2252" s="27" t="e">
        <f>VLOOKUP($B2252,三大法人買賣超!$A$4:$I$500,9,FALSE)</f>
        <v>#N/A</v>
      </c>
      <c r="K2252" s="37">
        <f>新台幣匯率美元指數!B2253</f>
        <v>0</v>
      </c>
      <c r="L2252" s="38">
        <f>新台幣匯率美元指數!C2253</f>
        <v>0</v>
      </c>
      <c r="M2252" s="39">
        <f>新台幣匯率美元指數!D2253</f>
        <v>0</v>
      </c>
      <c r="N2252" s="27" t="e">
        <f>VLOOKUP($B2252,外資期貨未平倉口數!$A$4:$M$499,4,FALSE)</f>
        <v>#N/A</v>
      </c>
      <c r="O2252" s="27" t="e">
        <f>VLOOKUP($B2252,外資期貨未平倉口數!$A$4:$M$499,9,FALSE)</f>
        <v>#N/A</v>
      </c>
      <c r="P2252" s="27" t="e">
        <f>VLOOKUP($B2252,外資期貨未平倉口數!$A$4:$M$499,10,FALSE)</f>
        <v>#N/A</v>
      </c>
      <c r="Q2252" s="27" t="e">
        <f>VLOOKUP($B2252,外資期貨未平倉口數!$A$4:$M$499,11,FALSE)</f>
        <v>#N/A</v>
      </c>
      <c r="R2252" s="64" t="e">
        <f>VLOOKUP($B2252,選擇權未平倉餘額!$A$4:$I$500,6,FALSE)</f>
        <v>#N/A</v>
      </c>
      <c r="S2252" s="64" t="e">
        <f>VLOOKUP($B2252,選擇權未平倉餘額!$A$4:$I$500,7,FALSE)</f>
        <v>#N/A</v>
      </c>
      <c r="T2252" s="64" t="e">
        <f>VLOOKUP($B2252,選擇權未平倉餘額!$A$4:$I$500,8,FALSE)</f>
        <v>#N/A</v>
      </c>
      <c r="U2252" s="64" t="e">
        <f>VLOOKUP($B2252,選擇權未平倉餘額!$A$4:$I$500,9,FALSE)</f>
        <v>#N/A</v>
      </c>
      <c r="V2252" s="39" t="e">
        <f>VLOOKUP($B2252,臺指選擇權P_C_Ratios!$A$4:$C$500,3,FALSE)</f>
        <v>#N/A</v>
      </c>
      <c r="W2252" s="41" t="e">
        <f>VLOOKUP($B2252,散戶多空比!$A$6:$L$500,12,FALSE)</f>
        <v>#N/A</v>
      </c>
      <c r="X2252" s="40" t="e">
        <f>VLOOKUP($B2252,期貨大額交易人未沖銷部位!$A$4:$O$499,4,FALSE)</f>
        <v>#N/A</v>
      </c>
      <c r="Y2252" s="40" t="e">
        <f>VLOOKUP($B2252,期貨大額交易人未沖銷部位!$A$4:$O$499,7,FALSE)</f>
        <v>#N/A</v>
      </c>
      <c r="Z2252" s="40" t="e">
        <f>VLOOKUP($B2252,期貨大額交易人未沖銷部位!$A$4:$O$499,10,FALSE)</f>
        <v>#N/A</v>
      </c>
      <c r="AA2252" s="40" t="e">
        <f>VLOOKUP($B2252,期貨大額交易人未沖銷部位!$A$4:$O$499,13,FALSE)</f>
        <v>#N/A</v>
      </c>
      <c r="AB2252" s="40" t="e">
        <f>VLOOKUP($B2252,期貨大額交易人未沖銷部位!$A$4:$O$499,14,FALSE)</f>
        <v>#N/A</v>
      </c>
      <c r="AC2252" s="40" t="e">
        <f>VLOOKUP($B2252,期貨大額交易人未沖銷部位!$A$4:$O$499,15,FALSE)</f>
        <v>#N/A</v>
      </c>
      <c r="AD2252" s="33" t="e">
        <f>VLOOKUP($B2252,三大美股走勢!$A$4:$J$495,4,FALSE)</f>
        <v>#N/A</v>
      </c>
      <c r="AE2252" s="33" t="e">
        <f>VLOOKUP($B2252,三大美股走勢!$A$4:$J$495,7,FALSE)</f>
        <v>#N/A</v>
      </c>
      <c r="AF2252" s="33" t="e">
        <f>VLOOKUP($B2252,三大美股走勢!$A$4:$J$495,10,FALSE)</f>
        <v>#N/A</v>
      </c>
    </row>
    <row r="2253" spans="2:32">
      <c r="B2253" s="32">
        <v>45032</v>
      </c>
      <c r="C2253" s="33" t="e">
        <f>VLOOKUP($B2253,大盤與近月台指!$A$4:$I$499,2,FALSE)</f>
        <v>#N/A</v>
      </c>
      <c r="D2253" s="34" t="e">
        <f>VLOOKUP($B2253,大盤與近月台指!$A$4:$I$499,3,FALSE)</f>
        <v>#N/A</v>
      </c>
      <c r="E2253" s="35" t="e">
        <f>VLOOKUP($B2253,大盤與近月台指!$A$4:$I$499,4,FALSE)</f>
        <v>#N/A</v>
      </c>
      <c r="F2253" s="33" t="e">
        <f>VLOOKUP($B2253,大盤與近月台指!$A$4:$I$499,5,FALSE)</f>
        <v>#N/A</v>
      </c>
      <c r="G2253" s="49" t="e">
        <f>VLOOKUP($B2253,三大法人買賣超!$A$4:$I$500,3,FALSE)</f>
        <v>#N/A</v>
      </c>
      <c r="H2253" s="34" t="e">
        <f>VLOOKUP($B2253,三大法人買賣超!$A$4:$I$500,5,FALSE)</f>
        <v>#N/A</v>
      </c>
      <c r="I2253" s="27" t="e">
        <f>VLOOKUP($B2253,三大法人買賣超!$A$4:$I$500,7,FALSE)</f>
        <v>#N/A</v>
      </c>
      <c r="J2253" s="27" t="e">
        <f>VLOOKUP($B2253,三大法人買賣超!$A$4:$I$500,9,FALSE)</f>
        <v>#N/A</v>
      </c>
      <c r="K2253" s="37">
        <f>新台幣匯率美元指數!B2254</f>
        <v>0</v>
      </c>
      <c r="L2253" s="38">
        <f>新台幣匯率美元指數!C2254</f>
        <v>0</v>
      </c>
      <c r="M2253" s="39">
        <f>新台幣匯率美元指數!D2254</f>
        <v>0</v>
      </c>
      <c r="N2253" s="27" t="e">
        <f>VLOOKUP($B2253,外資期貨未平倉口數!$A$4:$M$499,4,FALSE)</f>
        <v>#N/A</v>
      </c>
      <c r="O2253" s="27" t="e">
        <f>VLOOKUP($B2253,外資期貨未平倉口數!$A$4:$M$499,9,FALSE)</f>
        <v>#N/A</v>
      </c>
      <c r="P2253" s="27" t="e">
        <f>VLOOKUP($B2253,外資期貨未平倉口數!$A$4:$M$499,10,FALSE)</f>
        <v>#N/A</v>
      </c>
      <c r="Q2253" s="27" t="e">
        <f>VLOOKUP($B2253,外資期貨未平倉口數!$A$4:$M$499,11,FALSE)</f>
        <v>#N/A</v>
      </c>
      <c r="R2253" s="64" t="e">
        <f>VLOOKUP($B2253,選擇權未平倉餘額!$A$4:$I$500,6,FALSE)</f>
        <v>#N/A</v>
      </c>
      <c r="S2253" s="64" t="e">
        <f>VLOOKUP($B2253,選擇權未平倉餘額!$A$4:$I$500,7,FALSE)</f>
        <v>#N/A</v>
      </c>
      <c r="T2253" s="64" t="e">
        <f>VLOOKUP($B2253,選擇權未平倉餘額!$A$4:$I$500,8,FALSE)</f>
        <v>#N/A</v>
      </c>
      <c r="U2253" s="64" t="e">
        <f>VLOOKUP($B2253,選擇權未平倉餘額!$A$4:$I$500,9,FALSE)</f>
        <v>#N/A</v>
      </c>
      <c r="V2253" s="39" t="e">
        <f>VLOOKUP($B2253,臺指選擇權P_C_Ratios!$A$4:$C$500,3,FALSE)</f>
        <v>#N/A</v>
      </c>
      <c r="W2253" s="41" t="e">
        <f>VLOOKUP($B2253,散戶多空比!$A$6:$L$500,12,FALSE)</f>
        <v>#N/A</v>
      </c>
      <c r="X2253" s="40" t="e">
        <f>VLOOKUP($B2253,期貨大額交易人未沖銷部位!$A$4:$O$499,4,FALSE)</f>
        <v>#N/A</v>
      </c>
      <c r="Y2253" s="40" t="e">
        <f>VLOOKUP($B2253,期貨大額交易人未沖銷部位!$A$4:$O$499,7,FALSE)</f>
        <v>#N/A</v>
      </c>
      <c r="Z2253" s="40" t="e">
        <f>VLOOKUP($B2253,期貨大額交易人未沖銷部位!$A$4:$O$499,10,FALSE)</f>
        <v>#N/A</v>
      </c>
      <c r="AA2253" s="40" t="e">
        <f>VLOOKUP($B2253,期貨大額交易人未沖銷部位!$A$4:$O$499,13,FALSE)</f>
        <v>#N/A</v>
      </c>
      <c r="AB2253" s="40" t="e">
        <f>VLOOKUP($B2253,期貨大額交易人未沖銷部位!$A$4:$O$499,14,FALSE)</f>
        <v>#N/A</v>
      </c>
      <c r="AC2253" s="40" t="e">
        <f>VLOOKUP($B2253,期貨大額交易人未沖銷部位!$A$4:$O$499,15,FALSE)</f>
        <v>#N/A</v>
      </c>
      <c r="AD2253" s="33" t="e">
        <f>VLOOKUP($B2253,三大美股走勢!$A$4:$J$495,4,FALSE)</f>
        <v>#N/A</v>
      </c>
      <c r="AE2253" s="33" t="e">
        <f>VLOOKUP($B2253,三大美股走勢!$A$4:$J$495,7,FALSE)</f>
        <v>#N/A</v>
      </c>
      <c r="AF2253" s="33" t="e">
        <f>VLOOKUP($B2253,三大美股走勢!$A$4:$J$495,10,FALSE)</f>
        <v>#N/A</v>
      </c>
    </row>
    <row r="2254" spans="2:32">
      <c r="B2254" s="32">
        <v>45033</v>
      </c>
      <c r="C2254" s="33" t="e">
        <f>VLOOKUP($B2254,大盤與近月台指!$A$4:$I$499,2,FALSE)</f>
        <v>#N/A</v>
      </c>
      <c r="D2254" s="34" t="e">
        <f>VLOOKUP($B2254,大盤與近月台指!$A$4:$I$499,3,FALSE)</f>
        <v>#N/A</v>
      </c>
      <c r="E2254" s="35" t="e">
        <f>VLOOKUP($B2254,大盤與近月台指!$A$4:$I$499,4,FALSE)</f>
        <v>#N/A</v>
      </c>
      <c r="F2254" s="33" t="e">
        <f>VLOOKUP($B2254,大盤與近月台指!$A$4:$I$499,5,FALSE)</f>
        <v>#N/A</v>
      </c>
      <c r="G2254" s="49" t="e">
        <f>VLOOKUP($B2254,三大法人買賣超!$A$4:$I$500,3,FALSE)</f>
        <v>#N/A</v>
      </c>
      <c r="H2254" s="34" t="e">
        <f>VLOOKUP($B2254,三大法人買賣超!$A$4:$I$500,5,FALSE)</f>
        <v>#N/A</v>
      </c>
      <c r="I2254" s="27" t="e">
        <f>VLOOKUP($B2254,三大法人買賣超!$A$4:$I$500,7,FALSE)</f>
        <v>#N/A</v>
      </c>
      <c r="J2254" s="27" t="e">
        <f>VLOOKUP($B2254,三大法人買賣超!$A$4:$I$500,9,FALSE)</f>
        <v>#N/A</v>
      </c>
      <c r="K2254" s="37">
        <f>新台幣匯率美元指數!B2255</f>
        <v>0</v>
      </c>
      <c r="L2254" s="38">
        <f>新台幣匯率美元指數!C2255</f>
        <v>0</v>
      </c>
      <c r="M2254" s="39">
        <f>新台幣匯率美元指數!D2255</f>
        <v>0</v>
      </c>
      <c r="N2254" s="27" t="e">
        <f>VLOOKUP($B2254,外資期貨未平倉口數!$A$4:$M$499,4,FALSE)</f>
        <v>#N/A</v>
      </c>
      <c r="O2254" s="27" t="e">
        <f>VLOOKUP($B2254,外資期貨未平倉口數!$A$4:$M$499,9,FALSE)</f>
        <v>#N/A</v>
      </c>
      <c r="P2254" s="27" t="e">
        <f>VLOOKUP($B2254,外資期貨未平倉口數!$A$4:$M$499,10,FALSE)</f>
        <v>#N/A</v>
      </c>
      <c r="Q2254" s="27" t="e">
        <f>VLOOKUP($B2254,外資期貨未平倉口數!$A$4:$M$499,11,FALSE)</f>
        <v>#N/A</v>
      </c>
      <c r="R2254" s="64" t="e">
        <f>VLOOKUP($B2254,選擇權未平倉餘額!$A$4:$I$500,6,FALSE)</f>
        <v>#N/A</v>
      </c>
      <c r="S2254" s="64" t="e">
        <f>VLOOKUP($B2254,選擇權未平倉餘額!$A$4:$I$500,7,FALSE)</f>
        <v>#N/A</v>
      </c>
      <c r="T2254" s="64" t="e">
        <f>VLOOKUP($B2254,選擇權未平倉餘額!$A$4:$I$500,8,FALSE)</f>
        <v>#N/A</v>
      </c>
      <c r="U2254" s="64" t="e">
        <f>VLOOKUP($B2254,選擇權未平倉餘額!$A$4:$I$500,9,FALSE)</f>
        <v>#N/A</v>
      </c>
      <c r="V2254" s="39" t="e">
        <f>VLOOKUP($B2254,臺指選擇權P_C_Ratios!$A$4:$C$500,3,FALSE)</f>
        <v>#N/A</v>
      </c>
      <c r="W2254" s="41" t="e">
        <f>VLOOKUP($B2254,散戶多空比!$A$6:$L$500,12,FALSE)</f>
        <v>#N/A</v>
      </c>
      <c r="X2254" s="40" t="e">
        <f>VLOOKUP($B2254,期貨大額交易人未沖銷部位!$A$4:$O$499,4,FALSE)</f>
        <v>#N/A</v>
      </c>
      <c r="Y2254" s="40" t="e">
        <f>VLOOKUP($B2254,期貨大額交易人未沖銷部位!$A$4:$O$499,7,FALSE)</f>
        <v>#N/A</v>
      </c>
      <c r="Z2254" s="40" t="e">
        <f>VLOOKUP($B2254,期貨大額交易人未沖銷部位!$A$4:$O$499,10,FALSE)</f>
        <v>#N/A</v>
      </c>
      <c r="AA2254" s="40" t="e">
        <f>VLOOKUP($B2254,期貨大額交易人未沖銷部位!$A$4:$O$499,13,FALSE)</f>
        <v>#N/A</v>
      </c>
      <c r="AB2254" s="40" t="e">
        <f>VLOOKUP($B2254,期貨大額交易人未沖銷部位!$A$4:$O$499,14,FALSE)</f>
        <v>#N/A</v>
      </c>
      <c r="AC2254" s="40" t="e">
        <f>VLOOKUP($B2254,期貨大額交易人未沖銷部位!$A$4:$O$499,15,FALSE)</f>
        <v>#N/A</v>
      </c>
      <c r="AD2254" s="33" t="e">
        <f>VLOOKUP($B2254,三大美股走勢!$A$4:$J$495,4,FALSE)</f>
        <v>#N/A</v>
      </c>
      <c r="AE2254" s="33" t="e">
        <f>VLOOKUP($B2254,三大美股走勢!$A$4:$J$495,7,FALSE)</f>
        <v>#N/A</v>
      </c>
      <c r="AF2254" s="33" t="e">
        <f>VLOOKUP($B2254,三大美股走勢!$A$4:$J$495,10,FALSE)</f>
        <v>#N/A</v>
      </c>
    </row>
    <row r="2255" spans="2:32">
      <c r="B2255" s="32">
        <v>45034</v>
      </c>
      <c r="C2255" s="33" t="e">
        <f>VLOOKUP($B2255,大盤與近月台指!$A$4:$I$499,2,FALSE)</f>
        <v>#N/A</v>
      </c>
      <c r="D2255" s="34" t="e">
        <f>VLOOKUP($B2255,大盤與近月台指!$A$4:$I$499,3,FALSE)</f>
        <v>#N/A</v>
      </c>
      <c r="E2255" s="35" t="e">
        <f>VLOOKUP($B2255,大盤與近月台指!$A$4:$I$499,4,FALSE)</f>
        <v>#N/A</v>
      </c>
      <c r="F2255" s="33" t="e">
        <f>VLOOKUP($B2255,大盤與近月台指!$A$4:$I$499,5,FALSE)</f>
        <v>#N/A</v>
      </c>
      <c r="G2255" s="49" t="e">
        <f>VLOOKUP($B2255,三大法人買賣超!$A$4:$I$500,3,FALSE)</f>
        <v>#N/A</v>
      </c>
      <c r="H2255" s="34" t="e">
        <f>VLOOKUP($B2255,三大法人買賣超!$A$4:$I$500,5,FALSE)</f>
        <v>#N/A</v>
      </c>
      <c r="I2255" s="27" t="e">
        <f>VLOOKUP($B2255,三大法人買賣超!$A$4:$I$500,7,FALSE)</f>
        <v>#N/A</v>
      </c>
      <c r="J2255" s="27" t="e">
        <f>VLOOKUP($B2255,三大法人買賣超!$A$4:$I$500,9,FALSE)</f>
        <v>#N/A</v>
      </c>
      <c r="K2255" s="37">
        <f>新台幣匯率美元指數!B2256</f>
        <v>0</v>
      </c>
      <c r="L2255" s="38">
        <f>新台幣匯率美元指數!C2256</f>
        <v>0</v>
      </c>
      <c r="M2255" s="39">
        <f>新台幣匯率美元指數!D2256</f>
        <v>0</v>
      </c>
      <c r="N2255" s="27" t="e">
        <f>VLOOKUP($B2255,外資期貨未平倉口數!$A$4:$M$499,4,FALSE)</f>
        <v>#N/A</v>
      </c>
      <c r="O2255" s="27" t="e">
        <f>VLOOKUP($B2255,外資期貨未平倉口數!$A$4:$M$499,9,FALSE)</f>
        <v>#N/A</v>
      </c>
      <c r="P2255" s="27" t="e">
        <f>VLOOKUP($B2255,外資期貨未平倉口數!$A$4:$M$499,10,FALSE)</f>
        <v>#N/A</v>
      </c>
      <c r="Q2255" s="27" t="e">
        <f>VLOOKUP($B2255,外資期貨未平倉口數!$A$4:$M$499,11,FALSE)</f>
        <v>#N/A</v>
      </c>
      <c r="R2255" s="64" t="e">
        <f>VLOOKUP($B2255,選擇權未平倉餘額!$A$4:$I$500,6,FALSE)</f>
        <v>#N/A</v>
      </c>
      <c r="S2255" s="64" t="e">
        <f>VLOOKUP($B2255,選擇權未平倉餘額!$A$4:$I$500,7,FALSE)</f>
        <v>#N/A</v>
      </c>
      <c r="T2255" s="64" t="e">
        <f>VLOOKUP($B2255,選擇權未平倉餘額!$A$4:$I$500,8,FALSE)</f>
        <v>#N/A</v>
      </c>
      <c r="U2255" s="64" t="e">
        <f>VLOOKUP($B2255,選擇權未平倉餘額!$A$4:$I$500,9,FALSE)</f>
        <v>#N/A</v>
      </c>
      <c r="V2255" s="39" t="e">
        <f>VLOOKUP($B2255,臺指選擇權P_C_Ratios!$A$4:$C$500,3,FALSE)</f>
        <v>#N/A</v>
      </c>
      <c r="W2255" s="41" t="e">
        <f>VLOOKUP($B2255,散戶多空比!$A$6:$L$500,12,FALSE)</f>
        <v>#N/A</v>
      </c>
      <c r="X2255" s="40" t="e">
        <f>VLOOKUP($B2255,期貨大額交易人未沖銷部位!$A$4:$O$499,4,FALSE)</f>
        <v>#N/A</v>
      </c>
      <c r="Y2255" s="40" t="e">
        <f>VLOOKUP($B2255,期貨大額交易人未沖銷部位!$A$4:$O$499,7,FALSE)</f>
        <v>#N/A</v>
      </c>
      <c r="Z2255" s="40" t="e">
        <f>VLOOKUP($B2255,期貨大額交易人未沖銷部位!$A$4:$O$499,10,FALSE)</f>
        <v>#N/A</v>
      </c>
      <c r="AA2255" s="40" t="e">
        <f>VLOOKUP($B2255,期貨大額交易人未沖銷部位!$A$4:$O$499,13,FALSE)</f>
        <v>#N/A</v>
      </c>
      <c r="AB2255" s="40" t="e">
        <f>VLOOKUP($B2255,期貨大額交易人未沖銷部位!$A$4:$O$499,14,FALSE)</f>
        <v>#N/A</v>
      </c>
      <c r="AC2255" s="40" t="e">
        <f>VLOOKUP($B2255,期貨大額交易人未沖銷部位!$A$4:$O$499,15,FALSE)</f>
        <v>#N/A</v>
      </c>
      <c r="AD2255" s="33" t="e">
        <f>VLOOKUP($B2255,三大美股走勢!$A$4:$J$495,4,FALSE)</f>
        <v>#N/A</v>
      </c>
      <c r="AE2255" s="33" t="e">
        <f>VLOOKUP($B2255,三大美股走勢!$A$4:$J$495,7,FALSE)</f>
        <v>#N/A</v>
      </c>
      <c r="AF2255" s="33" t="e">
        <f>VLOOKUP($B2255,三大美股走勢!$A$4:$J$495,10,FALSE)</f>
        <v>#N/A</v>
      </c>
    </row>
    <row r="2256" spans="2:32">
      <c r="B2256" s="32">
        <v>45035</v>
      </c>
      <c r="C2256" s="33" t="e">
        <f>VLOOKUP($B2256,大盤與近月台指!$A$4:$I$499,2,FALSE)</f>
        <v>#N/A</v>
      </c>
      <c r="D2256" s="34" t="e">
        <f>VLOOKUP($B2256,大盤與近月台指!$A$4:$I$499,3,FALSE)</f>
        <v>#N/A</v>
      </c>
      <c r="E2256" s="35" t="e">
        <f>VLOOKUP($B2256,大盤與近月台指!$A$4:$I$499,4,FALSE)</f>
        <v>#N/A</v>
      </c>
      <c r="F2256" s="33" t="e">
        <f>VLOOKUP($B2256,大盤與近月台指!$A$4:$I$499,5,FALSE)</f>
        <v>#N/A</v>
      </c>
      <c r="G2256" s="49" t="e">
        <f>VLOOKUP($B2256,三大法人買賣超!$A$4:$I$500,3,FALSE)</f>
        <v>#N/A</v>
      </c>
      <c r="H2256" s="34" t="e">
        <f>VLOOKUP($B2256,三大法人買賣超!$A$4:$I$500,5,FALSE)</f>
        <v>#N/A</v>
      </c>
      <c r="I2256" s="27" t="e">
        <f>VLOOKUP($B2256,三大法人買賣超!$A$4:$I$500,7,FALSE)</f>
        <v>#N/A</v>
      </c>
      <c r="J2256" s="27" t="e">
        <f>VLOOKUP($B2256,三大法人買賣超!$A$4:$I$500,9,FALSE)</f>
        <v>#N/A</v>
      </c>
      <c r="K2256" s="37">
        <f>新台幣匯率美元指數!B2257</f>
        <v>0</v>
      </c>
      <c r="L2256" s="38">
        <f>新台幣匯率美元指數!C2257</f>
        <v>0</v>
      </c>
      <c r="M2256" s="39">
        <f>新台幣匯率美元指數!D2257</f>
        <v>0</v>
      </c>
      <c r="N2256" s="27" t="e">
        <f>VLOOKUP($B2256,外資期貨未平倉口數!$A$4:$M$499,4,FALSE)</f>
        <v>#N/A</v>
      </c>
      <c r="O2256" s="27" t="e">
        <f>VLOOKUP($B2256,外資期貨未平倉口數!$A$4:$M$499,9,FALSE)</f>
        <v>#N/A</v>
      </c>
      <c r="P2256" s="27" t="e">
        <f>VLOOKUP($B2256,外資期貨未平倉口數!$A$4:$M$499,10,FALSE)</f>
        <v>#N/A</v>
      </c>
      <c r="Q2256" s="27" t="e">
        <f>VLOOKUP($B2256,外資期貨未平倉口數!$A$4:$M$499,11,FALSE)</f>
        <v>#N/A</v>
      </c>
      <c r="R2256" s="64" t="e">
        <f>VLOOKUP($B2256,選擇權未平倉餘額!$A$4:$I$500,6,FALSE)</f>
        <v>#N/A</v>
      </c>
      <c r="S2256" s="64" t="e">
        <f>VLOOKUP($B2256,選擇權未平倉餘額!$A$4:$I$500,7,FALSE)</f>
        <v>#N/A</v>
      </c>
      <c r="T2256" s="64" t="e">
        <f>VLOOKUP($B2256,選擇權未平倉餘額!$A$4:$I$500,8,FALSE)</f>
        <v>#N/A</v>
      </c>
      <c r="U2256" s="64" t="e">
        <f>VLOOKUP($B2256,選擇權未平倉餘額!$A$4:$I$500,9,FALSE)</f>
        <v>#N/A</v>
      </c>
      <c r="V2256" s="39" t="e">
        <f>VLOOKUP($B2256,臺指選擇權P_C_Ratios!$A$4:$C$500,3,FALSE)</f>
        <v>#N/A</v>
      </c>
      <c r="W2256" s="41" t="e">
        <f>VLOOKUP($B2256,散戶多空比!$A$6:$L$500,12,FALSE)</f>
        <v>#N/A</v>
      </c>
      <c r="X2256" s="40" t="e">
        <f>VLOOKUP($B2256,期貨大額交易人未沖銷部位!$A$4:$O$499,4,FALSE)</f>
        <v>#N/A</v>
      </c>
      <c r="Y2256" s="40" t="e">
        <f>VLOOKUP($B2256,期貨大額交易人未沖銷部位!$A$4:$O$499,7,FALSE)</f>
        <v>#N/A</v>
      </c>
      <c r="Z2256" s="40" t="e">
        <f>VLOOKUP($B2256,期貨大額交易人未沖銷部位!$A$4:$O$499,10,FALSE)</f>
        <v>#N/A</v>
      </c>
      <c r="AA2256" s="40" t="e">
        <f>VLOOKUP($B2256,期貨大額交易人未沖銷部位!$A$4:$O$499,13,FALSE)</f>
        <v>#N/A</v>
      </c>
      <c r="AB2256" s="40" t="e">
        <f>VLOOKUP($B2256,期貨大額交易人未沖銷部位!$A$4:$O$499,14,FALSE)</f>
        <v>#N/A</v>
      </c>
      <c r="AC2256" s="40" t="e">
        <f>VLOOKUP($B2256,期貨大額交易人未沖銷部位!$A$4:$O$499,15,FALSE)</f>
        <v>#N/A</v>
      </c>
      <c r="AD2256" s="33" t="e">
        <f>VLOOKUP($B2256,三大美股走勢!$A$4:$J$495,4,FALSE)</f>
        <v>#N/A</v>
      </c>
      <c r="AE2256" s="33" t="e">
        <f>VLOOKUP($B2256,三大美股走勢!$A$4:$J$495,7,FALSE)</f>
        <v>#N/A</v>
      </c>
      <c r="AF2256" s="33" t="e">
        <f>VLOOKUP($B2256,三大美股走勢!$A$4:$J$495,10,FALSE)</f>
        <v>#N/A</v>
      </c>
    </row>
    <row r="2257" spans="2:32">
      <c r="B2257" s="32">
        <v>45036</v>
      </c>
      <c r="C2257" s="33" t="e">
        <f>VLOOKUP($B2257,大盤與近月台指!$A$4:$I$499,2,FALSE)</f>
        <v>#N/A</v>
      </c>
      <c r="D2257" s="34" t="e">
        <f>VLOOKUP($B2257,大盤與近月台指!$A$4:$I$499,3,FALSE)</f>
        <v>#N/A</v>
      </c>
      <c r="E2257" s="35" t="e">
        <f>VLOOKUP($B2257,大盤與近月台指!$A$4:$I$499,4,FALSE)</f>
        <v>#N/A</v>
      </c>
      <c r="F2257" s="33" t="e">
        <f>VLOOKUP($B2257,大盤與近月台指!$A$4:$I$499,5,FALSE)</f>
        <v>#N/A</v>
      </c>
      <c r="G2257" s="49" t="e">
        <f>VLOOKUP($B2257,三大法人買賣超!$A$4:$I$500,3,FALSE)</f>
        <v>#N/A</v>
      </c>
      <c r="H2257" s="34" t="e">
        <f>VLOOKUP($B2257,三大法人買賣超!$A$4:$I$500,5,FALSE)</f>
        <v>#N/A</v>
      </c>
      <c r="I2257" s="27" t="e">
        <f>VLOOKUP($B2257,三大法人買賣超!$A$4:$I$500,7,FALSE)</f>
        <v>#N/A</v>
      </c>
      <c r="J2257" s="27" t="e">
        <f>VLOOKUP($B2257,三大法人買賣超!$A$4:$I$500,9,FALSE)</f>
        <v>#N/A</v>
      </c>
      <c r="K2257" s="37">
        <f>新台幣匯率美元指數!B2258</f>
        <v>0</v>
      </c>
      <c r="L2257" s="38">
        <f>新台幣匯率美元指數!C2258</f>
        <v>0</v>
      </c>
      <c r="M2257" s="39">
        <f>新台幣匯率美元指數!D2258</f>
        <v>0</v>
      </c>
      <c r="N2257" s="27" t="e">
        <f>VLOOKUP($B2257,外資期貨未平倉口數!$A$4:$M$499,4,FALSE)</f>
        <v>#N/A</v>
      </c>
      <c r="O2257" s="27" t="e">
        <f>VLOOKUP($B2257,外資期貨未平倉口數!$A$4:$M$499,9,FALSE)</f>
        <v>#N/A</v>
      </c>
      <c r="P2257" s="27" t="e">
        <f>VLOOKUP($B2257,外資期貨未平倉口數!$A$4:$M$499,10,FALSE)</f>
        <v>#N/A</v>
      </c>
      <c r="Q2257" s="27" t="e">
        <f>VLOOKUP($B2257,外資期貨未平倉口數!$A$4:$M$499,11,FALSE)</f>
        <v>#N/A</v>
      </c>
      <c r="R2257" s="64" t="e">
        <f>VLOOKUP($B2257,選擇權未平倉餘額!$A$4:$I$500,6,FALSE)</f>
        <v>#N/A</v>
      </c>
      <c r="S2257" s="64" t="e">
        <f>VLOOKUP($B2257,選擇權未平倉餘額!$A$4:$I$500,7,FALSE)</f>
        <v>#N/A</v>
      </c>
      <c r="T2257" s="64" t="e">
        <f>VLOOKUP($B2257,選擇權未平倉餘額!$A$4:$I$500,8,FALSE)</f>
        <v>#N/A</v>
      </c>
      <c r="U2257" s="64" t="e">
        <f>VLOOKUP($B2257,選擇權未平倉餘額!$A$4:$I$500,9,FALSE)</f>
        <v>#N/A</v>
      </c>
      <c r="V2257" s="39" t="e">
        <f>VLOOKUP($B2257,臺指選擇權P_C_Ratios!$A$4:$C$500,3,FALSE)</f>
        <v>#N/A</v>
      </c>
      <c r="W2257" s="41" t="e">
        <f>VLOOKUP($B2257,散戶多空比!$A$6:$L$500,12,FALSE)</f>
        <v>#N/A</v>
      </c>
      <c r="X2257" s="40" t="e">
        <f>VLOOKUP($B2257,期貨大額交易人未沖銷部位!$A$4:$O$499,4,FALSE)</f>
        <v>#N/A</v>
      </c>
      <c r="Y2257" s="40" t="e">
        <f>VLOOKUP($B2257,期貨大額交易人未沖銷部位!$A$4:$O$499,7,FALSE)</f>
        <v>#N/A</v>
      </c>
      <c r="Z2257" s="40" t="e">
        <f>VLOOKUP($B2257,期貨大額交易人未沖銷部位!$A$4:$O$499,10,FALSE)</f>
        <v>#N/A</v>
      </c>
      <c r="AA2257" s="40" t="e">
        <f>VLOOKUP($B2257,期貨大額交易人未沖銷部位!$A$4:$O$499,13,FALSE)</f>
        <v>#N/A</v>
      </c>
      <c r="AB2257" s="40" t="e">
        <f>VLOOKUP($B2257,期貨大額交易人未沖銷部位!$A$4:$O$499,14,FALSE)</f>
        <v>#N/A</v>
      </c>
      <c r="AC2257" s="40" t="e">
        <f>VLOOKUP($B2257,期貨大額交易人未沖銷部位!$A$4:$O$499,15,FALSE)</f>
        <v>#N/A</v>
      </c>
      <c r="AD2257" s="33" t="e">
        <f>VLOOKUP($B2257,三大美股走勢!$A$4:$J$495,4,FALSE)</f>
        <v>#N/A</v>
      </c>
      <c r="AE2257" s="33" t="e">
        <f>VLOOKUP($B2257,三大美股走勢!$A$4:$J$495,7,FALSE)</f>
        <v>#N/A</v>
      </c>
      <c r="AF2257" s="33" t="e">
        <f>VLOOKUP($B2257,三大美股走勢!$A$4:$J$495,10,FALSE)</f>
        <v>#N/A</v>
      </c>
    </row>
    <row r="2258" spans="2:32">
      <c r="B2258" s="32">
        <v>45037</v>
      </c>
      <c r="C2258" s="33" t="e">
        <f>VLOOKUP($B2258,大盤與近月台指!$A$4:$I$499,2,FALSE)</f>
        <v>#N/A</v>
      </c>
      <c r="D2258" s="34" t="e">
        <f>VLOOKUP($B2258,大盤與近月台指!$A$4:$I$499,3,FALSE)</f>
        <v>#N/A</v>
      </c>
      <c r="E2258" s="35" t="e">
        <f>VLOOKUP($B2258,大盤與近月台指!$A$4:$I$499,4,FALSE)</f>
        <v>#N/A</v>
      </c>
      <c r="F2258" s="33" t="e">
        <f>VLOOKUP($B2258,大盤與近月台指!$A$4:$I$499,5,FALSE)</f>
        <v>#N/A</v>
      </c>
      <c r="G2258" s="49" t="e">
        <f>VLOOKUP($B2258,三大法人買賣超!$A$4:$I$500,3,FALSE)</f>
        <v>#N/A</v>
      </c>
      <c r="H2258" s="34" t="e">
        <f>VLOOKUP($B2258,三大法人買賣超!$A$4:$I$500,5,FALSE)</f>
        <v>#N/A</v>
      </c>
      <c r="I2258" s="27" t="e">
        <f>VLOOKUP($B2258,三大法人買賣超!$A$4:$I$500,7,FALSE)</f>
        <v>#N/A</v>
      </c>
      <c r="J2258" s="27" t="e">
        <f>VLOOKUP($B2258,三大法人買賣超!$A$4:$I$500,9,FALSE)</f>
        <v>#N/A</v>
      </c>
      <c r="K2258" s="37">
        <f>新台幣匯率美元指數!B2259</f>
        <v>0</v>
      </c>
      <c r="L2258" s="38">
        <f>新台幣匯率美元指數!C2259</f>
        <v>0</v>
      </c>
      <c r="M2258" s="39">
        <f>新台幣匯率美元指數!D2259</f>
        <v>0</v>
      </c>
      <c r="N2258" s="27" t="e">
        <f>VLOOKUP($B2258,外資期貨未平倉口數!$A$4:$M$499,4,FALSE)</f>
        <v>#N/A</v>
      </c>
      <c r="O2258" s="27" t="e">
        <f>VLOOKUP($B2258,外資期貨未平倉口數!$A$4:$M$499,9,FALSE)</f>
        <v>#N/A</v>
      </c>
      <c r="P2258" s="27" t="e">
        <f>VLOOKUP($B2258,外資期貨未平倉口數!$A$4:$M$499,10,FALSE)</f>
        <v>#N/A</v>
      </c>
      <c r="Q2258" s="27" t="e">
        <f>VLOOKUP($B2258,外資期貨未平倉口數!$A$4:$M$499,11,FALSE)</f>
        <v>#N/A</v>
      </c>
      <c r="R2258" s="64" t="e">
        <f>VLOOKUP($B2258,選擇權未平倉餘額!$A$4:$I$500,6,FALSE)</f>
        <v>#N/A</v>
      </c>
      <c r="S2258" s="64" t="e">
        <f>VLOOKUP($B2258,選擇權未平倉餘額!$A$4:$I$500,7,FALSE)</f>
        <v>#N/A</v>
      </c>
      <c r="T2258" s="64" t="e">
        <f>VLOOKUP($B2258,選擇權未平倉餘額!$A$4:$I$500,8,FALSE)</f>
        <v>#N/A</v>
      </c>
      <c r="U2258" s="64" t="e">
        <f>VLOOKUP($B2258,選擇權未平倉餘額!$A$4:$I$500,9,FALSE)</f>
        <v>#N/A</v>
      </c>
      <c r="V2258" s="39" t="e">
        <f>VLOOKUP($B2258,臺指選擇權P_C_Ratios!$A$4:$C$500,3,FALSE)</f>
        <v>#N/A</v>
      </c>
      <c r="W2258" s="41" t="e">
        <f>VLOOKUP($B2258,散戶多空比!$A$6:$L$500,12,FALSE)</f>
        <v>#N/A</v>
      </c>
      <c r="X2258" s="40" t="e">
        <f>VLOOKUP($B2258,期貨大額交易人未沖銷部位!$A$4:$O$499,4,FALSE)</f>
        <v>#N/A</v>
      </c>
      <c r="Y2258" s="40" t="e">
        <f>VLOOKUP($B2258,期貨大額交易人未沖銷部位!$A$4:$O$499,7,FALSE)</f>
        <v>#N/A</v>
      </c>
      <c r="Z2258" s="40" t="e">
        <f>VLOOKUP($B2258,期貨大額交易人未沖銷部位!$A$4:$O$499,10,FALSE)</f>
        <v>#N/A</v>
      </c>
      <c r="AA2258" s="40" t="e">
        <f>VLOOKUP($B2258,期貨大額交易人未沖銷部位!$A$4:$O$499,13,FALSE)</f>
        <v>#N/A</v>
      </c>
      <c r="AB2258" s="40" t="e">
        <f>VLOOKUP($B2258,期貨大額交易人未沖銷部位!$A$4:$O$499,14,FALSE)</f>
        <v>#N/A</v>
      </c>
      <c r="AC2258" s="40" t="e">
        <f>VLOOKUP($B2258,期貨大額交易人未沖銷部位!$A$4:$O$499,15,FALSE)</f>
        <v>#N/A</v>
      </c>
      <c r="AD2258" s="33" t="e">
        <f>VLOOKUP($B2258,三大美股走勢!$A$4:$J$495,4,FALSE)</f>
        <v>#N/A</v>
      </c>
      <c r="AE2258" s="33" t="e">
        <f>VLOOKUP($B2258,三大美股走勢!$A$4:$J$495,7,FALSE)</f>
        <v>#N/A</v>
      </c>
      <c r="AF2258" s="33" t="e">
        <f>VLOOKUP($B2258,三大美股走勢!$A$4:$J$495,10,FALSE)</f>
        <v>#N/A</v>
      </c>
    </row>
    <row r="2259" spans="2:32">
      <c r="B2259" s="32">
        <v>45038</v>
      </c>
      <c r="C2259" s="33" t="e">
        <f>VLOOKUP($B2259,大盤與近月台指!$A$4:$I$499,2,FALSE)</f>
        <v>#N/A</v>
      </c>
      <c r="D2259" s="34" t="e">
        <f>VLOOKUP($B2259,大盤與近月台指!$A$4:$I$499,3,FALSE)</f>
        <v>#N/A</v>
      </c>
      <c r="E2259" s="35" t="e">
        <f>VLOOKUP($B2259,大盤與近月台指!$A$4:$I$499,4,FALSE)</f>
        <v>#N/A</v>
      </c>
      <c r="F2259" s="33" t="e">
        <f>VLOOKUP($B2259,大盤與近月台指!$A$4:$I$499,5,FALSE)</f>
        <v>#N/A</v>
      </c>
      <c r="G2259" s="49" t="e">
        <f>VLOOKUP($B2259,三大法人買賣超!$A$4:$I$500,3,FALSE)</f>
        <v>#N/A</v>
      </c>
      <c r="H2259" s="34" t="e">
        <f>VLOOKUP($B2259,三大法人買賣超!$A$4:$I$500,5,FALSE)</f>
        <v>#N/A</v>
      </c>
      <c r="I2259" s="27" t="e">
        <f>VLOOKUP($B2259,三大法人買賣超!$A$4:$I$500,7,FALSE)</f>
        <v>#N/A</v>
      </c>
      <c r="J2259" s="27" t="e">
        <f>VLOOKUP($B2259,三大法人買賣超!$A$4:$I$500,9,FALSE)</f>
        <v>#N/A</v>
      </c>
      <c r="K2259" s="37">
        <f>新台幣匯率美元指數!B2260</f>
        <v>0</v>
      </c>
      <c r="L2259" s="38">
        <f>新台幣匯率美元指數!C2260</f>
        <v>0</v>
      </c>
      <c r="M2259" s="39">
        <f>新台幣匯率美元指數!D2260</f>
        <v>0</v>
      </c>
      <c r="N2259" s="27" t="e">
        <f>VLOOKUP($B2259,外資期貨未平倉口數!$A$4:$M$499,4,FALSE)</f>
        <v>#N/A</v>
      </c>
      <c r="O2259" s="27" t="e">
        <f>VLOOKUP($B2259,外資期貨未平倉口數!$A$4:$M$499,9,FALSE)</f>
        <v>#N/A</v>
      </c>
      <c r="P2259" s="27" t="e">
        <f>VLOOKUP($B2259,外資期貨未平倉口數!$A$4:$M$499,10,FALSE)</f>
        <v>#N/A</v>
      </c>
      <c r="Q2259" s="27" t="e">
        <f>VLOOKUP($B2259,外資期貨未平倉口數!$A$4:$M$499,11,FALSE)</f>
        <v>#N/A</v>
      </c>
      <c r="R2259" s="64" t="e">
        <f>VLOOKUP($B2259,選擇權未平倉餘額!$A$4:$I$500,6,FALSE)</f>
        <v>#N/A</v>
      </c>
      <c r="S2259" s="64" t="e">
        <f>VLOOKUP($B2259,選擇權未平倉餘額!$A$4:$I$500,7,FALSE)</f>
        <v>#N/A</v>
      </c>
      <c r="T2259" s="64" t="e">
        <f>VLOOKUP($B2259,選擇權未平倉餘額!$A$4:$I$500,8,FALSE)</f>
        <v>#N/A</v>
      </c>
      <c r="U2259" s="64" t="e">
        <f>VLOOKUP($B2259,選擇權未平倉餘額!$A$4:$I$500,9,FALSE)</f>
        <v>#N/A</v>
      </c>
      <c r="V2259" s="39" t="e">
        <f>VLOOKUP($B2259,臺指選擇權P_C_Ratios!$A$4:$C$500,3,FALSE)</f>
        <v>#N/A</v>
      </c>
      <c r="W2259" s="41" t="e">
        <f>VLOOKUP($B2259,散戶多空比!$A$6:$L$500,12,FALSE)</f>
        <v>#N/A</v>
      </c>
      <c r="X2259" s="40" t="e">
        <f>VLOOKUP($B2259,期貨大額交易人未沖銷部位!$A$4:$O$499,4,FALSE)</f>
        <v>#N/A</v>
      </c>
      <c r="Y2259" s="40" t="e">
        <f>VLOOKUP($B2259,期貨大額交易人未沖銷部位!$A$4:$O$499,7,FALSE)</f>
        <v>#N/A</v>
      </c>
      <c r="Z2259" s="40" t="e">
        <f>VLOOKUP($B2259,期貨大額交易人未沖銷部位!$A$4:$O$499,10,FALSE)</f>
        <v>#N/A</v>
      </c>
      <c r="AA2259" s="40" t="e">
        <f>VLOOKUP($B2259,期貨大額交易人未沖銷部位!$A$4:$O$499,13,FALSE)</f>
        <v>#N/A</v>
      </c>
      <c r="AB2259" s="40" t="e">
        <f>VLOOKUP($B2259,期貨大額交易人未沖銷部位!$A$4:$O$499,14,FALSE)</f>
        <v>#N/A</v>
      </c>
      <c r="AC2259" s="40" t="e">
        <f>VLOOKUP($B2259,期貨大額交易人未沖銷部位!$A$4:$O$499,15,FALSE)</f>
        <v>#N/A</v>
      </c>
      <c r="AD2259" s="33" t="e">
        <f>VLOOKUP($B2259,三大美股走勢!$A$4:$J$495,4,FALSE)</f>
        <v>#N/A</v>
      </c>
      <c r="AE2259" s="33" t="e">
        <f>VLOOKUP($B2259,三大美股走勢!$A$4:$J$495,7,FALSE)</f>
        <v>#N/A</v>
      </c>
      <c r="AF2259" s="33" t="e">
        <f>VLOOKUP($B2259,三大美股走勢!$A$4:$J$495,10,FALSE)</f>
        <v>#N/A</v>
      </c>
    </row>
    <row r="2260" spans="2:32">
      <c r="B2260" s="32">
        <v>45039</v>
      </c>
      <c r="C2260" s="33" t="e">
        <f>VLOOKUP($B2260,大盤與近月台指!$A$4:$I$499,2,FALSE)</f>
        <v>#N/A</v>
      </c>
      <c r="D2260" s="34" t="e">
        <f>VLOOKUP($B2260,大盤與近月台指!$A$4:$I$499,3,FALSE)</f>
        <v>#N/A</v>
      </c>
      <c r="E2260" s="35" t="e">
        <f>VLOOKUP($B2260,大盤與近月台指!$A$4:$I$499,4,FALSE)</f>
        <v>#N/A</v>
      </c>
      <c r="F2260" s="33" t="e">
        <f>VLOOKUP($B2260,大盤與近月台指!$A$4:$I$499,5,FALSE)</f>
        <v>#N/A</v>
      </c>
      <c r="G2260" s="49" t="e">
        <f>VLOOKUP($B2260,三大法人買賣超!$A$4:$I$500,3,FALSE)</f>
        <v>#N/A</v>
      </c>
      <c r="H2260" s="34" t="e">
        <f>VLOOKUP($B2260,三大法人買賣超!$A$4:$I$500,5,FALSE)</f>
        <v>#N/A</v>
      </c>
      <c r="I2260" s="27" t="e">
        <f>VLOOKUP($B2260,三大法人買賣超!$A$4:$I$500,7,FALSE)</f>
        <v>#N/A</v>
      </c>
      <c r="J2260" s="27" t="e">
        <f>VLOOKUP($B2260,三大法人買賣超!$A$4:$I$500,9,FALSE)</f>
        <v>#N/A</v>
      </c>
      <c r="K2260" s="37">
        <f>新台幣匯率美元指數!B2261</f>
        <v>0</v>
      </c>
      <c r="L2260" s="38">
        <f>新台幣匯率美元指數!C2261</f>
        <v>0</v>
      </c>
      <c r="M2260" s="39">
        <f>新台幣匯率美元指數!D2261</f>
        <v>0</v>
      </c>
      <c r="N2260" s="27" t="e">
        <f>VLOOKUP($B2260,外資期貨未平倉口數!$A$4:$M$499,4,FALSE)</f>
        <v>#N/A</v>
      </c>
      <c r="O2260" s="27" t="e">
        <f>VLOOKUP($B2260,外資期貨未平倉口數!$A$4:$M$499,9,FALSE)</f>
        <v>#N/A</v>
      </c>
      <c r="P2260" s="27" t="e">
        <f>VLOOKUP($B2260,外資期貨未平倉口數!$A$4:$M$499,10,FALSE)</f>
        <v>#N/A</v>
      </c>
      <c r="Q2260" s="27" t="e">
        <f>VLOOKUP($B2260,外資期貨未平倉口數!$A$4:$M$499,11,FALSE)</f>
        <v>#N/A</v>
      </c>
      <c r="R2260" s="64" t="e">
        <f>VLOOKUP($B2260,選擇權未平倉餘額!$A$4:$I$500,6,FALSE)</f>
        <v>#N/A</v>
      </c>
      <c r="S2260" s="64" t="e">
        <f>VLOOKUP($B2260,選擇權未平倉餘額!$A$4:$I$500,7,FALSE)</f>
        <v>#N/A</v>
      </c>
      <c r="T2260" s="64" t="e">
        <f>VLOOKUP($B2260,選擇權未平倉餘額!$A$4:$I$500,8,FALSE)</f>
        <v>#N/A</v>
      </c>
      <c r="U2260" s="64" t="e">
        <f>VLOOKUP($B2260,選擇權未平倉餘額!$A$4:$I$500,9,FALSE)</f>
        <v>#N/A</v>
      </c>
      <c r="V2260" s="39" t="e">
        <f>VLOOKUP($B2260,臺指選擇權P_C_Ratios!$A$4:$C$500,3,FALSE)</f>
        <v>#N/A</v>
      </c>
      <c r="W2260" s="41" t="e">
        <f>VLOOKUP($B2260,散戶多空比!$A$6:$L$500,12,FALSE)</f>
        <v>#N/A</v>
      </c>
      <c r="X2260" s="40" t="e">
        <f>VLOOKUP($B2260,期貨大額交易人未沖銷部位!$A$4:$O$499,4,FALSE)</f>
        <v>#N/A</v>
      </c>
      <c r="Y2260" s="40" t="e">
        <f>VLOOKUP($B2260,期貨大額交易人未沖銷部位!$A$4:$O$499,7,FALSE)</f>
        <v>#N/A</v>
      </c>
      <c r="Z2260" s="40" t="e">
        <f>VLOOKUP($B2260,期貨大額交易人未沖銷部位!$A$4:$O$499,10,FALSE)</f>
        <v>#N/A</v>
      </c>
      <c r="AA2260" s="40" t="e">
        <f>VLOOKUP($B2260,期貨大額交易人未沖銷部位!$A$4:$O$499,13,FALSE)</f>
        <v>#N/A</v>
      </c>
      <c r="AB2260" s="40" t="e">
        <f>VLOOKUP($B2260,期貨大額交易人未沖銷部位!$A$4:$O$499,14,FALSE)</f>
        <v>#N/A</v>
      </c>
      <c r="AC2260" s="40" t="e">
        <f>VLOOKUP($B2260,期貨大額交易人未沖銷部位!$A$4:$O$499,15,FALSE)</f>
        <v>#N/A</v>
      </c>
      <c r="AD2260" s="33" t="e">
        <f>VLOOKUP($B2260,三大美股走勢!$A$4:$J$495,4,FALSE)</f>
        <v>#N/A</v>
      </c>
      <c r="AE2260" s="33" t="e">
        <f>VLOOKUP($B2260,三大美股走勢!$A$4:$J$495,7,FALSE)</f>
        <v>#N/A</v>
      </c>
      <c r="AF2260" s="33" t="e">
        <f>VLOOKUP($B2260,三大美股走勢!$A$4:$J$495,10,FALSE)</f>
        <v>#N/A</v>
      </c>
    </row>
    <row r="2261" spans="2:32">
      <c r="B2261" s="32">
        <v>45040</v>
      </c>
      <c r="C2261" s="33" t="e">
        <f>VLOOKUP($B2261,大盤與近月台指!$A$4:$I$499,2,FALSE)</f>
        <v>#N/A</v>
      </c>
      <c r="D2261" s="34" t="e">
        <f>VLOOKUP($B2261,大盤與近月台指!$A$4:$I$499,3,FALSE)</f>
        <v>#N/A</v>
      </c>
      <c r="E2261" s="35" t="e">
        <f>VLOOKUP($B2261,大盤與近月台指!$A$4:$I$499,4,FALSE)</f>
        <v>#N/A</v>
      </c>
      <c r="F2261" s="33" t="e">
        <f>VLOOKUP($B2261,大盤與近月台指!$A$4:$I$499,5,FALSE)</f>
        <v>#N/A</v>
      </c>
      <c r="G2261" s="49" t="e">
        <f>VLOOKUP($B2261,三大法人買賣超!$A$4:$I$500,3,FALSE)</f>
        <v>#N/A</v>
      </c>
      <c r="H2261" s="34" t="e">
        <f>VLOOKUP($B2261,三大法人買賣超!$A$4:$I$500,5,FALSE)</f>
        <v>#N/A</v>
      </c>
      <c r="I2261" s="27" t="e">
        <f>VLOOKUP($B2261,三大法人買賣超!$A$4:$I$500,7,FALSE)</f>
        <v>#N/A</v>
      </c>
      <c r="J2261" s="27" t="e">
        <f>VLOOKUP($B2261,三大法人買賣超!$A$4:$I$500,9,FALSE)</f>
        <v>#N/A</v>
      </c>
      <c r="K2261" s="37">
        <f>新台幣匯率美元指數!B2262</f>
        <v>0</v>
      </c>
      <c r="L2261" s="38">
        <f>新台幣匯率美元指數!C2262</f>
        <v>0</v>
      </c>
      <c r="M2261" s="39">
        <f>新台幣匯率美元指數!D2262</f>
        <v>0</v>
      </c>
      <c r="N2261" s="27" t="e">
        <f>VLOOKUP($B2261,外資期貨未平倉口數!$A$4:$M$499,4,FALSE)</f>
        <v>#N/A</v>
      </c>
      <c r="O2261" s="27" t="e">
        <f>VLOOKUP($B2261,外資期貨未平倉口數!$A$4:$M$499,9,FALSE)</f>
        <v>#N/A</v>
      </c>
      <c r="P2261" s="27" t="e">
        <f>VLOOKUP($B2261,外資期貨未平倉口數!$A$4:$M$499,10,FALSE)</f>
        <v>#N/A</v>
      </c>
      <c r="Q2261" s="27" t="e">
        <f>VLOOKUP($B2261,外資期貨未平倉口數!$A$4:$M$499,11,FALSE)</f>
        <v>#N/A</v>
      </c>
      <c r="R2261" s="64" t="e">
        <f>VLOOKUP($B2261,選擇權未平倉餘額!$A$4:$I$500,6,FALSE)</f>
        <v>#N/A</v>
      </c>
      <c r="S2261" s="64" t="e">
        <f>VLOOKUP($B2261,選擇權未平倉餘額!$A$4:$I$500,7,FALSE)</f>
        <v>#N/A</v>
      </c>
      <c r="T2261" s="64" t="e">
        <f>VLOOKUP($B2261,選擇權未平倉餘額!$A$4:$I$500,8,FALSE)</f>
        <v>#N/A</v>
      </c>
      <c r="U2261" s="64" t="e">
        <f>VLOOKUP($B2261,選擇權未平倉餘額!$A$4:$I$500,9,FALSE)</f>
        <v>#N/A</v>
      </c>
      <c r="V2261" s="39" t="e">
        <f>VLOOKUP($B2261,臺指選擇權P_C_Ratios!$A$4:$C$500,3,FALSE)</f>
        <v>#N/A</v>
      </c>
      <c r="W2261" s="41" t="e">
        <f>VLOOKUP($B2261,散戶多空比!$A$6:$L$500,12,FALSE)</f>
        <v>#N/A</v>
      </c>
      <c r="X2261" s="40" t="e">
        <f>VLOOKUP($B2261,期貨大額交易人未沖銷部位!$A$4:$O$499,4,FALSE)</f>
        <v>#N/A</v>
      </c>
      <c r="Y2261" s="40" t="e">
        <f>VLOOKUP($B2261,期貨大額交易人未沖銷部位!$A$4:$O$499,7,FALSE)</f>
        <v>#N/A</v>
      </c>
      <c r="Z2261" s="40" t="e">
        <f>VLOOKUP($B2261,期貨大額交易人未沖銷部位!$A$4:$O$499,10,FALSE)</f>
        <v>#N/A</v>
      </c>
      <c r="AA2261" s="40" t="e">
        <f>VLOOKUP($B2261,期貨大額交易人未沖銷部位!$A$4:$O$499,13,FALSE)</f>
        <v>#N/A</v>
      </c>
      <c r="AB2261" s="40" t="e">
        <f>VLOOKUP($B2261,期貨大額交易人未沖銷部位!$A$4:$O$499,14,FALSE)</f>
        <v>#N/A</v>
      </c>
      <c r="AC2261" s="40" t="e">
        <f>VLOOKUP($B2261,期貨大額交易人未沖銷部位!$A$4:$O$499,15,FALSE)</f>
        <v>#N/A</v>
      </c>
      <c r="AD2261" s="33" t="e">
        <f>VLOOKUP($B2261,三大美股走勢!$A$4:$J$495,4,FALSE)</f>
        <v>#N/A</v>
      </c>
      <c r="AE2261" s="33" t="e">
        <f>VLOOKUP($B2261,三大美股走勢!$A$4:$J$495,7,FALSE)</f>
        <v>#N/A</v>
      </c>
      <c r="AF2261" s="33" t="e">
        <f>VLOOKUP($B2261,三大美股走勢!$A$4:$J$495,10,FALSE)</f>
        <v>#N/A</v>
      </c>
    </row>
    <row r="2262" spans="2:32">
      <c r="B2262" s="32">
        <v>45041</v>
      </c>
      <c r="C2262" s="33" t="e">
        <f>VLOOKUP($B2262,大盤與近月台指!$A$4:$I$499,2,FALSE)</f>
        <v>#N/A</v>
      </c>
      <c r="D2262" s="34" t="e">
        <f>VLOOKUP($B2262,大盤與近月台指!$A$4:$I$499,3,FALSE)</f>
        <v>#N/A</v>
      </c>
      <c r="E2262" s="35" t="e">
        <f>VLOOKUP($B2262,大盤與近月台指!$A$4:$I$499,4,FALSE)</f>
        <v>#N/A</v>
      </c>
      <c r="F2262" s="33" t="e">
        <f>VLOOKUP($B2262,大盤與近月台指!$A$4:$I$499,5,FALSE)</f>
        <v>#N/A</v>
      </c>
      <c r="G2262" s="49" t="e">
        <f>VLOOKUP($B2262,三大法人買賣超!$A$4:$I$500,3,FALSE)</f>
        <v>#N/A</v>
      </c>
      <c r="H2262" s="34" t="e">
        <f>VLOOKUP($B2262,三大法人買賣超!$A$4:$I$500,5,FALSE)</f>
        <v>#N/A</v>
      </c>
      <c r="I2262" s="27" t="e">
        <f>VLOOKUP($B2262,三大法人買賣超!$A$4:$I$500,7,FALSE)</f>
        <v>#N/A</v>
      </c>
      <c r="J2262" s="27" t="e">
        <f>VLOOKUP($B2262,三大法人買賣超!$A$4:$I$500,9,FALSE)</f>
        <v>#N/A</v>
      </c>
      <c r="K2262" s="37">
        <f>新台幣匯率美元指數!B2263</f>
        <v>0</v>
      </c>
      <c r="L2262" s="38">
        <f>新台幣匯率美元指數!C2263</f>
        <v>0</v>
      </c>
      <c r="M2262" s="39">
        <f>新台幣匯率美元指數!D2263</f>
        <v>0</v>
      </c>
      <c r="N2262" s="27" t="e">
        <f>VLOOKUP($B2262,外資期貨未平倉口數!$A$4:$M$499,4,FALSE)</f>
        <v>#N/A</v>
      </c>
      <c r="O2262" s="27" t="e">
        <f>VLOOKUP($B2262,外資期貨未平倉口數!$A$4:$M$499,9,FALSE)</f>
        <v>#N/A</v>
      </c>
      <c r="P2262" s="27" t="e">
        <f>VLOOKUP($B2262,外資期貨未平倉口數!$A$4:$M$499,10,FALSE)</f>
        <v>#N/A</v>
      </c>
      <c r="Q2262" s="27" t="e">
        <f>VLOOKUP($B2262,外資期貨未平倉口數!$A$4:$M$499,11,FALSE)</f>
        <v>#N/A</v>
      </c>
      <c r="R2262" s="64" t="e">
        <f>VLOOKUP($B2262,選擇權未平倉餘額!$A$4:$I$500,6,FALSE)</f>
        <v>#N/A</v>
      </c>
      <c r="S2262" s="64" t="e">
        <f>VLOOKUP($B2262,選擇權未平倉餘額!$A$4:$I$500,7,FALSE)</f>
        <v>#N/A</v>
      </c>
      <c r="T2262" s="64" t="e">
        <f>VLOOKUP($B2262,選擇權未平倉餘額!$A$4:$I$500,8,FALSE)</f>
        <v>#N/A</v>
      </c>
      <c r="U2262" s="64" t="e">
        <f>VLOOKUP($B2262,選擇權未平倉餘額!$A$4:$I$500,9,FALSE)</f>
        <v>#N/A</v>
      </c>
      <c r="V2262" s="39" t="e">
        <f>VLOOKUP($B2262,臺指選擇權P_C_Ratios!$A$4:$C$500,3,FALSE)</f>
        <v>#N/A</v>
      </c>
      <c r="W2262" s="41" t="e">
        <f>VLOOKUP($B2262,散戶多空比!$A$6:$L$500,12,FALSE)</f>
        <v>#N/A</v>
      </c>
      <c r="X2262" s="40" t="e">
        <f>VLOOKUP($B2262,期貨大額交易人未沖銷部位!$A$4:$O$499,4,FALSE)</f>
        <v>#N/A</v>
      </c>
      <c r="Y2262" s="40" t="e">
        <f>VLOOKUP($B2262,期貨大額交易人未沖銷部位!$A$4:$O$499,7,FALSE)</f>
        <v>#N/A</v>
      </c>
      <c r="Z2262" s="40" t="e">
        <f>VLOOKUP($B2262,期貨大額交易人未沖銷部位!$A$4:$O$499,10,FALSE)</f>
        <v>#N/A</v>
      </c>
      <c r="AA2262" s="40" t="e">
        <f>VLOOKUP($B2262,期貨大額交易人未沖銷部位!$A$4:$O$499,13,FALSE)</f>
        <v>#N/A</v>
      </c>
      <c r="AB2262" s="40" t="e">
        <f>VLOOKUP($B2262,期貨大額交易人未沖銷部位!$A$4:$O$499,14,FALSE)</f>
        <v>#N/A</v>
      </c>
      <c r="AC2262" s="40" t="e">
        <f>VLOOKUP($B2262,期貨大額交易人未沖銷部位!$A$4:$O$499,15,FALSE)</f>
        <v>#N/A</v>
      </c>
      <c r="AD2262" s="33" t="e">
        <f>VLOOKUP($B2262,三大美股走勢!$A$4:$J$495,4,FALSE)</f>
        <v>#N/A</v>
      </c>
      <c r="AE2262" s="33" t="e">
        <f>VLOOKUP($B2262,三大美股走勢!$A$4:$J$495,7,FALSE)</f>
        <v>#N/A</v>
      </c>
      <c r="AF2262" s="33" t="e">
        <f>VLOOKUP($B2262,三大美股走勢!$A$4:$J$495,10,FALSE)</f>
        <v>#N/A</v>
      </c>
    </row>
    <row r="2263" spans="2:32">
      <c r="B2263" s="32">
        <v>45042</v>
      </c>
      <c r="C2263" s="33" t="e">
        <f>VLOOKUP($B2263,大盤與近月台指!$A$4:$I$499,2,FALSE)</f>
        <v>#N/A</v>
      </c>
      <c r="D2263" s="34" t="e">
        <f>VLOOKUP($B2263,大盤與近月台指!$A$4:$I$499,3,FALSE)</f>
        <v>#N/A</v>
      </c>
      <c r="E2263" s="35" t="e">
        <f>VLOOKUP($B2263,大盤與近月台指!$A$4:$I$499,4,FALSE)</f>
        <v>#N/A</v>
      </c>
      <c r="F2263" s="33" t="e">
        <f>VLOOKUP($B2263,大盤與近月台指!$A$4:$I$499,5,FALSE)</f>
        <v>#N/A</v>
      </c>
      <c r="G2263" s="49" t="e">
        <f>VLOOKUP($B2263,三大法人買賣超!$A$4:$I$500,3,FALSE)</f>
        <v>#N/A</v>
      </c>
      <c r="H2263" s="34" t="e">
        <f>VLOOKUP($B2263,三大法人買賣超!$A$4:$I$500,5,FALSE)</f>
        <v>#N/A</v>
      </c>
      <c r="I2263" s="27" t="e">
        <f>VLOOKUP($B2263,三大法人買賣超!$A$4:$I$500,7,FALSE)</f>
        <v>#N/A</v>
      </c>
      <c r="J2263" s="27" t="e">
        <f>VLOOKUP($B2263,三大法人買賣超!$A$4:$I$500,9,FALSE)</f>
        <v>#N/A</v>
      </c>
      <c r="K2263" s="37">
        <f>新台幣匯率美元指數!B2264</f>
        <v>0</v>
      </c>
      <c r="L2263" s="38">
        <f>新台幣匯率美元指數!C2264</f>
        <v>0</v>
      </c>
      <c r="M2263" s="39">
        <f>新台幣匯率美元指數!D2264</f>
        <v>0</v>
      </c>
      <c r="N2263" s="27" t="e">
        <f>VLOOKUP($B2263,外資期貨未平倉口數!$A$4:$M$499,4,FALSE)</f>
        <v>#N/A</v>
      </c>
      <c r="O2263" s="27" t="e">
        <f>VLOOKUP($B2263,外資期貨未平倉口數!$A$4:$M$499,9,FALSE)</f>
        <v>#N/A</v>
      </c>
      <c r="P2263" s="27" t="e">
        <f>VLOOKUP($B2263,外資期貨未平倉口數!$A$4:$M$499,10,FALSE)</f>
        <v>#N/A</v>
      </c>
      <c r="Q2263" s="27" t="e">
        <f>VLOOKUP($B2263,外資期貨未平倉口數!$A$4:$M$499,11,FALSE)</f>
        <v>#N/A</v>
      </c>
      <c r="R2263" s="64" t="e">
        <f>VLOOKUP($B2263,選擇權未平倉餘額!$A$4:$I$500,6,FALSE)</f>
        <v>#N/A</v>
      </c>
      <c r="S2263" s="64" t="e">
        <f>VLOOKUP($B2263,選擇權未平倉餘額!$A$4:$I$500,7,FALSE)</f>
        <v>#N/A</v>
      </c>
      <c r="T2263" s="64" t="e">
        <f>VLOOKUP($B2263,選擇權未平倉餘額!$A$4:$I$500,8,FALSE)</f>
        <v>#N/A</v>
      </c>
      <c r="U2263" s="64" t="e">
        <f>VLOOKUP($B2263,選擇權未平倉餘額!$A$4:$I$500,9,FALSE)</f>
        <v>#N/A</v>
      </c>
      <c r="V2263" s="39" t="e">
        <f>VLOOKUP($B2263,臺指選擇權P_C_Ratios!$A$4:$C$500,3,FALSE)</f>
        <v>#N/A</v>
      </c>
      <c r="W2263" s="41" t="e">
        <f>VLOOKUP($B2263,散戶多空比!$A$6:$L$500,12,FALSE)</f>
        <v>#N/A</v>
      </c>
      <c r="X2263" s="40" t="e">
        <f>VLOOKUP($B2263,期貨大額交易人未沖銷部位!$A$4:$O$499,4,FALSE)</f>
        <v>#N/A</v>
      </c>
      <c r="Y2263" s="40" t="e">
        <f>VLOOKUP($B2263,期貨大額交易人未沖銷部位!$A$4:$O$499,7,FALSE)</f>
        <v>#N/A</v>
      </c>
      <c r="Z2263" s="40" t="e">
        <f>VLOOKUP($B2263,期貨大額交易人未沖銷部位!$A$4:$O$499,10,FALSE)</f>
        <v>#N/A</v>
      </c>
      <c r="AA2263" s="40" t="e">
        <f>VLOOKUP($B2263,期貨大額交易人未沖銷部位!$A$4:$O$499,13,FALSE)</f>
        <v>#N/A</v>
      </c>
      <c r="AB2263" s="40" t="e">
        <f>VLOOKUP($B2263,期貨大額交易人未沖銷部位!$A$4:$O$499,14,FALSE)</f>
        <v>#N/A</v>
      </c>
      <c r="AC2263" s="40" t="e">
        <f>VLOOKUP($B2263,期貨大額交易人未沖銷部位!$A$4:$O$499,15,FALSE)</f>
        <v>#N/A</v>
      </c>
      <c r="AD2263" s="33" t="e">
        <f>VLOOKUP($B2263,三大美股走勢!$A$4:$J$495,4,FALSE)</f>
        <v>#N/A</v>
      </c>
      <c r="AE2263" s="33" t="e">
        <f>VLOOKUP($B2263,三大美股走勢!$A$4:$J$495,7,FALSE)</f>
        <v>#N/A</v>
      </c>
      <c r="AF2263" s="33" t="e">
        <f>VLOOKUP($B2263,三大美股走勢!$A$4:$J$495,10,FALSE)</f>
        <v>#N/A</v>
      </c>
    </row>
    <row r="2264" spans="2:32">
      <c r="B2264" s="32">
        <v>45043</v>
      </c>
      <c r="C2264" s="33" t="e">
        <f>VLOOKUP($B2264,大盤與近月台指!$A$4:$I$499,2,FALSE)</f>
        <v>#N/A</v>
      </c>
      <c r="D2264" s="34" t="e">
        <f>VLOOKUP($B2264,大盤與近月台指!$A$4:$I$499,3,FALSE)</f>
        <v>#N/A</v>
      </c>
      <c r="E2264" s="35" t="e">
        <f>VLOOKUP($B2264,大盤與近月台指!$A$4:$I$499,4,FALSE)</f>
        <v>#N/A</v>
      </c>
      <c r="F2264" s="33" t="e">
        <f>VLOOKUP($B2264,大盤與近月台指!$A$4:$I$499,5,FALSE)</f>
        <v>#N/A</v>
      </c>
      <c r="G2264" s="49" t="e">
        <f>VLOOKUP($B2264,三大法人買賣超!$A$4:$I$500,3,FALSE)</f>
        <v>#N/A</v>
      </c>
      <c r="H2264" s="34" t="e">
        <f>VLOOKUP($B2264,三大法人買賣超!$A$4:$I$500,5,FALSE)</f>
        <v>#N/A</v>
      </c>
      <c r="I2264" s="27" t="e">
        <f>VLOOKUP($B2264,三大法人買賣超!$A$4:$I$500,7,FALSE)</f>
        <v>#N/A</v>
      </c>
      <c r="J2264" s="27" t="e">
        <f>VLOOKUP($B2264,三大法人買賣超!$A$4:$I$500,9,FALSE)</f>
        <v>#N/A</v>
      </c>
      <c r="K2264" s="37">
        <f>新台幣匯率美元指數!B2265</f>
        <v>0</v>
      </c>
      <c r="L2264" s="38">
        <f>新台幣匯率美元指數!C2265</f>
        <v>0</v>
      </c>
      <c r="M2264" s="39">
        <f>新台幣匯率美元指數!D2265</f>
        <v>0</v>
      </c>
      <c r="N2264" s="27" t="e">
        <f>VLOOKUP($B2264,外資期貨未平倉口數!$A$4:$M$499,4,FALSE)</f>
        <v>#N/A</v>
      </c>
      <c r="O2264" s="27" t="e">
        <f>VLOOKUP($B2264,外資期貨未平倉口數!$A$4:$M$499,9,FALSE)</f>
        <v>#N/A</v>
      </c>
      <c r="P2264" s="27" t="e">
        <f>VLOOKUP($B2264,外資期貨未平倉口數!$A$4:$M$499,10,FALSE)</f>
        <v>#N/A</v>
      </c>
      <c r="Q2264" s="27" t="e">
        <f>VLOOKUP($B2264,外資期貨未平倉口數!$A$4:$M$499,11,FALSE)</f>
        <v>#N/A</v>
      </c>
      <c r="R2264" s="64" t="e">
        <f>VLOOKUP($B2264,選擇權未平倉餘額!$A$4:$I$500,6,FALSE)</f>
        <v>#N/A</v>
      </c>
      <c r="S2264" s="64" t="e">
        <f>VLOOKUP($B2264,選擇權未平倉餘額!$A$4:$I$500,7,FALSE)</f>
        <v>#N/A</v>
      </c>
      <c r="T2264" s="64" t="e">
        <f>VLOOKUP($B2264,選擇權未平倉餘額!$A$4:$I$500,8,FALSE)</f>
        <v>#N/A</v>
      </c>
      <c r="U2264" s="64" t="e">
        <f>VLOOKUP($B2264,選擇權未平倉餘額!$A$4:$I$500,9,FALSE)</f>
        <v>#N/A</v>
      </c>
      <c r="V2264" s="39" t="e">
        <f>VLOOKUP($B2264,臺指選擇權P_C_Ratios!$A$4:$C$500,3,FALSE)</f>
        <v>#N/A</v>
      </c>
      <c r="W2264" s="41" t="e">
        <f>VLOOKUP($B2264,散戶多空比!$A$6:$L$500,12,FALSE)</f>
        <v>#N/A</v>
      </c>
      <c r="X2264" s="40" t="e">
        <f>VLOOKUP($B2264,期貨大額交易人未沖銷部位!$A$4:$O$499,4,FALSE)</f>
        <v>#N/A</v>
      </c>
      <c r="Y2264" s="40" t="e">
        <f>VLOOKUP($B2264,期貨大額交易人未沖銷部位!$A$4:$O$499,7,FALSE)</f>
        <v>#N/A</v>
      </c>
      <c r="Z2264" s="40" t="e">
        <f>VLOOKUP($B2264,期貨大額交易人未沖銷部位!$A$4:$O$499,10,FALSE)</f>
        <v>#N/A</v>
      </c>
      <c r="AA2264" s="40" t="e">
        <f>VLOOKUP($B2264,期貨大額交易人未沖銷部位!$A$4:$O$499,13,FALSE)</f>
        <v>#N/A</v>
      </c>
      <c r="AB2264" s="40" t="e">
        <f>VLOOKUP($B2264,期貨大額交易人未沖銷部位!$A$4:$O$499,14,FALSE)</f>
        <v>#N/A</v>
      </c>
      <c r="AC2264" s="40" t="e">
        <f>VLOOKUP($B2264,期貨大額交易人未沖銷部位!$A$4:$O$499,15,FALSE)</f>
        <v>#N/A</v>
      </c>
      <c r="AD2264" s="33" t="e">
        <f>VLOOKUP($B2264,三大美股走勢!$A$4:$J$495,4,FALSE)</f>
        <v>#N/A</v>
      </c>
      <c r="AE2264" s="33" t="e">
        <f>VLOOKUP($B2264,三大美股走勢!$A$4:$J$495,7,FALSE)</f>
        <v>#N/A</v>
      </c>
      <c r="AF2264" s="33" t="e">
        <f>VLOOKUP($B2264,三大美股走勢!$A$4:$J$495,10,FALSE)</f>
        <v>#N/A</v>
      </c>
    </row>
    <row r="2265" spans="2:32">
      <c r="B2265" s="32">
        <v>45044</v>
      </c>
      <c r="C2265" s="33" t="e">
        <f>VLOOKUP($B2265,大盤與近月台指!$A$4:$I$499,2,FALSE)</f>
        <v>#N/A</v>
      </c>
      <c r="D2265" s="34" t="e">
        <f>VLOOKUP($B2265,大盤與近月台指!$A$4:$I$499,3,FALSE)</f>
        <v>#N/A</v>
      </c>
      <c r="E2265" s="35" t="e">
        <f>VLOOKUP($B2265,大盤與近月台指!$A$4:$I$499,4,FALSE)</f>
        <v>#N/A</v>
      </c>
      <c r="F2265" s="33" t="e">
        <f>VLOOKUP($B2265,大盤與近月台指!$A$4:$I$499,5,FALSE)</f>
        <v>#N/A</v>
      </c>
      <c r="G2265" s="49" t="e">
        <f>VLOOKUP($B2265,三大法人買賣超!$A$4:$I$500,3,FALSE)</f>
        <v>#N/A</v>
      </c>
      <c r="H2265" s="34" t="e">
        <f>VLOOKUP($B2265,三大法人買賣超!$A$4:$I$500,5,FALSE)</f>
        <v>#N/A</v>
      </c>
      <c r="I2265" s="27" t="e">
        <f>VLOOKUP($B2265,三大法人買賣超!$A$4:$I$500,7,FALSE)</f>
        <v>#N/A</v>
      </c>
      <c r="J2265" s="27" t="e">
        <f>VLOOKUP($B2265,三大法人買賣超!$A$4:$I$500,9,FALSE)</f>
        <v>#N/A</v>
      </c>
      <c r="K2265" s="37">
        <f>新台幣匯率美元指數!B2266</f>
        <v>0</v>
      </c>
      <c r="L2265" s="38">
        <f>新台幣匯率美元指數!C2266</f>
        <v>0</v>
      </c>
      <c r="M2265" s="39">
        <f>新台幣匯率美元指數!D2266</f>
        <v>0</v>
      </c>
      <c r="N2265" s="27" t="e">
        <f>VLOOKUP($B2265,外資期貨未平倉口數!$A$4:$M$499,4,FALSE)</f>
        <v>#N/A</v>
      </c>
      <c r="O2265" s="27" t="e">
        <f>VLOOKUP($B2265,外資期貨未平倉口數!$A$4:$M$499,9,FALSE)</f>
        <v>#N/A</v>
      </c>
      <c r="P2265" s="27" t="e">
        <f>VLOOKUP($B2265,外資期貨未平倉口數!$A$4:$M$499,10,FALSE)</f>
        <v>#N/A</v>
      </c>
      <c r="Q2265" s="27" t="e">
        <f>VLOOKUP($B2265,外資期貨未平倉口數!$A$4:$M$499,11,FALSE)</f>
        <v>#N/A</v>
      </c>
      <c r="R2265" s="64" t="e">
        <f>VLOOKUP($B2265,選擇權未平倉餘額!$A$4:$I$500,6,FALSE)</f>
        <v>#N/A</v>
      </c>
      <c r="S2265" s="64" t="e">
        <f>VLOOKUP($B2265,選擇權未平倉餘額!$A$4:$I$500,7,FALSE)</f>
        <v>#N/A</v>
      </c>
      <c r="T2265" s="64" t="e">
        <f>VLOOKUP($B2265,選擇權未平倉餘額!$A$4:$I$500,8,FALSE)</f>
        <v>#N/A</v>
      </c>
      <c r="U2265" s="64" t="e">
        <f>VLOOKUP($B2265,選擇權未平倉餘額!$A$4:$I$500,9,FALSE)</f>
        <v>#N/A</v>
      </c>
      <c r="V2265" s="39" t="e">
        <f>VLOOKUP($B2265,臺指選擇權P_C_Ratios!$A$4:$C$500,3,FALSE)</f>
        <v>#N/A</v>
      </c>
      <c r="W2265" s="41" t="e">
        <f>VLOOKUP($B2265,散戶多空比!$A$6:$L$500,12,FALSE)</f>
        <v>#N/A</v>
      </c>
      <c r="X2265" s="40" t="e">
        <f>VLOOKUP($B2265,期貨大額交易人未沖銷部位!$A$4:$O$499,4,FALSE)</f>
        <v>#N/A</v>
      </c>
      <c r="Y2265" s="40" t="e">
        <f>VLOOKUP($B2265,期貨大額交易人未沖銷部位!$A$4:$O$499,7,FALSE)</f>
        <v>#N/A</v>
      </c>
      <c r="Z2265" s="40" t="e">
        <f>VLOOKUP($B2265,期貨大額交易人未沖銷部位!$A$4:$O$499,10,FALSE)</f>
        <v>#N/A</v>
      </c>
      <c r="AA2265" s="40" t="e">
        <f>VLOOKUP($B2265,期貨大額交易人未沖銷部位!$A$4:$O$499,13,FALSE)</f>
        <v>#N/A</v>
      </c>
      <c r="AB2265" s="40" t="e">
        <f>VLOOKUP($B2265,期貨大額交易人未沖銷部位!$A$4:$O$499,14,FALSE)</f>
        <v>#N/A</v>
      </c>
      <c r="AC2265" s="40" t="e">
        <f>VLOOKUP($B2265,期貨大額交易人未沖銷部位!$A$4:$O$499,15,FALSE)</f>
        <v>#N/A</v>
      </c>
      <c r="AD2265" s="33" t="e">
        <f>VLOOKUP($B2265,三大美股走勢!$A$4:$J$495,4,FALSE)</f>
        <v>#N/A</v>
      </c>
      <c r="AE2265" s="33" t="e">
        <f>VLOOKUP($B2265,三大美股走勢!$A$4:$J$495,7,FALSE)</f>
        <v>#N/A</v>
      </c>
      <c r="AF2265" s="33" t="e">
        <f>VLOOKUP($B2265,三大美股走勢!$A$4:$J$495,10,FALSE)</f>
        <v>#N/A</v>
      </c>
    </row>
    <row r="2266" spans="2:32">
      <c r="B2266" s="32">
        <v>45045</v>
      </c>
      <c r="C2266" s="33" t="e">
        <f>VLOOKUP($B2266,大盤與近月台指!$A$4:$I$499,2,FALSE)</f>
        <v>#N/A</v>
      </c>
      <c r="D2266" s="34" t="e">
        <f>VLOOKUP($B2266,大盤與近月台指!$A$4:$I$499,3,FALSE)</f>
        <v>#N/A</v>
      </c>
      <c r="E2266" s="35" t="e">
        <f>VLOOKUP($B2266,大盤與近月台指!$A$4:$I$499,4,FALSE)</f>
        <v>#N/A</v>
      </c>
      <c r="F2266" s="33" t="e">
        <f>VLOOKUP($B2266,大盤與近月台指!$A$4:$I$499,5,FALSE)</f>
        <v>#N/A</v>
      </c>
      <c r="G2266" s="49" t="e">
        <f>VLOOKUP($B2266,三大法人買賣超!$A$4:$I$500,3,FALSE)</f>
        <v>#N/A</v>
      </c>
      <c r="H2266" s="34" t="e">
        <f>VLOOKUP($B2266,三大法人買賣超!$A$4:$I$500,5,FALSE)</f>
        <v>#N/A</v>
      </c>
      <c r="I2266" s="27" t="e">
        <f>VLOOKUP($B2266,三大法人買賣超!$A$4:$I$500,7,FALSE)</f>
        <v>#N/A</v>
      </c>
      <c r="J2266" s="27" t="e">
        <f>VLOOKUP($B2266,三大法人買賣超!$A$4:$I$500,9,FALSE)</f>
        <v>#N/A</v>
      </c>
      <c r="K2266" s="37">
        <f>新台幣匯率美元指數!B2267</f>
        <v>0</v>
      </c>
      <c r="L2266" s="38">
        <f>新台幣匯率美元指數!C2267</f>
        <v>0</v>
      </c>
      <c r="M2266" s="39">
        <f>新台幣匯率美元指數!D2267</f>
        <v>0</v>
      </c>
      <c r="N2266" s="27" t="e">
        <f>VLOOKUP($B2266,外資期貨未平倉口數!$A$4:$M$499,4,FALSE)</f>
        <v>#N/A</v>
      </c>
      <c r="O2266" s="27" t="e">
        <f>VLOOKUP($B2266,外資期貨未平倉口數!$A$4:$M$499,9,FALSE)</f>
        <v>#N/A</v>
      </c>
      <c r="P2266" s="27" t="e">
        <f>VLOOKUP($B2266,外資期貨未平倉口數!$A$4:$M$499,10,FALSE)</f>
        <v>#N/A</v>
      </c>
      <c r="Q2266" s="27" t="e">
        <f>VLOOKUP($B2266,外資期貨未平倉口數!$A$4:$M$499,11,FALSE)</f>
        <v>#N/A</v>
      </c>
      <c r="R2266" s="64" t="e">
        <f>VLOOKUP($B2266,選擇權未平倉餘額!$A$4:$I$500,6,FALSE)</f>
        <v>#N/A</v>
      </c>
      <c r="S2266" s="64" t="e">
        <f>VLOOKUP($B2266,選擇權未平倉餘額!$A$4:$I$500,7,FALSE)</f>
        <v>#N/A</v>
      </c>
      <c r="T2266" s="64" t="e">
        <f>VLOOKUP($B2266,選擇權未平倉餘額!$A$4:$I$500,8,FALSE)</f>
        <v>#N/A</v>
      </c>
      <c r="U2266" s="64" t="e">
        <f>VLOOKUP($B2266,選擇權未平倉餘額!$A$4:$I$500,9,FALSE)</f>
        <v>#N/A</v>
      </c>
      <c r="V2266" s="39" t="e">
        <f>VLOOKUP($B2266,臺指選擇權P_C_Ratios!$A$4:$C$500,3,FALSE)</f>
        <v>#N/A</v>
      </c>
      <c r="W2266" s="41" t="e">
        <f>VLOOKUP($B2266,散戶多空比!$A$6:$L$500,12,FALSE)</f>
        <v>#N/A</v>
      </c>
      <c r="X2266" s="40" t="e">
        <f>VLOOKUP($B2266,期貨大額交易人未沖銷部位!$A$4:$O$499,4,FALSE)</f>
        <v>#N/A</v>
      </c>
      <c r="Y2266" s="40" t="e">
        <f>VLOOKUP($B2266,期貨大額交易人未沖銷部位!$A$4:$O$499,7,FALSE)</f>
        <v>#N/A</v>
      </c>
      <c r="Z2266" s="40" t="e">
        <f>VLOOKUP($B2266,期貨大額交易人未沖銷部位!$A$4:$O$499,10,FALSE)</f>
        <v>#N/A</v>
      </c>
      <c r="AA2266" s="40" t="e">
        <f>VLOOKUP($B2266,期貨大額交易人未沖銷部位!$A$4:$O$499,13,FALSE)</f>
        <v>#N/A</v>
      </c>
      <c r="AB2266" s="40" t="e">
        <f>VLOOKUP($B2266,期貨大額交易人未沖銷部位!$A$4:$O$499,14,FALSE)</f>
        <v>#N/A</v>
      </c>
      <c r="AC2266" s="40" t="e">
        <f>VLOOKUP($B2266,期貨大額交易人未沖銷部位!$A$4:$O$499,15,FALSE)</f>
        <v>#N/A</v>
      </c>
      <c r="AD2266" s="33" t="e">
        <f>VLOOKUP($B2266,三大美股走勢!$A$4:$J$495,4,FALSE)</f>
        <v>#N/A</v>
      </c>
      <c r="AE2266" s="33" t="e">
        <f>VLOOKUP($B2266,三大美股走勢!$A$4:$J$495,7,FALSE)</f>
        <v>#N/A</v>
      </c>
      <c r="AF2266" s="33" t="e">
        <f>VLOOKUP($B2266,三大美股走勢!$A$4:$J$495,10,FALSE)</f>
        <v>#N/A</v>
      </c>
    </row>
    <row r="2267" spans="2:32">
      <c r="B2267" s="32">
        <v>45046</v>
      </c>
      <c r="C2267" s="33" t="e">
        <f>VLOOKUP($B2267,大盤與近月台指!$A$4:$I$499,2,FALSE)</f>
        <v>#N/A</v>
      </c>
      <c r="D2267" s="34" t="e">
        <f>VLOOKUP($B2267,大盤與近月台指!$A$4:$I$499,3,FALSE)</f>
        <v>#N/A</v>
      </c>
      <c r="E2267" s="35" t="e">
        <f>VLOOKUP($B2267,大盤與近月台指!$A$4:$I$499,4,FALSE)</f>
        <v>#N/A</v>
      </c>
      <c r="F2267" s="33" t="e">
        <f>VLOOKUP($B2267,大盤與近月台指!$A$4:$I$499,5,FALSE)</f>
        <v>#N/A</v>
      </c>
      <c r="G2267" s="49" t="e">
        <f>VLOOKUP($B2267,三大法人買賣超!$A$4:$I$500,3,FALSE)</f>
        <v>#N/A</v>
      </c>
      <c r="H2267" s="34" t="e">
        <f>VLOOKUP($B2267,三大法人買賣超!$A$4:$I$500,5,FALSE)</f>
        <v>#N/A</v>
      </c>
      <c r="I2267" s="27" t="e">
        <f>VLOOKUP($B2267,三大法人買賣超!$A$4:$I$500,7,FALSE)</f>
        <v>#N/A</v>
      </c>
      <c r="J2267" s="27" t="e">
        <f>VLOOKUP($B2267,三大法人買賣超!$A$4:$I$500,9,FALSE)</f>
        <v>#N/A</v>
      </c>
      <c r="K2267" s="37">
        <f>新台幣匯率美元指數!B2268</f>
        <v>0</v>
      </c>
      <c r="L2267" s="38">
        <f>新台幣匯率美元指數!C2268</f>
        <v>0</v>
      </c>
      <c r="M2267" s="39">
        <f>新台幣匯率美元指數!D2268</f>
        <v>0</v>
      </c>
      <c r="N2267" s="27" t="e">
        <f>VLOOKUP($B2267,外資期貨未平倉口數!$A$4:$M$499,4,FALSE)</f>
        <v>#N/A</v>
      </c>
      <c r="O2267" s="27" t="e">
        <f>VLOOKUP($B2267,外資期貨未平倉口數!$A$4:$M$499,9,FALSE)</f>
        <v>#N/A</v>
      </c>
      <c r="P2267" s="27" t="e">
        <f>VLOOKUP($B2267,外資期貨未平倉口數!$A$4:$M$499,10,FALSE)</f>
        <v>#N/A</v>
      </c>
      <c r="Q2267" s="27" t="e">
        <f>VLOOKUP($B2267,外資期貨未平倉口數!$A$4:$M$499,11,FALSE)</f>
        <v>#N/A</v>
      </c>
      <c r="R2267" s="64" t="e">
        <f>VLOOKUP($B2267,選擇權未平倉餘額!$A$4:$I$500,6,FALSE)</f>
        <v>#N/A</v>
      </c>
      <c r="S2267" s="64" t="e">
        <f>VLOOKUP($B2267,選擇權未平倉餘額!$A$4:$I$500,7,FALSE)</f>
        <v>#N/A</v>
      </c>
      <c r="T2267" s="64" t="e">
        <f>VLOOKUP($B2267,選擇權未平倉餘額!$A$4:$I$500,8,FALSE)</f>
        <v>#N/A</v>
      </c>
      <c r="U2267" s="64" t="e">
        <f>VLOOKUP($B2267,選擇權未平倉餘額!$A$4:$I$500,9,FALSE)</f>
        <v>#N/A</v>
      </c>
      <c r="V2267" s="39" t="e">
        <f>VLOOKUP($B2267,臺指選擇權P_C_Ratios!$A$4:$C$500,3,FALSE)</f>
        <v>#N/A</v>
      </c>
      <c r="W2267" s="41" t="e">
        <f>VLOOKUP($B2267,散戶多空比!$A$6:$L$500,12,FALSE)</f>
        <v>#N/A</v>
      </c>
      <c r="X2267" s="40" t="e">
        <f>VLOOKUP($B2267,期貨大額交易人未沖銷部位!$A$4:$O$499,4,FALSE)</f>
        <v>#N/A</v>
      </c>
      <c r="Y2267" s="40" t="e">
        <f>VLOOKUP($B2267,期貨大額交易人未沖銷部位!$A$4:$O$499,7,FALSE)</f>
        <v>#N/A</v>
      </c>
      <c r="Z2267" s="40" t="e">
        <f>VLOOKUP($B2267,期貨大額交易人未沖銷部位!$A$4:$O$499,10,FALSE)</f>
        <v>#N/A</v>
      </c>
      <c r="AA2267" s="40" t="e">
        <f>VLOOKUP($B2267,期貨大額交易人未沖銷部位!$A$4:$O$499,13,FALSE)</f>
        <v>#N/A</v>
      </c>
      <c r="AB2267" s="40" t="e">
        <f>VLOOKUP($B2267,期貨大額交易人未沖銷部位!$A$4:$O$499,14,FALSE)</f>
        <v>#N/A</v>
      </c>
      <c r="AC2267" s="40" t="e">
        <f>VLOOKUP($B2267,期貨大額交易人未沖銷部位!$A$4:$O$499,15,FALSE)</f>
        <v>#N/A</v>
      </c>
      <c r="AD2267" s="33" t="e">
        <f>VLOOKUP($B2267,三大美股走勢!$A$4:$J$495,4,FALSE)</f>
        <v>#N/A</v>
      </c>
      <c r="AE2267" s="33" t="e">
        <f>VLOOKUP($B2267,三大美股走勢!$A$4:$J$495,7,FALSE)</f>
        <v>#N/A</v>
      </c>
      <c r="AF2267" s="33" t="e">
        <f>VLOOKUP($B2267,三大美股走勢!$A$4:$J$495,10,FALSE)</f>
        <v>#N/A</v>
      </c>
    </row>
    <row r="2268" spans="2:32">
      <c r="B2268" s="32">
        <v>45047</v>
      </c>
      <c r="C2268" s="33" t="e">
        <f>VLOOKUP($B2268,大盤與近月台指!$A$4:$I$499,2,FALSE)</f>
        <v>#N/A</v>
      </c>
      <c r="D2268" s="34" t="e">
        <f>VLOOKUP($B2268,大盤與近月台指!$A$4:$I$499,3,FALSE)</f>
        <v>#N/A</v>
      </c>
      <c r="E2268" s="35" t="e">
        <f>VLOOKUP($B2268,大盤與近月台指!$A$4:$I$499,4,FALSE)</f>
        <v>#N/A</v>
      </c>
      <c r="F2268" s="33" t="e">
        <f>VLOOKUP($B2268,大盤與近月台指!$A$4:$I$499,5,FALSE)</f>
        <v>#N/A</v>
      </c>
      <c r="G2268" s="49" t="e">
        <f>VLOOKUP($B2268,三大法人買賣超!$A$4:$I$500,3,FALSE)</f>
        <v>#N/A</v>
      </c>
      <c r="H2268" s="34" t="e">
        <f>VLOOKUP($B2268,三大法人買賣超!$A$4:$I$500,5,FALSE)</f>
        <v>#N/A</v>
      </c>
      <c r="I2268" s="27" t="e">
        <f>VLOOKUP($B2268,三大法人買賣超!$A$4:$I$500,7,FALSE)</f>
        <v>#N/A</v>
      </c>
      <c r="J2268" s="27" t="e">
        <f>VLOOKUP($B2268,三大法人買賣超!$A$4:$I$500,9,FALSE)</f>
        <v>#N/A</v>
      </c>
      <c r="K2268" s="37">
        <f>新台幣匯率美元指數!B2269</f>
        <v>0</v>
      </c>
      <c r="L2268" s="38">
        <f>新台幣匯率美元指數!C2269</f>
        <v>0</v>
      </c>
      <c r="M2268" s="39">
        <f>新台幣匯率美元指數!D2269</f>
        <v>0</v>
      </c>
      <c r="N2268" s="27" t="e">
        <f>VLOOKUP($B2268,外資期貨未平倉口數!$A$4:$M$499,4,FALSE)</f>
        <v>#N/A</v>
      </c>
      <c r="O2268" s="27" t="e">
        <f>VLOOKUP($B2268,外資期貨未平倉口數!$A$4:$M$499,9,FALSE)</f>
        <v>#N/A</v>
      </c>
      <c r="P2268" s="27" t="e">
        <f>VLOOKUP($B2268,外資期貨未平倉口數!$A$4:$M$499,10,FALSE)</f>
        <v>#N/A</v>
      </c>
      <c r="Q2268" s="27" t="e">
        <f>VLOOKUP($B2268,外資期貨未平倉口數!$A$4:$M$499,11,FALSE)</f>
        <v>#N/A</v>
      </c>
      <c r="R2268" s="64" t="e">
        <f>VLOOKUP($B2268,選擇權未平倉餘額!$A$4:$I$500,6,FALSE)</f>
        <v>#N/A</v>
      </c>
      <c r="S2268" s="64" t="e">
        <f>VLOOKUP($B2268,選擇權未平倉餘額!$A$4:$I$500,7,FALSE)</f>
        <v>#N/A</v>
      </c>
      <c r="T2268" s="64" t="e">
        <f>VLOOKUP($B2268,選擇權未平倉餘額!$A$4:$I$500,8,FALSE)</f>
        <v>#N/A</v>
      </c>
      <c r="U2268" s="64" t="e">
        <f>VLOOKUP($B2268,選擇權未平倉餘額!$A$4:$I$500,9,FALSE)</f>
        <v>#N/A</v>
      </c>
      <c r="V2268" s="39" t="e">
        <f>VLOOKUP($B2268,臺指選擇權P_C_Ratios!$A$4:$C$500,3,FALSE)</f>
        <v>#N/A</v>
      </c>
      <c r="W2268" s="41" t="e">
        <f>VLOOKUP($B2268,散戶多空比!$A$6:$L$500,12,FALSE)</f>
        <v>#N/A</v>
      </c>
      <c r="X2268" s="40" t="e">
        <f>VLOOKUP($B2268,期貨大額交易人未沖銷部位!$A$4:$O$499,4,FALSE)</f>
        <v>#N/A</v>
      </c>
      <c r="Y2268" s="40" t="e">
        <f>VLOOKUP($B2268,期貨大額交易人未沖銷部位!$A$4:$O$499,7,FALSE)</f>
        <v>#N/A</v>
      </c>
      <c r="Z2268" s="40" t="e">
        <f>VLOOKUP($B2268,期貨大額交易人未沖銷部位!$A$4:$O$499,10,FALSE)</f>
        <v>#N/A</v>
      </c>
      <c r="AA2268" s="40" t="e">
        <f>VLOOKUP($B2268,期貨大額交易人未沖銷部位!$A$4:$O$499,13,FALSE)</f>
        <v>#N/A</v>
      </c>
      <c r="AB2268" s="40" t="e">
        <f>VLOOKUP($B2268,期貨大額交易人未沖銷部位!$A$4:$O$499,14,FALSE)</f>
        <v>#N/A</v>
      </c>
      <c r="AC2268" s="40" t="e">
        <f>VLOOKUP($B2268,期貨大額交易人未沖銷部位!$A$4:$O$499,15,FALSE)</f>
        <v>#N/A</v>
      </c>
      <c r="AD2268" s="33" t="e">
        <f>VLOOKUP($B2268,三大美股走勢!$A$4:$J$495,4,FALSE)</f>
        <v>#N/A</v>
      </c>
      <c r="AE2268" s="33" t="e">
        <f>VLOOKUP($B2268,三大美股走勢!$A$4:$J$495,7,FALSE)</f>
        <v>#N/A</v>
      </c>
      <c r="AF2268" s="33" t="e">
        <f>VLOOKUP($B2268,三大美股走勢!$A$4:$J$495,10,FALSE)</f>
        <v>#N/A</v>
      </c>
    </row>
    <row r="2269" spans="2:32">
      <c r="B2269" s="32">
        <v>45048</v>
      </c>
      <c r="C2269" s="33" t="e">
        <f>VLOOKUP($B2269,大盤與近月台指!$A$4:$I$499,2,FALSE)</f>
        <v>#N/A</v>
      </c>
      <c r="D2269" s="34" t="e">
        <f>VLOOKUP($B2269,大盤與近月台指!$A$4:$I$499,3,FALSE)</f>
        <v>#N/A</v>
      </c>
      <c r="E2269" s="35" t="e">
        <f>VLOOKUP($B2269,大盤與近月台指!$A$4:$I$499,4,FALSE)</f>
        <v>#N/A</v>
      </c>
      <c r="F2269" s="33" t="e">
        <f>VLOOKUP($B2269,大盤與近月台指!$A$4:$I$499,5,FALSE)</f>
        <v>#N/A</v>
      </c>
      <c r="G2269" s="49" t="e">
        <f>VLOOKUP($B2269,三大法人買賣超!$A$4:$I$500,3,FALSE)</f>
        <v>#N/A</v>
      </c>
      <c r="H2269" s="34" t="e">
        <f>VLOOKUP($B2269,三大法人買賣超!$A$4:$I$500,5,FALSE)</f>
        <v>#N/A</v>
      </c>
      <c r="I2269" s="27" t="e">
        <f>VLOOKUP($B2269,三大法人買賣超!$A$4:$I$500,7,FALSE)</f>
        <v>#N/A</v>
      </c>
      <c r="J2269" s="27" t="e">
        <f>VLOOKUP($B2269,三大法人買賣超!$A$4:$I$500,9,FALSE)</f>
        <v>#N/A</v>
      </c>
      <c r="K2269" s="37">
        <f>新台幣匯率美元指數!B2270</f>
        <v>0</v>
      </c>
      <c r="L2269" s="38">
        <f>新台幣匯率美元指數!C2270</f>
        <v>0</v>
      </c>
      <c r="M2269" s="39">
        <f>新台幣匯率美元指數!D2270</f>
        <v>0</v>
      </c>
      <c r="N2269" s="27" t="e">
        <f>VLOOKUP($B2269,外資期貨未平倉口數!$A$4:$M$499,4,FALSE)</f>
        <v>#N/A</v>
      </c>
      <c r="O2269" s="27" t="e">
        <f>VLOOKUP($B2269,外資期貨未平倉口數!$A$4:$M$499,9,FALSE)</f>
        <v>#N/A</v>
      </c>
      <c r="P2269" s="27" t="e">
        <f>VLOOKUP($B2269,外資期貨未平倉口數!$A$4:$M$499,10,FALSE)</f>
        <v>#N/A</v>
      </c>
      <c r="Q2269" s="27" t="e">
        <f>VLOOKUP($B2269,外資期貨未平倉口數!$A$4:$M$499,11,FALSE)</f>
        <v>#N/A</v>
      </c>
      <c r="R2269" s="64" t="e">
        <f>VLOOKUP($B2269,選擇權未平倉餘額!$A$4:$I$500,6,FALSE)</f>
        <v>#N/A</v>
      </c>
      <c r="S2269" s="64" t="e">
        <f>VLOOKUP($B2269,選擇權未平倉餘額!$A$4:$I$500,7,FALSE)</f>
        <v>#N/A</v>
      </c>
      <c r="T2269" s="64" t="e">
        <f>VLOOKUP($B2269,選擇權未平倉餘額!$A$4:$I$500,8,FALSE)</f>
        <v>#N/A</v>
      </c>
      <c r="U2269" s="64" t="e">
        <f>VLOOKUP($B2269,選擇權未平倉餘額!$A$4:$I$500,9,FALSE)</f>
        <v>#N/A</v>
      </c>
      <c r="V2269" s="39" t="e">
        <f>VLOOKUP($B2269,臺指選擇權P_C_Ratios!$A$4:$C$500,3,FALSE)</f>
        <v>#N/A</v>
      </c>
      <c r="W2269" s="41" t="e">
        <f>VLOOKUP($B2269,散戶多空比!$A$6:$L$500,12,FALSE)</f>
        <v>#N/A</v>
      </c>
      <c r="X2269" s="40" t="e">
        <f>VLOOKUP($B2269,期貨大額交易人未沖銷部位!$A$4:$O$499,4,FALSE)</f>
        <v>#N/A</v>
      </c>
      <c r="Y2269" s="40" t="e">
        <f>VLOOKUP($B2269,期貨大額交易人未沖銷部位!$A$4:$O$499,7,FALSE)</f>
        <v>#N/A</v>
      </c>
      <c r="Z2269" s="40" t="e">
        <f>VLOOKUP($B2269,期貨大額交易人未沖銷部位!$A$4:$O$499,10,FALSE)</f>
        <v>#N/A</v>
      </c>
      <c r="AA2269" s="40" t="e">
        <f>VLOOKUP($B2269,期貨大額交易人未沖銷部位!$A$4:$O$499,13,FALSE)</f>
        <v>#N/A</v>
      </c>
      <c r="AB2269" s="40" t="e">
        <f>VLOOKUP($B2269,期貨大額交易人未沖銷部位!$A$4:$O$499,14,FALSE)</f>
        <v>#N/A</v>
      </c>
      <c r="AC2269" s="40" t="e">
        <f>VLOOKUP($B2269,期貨大額交易人未沖銷部位!$A$4:$O$499,15,FALSE)</f>
        <v>#N/A</v>
      </c>
      <c r="AD2269" s="33" t="e">
        <f>VLOOKUP($B2269,三大美股走勢!$A$4:$J$495,4,FALSE)</f>
        <v>#N/A</v>
      </c>
      <c r="AE2269" s="33" t="e">
        <f>VLOOKUP($B2269,三大美股走勢!$A$4:$J$495,7,FALSE)</f>
        <v>#N/A</v>
      </c>
      <c r="AF2269" s="33" t="e">
        <f>VLOOKUP($B2269,三大美股走勢!$A$4:$J$495,10,FALSE)</f>
        <v>#N/A</v>
      </c>
    </row>
    <row r="2270" spans="2:32">
      <c r="B2270" s="32">
        <v>45049</v>
      </c>
      <c r="C2270" s="33" t="e">
        <f>VLOOKUP($B2270,大盤與近月台指!$A$4:$I$499,2,FALSE)</f>
        <v>#N/A</v>
      </c>
      <c r="D2270" s="34" t="e">
        <f>VLOOKUP($B2270,大盤與近月台指!$A$4:$I$499,3,FALSE)</f>
        <v>#N/A</v>
      </c>
      <c r="E2270" s="35" t="e">
        <f>VLOOKUP($B2270,大盤與近月台指!$A$4:$I$499,4,FALSE)</f>
        <v>#N/A</v>
      </c>
      <c r="F2270" s="33" t="e">
        <f>VLOOKUP($B2270,大盤與近月台指!$A$4:$I$499,5,FALSE)</f>
        <v>#N/A</v>
      </c>
      <c r="G2270" s="49" t="e">
        <f>VLOOKUP($B2270,三大法人買賣超!$A$4:$I$500,3,FALSE)</f>
        <v>#N/A</v>
      </c>
      <c r="H2270" s="34" t="e">
        <f>VLOOKUP($B2270,三大法人買賣超!$A$4:$I$500,5,FALSE)</f>
        <v>#N/A</v>
      </c>
      <c r="I2270" s="27" t="e">
        <f>VLOOKUP($B2270,三大法人買賣超!$A$4:$I$500,7,FALSE)</f>
        <v>#N/A</v>
      </c>
      <c r="J2270" s="27" t="e">
        <f>VLOOKUP($B2270,三大法人買賣超!$A$4:$I$500,9,FALSE)</f>
        <v>#N/A</v>
      </c>
      <c r="K2270" s="37">
        <f>新台幣匯率美元指數!B2271</f>
        <v>0</v>
      </c>
      <c r="L2270" s="38">
        <f>新台幣匯率美元指數!C2271</f>
        <v>0</v>
      </c>
      <c r="M2270" s="39">
        <f>新台幣匯率美元指數!D2271</f>
        <v>0</v>
      </c>
      <c r="N2270" s="27" t="e">
        <f>VLOOKUP($B2270,外資期貨未平倉口數!$A$4:$M$499,4,FALSE)</f>
        <v>#N/A</v>
      </c>
      <c r="O2270" s="27" t="e">
        <f>VLOOKUP($B2270,外資期貨未平倉口數!$A$4:$M$499,9,FALSE)</f>
        <v>#N/A</v>
      </c>
      <c r="P2270" s="27" t="e">
        <f>VLOOKUP($B2270,外資期貨未平倉口數!$A$4:$M$499,10,FALSE)</f>
        <v>#N/A</v>
      </c>
      <c r="Q2270" s="27" t="e">
        <f>VLOOKUP($B2270,外資期貨未平倉口數!$A$4:$M$499,11,FALSE)</f>
        <v>#N/A</v>
      </c>
      <c r="R2270" s="64" t="e">
        <f>VLOOKUP($B2270,選擇權未平倉餘額!$A$4:$I$500,6,FALSE)</f>
        <v>#N/A</v>
      </c>
      <c r="S2270" s="64" t="e">
        <f>VLOOKUP($B2270,選擇權未平倉餘額!$A$4:$I$500,7,FALSE)</f>
        <v>#N/A</v>
      </c>
      <c r="T2270" s="64" t="e">
        <f>VLOOKUP($B2270,選擇權未平倉餘額!$A$4:$I$500,8,FALSE)</f>
        <v>#N/A</v>
      </c>
      <c r="U2270" s="64" t="e">
        <f>VLOOKUP($B2270,選擇權未平倉餘額!$A$4:$I$500,9,FALSE)</f>
        <v>#N/A</v>
      </c>
      <c r="V2270" s="39" t="e">
        <f>VLOOKUP($B2270,臺指選擇權P_C_Ratios!$A$4:$C$500,3,FALSE)</f>
        <v>#N/A</v>
      </c>
      <c r="W2270" s="41" t="e">
        <f>VLOOKUP($B2270,散戶多空比!$A$6:$L$500,12,FALSE)</f>
        <v>#N/A</v>
      </c>
      <c r="X2270" s="40" t="e">
        <f>VLOOKUP($B2270,期貨大額交易人未沖銷部位!$A$4:$O$499,4,FALSE)</f>
        <v>#N/A</v>
      </c>
      <c r="Y2270" s="40" t="e">
        <f>VLOOKUP($B2270,期貨大額交易人未沖銷部位!$A$4:$O$499,7,FALSE)</f>
        <v>#N/A</v>
      </c>
      <c r="Z2270" s="40" t="e">
        <f>VLOOKUP($B2270,期貨大額交易人未沖銷部位!$A$4:$O$499,10,FALSE)</f>
        <v>#N/A</v>
      </c>
      <c r="AA2270" s="40" t="e">
        <f>VLOOKUP($B2270,期貨大額交易人未沖銷部位!$A$4:$O$499,13,FALSE)</f>
        <v>#N/A</v>
      </c>
      <c r="AB2270" s="40" t="e">
        <f>VLOOKUP($B2270,期貨大額交易人未沖銷部位!$A$4:$O$499,14,FALSE)</f>
        <v>#N/A</v>
      </c>
      <c r="AC2270" s="40" t="e">
        <f>VLOOKUP($B2270,期貨大額交易人未沖銷部位!$A$4:$O$499,15,FALSE)</f>
        <v>#N/A</v>
      </c>
      <c r="AD2270" s="33" t="e">
        <f>VLOOKUP($B2270,三大美股走勢!$A$4:$J$495,4,FALSE)</f>
        <v>#N/A</v>
      </c>
      <c r="AE2270" s="33" t="e">
        <f>VLOOKUP($B2270,三大美股走勢!$A$4:$J$495,7,FALSE)</f>
        <v>#N/A</v>
      </c>
      <c r="AF2270" s="33" t="e">
        <f>VLOOKUP($B2270,三大美股走勢!$A$4:$J$495,10,FALSE)</f>
        <v>#N/A</v>
      </c>
    </row>
    <row r="2271" spans="2:32">
      <c r="B2271" s="32">
        <v>45050</v>
      </c>
      <c r="C2271" s="33" t="e">
        <f>VLOOKUP($B2271,大盤與近月台指!$A$4:$I$499,2,FALSE)</f>
        <v>#N/A</v>
      </c>
      <c r="D2271" s="34" t="e">
        <f>VLOOKUP($B2271,大盤與近月台指!$A$4:$I$499,3,FALSE)</f>
        <v>#N/A</v>
      </c>
      <c r="E2271" s="35" t="e">
        <f>VLOOKUP($B2271,大盤與近月台指!$A$4:$I$499,4,FALSE)</f>
        <v>#N/A</v>
      </c>
      <c r="F2271" s="33" t="e">
        <f>VLOOKUP($B2271,大盤與近月台指!$A$4:$I$499,5,FALSE)</f>
        <v>#N/A</v>
      </c>
      <c r="G2271" s="49" t="e">
        <f>VLOOKUP($B2271,三大法人買賣超!$A$4:$I$500,3,FALSE)</f>
        <v>#N/A</v>
      </c>
      <c r="H2271" s="34" t="e">
        <f>VLOOKUP($B2271,三大法人買賣超!$A$4:$I$500,5,FALSE)</f>
        <v>#N/A</v>
      </c>
      <c r="I2271" s="27" t="e">
        <f>VLOOKUP($B2271,三大法人買賣超!$A$4:$I$500,7,FALSE)</f>
        <v>#N/A</v>
      </c>
      <c r="J2271" s="27" t="e">
        <f>VLOOKUP($B2271,三大法人買賣超!$A$4:$I$500,9,FALSE)</f>
        <v>#N/A</v>
      </c>
      <c r="K2271" s="37">
        <f>新台幣匯率美元指數!B2272</f>
        <v>0</v>
      </c>
      <c r="L2271" s="38">
        <f>新台幣匯率美元指數!C2272</f>
        <v>0</v>
      </c>
      <c r="M2271" s="39">
        <f>新台幣匯率美元指數!D2272</f>
        <v>0</v>
      </c>
      <c r="N2271" s="27" t="e">
        <f>VLOOKUP($B2271,外資期貨未平倉口數!$A$4:$M$499,4,FALSE)</f>
        <v>#N/A</v>
      </c>
      <c r="O2271" s="27" t="e">
        <f>VLOOKUP($B2271,外資期貨未平倉口數!$A$4:$M$499,9,FALSE)</f>
        <v>#N/A</v>
      </c>
      <c r="P2271" s="27" t="e">
        <f>VLOOKUP($B2271,外資期貨未平倉口數!$A$4:$M$499,10,FALSE)</f>
        <v>#N/A</v>
      </c>
      <c r="Q2271" s="27" t="e">
        <f>VLOOKUP($B2271,外資期貨未平倉口數!$A$4:$M$499,11,FALSE)</f>
        <v>#N/A</v>
      </c>
      <c r="R2271" s="64" t="e">
        <f>VLOOKUP($B2271,選擇權未平倉餘額!$A$4:$I$500,6,FALSE)</f>
        <v>#N/A</v>
      </c>
      <c r="S2271" s="64" t="e">
        <f>VLOOKUP($B2271,選擇權未平倉餘額!$A$4:$I$500,7,FALSE)</f>
        <v>#N/A</v>
      </c>
      <c r="T2271" s="64" t="e">
        <f>VLOOKUP($B2271,選擇權未平倉餘額!$A$4:$I$500,8,FALSE)</f>
        <v>#N/A</v>
      </c>
      <c r="U2271" s="64" t="e">
        <f>VLOOKUP($B2271,選擇權未平倉餘額!$A$4:$I$500,9,FALSE)</f>
        <v>#N/A</v>
      </c>
      <c r="V2271" s="39" t="e">
        <f>VLOOKUP($B2271,臺指選擇權P_C_Ratios!$A$4:$C$500,3,FALSE)</f>
        <v>#N/A</v>
      </c>
      <c r="W2271" s="41" t="e">
        <f>VLOOKUP($B2271,散戶多空比!$A$6:$L$500,12,FALSE)</f>
        <v>#N/A</v>
      </c>
      <c r="X2271" s="40" t="e">
        <f>VLOOKUP($B2271,期貨大額交易人未沖銷部位!$A$4:$O$499,4,FALSE)</f>
        <v>#N/A</v>
      </c>
      <c r="Y2271" s="40" t="e">
        <f>VLOOKUP($B2271,期貨大額交易人未沖銷部位!$A$4:$O$499,7,FALSE)</f>
        <v>#N/A</v>
      </c>
      <c r="Z2271" s="40" t="e">
        <f>VLOOKUP($B2271,期貨大額交易人未沖銷部位!$A$4:$O$499,10,FALSE)</f>
        <v>#N/A</v>
      </c>
      <c r="AA2271" s="40" t="e">
        <f>VLOOKUP($B2271,期貨大額交易人未沖銷部位!$A$4:$O$499,13,FALSE)</f>
        <v>#N/A</v>
      </c>
      <c r="AB2271" s="40" t="e">
        <f>VLOOKUP($B2271,期貨大額交易人未沖銷部位!$A$4:$O$499,14,FALSE)</f>
        <v>#N/A</v>
      </c>
      <c r="AC2271" s="40" t="e">
        <f>VLOOKUP($B2271,期貨大額交易人未沖銷部位!$A$4:$O$499,15,FALSE)</f>
        <v>#N/A</v>
      </c>
      <c r="AD2271" s="33" t="e">
        <f>VLOOKUP($B2271,三大美股走勢!$A$4:$J$495,4,FALSE)</f>
        <v>#N/A</v>
      </c>
      <c r="AE2271" s="33" t="e">
        <f>VLOOKUP($B2271,三大美股走勢!$A$4:$J$495,7,FALSE)</f>
        <v>#N/A</v>
      </c>
      <c r="AF2271" s="33" t="e">
        <f>VLOOKUP($B2271,三大美股走勢!$A$4:$J$495,10,FALSE)</f>
        <v>#N/A</v>
      </c>
    </row>
    <row r="2272" spans="2:32">
      <c r="B2272" s="32">
        <v>45051</v>
      </c>
      <c r="C2272" s="33" t="e">
        <f>VLOOKUP($B2272,大盤與近月台指!$A$4:$I$499,2,FALSE)</f>
        <v>#N/A</v>
      </c>
      <c r="D2272" s="34" t="e">
        <f>VLOOKUP($B2272,大盤與近月台指!$A$4:$I$499,3,FALSE)</f>
        <v>#N/A</v>
      </c>
      <c r="E2272" s="35" t="e">
        <f>VLOOKUP($B2272,大盤與近月台指!$A$4:$I$499,4,FALSE)</f>
        <v>#N/A</v>
      </c>
      <c r="F2272" s="33" t="e">
        <f>VLOOKUP($B2272,大盤與近月台指!$A$4:$I$499,5,FALSE)</f>
        <v>#N/A</v>
      </c>
      <c r="G2272" s="49" t="e">
        <f>VLOOKUP($B2272,三大法人買賣超!$A$4:$I$500,3,FALSE)</f>
        <v>#N/A</v>
      </c>
      <c r="H2272" s="34" t="e">
        <f>VLOOKUP($B2272,三大法人買賣超!$A$4:$I$500,5,FALSE)</f>
        <v>#N/A</v>
      </c>
      <c r="I2272" s="27" t="e">
        <f>VLOOKUP($B2272,三大法人買賣超!$A$4:$I$500,7,FALSE)</f>
        <v>#N/A</v>
      </c>
      <c r="J2272" s="27" t="e">
        <f>VLOOKUP($B2272,三大法人買賣超!$A$4:$I$500,9,FALSE)</f>
        <v>#N/A</v>
      </c>
      <c r="K2272" s="37">
        <f>新台幣匯率美元指數!B2273</f>
        <v>0</v>
      </c>
      <c r="L2272" s="38">
        <f>新台幣匯率美元指數!C2273</f>
        <v>0</v>
      </c>
      <c r="M2272" s="39">
        <f>新台幣匯率美元指數!D2273</f>
        <v>0</v>
      </c>
      <c r="N2272" s="27" t="e">
        <f>VLOOKUP($B2272,外資期貨未平倉口數!$A$4:$M$499,4,FALSE)</f>
        <v>#N/A</v>
      </c>
      <c r="O2272" s="27" t="e">
        <f>VLOOKUP($B2272,外資期貨未平倉口數!$A$4:$M$499,9,FALSE)</f>
        <v>#N/A</v>
      </c>
      <c r="P2272" s="27" t="e">
        <f>VLOOKUP($B2272,外資期貨未平倉口數!$A$4:$M$499,10,FALSE)</f>
        <v>#N/A</v>
      </c>
      <c r="Q2272" s="27" t="e">
        <f>VLOOKUP($B2272,外資期貨未平倉口數!$A$4:$M$499,11,FALSE)</f>
        <v>#N/A</v>
      </c>
      <c r="R2272" s="64" t="e">
        <f>VLOOKUP($B2272,選擇權未平倉餘額!$A$4:$I$500,6,FALSE)</f>
        <v>#N/A</v>
      </c>
      <c r="S2272" s="64" t="e">
        <f>VLOOKUP($B2272,選擇權未平倉餘額!$A$4:$I$500,7,FALSE)</f>
        <v>#N/A</v>
      </c>
      <c r="T2272" s="64" t="e">
        <f>VLOOKUP($B2272,選擇權未平倉餘額!$A$4:$I$500,8,FALSE)</f>
        <v>#N/A</v>
      </c>
      <c r="U2272" s="64" t="e">
        <f>VLOOKUP($B2272,選擇權未平倉餘額!$A$4:$I$500,9,FALSE)</f>
        <v>#N/A</v>
      </c>
      <c r="V2272" s="39" t="e">
        <f>VLOOKUP($B2272,臺指選擇權P_C_Ratios!$A$4:$C$500,3,FALSE)</f>
        <v>#N/A</v>
      </c>
      <c r="W2272" s="41" t="e">
        <f>VLOOKUP($B2272,散戶多空比!$A$6:$L$500,12,FALSE)</f>
        <v>#N/A</v>
      </c>
      <c r="X2272" s="40" t="e">
        <f>VLOOKUP($B2272,期貨大額交易人未沖銷部位!$A$4:$O$499,4,FALSE)</f>
        <v>#N/A</v>
      </c>
      <c r="Y2272" s="40" t="e">
        <f>VLOOKUP($B2272,期貨大額交易人未沖銷部位!$A$4:$O$499,7,FALSE)</f>
        <v>#N/A</v>
      </c>
      <c r="Z2272" s="40" t="e">
        <f>VLOOKUP($B2272,期貨大額交易人未沖銷部位!$A$4:$O$499,10,FALSE)</f>
        <v>#N/A</v>
      </c>
      <c r="AA2272" s="40" t="e">
        <f>VLOOKUP($B2272,期貨大額交易人未沖銷部位!$A$4:$O$499,13,FALSE)</f>
        <v>#N/A</v>
      </c>
      <c r="AB2272" s="40" t="e">
        <f>VLOOKUP($B2272,期貨大額交易人未沖銷部位!$A$4:$O$499,14,FALSE)</f>
        <v>#N/A</v>
      </c>
      <c r="AC2272" s="40" t="e">
        <f>VLOOKUP($B2272,期貨大額交易人未沖銷部位!$A$4:$O$499,15,FALSE)</f>
        <v>#N/A</v>
      </c>
      <c r="AD2272" s="33" t="e">
        <f>VLOOKUP($B2272,三大美股走勢!$A$4:$J$495,4,FALSE)</f>
        <v>#N/A</v>
      </c>
      <c r="AE2272" s="33" t="e">
        <f>VLOOKUP($B2272,三大美股走勢!$A$4:$J$495,7,FALSE)</f>
        <v>#N/A</v>
      </c>
      <c r="AF2272" s="33" t="e">
        <f>VLOOKUP($B2272,三大美股走勢!$A$4:$J$495,10,FALSE)</f>
        <v>#N/A</v>
      </c>
    </row>
    <row r="2273" spans="2:32">
      <c r="B2273" s="32">
        <v>45052</v>
      </c>
      <c r="C2273" s="33" t="e">
        <f>VLOOKUP($B2273,大盤與近月台指!$A$4:$I$499,2,FALSE)</f>
        <v>#N/A</v>
      </c>
      <c r="D2273" s="34" t="e">
        <f>VLOOKUP($B2273,大盤與近月台指!$A$4:$I$499,3,FALSE)</f>
        <v>#N/A</v>
      </c>
      <c r="E2273" s="35" t="e">
        <f>VLOOKUP($B2273,大盤與近月台指!$A$4:$I$499,4,FALSE)</f>
        <v>#N/A</v>
      </c>
      <c r="F2273" s="33" t="e">
        <f>VLOOKUP($B2273,大盤與近月台指!$A$4:$I$499,5,FALSE)</f>
        <v>#N/A</v>
      </c>
      <c r="G2273" s="49" t="e">
        <f>VLOOKUP($B2273,三大法人買賣超!$A$4:$I$500,3,FALSE)</f>
        <v>#N/A</v>
      </c>
      <c r="H2273" s="34" t="e">
        <f>VLOOKUP($B2273,三大法人買賣超!$A$4:$I$500,5,FALSE)</f>
        <v>#N/A</v>
      </c>
      <c r="I2273" s="27" t="e">
        <f>VLOOKUP($B2273,三大法人買賣超!$A$4:$I$500,7,FALSE)</f>
        <v>#N/A</v>
      </c>
      <c r="J2273" s="27" t="e">
        <f>VLOOKUP($B2273,三大法人買賣超!$A$4:$I$500,9,FALSE)</f>
        <v>#N/A</v>
      </c>
      <c r="K2273" s="37">
        <f>新台幣匯率美元指數!B2274</f>
        <v>0</v>
      </c>
      <c r="L2273" s="38">
        <f>新台幣匯率美元指數!C2274</f>
        <v>0</v>
      </c>
      <c r="M2273" s="39">
        <f>新台幣匯率美元指數!D2274</f>
        <v>0</v>
      </c>
      <c r="N2273" s="27" t="e">
        <f>VLOOKUP($B2273,外資期貨未平倉口數!$A$4:$M$499,4,FALSE)</f>
        <v>#N/A</v>
      </c>
      <c r="O2273" s="27" t="e">
        <f>VLOOKUP($B2273,外資期貨未平倉口數!$A$4:$M$499,9,FALSE)</f>
        <v>#N/A</v>
      </c>
      <c r="P2273" s="27" t="e">
        <f>VLOOKUP($B2273,外資期貨未平倉口數!$A$4:$M$499,10,FALSE)</f>
        <v>#N/A</v>
      </c>
      <c r="Q2273" s="27" t="e">
        <f>VLOOKUP($B2273,外資期貨未平倉口數!$A$4:$M$499,11,FALSE)</f>
        <v>#N/A</v>
      </c>
      <c r="R2273" s="64" t="e">
        <f>VLOOKUP($B2273,選擇權未平倉餘額!$A$4:$I$500,6,FALSE)</f>
        <v>#N/A</v>
      </c>
      <c r="S2273" s="64" t="e">
        <f>VLOOKUP($B2273,選擇權未平倉餘額!$A$4:$I$500,7,FALSE)</f>
        <v>#N/A</v>
      </c>
      <c r="T2273" s="64" t="e">
        <f>VLOOKUP($B2273,選擇權未平倉餘額!$A$4:$I$500,8,FALSE)</f>
        <v>#N/A</v>
      </c>
      <c r="U2273" s="64" t="e">
        <f>VLOOKUP($B2273,選擇權未平倉餘額!$A$4:$I$500,9,FALSE)</f>
        <v>#N/A</v>
      </c>
      <c r="V2273" s="39" t="e">
        <f>VLOOKUP($B2273,臺指選擇權P_C_Ratios!$A$4:$C$500,3,FALSE)</f>
        <v>#N/A</v>
      </c>
      <c r="W2273" s="41" t="e">
        <f>VLOOKUP($B2273,散戶多空比!$A$6:$L$500,12,FALSE)</f>
        <v>#N/A</v>
      </c>
      <c r="X2273" s="40" t="e">
        <f>VLOOKUP($B2273,期貨大額交易人未沖銷部位!$A$4:$O$499,4,FALSE)</f>
        <v>#N/A</v>
      </c>
      <c r="Y2273" s="40" t="e">
        <f>VLOOKUP($B2273,期貨大額交易人未沖銷部位!$A$4:$O$499,7,FALSE)</f>
        <v>#N/A</v>
      </c>
      <c r="Z2273" s="40" t="e">
        <f>VLOOKUP($B2273,期貨大額交易人未沖銷部位!$A$4:$O$499,10,FALSE)</f>
        <v>#N/A</v>
      </c>
      <c r="AA2273" s="40" t="e">
        <f>VLOOKUP($B2273,期貨大額交易人未沖銷部位!$A$4:$O$499,13,FALSE)</f>
        <v>#N/A</v>
      </c>
      <c r="AB2273" s="40" t="e">
        <f>VLOOKUP($B2273,期貨大額交易人未沖銷部位!$A$4:$O$499,14,FALSE)</f>
        <v>#N/A</v>
      </c>
      <c r="AC2273" s="40" t="e">
        <f>VLOOKUP($B2273,期貨大額交易人未沖銷部位!$A$4:$O$499,15,FALSE)</f>
        <v>#N/A</v>
      </c>
      <c r="AD2273" s="33" t="e">
        <f>VLOOKUP($B2273,三大美股走勢!$A$4:$J$495,4,FALSE)</f>
        <v>#N/A</v>
      </c>
      <c r="AE2273" s="33" t="e">
        <f>VLOOKUP($B2273,三大美股走勢!$A$4:$J$495,7,FALSE)</f>
        <v>#N/A</v>
      </c>
      <c r="AF2273" s="33" t="e">
        <f>VLOOKUP($B2273,三大美股走勢!$A$4:$J$495,10,FALSE)</f>
        <v>#N/A</v>
      </c>
    </row>
    <row r="2274" spans="2:32">
      <c r="B2274" s="32">
        <v>45053</v>
      </c>
      <c r="C2274" s="33" t="e">
        <f>VLOOKUP($B2274,大盤與近月台指!$A$4:$I$499,2,FALSE)</f>
        <v>#N/A</v>
      </c>
      <c r="D2274" s="34" t="e">
        <f>VLOOKUP($B2274,大盤與近月台指!$A$4:$I$499,3,FALSE)</f>
        <v>#N/A</v>
      </c>
      <c r="E2274" s="35" t="e">
        <f>VLOOKUP($B2274,大盤與近月台指!$A$4:$I$499,4,FALSE)</f>
        <v>#N/A</v>
      </c>
      <c r="F2274" s="33" t="e">
        <f>VLOOKUP($B2274,大盤與近月台指!$A$4:$I$499,5,FALSE)</f>
        <v>#N/A</v>
      </c>
      <c r="G2274" s="49" t="e">
        <f>VLOOKUP($B2274,三大法人買賣超!$A$4:$I$500,3,FALSE)</f>
        <v>#N/A</v>
      </c>
      <c r="H2274" s="34" t="e">
        <f>VLOOKUP($B2274,三大法人買賣超!$A$4:$I$500,5,FALSE)</f>
        <v>#N/A</v>
      </c>
      <c r="I2274" s="27" t="e">
        <f>VLOOKUP($B2274,三大法人買賣超!$A$4:$I$500,7,FALSE)</f>
        <v>#N/A</v>
      </c>
      <c r="J2274" s="27" t="e">
        <f>VLOOKUP($B2274,三大法人買賣超!$A$4:$I$500,9,FALSE)</f>
        <v>#N/A</v>
      </c>
      <c r="K2274" s="37">
        <f>新台幣匯率美元指數!B2275</f>
        <v>0</v>
      </c>
      <c r="L2274" s="38">
        <f>新台幣匯率美元指數!C2275</f>
        <v>0</v>
      </c>
      <c r="M2274" s="39">
        <f>新台幣匯率美元指數!D2275</f>
        <v>0</v>
      </c>
      <c r="N2274" s="27" t="e">
        <f>VLOOKUP($B2274,外資期貨未平倉口數!$A$4:$M$499,4,FALSE)</f>
        <v>#N/A</v>
      </c>
      <c r="O2274" s="27" t="e">
        <f>VLOOKUP($B2274,外資期貨未平倉口數!$A$4:$M$499,9,FALSE)</f>
        <v>#N/A</v>
      </c>
      <c r="P2274" s="27" t="e">
        <f>VLOOKUP($B2274,外資期貨未平倉口數!$A$4:$M$499,10,FALSE)</f>
        <v>#N/A</v>
      </c>
      <c r="Q2274" s="27" t="e">
        <f>VLOOKUP($B2274,外資期貨未平倉口數!$A$4:$M$499,11,FALSE)</f>
        <v>#N/A</v>
      </c>
      <c r="R2274" s="64" t="e">
        <f>VLOOKUP($B2274,選擇權未平倉餘額!$A$4:$I$500,6,FALSE)</f>
        <v>#N/A</v>
      </c>
      <c r="S2274" s="64" t="e">
        <f>VLOOKUP($B2274,選擇權未平倉餘額!$A$4:$I$500,7,FALSE)</f>
        <v>#N/A</v>
      </c>
      <c r="T2274" s="64" t="e">
        <f>VLOOKUP($B2274,選擇權未平倉餘額!$A$4:$I$500,8,FALSE)</f>
        <v>#N/A</v>
      </c>
      <c r="U2274" s="64" t="e">
        <f>VLOOKUP($B2274,選擇權未平倉餘額!$A$4:$I$500,9,FALSE)</f>
        <v>#N/A</v>
      </c>
      <c r="V2274" s="39" t="e">
        <f>VLOOKUP($B2274,臺指選擇權P_C_Ratios!$A$4:$C$500,3,FALSE)</f>
        <v>#N/A</v>
      </c>
      <c r="W2274" s="41" t="e">
        <f>VLOOKUP($B2274,散戶多空比!$A$6:$L$500,12,FALSE)</f>
        <v>#N/A</v>
      </c>
      <c r="X2274" s="40" t="e">
        <f>VLOOKUP($B2274,期貨大額交易人未沖銷部位!$A$4:$O$499,4,FALSE)</f>
        <v>#N/A</v>
      </c>
      <c r="Y2274" s="40" t="e">
        <f>VLOOKUP($B2274,期貨大額交易人未沖銷部位!$A$4:$O$499,7,FALSE)</f>
        <v>#N/A</v>
      </c>
      <c r="Z2274" s="40" t="e">
        <f>VLOOKUP($B2274,期貨大額交易人未沖銷部位!$A$4:$O$499,10,FALSE)</f>
        <v>#N/A</v>
      </c>
      <c r="AA2274" s="40" t="e">
        <f>VLOOKUP($B2274,期貨大額交易人未沖銷部位!$A$4:$O$499,13,FALSE)</f>
        <v>#N/A</v>
      </c>
      <c r="AB2274" s="40" t="e">
        <f>VLOOKUP($B2274,期貨大額交易人未沖銷部位!$A$4:$O$499,14,FALSE)</f>
        <v>#N/A</v>
      </c>
      <c r="AC2274" s="40" t="e">
        <f>VLOOKUP($B2274,期貨大額交易人未沖銷部位!$A$4:$O$499,15,FALSE)</f>
        <v>#N/A</v>
      </c>
      <c r="AD2274" s="33" t="e">
        <f>VLOOKUP($B2274,三大美股走勢!$A$4:$J$495,4,FALSE)</f>
        <v>#N/A</v>
      </c>
      <c r="AE2274" s="33" t="e">
        <f>VLOOKUP($B2274,三大美股走勢!$A$4:$J$495,7,FALSE)</f>
        <v>#N/A</v>
      </c>
      <c r="AF2274" s="33" t="e">
        <f>VLOOKUP($B2274,三大美股走勢!$A$4:$J$495,10,FALSE)</f>
        <v>#N/A</v>
      </c>
    </row>
    <row r="2275" spans="2:32">
      <c r="B2275" s="32">
        <v>45054</v>
      </c>
      <c r="C2275" s="33" t="e">
        <f>VLOOKUP($B2275,大盤與近月台指!$A$4:$I$499,2,FALSE)</f>
        <v>#N/A</v>
      </c>
      <c r="D2275" s="34" t="e">
        <f>VLOOKUP($B2275,大盤與近月台指!$A$4:$I$499,3,FALSE)</f>
        <v>#N/A</v>
      </c>
      <c r="E2275" s="35" t="e">
        <f>VLOOKUP($B2275,大盤與近月台指!$A$4:$I$499,4,FALSE)</f>
        <v>#N/A</v>
      </c>
      <c r="F2275" s="33" t="e">
        <f>VLOOKUP($B2275,大盤與近月台指!$A$4:$I$499,5,FALSE)</f>
        <v>#N/A</v>
      </c>
      <c r="G2275" s="49" t="e">
        <f>VLOOKUP($B2275,三大法人買賣超!$A$4:$I$500,3,FALSE)</f>
        <v>#N/A</v>
      </c>
      <c r="H2275" s="34" t="e">
        <f>VLOOKUP($B2275,三大法人買賣超!$A$4:$I$500,5,FALSE)</f>
        <v>#N/A</v>
      </c>
      <c r="I2275" s="27" t="e">
        <f>VLOOKUP($B2275,三大法人買賣超!$A$4:$I$500,7,FALSE)</f>
        <v>#N/A</v>
      </c>
      <c r="J2275" s="27" t="e">
        <f>VLOOKUP($B2275,三大法人買賣超!$A$4:$I$500,9,FALSE)</f>
        <v>#N/A</v>
      </c>
      <c r="K2275" s="37">
        <f>新台幣匯率美元指數!B2276</f>
        <v>0</v>
      </c>
      <c r="L2275" s="38">
        <f>新台幣匯率美元指數!C2276</f>
        <v>0</v>
      </c>
      <c r="M2275" s="39">
        <f>新台幣匯率美元指數!D2276</f>
        <v>0</v>
      </c>
      <c r="N2275" s="27" t="e">
        <f>VLOOKUP($B2275,外資期貨未平倉口數!$A$4:$M$499,4,FALSE)</f>
        <v>#N/A</v>
      </c>
      <c r="O2275" s="27" t="e">
        <f>VLOOKUP($B2275,外資期貨未平倉口數!$A$4:$M$499,9,FALSE)</f>
        <v>#N/A</v>
      </c>
      <c r="P2275" s="27" t="e">
        <f>VLOOKUP($B2275,外資期貨未平倉口數!$A$4:$M$499,10,FALSE)</f>
        <v>#N/A</v>
      </c>
      <c r="Q2275" s="27" t="e">
        <f>VLOOKUP($B2275,外資期貨未平倉口數!$A$4:$M$499,11,FALSE)</f>
        <v>#N/A</v>
      </c>
      <c r="R2275" s="64" t="e">
        <f>VLOOKUP($B2275,選擇權未平倉餘額!$A$4:$I$500,6,FALSE)</f>
        <v>#N/A</v>
      </c>
      <c r="S2275" s="64" t="e">
        <f>VLOOKUP($B2275,選擇權未平倉餘額!$A$4:$I$500,7,FALSE)</f>
        <v>#N/A</v>
      </c>
      <c r="T2275" s="64" t="e">
        <f>VLOOKUP($B2275,選擇權未平倉餘額!$A$4:$I$500,8,FALSE)</f>
        <v>#N/A</v>
      </c>
      <c r="U2275" s="64" t="e">
        <f>VLOOKUP($B2275,選擇權未平倉餘額!$A$4:$I$500,9,FALSE)</f>
        <v>#N/A</v>
      </c>
      <c r="V2275" s="39" t="e">
        <f>VLOOKUP($B2275,臺指選擇權P_C_Ratios!$A$4:$C$500,3,FALSE)</f>
        <v>#N/A</v>
      </c>
      <c r="W2275" s="41" t="e">
        <f>VLOOKUP($B2275,散戶多空比!$A$6:$L$500,12,FALSE)</f>
        <v>#N/A</v>
      </c>
      <c r="X2275" s="40" t="e">
        <f>VLOOKUP($B2275,期貨大額交易人未沖銷部位!$A$4:$O$499,4,FALSE)</f>
        <v>#N/A</v>
      </c>
      <c r="Y2275" s="40" t="e">
        <f>VLOOKUP($B2275,期貨大額交易人未沖銷部位!$A$4:$O$499,7,FALSE)</f>
        <v>#N/A</v>
      </c>
      <c r="Z2275" s="40" t="e">
        <f>VLOOKUP($B2275,期貨大額交易人未沖銷部位!$A$4:$O$499,10,FALSE)</f>
        <v>#N/A</v>
      </c>
      <c r="AA2275" s="40" t="e">
        <f>VLOOKUP($B2275,期貨大額交易人未沖銷部位!$A$4:$O$499,13,FALSE)</f>
        <v>#N/A</v>
      </c>
      <c r="AB2275" s="40" t="e">
        <f>VLOOKUP($B2275,期貨大額交易人未沖銷部位!$A$4:$O$499,14,FALSE)</f>
        <v>#N/A</v>
      </c>
      <c r="AC2275" s="40" t="e">
        <f>VLOOKUP($B2275,期貨大額交易人未沖銷部位!$A$4:$O$499,15,FALSE)</f>
        <v>#N/A</v>
      </c>
      <c r="AD2275" s="33" t="e">
        <f>VLOOKUP($B2275,三大美股走勢!$A$4:$J$495,4,FALSE)</f>
        <v>#N/A</v>
      </c>
      <c r="AE2275" s="33" t="e">
        <f>VLOOKUP($B2275,三大美股走勢!$A$4:$J$495,7,FALSE)</f>
        <v>#N/A</v>
      </c>
      <c r="AF2275" s="33" t="e">
        <f>VLOOKUP($B2275,三大美股走勢!$A$4:$J$495,10,FALSE)</f>
        <v>#N/A</v>
      </c>
    </row>
    <row r="2276" spans="2:32">
      <c r="B2276" s="32">
        <v>45055</v>
      </c>
      <c r="C2276" s="33" t="e">
        <f>VLOOKUP($B2276,大盤與近月台指!$A$4:$I$499,2,FALSE)</f>
        <v>#N/A</v>
      </c>
      <c r="D2276" s="34" t="e">
        <f>VLOOKUP($B2276,大盤與近月台指!$A$4:$I$499,3,FALSE)</f>
        <v>#N/A</v>
      </c>
      <c r="E2276" s="35" t="e">
        <f>VLOOKUP($B2276,大盤與近月台指!$A$4:$I$499,4,FALSE)</f>
        <v>#N/A</v>
      </c>
      <c r="F2276" s="33" t="e">
        <f>VLOOKUP($B2276,大盤與近月台指!$A$4:$I$499,5,FALSE)</f>
        <v>#N/A</v>
      </c>
      <c r="G2276" s="49" t="e">
        <f>VLOOKUP($B2276,三大法人買賣超!$A$4:$I$500,3,FALSE)</f>
        <v>#N/A</v>
      </c>
      <c r="H2276" s="34" t="e">
        <f>VLOOKUP($B2276,三大法人買賣超!$A$4:$I$500,5,FALSE)</f>
        <v>#N/A</v>
      </c>
      <c r="I2276" s="27" t="e">
        <f>VLOOKUP($B2276,三大法人買賣超!$A$4:$I$500,7,FALSE)</f>
        <v>#N/A</v>
      </c>
      <c r="J2276" s="27" t="e">
        <f>VLOOKUP($B2276,三大法人買賣超!$A$4:$I$500,9,FALSE)</f>
        <v>#N/A</v>
      </c>
      <c r="K2276" s="37">
        <f>新台幣匯率美元指數!B2277</f>
        <v>0</v>
      </c>
      <c r="L2276" s="38">
        <f>新台幣匯率美元指數!C2277</f>
        <v>0</v>
      </c>
      <c r="M2276" s="39">
        <f>新台幣匯率美元指數!D2277</f>
        <v>0</v>
      </c>
      <c r="N2276" s="27" t="e">
        <f>VLOOKUP($B2276,外資期貨未平倉口數!$A$4:$M$499,4,FALSE)</f>
        <v>#N/A</v>
      </c>
      <c r="O2276" s="27" t="e">
        <f>VLOOKUP($B2276,外資期貨未平倉口數!$A$4:$M$499,9,FALSE)</f>
        <v>#N/A</v>
      </c>
      <c r="P2276" s="27" t="e">
        <f>VLOOKUP($B2276,外資期貨未平倉口數!$A$4:$M$499,10,FALSE)</f>
        <v>#N/A</v>
      </c>
      <c r="Q2276" s="27" t="e">
        <f>VLOOKUP($B2276,外資期貨未平倉口數!$A$4:$M$499,11,FALSE)</f>
        <v>#N/A</v>
      </c>
      <c r="R2276" s="64" t="e">
        <f>VLOOKUP($B2276,選擇權未平倉餘額!$A$4:$I$500,6,FALSE)</f>
        <v>#N/A</v>
      </c>
      <c r="S2276" s="64" t="e">
        <f>VLOOKUP($B2276,選擇權未平倉餘額!$A$4:$I$500,7,FALSE)</f>
        <v>#N/A</v>
      </c>
      <c r="T2276" s="64" t="e">
        <f>VLOOKUP($B2276,選擇權未平倉餘額!$A$4:$I$500,8,FALSE)</f>
        <v>#N/A</v>
      </c>
      <c r="U2276" s="64" t="e">
        <f>VLOOKUP($B2276,選擇權未平倉餘額!$A$4:$I$500,9,FALSE)</f>
        <v>#N/A</v>
      </c>
      <c r="V2276" s="39" t="e">
        <f>VLOOKUP($B2276,臺指選擇權P_C_Ratios!$A$4:$C$500,3,FALSE)</f>
        <v>#N/A</v>
      </c>
      <c r="W2276" s="41" t="e">
        <f>VLOOKUP($B2276,散戶多空比!$A$6:$L$500,12,FALSE)</f>
        <v>#N/A</v>
      </c>
      <c r="X2276" s="40" t="e">
        <f>VLOOKUP($B2276,期貨大額交易人未沖銷部位!$A$4:$O$499,4,FALSE)</f>
        <v>#N/A</v>
      </c>
      <c r="Y2276" s="40" t="e">
        <f>VLOOKUP($B2276,期貨大額交易人未沖銷部位!$A$4:$O$499,7,FALSE)</f>
        <v>#N/A</v>
      </c>
      <c r="Z2276" s="40" t="e">
        <f>VLOOKUP($B2276,期貨大額交易人未沖銷部位!$A$4:$O$499,10,FALSE)</f>
        <v>#N/A</v>
      </c>
      <c r="AA2276" s="40" t="e">
        <f>VLOOKUP($B2276,期貨大額交易人未沖銷部位!$A$4:$O$499,13,FALSE)</f>
        <v>#N/A</v>
      </c>
      <c r="AB2276" s="40" t="e">
        <f>VLOOKUP($B2276,期貨大額交易人未沖銷部位!$A$4:$O$499,14,FALSE)</f>
        <v>#N/A</v>
      </c>
      <c r="AC2276" s="40" t="e">
        <f>VLOOKUP($B2276,期貨大額交易人未沖銷部位!$A$4:$O$499,15,FALSE)</f>
        <v>#N/A</v>
      </c>
      <c r="AD2276" s="33" t="e">
        <f>VLOOKUP($B2276,三大美股走勢!$A$4:$J$495,4,FALSE)</f>
        <v>#N/A</v>
      </c>
      <c r="AE2276" s="33" t="e">
        <f>VLOOKUP($B2276,三大美股走勢!$A$4:$J$495,7,FALSE)</f>
        <v>#N/A</v>
      </c>
      <c r="AF2276" s="33" t="e">
        <f>VLOOKUP($B2276,三大美股走勢!$A$4:$J$495,10,FALSE)</f>
        <v>#N/A</v>
      </c>
    </row>
    <row r="2277" spans="2:32">
      <c r="B2277" s="32">
        <v>45056</v>
      </c>
      <c r="C2277" s="33" t="e">
        <f>VLOOKUP($B2277,大盤與近月台指!$A$4:$I$499,2,FALSE)</f>
        <v>#N/A</v>
      </c>
      <c r="D2277" s="34" t="e">
        <f>VLOOKUP($B2277,大盤與近月台指!$A$4:$I$499,3,FALSE)</f>
        <v>#N/A</v>
      </c>
      <c r="E2277" s="35" t="e">
        <f>VLOOKUP($B2277,大盤與近月台指!$A$4:$I$499,4,FALSE)</f>
        <v>#N/A</v>
      </c>
      <c r="F2277" s="33" t="e">
        <f>VLOOKUP($B2277,大盤與近月台指!$A$4:$I$499,5,FALSE)</f>
        <v>#N/A</v>
      </c>
      <c r="G2277" s="49" t="e">
        <f>VLOOKUP($B2277,三大法人買賣超!$A$4:$I$500,3,FALSE)</f>
        <v>#N/A</v>
      </c>
      <c r="H2277" s="34" t="e">
        <f>VLOOKUP($B2277,三大法人買賣超!$A$4:$I$500,5,FALSE)</f>
        <v>#N/A</v>
      </c>
      <c r="I2277" s="27" t="e">
        <f>VLOOKUP($B2277,三大法人買賣超!$A$4:$I$500,7,FALSE)</f>
        <v>#N/A</v>
      </c>
      <c r="J2277" s="27" t="e">
        <f>VLOOKUP($B2277,三大法人買賣超!$A$4:$I$500,9,FALSE)</f>
        <v>#N/A</v>
      </c>
      <c r="K2277" s="37">
        <f>新台幣匯率美元指數!B2278</f>
        <v>0</v>
      </c>
      <c r="L2277" s="38">
        <f>新台幣匯率美元指數!C2278</f>
        <v>0</v>
      </c>
      <c r="M2277" s="39">
        <f>新台幣匯率美元指數!D2278</f>
        <v>0</v>
      </c>
      <c r="N2277" s="27" t="e">
        <f>VLOOKUP($B2277,外資期貨未平倉口數!$A$4:$M$499,4,FALSE)</f>
        <v>#N/A</v>
      </c>
      <c r="O2277" s="27" t="e">
        <f>VLOOKUP($B2277,外資期貨未平倉口數!$A$4:$M$499,9,FALSE)</f>
        <v>#N/A</v>
      </c>
      <c r="P2277" s="27" t="e">
        <f>VLOOKUP($B2277,外資期貨未平倉口數!$A$4:$M$499,10,FALSE)</f>
        <v>#N/A</v>
      </c>
      <c r="Q2277" s="27" t="e">
        <f>VLOOKUP($B2277,外資期貨未平倉口數!$A$4:$M$499,11,FALSE)</f>
        <v>#N/A</v>
      </c>
      <c r="R2277" s="64" t="e">
        <f>VLOOKUP($B2277,選擇權未平倉餘額!$A$4:$I$500,6,FALSE)</f>
        <v>#N/A</v>
      </c>
      <c r="S2277" s="64" t="e">
        <f>VLOOKUP($B2277,選擇權未平倉餘額!$A$4:$I$500,7,FALSE)</f>
        <v>#N/A</v>
      </c>
      <c r="T2277" s="64" t="e">
        <f>VLOOKUP($B2277,選擇權未平倉餘額!$A$4:$I$500,8,FALSE)</f>
        <v>#N/A</v>
      </c>
      <c r="U2277" s="64" t="e">
        <f>VLOOKUP($B2277,選擇權未平倉餘額!$A$4:$I$500,9,FALSE)</f>
        <v>#N/A</v>
      </c>
      <c r="V2277" s="39" t="e">
        <f>VLOOKUP($B2277,臺指選擇權P_C_Ratios!$A$4:$C$500,3,FALSE)</f>
        <v>#N/A</v>
      </c>
      <c r="W2277" s="41" t="e">
        <f>VLOOKUP($B2277,散戶多空比!$A$6:$L$500,12,FALSE)</f>
        <v>#N/A</v>
      </c>
      <c r="X2277" s="40" t="e">
        <f>VLOOKUP($B2277,期貨大額交易人未沖銷部位!$A$4:$O$499,4,FALSE)</f>
        <v>#N/A</v>
      </c>
      <c r="Y2277" s="40" t="e">
        <f>VLOOKUP($B2277,期貨大額交易人未沖銷部位!$A$4:$O$499,7,FALSE)</f>
        <v>#N/A</v>
      </c>
      <c r="Z2277" s="40" t="e">
        <f>VLOOKUP($B2277,期貨大額交易人未沖銷部位!$A$4:$O$499,10,FALSE)</f>
        <v>#N/A</v>
      </c>
      <c r="AA2277" s="40" t="e">
        <f>VLOOKUP($B2277,期貨大額交易人未沖銷部位!$A$4:$O$499,13,FALSE)</f>
        <v>#N/A</v>
      </c>
      <c r="AB2277" s="40" t="e">
        <f>VLOOKUP($B2277,期貨大額交易人未沖銷部位!$A$4:$O$499,14,FALSE)</f>
        <v>#N/A</v>
      </c>
      <c r="AC2277" s="40" t="e">
        <f>VLOOKUP($B2277,期貨大額交易人未沖銷部位!$A$4:$O$499,15,FALSE)</f>
        <v>#N/A</v>
      </c>
      <c r="AD2277" s="33" t="e">
        <f>VLOOKUP($B2277,三大美股走勢!$A$4:$J$495,4,FALSE)</f>
        <v>#N/A</v>
      </c>
      <c r="AE2277" s="33" t="e">
        <f>VLOOKUP($B2277,三大美股走勢!$A$4:$J$495,7,FALSE)</f>
        <v>#N/A</v>
      </c>
      <c r="AF2277" s="33" t="e">
        <f>VLOOKUP($B2277,三大美股走勢!$A$4:$J$495,10,FALSE)</f>
        <v>#N/A</v>
      </c>
    </row>
    <row r="2278" spans="2:32">
      <c r="B2278" s="32">
        <v>45057</v>
      </c>
      <c r="C2278" s="33" t="e">
        <f>VLOOKUP($B2278,大盤與近月台指!$A$4:$I$499,2,FALSE)</f>
        <v>#N/A</v>
      </c>
      <c r="D2278" s="34" t="e">
        <f>VLOOKUP($B2278,大盤與近月台指!$A$4:$I$499,3,FALSE)</f>
        <v>#N/A</v>
      </c>
      <c r="E2278" s="35" t="e">
        <f>VLOOKUP($B2278,大盤與近月台指!$A$4:$I$499,4,FALSE)</f>
        <v>#N/A</v>
      </c>
      <c r="F2278" s="33" t="e">
        <f>VLOOKUP($B2278,大盤與近月台指!$A$4:$I$499,5,FALSE)</f>
        <v>#N/A</v>
      </c>
      <c r="G2278" s="49" t="e">
        <f>VLOOKUP($B2278,三大法人買賣超!$A$4:$I$500,3,FALSE)</f>
        <v>#N/A</v>
      </c>
      <c r="H2278" s="34" t="e">
        <f>VLOOKUP($B2278,三大法人買賣超!$A$4:$I$500,5,FALSE)</f>
        <v>#N/A</v>
      </c>
      <c r="I2278" s="27" t="e">
        <f>VLOOKUP($B2278,三大法人買賣超!$A$4:$I$500,7,FALSE)</f>
        <v>#N/A</v>
      </c>
      <c r="J2278" s="27" t="e">
        <f>VLOOKUP($B2278,三大法人買賣超!$A$4:$I$500,9,FALSE)</f>
        <v>#N/A</v>
      </c>
      <c r="K2278" s="37">
        <f>新台幣匯率美元指數!B2279</f>
        <v>0</v>
      </c>
      <c r="L2278" s="38">
        <f>新台幣匯率美元指數!C2279</f>
        <v>0</v>
      </c>
      <c r="M2278" s="39">
        <f>新台幣匯率美元指數!D2279</f>
        <v>0</v>
      </c>
      <c r="N2278" s="27" t="e">
        <f>VLOOKUP($B2278,外資期貨未平倉口數!$A$4:$M$499,4,FALSE)</f>
        <v>#N/A</v>
      </c>
      <c r="O2278" s="27" t="e">
        <f>VLOOKUP($B2278,外資期貨未平倉口數!$A$4:$M$499,9,FALSE)</f>
        <v>#N/A</v>
      </c>
      <c r="P2278" s="27" t="e">
        <f>VLOOKUP($B2278,外資期貨未平倉口數!$A$4:$M$499,10,FALSE)</f>
        <v>#N/A</v>
      </c>
      <c r="Q2278" s="27" t="e">
        <f>VLOOKUP($B2278,外資期貨未平倉口數!$A$4:$M$499,11,FALSE)</f>
        <v>#N/A</v>
      </c>
      <c r="R2278" s="64" t="e">
        <f>VLOOKUP($B2278,選擇權未平倉餘額!$A$4:$I$500,6,FALSE)</f>
        <v>#N/A</v>
      </c>
      <c r="S2278" s="64" t="e">
        <f>VLOOKUP($B2278,選擇權未平倉餘額!$A$4:$I$500,7,FALSE)</f>
        <v>#N/A</v>
      </c>
      <c r="T2278" s="64" t="e">
        <f>VLOOKUP($B2278,選擇權未平倉餘額!$A$4:$I$500,8,FALSE)</f>
        <v>#N/A</v>
      </c>
      <c r="U2278" s="64" t="e">
        <f>VLOOKUP($B2278,選擇權未平倉餘額!$A$4:$I$500,9,FALSE)</f>
        <v>#N/A</v>
      </c>
      <c r="V2278" s="39" t="e">
        <f>VLOOKUP($B2278,臺指選擇權P_C_Ratios!$A$4:$C$500,3,FALSE)</f>
        <v>#N/A</v>
      </c>
      <c r="W2278" s="41" t="e">
        <f>VLOOKUP($B2278,散戶多空比!$A$6:$L$500,12,FALSE)</f>
        <v>#N/A</v>
      </c>
      <c r="X2278" s="40" t="e">
        <f>VLOOKUP($B2278,期貨大額交易人未沖銷部位!$A$4:$O$499,4,FALSE)</f>
        <v>#N/A</v>
      </c>
      <c r="Y2278" s="40" t="e">
        <f>VLOOKUP($B2278,期貨大額交易人未沖銷部位!$A$4:$O$499,7,FALSE)</f>
        <v>#N/A</v>
      </c>
      <c r="Z2278" s="40" t="e">
        <f>VLOOKUP($B2278,期貨大額交易人未沖銷部位!$A$4:$O$499,10,FALSE)</f>
        <v>#N/A</v>
      </c>
      <c r="AA2278" s="40" t="e">
        <f>VLOOKUP($B2278,期貨大額交易人未沖銷部位!$A$4:$O$499,13,FALSE)</f>
        <v>#N/A</v>
      </c>
      <c r="AB2278" s="40" t="e">
        <f>VLOOKUP($B2278,期貨大額交易人未沖銷部位!$A$4:$O$499,14,FALSE)</f>
        <v>#N/A</v>
      </c>
      <c r="AC2278" s="40" t="e">
        <f>VLOOKUP($B2278,期貨大額交易人未沖銷部位!$A$4:$O$499,15,FALSE)</f>
        <v>#N/A</v>
      </c>
      <c r="AD2278" s="33" t="e">
        <f>VLOOKUP($B2278,三大美股走勢!$A$4:$J$495,4,FALSE)</f>
        <v>#N/A</v>
      </c>
      <c r="AE2278" s="33" t="e">
        <f>VLOOKUP($B2278,三大美股走勢!$A$4:$J$495,7,FALSE)</f>
        <v>#N/A</v>
      </c>
      <c r="AF2278" s="33" t="e">
        <f>VLOOKUP($B2278,三大美股走勢!$A$4:$J$495,10,FALSE)</f>
        <v>#N/A</v>
      </c>
    </row>
    <row r="2279" spans="2:32">
      <c r="B2279" s="32">
        <v>45058</v>
      </c>
      <c r="C2279" s="33" t="e">
        <f>VLOOKUP($B2279,大盤與近月台指!$A$4:$I$499,2,FALSE)</f>
        <v>#N/A</v>
      </c>
      <c r="D2279" s="34" t="e">
        <f>VLOOKUP($B2279,大盤與近月台指!$A$4:$I$499,3,FALSE)</f>
        <v>#N/A</v>
      </c>
      <c r="E2279" s="35" t="e">
        <f>VLOOKUP($B2279,大盤與近月台指!$A$4:$I$499,4,FALSE)</f>
        <v>#N/A</v>
      </c>
      <c r="F2279" s="33" t="e">
        <f>VLOOKUP($B2279,大盤與近月台指!$A$4:$I$499,5,FALSE)</f>
        <v>#N/A</v>
      </c>
      <c r="G2279" s="49" t="e">
        <f>VLOOKUP($B2279,三大法人買賣超!$A$4:$I$500,3,FALSE)</f>
        <v>#N/A</v>
      </c>
      <c r="H2279" s="34" t="e">
        <f>VLOOKUP($B2279,三大法人買賣超!$A$4:$I$500,5,FALSE)</f>
        <v>#N/A</v>
      </c>
      <c r="I2279" s="27" t="e">
        <f>VLOOKUP($B2279,三大法人買賣超!$A$4:$I$500,7,FALSE)</f>
        <v>#N/A</v>
      </c>
      <c r="J2279" s="27" t="e">
        <f>VLOOKUP($B2279,三大法人買賣超!$A$4:$I$500,9,FALSE)</f>
        <v>#N/A</v>
      </c>
      <c r="K2279" s="37">
        <f>新台幣匯率美元指數!B2280</f>
        <v>0</v>
      </c>
      <c r="L2279" s="38">
        <f>新台幣匯率美元指數!C2280</f>
        <v>0</v>
      </c>
      <c r="M2279" s="39">
        <f>新台幣匯率美元指數!D2280</f>
        <v>0</v>
      </c>
      <c r="N2279" s="27" t="e">
        <f>VLOOKUP($B2279,外資期貨未平倉口數!$A$4:$M$499,4,FALSE)</f>
        <v>#N/A</v>
      </c>
      <c r="O2279" s="27" t="e">
        <f>VLOOKUP($B2279,外資期貨未平倉口數!$A$4:$M$499,9,FALSE)</f>
        <v>#N/A</v>
      </c>
      <c r="P2279" s="27" t="e">
        <f>VLOOKUP($B2279,外資期貨未平倉口數!$A$4:$M$499,10,FALSE)</f>
        <v>#N/A</v>
      </c>
      <c r="Q2279" s="27" t="e">
        <f>VLOOKUP($B2279,外資期貨未平倉口數!$A$4:$M$499,11,FALSE)</f>
        <v>#N/A</v>
      </c>
      <c r="R2279" s="64" t="e">
        <f>VLOOKUP($B2279,選擇權未平倉餘額!$A$4:$I$500,6,FALSE)</f>
        <v>#N/A</v>
      </c>
      <c r="S2279" s="64" t="e">
        <f>VLOOKUP($B2279,選擇權未平倉餘額!$A$4:$I$500,7,FALSE)</f>
        <v>#N/A</v>
      </c>
      <c r="T2279" s="64" t="e">
        <f>VLOOKUP($B2279,選擇權未平倉餘額!$A$4:$I$500,8,FALSE)</f>
        <v>#N/A</v>
      </c>
      <c r="U2279" s="64" t="e">
        <f>VLOOKUP($B2279,選擇權未平倉餘額!$A$4:$I$500,9,FALSE)</f>
        <v>#N/A</v>
      </c>
      <c r="V2279" s="39" t="e">
        <f>VLOOKUP($B2279,臺指選擇權P_C_Ratios!$A$4:$C$500,3,FALSE)</f>
        <v>#N/A</v>
      </c>
      <c r="W2279" s="41" t="e">
        <f>VLOOKUP($B2279,散戶多空比!$A$6:$L$500,12,FALSE)</f>
        <v>#N/A</v>
      </c>
      <c r="X2279" s="40" t="e">
        <f>VLOOKUP($B2279,期貨大額交易人未沖銷部位!$A$4:$O$499,4,FALSE)</f>
        <v>#N/A</v>
      </c>
      <c r="Y2279" s="40" t="e">
        <f>VLOOKUP($B2279,期貨大額交易人未沖銷部位!$A$4:$O$499,7,FALSE)</f>
        <v>#N/A</v>
      </c>
      <c r="Z2279" s="40" t="e">
        <f>VLOOKUP($B2279,期貨大額交易人未沖銷部位!$A$4:$O$499,10,FALSE)</f>
        <v>#N/A</v>
      </c>
      <c r="AA2279" s="40" t="e">
        <f>VLOOKUP($B2279,期貨大額交易人未沖銷部位!$A$4:$O$499,13,FALSE)</f>
        <v>#N/A</v>
      </c>
      <c r="AB2279" s="40" t="e">
        <f>VLOOKUP($B2279,期貨大額交易人未沖銷部位!$A$4:$O$499,14,FALSE)</f>
        <v>#N/A</v>
      </c>
      <c r="AC2279" s="40" t="e">
        <f>VLOOKUP($B2279,期貨大額交易人未沖銷部位!$A$4:$O$499,15,FALSE)</f>
        <v>#N/A</v>
      </c>
      <c r="AD2279" s="33" t="e">
        <f>VLOOKUP($B2279,三大美股走勢!$A$4:$J$495,4,FALSE)</f>
        <v>#N/A</v>
      </c>
      <c r="AE2279" s="33" t="e">
        <f>VLOOKUP($B2279,三大美股走勢!$A$4:$J$495,7,FALSE)</f>
        <v>#N/A</v>
      </c>
      <c r="AF2279" s="33" t="e">
        <f>VLOOKUP($B2279,三大美股走勢!$A$4:$J$495,10,FALSE)</f>
        <v>#N/A</v>
      </c>
    </row>
    <row r="2280" spans="2:32">
      <c r="B2280" s="32">
        <v>45059</v>
      </c>
      <c r="C2280" s="33" t="e">
        <f>VLOOKUP($B2280,大盤與近月台指!$A$4:$I$499,2,FALSE)</f>
        <v>#N/A</v>
      </c>
      <c r="D2280" s="34" t="e">
        <f>VLOOKUP($B2280,大盤與近月台指!$A$4:$I$499,3,FALSE)</f>
        <v>#N/A</v>
      </c>
      <c r="E2280" s="35" t="e">
        <f>VLOOKUP($B2280,大盤與近月台指!$A$4:$I$499,4,FALSE)</f>
        <v>#N/A</v>
      </c>
      <c r="F2280" s="33" t="e">
        <f>VLOOKUP($B2280,大盤與近月台指!$A$4:$I$499,5,FALSE)</f>
        <v>#N/A</v>
      </c>
      <c r="G2280" s="49" t="e">
        <f>VLOOKUP($B2280,三大法人買賣超!$A$4:$I$500,3,FALSE)</f>
        <v>#N/A</v>
      </c>
      <c r="H2280" s="34" t="e">
        <f>VLOOKUP($B2280,三大法人買賣超!$A$4:$I$500,5,FALSE)</f>
        <v>#N/A</v>
      </c>
      <c r="I2280" s="27" t="e">
        <f>VLOOKUP($B2280,三大法人買賣超!$A$4:$I$500,7,FALSE)</f>
        <v>#N/A</v>
      </c>
      <c r="J2280" s="27" t="e">
        <f>VLOOKUP($B2280,三大法人買賣超!$A$4:$I$500,9,FALSE)</f>
        <v>#N/A</v>
      </c>
      <c r="K2280" s="37">
        <f>新台幣匯率美元指數!B2281</f>
        <v>0</v>
      </c>
      <c r="L2280" s="38">
        <f>新台幣匯率美元指數!C2281</f>
        <v>0</v>
      </c>
      <c r="M2280" s="39">
        <f>新台幣匯率美元指數!D2281</f>
        <v>0</v>
      </c>
      <c r="N2280" s="27" t="e">
        <f>VLOOKUP($B2280,外資期貨未平倉口數!$A$4:$M$499,4,FALSE)</f>
        <v>#N/A</v>
      </c>
      <c r="O2280" s="27" t="e">
        <f>VLOOKUP($B2280,外資期貨未平倉口數!$A$4:$M$499,9,FALSE)</f>
        <v>#N/A</v>
      </c>
      <c r="P2280" s="27" t="e">
        <f>VLOOKUP($B2280,外資期貨未平倉口數!$A$4:$M$499,10,FALSE)</f>
        <v>#N/A</v>
      </c>
      <c r="Q2280" s="27" t="e">
        <f>VLOOKUP($B2280,外資期貨未平倉口數!$A$4:$M$499,11,FALSE)</f>
        <v>#N/A</v>
      </c>
      <c r="R2280" s="64" t="e">
        <f>VLOOKUP($B2280,選擇權未平倉餘額!$A$4:$I$500,6,FALSE)</f>
        <v>#N/A</v>
      </c>
      <c r="S2280" s="64" t="e">
        <f>VLOOKUP($B2280,選擇權未平倉餘額!$A$4:$I$500,7,FALSE)</f>
        <v>#N/A</v>
      </c>
      <c r="T2280" s="64" t="e">
        <f>VLOOKUP($B2280,選擇權未平倉餘額!$A$4:$I$500,8,FALSE)</f>
        <v>#N/A</v>
      </c>
      <c r="U2280" s="64" t="e">
        <f>VLOOKUP($B2280,選擇權未平倉餘額!$A$4:$I$500,9,FALSE)</f>
        <v>#N/A</v>
      </c>
      <c r="V2280" s="39" t="e">
        <f>VLOOKUP($B2280,臺指選擇權P_C_Ratios!$A$4:$C$500,3,FALSE)</f>
        <v>#N/A</v>
      </c>
      <c r="W2280" s="41" t="e">
        <f>VLOOKUP($B2280,散戶多空比!$A$6:$L$500,12,FALSE)</f>
        <v>#N/A</v>
      </c>
      <c r="X2280" s="40" t="e">
        <f>VLOOKUP($B2280,期貨大額交易人未沖銷部位!$A$4:$O$499,4,FALSE)</f>
        <v>#N/A</v>
      </c>
      <c r="Y2280" s="40" t="e">
        <f>VLOOKUP($B2280,期貨大額交易人未沖銷部位!$A$4:$O$499,7,FALSE)</f>
        <v>#N/A</v>
      </c>
      <c r="Z2280" s="40" t="e">
        <f>VLOOKUP($B2280,期貨大額交易人未沖銷部位!$A$4:$O$499,10,FALSE)</f>
        <v>#N/A</v>
      </c>
      <c r="AA2280" s="40" t="e">
        <f>VLOOKUP($B2280,期貨大額交易人未沖銷部位!$A$4:$O$499,13,FALSE)</f>
        <v>#N/A</v>
      </c>
      <c r="AB2280" s="40" t="e">
        <f>VLOOKUP($B2280,期貨大額交易人未沖銷部位!$A$4:$O$499,14,FALSE)</f>
        <v>#N/A</v>
      </c>
      <c r="AC2280" s="40" t="e">
        <f>VLOOKUP($B2280,期貨大額交易人未沖銷部位!$A$4:$O$499,15,FALSE)</f>
        <v>#N/A</v>
      </c>
      <c r="AD2280" s="33" t="e">
        <f>VLOOKUP($B2280,三大美股走勢!$A$4:$J$495,4,FALSE)</f>
        <v>#N/A</v>
      </c>
      <c r="AE2280" s="33" t="e">
        <f>VLOOKUP($B2280,三大美股走勢!$A$4:$J$495,7,FALSE)</f>
        <v>#N/A</v>
      </c>
      <c r="AF2280" s="33" t="e">
        <f>VLOOKUP($B2280,三大美股走勢!$A$4:$J$495,10,FALSE)</f>
        <v>#N/A</v>
      </c>
    </row>
    <row r="2281" spans="2:32">
      <c r="B2281" s="32">
        <v>45060</v>
      </c>
      <c r="C2281" s="33" t="e">
        <f>VLOOKUP($B2281,大盤與近月台指!$A$4:$I$499,2,FALSE)</f>
        <v>#N/A</v>
      </c>
      <c r="D2281" s="34" t="e">
        <f>VLOOKUP($B2281,大盤與近月台指!$A$4:$I$499,3,FALSE)</f>
        <v>#N/A</v>
      </c>
      <c r="E2281" s="35" t="e">
        <f>VLOOKUP($B2281,大盤與近月台指!$A$4:$I$499,4,FALSE)</f>
        <v>#N/A</v>
      </c>
      <c r="F2281" s="33" t="e">
        <f>VLOOKUP($B2281,大盤與近月台指!$A$4:$I$499,5,FALSE)</f>
        <v>#N/A</v>
      </c>
      <c r="G2281" s="49" t="e">
        <f>VLOOKUP($B2281,三大法人買賣超!$A$4:$I$500,3,FALSE)</f>
        <v>#N/A</v>
      </c>
      <c r="H2281" s="34" t="e">
        <f>VLOOKUP($B2281,三大法人買賣超!$A$4:$I$500,5,FALSE)</f>
        <v>#N/A</v>
      </c>
      <c r="I2281" s="27" t="e">
        <f>VLOOKUP($B2281,三大法人買賣超!$A$4:$I$500,7,FALSE)</f>
        <v>#N/A</v>
      </c>
      <c r="J2281" s="27" t="e">
        <f>VLOOKUP($B2281,三大法人買賣超!$A$4:$I$500,9,FALSE)</f>
        <v>#N/A</v>
      </c>
      <c r="K2281" s="37">
        <f>新台幣匯率美元指數!B2282</f>
        <v>0</v>
      </c>
      <c r="L2281" s="38">
        <f>新台幣匯率美元指數!C2282</f>
        <v>0</v>
      </c>
      <c r="M2281" s="39">
        <f>新台幣匯率美元指數!D2282</f>
        <v>0</v>
      </c>
      <c r="N2281" s="27" t="e">
        <f>VLOOKUP($B2281,外資期貨未平倉口數!$A$4:$M$499,4,FALSE)</f>
        <v>#N/A</v>
      </c>
      <c r="O2281" s="27" t="e">
        <f>VLOOKUP($B2281,外資期貨未平倉口數!$A$4:$M$499,9,FALSE)</f>
        <v>#N/A</v>
      </c>
      <c r="P2281" s="27" t="e">
        <f>VLOOKUP($B2281,外資期貨未平倉口數!$A$4:$M$499,10,FALSE)</f>
        <v>#N/A</v>
      </c>
      <c r="Q2281" s="27" t="e">
        <f>VLOOKUP($B2281,外資期貨未平倉口數!$A$4:$M$499,11,FALSE)</f>
        <v>#N/A</v>
      </c>
      <c r="R2281" s="64" t="e">
        <f>VLOOKUP($B2281,選擇權未平倉餘額!$A$4:$I$500,6,FALSE)</f>
        <v>#N/A</v>
      </c>
      <c r="S2281" s="64" t="e">
        <f>VLOOKUP($B2281,選擇權未平倉餘額!$A$4:$I$500,7,FALSE)</f>
        <v>#N/A</v>
      </c>
      <c r="T2281" s="64" t="e">
        <f>VLOOKUP($B2281,選擇權未平倉餘額!$A$4:$I$500,8,FALSE)</f>
        <v>#N/A</v>
      </c>
      <c r="U2281" s="64" t="e">
        <f>VLOOKUP($B2281,選擇權未平倉餘額!$A$4:$I$500,9,FALSE)</f>
        <v>#N/A</v>
      </c>
      <c r="V2281" s="39" t="e">
        <f>VLOOKUP($B2281,臺指選擇權P_C_Ratios!$A$4:$C$500,3,FALSE)</f>
        <v>#N/A</v>
      </c>
      <c r="W2281" s="41" t="e">
        <f>VLOOKUP($B2281,散戶多空比!$A$6:$L$500,12,FALSE)</f>
        <v>#N/A</v>
      </c>
      <c r="X2281" s="40" t="e">
        <f>VLOOKUP($B2281,期貨大額交易人未沖銷部位!$A$4:$O$499,4,FALSE)</f>
        <v>#N/A</v>
      </c>
      <c r="Y2281" s="40" t="e">
        <f>VLOOKUP($B2281,期貨大額交易人未沖銷部位!$A$4:$O$499,7,FALSE)</f>
        <v>#N/A</v>
      </c>
      <c r="Z2281" s="40" t="e">
        <f>VLOOKUP($B2281,期貨大額交易人未沖銷部位!$A$4:$O$499,10,FALSE)</f>
        <v>#N/A</v>
      </c>
      <c r="AA2281" s="40" t="e">
        <f>VLOOKUP($B2281,期貨大額交易人未沖銷部位!$A$4:$O$499,13,FALSE)</f>
        <v>#N/A</v>
      </c>
      <c r="AB2281" s="40" t="e">
        <f>VLOOKUP($B2281,期貨大額交易人未沖銷部位!$A$4:$O$499,14,FALSE)</f>
        <v>#N/A</v>
      </c>
      <c r="AC2281" s="40" t="e">
        <f>VLOOKUP($B2281,期貨大額交易人未沖銷部位!$A$4:$O$499,15,FALSE)</f>
        <v>#N/A</v>
      </c>
      <c r="AD2281" s="33" t="e">
        <f>VLOOKUP($B2281,三大美股走勢!$A$4:$J$495,4,FALSE)</f>
        <v>#N/A</v>
      </c>
      <c r="AE2281" s="33" t="e">
        <f>VLOOKUP($B2281,三大美股走勢!$A$4:$J$495,7,FALSE)</f>
        <v>#N/A</v>
      </c>
      <c r="AF2281" s="33" t="e">
        <f>VLOOKUP($B2281,三大美股走勢!$A$4:$J$495,10,FALSE)</f>
        <v>#N/A</v>
      </c>
    </row>
    <row r="2282" spans="2:32">
      <c r="B2282" s="32">
        <v>45061</v>
      </c>
      <c r="C2282" s="33" t="e">
        <f>VLOOKUP($B2282,大盤與近月台指!$A$4:$I$499,2,FALSE)</f>
        <v>#N/A</v>
      </c>
      <c r="D2282" s="34" t="e">
        <f>VLOOKUP($B2282,大盤與近月台指!$A$4:$I$499,3,FALSE)</f>
        <v>#N/A</v>
      </c>
      <c r="E2282" s="35" t="e">
        <f>VLOOKUP($B2282,大盤與近月台指!$A$4:$I$499,4,FALSE)</f>
        <v>#N/A</v>
      </c>
      <c r="F2282" s="33" t="e">
        <f>VLOOKUP($B2282,大盤與近月台指!$A$4:$I$499,5,FALSE)</f>
        <v>#N/A</v>
      </c>
      <c r="G2282" s="49" t="e">
        <f>VLOOKUP($B2282,三大法人買賣超!$A$4:$I$500,3,FALSE)</f>
        <v>#N/A</v>
      </c>
      <c r="H2282" s="34" t="e">
        <f>VLOOKUP($B2282,三大法人買賣超!$A$4:$I$500,5,FALSE)</f>
        <v>#N/A</v>
      </c>
      <c r="I2282" s="27" t="e">
        <f>VLOOKUP($B2282,三大法人買賣超!$A$4:$I$500,7,FALSE)</f>
        <v>#N/A</v>
      </c>
      <c r="J2282" s="27" t="e">
        <f>VLOOKUP($B2282,三大法人買賣超!$A$4:$I$500,9,FALSE)</f>
        <v>#N/A</v>
      </c>
      <c r="K2282" s="37">
        <f>新台幣匯率美元指數!B2283</f>
        <v>0</v>
      </c>
      <c r="L2282" s="38">
        <f>新台幣匯率美元指數!C2283</f>
        <v>0</v>
      </c>
      <c r="M2282" s="39">
        <f>新台幣匯率美元指數!D2283</f>
        <v>0</v>
      </c>
      <c r="N2282" s="27" t="e">
        <f>VLOOKUP($B2282,外資期貨未平倉口數!$A$4:$M$499,4,FALSE)</f>
        <v>#N/A</v>
      </c>
      <c r="O2282" s="27" t="e">
        <f>VLOOKUP($B2282,外資期貨未平倉口數!$A$4:$M$499,9,FALSE)</f>
        <v>#N/A</v>
      </c>
      <c r="P2282" s="27" t="e">
        <f>VLOOKUP($B2282,外資期貨未平倉口數!$A$4:$M$499,10,FALSE)</f>
        <v>#N/A</v>
      </c>
      <c r="Q2282" s="27" t="e">
        <f>VLOOKUP($B2282,外資期貨未平倉口數!$A$4:$M$499,11,FALSE)</f>
        <v>#N/A</v>
      </c>
      <c r="R2282" s="64" t="e">
        <f>VLOOKUP($B2282,選擇權未平倉餘額!$A$4:$I$500,6,FALSE)</f>
        <v>#N/A</v>
      </c>
      <c r="S2282" s="64" t="e">
        <f>VLOOKUP($B2282,選擇權未平倉餘額!$A$4:$I$500,7,FALSE)</f>
        <v>#N/A</v>
      </c>
      <c r="T2282" s="64" t="e">
        <f>VLOOKUP($B2282,選擇權未平倉餘額!$A$4:$I$500,8,FALSE)</f>
        <v>#N/A</v>
      </c>
      <c r="U2282" s="64" t="e">
        <f>VLOOKUP($B2282,選擇權未平倉餘額!$A$4:$I$500,9,FALSE)</f>
        <v>#N/A</v>
      </c>
      <c r="V2282" s="39" t="e">
        <f>VLOOKUP($B2282,臺指選擇權P_C_Ratios!$A$4:$C$500,3,FALSE)</f>
        <v>#N/A</v>
      </c>
      <c r="W2282" s="41" t="e">
        <f>VLOOKUP($B2282,散戶多空比!$A$6:$L$500,12,FALSE)</f>
        <v>#N/A</v>
      </c>
      <c r="X2282" s="40" t="e">
        <f>VLOOKUP($B2282,期貨大額交易人未沖銷部位!$A$4:$O$499,4,FALSE)</f>
        <v>#N/A</v>
      </c>
      <c r="Y2282" s="40" t="e">
        <f>VLOOKUP($B2282,期貨大額交易人未沖銷部位!$A$4:$O$499,7,FALSE)</f>
        <v>#N/A</v>
      </c>
      <c r="Z2282" s="40" t="e">
        <f>VLOOKUP($B2282,期貨大額交易人未沖銷部位!$A$4:$O$499,10,FALSE)</f>
        <v>#N/A</v>
      </c>
      <c r="AA2282" s="40" t="e">
        <f>VLOOKUP($B2282,期貨大額交易人未沖銷部位!$A$4:$O$499,13,FALSE)</f>
        <v>#N/A</v>
      </c>
      <c r="AB2282" s="40" t="e">
        <f>VLOOKUP($B2282,期貨大額交易人未沖銷部位!$A$4:$O$499,14,FALSE)</f>
        <v>#N/A</v>
      </c>
      <c r="AC2282" s="40" t="e">
        <f>VLOOKUP($B2282,期貨大額交易人未沖銷部位!$A$4:$O$499,15,FALSE)</f>
        <v>#N/A</v>
      </c>
      <c r="AD2282" s="33" t="e">
        <f>VLOOKUP($B2282,三大美股走勢!$A$4:$J$495,4,FALSE)</f>
        <v>#N/A</v>
      </c>
      <c r="AE2282" s="33" t="e">
        <f>VLOOKUP($B2282,三大美股走勢!$A$4:$J$495,7,FALSE)</f>
        <v>#N/A</v>
      </c>
      <c r="AF2282" s="33" t="e">
        <f>VLOOKUP($B2282,三大美股走勢!$A$4:$J$495,10,FALSE)</f>
        <v>#N/A</v>
      </c>
    </row>
    <row r="2283" spans="2:32">
      <c r="B2283" s="32">
        <v>45062</v>
      </c>
      <c r="C2283" s="33" t="e">
        <f>VLOOKUP($B2283,大盤與近月台指!$A$4:$I$499,2,FALSE)</f>
        <v>#N/A</v>
      </c>
      <c r="D2283" s="34" t="e">
        <f>VLOOKUP($B2283,大盤與近月台指!$A$4:$I$499,3,FALSE)</f>
        <v>#N/A</v>
      </c>
      <c r="E2283" s="35" t="e">
        <f>VLOOKUP($B2283,大盤與近月台指!$A$4:$I$499,4,FALSE)</f>
        <v>#N/A</v>
      </c>
      <c r="F2283" s="33" t="e">
        <f>VLOOKUP($B2283,大盤與近月台指!$A$4:$I$499,5,FALSE)</f>
        <v>#N/A</v>
      </c>
      <c r="G2283" s="49" t="e">
        <f>VLOOKUP($B2283,三大法人買賣超!$A$4:$I$500,3,FALSE)</f>
        <v>#N/A</v>
      </c>
      <c r="H2283" s="34" t="e">
        <f>VLOOKUP($B2283,三大法人買賣超!$A$4:$I$500,5,FALSE)</f>
        <v>#N/A</v>
      </c>
      <c r="I2283" s="27" t="e">
        <f>VLOOKUP($B2283,三大法人買賣超!$A$4:$I$500,7,FALSE)</f>
        <v>#N/A</v>
      </c>
      <c r="J2283" s="27" t="e">
        <f>VLOOKUP($B2283,三大法人買賣超!$A$4:$I$500,9,FALSE)</f>
        <v>#N/A</v>
      </c>
      <c r="K2283" s="37">
        <f>新台幣匯率美元指數!B2284</f>
        <v>0</v>
      </c>
      <c r="L2283" s="38">
        <f>新台幣匯率美元指數!C2284</f>
        <v>0</v>
      </c>
      <c r="M2283" s="39">
        <f>新台幣匯率美元指數!D2284</f>
        <v>0</v>
      </c>
      <c r="N2283" s="27" t="e">
        <f>VLOOKUP($B2283,外資期貨未平倉口數!$A$4:$M$499,4,FALSE)</f>
        <v>#N/A</v>
      </c>
      <c r="O2283" s="27" t="e">
        <f>VLOOKUP($B2283,外資期貨未平倉口數!$A$4:$M$499,9,FALSE)</f>
        <v>#N/A</v>
      </c>
      <c r="P2283" s="27" t="e">
        <f>VLOOKUP($B2283,外資期貨未平倉口數!$A$4:$M$499,10,FALSE)</f>
        <v>#N/A</v>
      </c>
      <c r="Q2283" s="27" t="e">
        <f>VLOOKUP($B2283,外資期貨未平倉口數!$A$4:$M$499,11,FALSE)</f>
        <v>#N/A</v>
      </c>
      <c r="R2283" s="64" t="e">
        <f>VLOOKUP($B2283,選擇權未平倉餘額!$A$4:$I$500,6,FALSE)</f>
        <v>#N/A</v>
      </c>
      <c r="S2283" s="64" t="e">
        <f>VLOOKUP($B2283,選擇權未平倉餘額!$A$4:$I$500,7,FALSE)</f>
        <v>#N/A</v>
      </c>
      <c r="T2283" s="64" t="e">
        <f>VLOOKUP($B2283,選擇權未平倉餘額!$A$4:$I$500,8,FALSE)</f>
        <v>#N/A</v>
      </c>
      <c r="U2283" s="64" t="e">
        <f>VLOOKUP($B2283,選擇權未平倉餘額!$A$4:$I$500,9,FALSE)</f>
        <v>#N/A</v>
      </c>
      <c r="V2283" s="39" t="e">
        <f>VLOOKUP($B2283,臺指選擇權P_C_Ratios!$A$4:$C$500,3,FALSE)</f>
        <v>#N/A</v>
      </c>
      <c r="W2283" s="41" t="e">
        <f>VLOOKUP($B2283,散戶多空比!$A$6:$L$500,12,FALSE)</f>
        <v>#N/A</v>
      </c>
      <c r="X2283" s="40" t="e">
        <f>VLOOKUP($B2283,期貨大額交易人未沖銷部位!$A$4:$O$499,4,FALSE)</f>
        <v>#N/A</v>
      </c>
      <c r="Y2283" s="40" t="e">
        <f>VLOOKUP($B2283,期貨大額交易人未沖銷部位!$A$4:$O$499,7,FALSE)</f>
        <v>#N/A</v>
      </c>
      <c r="Z2283" s="40" t="e">
        <f>VLOOKUP($B2283,期貨大額交易人未沖銷部位!$A$4:$O$499,10,FALSE)</f>
        <v>#N/A</v>
      </c>
      <c r="AA2283" s="40" t="e">
        <f>VLOOKUP($B2283,期貨大額交易人未沖銷部位!$A$4:$O$499,13,FALSE)</f>
        <v>#N/A</v>
      </c>
      <c r="AB2283" s="40" t="e">
        <f>VLOOKUP($B2283,期貨大額交易人未沖銷部位!$A$4:$O$499,14,FALSE)</f>
        <v>#N/A</v>
      </c>
      <c r="AC2283" s="40" t="e">
        <f>VLOOKUP($B2283,期貨大額交易人未沖銷部位!$A$4:$O$499,15,FALSE)</f>
        <v>#N/A</v>
      </c>
      <c r="AD2283" s="33" t="e">
        <f>VLOOKUP($B2283,三大美股走勢!$A$4:$J$495,4,FALSE)</f>
        <v>#N/A</v>
      </c>
      <c r="AE2283" s="33" t="e">
        <f>VLOOKUP($B2283,三大美股走勢!$A$4:$J$495,7,FALSE)</f>
        <v>#N/A</v>
      </c>
      <c r="AF2283" s="33" t="e">
        <f>VLOOKUP($B2283,三大美股走勢!$A$4:$J$495,10,FALSE)</f>
        <v>#N/A</v>
      </c>
    </row>
    <row r="2284" spans="2:32">
      <c r="B2284" s="32">
        <v>45063</v>
      </c>
      <c r="C2284" s="33" t="e">
        <f>VLOOKUP($B2284,大盤與近月台指!$A$4:$I$499,2,FALSE)</f>
        <v>#N/A</v>
      </c>
      <c r="D2284" s="34" t="e">
        <f>VLOOKUP($B2284,大盤與近月台指!$A$4:$I$499,3,FALSE)</f>
        <v>#N/A</v>
      </c>
      <c r="E2284" s="35" t="e">
        <f>VLOOKUP($B2284,大盤與近月台指!$A$4:$I$499,4,FALSE)</f>
        <v>#N/A</v>
      </c>
      <c r="F2284" s="33" t="e">
        <f>VLOOKUP($B2284,大盤與近月台指!$A$4:$I$499,5,FALSE)</f>
        <v>#N/A</v>
      </c>
      <c r="G2284" s="49" t="e">
        <f>VLOOKUP($B2284,三大法人買賣超!$A$4:$I$500,3,FALSE)</f>
        <v>#N/A</v>
      </c>
      <c r="H2284" s="34" t="e">
        <f>VLOOKUP($B2284,三大法人買賣超!$A$4:$I$500,5,FALSE)</f>
        <v>#N/A</v>
      </c>
      <c r="I2284" s="27" t="e">
        <f>VLOOKUP($B2284,三大法人買賣超!$A$4:$I$500,7,FALSE)</f>
        <v>#N/A</v>
      </c>
      <c r="J2284" s="27" t="e">
        <f>VLOOKUP($B2284,三大法人買賣超!$A$4:$I$500,9,FALSE)</f>
        <v>#N/A</v>
      </c>
      <c r="K2284" s="37">
        <f>新台幣匯率美元指數!B2285</f>
        <v>0</v>
      </c>
      <c r="L2284" s="38">
        <f>新台幣匯率美元指數!C2285</f>
        <v>0</v>
      </c>
      <c r="M2284" s="39">
        <f>新台幣匯率美元指數!D2285</f>
        <v>0</v>
      </c>
      <c r="N2284" s="27" t="e">
        <f>VLOOKUP($B2284,外資期貨未平倉口數!$A$4:$M$499,4,FALSE)</f>
        <v>#N/A</v>
      </c>
      <c r="O2284" s="27" t="e">
        <f>VLOOKUP($B2284,外資期貨未平倉口數!$A$4:$M$499,9,FALSE)</f>
        <v>#N/A</v>
      </c>
      <c r="P2284" s="27" t="e">
        <f>VLOOKUP($B2284,外資期貨未平倉口數!$A$4:$M$499,10,FALSE)</f>
        <v>#N/A</v>
      </c>
      <c r="Q2284" s="27" t="e">
        <f>VLOOKUP($B2284,外資期貨未平倉口數!$A$4:$M$499,11,FALSE)</f>
        <v>#N/A</v>
      </c>
      <c r="R2284" s="64" t="e">
        <f>VLOOKUP($B2284,選擇權未平倉餘額!$A$4:$I$500,6,FALSE)</f>
        <v>#N/A</v>
      </c>
      <c r="S2284" s="64" t="e">
        <f>VLOOKUP($B2284,選擇權未平倉餘額!$A$4:$I$500,7,FALSE)</f>
        <v>#N/A</v>
      </c>
      <c r="T2284" s="64" t="e">
        <f>VLOOKUP($B2284,選擇權未平倉餘額!$A$4:$I$500,8,FALSE)</f>
        <v>#N/A</v>
      </c>
      <c r="U2284" s="64" t="e">
        <f>VLOOKUP($B2284,選擇權未平倉餘額!$A$4:$I$500,9,FALSE)</f>
        <v>#N/A</v>
      </c>
      <c r="V2284" s="39" t="e">
        <f>VLOOKUP($B2284,臺指選擇權P_C_Ratios!$A$4:$C$500,3,FALSE)</f>
        <v>#N/A</v>
      </c>
      <c r="W2284" s="41" t="e">
        <f>VLOOKUP($B2284,散戶多空比!$A$6:$L$500,12,FALSE)</f>
        <v>#N/A</v>
      </c>
      <c r="X2284" s="40" t="e">
        <f>VLOOKUP($B2284,期貨大額交易人未沖銷部位!$A$4:$O$499,4,FALSE)</f>
        <v>#N/A</v>
      </c>
      <c r="Y2284" s="40" t="e">
        <f>VLOOKUP($B2284,期貨大額交易人未沖銷部位!$A$4:$O$499,7,FALSE)</f>
        <v>#N/A</v>
      </c>
      <c r="Z2284" s="40" t="e">
        <f>VLOOKUP($B2284,期貨大額交易人未沖銷部位!$A$4:$O$499,10,FALSE)</f>
        <v>#N/A</v>
      </c>
      <c r="AA2284" s="40" t="e">
        <f>VLOOKUP($B2284,期貨大額交易人未沖銷部位!$A$4:$O$499,13,FALSE)</f>
        <v>#N/A</v>
      </c>
      <c r="AB2284" s="40" t="e">
        <f>VLOOKUP($B2284,期貨大額交易人未沖銷部位!$A$4:$O$499,14,FALSE)</f>
        <v>#N/A</v>
      </c>
      <c r="AC2284" s="40" t="e">
        <f>VLOOKUP($B2284,期貨大額交易人未沖銷部位!$A$4:$O$499,15,FALSE)</f>
        <v>#N/A</v>
      </c>
      <c r="AD2284" s="33" t="e">
        <f>VLOOKUP($B2284,三大美股走勢!$A$4:$J$495,4,FALSE)</f>
        <v>#N/A</v>
      </c>
      <c r="AE2284" s="33" t="e">
        <f>VLOOKUP($B2284,三大美股走勢!$A$4:$J$495,7,FALSE)</f>
        <v>#N/A</v>
      </c>
      <c r="AF2284" s="33" t="e">
        <f>VLOOKUP($B2284,三大美股走勢!$A$4:$J$495,10,FALSE)</f>
        <v>#N/A</v>
      </c>
    </row>
    <row r="2285" spans="2:32">
      <c r="B2285" s="32">
        <v>45064</v>
      </c>
      <c r="C2285" s="33" t="e">
        <f>VLOOKUP($B2285,大盤與近月台指!$A$4:$I$499,2,FALSE)</f>
        <v>#N/A</v>
      </c>
      <c r="D2285" s="34" t="e">
        <f>VLOOKUP($B2285,大盤與近月台指!$A$4:$I$499,3,FALSE)</f>
        <v>#N/A</v>
      </c>
      <c r="E2285" s="35" t="e">
        <f>VLOOKUP($B2285,大盤與近月台指!$A$4:$I$499,4,FALSE)</f>
        <v>#N/A</v>
      </c>
      <c r="F2285" s="33" t="e">
        <f>VLOOKUP($B2285,大盤與近月台指!$A$4:$I$499,5,FALSE)</f>
        <v>#N/A</v>
      </c>
      <c r="G2285" s="49" t="e">
        <f>VLOOKUP($B2285,三大法人買賣超!$A$4:$I$500,3,FALSE)</f>
        <v>#N/A</v>
      </c>
      <c r="H2285" s="34" t="e">
        <f>VLOOKUP($B2285,三大法人買賣超!$A$4:$I$500,5,FALSE)</f>
        <v>#N/A</v>
      </c>
      <c r="I2285" s="27" t="e">
        <f>VLOOKUP($B2285,三大法人買賣超!$A$4:$I$500,7,FALSE)</f>
        <v>#N/A</v>
      </c>
      <c r="J2285" s="27" t="e">
        <f>VLOOKUP($B2285,三大法人買賣超!$A$4:$I$500,9,FALSE)</f>
        <v>#N/A</v>
      </c>
      <c r="K2285" s="37">
        <f>新台幣匯率美元指數!B2286</f>
        <v>0</v>
      </c>
      <c r="L2285" s="38">
        <f>新台幣匯率美元指數!C2286</f>
        <v>0</v>
      </c>
      <c r="M2285" s="39">
        <f>新台幣匯率美元指數!D2286</f>
        <v>0</v>
      </c>
      <c r="N2285" s="27" t="e">
        <f>VLOOKUP($B2285,外資期貨未平倉口數!$A$4:$M$499,4,FALSE)</f>
        <v>#N/A</v>
      </c>
      <c r="O2285" s="27" t="e">
        <f>VLOOKUP($B2285,外資期貨未平倉口數!$A$4:$M$499,9,FALSE)</f>
        <v>#N/A</v>
      </c>
      <c r="P2285" s="27" t="e">
        <f>VLOOKUP($B2285,外資期貨未平倉口數!$A$4:$M$499,10,FALSE)</f>
        <v>#N/A</v>
      </c>
      <c r="Q2285" s="27" t="e">
        <f>VLOOKUP($B2285,外資期貨未平倉口數!$A$4:$M$499,11,FALSE)</f>
        <v>#N/A</v>
      </c>
      <c r="R2285" s="64" t="e">
        <f>VLOOKUP($B2285,選擇權未平倉餘額!$A$4:$I$500,6,FALSE)</f>
        <v>#N/A</v>
      </c>
      <c r="S2285" s="64" t="e">
        <f>VLOOKUP($B2285,選擇權未平倉餘額!$A$4:$I$500,7,FALSE)</f>
        <v>#N/A</v>
      </c>
      <c r="T2285" s="64" t="e">
        <f>VLOOKUP($B2285,選擇權未平倉餘額!$A$4:$I$500,8,FALSE)</f>
        <v>#N/A</v>
      </c>
      <c r="U2285" s="64" t="e">
        <f>VLOOKUP($B2285,選擇權未平倉餘額!$A$4:$I$500,9,FALSE)</f>
        <v>#N/A</v>
      </c>
      <c r="V2285" s="39" t="e">
        <f>VLOOKUP($B2285,臺指選擇權P_C_Ratios!$A$4:$C$500,3,FALSE)</f>
        <v>#N/A</v>
      </c>
      <c r="W2285" s="41" t="e">
        <f>VLOOKUP($B2285,散戶多空比!$A$6:$L$500,12,FALSE)</f>
        <v>#N/A</v>
      </c>
      <c r="X2285" s="40" t="e">
        <f>VLOOKUP($B2285,期貨大額交易人未沖銷部位!$A$4:$O$499,4,FALSE)</f>
        <v>#N/A</v>
      </c>
      <c r="Y2285" s="40" t="e">
        <f>VLOOKUP($B2285,期貨大額交易人未沖銷部位!$A$4:$O$499,7,FALSE)</f>
        <v>#N/A</v>
      </c>
      <c r="Z2285" s="40" t="e">
        <f>VLOOKUP($B2285,期貨大額交易人未沖銷部位!$A$4:$O$499,10,FALSE)</f>
        <v>#N/A</v>
      </c>
      <c r="AA2285" s="40" t="e">
        <f>VLOOKUP($B2285,期貨大額交易人未沖銷部位!$A$4:$O$499,13,FALSE)</f>
        <v>#N/A</v>
      </c>
      <c r="AB2285" s="40" t="e">
        <f>VLOOKUP($B2285,期貨大額交易人未沖銷部位!$A$4:$O$499,14,FALSE)</f>
        <v>#N/A</v>
      </c>
      <c r="AC2285" s="40" t="e">
        <f>VLOOKUP($B2285,期貨大額交易人未沖銷部位!$A$4:$O$499,15,FALSE)</f>
        <v>#N/A</v>
      </c>
      <c r="AD2285" s="33" t="e">
        <f>VLOOKUP($B2285,三大美股走勢!$A$4:$J$495,4,FALSE)</f>
        <v>#N/A</v>
      </c>
      <c r="AE2285" s="33" t="e">
        <f>VLOOKUP($B2285,三大美股走勢!$A$4:$J$495,7,FALSE)</f>
        <v>#N/A</v>
      </c>
      <c r="AF2285" s="33" t="e">
        <f>VLOOKUP($B2285,三大美股走勢!$A$4:$J$495,10,FALSE)</f>
        <v>#N/A</v>
      </c>
    </row>
    <row r="2286" spans="2:32">
      <c r="B2286" s="32">
        <v>45065</v>
      </c>
      <c r="C2286" s="33" t="e">
        <f>VLOOKUP($B2286,大盤與近月台指!$A$4:$I$499,2,FALSE)</f>
        <v>#N/A</v>
      </c>
      <c r="D2286" s="34" t="e">
        <f>VLOOKUP($B2286,大盤與近月台指!$A$4:$I$499,3,FALSE)</f>
        <v>#N/A</v>
      </c>
      <c r="E2286" s="35" t="e">
        <f>VLOOKUP($B2286,大盤與近月台指!$A$4:$I$499,4,FALSE)</f>
        <v>#N/A</v>
      </c>
      <c r="F2286" s="33" t="e">
        <f>VLOOKUP($B2286,大盤與近月台指!$A$4:$I$499,5,FALSE)</f>
        <v>#N/A</v>
      </c>
      <c r="G2286" s="49" t="e">
        <f>VLOOKUP($B2286,三大法人買賣超!$A$4:$I$500,3,FALSE)</f>
        <v>#N/A</v>
      </c>
      <c r="H2286" s="34" t="e">
        <f>VLOOKUP($B2286,三大法人買賣超!$A$4:$I$500,5,FALSE)</f>
        <v>#N/A</v>
      </c>
      <c r="I2286" s="27" t="e">
        <f>VLOOKUP($B2286,三大法人買賣超!$A$4:$I$500,7,FALSE)</f>
        <v>#N/A</v>
      </c>
      <c r="J2286" s="27" t="e">
        <f>VLOOKUP($B2286,三大法人買賣超!$A$4:$I$500,9,FALSE)</f>
        <v>#N/A</v>
      </c>
      <c r="K2286" s="37">
        <f>新台幣匯率美元指數!B2287</f>
        <v>0</v>
      </c>
      <c r="L2286" s="38">
        <f>新台幣匯率美元指數!C2287</f>
        <v>0</v>
      </c>
      <c r="M2286" s="39">
        <f>新台幣匯率美元指數!D2287</f>
        <v>0</v>
      </c>
      <c r="N2286" s="27" t="e">
        <f>VLOOKUP($B2286,外資期貨未平倉口數!$A$4:$M$499,4,FALSE)</f>
        <v>#N/A</v>
      </c>
      <c r="O2286" s="27" t="e">
        <f>VLOOKUP($B2286,外資期貨未平倉口數!$A$4:$M$499,9,FALSE)</f>
        <v>#N/A</v>
      </c>
      <c r="P2286" s="27" t="e">
        <f>VLOOKUP($B2286,外資期貨未平倉口數!$A$4:$M$499,10,FALSE)</f>
        <v>#N/A</v>
      </c>
      <c r="Q2286" s="27" t="e">
        <f>VLOOKUP($B2286,外資期貨未平倉口數!$A$4:$M$499,11,FALSE)</f>
        <v>#N/A</v>
      </c>
      <c r="R2286" s="64" t="e">
        <f>VLOOKUP($B2286,選擇權未平倉餘額!$A$4:$I$500,6,FALSE)</f>
        <v>#N/A</v>
      </c>
      <c r="S2286" s="64" t="e">
        <f>VLOOKUP($B2286,選擇權未平倉餘額!$A$4:$I$500,7,FALSE)</f>
        <v>#N/A</v>
      </c>
      <c r="T2286" s="64" t="e">
        <f>VLOOKUP($B2286,選擇權未平倉餘額!$A$4:$I$500,8,FALSE)</f>
        <v>#N/A</v>
      </c>
      <c r="U2286" s="64" t="e">
        <f>VLOOKUP($B2286,選擇權未平倉餘額!$A$4:$I$500,9,FALSE)</f>
        <v>#N/A</v>
      </c>
      <c r="V2286" s="39" t="e">
        <f>VLOOKUP($B2286,臺指選擇權P_C_Ratios!$A$4:$C$500,3,FALSE)</f>
        <v>#N/A</v>
      </c>
      <c r="W2286" s="41" t="e">
        <f>VLOOKUP($B2286,散戶多空比!$A$6:$L$500,12,FALSE)</f>
        <v>#N/A</v>
      </c>
      <c r="X2286" s="40" t="e">
        <f>VLOOKUP($B2286,期貨大額交易人未沖銷部位!$A$4:$O$499,4,FALSE)</f>
        <v>#N/A</v>
      </c>
      <c r="Y2286" s="40" t="e">
        <f>VLOOKUP($B2286,期貨大額交易人未沖銷部位!$A$4:$O$499,7,FALSE)</f>
        <v>#N/A</v>
      </c>
      <c r="Z2286" s="40" t="e">
        <f>VLOOKUP($B2286,期貨大額交易人未沖銷部位!$A$4:$O$499,10,FALSE)</f>
        <v>#N/A</v>
      </c>
      <c r="AA2286" s="40" t="e">
        <f>VLOOKUP($B2286,期貨大額交易人未沖銷部位!$A$4:$O$499,13,FALSE)</f>
        <v>#N/A</v>
      </c>
      <c r="AB2286" s="40" t="e">
        <f>VLOOKUP($B2286,期貨大額交易人未沖銷部位!$A$4:$O$499,14,FALSE)</f>
        <v>#N/A</v>
      </c>
      <c r="AC2286" s="40" t="e">
        <f>VLOOKUP($B2286,期貨大額交易人未沖銷部位!$A$4:$O$499,15,FALSE)</f>
        <v>#N/A</v>
      </c>
      <c r="AD2286" s="33" t="e">
        <f>VLOOKUP($B2286,三大美股走勢!$A$4:$J$495,4,FALSE)</f>
        <v>#N/A</v>
      </c>
      <c r="AE2286" s="33" t="e">
        <f>VLOOKUP($B2286,三大美股走勢!$A$4:$J$495,7,FALSE)</f>
        <v>#N/A</v>
      </c>
      <c r="AF2286" s="33" t="e">
        <f>VLOOKUP($B2286,三大美股走勢!$A$4:$J$495,10,FALSE)</f>
        <v>#N/A</v>
      </c>
    </row>
    <row r="2287" spans="2:32">
      <c r="B2287" s="32">
        <v>45066</v>
      </c>
      <c r="C2287" s="33" t="e">
        <f>VLOOKUP($B2287,大盤與近月台指!$A$4:$I$499,2,FALSE)</f>
        <v>#N/A</v>
      </c>
      <c r="D2287" s="34" t="e">
        <f>VLOOKUP($B2287,大盤與近月台指!$A$4:$I$499,3,FALSE)</f>
        <v>#N/A</v>
      </c>
      <c r="E2287" s="35" t="e">
        <f>VLOOKUP($B2287,大盤與近月台指!$A$4:$I$499,4,FALSE)</f>
        <v>#N/A</v>
      </c>
      <c r="F2287" s="33" t="e">
        <f>VLOOKUP($B2287,大盤與近月台指!$A$4:$I$499,5,FALSE)</f>
        <v>#N/A</v>
      </c>
      <c r="G2287" s="49" t="e">
        <f>VLOOKUP($B2287,三大法人買賣超!$A$4:$I$500,3,FALSE)</f>
        <v>#N/A</v>
      </c>
      <c r="H2287" s="34" t="e">
        <f>VLOOKUP($B2287,三大法人買賣超!$A$4:$I$500,5,FALSE)</f>
        <v>#N/A</v>
      </c>
      <c r="I2287" s="27" t="e">
        <f>VLOOKUP($B2287,三大法人買賣超!$A$4:$I$500,7,FALSE)</f>
        <v>#N/A</v>
      </c>
      <c r="J2287" s="27" t="e">
        <f>VLOOKUP($B2287,三大法人買賣超!$A$4:$I$500,9,FALSE)</f>
        <v>#N/A</v>
      </c>
      <c r="K2287" s="37">
        <f>新台幣匯率美元指數!B2288</f>
        <v>0</v>
      </c>
      <c r="L2287" s="38">
        <f>新台幣匯率美元指數!C2288</f>
        <v>0</v>
      </c>
      <c r="M2287" s="39">
        <f>新台幣匯率美元指數!D2288</f>
        <v>0</v>
      </c>
      <c r="N2287" s="27" t="e">
        <f>VLOOKUP($B2287,外資期貨未平倉口數!$A$4:$M$499,4,FALSE)</f>
        <v>#N/A</v>
      </c>
      <c r="O2287" s="27" t="e">
        <f>VLOOKUP($B2287,外資期貨未平倉口數!$A$4:$M$499,9,FALSE)</f>
        <v>#N/A</v>
      </c>
      <c r="P2287" s="27" t="e">
        <f>VLOOKUP($B2287,外資期貨未平倉口數!$A$4:$M$499,10,FALSE)</f>
        <v>#N/A</v>
      </c>
      <c r="Q2287" s="27" t="e">
        <f>VLOOKUP($B2287,外資期貨未平倉口數!$A$4:$M$499,11,FALSE)</f>
        <v>#N/A</v>
      </c>
      <c r="R2287" s="64" t="e">
        <f>VLOOKUP($B2287,選擇權未平倉餘額!$A$4:$I$500,6,FALSE)</f>
        <v>#N/A</v>
      </c>
      <c r="S2287" s="64" t="e">
        <f>VLOOKUP($B2287,選擇權未平倉餘額!$A$4:$I$500,7,FALSE)</f>
        <v>#N/A</v>
      </c>
      <c r="T2287" s="64" t="e">
        <f>VLOOKUP($B2287,選擇權未平倉餘額!$A$4:$I$500,8,FALSE)</f>
        <v>#N/A</v>
      </c>
      <c r="U2287" s="64" t="e">
        <f>VLOOKUP($B2287,選擇權未平倉餘額!$A$4:$I$500,9,FALSE)</f>
        <v>#N/A</v>
      </c>
      <c r="V2287" s="39" t="e">
        <f>VLOOKUP($B2287,臺指選擇權P_C_Ratios!$A$4:$C$500,3,FALSE)</f>
        <v>#N/A</v>
      </c>
      <c r="W2287" s="41" t="e">
        <f>VLOOKUP($B2287,散戶多空比!$A$6:$L$500,12,FALSE)</f>
        <v>#N/A</v>
      </c>
      <c r="X2287" s="40" t="e">
        <f>VLOOKUP($B2287,期貨大額交易人未沖銷部位!$A$4:$O$499,4,FALSE)</f>
        <v>#N/A</v>
      </c>
      <c r="Y2287" s="40" t="e">
        <f>VLOOKUP($B2287,期貨大額交易人未沖銷部位!$A$4:$O$499,7,FALSE)</f>
        <v>#N/A</v>
      </c>
      <c r="Z2287" s="40" t="e">
        <f>VLOOKUP($B2287,期貨大額交易人未沖銷部位!$A$4:$O$499,10,FALSE)</f>
        <v>#N/A</v>
      </c>
      <c r="AA2287" s="40" t="e">
        <f>VLOOKUP($B2287,期貨大額交易人未沖銷部位!$A$4:$O$499,13,FALSE)</f>
        <v>#N/A</v>
      </c>
      <c r="AB2287" s="40" t="e">
        <f>VLOOKUP($B2287,期貨大額交易人未沖銷部位!$A$4:$O$499,14,FALSE)</f>
        <v>#N/A</v>
      </c>
      <c r="AC2287" s="40" t="e">
        <f>VLOOKUP($B2287,期貨大額交易人未沖銷部位!$A$4:$O$499,15,FALSE)</f>
        <v>#N/A</v>
      </c>
      <c r="AD2287" s="33" t="e">
        <f>VLOOKUP($B2287,三大美股走勢!$A$4:$J$495,4,FALSE)</f>
        <v>#N/A</v>
      </c>
      <c r="AE2287" s="33" t="e">
        <f>VLOOKUP($B2287,三大美股走勢!$A$4:$J$495,7,FALSE)</f>
        <v>#N/A</v>
      </c>
      <c r="AF2287" s="33" t="e">
        <f>VLOOKUP($B2287,三大美股走勢!$A$4:$J$495,10,FALSE)</f>
        <v>#N/A</v>
      </c>
    </row>
    <row r="2288" spans="2:32">
      <c r="B2288" s="32">
        <v>45067</v>
      </c>
      <c r="C2288" s="33" t="e">
        <f>VLOOKUP($B2288,大盤與近月台指!$A$4:$I$499,2,FALSE)</f>
        <v>#N/A</v>
      </c>
      <c r="D2288" s="34" t="e">
        <f>VLOOKUP($B2288,大盤與近月台指!$A$4:$I$499,3,FALSE)</f>
        <v>#N/A</v>
      </c>
      <c r="E2288" s="35" t="e">
        <f>VLOOKUP($B2288,大盤與近月台指!$A$4:$I$499,4,FALSE)</f>
        <v>#N/A</v>
      </c>
      <c r="F2288" s="33" t="e">
        <f>VLOOKUP($B2288,大盤與近月台指!$A$4:$I$499,5,FALSE)</f>
        <v>#N/A</v>
      </c>
      <c r="G2288" s="49" t="e">
        <f>VLOOKUP($B2288,三大法人買賣超!$A$4:$I$500,3,FALSE)</f>
        <v>#N/A</v>
      </c>
      <c r="H2288" s="34" t="e">
        <f>VLOOKUP($B2288,三大法人買賣超!$A$4:$I$500,5,FALSE)</f>
        <v>#N/A</v>
      </c>
      <c r="I2288" s="27" t="e">
        <f>VLOOKUP($B2288,三大法人買賣超!$A$4:$I$500,7,FALSE)</f>
        <v>#N/A</v>
      </c>
      <c r="J2288" s="27" t="e">
        <f>VLOOKUP($B2288,三大法人買賣超!$A$4:$I$500,9,FALSE)</f>
        <v>#N/A</v>
      </c>
      <c r="K2288" s="37">
        <f>新台幣匯率美元指數!B2289</f>
        <v>0</v>
      </c>
      <c r="L2288" s="38">
        <f>新台幣匯率美元指數!C2289</f>
        <v>0</v>
      </c>
      <c r="M2288" s="39">
        <f>新台幣匯率美元指數!D2289</f>
        <v>0</v>
      </c>
      <c r="N2288" s="27" t="e">
        <f>VLOOKUP($B2288,外資期貨未平倉口數!$A$4:$M$499,4,FALSE)</f>
        <v>#N/A</v>
      </c>
      <c r="O2288" s="27" t="e">
        <f>VLOOKUP($B2288,外資期貨未平倉口數!$A$4:$M$499,9,FALSE)</f>
        <v>#N/A</v>
      </c>
      <c r="P2288" s="27" t="e">
        <f>VLOOKUP($B2288,外資期貨未平倉口數!$A$4:$M$499,10,FALSE)</f>
        <v>#N/A</v>
      </c>
      <c r="Q2288" s="27" t="e">
        <f>VLOOKUP($B2288,外資期貨未平倉口數!$A$4:$M$499,11,FALSE)</f>
        <v>#N/A</v>
      </c>
      <c r="R2288" s="64" t="e">
        <f>VLOOKUP($B2288,選擇權未平倉餘額!$A$4:$I$500,6,FALSE)</f>
        <v>#N/A</v>
      </c>
      <c r="S2288" s="64" t="e">
        <f>VLOOKUP($B2288,選擇權未平倉餘額!$A$4:$I$500,7,FALSE)</f>
        <v>#N/A</v>
      </c>
      <c r="T2288" s="64" t="e">
        <f>VLOOKUP($B2288,選擇權未平倉餘額!$A$4:$I$500,8,FALSE)</f>
        <v>#N/A</v>
      </c>
      <c r="U2288" s="64" t="e">
        <f>VLOOKUP($B2288,選擇權未平倉餘額!$A$4:$I$500,9,FALSE)</f>
        <v>#N/A</v>
      </c>
      <c r="V2288" s="39" t="e">
        <f>VLOOKUP($B2288,臺指選擇權P_C_Ratios!$A$4:$C$500,3,FALSE)</f>
        <v>#N/A</v>
      </c>
      <c r="W2288" s="41" t="e">
        <f>VLOOKUP($B2288,散戶多空比!$A$6:$L$500,12,FALSE)</f>
        <v>#N/A</v>
      </c>
      <c r="X2288" s="40" t="e">
        <f>VLOOKUP($B2288,期貨大額交易人未沖銷部位!$A$4:$O$499,4,FALSE)</f>
        <v>#N/A</v>
      </c>
      <c r="Y2288" s="40" t="e">
        <f>VLOOKUP($B2288,期貨大額交易人未沖銷部位!$A$4:$O$499,7,FALSE)</f>
        <v>#N/A</v>
      </c>
      <c r="Z2288" s="40" t="e">
        <f>VLOOKUP($B2288,期貨大額交易人未沖銷部位!$A$4:$O$499,10,FALSE)</f>
        <v>#N/A</v>
      </c>
      <c r="AA2288" s="40" t="e">
        <f>VLOOKUP($B2288,期貨大額交易人未沖銷部位!$A$4:$O$499,13,FALSE)</f>
        <v>#N/A</v>
      </c>
      <c r="AB2288" s="40" t="e">
        <f>VLOOKUP($B2288,期貨大額交易人未沖銷部位!$A$4:$O$499,14,FALSE)</f>
        <v>#N/A</v>
      </c>
      <c r="AC2288" s="40" t="e">
        <f>VLOOKUP($B2288,期貨大額交易人未沖銷部位!$A$4:$O$499,15,FALSE)</f>
        <v>#N/A</v>
      </c>
      <c r="AD2288" s="33" t="e">
        <f>VLOOKUP($B2288,三大美股走勢!$A$4:$J$495,4,FALSE)</f>
        <v>#N/A</v>
      </c>
      <c r="AE2288" s="33" t="e">
        <f>VLOOKUP($B2288,三大美股走勢!$A$4:$J$495,7,FALSE)</f>
        <v>#N/A</v>
      </c>
      <c r="AF2288" s="33" t="e">
        <f>VLOOKUP($B2288,三大美股走勢!$A$4:$J$495,10,FALSE)</f>
        <v>#N/A</v>
      </c>
    </row>
    <row r="2289" spans="2:32">
      <c r="B2289" s="32">
        <v>45068</v>
      </c>
      <c r="C2289" s="33" t="e">
        <f>VLOOKUP($B2289,大盤與近月台指!$A$4:$I$499,2,FALSE)</f>
        <v>#N/A</v>
      </c>
      <c r="D2289" s="34" t="e">
        <f>VLOOKUP($B2289,大盤與近月台指!$A$4:$I$499,3,FALSE)</f>
        <v>#N/A</v>
      </c>
      <c r="E2289" s="35" t="e">
        <f>VLOOKUP($B2289,大盤與近月台指!$A$4:$I$499,4,FALSE)</f>
        <v>#N/A</v>
      </c>
      <c r="F2289" s="33" t="e">
        <f>VLOOKUP($B2289,大盤與近月台指!$A$4:$I$499,5,FALSE)</f>
        <v>#N/A</v>
      </c>
      <c r="G2289" s="49" t="e">
        <f>VLOOKUP($B2289,三大法人買賣超!$A$4:$I$500,3,FALSE)</f>
        <v>#N/A</v>
      </c>
      <c r="H2289" s="34" t="e">
        <f>VLOOKUP($B2289,三大法人買賣超!$A$4:$I$500,5,FALSE)</f>
        <v>#N/A</v>
      </c>
      <c r="I2289" s="27" t="e">
        <f>VLOOKUP($B2289,三大法人買賣超!$A$4:$I$500,7,FALSE)</f>
        <v>#N/A</v>
      </c>
      <c r="J2289" s="27" t="e">
        <f>VLOOKUP($B2289,三大法人買賣超!$A$4:$I$500,9,FALSE)</f>
        <v>#N/A</v>
      </c>
      <c r="K2289" s="37">
        <f>新台幣匯率美元指數!B2290</f>
        <v>0</v>
      </c>
      <c r="L2289" s="38">
        <f>新台幣匯率美元指數!C2290</f>
        <v>0</v>
      </c>
      <c r="M2289" s="39">
        <f>新台幣匯率美元指數!D2290</f>
        <v>0</v>
      </c>
      <c r="N2289" s="27" t="e">
        <f>VLOOKUP($B2289,外資期貨未平倉口數!$A$4:$M$499,4,FALSE)</f>
        <v>#N/A</v>
      </c>
      <c r="O2289" s="27" t="e">
        <f>VLOOKUP($B2289,外資期貨未平倉口數!$A$4:$M$499,9,FALSE)</f>
        <v>#N/A</v>
      </c>
      <c r="P2289" s="27" t="e">
        <f>VLOOKUP($B2289,外資期貨未平倉口數!$A$4:$M$499,10,FALSE)</f>
        <v>#N/A</v>
      </c>
      <c r="Q2289" s="27" t="e">
        <f>VLOOKUP($B2289,外資期貨未平倉口數!$A$4:$M$499,11,FALSE)</f>
        <v>#N/A</v>
      </c>
      <c r="R2289" s="64" t="e">
        <f>VLOOKUP($B2289,選擇權未平倉餘額!$A$4:$I$500,6,FALSE)</f>
        <v>#N/A</v>
      </c>
      <c r="S2289" s="64" t="e">
        <f>VLOOKUP($B2289,選擇權未平倉餘額!$A$4:$I$500,7,FALSE)</f>
        <v>#N/A</v>
      </c>
      <c r="T2289" s="64" t="e">
        <f>VLOOKUP($B2289,選擇權未平倉餘額!$A$4:$I$500,8,FALSE)</f>
        <v>#N/A</v>
      </c>
      <c r="U2289" s="64" t="e">
        <f>VLOOKUP($B2289,選擇權未平倉餘額!$A$4:$I$500,9,FALSE)</f>
        <v>#N/A</v>
      </c>
      <c r="V2289" s="39" t="e">
        <f>VLOOKUP($B2289,臺指選擇權P_C_Ratios!$A$4:$C$500,3,FALSE)</f>
        <v>#N/A</v>
      </c>
      <c r="W2289" s="41" t="e">
        <f>VLOOKUP($B2289,散戶多空比!$A$6:$L$500,12,FALSE)</f>
        <v>#N/A</v>
      </c>
      <c r="X2289" s="40" t="e">
        <f>VLOOKUP($B2289,期貨大額交易人未沖銷部位!$A$4:$O$499,4,FALSE)</f>
        <v>#N/A</v>
      </c>
      <c r="Y2289" s="40" t="e">
        <f>VLOOKUP($B2289,期貨大額交易人未沖銷部位!$A$4:$O$499,7,FALSE)</f>
        <v>#N/A</v>
      </c>
      <c r="Z2289" s="40" t="e">
        <f>VLOOKUP($B2289,期貨大額交易人未沖銷部位!$A$4:$O$499,10,FALSE)</f>
        <v>#N/A</v>
      </c>
      <c r="AA2289" s="40" t="e">
        <f>VLOOKUP($B2289,期貨大額交易人未沖銷部位!$A$4:$O$499,13,FALSE)</f>
        <v>#N/A</v>
      </c>
      <c r="AB2289" s="40" t="e">
        <f>VLOOKUP($B2289,期貨大額交易人未沖銷部位!$A$4:$O$499,14,FALSE)</f>
        <v>#N/A</v>
      </c>
      <c r="AC2289" s="40" t="e">
        <f>VLOOKUP($B2289,期貨大額交易人未沖銷部位!$A$4:$O$499,15,FALSE)</f>
        <v>#N/A</v>
      </c>
      <c r="AD2289" s="33" t="e">
        <f>VLOOKUP($B2289,三大美股走勢!$A$4:$J$495,4,FALSE)</f>
        <v>#N/A</v>
      </c>
      <c r="AE2289" s="33" t="e">
        <f>VLOOKUP($B2289,三大美股走勢!$A$4:$J$495,7,FALSE)</f>
        <v>#N/A</v>
      </c>
      <c r="AF2289" s="33" t="e">
        <f>VLOOKUP($B2289,三大美股走勢!$A$4:$J$495,10,FALSE)</f>
        <v>#N/A</v>
      </c>
    </row>
    <row r="2290" spans="2:32">
      <c r="B2290" s="32">
        <v>45069</v>
      </c>
      <c r="C2290" s="33" t="e">
        <f>VLOOKUP($B2290,大盤與近月台指!$A$4:$I$499,2,FALSE)</f>
        <v>#N/A</v>
      </c>
      <c r="D2290" s="34" t="e">
        <f>VLOOKUP($B2290,大盤與近月台指!$A$4:$I$499,3,FALSE)</f>
        <v>#N/A</v>
      </c>
      <c r="E2290" s="35" t="e">
        <f>VLOOKUP($B2290,大盤與近月台指!$A$4:$I$499,4,FALSE)</f>
        <v>#N/A</v>
      </c>
      <c r="F2290" s="33" t="e">
        <f>VLOOKUP($B2290,大盤與近月台指!$A$4:$I$499,5,FALSE)</f>
        <v>#N/A</v>
      </c>
      <c r="G2290" s="49" t="e">
        <f>VLOOKUP($B2290,三大法人買賣超!$A$4:$I$500,3,FALSE)</f>
        <v>#N/A</v>
      </c>
      <c r="H2290" s="34" t="e">
        <f>VLOOKUP($B2290,三大法人買賣超!$A$4:$I$500,5,FALSE)</f>
        <v>#N/A</v>
      </c>
      <c r="I2290" s="27" t="e">
        <f>VLOOKUP($B2290,三大法人買賣超!$A$4:$I$500,7,FALSE)</f>
        <v>#N/A</v>
      </c>
      <c r="J2290" s="27" t="e">
        <f>VLOOKUP($B2290,三大法人買賣超!$A$4:$I$500,9,FALSE)</f>
        <v>#N/A</v>
      </c>
      <c r="K2290" s="37">
        <f>新台幣匯率美元指數!B2291</f>
        <v>0</v>
      </c>
      <c r="L2290" s="38">
        <f>新台幣匯率美元指數!C2291</f>
        <v>0</v>
      </c>
      <c r="M2290" s="39">
        <f>新台幣匯率美元指數!D2291</f>
        <v>0</v>
      </c>
      <c r="N2290" s="27" t="e">
        <f>VLOOKUP($B2290,外資期貨未平倉口數!$A$4:$M$499,4,FALSE)</f>
        <v>#N/A</v>
      </c>
      <c r="O2290" s="27" t="e">
        <f>VLOOKUP($B2290,外資期貨未平倉口數!$A$4:$M$499,9,FALSE)</f>
        <v>#N/A</v>
      </c>
      <c r="P2290" s="27" t="e">
        <f>VLOOKUP($B2290,外資期貨未平倉口數!$A$4:$M$499,10,FALSE)</f>
        <v>#N/A</v>
      </c>
      <c r="Q2290" s="27" t="e">
        <f>VLOOKUP($B2290,外資期貨未平倉口數!$A$4:$M$499,11,FALSE)</f>
        <v>#N/A</v>
      </c>
      <c r="R2290" s="64" t="e">
        <f>VLOOKUP($B2290,選擇權未平倉餘額!$A$4:$I$500,6,FALSE)</f>
        <v>#N/A</v>
      </c>
      <c r="S2290" s="64" t="e">
        <f>VLOOKUP($B2290,選擇權未平倉餘額!$A$4:$I$500,7,FALSE)</f>
        <v>#N/A</v>
      </c>
      <c r="T2290" s="64" t="e">
        <f>VLOOKUP($B2290,選擇權未平倉餘額!$A$4:$I$500,8,FALSE)</f>
        <v>#N/A</v>
      </c>
      <c r="U2290" s="64" t="e">
        <f>VLOOKUP($B2290,選擇權未平倉餘額!$A$4:$I$500,9,FALSE)</f>
        <v>#N/A</v>
      </c>
      <c r="V2290" s="39" t="e">
        <f>VLOOKUP($B2290,臺指選擇權P_C_Ratios!$A$4:$C$500,3,FALSE)</f>
        <v>#N/A</v>
      </c>
      <c r="W2290" s="41" t="e">
        <f>VLOOKUP($B2290,散戶多空比!$A$6:$L$500,12,FALSE)</f>
        <v>#N/A</v>
      </c>
      <c r="X2290" s="40" t="e">
        <f>VLOOKUP($B2290,期貨大額交易人未沖銷部位!$A$4:$O$499,4,FALSE)</f>
        <v>#N/A</v>
      </c>
      <c r="Y2290" s="40" t="e">
        <f>VLOOKUP($B2290,期貨大額交易人未沖銷部位!$A$4:$O$499,7,FALSE)</f>
        <v>#N/A</v>
      </c>
      <c r="Z2290" s="40" t="e">
        <f>VLOOKUP($B2290,期貨大額交易人未沖銷部位!$A$4:$O$499,10,FALSE)</f>
        <v>#N/A</v>
      </c>
      <c r="AA2290" s="40" t="e">
        <f>VLOOKUP($B2290,期貨大額交易人未沖銷部位!$A$4:$O$499,13,FALSE)</f>
        <v>#N/A</v>
      </c>
      <c r="AB2290" s="40" t="e">
        <f>VLOOKUP($B2290,期貨大額交易人未沖銷部位!$A$4:$O$499,14,FALSE)</f>
        <v>#N/A</v>
      </c>
      <c r="AC2290" s="40" t="e">
        <f>VLOOKUP($B2290,期貨大額交易人未沖銷部位!$A$4:$O$499,15,FALSE)</f>
        <v>#N/A</v>
      </c>
      <c r="AD2290" s="33" t="e">
        <f>VLOOKUP($B2290,三大美股走勢!$A$4:$J$495,4,FALSE)</f>
        <v>#N/A</v>
      </c>
      <c r="AE2290" s="33" t="e">
        <f>VLOOKUP($B2290,三大美股走勢!$A$4:$J$495,7,FALSE)</f>
        <v>#N/A</v>
      </c>
      <c r="AF2290" s="33" t="e">
        <f>VLOOKUP($B2290,三大美股走勢!$A$4:$J$495,10,FALSE)</f>
        <v>#N/A</v>
      </c>
    </row>
    <row r="2291" spans="2:32">
      <c r="B2291" s="32">
        <v>45070</v>
      </c>
      <c r="C2291" s="33" t="e">
        <f>VLOOKUP($B2291,大盤與近月台指!$A$4:$I$499,2,FALSE)</f>
        <v>#N/A</v>
      </c>
      <c r="D2291" s="34" t="e">
        <f>VLOOKUP($B2291,大盤與近月台指!$A$4:$I$499,3,FALSE)</f>
        <v>#N/A</v>
      </c>
      <c r="E2291" s="35" t="e">
        <f>VLOOKUP($B2291,大盤與近月台指!$A$4:$I$499,4,FALSE)</f>
        <v>#N/A</v>
      </c>
      <c r="F2291" s="33" t="e">
        <f>VLOOKUP($B2291,大盤與近月台指!$A$4:$I$499,5,FALSE)</f>
        <v>#N/A</v>
      </c>
      <c r="G2291" s="49" t="e">
        <f>VLOOKUP($B2291,三大法人買賣超!$A$4:$I$500,3,FALSE)</f>
        <v>#N/A</v>
      </c>
      <c r="H2291" s="34" t="e">
        <f>VLOOKUP($B2291,三大法人買賣超!$A$4:$I$500,5,FALSE)</f>
        <v>#N/A</v>
      </c>
      <c r="I2291" s="27" t="e">
        <f>VLOOKUP($B2291,三大法人買賣超!$A$4:$I$500,7,FALSE)</f>
        <v>#N/A</v>
      </c>
      <c r="J2291" s="27" t="e">
        <f>VLOOKUP($B2291,三大法人買賣超!$A$4:$I$500,9,FALSE)</f>
        <v>#N/A</v>
      </c>
      <c r="K2291" s="37">
        <f>新台幣匯率美元指數!B2292</f>
        <v>0</v>
      </c>
      <c r="L2291" s="38">
        <f>新台幣匯率美元指數!C2292</f>
        <v>0</v>
      </c>
      <c r="M2291" s="39">
        <f>新台幣匯率美元指數!D2292</f>
        <v>0</v>
      </c>
      <c r="N2291" s="27" t="e">
        <f>VLOOKUP($B2291,外資期貨未平倉口數!$A$4:$M$499,4,FALSE)</f>
        <v>#N/A</v>
      </c>
      <c r="O2291" s="27" t="e">
        <f>VLOOKUP($B2291,外資期貨未平倉口數!$A$4:$M$499,9,FALSE)</f>
        <v>#N/A</v>
      </c>
      <c r="P2291" s="27" t="e">
        <f>VLOOKUP($B2291,外資期貨未平倉口數!$A$4:$M$499,10,FALSE)</f>
        <v>#N/A</v>
      </c>
      <c r="Q2291" s="27" t="e">
        <f>VLOOKUP($B2291,外資期貨未平倉口數!$A$4:$M$499,11,FALSE)</f>
        <v>#N/A</v>
      </c>
      <c r="R2291" s="64" t="e">
        <f>VLOOKUP($B2291,選擇權未平倉餘額!$A$4:$I$500,6,FALSE)</f>
        <v>#N/A</v>
      </c>
      <c r="S2291" s="64" t="e">
        <f>VLOOKUP($B2291,選擇權未平倉餘額!$A$4:$I$500,7,FALSE)</f>
        <v>#N/A</v>
      </c>
      <c r="T2291" s="64" t="e">
        <f>VLOOKUP($B2291,選擇權未平倉餘額!$A$4:$I$500,8,FALSE)</f>
        <v>#N/A</v>
      </c>
      <c r="U2291" s="64" t="e">
        <f>VLOOKUP($B2291,選擇權未平倉餘額!$A$4:$I$500,9,FALSE)</f>
        <v>#N/A</v>
      </c>
      <c r="V2291" s="39" t="e">
        <f>VLOOKUP($B2291,臺指選擇權P_C_Ratios!$A$4:$C$500,3,FALSE)</f>
        <v>#N/A</v>
      </c>
      <c r="W2291" s="41" t="e">
        <f>VLOOKUP($B2291,散戶多空比!$A$6:$L$500,12,FALSE)</f>
        <v>#N/A</v>
      </c>
      <c r="X2291" s="40" t="e">
        <f>VLOOKUP($B2291,期貨大額交易人未沖銷部位!$A$4:$O$499,4,FALSE)</f>
        <v>#N/A</v>
      </c>
      <c r="Y2291" s="40" t="e">
        <f>VLOOKUP($B2291,期貨大額交易人未沖銷部位!$A$4:$O$499,7,FALSE)</f>
        <v>#N/A</v>
      </c>
      <c r="Z2291" s="40" t="e">
        <f>VLOOKUP($B2291,期貨大額交易人未沖銷部位!$A$4:$O$499,10,FALSE)</f>
        <v>#N/A</v>
      </c>
      <c r="AA2291" s="40" t="e">
        <f>VLOOKUP($B2291,期貨大額交易人未沖銷部位!$A$4:$O$499,13,FALSE)</f>
        <v>#N/A</v>
      </c>
      <c r="AB2291" s="40" t="e">
        <f>VLOOKUP($B2291,期貨大額交易人未沖銷部位!$A$4:$O$499,14,FALSE)</f>
        <v>#N/A</v>
      </c>
      <c r="AC2291" s="40" t="e">
        <f>VLOOKUP($B2291,期貨大額交易人未沖銷部位!$A$4:$O$499,15,FALSE)</f>
        <v>#N/A</v>
      </c>
      <c r="AD2291" s="33" t="e">
        <f>VLOOKUP($B2291,三大美股走勢!$A$4:$J$495,4,FALSE)</f>
        <v>#N/A</v>
      </c>
      <c r="AE2291" s="33" t="e">
        <f>VLOOKUP($B2291,三大美股走勢!$A$4:$J$495,7,FALSE)</f>
        <v>#N/A</v>
      </c>
      <c r="AF2291" s="33" t="e">
        <f>VLOOKUP($B2291,三大美股走勢!$A$4:$J$495,10,FALSE)</f>
        <v>#N/A</v>
      </c>
    </row>
    <row r="2292" spans="2:32">
      <c r="B2292" s="32">
        <v>45071</v>
      </c>
      <c r="C2292" s="33" t="e">
        <f>VLOOKUP($B2292,大盤與近月台指!$A$4:$I$499,2,FALSE)</f>
        <v>#N/A</v>
      </c>
      <c r="D2292" s="34" t="e">
        <f>VLOOKUP($B2292,大盤與近月台指!$A$4:$I$499,3,FALSE)</f>
        <v>#N/A</v>
      </c>
      <c r="E2292" s="35" t="e">
        <f>VLOOKUP($B2292,大盤與近月台指!$A$4:$I$499,4,FALSE)</f>
        <v>#N/A</v>
      </c>
      <c r="F2292" s="33" t="e">
        <f>VLOOKUP($B2292,大盤與近月台指!$A$4:$I$499,5,FALSE)</f>
        <v>#N/A</v>
      </c>
      <c r="G2292" s="49" t="e">
        <f>VLOOKUP($B2292,三大法人買賣超!$A$4:$I$500,3,FALSE)</f>
        <v>#N/A</v>
      </c>
      <c r="H2292" s="34" t="e">
        <f>VLOOKUP($B2292,三大法人買賣超!$A$4:$I$500,5,FALSE)</f>
        <v>#N/A</v>
      </c>
      <c r="I2292" s="27" t="e">
        <f>VLOOKUP($B2292,三大法人買賣超!$A$4:$I$500,7,FALSE)</f>
        <v>#N/A</v>
      </c>
      <c r="J2292" s="27" t="e">
        <f>VLOOKUP($B2292,三大法人買賣超!$A$4:$I$500,9,FALSE)</f>
        <v>#N/A</v>
      </c>
      <c r="K2292" s="37">
        <f>新台幣匯率美元指數!B2293</f>
        <v>0</v>
      </c>
      <c r="L2292" s="38">
        <f>新台幣匯率美元指數!C2293</f>
        <v>0</v>
      </c>
      <c r="M2292" s="39">
        <f>新台幣匯率美元指數!D2293</f>
        <v>0</v>
      </c>
      <c r="N2292" s="27" t="e">
        <f>VLOOKUP($B2292,外資期貨未平倉口數!$A$4:$M$499,4,FALSE)</f>
        <v>#N/A</v>
      </c>
      <c r="O2292" s="27" t="e">
        <f>VLOOKUP($B2292,外資期貨未平倉口數!$A$4:$M$499,9,FALSE)</f>
        <v>#N/A</v>
      </c>
      <c r="P2292" s="27" t="e">
        <f>VLOOKUP($B2292,外資期貨未平倉口數!$A$4:$M$499,10,FALSE)</f>
        <v>#N/A</v>
      </c>
      <c r="Q2292" s="27" t="e">
        <f>VLOOKUP($B2292,外資期貨未平倉口數!$A$4:$M$499,11,FALSE)</f>
        <v>#N/A</v>
      </c>
      <c r="R2292" s="64" t="e">
        <f>VLOOKUP($B2292,選擇權未平倉餘額!$A$4:$I$500,6,FALSE)</f>
        <v>#N/A</v>
      </c>
      <c r="S2292" s="64" t="e">
        <f>VLOOKUP($B2292,選擇權未平倉餘額!$A$4:$I$500,7,FALSE)</f>
        <v>#N/A</v>
      </c>
      <c r="T2292" s="64" t="e">
        <f>VLOOKUP($B2292,選擇權未平倉餘額!$A$4:$I$500,8,FALSE)</f>
        <v>#N/A</v>
      </c>
      <c r="U2292" s="64" t="e">
        <f>VLOOKUP($B2292,選擇權未平倉餘額!$A$4:$I$500,9,FALSE)</f>
        <v>#N/A</v>
      </c>
      <c r="V2292" s="39" t="e">
        <f>VLOOKUP($B2292,臺指選擇權P_C_Ratios!$A$4:$C$500,3,FALSE)</f>
        <v>#N/A</v>
      </c>
      <c r="W2292" s="41" t="e">
        <f>VLOOKUP($B2292,散戶多空比!$A$6:$L$500,12,FALSE)</f>
        <v>#N/A</v>
      </c>
      <c r="X2292" s="40" t="e">
        <f>VLOOKUP($B2292,期貨大額交易人未沖銷部位!$A$4:$O$499,4,FALSE)</f>
        <v>#N/A</v>
      </c>
      <c r="Y2292" s="40" t="e">
        <f>VLOOKUP($B2292,期貨大額交易人未沖銷部位!$A$4:$O$499,7,FALSE)</f>
        <v>#N/A</v>
      </c>
      <c r="Z2292" s="40" t="e">
        <f>VLOOKUP($B2292,期貨大額交易人未沖銷部位!$A$4:$O$499,10,FALSE)</f>
        <v>#N/A</v>
      </c>
      <c r="AA2292" s="40" t="e">
        <f>VLOOKUP($B2292,期貨大額交易人未沖銷部位!$A$4:$O$499,13,FALSE)</f>
        <v>#N/A</v>
      </c>
      <c r="AB2292" s="40" t="e">
        <f>VLOOKUP($B2292,期貨大額交易人未沖銷部位!$A$4:$O$499,14,FALSE)</f>
        <v>#N/A</v>
      </c>
      <c r="AC2292" s="40" t="e">
        <f>VLOOKUP($B2292,期貨大額交易人未沖銷部位!$A$4:$O$499,15,FALSE)</f>
        <v>#N/A</v>
      </c>
      <c r="AD2292" s="33" t="e">
        <f>VLOOKUP($B2292,三大美股走勢!$A$4:$J$495,4,FALSE)</f>
        <v>#N/A</v>
      </c>
      <c r="AE2292" s="33" t="e">
        <f>VLOOKUP($B2292,三大美股走勢!$A$4:$J$495,7,FALSE)</f>
        <v>#N/A</v>
      </c>
      <c r="AF2292" s="33" t="e">
        <f>VLOOKUP($B2292,三大美股走勢!$A$4:$J$495,10,FALSE)</f>
        <v>#N/A</v>
      </c>
    </row>
    <row r="2293" spans="2:32">
      <c r="B2293" s="32">
        <v>45072</v>
      </c>
      <c r="C2293" s="33" t="e">
        <f>VLOOKUP($B2293,大盤與近月台指!$A$4:$I$499,2,FALSE)</f>
        <v>#N/A</v>
      </c>
      <c r="D2293" s="34" t="e">
        <f>VLOOKUP($B2293,大盤與近月台指!$A$4:$I$499,3,FALSE)</f>
        <v>#N/A</v>
      </c>
      <c r="E2293" s="35" t="e">
        <f>VLOOKUP($B2293,大盤與近月台指!$A$4:$I$499,4,FALSE)</f>
        <v>#N/A</v>
      </c>
      <c r="F2293" s="33" t="e">
        <f>VLOOKUP($B2293,大盤與近月台指!$A$4:$I$499,5,FALSE)</f>
        <v>#N/A</v>
      </c>
      <c r="G2293" s="49" t="e">
        <f>VLOOKUP($B2293,三大法人買賣超!$A$4:$I$500,3,FALSE)</f>
        <v>#N/A</v>
      </c>
      <c r="H2293" s="34" t="e">
        <f>VLOOKUP($B2293,三大法人買賣超!$A$4:$I$500,5,FALSE)</f>
        <v>#N/A</v>
      </c>
      <c r="I2293" s="27" t="e">
        <f>VLOOKUP($B2293,三大法人買賣超!$A$4:$I$500,7,FALSE)</f>
        <v>#N/A</v>
      </c>
      <c r="J2293" s="27" t="e">
        <f>VLOOKUP($B2293,三大法人買賣超!$A$4:$I$500,9,FALSE)</f>
        <v>#N/A</v>
      </c>
      <c r="K2293" s="37">
        <f>新台幣匯率美元指數!B2294</f>
        <v>0</v>
      </c>
      <c r="L2293" s="38">
        <f>新台幣匯率美元指數!C2294</f>
        <v>0</v>
      </c>
      <c r="M2293" s="39">
        <f>新台幣匯率美元指數!D2294</f>
        <v>0</v>
      </c>
      <c r="N2293" s="27" t="e">
        <f>VLOOKUP($B2293,外資期貨未平倉口數!$A$4:$M$499,4,FALSE)</f>
        <v>#N/A</v>
      </c>
      <c r="O2293" s="27" t="e">
        <f>VLOOKUP($B2293,外資期貨未平倉口數!$A$4:$M$499,9,FALSE)</f>
        <v>#N/A</v>
      </c>
      <c r="P2293" s="27" t="e">
        <f>VLOOKUP($B2293,外資期貨未平倉口數!$A$4:$M$499,10,FALSE)</f>
        <v>#N/A</v>
      </c>
      <c r="Q2293" s="27" t="e">
        <f>VLOOKUP($B2293,外資期貨未平倉口數!$A$4:$M$499,11,FALSE)</f>
        <v>#N/A</v>
      </c>
      <c r="R2293" s="64" t="e">
        <f>VLOOKUP($B2293,選擇權未平倉餘額!$A$4:$I$500,6,FALSE)</f>
        <v>#N/A</v>
      </c>
      <c r="S2293" s="64" t="e">
        <f>VLOOKUP($B2293,選擇權未平倉餘額!$A$4:$I$500,7,FALSE)</f>
        <v>#N/A</v>
      </c>
      <c r="T2293" s="64" t="e">
        <f>VLOOKUP($B2293,選擇權未平倉餘額!$A$4:$I$500,8,FALSE)</f>
        <v>#N/A</v>
      </c>
      <c r="U2293" s="64" t="e">
        <f>VLOOKUP($B2293,選擇權未平倉餘額!$A$4:$I$500,9,FALSE)</f>
        <v>#N/A</v>
      </c>
      <c r="V2293" s="39" t="e">
        <f>VLOOKUP($B2293,臺指選擇權P_C_Ratios!$A$4:$C$500,3,FALSE)</f>
        <v>#N/A</v>
      </c>
      <c r="W2293" s="41" t="e">
        <f>VLOOKUP($B2293,散戶多空比!$A$6:$L$500,12,FALSE)</f>
        <v>#N/A</v>
      </c>
      <c r="X2293" s="40" t="e">
        <f>VLOOKUP($B2293,期貨大額交易人未沖銷部位!$A$4:$O$499,4,FALSE)</f>
        <v>#N/A</v>
      </c>
      <c r="Y2293" s="40" t="e">
        <f>VLOOKUP($B2293,期貨大額交易人未沖銷部位!$A$4:$O$499,7,FALSE)</f>
        <v>#N/A</v>
      </c>
      <c r="Z2293" s="40" t="e">
        <f>VLOOKUP($B2293,期貨大額交易人未沖銷部位!$A$4:$O$499,10,FALSE)</f>
        <v>#N/A</v>
      </c>
      <c r="AA2293" s="40" t="e">
        <f>VLOOKUP($B2293,期貨大額交易人未沖銷部位!$A$4:$O$499,13,FALSE)</f>
        <v>#N/A</v>
      </c>
      <c r="AB2293" s="40" t="e">
        <f>VLOOKUP($B2293,期貨大額交易人未沖銷部位!$A$4:$O$499,14,FALSE)</f>
        <v>#N/A</v>
      </c>
      <c r="AC2293" s="40" t="e">
        <f>VLOOKUP($B2293,期貨大額交易人未沖銷部位!$A$4:$O$499,15,FALSE)</f>
        <v>#N/A</v>
      </c>
      <c r="AD2293" s="33" t="e">
        <f>VLOOKUP($B2293,三大美股走勢!$A$4:$J$495,4,FALSE)</f>
        <v>#N/A</v>
      </c>
      <c r="AE2293" s="33" t="e">
        <f>VLOOKUP($B2293,三大美股走勢!$A$4:$J$495,7,FALSE)</f>
        <v>#N/A</v>
      </c>
      <c r="AF2293" s="33" t="e">
        <f>VLOOKUP($B2293,三大美股走勢!$A$4:$J$495,10,FALSE)</f>
        <v>#N/A</v>
      </c>
    </row>
    <row r="2294" spans="2:32">
      <c r="B2294" s="32">
        <v>45073</v>
      </c>
      <c r="C2294" s="33" t="e">
        <f>VLOOKUP($B2294,大盤與近月台指!$A$4:$I$499,2,FALSE)</f>
        <v>#N/A</v>
      </c>
      <c r="D2294" s="34" t="e">
        <f>VLOOKUP($B2294,大盤與近月台指!$A$4:$I$499,3,FALSE)</f>
        <v>#N/A</v>
      </c>
      <c r="E2294" s="35" t="e">
        <f>VLOOKUP($B2294,大盤與近月台指!$A$4:$I$499,4,FALSE)</f>
        <v>#N/A</v>
      </c>
      <c r="F2294" s="33" t="e">
        <f>VLOOKUP($B2294,大盤與近月台指!$A$4:$I$499,5,FALSE)</f>
        <v>#N/A</v>
      </c>
      <c r="G2294" s="49" t="e">
        <f>VLOOKUP($B2294,三大法人買賣超!$A$4:$I$500,3,FALSE)</f>
        <v>#N/A</v>
      </c>
      <c r="H2294" s="34" t="e">
        <f>VLOOKUP($B2294,三大法人買賣超!$A$4:$I$500,5,FALSE)</f>
        <v>#N/A</v>
      </c>
      <c r="I2294" s="27" t="e">
        <f>VLOOKUP($B2294,三大法人買賣超!$A$4:$I$500,7,FALSE)</f>
        <v>#N/A</v>
      </c>
      <c r="J2294" s="27" t="e">
        <f>VLOOKUP($B2294,三大法人買賣超!$A$4:$I$500,9,FALSE)</f>
        <v>#N/A</v>
      </c>
      <c r="K2294" s="37">
        <f>新台幣匯率美元指數!B2295</f>
        <v>0</v>
      </c>
      <c r="L2294" s="38">
        <f>新台幣匯率美元指數!C2295</f>
        <v>0</v>
      </c>
      <c r="M2294" s="39">
        <f>新台幣匯率美元指數!D2295</f>
        <v>0</v>
      </c>
      <c r="N2294" s="27" t="e">
        <f>VLOOKUP($B2294,外資期貨未平倉口數!$A$4:$M$499,4,FALSE)</f>
        <v>#N/A</v>
      </c>
      <c r="O2294" s="27" t="e">
        <f>VLOOKUP($B2294,外資期貨未平倉口數!$A$4:$M$499,9,FALSE)</f>
        <v>#N/A</v>
      </c>
      <c r="P2294" s="27" t="e">
        <f>VLOOKUP($B2294,外資期貨未平倉口數!$A$4:$M$499,10,FALSE)</f>
        <v>#N/A</v>
      </c>
      <c r="Q2294" s="27" t="e">
        <f>VLOOKUP($B2294,外資期貨未平倉口數!$A$4:$M$499,11,FALSE)</f>
        <v>#N/A</v>
      </c>
      <c r="R2294" s="64" t="e">
        <f>VLOOKUP($B2294,選擇權未平倉餘額!$A$4:$I$500,6,FALSE)</f>
        <v>#N/A</v>
      </c>
      <c r="S2294" s="64" t="e">
        <f>VLOOKUP($B2294,選擇權未平倉餘額!$A$4:$I$500,7,FALSE)</f>
        <v>#N/A</v>
      </c>
      <c r="T2294" s="64" t="e">
        <f>VLOOKUP($B2294,選擇權未平倉餘額!$A$4:$I$500,8,FALSE)</f>
        <v>#N/A</v>
      </c>
      <c r="U2294" s="64" t="e">
        <f>VLOOKUP($B2294,選擇權未平倉餘額!$A$4:$I$500,9,FALSE)</f>
        <v>#N/A</v>
      </c>
      <c r="V2294" s="39" t="e">
        <f>VLOOKUP($B2294,臺指選擇權P_C_Ratios!$A$4:$C$500,3,FALSE)</f>
        <v>#N/A</v>
      </c>
      <c r="W2294" s="41" t="e">
        <f>VLOOKUP($B2294,散戶多空比!$A$6:$L$500,12,FALSE)</f>
        <v>#N/A</v>
      </c>
      <c r="X2294" s="40" t="e">
        <f>VLOOKUP($B2294,期貨大額交易人未沖銷部位!$A$4:$O$499,4,FALSE)</f>
        <v>#N/A</v>
      </c>
      <c r="Y2294" s="40" t="e">
        <f>VLOOKUP($B2294,期貨大額交易人未沖銷部位!$A$4:$O$499,7,FALSE)</f>
        <v>#N/A</v>
      </c>
      <c r="Z2294" s="40" t="e">
        <f>VLOOKUP($B2294,期貨大額交易人未沖銷部位!$A$4:$O$499,10,FALSE)</f>
        <v>#N/A</v>
      </c>
      <c r="AA2294" s="40" t="e">
        <f>VLOOKUP($B2294,期貨大額交易人未沖銷部位!$A$4:$O$499,13,FALSE)</f>
        <v>#N/A</v>
      </c>
      <c r="AB2294" s="40" t="e">
        <f>VLOOKUP($B2294,期貨大額交易人未沖銷部位!$A$4:$O$499,14,FALSE)</f>
        <v>#N/A</v>
      </c>
      <c r="AC2294" s="40" t="e">
        <f>VLOOKUP($B2294,期貨大額交易人未沖銷部位!$A$4:$O$499,15,FALSE)</f>
        <v>#N/A</v>
      </c>
      <c r="AD2294" s="33" t="e">
        <f>VLOOKUP($B2294,三大美股走勢!$A$4:$J$495,4,FALSE)</f>
        <v>#N/A</v>
      </c>
      <c r="AE2294" s="33" t="e">
        <f>VLOOKUP($B2294,三大美股走勢!$A$4:$J$495,7,FALSE)</f>
        <v>#N/A</v>
      </c>
      <c r="AF2294" s="33" t="e">
        <f>VLOOKUP($B2294,三大美股走勢!$A$4:$J$495,10,FALSE)</f>
        <v>#N/A</v>
      </c>
    </row>
    <row r="2295" spans="2:32">
      <c r="B2295" s="32">
        <v>45074</v>
      </c>
      <c r="C2295" s="33" t="e">
        <f>VLOOKUP($B2295,大盤與近月台指!$A$4:$I$499,2,FALSE)</f>
        <v>#N/A</v>
      </c>
      <c r="D2295" s="34" t="e">
        <f>VLOOKUP($B2295,大盤與近月台指!$A$4:$I$499,3,FALSE)</f>
        <v>#N/A</v>
      </c>
      <c r="E2295" s="35" t="e">
        <f>VLOOKUP($B2295,大盤與近月台指!$A$4:$I$499,4,FALSE)</f>
        <v>#N/A</v>
      </c>
      <c r="F2295" s="33" t="e">
        <f>VLOOKUP($B2295,大盤與近月台指!$A$4:$I$499,5,FALSE)</f>
        <v>#N/A</v>
      </c>
      <c r="G2295" s="49" t="e">
        <f>VLOOKUP($B2295,三大法人買賣超!$A$4:$I$500,3,FALSE)</f>
        <v>#N/A</v>
      </c>
      <c r="H2295" s="34" t="e">
        <f>VLOOKUP($B2295,三大法人買賣超!$A$4:$I$500,5,FALSE)</f>
        <v>#N/A</v>
      </c>
      <c r="I2295" s="27" t="e">
        <f>VLOOKUP($B2295,三大法人買賣超!$A$4:$I$500,7,FALSE)</f>
        <v>#N/A</v>
      </c>
      <c r="J2295" s="27" t="e">
        <f>VLOOKUP($B2295,三大法人買賣超!$A$4:$I$500,9,FALSE)</f>
        <v>#N/A</v>
      </c>
      <c r="K2295" s="37">
        <f>新台幣匯率美元指數!B2296</f>
        <v>0</v>
      </c>
      <c r="L2295" s="38">
        <f>新台幣匯率美元指數!C2296</f>
        <v>0</v>
      </c>
      <c r="M2295" s="39">
        <f>新台幣匯率美元指數!D2296</f>
        <v>0</v>
      </c>
      <c r="N2295" s="27" t="e">
        <f>VLOOKUP($B2295,外資期貨未平倉口數!$A$4:$M$499,4,FALSE)</f>
        <v>#N/A</v>
      </c>
      <c r="O2295" s="27" t="e">
        <f>VLOOKUP($B2295,外資期貨未平倉口數!$A$4:$M$499,9,FALSE)</f>
        <v>#N/A</v>
      </c>
      <c r="P2295" s="27" t="e">
        <f>VLOOKUP($B2295,外資期貨未平倉口數!$A$4:$M$499,10,FALSE)</f>
        <v>#N/A</v>
      </c>
      <c r="Q2295" s="27" t="e">
        <f>VLOOKUP($B2295,外資期貨未平倉口數!$A$4:$M$499,11,FALSE)</f>
        <v>#N/A</v>
      </c>
      <c r="R2295" s="64" t="e">
        <f>VLOOKUP($B2295,選擇權未平倉餘額!$A$4:$I$500,6,FALSE)</f>
        <v>#N/A</v>
      </c>
      <c r="S2295" s="64" t="e">
        <f>VLOOKUP($B2295,選擇權未平倉餘額!$A$4:$I$500,7,FALSE)</f>
        <v>#N/A</v>
      </c>
      <c r="T2295" s="64" t="e">
        <f>VLOOKUP($B2295,選擇權未平倉餘額!$A$4:$I$500,8,FALSE)</f>
        <v>#N/A</v>
      </c>
      <c r="U2295" s="64" t="e">
        <f>VLOOKUP($B2295,選擇權未平倉餘額!$A$4:$I$500,9,FALSE)</f>
        <v>#N/A</v>
      </c>
      <c r="V2295" s="39" t="e">
        <f>VLOOKUP($B2295,臺指選擇權P_C_Ratios!$A$4:$C$500,3,FALSE)</f>
        <v>#N/A</v>
      </c>
      <c r="W2295" s="41" t="e">
        <f>VLOOKUP($B2295,散戶多空比!$A$6:$L$500,12,FALSE)</f>
        <v>#N/A</v>
      </c>
      <c r="X2295" s="40" t="e">
        <f>VLOOKUP($B2295,期貨大額交易人未沖銷部位!$A$4:$O$499,4,FALSE)</f>
        <v>#N/A</v>
      </c>
      <c r="Y2295" s="40" t="e">
        <f>VLOOKUP($B2295,期貨大額交易人未沖銷部位!$A$4:$O$499,7,FALSE)</f>
        <v>#N/A</v>
      </c>
      <c r="Z2295" s="40" t="e">
        <f>VLOOKUP($B2295,期貨大額交易人未沖銷部位!$A$4:$O$499,10,FALSE)</f>
        <v>#N/A</v>
      </c>
      <c r="AA2295" s="40" t="e">
        <f>VLOOKUP($B2295,期貨大額交易人未沖銷部位!$A$4:$O$499,13,FALSE)</f>
        <v>#N/A</v>
      </c>
      <c r="AB2295" s="40" t="e">
        <f>VLOOKUP($B2295,期貨大額交易人未沖銷部位!$A$4:$O$499,14,FALSE)</f>
        <v>#N/A</v>
      </c>
      <c r="AC2295" s="40" t="e">
        <f>VLOOKUP($B2295,期貨大額交易人未沖銷部位!$A$4:$O$499,15,FALSE)</f>
        <v>#N/A</v>
      </c>
      <c r="AD2295" s="33" t="e">
        <f>VLOOKUP($B2295,三大美股走勢!$A$4:$J$495,4,FALSE)</f>
        <v>#N/A</v>
      </c>
      <c r="AE2295" s="33" t="e">
        <f>VLOOKUP($B2295,三大美股走勢!$A$4:$J$495,7,FALSE)</f>
        <v>#N/A</v>
      </c>
      <c r="AF2295" s="33" t="e">
        <f>VLOOKUP($B2295,三大美股走勢!$A$4:$J$495,10,FALSE)</f>
        <v>#N/A</v>
      </c>
    </row>
    <row r="2296" spans="2:32">
      <c r="B2296" s="32">
        <v>45075</v>
      </c>
      <c r="C2296" s="33" t="e">
        <f>VLOOKUP($B2296,大盤與近月台指!$A$4:$I$499,2,FALSE)</f>
        <v>#N/A</v>
      </c>
      <c r="D2296" s="34" t="e">
        <f>VLOOKUP($B2296,大盤與近月台指!$A$4:$I$499,3,FALSE)</f>
        <v>#N/A</v>
      </c>
      <c r="E2296" s="35" t="e">
        <f>VLOOKUP($B2296,大盤與近月台指!$A$4:$I$499,4,FALSE)</f>
        <v>#N/A</v>
      </c>
      <c r="F2296" s="33" t="e">
        <f>VLOOKUP($B2296,大盤與近月台指!$A$4:$I$499,5,FALSE)</f>
        <v>#N/A</v>
      </c>
      <c r="G2296" s="49" t="e">
        <f>VLOOKUP($B2296,三大法人買賣超!$A$4:$I$500,3,FALSE)</f>
        <v>#N/A</v>
      </c>
      <c r="H2296" s="34" t="e">
        <f>VLOOKUP($B2296,三大法人買賣超!$A$4:$I$500,5,FALSE)</f>
        <v>#N/A</v>
      </c>
      <c r="I2296" s="27" t="e">
        <f>VLOOKUP($B2296,三大法人買賣超!$A$4:$I$500,7,FALSE)</f>
        <v>#N/A</v>
      </c>
      <c r="J2296" s="27" t="e">
        <f>VLOOKUP($B2296,三大法人買賣超!$A$4:$I$500,9,FALSE)</f>
        <v>#N/A</v>
      </c>
      <c r="K2296" s="37">
        <f>新台幣匯率美元指數!B2297</f>
        <v>0</v>
      </c>
      <c r="L2296" s="38">
        <f>新台幣匯率美元指數!C2297</f>
        <v>0</v>
      </c>
      <c r="M2296" s="39">
        <f>新台幣匯率美元指數!D2297</f>
        <v>0</v>
      </c>
      <c r="N2296" s="27" t="e">
        <f>VLOOKUP($B2296,外資期貨未平倉口數!$A$4:$M$499,4,FALSE)</f>
        <v>#N/A</v>
      </c>
      <c r="O2296" s="27" t="e">
        <f>VLOOKUP($B2296,外資期貨未平倉口數!$A$4:$M$499,9,FALSE)</f>
        <v>#N/A</v>
      </c>
      <c r="P2296" s="27" t="e">
        <f>VLOOKUP($B2296,外資期貨未平倉口數!$A$4:$M$499,10,FALSE)</f>
        <v>#N/A</v>
      </c>
      <c r="Q2296" s="27" t="e">
        <f>VLOOKUP($B2296,外資期貨未平倉口數!$A$4:$M$499,11,FALSE)</f>
        <v>#N/A</v>
      </c>
      <c r="R2296" s="64" t="e">
        <f>VLOOKUP($B2296,選擇權未平倉餘額!$A$4:$I$500,6,FALSE)</f>
        <v>#N/A</v>
      </c>
      <c r="S2296" s="64" t="e">
        <f>VLOOKUP($B2296,選擇權未平倉餘額!$A$4:$I$500,7,FALSE)</f>
        <v>#N/A</v>
      </c>
      <c r="T2296" s="64" t="e">
        <f>VLOOKUP($B2296,選擇權未平倉餘額!$A$4:$I$500,8,FALSE)</f>
        <v>#N/A</v>
      </c>
      <c r="U2296" s="64" t="e">
        <f>VLOOKUP($B2296,選擇權未平倉餘額!$A$4:$I$500,9,FALSE)</f>
        <v>#N/A</v>
      </c>
      <c r="V2296" s="39" t="e">
        <f>VLOOKUP($B2296,臺指選擇權P_C_Ratios!$A$4:$C$500,3,FALSE)</f>
        <v>#N/A</v>
      </c>
      <c r="W2296" s="41" t="e">
        <f>VLOOKUP($B2296,散戶多空比!$A$6:$L$500,12,FALSE)</f>
        <v>#N/A</v>
      </c>
      <c r="X2296" s="40" t="e">
        <f>VLOOKUP($B2296,期貨大額交易人未沖銷部位!$A$4:$O$499,4,FALSE)</f>
        <v>#N/A</v>
      </c>
      <c r="Y2296" s="40" t="e">
        <f>VLOOKUP($B2296,期貨大額交易人未沖銷部位!$A$4:$O$499,7,FALSE)</f>
        <v>#N/A</v>
      </c>
      <c r="Z2296" s="40" t="e">
        <f>VLOOKUP($B2296,期貨大額交易人未沖銷部位!$A$4:$O$499,10,FALSE)</f>
        <v>#N/A</v>
      </c>
      <c r="AA2296" s="40" t="e">
        <f>VLOOKUP($B2296,期貨大額交易人未沖銷部位!$A$4:$O$499,13,FALSE)</f>
        <v>#N/A</v>
      </c>
      <c r="AB2296" s="40" t="e">
        <f>VLOOKUP($B2296,期貨大額交易人未沖銷部位!$A$4:$O$499,14,FALSE)</f>
        <v>#N/A</v>
      </c>
      <c r="AC2296" s="40" t="e">
        <f>VLOOKUP($B2296,期貨大額交易人未沖銷部位!$A$4:$O$499,15,FALSE)</f>
        <v>#N/A</v>
      </c>
      <c r="AD2296" s="33" t="e">
        <f>VLOOKUP($B2296,三大美股走勢!$A$4:$J$495,4,FALSE)</f>
        <v>#N/A</v>
      </c>
      <c r="AE2296" s="33" t="e">
        <f>VLOOKUP($B2296,三大美股走勢!$A$4:$J$495,7,FALSE)</f>
        <v>#N/A</v>
      </c>
      <c r="AF2296" s="33" t="e">
        <f>VLOOKUP($B2296,三大美股走勢!$A$4:$J$495,10,FALSE)</f>
        <v>#N/A</v>
      </c>
    </row>
    <row r="2297" spans="2:32">
      <c r="B2297" s="32">
        <v>45076</v>
      </c>
      <c r="C2297" s="33" t="e">
        <f>VLOOKUP($B2297,大盤與近月台指!$A$4:$I$499,2,FALSE)</f>
        <v>#N/A</v>
      </c>
      <c r="D2297" s="34" t="e">
        <f>VLOOKUP($B2297,大盤與近月台指!$A$4:$I$499,3,FALSE)</f>
        <v>#N/A</v>
      </c>
      <c r="E2297" s="35" t="e">
        <f>VLOOKUP($B2297,大盤與近月台指!$A$4:$I$499,4,FALSE)</f>
        <v>#N/A</v>
      </c>
      <c r="F2297" s="33" t="e">
        <f>VLOOKUP($B2297,大盤與近月台指!$A$4:$I$499,5,FALSE)</f>
        <v>#N/A</v>
      </c>
      <c r="G2297" s="49" t="e">
        <f>VLOOKUP($B2297,三大法人買賣超!$A$4:$I$500,3,FALSE)</f>
        <v>#N/A</v>
      </c>
      <c r="H2297" s="34" t="e">
        <f>VLOOKUP($B2297,三大法人買賣超!$A$4:$I$500,5,FALSE)</f>
        <v>#N/A</v>
      </c>
      <c r="I2297" s="27" t="e">
        <f>VLOOKUP($B2297,三大法人買賣超!$A$4:$I$500,7,FALSE)</f>
        <v>#N/A</v>
      </c>
      <c r="J2297" s="27" t="e">
        <f>VLOOKUP($B2297,三大法人買賣超!$A$4:$I$500,9,FALSE)</f>
        <v>#N/A</v>
      </c>
      <c r="K2297" s="37">
        <f>新台幣匯率美元指數!B2298</f>
        <v>0</v>
      </c>
      <c r="L2297" s="38">
        <f>新台幣匯率美元指數!C2298</f>
        <v>0</v>
      </c>
      <c r="M2297" s="39">
        <f>新台幣匯率美元指數!D2298</f>
        <v>0</v>
      </c>
      <c r="N2297" s="27" t="e">
        <f>VLOOKUP($B2297,外資期貨未平倉口數!$A$4:$M$499,4,FALSE)</f>
        <v>#N/A</v>
      </c>
      <c r="O2297" s="27" t="e">
        <f>VLOOKUP($B2297,外資期貨未平倉口數!$A$4:$M$499,9,FALSE)</f>
        <v>#N/A</v>
      </c>
      <c r="P2297" s="27" t="e">
        <f>VLOOKUP($B2297,外資期貨未平倉口數!$A$4:$M$499,10,FALSE)</f>
        <v>#N/A</v>
      </c>
      <c r="Q2297" s="27" t="e">
        <f>VLOOKUP($B2297,外資期貨未平倉口數!$A$4:$M$499,11,FALSE)</f>
        <v>#N/A</v>
      </c>
      <c r="R2297" s="64" t="e">
        <f>VLOOKUP($B2297,選擇權未平倉餘額!$A$4:$I$500,6,FALSE)</f>
        <v>#N/A</v>
      </c>
      <c r="S2297" s="64" t="e">
        <f>VLOOKUP($B2297,選擇權未平倉餘額!$A$4:$I$500,7,FALSE)</f>
        <v>#N/A</v>
      </c>
      <c r="T2297" s="64" t="e">
        <f>VLOOKUP($B2297,選擇權未平倉餘額!$A$4:$I$500,8,FALSE)</f>
        <v>#N/A</v>
      </c>
      <c r="U2297" s="64" t="e">
        <f>VLOOKUP($B2297,選擇權未平倉餘額!$A$4:$I$500,9,FALSE)</f>
        <v>#N/A</v>
      </c>
      <c r="V2297" s="39" t="e">
        <f>VLOOKUP($B2297,臺指選擇權P_C_Ratios!$A$4:$C$500,3,FALSE)</f>
        <v>#N/A</v>
      </c>
      <c r="W2297" s="41" t="e">
        <f>VLOOKUP($B2297,散戶多空比!$A$6:$L$500,12,FALSE)</f>
        <v>#N/A</v>
      </c>
      <c r="X2297" s="40" t="e">
        <f>VLOOKUP($B2297,期貨大額交易人未沖銷部位!$A$4:$O$499,4,FALSE)</f>
        <v>#N/A</v>
      </c>
      <c r="Y2297" s="40" t="e">
        <f>VLOOKUP($B2297,期貨大額交易人未沖銷部位!$A$4:$O$499,7,FALSE)</f>
        <v>#N/A</v>
      </c>
      <c r="Z2297" s="40" t="e">
        <f>VLOOKUP($B2297,期貨大額交易人未沖銷部位!$A$4:$O$499,10,FALSE)</f>
        <v>#N/A</v>
      </c>
      <c r="AA2297" s="40" t="e">
        <f>VLOOKUP($B2297,期貨大額交易人未沖銷部位!$A$4:$O$499,13,FALSE)</f>
        <v>#N/A</v>
      </c>
      <c r="AB2297" s="40" t="e">
        <f>VLOOKUP($B2297,期貨大額交易人未沖銷部位!$A$4:$O$499,14,FALSE)</f>
        <v>#N/A</v>
      </c>
      <c r="AC2297" s="40" t="e">
        <f>VLOOKUP($B2297,期貨大額交易人未沖銷部位!$A$4:$O$499,15,FALSE)</f>
        <v>#N/A</v>
      </c>
      <c r="AD2297" s="33" t="e">
        <f>VLOOKUP($B2297,三大美股走勢!$A$4:$J$495,4,FALSE)</f>
        <v>#N/A</v>
      </c>
      <c r="AE2297" s="33" t="e">
        <f>VLOOKUP($B2297,三大美股走勢!$A$4:$J$495,7,FALSE)</f>
        <v>#N/A</v>
      </c>
      <c r="AF2297" s="33" t="e">
        <f>VLOOKUP($B2297,三大美股走勢!$A$4:$J$495,10,FALSE)</f>
        <v>#N/A</v>
      </c>
    </row>
    <row r="2298" spans="2:32">
      <c r="B2298" s="32">
        <v>45077</v>
      </c>
      <c r="C2298" s="33" t="e">
        <f>VLOOKUP($B2298,大盤與近月台指!$A$4:$I$499,2,FALSE)</f>
        <v>#N/A</v>
      </c>
      <c r="D2298" s="34" t="e">
        <f>VLOOKUP($B2298,大盤與近月台指!$A$4:$I$499,3,FALSE)</f>
        <v>#N/A</v>
      </c>
      <c r="E2298" s="35" t="e">
        <f>VLOOKUP($B2298,大盤與近月台指!$A$4:$I$499,4,FALSE)</f>
        <v>#N/A</v>
      </c>
      <c r="F2298" s="33" t="e">
        <f>VLOOKUP($B2298,大盤與近月台指!$A$4:$I$499,5,FALSE)</f>
        <v>#N/A</v>
      </c>
      <c r="G2298" s="49" t="e">
        <f>VLOOKUP($B2298,三大法人買賣超!$A$4:$I$500,3,FALSE)</f>
        <v>#N/A</v>
      </c>
      <c r="H2298" s="34" t="e">
        <f>VLOOKUP($B2298,三大法人買賣超!$A$4:$I$500,5,FALSE)</f>
        <v>#N/A</v>
      </c>
      <c r="I2298" s="27" t="e">
        <f>VLOOKUP($B2298,三大法人買賣超!$A$4:$I$500,7,FALSE)</f>
        <v>#N/A</v>
      </c>
      <c r="J2298" s="27" t="e">
        <f>VLOOKUP($B2298,三大法人買賣超!$A$4:$I$500,9,FALSE)</f>
        <v>#N/A</v>
      </c>
      <c r="K2298" s="37">
        <f>新台幣匯率美元指數!B2299</f>
        <v>0</v>
      </c>
      <c r="L2298" s="38">
        <f>新台幣匯率美元指數!C2299</f>
        <v>0</v>
      </c>
      <c r="M2298" s="39">
        <f>新台幣匯率美元指數!D2299</f>
        <v>0</v>
      </c>
      <c r="N2298" s="27" t="e">
        <f>VLOOKUP($B2298,外資期貨未平倉口數!$A$4:$M$499,4,FALSE)</f>
        <v>#N/A</v>
      </c>
      <c r="O2298" s="27" t="e">
        <f>VLOOKUP($B2298,外資期貨未平倉口數!$A$4:$M$499,9,FALSE)</f>
        <v>#N/A</v>
      </c>
      <c r="P2298" s="27" t="e">
        <f>VLOOKUP($B2298,外資期貨未平倉口數!$A$4:$M$499,10,FALSE)</f>
        <v>#N/A</v>
      </c>
      <c r="Q2298" s="27" t="e">
        <f>VLOOKUP($B2298,外資期貨未平倉口數!$A$4:$M$499,11,FALSE)</f>
        <v>#N/A</v>
      </c>
      <c r="R2298" s="64" t="e">
        <f>VLOOKUP($B2298,選擇權未平倉餘額!$A$4:$I$500,6,FALSE)</f>
        <v>#N/A</v>
      </c>
      <c r="S2298" s="64" t="e">
        <f>VLOOKUP($B2298,選擇權未平倉餘額!$A$4:$I$500,7,FALSE)</f>
        <v>#N/A</v>
      </c>
      <c r="T2298" s="64" t="e">
        <f>VLOOKUP($B2298,選擇權未平倉餘額!$A$4:$I$500,8,FALSE)</f>
        <v>#N/A</v>
      </c>
      <c r="U2298" s="64" t="e">
        <f>VLOOKUP($B2298,選擇權未平倉餘額!$A$4:$I$500,9,FALSE)</f>
        <v>#N/A</v>
      </c>
      <c r="V2298" s="39" t="e">
        <f>VLOOKUP($B2298,臺指選擇權P_C_Ratios!$A$4:$C$500,3,FALSE)</f>
        <v>#N/A</v>
      </c>
      <c r="W2298" s="41" t="e">
        <f>VLOOKUP($B2298,散戶多空比!$A$6:$L$500,12,FALSE)</f>
        <v>#N/A</v>
      </c>
      <c r="X2298" s="40" t="e">
        <f>VLOOKUP($B2298,期貨大額交易人未沖銷部位!$A$4:$O$499,4,FALSE)</f>
        <v>#N/A</v>
      </c>
      <c r="Y2298" s="40" t="e">
        <f>VLOOKUP($B2298,期貨大額交易人未沖銷部位!$A$4:$O$499,7,FALSE)</f>
        <v>#N/A</v>
      </c>
      <c r="Z2298" s="40" t="e">
        <f>VLOOKUP($B2298,期貨大額交易人未沖銷部位!$A$4:$O$499,10,FALSE)</f>
        <v>#N/A</v>
      </c>
      <c r="AA2298" s="40" t="e">
        <f>VLOOKUP($B2298,期貨大額交易人未沖銷部位!$A$4:$O$499,13,FALSE)</f>
        <v>#N/A</v>
      </c>
      <c r="AB2298" s="40" t="e">
        <f>VLOOKUP($B2298,期貨大額交易人未沖銷部位!$A$4:$O$499,14,FALSE)</f>
        <v>#N/A</v>
      </c>
      <c r="AC2298" s="40" t="e">
        <f>VLOOKUP($B2298,期貨大額交易人未沖銷部位!$A$4:$O$499,15,FALSE)</f>
        <v>#N/A</v>
      </c>
      <c r="AD2298" s="33" t="e">
        <f>VLOOKUP($B2298,三大美股走勢!$A$4:$J$495,4,FALSE)</f>
        <v>#N/A</v>
      </c>
      <c r="AE2298" s="33" t="e">
        <f>VLOOKUP($B2298,三大美股走勢!$A$4:$J$495,7,FALSE)</f>
        <v>#N/A</v>
      </c>
      <c r="AF2298" s="33" t="e">
        <f>VLOOKUP($B2298,三大美股走勢!$A$4:$J$495,10,FALSE)</f>
        <v>#N/A</v>
      </c>
    </row>
    <row r="2299" spans="2:32">
      <c r="B2299" s="32">
        <v>45078</v>
      </c>
      <c r="C2299" s="33" t="e">
        <f>VLOOKUP($B2299,大盤與近月台指!$A$4:$I$499,2,FALSE)</f>
        <v>#N/A</v>
      </c>
      <c r="D2299" s="34" t="e">
        <f>VLOOKUP($B2299,大盤與近月台指!$A$4:$I$499,3,FALSE)</f>
        <v>#N/A</v>
      </c>
      <c r="E2299" s="35" t="e">
        <f>VLOOKUP($B2299,大盤與近月台指!$A$4:$I$499,4,FALSE)</f>
        <v>#N/A</v>
      </c>
      <c r="F2299" s="33" t="e">
        <f>VLOOKUP($B2299,大盤與近月台指!$A$4:$I$499,5,FALSE)</f>
        <v>#N/A</v>
      </c>
      <c r="G2299" s="49" t="e">
        <f>VLOOKUP($B2299,三大法人買賣超!$A$4:$I$500,3,FALSE)</f>
        <v>#N/A</v>
      </c>
      <c r="H2299" s="34" t="e">
        <f>VLOOKUP($B2299,三大法人買賣超!$A$4:$I$500,5,FALSE)</f>
        <v>#N/A</v>
      </c>
      <c r="I2299" s="27" t="e">
        <f>VLOOKUP($B2299,三大法人買賣超!$A$4:$I$500,7,FALSE)</f>
        <v>#N/A</v>
      </c>
      <c r="J2299" s="27" t="e">
        <f>VLOOKUP($B2299,三大法人買賣超!$A$4:$I$500,9,FALSE)</f>
        <v>#N/A</v>
      </c>
      <c r="K2299" s="37">
        <f>新台幣匯率美元指數!B2300</f>
        <v>0</v>
      </c>
      <c r="L2299" s="38">
        <f>新台幣匯率美元指數!C2300</f>
        <v>0</v>
      </c>
      <c r="M2299" s="39">
        <f>新台幣匯率美元指數!D2300</f>
        <v>0</v>
      </c>
      <c r="N2299" s="27" t="e">
        <f>VLOOKUP($B2299,外資期貨未平倉口數!$A$4:$M$499,4,FALSE)</f>
        <v>#N/A</v>
      </c>
      <c r="O2299" s="27" t="e">
        <f>VLOOKUP($B2299,外資期貨未平倉口數!$A$4:$M$499,9,FALSE)</f>
        <v>#N/A</v>
      </c>
      <c r="P2299" s="27" t="e">
        <f>VLOOKUP($B2299,外資期貨未平倉口數!$A$4:$M$499,10,FALSE)</f>
        <v>#N/A</v>
      </c>
      <c r="Q2299" s="27" t="e">
        <f>VLOOKUP($B2299,外資期貨未平倉口數!$A$4:$M$499,11,FALSE)</f>
        <v>#N/A</v>
      </c>
      <c r="R2299" s="64" t="e">
        <f>VLOOKUP($B2299,選擇權未平倉餘額!$A$4:$I$500,6,FALSE)</f>
        <v>#N/A</v>
      </c>
      <c r="S2299" s="64" t="e">
        <f>VLOOKUP($B2299,選擇權未平倉餘額!$A$4:$I$500,7,FALSE)</f>
        <v>#N/A</v>
      </c>
      <c r="T2299" s="64" t="e">
        <f>VLOOKUP($B2299,選擇權未平倉餘額!$A$4:$I$500,8,FALSE)</f>
        <v>#N/A</v>
      </c>
      <c r="U2299" s="64" t="e">
        <f>VLOOKUP($B2299,選擇權未平倉餘額!$A$4:$I$500,9,FALSE)</f>
        <v>#N/A</v>
      </c>
      <c r="V2299" s="39" t="e">
        <f>VLOOKUP($B2299,臺指選擇權P_C_Ratios!$A$4:$C$500,3,FALSE)</f>
        <v>#N/A</v>
      </c>
      <c r="W2299" s="41" t="e">
        <f>VLOOKUP($B2299,散戶多空比!$A$6:$L$500,12,FALSE)</f>
        <v>#N/A</v>
      </c>
      <c r="X2299" s="40" t="e">
        <f>VLOOKUP($B2299,期貨大額交易人未沖銷部位!$A$4:$O$499,4,FALSE)</f>
        <v>#N/A</v>
      </c>
      <c r="Y2299" s="40" t="e">
        <f>VLOOKUP($B2299,期貨大額交易人未沖銷部位!$A$4:$O$499,7,FALSE)</f>
        <v>#N/A</v>
      </c>
      <c r="Z2299" s="40" t="e">
        <f>VLOOKUP($B2299,期貨大額交易人未沖銷部位!$A$4:$O$499,10,FALSE)</f>
        <v>#N/A</v>
      </c>
      <c r="AA2299" s="40" t="e">
        <f>VLOOKUP($B2299,期貨大額交易人未沖銷部位!$A$4:$O$499,13,FALSE)</f>
        <v>#N/A</v>
      </c>
      <c r="AB2299" s="40" t="e">
        <f>VLOOKUP($B2299,期貨大額交易人未沖銷部位!$A$4:$O$499,14,FALSE)</f>
        <v>#N/A</v>
      </c>
      <c r="AC2299" s="40" t="e">
        <f>VLOOKUP($B2299,期貨大額交易人未沖銷部位!$A$4:$O$499,15,FALSE)</f>
        <v>#N/A</v>
      </c>
      <c r="AD2299" s="33" t="e">
        <f>VLOOKUP($B2299,三大美股走勢!$A$4:$J$495,4,FALSE)</f>
        <v>#N/A</v>
      </c>
      <c r="AE2299" s="33" t="e">
        <f>VLOOKUP($B2299,三大美股走勢!$A$4:$J$495,7,FALSE)</f>
        <v>#N/A</v>
      </c>
      <c r="AF2299" s="33" t="e">
        <f>VLOOKUP($B2299,三大美股走勢!$A$4:$J$495,10,FALSE)</f>
        <v>#N/A</v>
      </c>
    </row>
    <row r="2300" spans="2:32">
      <c r="B2300" s="32">
        <v>45079</v>
      </c>
      <c r="C2300" s="33" t="e">
        <f>VLOOKUP($B2300,大盤與近月台指!$A$4:$I$499,2,FALSE)</f>
        <v>#N/A</v>
      </c>
      <c r="D2300" s="34" t="e">
        <f>VLOOKUP($B2300,大盤與近月台指!$A$4:$I$499,3,FALSE)</f>
        <v>#N/A</v>
      </c>
      <c r="E2300" s="35" t="e">
        <f>VLOOKUP($B2300,大盤與近月台指!$A$4:$I$499,4,FALSE)</f>
        <v>#N/A</v>
      </c>
      <c r="F2300" s="33" t="e">
        <f>VLOOKUP($B2300,大盤與近月台指!$A$4:$I$499,5,FALSE)</f>
        <v>#N/A</v>
      </c>
      <c r="G2300" s="49" t="e">
        <f>VLOOKUP($B2300,三大法人買賣超!$A$4:$I$500,3,FALSE)</f>
        <v>#N/A</v>
      </c>
      <c r="H2300" s="34" t="e">
        <f>VLOOKUP($B2300,三大法人買賣超!$A$4:$I$500,5,FALSE)</f>
        <v>#N/A</v>
      </c>
      <c r="I2300" s="27" t="e">
        <f>VLOOKUP($B2300,三大法人買賣超!$A$4:$I$500,7,FALSE)</f>
        <v>#N/A</v>
      </c>
      <c r="J2300" s="27" t="e">
        <f>VLOOKUP($B2300,三大法人買賣超!$A$4:$I$500,9,FALSE)</f>
        <v>#N/A</v>
      </c>
      <c r="K2300" s="37">
        <f>新台幣匯率美元指數!B2301</f>
        <v>0</v>
      </c>
      <c r="L2300" s="38">
        <f>新台幣匯率美元指數!C2301</f>
        <v>0</v>
      </c>
      <c r="M2300" s="39">
        <f>新台幣匯率美元指數!D2301</f>
        <v>0</v>
      </c>
      <c r="N2300" s="27" t="e">
        <f>VLOOKUP($B2300,外資期貨未平倉口數!$A$4:$M$499,4,FALSE)</f>
        <v>#N/A</v>
      </c>
      <c r="O2300" s="27" t="e">
        <f>VLOOKUP($B2300,外資期貨未平倉口數!$A$4:$M$499,9,FALSE)</f>
        <v>#N/A</v>
      </c>
      <c r="P2300" s="27" t="e">
        <f>VLOOKUP($B2300,外資期貨未平倉口數!$A$4:$M$499,10,FALSE)</f>
        <v>#N/A</v>
      </c>
      <c r="Q2300" s="27" t="e">
        <f>VLOOKUP($B2300,外資期貨未平倉口數!$A$4:$M$499,11,FALSE)</f>
        <v>#N/A</v>
      </c>
      <c r="R2300" s="64" t="e">
        <f>VLOOKUP($B2300,選擇權未平倉餘額!$A$4:$I$500,6,FALSE)</f>
        <v>#N/A</v>
      </c>
      <c r="S2300" s="64" t="e">
        <f>VLOOKUP($B2300,選擇權未平倉餘額!$A$4:$I$500,7,FALSE)</f>
        <v>#N/A</v>
      </c>
      <c r="T2300" s="64" t="e">
        <f>VLOOKUP($B2300,選擇權未平倉餘額!$A$4:$I$500,8,FALSE)</f>
        <v>#N/A</v>
      </c>
      <c r="U2300" s="64" t="e">
        <f>VLOOKUP($B2300,選擇權未平倉餘額!$A$4:$I$500,9,FALSE)</f>
        <v>#N/A</v>
      </c>
      <c r="V2300" s="39" t="e">
        <f>VLOOKUP($B2300,臺指選擇權P_C_Ratios!$A$4:$C$500,3,FALSE)</f>
        <v>#N/A</v>
      </c>
      <c r="W2300" s="41" t="e">
        <f>VLOOKUP($B2300,散戶多空比!$A$6:$L$500,12,FALSE)</f>
        <v>#N/A</v>
      </c>
      <c r="X2300" s="40" t="e">
        <f>VLOOKUP($B2300,期貨大額交易人未沖銷部位!$A$4:$O$499,4,FALSE)</f>
        <v>#N/A</v>
      </c>
      <c r="Y2300" s="40" t="e">
        <f>VLOOKUP($B2300,期貨大額交易人未沖銷部位!$A$4:$O$499,7,FALSE)</f>
        <v>#N/A</v>
      </c>
      <c r="Z2300" s="40" t="e">
        <f>VLOOKUP($B2300,期貨大額交易人未沖銷部位!$A$4:$O$499,10,FALSE)</f>
        <v>#N/A</v>
      </c>
      <c r="AA2300" s="40" t="e">
        <f>VLOOKUP($B2300,期貨大額交易人未沖銷部位!$A$4:$O$499,13,FALSE)</f>
        <v>#N/A</v>
      </c>
      <c r="AB2300" s="40" t="e">
        <f>VLOOKUP($B2300,期貨大額交易人未沖銷部位!$A$4:$O$499,14,FALSE)</f>
        <v>#N/A</v>
      </c>
      <c r="AC2300" s="40" t="e">
        <f>VLOOKUP($B2300,期貨大額交易人未沖銷部位!$A$4:$O$499,15,FALSE)</f>
        <v>#N/A</v>
      </c>
      <c r="AD2300" s="33" t="e">
        <f>VLOOKUP($B2300,三大美股走勢!$A$4:$J$495,4,FALSE)</f>
        <v>#N/A</v>
      </c>
      <c r="AE2300" s="33" t="e">
        <f>VLOOKUP($B2300,三大美股走勢!$A$4:$J$495,7,FALSE)</f>
        <v>#N/A</v>
      </c>
      <c r="AF2300" s="33" t="e">
        <f>VLOOKUP($B2300,三大美股走勢!$A$4:$J$495,10,FALSE)</f>
        <v>#N/A</v>
      </c>
    </row>
    <row r="2301" spans="2:32">
      <c r="B2301" s="32">
        <v>45080</v>
      </c>
      <c r="C2301" s="33" t="e">
        <f>VLOOKUP($B2301,大盤與近月台指!$A$4:$I$499,2,FALSE)</f>
        <v>#N/A</v>
      </c>
      <c r="D2301" s="34" t="e">
        <f>VLOOKUP($B2301,大盤與近月台指!$A$4:$I$499,3,FALSE)</f>
        <v>#N/A</v>
      </c>
      <c r="E2301" s="35" t="e">
        <f>VLOOKUP($B2301,大盤與近月台指!$A$4:$I$499,4,FALSE)</f>
        <v>#N/A</v>
      </c>
      <c r="F2301" s="33" t="e">
        <f>VLOOKUP($B2301,大盤與近月台指!$A$4:$I$499,5,FALSE)</f>
        <v>#N/A</v>
      </c>
      <c r="G2301" s="49" t="e">
        <f>VLOOKUP($B2301,三大法人買賣超!$A$4:$I$500,3,FALSE)</f>
        <v>#N/A</v>
      </c>
      <c r="H2301" s="34" t="e">
        <f>VLOOKUP($B2301,三大法人買賣超!$A$4:$I$500,5,FALSE)</f>
        <v>#N/A</v>
      </c>
      <c r="I2301" s="27" t="e">
        <f>VLOOKUP($B2301,三大法人買賣超!$A$4:$I$500,7,FALSE)</f>
        <v>#N/A</v>
      </c>
      <c r="J2301" s="27" t="e">
        <f>VLOOKUP($B2301,三大法人買賣超!$A$4:$I$500,9,FALSE)</f>
        <v>#N/A</v>
      </c>
      <c r="K2301" s="37">
        <f>新台幣匯率美元指數!B2302</f>
        <v>0</v>
      </c>
      <c r="L2301" s="38">
        <f>新台幣匯率美元指數!C2302</f>
        <v>0</v>
      </c>
      <c r="M2301" s="39">
        <f>新台幣匯率美元指數!D2302</f>
        <v>0</v>
      </c>
      <c r="N2301" s="27" t="e">
        <f>VLOOKUP($B2301,外資期貨未平倉口數!$A$4:$M$499,4,FALSE)</f>
        <v>#N/A</v>
      </c>
      <c r="O2301" s="27" t="e">
        <f>VLOOKUP($B2301,外資期貨未平倉口數!$A$4:$M$499,9,FALSE)</f>
        <v>#N/A</v>
      </c>
      <c r="P2301" s="27" t="e">
        <f>VLOOKUP($B2301,外資期貨未平倉口數!$A$4:$M$499,10,FALSE)</f>
        <v>#N/A</v>
      </c>
      <c r="Q2301" s="27" t="e">
        <f>VLOOKUP($B2301,外資期貨未平倉口數!$A$4:$M$499,11,FALSE)</f>
        <v>#N/A</v>
      </c>
      <c r="R2301" s="64" t="e">
        <f>VLOOKUP($B2301,選擇權未平倉餘額!$A$4:$I$500,6,FALSE)</f>
        <v>#N/A</v>
      </c>
      <c r="S2301" s="64" t="e">
        <f>VLOOKUP($B2301,選擇權未平倉餘額!$A$4:$I$500,7,FALSE)</f>
        <v>#N/A</v>
      </c>
      <c r="T2301" s="64" t="e">
        <f>VLOOKUP($B2301,選擇權未平倉餘額!$A$4:$I$500,8,FALSE)</f>
        <v>#N/A</v>
      </c>
      <c r="U2301" s="64" t="e">
        <f>VLOOKUP($B2301,選擇權未平倉餘額!$A$4:$I$500,9,FALSE)</f>
        <v>#N/A</v>
      </c>
      <c r="V2301" s="39" t="e">
        <f>VLOOKUP($B2301,臺指選擇權P_C_Ratios!$A$4:$C$500,3,FALSE)</f>
        <v>#N/A</v>
      </c>
      <c r="W2301" s="41" t="e">
        <f>VLOOKUP($B2301,散戶多空比!$A$6:$L$500,12,FALSE)</f>
        <v>#N/A</v>
      </c>
      <c r="X2301" s="40" t="e">
        <f>VLOOKUP($B2301,期貨大額交易人未沖銷部位!$A$4:$O$499,4,FALSE)</f>
        <v>#N/A</v>
      </c>
      <c r="Y2301" s="40" t="e">
        <f>VLOOKUP($B2301,期貨大額交易人未沖銷部位!$A$4:$O$499,7,FALSE)</f>
        <v>#N/A</v>
      </c>
      <c r="Z2301" s="40" t="e">
        <f>VLOOKUP($B2301,期貨大額交易人未沖銷部位!$A$4:$O$499,10,FALSE)</f>
        <v>#N/A</v>
      </c>
      <c r="AA2301" s="40" t="e">
        <f>VLOOKUP($B2301,期貨大額交易人未沖銷部位!$A$4:$O$499,13,FALSE)</f>
        <v>#N/A</v>
      </c>
      <c r="AB2301" s="40" t="e">
        <f>VLOOKUP($B2301,期貨大額交易人未沖銷部位!$A$4:$O$499,14,FALSE)</f>
        <v>#N/A</v>
      </c>
      <c r="AC2301" s="40" t="e">
        <f>VLOOKUP($B2301,期貨大額交易人未沖銷部位!$A$4:$O$499,15,FALSE)</f>
        <v>#N/A</v>
      </c>
      <c r="AD2301" s="33" t="e">
        <f>VLOOKUP($B2301,三大美股走勢!$A$4:$J$495,4,FALSE)</f>
        <v>#N/A</v>
      </c>
      <c r="AE2301" s="33" t="e">
        <f>VLOOKUP($B2301,三大美股走勢!$A$4:$J$495,7,FALSE)</f>
        <v>#N/A</v>
      </c>
      <c r="AF2301" s="33" t="e">
        <f>VLOOKUP($B2301,三大美股走勢!$A$4:$J$495,10,FALSE)</f>
        <v>#N/A</v>
      </c>
    </row>
    <row r="2302" spans="2:32">
      <c r="B2302" s="32">
        <v>45081</v>
      </c>
      <c r="C2302" s="33" t="e">
        <f>VLOOKUP($B2302,大盤與近月台指!$A$4:$I$499,2,FALSE)</f>
        <v>#N/A</v>
      </c>
      <c r="D2302" s="34" t="e">
        <f>VLOOKUP($B2302,大盤與近月台指!$A$4:$I$499,3,FALSE)</f>
        <v>#N/A</v>
      </c>
      <c r="E2302" s="35" t="e">
        <f>VLOOKUP($B2302,大盤與近月台指!$A$4:$I$499,4,FALSE)</f>
        <v>#N/A</v>
      </c>
      <c r="F2302" s="33" t="e">
        <f>VLOOKUP($B2302,大盤與近月台指!$A$4:$I$499,5,FALSE)</f>
        <v>#N/A</v>
      </c>
      <c r="G2302" s="49" t="e">
        <f>VLOOKUP($B2302,三大法人買賣超!$A$4:$I$500,3,FALSE)</f>
        <v>#N/A</v>
      </c>
      <c r="H2302" s="34" t="e">
        <f>VLOOKUP($B2302,三大法人買賣超!$A$4:$I$500,5,FALSE)</f>
        <v>#N/A</v>
      </c>
      <c r="I2302" s="27" t="e">
        <f>VLOOKUP($B2302,三大法人買賣超!$A$4:$I$500,7,FALSE)</f>
        <v>#N/A</v>
      </c>
      <c r="J2302" s="27" t="e">
        <f>VLOOKUP($B2302,三大法人買賣超!$A$4:$I$500,9,FALSE)</f>
        <v>#N/A</v>
      </c>
      <c r="K2302" s="37">
        <f>新台幣匯率美元指數!B2303</f>
        <v>0</v>
      </c>
      <c r="L2302" s="38">
        <f>新台幣匯率美元指數!C2303</f>
        <v>0</v>
      </c>
      <c r="M2302" s="39">
        <f>新台幣匯率美元指數!D2303</f>
        <v>0</v>
      </c>
      <c r="N2302" s="27" t="e">
        <f>VLOOKUP($B2302,外資期貨未平倉口數!$A$4:$M$499,4,FALSE)</f>
        <v>#N/A</v>
      </c>
      <c r="O2302" s="27" t="e">
        <f>VLOOKUP($B2302,外資期貨未平倉口數!$A$4:$M$499,9,FALSE)</f>
        <v>#N/A</v>
      </c>
      <c r="P2302" s="27" t="e">
        <f>VLOOKUP($B2302,外資期貨未平倉口數!$A$4:$M$499,10,FALSE)</f>
        <v>#N/A</v>
      </c>
      <c r="Q2302" s="27" t="e">
        <f>VLOOKUP($B2302,外資期貨未平倉口數!$A$4:$M$499,11,FALSE)</f>
        <v>#N/A</v>
      </c>
      <c r="R2302" s="64" t="e">
        <f>VLOOKUP($B2302,選擇權未平倉餘額!$A$4:$I$500,6,FALSE)</f>
        <v>#N/A</v>
      </c>
      <c r="S2302" s="64" t="e">
        <f>VLOOKUP($B2302,選擇權未平倉餘額!$A$4:$I$500,7,FALSE)</f>
        <v>#N/A</v>
      </c>
      <c r="T2302" s="64" t="e">
        <f>VLOOKUP($B2302,選擇權未平倉餘額!$A$4:$I$500,8,FALSE)</f>
        <v>#N/A</v>
      </c>
      <c r="U2302" s="64" t="e">
        <f>VLOOKUP($B2302,選擇權未平倉餘額!$A$4:$I$500,9,FALSE)</f>
        <v>#N/A</v>
      </c>
      <c r="V2302" s="39" t="e">
        <f>VLOOKUP($B2302,臺指選擇權P_C_Ratios!$A$4:$C$500,3,FALSE)</f>
        <v>#N/A</v>
      </c>
      <c r="W2302" s="41" t="e">
        <f>VLOOKUP($B2302,散戶多空比!$A$6:$L$500,12,FALSE)</f>
        <v>#N/A</v>
      </c>
      <c r="X2302" s="40" t="e">
        <f>VLOOKUP($B2302,期貨大額交易人未沖銷部位!$A$4:$O$499,4,FALSE)</f>
        <v>#N/A</v>
      </c>
      <c r="Y2302" s="40" t="e">
        <f>VLOOKUP($B2302,期貨大額交易人未沖銷部位!$A$4:$O$499,7,FALSE)</f>
        <v>#N/A</v>
      </c>
      <c r="Z2302" s="40" t="e">
        <f>VLOOKUP($B2302,期貨大額交易人未沖銷部位!$A$4:$O$499,10,FALSE)</f>
        <v>#N/A</v>
      </c>
      <c r="AA2302" s="40" t="e">
        <f>VLOOKUP($B2302,期貨大額交易人未沖銷部位!$A$4:$O$499,13,FALSE)</f>
        <v>#N/A</v>
      </c>
      <c r="AB2302" s="40" t="e">
        <f>VLOOKUP($B2302,期貨大額交易人未沖銷部位!$A$4:$O$499,14,FALSE)</f>
        <v>#N/A</v>
      </c>
      <c r="AC2302" s="40" t="e">
        <f>VLOOKUP($B2302,期貨大額交易人未沖銷部位!$A$4:$O$499,15,FALSE)</f>
        <v>#N/A</v>
      </c>
      <c r="AD2302" s="33" t="e">
        <f>VLOOKUP($B2302,三大美股走勢!$A$4:$J$495,4,FALSE)</f>
        <v>#N/A</v>
      </c>
      <c r="AE2302" s="33" t="e">
        <f>VLOOKUP($B2302,三大美股走勢!$A$4:$J$495,7,FALSE)</f>
        <v>#N/A</v>
      </c>
      <c r="AF2302" s="33" t="e">
        <f>VLOOKUP($B2302,三大美股走勢!$A$4:$J$495,10,FALSE)</f>
        <v>#N/A</v>
      </c>
    </row>
    <row r="2303" spans="2:32">
      <c r="B2303" s="32">
        <v>45082</v>
      </c>
      <c r="C2303" s="33" t="e">
        <f>VLOOKUP($B2303,大盤與近月台指!$A$4:$I$499,2,FALSE)</f>
        <v>#N/A</v>
      </c>
      <c r="D2303" s="34" t="e">
        <f>VLOOKUP($B2303,大盤與近月台指!$A$4:$I$499,3,FALSE)</f>
        <v>#N/A</v>
      </c>
      <c r="E2303" s="35" t="e">
        <f>VLOOKUP($B2303,大盤與近月台指!$A$4:$I$499,4,FALSE)</f>
        <v>#N/A</v>
      </c>
      <c r="F2303" s="33" t="e">
        <f>VLOOKUP($B2303,大盤與近月台指!$A$4:$I$499,5,FALSE)</f>
        <v>#N/A</v>
      </c>
      <c r="G2303" s="49" t="e">
        <f>VLOOKUP($B2303,三大法人買賣超!$A$4:$I$500,3,FALSE)</f>
        <v>#N/A</v>
      </c>
      <c r="H2303" s="34" t="e">
        <f>VLOOKUP($B2303,三大法人買賣超!$A$4:$I$500,5,FALSE)</f>
        <v>#N/A</v>
      </c>
      <c r="I2303" s="27" t="e">
        <f>VLOOKUP($B2303,三大法人買賣超!$A$4:$I$500,7,FALSE)</f>
        <v>#N/A</v>
      </c>
      <c r="J2303" s="27" t="e">
        <f>VLOOKUP($B2303,三大法人買賣超!$A$4:$I$500,9,FALSE)</f>
        <v>#N/A</v>
      </c>
      <c r="K2303" s="37">
        <f>新台幣匯率美元指數!B2304</f>
        <v>0</v>
      </c>
      <c r="L2303" s="38">
        <f>新台幣匯率美元指數!C2304</f>
        <v>0</v>
      </c>
      <c r="M2303" s="39">
        <f>新台幣匯率美元指數!D2304</f>
        <v>0</v>
      </c>
      <c r="N2303" s="27" t="e">
        <f>VLOOKUP($B2303,外資期貨未平倉口數!$A$4:$M$499,4,FALSE)</f>
        <v>#N/A</v>
      </c>
      <c r="O2303" s="27" t="e">
        <f>VLOOKUP($B2303,外資期貨未平倉口數!$A$4:$M$499,9,FALSE)</f>
        <v>#N/A</v>
      </c>
      <c r="P2303" s="27" t="e">
        <f>VLOOKUP($B2303,外資期貨未平倉口數!$A$4:$M$499,10,FALSE)</f>
        <v>#N/A</v>
      </c>
      <c r="Q2303" s="27" t="e">
        <f>VLOOKUP($B2303,外資期貨未平倉口數!$A$4:$M$499,11,FALSE)</f>
        <v>#N/A</v>
      </c>
      <c r="R2303" s="64" t="e">
        <f>VLOOKUP($B2303,選擇權未平倉餘額!$A$4:$I$500,6,FALSE)</f>
        <v>#N/A</v>
      </c>
      <c r="S2303" s="64" t="e">
        <f>VLOOKUP($B2303,選擇權未平倉餘額!$A$4:$I$500,7,FALSE)</f>
        <v>#N/A</v>
      </c>
      <c r="T2303" s="64" t="e">
        <f>VLOOKUP($B2303,選擇權未平倉餘額!$A$4:$I$500,8,FALSE)</f>
        <v>#N/A</v>
      </c>
      <c r="U2303" s="64" t="e">
        <f>VLOOKUP($B2303,選擇權未平倉餘額!$A$4:$I$500,9,FALSE)</f>
        <v>#N/A</v>
      </c>
      <c r="V2303" s="39" t="e">
        <f>VLOOKUP($B2303,臺指選擇權P_C_Ratios!$A$4:$C$500,3,FALSE)</f>
        <v>#N/A</v>
      </c>
      <c r="W2303" s="41" t="e">
        <f>VLOOKUP($B2303,散戶多空比!$A$6:$L$500,12,FALSE)</f>
        <v>#N/A</v>
      </c>
      <c r="X2303" s="40" t="e">
        <f>VLOOKUP($B2303,期貨大額交易人未沖銷部位!$A$4:$O$499,4,FALSE)</f>
        <v>#N/A</v>
      </c>
      <c r="Y2303" s="40" t="e">
        <f>VLOOKUP($B2303,期貨大額交易人未沖銷部位!$A$4:$O$499,7,FALSE)</f>
        <v>#N/A</v>
      </c>
      <c r="Z2303" s="40" t="e">
        <f>VLOOKUP($B2303,期貨大額交易人未沖銷部位!$A$4:$O$499,10,FALSE)</f>
        <v>#N/A</v>
      </c>
      <c r="AA2303" s="40" t="e">
        <f>VLOOKUP($B2303,期貨大額交易人未沖銷部位!$A$4:$O$499,13,FALSE)</f>
        <v>#N/A</v>
      </c>
      <c r="AB2303" s="40" t="e">
        <f>VLOOKUP($B2303,期貨大額交易人未沖銷部位!$A$4:$O$499,14,FALSE)</f>
        <v>#N/A</v>
      </c>
      <c r="AC2303" s="40" t="e">
        <f>VLOOKUP($B2303,期貨大額交易人未沖銷部位!$A$4:$O$499,15,FALSE)</f>
        <v>#N/A</v>
      </c>
      <c r="AD2303" s="33" t="e">
        <f>VLOOKUP($B2303,三大美股走勢!$A$4:$J$495,4,FALSE)</f>
        <v>#N/A</v>
      </c>
      <c r="AE2303" s="33" t="e">
        <f>VLOOKUP($B2303,三大美股走勢!$A$4:$J$495,7,FALSE)</f>
        <v>#N/A</v>
      </c>
      <c r="AF2303" s="33" t="e">
        <f>VLOOKUP($B2303,三大美股走勢!$A$4:$J$495,10,FALSE)</f>
        <v>#N/A</v>
      </c>
    </row>
    <row r="2304" spans="2:32">
      <c r="B2304" s="32">
        <v>45083</v>
      </c>
      <c r="C2304" s="33" t="e">
        <f>VLOOKUP($B2304,大盤與近月台指!$A$4:$I$499,2,FALSE)</f>
        <v>#N/A</v>
      </c>
      <c r="D2304" s="34" t="e">
        <f>VLOOKUP($B2304,大盤與近月台指!$A$4:$I$499,3,FALSE)</f>
        <v>#N/A</v>
      </c>
      <c r="E2304" s="35" t="e">
        <f>VLOOKUP($B2304,大盤與近月台指!$A$4:$I$499,4,FALSE)</f>
        <v>#N/A</v>
      </c>
      <c r="F2304" s="33" t="e">
        <f>VLOOKUP($B2304,大盤與近月台指!$A$4:$I$499,5,FALSE)</f>
        <v>#N/A</v>
      </c>
      <c r="G2304" s="49" t="e">
        <f>VLOOKUP($B2304,三大法人買賣超!$A$4:$I$500,3,FALSE)</f>
        <v>#N/A</v>
      </c>
      <c r="H2304" s="34" t="e">
        <f>VLOOKUP($B2304,三大法人買賣超!$A$4:$I$500,5,FALSE)</f>
        <v>#N/A</v>
      </c>
      <c r="I2304" s="27" t="e">
        <f>VLOOKUP($B2304,三大法人買賣超!$A$4:$I$500,7,FALSE)</f>
        <v>#N/A</v>
      </c>
      <c r="J2304" s="27" t="e">
        <f>VLOOKUP($B2304,三大法人買賣超!$A$4:$I$500,9,FALSE)</f>
        <v>#N/A</v>
      </c>
      <c r="K2304" s="37">
        <f>新台幣匯率美元指數!B2305</f>
        <v>0</v>
      </c>
      <c r="L2304" s="38">
        <f>新台幣匯率美元指數!C2305</f>
        <v>0</v>
      </c>
      <c r="M2304" s="39">
        <f>新台幣匯率美元指數!D2305</f>
        <v>0</v>
      </c>
      <c r="N2304" s="27" t="e">
        <f>VLOOKUP($B2304,外資期貨未平倉口數!$A$4:$M$499,4,FALSE)</f>
        <v>#N/A</v>
      </c>
      <c r="O2304" s="27" t="e">
        <f>VLOOKUP($B2304,外資期貨未平倉口數!$A$4:$M$499,9,FALSE)</f>
        <v>#N/A</v>
      </c>
      <c r="P2304" s="27" t="e">
        <f>VLOOKUP($B2304,外資期貨未平倉口數!$A$4:$M$499,10,FALSE)</f>
        <v>#N/A</v>
      </c>
      <c r="Q2304" s="27" t="e">
        <f>VLOOKUP($B2304,外資期貨未平倉口數!$A$4:$M$499,11,FALSE)</f>
        <v>#N/A</v>
      </c>
      <c r="R2304" s="64" t="e">
        <f>VLOOKUP($B2304,選擇權未平倉餘額!$A$4:$I$500,6,FALSE)</f>
        <v>#N/A</v>
      </c>
      <c r="S2304" s="64" t="e">
        <f>VLOOKUP($B2304,選擇權未平倉餘額!$A$4:$I$500,7,FALSE)</f>
        <v>#N/A</v>
      </c>
      <c r="T2304" s="64" t="e">
        <f>VLOOKUP($B2304,選擇權未平倉餘額!$A$4:$I$500,8,FALSE)</f>
        <v>#N/A</v>
      </c>
      <c r="U2304" s="64" t="e">
        <f>VLOOKUP($B2304,選擇權未平倉餘額!$A$4:$I$500,9,FALSE)</f>
        <v>#N/A</v>
      </c>
      <c r="V2304" s="39" t="e">
        <f>VLOOKUP($B2304,臺指選擇權P_C_Ratios!$A$4:$C$500,3,FALSE)</f>
        <v>#N/A</v>
      </c>
      <c r="W2304" s="41" t="e">
        <f>VLOOKUP($B2304,散戶多空比!$A$6:$L$500,12,FALSE)</f>
        <v>#N/A</v>
      </c>
      <c r="X2304" s="40" t="e">
        <f>VLOOKUP($B2304,期貨大額交易人未沖銷部位!$A$4:$O$499,4,FALSE)</f>
        <v>#N/A</v>
      </c>
      <c r="Y2304" s="40" t="e">
        <f>VLOOKUP($B2304,期貨大額交易人未沖銷部位!$A$4:$O$499,7,FALSE)</f>
        <v>#N/A</v>
      </c>
      <c r="Z2304" s="40" t="e">
        <f>VLOOKUP($B2304,期貨大額交易人未沖銷部位!$A$4:$O$499,10,FALSE)</f>
        <v>#N/A</v>
      </c>
      <c r="AA2304" s="40" t="e">
        <f>VLOOKUP($B2304,期貨大額交易人未沖銷部位!$A$4:$O$499,13,FALSE)</f>
        <v>#N/A</v>
      </c>
      <c r="AB2304" s="40" t="e">
        <f>VLOOKUP($B2304,期貨大額交易人未沖銷部位!$A$4:$O$499,14,FALSE)</f>
        <v>#N/A</v>
      </c>
      <c r="AC2304" s="40" t="e">
        <f>VLOOKUP($B2304,期貨大額交易人未沖銷部位!$A$4:$O$499,15,FALSE)</f>
        <v>#N/A</v>
      </c>
      <c r="AD2304" s="33" t="e">
        <f>VLOOKUP($B2304,三大美股走勢!$A$4:$J$495,4,FALSE)</f>
        <v>#N/A</v>
      </c>
      <c r="AE2304" s="33" t="e">
        <f>VLOOKUP($B2304,三大美股走勢!$A$4:$J$495,7,FALSE)</f>
        <v>#N/A</v>
      </c>
      <c r="AF2304" s="33" t="e">
        <f>VLOOKUP($B2304,三大美股走勢!$A$4:$J$495,10,FALSE)</f>
        <v>#N/A</v>
      </c>
    </row>
    <row r="2305" spans="2:32">
      <c r="B2305" s="32">
        <v>45084</v>
      </c>
      <c r="C2305" s="33" t="e">
        <f>VLOOKUP($B2305,大盤與近月台指!$A$4:$I$499,2,FALSE)</f>
        <v>#N/A</v>
      </c>
      <c r="D2305" s="34" t="e">
        <f>VLOOKUP($B2305,大盤與近月台指!$A$4:$I$499,3,FALSE)</f>
        <v>#N/A</v>
      </c>
      <c r="E2305" s="35" t="e">
        <f>VLOOKUP($B2305,大盤與近月台指!$A$4:$I$499,4,FALSE)</f>
        <v>#N/A</v>
      </c>
      <c r="F2305" s="33" t="e">
        <f>VLOOKUP($B2305,大盤與近月台指!$A$4:$I$499,5,FALSE)</f>
        <v>#N/A</v>
      </c>
      <c r="G2305" s="49" t="e">
        <f>VLOOKUP($B2305,三大法人買賣超!$A$4:$I$500,3,FALSE)</f>
        <v>#N/A</v>
      </c>
      <c r="H2305" s="34" t="e">
        <f>VLOOKUP($B2305,三大法人買賣超!$A$4:$I$500,5,FALSE)</f>
        <v>#N/A</v>
      </c>
      <c r="I2305" s="27" t="e">
        <f>VLOOKUP($B2305,三大法人買賣超!$A$4:$I$500,7,FALSE)</f>
        <v>#N/A</v>
      </c>
      <c r="J2305" s="27" t="e">
        <f>VLOOKUP($B2305,三大法人買賣超!$A$4:$I$500,9,FALSE)</f>
        <v>#N/A</v>
      </c>
      <c r="K2305" s="37">
        <f>新台幣匯率美元指數!B2306</f>
        <v>0</v>
      </c>
      <c r="L2305" s="38">
        <f>新台幣匯率美元指數!C2306</f>
        <v>0</v>
      </c>
      <c r="M2305" s="39">
        <f>新台幣匯率美元指數!D2306</f>
        <v>0</v>
      </c>
      <c r="N2305" s="27" t="e">
        <f>VLOOKUP($B2305,外資期貨未平倉口數!$A$4:$M$499,4,FALSE)</f>
        <v>#N/A</v>
      </c>
      <c r="O2305" s="27" t="e">
        <f>VLOOKUP($B2305,外資期貨未平倉口數!$A$4:$M$499,9,FALSE)</f>
        <v>#N/A</v>
      </c>
      <c r="P2305" s="27" t="e">
        <f>VLOOKUP($B2305,外資期貨未平倉口數!$A$4:$M$499,10,FALSE)</f>
        <v>#N/A</v>
      </c>
      <c r="Q2305" s="27" t="e">
        <f>VLOOKUP($B2305,外資期貨未平倉口數!$A$4:$M$499,11,FALSE)</f>
        <v>#N/A</v>
      </c>
      <c r="R2305" s="64" t="e">
        <f>VLOOKUP($B2305,選擇權未平倉餘額!$A$4:$I$500,6,FALSE)</f>
        <v>#N/A</v>
      </c>
      <c r="S2305" s="64" t="e">
        <f>VLOOKUP($B2305,選擇權未平倉餘額!$A$4:$I$500,7,FALSE)</f>
        <v>#N/A</v>
      </c>
      <c r="T2305" s="64" t="e">
        <f>VLOOKUP($B2305,選擇權未平倉餘額!$A$4:$I$500,8,FALSE)</f>
        <v>#N/A</v>
      </c>
      <c r="U2305" s="64" t="e">
        <f>VLOOKUP($B2305,選擇權未平倉餘額!$A$4:$I$500,9,FALSE)</f>
        <v>#N/A</v>
      </c>
      <c r="V2305" s="39" t="e">
        <f>VLOOKUP($B2305,臺指選擇權P_C_Ratios!$A$4:$C$500,3,FALSE)</f>
        <v>#N/A</v>
      </c>
      <c r="W2305" s="41" t="e">
        <f>VLOOKUP($B2305,散戶多空比!$A$6:$L$500,12,FALSE)</f>
        <v>#N/A</v>
      </c>
      <c r="X2305" s="40" t="e">
        <f>VLOOKUP($B2305,期貨大額交易人未沖銷部位!$A$4:$O$499,4,FALSE)</f>
        <v>#N/A</v>
      </c>
      <c r="Y2305" s="40" t="e">
        <f>VLOOKUP($B2305,期貨大額交易人未沖銷部位!$A$4:$O$499,7,FALSE)</f>
        <v>#N/A</v>
      </c>
      <c r="Z2305" s="40" t="e">
        <f>VLOOKUP($B2305,期貨大額交易人未沖銷部位!$A$4:$O$499,10,FALSE)</f>
        <v>#N/A</v>
      </c>
      <c r="AA2305" s="40" t="e">
        <f>VLOOKUP($B2305,期貨大額交易人未沖銷部位!$A$4:$O$499,13,FALSE)</f>
        <v>#N/A</v>
      </c>
      <c r="AB2305" s="40" t="e">
        <f>VLOOKUP($B2305,期貨大額交易人未沖銷部位!$A$4:$O$499,14,FALSE)</f>
        <v>#N/A</v>
      </c>
      <c r="AC2305" s="40" t="e">
        <f>VLOOKUP($B2305,期貨大額交易人未沖銷部位!$A$4:$O$499,15,FALSE)</f>
        <v>#N/A</v>
      </c>
      <c r="AD2305" s="33" t="e">
        <f>VLOOKUP($B2305,三大美股走勢!$A$4:$J$495,4,FALSE)</f>
        <v>#N/A</v>
      </c>
      <c r="AE2305" s="33" t="e">
        <f>VLOOKUP($B2305,三大美股走勢!$A$4:$J$495,7,FALSE)</f>
        <v>#N/A</v>
      </c>
      <c r="AF2305" s="33" t="e">
        <f>VLOOKUP($B2305,三大美股走勢!$A$4:$J$495,10,FALSE)</f>
        <v>#N/A</v>
      </c>
    </row>
    <row r="2306" spans="2:32">
      <c r="B2306" s="32">
        <v>45085</v>
      </c>
      <c r="C2306" s="33" t="e">
        <f>VLOOKUP($B2306,大盤與近月台指!$A$4:$I$499,2,FALSE)</f>
        <v>#N/A</v>
      </c>
      <c r="D2306" s="34" t="e">
        <f>VLOOKUP($B2306,大盤與近月台指!$A$4:$I$499,3,FALSE)</f>
        <v>#N/A</v>
      </c>
      <c r="E2306" s="35" t="e">
        <f>VLOOKUP($B2306,大盤與近月台指!$A$4:$I$499,4,FALSE)</f>
        <v>#N/A</v>
      </c>
      <c r="F2306" s="33" t="e">
        <f>VLOOKUP($B2306,大盤與近月台指!$A$4:$I$499,5,FALSE)</f>
        <v>#N/A</v>
      </c>
      <c r="G2306" s="49" t="e">
        <f>VLOOKUP($B2306,三大法人買賣超!$A$4:$I$500,3,FALSE)</f>
        <v>#N/A</v>
      </c>
      <c r="H2306" s="34" t="e">
        <f>VLOOKUP($B2306,三大法人買賣超!$A$4:$I$500,5,FALSE)</f>
        <v>#N/A</v>
      </c>
      <c r="I2306" s="27" t="e">
        <f>VLOOKUP($B2306,三大法人買賣超!$A$4:$I$500,7,FALSE)</f>
        <v>#N/A</v>
      </c>
      <c r="J2306" s="27" t="e">
        <f>VLOOKUP($B2306,三大法人買賣超!$A$4:$I$500,9,FALSE)</f>
        <v>#N/A</v>
      </c>
      <c r="K2306" s="37">
        <f>新台幣匯率美元指數!B2307</f>
        <v>0</v>
      </c>
      <c r="L2306" s="38">
        <f>新台幣匯率美元指數!C2307</f>
        <v>0</v>
      </c>
      <c r="M2306" s="39">
        <f>新台幣匯率美元指數!D2307</f>
        <v>0</v>
      </c>
      <c r="N2306" s="27" t="e">
        <f>VLOOKUP($B2306,外資期貨未平倉口數!$A$4:$M$499,4,FALSE)</f>
        <v>#N/A</v>
      </c>
      <c r="O2306" s="27" t="e">
        <f>VLOOKUP($B2306,外資期貨未平倉口數!$A$4:$M$499,9,FALSE)</f>
        <v>#N/A</v>
      </c>
      <c r="P2306" s="27" t="e">
        <f>VLOOKUP($B2306,外資期貨未平倉口數!$A$4:$M$499,10,FALSE)</f>
        <v>#N/A</v>
      </c>
      <c r="Q2306" s="27" t="e">
        <f>VLOOKUP($B2306,外資期貨未平倉口數!$A$4:$M$499,11,FALSE)</f>
        <v>#N/A</v>
      </c>
      <c r="R2306" s="64" t="e">
        <f>VLOOKUP($B2306,選擇權未平倉餘額!$A$4:$I$500,6,FALSE)</f>
        <v>#N/A</v>
      </c>
      <c r="S2306" s="64" t="e">
        <f>VLOOKUP($B2306,選擇權未平倉餘額!$A$4:$I$500,7,FALSE)</f>
        <v>#N/A</v>
      </c>
      <c r="T2306" s="64" t="e">
        <f>VLOOKUP($B2306,選擇權未平倉餘額!$A$4:$I$500,8,FALSE)</f>
        <v>#N/A</v>
      </c>
      <c r="U2306" s="64" t="e">
        <f>VLOOKUP($B2306,選擇權未平倉餘額!$A$4:$I$500,9,FALSE)</f>
        <v>#N/A</v>
      </c>
      <c r="V2306" s="39" t="e">
        <f>VLOOKUP($B2306,臺指選擇權P_C_Ratios!$A$4:$C$500,3,FALSE)</f>
        <v>#N/A</v>
      </c>
      <c r="W2306" s="41" t="e">
        <f>VLOOKUP($B2306,散戶多空比!$A$6:$L$500,12,FALSE)</f>
        <v>#N/A</v>
      </c>
      <c r="X2306" s="40" t="e">
        <f>VLOOKUP($B2306,期貨大額交易人未沖銷部位!$A$4:$O$499,4,FALSE)</f>
        <v>#N/A</v>
      </c>
      <c r="Y2306" s="40" t="e">
        <f>VLOOKUP($B2306,期貨大額交易人未沖銷部位!$A$4:$O$499,7,FALSE)</f>
        <v>#N/A</v>
      </c>
      <c r="Z2306" s="40" t="e">
        <f>VLOOKUP($B2306,期貨大額交易人未沖銷部位!$A$4:$O$499,10,FALSE)</f>
        <v>#N/A</v>
      </c>
      <c r="AA2306" s="40" t="e">
        <f>VLOOKUP($B2306,期貨大額交易人未沖銷部位!$A$4:$O$499,13,FALSE)</f>
        <v>#N/A</v>
      </c>
      <c r="AB2306" s="40" t="e">
        <f>VLOOKUP($B2306,期貨大額交易人未沖銷部位!$A$4:$O$499,14,FALSE)</f>
        <v>#N/A</v>
      </c>
      <c r="AC2306" s="40" t="e">
        <f>VLOOKUP($B2306,期貨大額交易人未沖銷部位!$A$4:$O$499,15,FALSE)</f>
        <v>#N/A</v>
      </c>
      <c r="AD2306" s="33" t="e">
        <f>VLOOKUP($B2306,三大美股走勢!$A$4:$J$495,4,FALSE)</f>
        <v>#N/A</v>
      </c>
      <c r="AE2306" s="33" t="e">
        <f>VLOOKUP($B2306,三大美股走勢!$A$4:$J$495,7,FALSE)</f>
        <v>#N/A</v>
      </c>
      <c r="AF2306" s="33" t="e">
        <f>VLOOKUP($B2306,三大美股走勢!$A$4:$J$495,10,FALSE)</f>
        <v>#N/A</v>
      </c>
    </row>
    <row r="2307" spans="2:32">
      <c r="B2307" s="32">
        <v>45086</v>
      </c>
      <c r="C2307" s="33" t="e">
        <f>VLOOKUP($B2307,大盤與近月台指!$A$4:$I$499,2,FALSE)</f>
        <v>#N/A</v>
      </c>
      <c r="D2307" s="34" t="e">
        <f>VLOOKUP($B2307,大盤與近月台指!$A$4:$I$499,3,FALSE)</f>
        <v>#N/A</v>
      </c>
      <c r="E2307" s="35" t="e">
        <f>VLOOKUP($B2307,大盤與近月台指!$A$4:$I$499,4,FALSE)</f>
        <v>#N/A</v>
      </c>
      <c r="F2307" s="33" t="e">
        <f>VLOOKUP($B2307,大盤與近月台指!$A$4:$I$499,5,FALSE)</f>
        <v>#N/A</v>
      </c>
      <c r="G2307" s="49" t="e">
        <f>VLOOKUP($B2307,三大法人買賣超!$A$4:$I$500,3,FALSE)</f>
        <v>#N/A</v>
      </c>
      <c r="H2307" s="34" t="e">
        <f>VLOOKUP($B2307,三大法人買賣超!$A$4:$I$500,5,FALSE)</f>
        <v>#N/A</v>
      </c>
      <c r="I2307" s="27" t="e">
        <f>VLOOKUP($B2307,三大法人買賣超!$A$4:$I$500,7,FALSE)</f>
        <v>#N/A</v>
      </c>
      <c r="J2307" s="27" t="e">
        <f>VLOOKUP($B2307,三大法人買賣超!$A$4:$I$500,9,FALSE)</f>
        <v>#N/A</v>
      </c>
      <c r="K2307" s="37">
        <f>新台幣匯率美元指數!B2308</f>
        <v>0</v>
      </c>
      <c r="L2307" s="38">
        <f>新台幣匯率美元指數!C2308</f>
        <v>0</v>
      </c>
      <c r="M2307" s="39">
        <f>新台幣匯率美元指數!D2308</f>
        <v>0</v>
      </c>
      <c r="N2307" s="27" t="e">
        <f>VLOOKUP($B2307,外資期貨未平倉口數!$A$4:$M$499,4,FALSE)</f>
        <v>#N/A</v>
      </c>
      <c r="O2307" s="27" t="e">
        <f>VLOOKUP($B2307,外資期貨未平倉口數!$A$4:$M$499,9,FALSE)</f>
        <v>#N/A</v>
      </c>
      <c r="P2307" s="27" t="e">
        <f>VLOOKUP($B2307,外資期貨未平倉口數!$A$4:$M$499,10,FALSE)</f>
        <v>#N/A</v>
      </c>
      <c r="Q2307" s="27" t="e">
        <f>VLOOKUP($B2307,外資期貨未平倉口數!$A$4:$M$499,11,FALSE)</f>
        <v>#N/A</v>
      </c>
      <c r="R2307" s="64" t="e">
        <f>VLOOKUP($B2307,選擇權未平倉餘額!$A$4:$I$500,6,FALSE)</f>
        <v>#N/A</v>
      </c>
      <c r="S2307" s="64" t="e">
        <f>VLOOKUP($B2307,選擇權未平倉餘額!$A$4:$I$500,7,FALSE)</f>
        <v>#N/A</v>
      </c>
      <c r="T2307" s="64" t="e">
        <f>VLOOKUP($B2307,選擇權未平倉餘額!$A$4:$I$500,8,FALSE)</f>
        <v>#N/A</v>
      </c>
      <c r="U2307" s="64" t="e">
        <f>VLOOKUP($B2307,選擇權未平倉餘額!$A$4:$I$500,9,FALSE)</f>
        <v>#N/A</v>
      </c>
      <c r="V2307" s="39" t="e">
        <f>VLOOKUP($B2307,臺指選擇權P_C_Ratios!$A$4:$C$500,3,FALSE)</f>
        <v>#N/A</v>
      </c>
      <c r="W2307" s="41" t="e">
        <f>VLOOKUP($B2307,散戶多空比!$A$6:$L$500,12,FALSE)</f>
        <v>#N/A</v>
      </c>
      <c r="X2307" s="40" t="e">
        <f>VLOOKUP($B2307,期貨大額交易人未沖銷部位!$A$4:$O$499,4,FALSE)</f>
        <v>#N/A</v>
      </c>
      <c r="Y2307" s="40" t="e">
        <f>VLOOKUP($B2307,期貨大額交易人未沖銷部位!$A$4:$O$499,7,FALSE)</f>
        <v>#N/A</v>
      </c>
      <c r="Z2307" s="40" t="e">
        <f>VLOOKUP($B2307,期貨大額交易人未沖銷部位!$A$4:$O$499,10,FALSE)</f>
        <v>#N/A</v>
      </c>
      <c r="AA2307" s="40" t="e">
        <f>VLOOKUP($B2307,期貨大額交易人未沖銷部位!$A$4:$O$499,13,FALSE)</f>
        <v>#N/A</v>
      </c>
      <c r="AB2307" s="40" t="e">
        <f>VLOOKUP($B2307,期貨大額交易人未沖銷部位!$A$4:$O$499,14,FALSE)</f>
        <v>#N/A</v>
      </c>
      <c r="AC2307" s="40" t="e">
        <f>VLOOKUP($B2307,期貨大額交易人未沖銷部位!$A$4:$O$499,15,FALSE)</f>
        <v>#N/A</v>
      </c>
      <c r="AD2307" s="33" t="e">
        <f>VLOOKUP($B2307,三大美股走勢!$A$4:$J$495,4,FALSE)</f>
        <v>#N/A</v>
      </c>
      <c r="AE2307" s="33" t="e">
        <f>VLOOKUP($B2307,三大美股走勢!$A$4:$J$495,7,FALSE)</f>
        <v>#N/A</v>
      </c>
      <c r="AF2307" s="33" t="e">
        <f>VLOOKUP($B2307,三大美股走勢!$A$4:$J$495,10,FALSE)</f>
        <v>#N/A</v>
      </c>
    </row>
    <row r="2308" spans="2:32">
      <c r="B2308" s="32">
        <v>45087</v>
      </c>
      <c r="C2308" s="33" t="e">
        <f>VLOOKUP($B2308,大盤與近月台指!$A$4:$I$499,2,FALSE)</f>
        <v>#N/A</v>
      </c>
      <c r="D2308" s="34" t="e">
        <f>VLOOKUP($B2308,大盤與近月台指!$A$4:$I$499,3,FALSE)</f>
        <v>#N/A</v>
      </c>
      <c r="E2308" s="35" t="e">
        <f>VLOOKUP($B2308,大盤與近月台指!$A$4:$I$499,4,FALSE)</f>
        <v>#N/A</v>
      </c>
      <c r="F2308" s="33" t="e">
        <f>VLOOKUP($B2308,大盤與近月台指!$A$4:$I$499,5,FALSE)</f>
        <v>#N/A</v>
      </c>
      <c r="G2308" s="49" t="e">
        <f>VLOOKUP($B2308,三大法人買賣超!$A$4:$I$500,3,FALSE)</f>
        <v>#N/A</v>
      </c>
      <c r="H2308" s="34" t="e">
        <f>VLOOKUP($B2308,三大法人買賣超!$A$4:$I$500,5,FALSE)</f>
        <v>#N/A</v>
      </c>
      <c r="I2308" s="27" t="e">
        <f>VLOOKUP($B2308,三大法人買賣超!$A$4:$I$500,7,FALSE)</f>
        <v>#N/A</v>
      </c>
      <c r="J2308" s="27" t="e">
        <f>VLOOKUP($B2308,三大法人買賣超!$A$4:$I$500,9,FALSE)</f>
        <v>#N/A</v>
      </c>
      <c r="K2308" s="37">
        <f>新台幣匯率美元指數!B2309</f>
        <v>0</v>
      </c>
      <c r="L2308" s="38">
        <f>新台幣匯率美元指數!C2309</f>
        <v>0</v>
      </c>
      <c r="M2308" s="39">
        <f>新台幣匯率美元指數!D2309</f>
        <v>0</v>
      </c>
      <c r="N2308" s="27" t="e">
        <f>VLOOKUP($B2308,外資期貨未平倉口數!$A$4:$M$499,4,FALSE)</f>
        <v>#N/A</v>
      </c>
      <c r="O2308" s="27" t="e">
        <f>VLOOKUP($B2308,外資期貨未平倉口數!$A$4:$M$499,9,FALSE)</f>
        <v>#N/A</v>
      </c>
      <c r="P2308" s="27" t="e">
        <f>VLOOKUP($B2308,外資期貨未平倉口數!$A$4:$M$499,10,FALSE)</f>
        <v>#N/A</v>
      </c>
      <c r="Q2308" s="27" t="e">
        <f>VLOOKUP($B2308,外資期貨未平倉口數!$A$4:$M$499,11,FALSE)</f>
        <v>#N/A</v>
      </c>
      <c r="R2308" s="64" t="e">
        <f>VLOOKUP($B2308,選擇權未平倉餘額!$A$4:$I$500,6,FALSE)</f>
        <v>#N/A</v>
      </c>
      <c r="S2308" s="64" t="e">
        <f>VLOOKUP($B2308,選擇權未平倉餘額!$A$4:$I$500,7,FALSE)</f>
        <v>#N/A</v>
      </c>
      <c r="T2308" s="64" t="e">
        <f>VLOOKUP($B2308,選擇權未平倉餘額!$A$4:$I$500,8,FALSE)</f>
        <v>#N/A</v>
      </c>
      <c r="U2308" s="64" t="e">
        <f>VLOOKUP($B2308,選擇權未平倉餘額!$A$4:$I$500,9,FALSE)</f>
        <v>#N/A</v>
      </c>
      <c r="V2308" s="39" t="e">
        <f>VLOOKUP($B2308,臺指選擇權P_C_Ratios!$A$4:$C$500,3,FALSE)</f>
        <v>#N/A</v>
      </c>
      <c r="W2308" s="41" t="e">
        <f>VLOOKUP($B2308,散戶多空比!$A$6:$L$500,12,FALSE)</f>
        <v>#N/A</v>
      </c>
      <c r="X2308" s="40" t="e">
        <f>VLOOKUP($B2308,期貨大額交易人未沖銷部位!$A$4:$O$499,4,FALSE)</f>
        <v>#N/A</v>
      </c>
      <c r="Y2308" s="40" t="e">
        <f>VLOOKUP($B2308,期貨大額交易人未沖銷部位!$A$4:$O$499,7,FALSE)</f>
        <v>#N/A</v>
      </c>
      <c r="Z2308" s="40" t="e">
        <f>VLOOKUP($B2308,期貨大額交易人未沖銷部位!$A$4:$O$499,10,FALSE)</f>
        <v>#N/A</v>
      </c>
      <c r="AA2308" s="40" t="e">
        <f>VLOOKUP($B2308,期貨大額交易人未沖銷部位!$A$4:$O$499,13,FALSE)</f>
        <v>#N/A</v>
      </c>
      <c r="AB2308" s="40" t="e">
        <f>VLOOKUP($B2308,期貨大額交易人未沖銷部位!$A$4:$O$499,14,FALSE)</f>
        <v>#N/A</v>
      </c>
      <c r="AC2308" s="40" t="e">
        <f>VLOOKUP($B2308,期貨大額交易人未沖銷部位!$A$4:$O$499,15,FALSE)</f>
        <v>#N/A</v>
      </c>
      <c r="AD2308" s="33" t="e">
        <f>VLOOKUP($B2308,三大美股走勢!$A$4:$J$495,4,FALSE)</f>
        <v>#N/A</v>
      </c>
      <c r="AE2308" s="33" t="e">
        <f>VLOOKUP($B2308,三大美股走勢!$A$4:$J$495,7,FALSE)</f>
        <v>#N/A</v>
      </c>
      <c r="AF2308" s="33" t="e">
        <f>VLOOKUP($B2308,三大美股走勢!$A$4:$J$495,10,FALSE)</f>
        <v>#N/A</v>
      </c>
    </row>
    <row r="2309" spans="2:32">
      <c r="B2309" s="32">
        <v>45088</v>
      </c>
      <c r="C2309" s="33" t="e">
        <f>VLOOKUP($B2309,大盤與近月台指!$A$4:$I$499,2,FALSE)</f>
        <v>#N/A</v>
      </c>
      <c r="D2309" s="34" t="e">
        <f>VLOOKUP($B2309,大盤與近月台指!$A$4:$I$499,3,FALSE)</f>
        <v>#N/A</v>
      </c>
      <c r="E2309" s="35" t="e">
        <f>VLOOKUP($B2309,大盤與近月台指!$A$4:$I$499,4,FALSE)</f>
        <v>#N/A</v>
      </c>
      <c r="F2309" s="33" t="e">
        <f>VLOOKUP($B2309,大盤與近月台指!$A$4:$I$499,5,FALSE)</f>
        <v>#N/A</v>
      </c>
      <c r="G2309" s="49" t="e">
        <f>VLOOKUP($B2309,三大法人買賣超!$A$4:$I$500,3,FALSE)</f>
        <v>#N/A</v>
      </c>
      <c r="H2309" s="34" t="e">
        <f>VLOOKUP($B2309,三大法人買賣超!$A$4:$I$500,5,FALSE)</f>
        <v>#N/A</v>
      </c>
      <c r="I2309" s="27" t="e">
        <f>VLOOKUP($B2309,三大法人買賣超!$A$4:$I$500,7,FALSE)</f>
        <v>#N/A</v>
      </c>
      <c r="J2309" s="27" t="e">
        <f>VLOOKUP($B2309,三大法人買賣超!$A$4:$I$500,9,FALSE)</f>
        <v>#N/A</v>
      </c>
      <c r="K2309" s="37">
        <f>新台幣匯率美元指數!B2310</f>
        <v>0</v>
      </c>
      <c r="L2309" s="38">
        <f>新台幣匯率美元指數!C2310</f>
        <v>0</v>
      </c>
      <c r="M2309" s="39">
        <f>新台幣匯率美元指數!D2310</f>
        <v>0</v>
      </c>
      <c r="N2309" s="27" t="e">
        <f>VLOOKUP($B2309,外資期貨未平倉口數!$A$4:$M$499,4,FALSE)</f>
        <v>#N/A</v>
      </c>
      <c r="O2309" s="27" t="e">
        <f>VLOOKUP($B2309,外資期貨未平倉口數!$A$4:$M$499,9,FALSE)</f>
        <v>#N/A</v>
      </c>
      <c r="P2309" s="27" t="e">
        <f>VLOOKUP($B2309,外資期貨未平倉口數!$A$4:$M$499,10,FALSE)</f>
        <v>#N/A</v>
      </c>
      <c r="Q2309" s="27" t="e">
        <f>VLOOKUP($B2309,外資期貨未平倉口數!$A$4:$M$499,11,FALSE)</f>
        <v>#N/A</v>
      </c>
      <c r="R2309" s="64" t="e">
        <f>VLOOKUP($B2309,選擇權未平倉餘額!$A$4:$I$500,6,FALSE)</f>
        <v>#N/A</v>
      </c>
      <c r="S2309" s="64" t="e">
        <f>VLOOKUP($B2309,選擇權未平倉餘額!$A$4:$I$500,7,FALSE)</f>
        <v>#N/A</v>
      </c>
      <c r="T2309" s="64" t="e">
        <f>VLOOKUP($B2309,選擇權未平倉餘額!$A$4:$I$500,8,FALSE)</f>
        <v>#N/A</v>
      </c>
      <c r="U2309" s="64" t="e">
        <f>VLOOKUP($B2309,選擇權未平倉餘額!$A$4:$I$500,9,FALSE)</f>
        <v>#N/A</v>
      </c>
      <c r="V2309" s="39" t="e">
        <f>VLOOKUP($B2309,臺指選擇權P_C_Ratios!$A$4:$C$500,3,FALSE)</f>
        <v>#N/A</v>
      </c>
      <c r="W2309" s="41" t="e">
        <f>VLOOKUP($B2309,散戶多空比!$A$6:$L$500,12,FALSE)</f>
        <v>#N/A</v>
      </c>
      <c r="X2309" s="40" t="e">
        <f>VLOOKUP($B2309,期貨大額交易人未沖銷部位!$A$4:$O$499,4,FALSE)</f>
        <v>#N/A</v>
      </c>
      <c r="Y2309" s="40" t="e">
        <f>VLOOKUP($B2309,期貨大額交易人未沖銷部位!$A$4:$O$499,7,FALSE)</f>
        <v>#N/A</v>
      </c>
      <c r="Z2309" s="40" t="e">
        <f>VLOOKUP($B2309,期貨大額交易人未沖銷部位!$A$4:$O$499,10,FALSE)</f>
        <v>#N/A</v>
      </c>
      <c r="AA2309" s="40" t="e">
        <f>VLOOKUP($B2309,期貨大額交易人未沖銷部位!$A$4:$O$499,13,FALSE)</f>
        <v>#N/A</v>
      </c>
      <c r="AB2309" s="40" t="e">
        <f>VLOOKUP($B2309,期貨大額交易人未沖銷部位!$A$4:$O$499,14,FALSE)</f>
        <v>#N/A</v>
      </c>
      <c r="AC2309" s="40" t="e">
        <f>VLOOKUP($B2309,期貨大額交易人未沖銷部位!$A$4:$O$499,15,FALSE)</f>
        <v>#N/A</v>
      </c>
      <c r="AD2309" s="33" t="e">
        <f>VLOOKUP($B2309,三大美股走勢!$A$4:$J$495,4,FALSE)</f>
        <v>#N/A</v>
      </c>
      <c r="AE2309" s="33" t="e">
        <f>VLOOKUP($B2309,三大美股走勢!$A$4:$J$495,7,FALSE)</f>
        <v>#N/A</v>
      </c>
      <c r="AF2309" s="33" t="e">
        <f>VLOOKUP($B2309,三大美股走勢!$A$4:$J$495,10,FALSE)</f>
        <v>#N/A</v>
      </c>
    </row>
    <row r="2310" spans="2:32">
      <c r="B2310" s="32">
        <v>45089</v>
      </c>
      <c r="C2310" s="33" t="e">
        <f>VLOOKUP($B2310,大盤與近月台指!$A$4:$I$499,2,FALSE)</f>
        <v>#N/A</v>
      </c>
      <c r="D2310" s="34" t="e">
        <f>VLOOKUP($B2310,大盤與近月台指!$A$4:$I$499,3,FALSE)</f>
        <v>#N/A</v>
      </c>
      <c r="E2310" s="35" t="e">
        <f>VLOOKUP($B2310,大盤與近月台指!$A$4:$I$499,4,FALSE)</f>
        <v>#N/A</v>
      </c>
      <c r="F2310" s="33" t="e">
        <f>VLOOKUP($B2310,大盤與近月台指!$A$4:$I$499,5,FALSE)</f>
        <v>#N/A</v>
      </c>
      <c r="G2310" s="49" t="e">
        <f>VLOOKUP($B2310,三大法人買賣超!$A$4:$I$500,3,FALSE)</f>
        <v>#N/A</v>
      </c>
      <c r="H2310" s="34" t="e">
        <f>VLOOKUP($B2310,三大法人買賣超!$A$4:$I$500,5,FALSE)</f>
        <v>#N/A</v>
      </c>
      <c r="I2310" s="27" t="e">
        <f>VLOOKUP($B2310,三大法人買賣超!$A$4:$I$500,7,FALSE)</f>
        <v>#N/A</v>
      </c>
      <c r="J2310" s="27" t="e">
        <f>VLOOKUP($B2310,三大法人買賣超!$A$4:$I$500,9,FALSE)</f>
        <v>#N/A</v>
      </c>
      <c r="K2310" s="37">
        <f>新台幣匯率美元指數!B2311</f>
        <v>0</v>
      </c>
      <c r="L2310" s="38">
        <f>新台幣匯率美元指數!C2311</f>
        <v>0</v>
      </c>
      <c r="M2310" s="39">
        <f>新台幣匯率美元指數!D2311</f>
        <v>0</v>
      </c>
      <c r="N2310" s="27" t="e">
        <f>VLOOKUP($B2310,外資期貨未平倉口數!$A$4:$M$499,4,FALSE)</f>
        <v>#N/A</v>
      </c>
      <c r="O2310" s="27" t="e">
        <f>VLOOKUP($B2310,外資期貨未平倉口數!$A$4:$M$499,9,FALSE)</f>
        <v>#N/A</v>
      </c>
      <c r="P2310" s="27" t="e">
        <f>VLOOKUP($B2310,外資期貨未平倉口數!$A$4:$M$499,10,FALSE)</f>
        <v>#N/A</v>
      </c>
      <c r="Q2310" s="27" t="e">
        <f>VLOOKUP($B2310,外資期貨未平倉口數!$A$4:$M$499,11,FALSE)</f>
        <v>#N/A</v>
      </c>
      <c r="R2310" s="64" t="e">
        <f>VLOOKUP($B2310,選擇權未平倉餘額!$A$4:$I$500,6,FALSE)</f>
        <v>#N/A</v>
      </c>
      <c r="S2310" s="64" t="e">
        <f>VLOOKUP($B2310,選擇權未平倉餘額!$A$4:$I$500,7,FALSE)</f>
        <v>#N/A</v>
      </c>
      <c r="T2310" s="64" t="e">
        <f>VLOOKUP($B2310,選擇權未平倉餘額!$A$4:$I$500,8,FALSE)</f>
        <v>#N/A</v>
      </c>
      <c r="U2310" s="64" t="e">
        <f>VLOOKUP($B2310,選擇權未平倉餘額!$A$4:$I$500,9,FALSE)</f>
        <v>#N/A</v>
      </c>
      <c r="V2310" s="39" t="e">
        <f>VLOOKUP($B2310,臺指選擇權P_C_Ratios!$A$4:$C$500,3,FALSE)</f>
        <v>#N/A</v>
      </c>
      <c r="W2310" s="41" t="e">
        <f>VLOOKUP($B2310,散戶多空比!$A$6:$L$500,12,FALSE)</f>
        <v>#N/A</v>
      </c>
      <c r="X2310" s="40" t="e">
        <f>VLOOKUP($B2310,期貨大額交易人未沖銷部位!$A$4:$O$499,4,FALSE)</f>
        <v>#N/A</v>
      </c>
      <c r="Y2310" s="40" t="e">
        <f>VLOOKUP($B2310,期貨大額交易人未沖銷部位!$A$4:$O$499,7,FALSE)</f>
        <v>#N/A</v>
      </c>
      <c r="Z2310" s="40" t="e">
        <f>VLOOKUP($B2310,期貨大額交易人未沖銷部位!$A$4:$O$499,10,FALSE)</f>
        <v>#N/A</v>
      </c>
      <c r="AA2310" s="40" t="e">
        <f>VLOOKUP($B2310,期貨大額交易人未沖銷部位!$A$4:$O$499,13,FALSE)</f>
        <v>#N/A</v>
      </c>
      <c r="AB2310" s="40" t="e">
        <f>VLOOKUP($B2310,期貨大額交易人未沖銷部位!$A$4:$O$499,14,FALSE)</f>
        <v>#N/A</v>
      </c>
      <c r="AC2310" s="40" t="e">
        <f>VLOOKUP($B2310,期貨大額交易人未沖銷部位!$A$4:$O$499,15,FALSE)</f>
        <v>#N/A</v>
      </c>
      <c r="AD2310" s="33" t="e">
        <f>VLOOKUP($B2310,三大美股走勢!$A$4:$J$495,4,FALSE)</f>
        <v>#N/A</v>
      </c>
      <c r="AE2310" s="33" t="e">
        <f>VLOOKUP($B2310,三大美股走勢!$A$4:$J$495,7,FALSE)</f>
        <v>#N/A</v>
      </c>
      <c r="AF2310" s="33" t="e">
        <f>VLOOKUP($B2310,三大美股走勢!$A$4:$J$495,10,FALSE)</f>
        <v>#N/A</v>
      </c>
    </row>
    <row r="2311" spans="2:32">
      <c r="B2311" s="32">
        <v>45090</v>
      </c>
      <c r="C2311" s="33" t="e">
        <f>VLOOKUP($B2311,大盤與近月台指!$A$4:$I$499,2,FALSE)</f>
        <v>#N/A</v>
      </c>
      <c r="D2311" s="34" t="e">
        <f>VLOOKUP($B2311,大盤與近月台指!$A$4:$I$499,3,FALSE)</f>
        <v>#N/A</v>
      </c>
      <c r="E2311" s="35" t="e">
        <f>VLOOKUP($B2311,大盤與近月台指!$A$4:$I$499,4,FALSE)</f>
        <v>#N/A</v>
      </c>
      <c r="F2311" s="33" t="e">
        <f>VLOOKUP($B2311,大盤與近月台指!$A$4:$I$499,5,FALSE)</f>
        <v>#N/A</v>
      </c>
      <c r="G2311" s="49" t="e">
        <f>VLOOKUP($B2311,三大法人買賣超!$A$4:$I$500,3,FALSE)</f>
        <v>#N/A</v>
      </c>
      <c r="H2311" s="34" t="e">
        <f>VLOOKUP($B2311,三大法人買賣超!$A$4:$I$500,5,FALSE)</f>
        <v>#N/A</v>
      </c>
      <c r="I2311" s="27" t="e">
        <f>VLOOKUP($B2311,三大法人買賣超!$A$4:$I$500,7,FALSE)</f>
        <v>#N/A</v>
      </c>
      <c r="J2311" s="27" t="e">
        <f>VLOOKUP($B2311,三大法人買賣超!$A$4:$I$500,9,FALSE)</f>
        <v>#N/A</v>
      </c>
      <c r="K2311" s="37">
        <f>新台幣匯率美元指數!B2312</f>
        <v>0</v>
      </c>
      <c r="L2311" s="38">
        <f>新台幣匯率美元指數!C2312</f>
        <v>0</v>
      </c>
      <c r="M2311" s="39">
        <f>新台幣匯率美元指數!D2312</f>
        <v>0</v>
      </c>
      <c r="N2311" s="27" t="e">
        <f>VLOOKUP($B2311,外資期貨未平倉口數!$A$4:$M$499,4,FALSE)</f>
        <v>#N/A</v>
      </c>
      <c r="O2311" s="27" t="e">
        <f>VLOOKUP($B2311,外資期貨未平倉口數!$A$4:$M$499,9,FALSE)</f>
        <v>#N/A</v>
      </c>
      <c r="P2311" s="27" t="e">
        <f>VLOOKUP($B2311,外資期貨未平倉口數!$A$4:$M$499,10,FALSE)</f>
        <v>#N/A</v>
      </c>
      <c r="Q2311" s="27" t="e">
        <f>VLOOKUP($B2311,外資期貨未平倉口數!$A$4:$M$499,11,FALSE)</f>
        <v>#N/A</v>
      </c>
      <c r="R2311" s="64" t="e">
        <f>VLOOKUP($B2311,選擇權未平倉餘額!$A$4:$I$500,6,FALSE)</f>
        <v>#N/A</v>
      </c>
      <c r="S2311" s="64" t="e">
        <f>VLOOKUP($B2311,選擇權未平倉餘額!$A$4:$I$500,7,FALSE)</f>
        <v>#N/A</v>
      </c>
      <c r="T2311" s="64" t="e">
        <f>VLOOKUP($B2311,選擇權未平倉餘額!$A$4:$I$500,8,FALSE)</f>
        <v>#N/A</v>
      </c>
      <c r="U2311" s="64" t="e">
        <f>VLOOKUP($B2311,選擇權未平倉餘額!$A$4:$I$500,9,FALSE)</f>
        <v>#N/A</v>
      </c>
      <c r="V2311" s="39" t="e">
        <f>VLOOKUP($B2311,臺指選擇權P_C_Ratios!$A$4:$C$500,3,FALSE)</f>
        <v>#N/A</v>
      </c>
      <c r="W2311" s="41" t="e">
        <f>VLOOKUP($B2311,散戶多空比!$A$6:$L$500,12,FALSE)</f>
        <v>#N/A</v>
      </c>
      <c r="X2311" s="40" t="e">
        <f>VLOOKUP($B2311,期貨大額交易人未沖銷部位!$A$4:$O$499,4,FALSE)</f>
        <v>#N/A</v>
      </c>
      <c r="Y2311" s="40" t="e">
        <f>VLOOKUP($B2311,期貨大額交易人未沖銷部位!$A$4:$O$499,7,FALSE)</f>
        <v>#N/A</v>
      </c>
      <c r="Z2311" s="40" t="e">
        <f>VLOOKUP($B2311,期貨大額交易人未沖銷部位!$A$4:$O$499,10,FALSE)</f>
        <v>#N/A</v>
      </c>
      <c r="AA2311" s="40" t="e">
        <f>VLOOKUP($B2311,期貨大額交易人未沖銷部位!$A$4:$O$499,13,FALSE)</f>
        <v>#N/A</v>
      </c>
      <c r="AB2311" s="40" t="e">
        <f>VLOOKUP($B2311,期貨大額交易人未沖銷部位!$A$4:$O$499,14,FALSE)</f>
        <v>#N/A</v>
      </c>
      <c r="AC2311" s="40" t="e">
        <f>VLOOKUP($B2311,期貨大額交易人未沖銷部位!$A$4:$O$499,15,FALSE)</f>
        <v>#N/A</v>
      </c>
      <c r="AD2311" s="33" t="e">
        <f>VLOOKUP($B2311,三大美股走勢!$A$4:$J$495,4,FALSE)</f>
        <v>#N/A</v>
      </c>
      <c r="AE2311" s="33" t="e">
        <f>VLOOKUP($B2311,三大美股走勢!$A$4:$J$495,7,FALSE)</f>
        <v>#N/A</v>
      </c>
      <c r="AF2311" s="33" t="e">
        <f>VLOOKUP($B2311,三大美股走勢!$A$4:$J$495,10,FALSE)</f>
        <v>#N/A</v>
      </c>
    </row>
    <row r="2312" spans="2:32">
      <c r="B2312" s="32">
        <v>45091</v>
      </c>
      <c r="C2312" s="33" t="e">
        <f>VLOOKUP($B2312,大盤與近月台指!$A$4:$I$499,2,FALSE)</f>
        <v>#N/A</v>
      </c>
      <c r="D2312" s="34" t="e">
        <f>VLOOKUP($B2312,大盤與近月台指!$A$4:$I$499,3,FALSE)</f>
        <v>#N/A</v>
      </c>
      <c r="E2312" s="35" t="e">
        <f>VLOOKUP($B2312,大盤與近月台指!$A$4:$I$499,4,FALSE)</f>
        <v>#N/A</v>
      </c>
      <c r="F2312" s="33" t="e">
        <f>VLOOKUP($B2312,大盤與近月台指!$A$4:$I$499,5,FALSE)</f>
        <v>#N/A</v>
      </c>
      <c r="G2312" s="49" t="e">
        <f>VLOOKUP($B2312,三大法人買賣超!$A$4:$I$500,3,FALSE)</f>
        <v>#N/A</v>
      </c>
      <c r="H2312" s="34" t="e">
        <f>VLOOKUP($B2312,三大法人買賣超!$A$4:$I$500,5,FALSE)</f>
        <v>#N/A</v>
      </c>
      <c r="I2312" s="27" t="e">
        <f>VLOOKUP($B2312,三大法人買賣超!$A$4:$I$500,7,FALSE)</f>
        <v>#N/A</v>
      </c>
      <c r="J2312" s="27" t="e">
        <f>VLOOKUP($B2312,三大法人買賣超!$A$4:$I$500,9,FALSE)</f>
        <v>#N/A</v>
      </c>
      <c r="K2312" s="37">
        <f>新台幣匯率美元指數!B2313</f>
        <v>0</v>
      </c>
      <c r="L2312" s="38">
        <f>新台幣匯率美元指數!C2313</f>
        <v>0</v>
      </c>
      <c r="M2312" s="39">
        <f>新台幣匯率美元指數!D2313</f>
        <v>0</v>
      </c>
      <c r="N2312" s="27" t="e">
        <f>VLOOKUP($B2312,外資期貨未平倉口數!$A$4:$M$499,4,FALSE)</f>
        <v>#N/A</v>
      </c>
      <c r="O2312" s="27" t="e">
        <f>VLOOKUP($B2312,外資期貨未平倉口數!$A$4:$M$499,9,FALSE)</f>
        <v>#N/A</v>
      </c>
      <c r="P2312" s="27" t="e">
        <f>VLOOKUP($B2312,外資期貨未平倉口數!$A$4:$M$499,10,FALSE)</f>
        <v>#N/A</v>
      </c>
      <c r="Q2312" s="27" t="e">
        <f>VLOOKUP($B2312,外資期貨未平倉口數!$A$4:$M$499,11,FALSE)</f>
        <v>#N/A</v>
      </c>
      <c r="R2312" s="64" t="e">
        <f>VLOOKUP($B2312,選擇權未平倉餘額!$A$4:$I$500,6,FALSE)</f>
        <v>#N/A</v>
      </c>
      <c r="S2312" s="64" t="e">
        <f>VLOOKUP($B2312,選擇權未平倉餘額!$A$4:$I$500,7,FALSE)</f>
        <v>#N/A</v>
      </c>
      <c r="T2312" s="64" t="e">
        <f>VLOOKUP($B2312,選擇權未平倉餘額!$A$4:$I$500,8,FALSE)</f>
        <v>#N/A</v>
      </c>
      <c r="U2312" s="64" t="e">
        <f>VLOOKUP($B2312,選擇權未平倉餘額!$A$4:$I$500,9,FALSE)</f>
        <v>#N/A</v>
      </c>
      <c r="V2312" s="39" t="e">
        <f>VLOOKUP($B2312,臺指選擇權P_C_Ratios!$A$4:$C$500,3,FALSE)</f>
        <v>#N/A</v>
      </c>
      <c r="W2312" s="41" t="e">
        <f>VLOOKUP($B2312,散戶多空比!$A$6:$L$500,12,FALSE)</f>
        <v>#N/A</v>
      </c>
      <c r="X2312" s="40" t="e">
        <f>VLOOKUP($B2312,期貨大額交易人未沖銷部位!$A$4:$O$499,4,FALSE)</f>
        <v>#N/A</v>
      </c>
      <c r="Y2312" s="40" t="e">
        <f>VLOOKUP($B2312,期貨大額交易人未沖銷部位!$A$4:$O$499,7,FALSE)</f>
        <v>#N/A</v>
      </c>
      <c r="Z2312" s="40" t="e">
        <f>VLOOKUP($B2312,期貨大額交易人未沖銷部位!$A$4:$O$499,10,FALSE)</f>
        <v>#N/A</v>
      </c>
      <c r="AA2312" s="40" t="e">
        <f>VLOOKUP($B2312,期貨大額交易人未沖銷部位!$A$4:$O$499,13,FALSE)</f>
        <v>#N/A</v>
      </c>
      <c r="AB2312" s="40" t="e">
        <f>VLOOKUP($B2312,期貨大額交易人未沖銷部位!$A$4:$O$499,14,FALSE)</f>
        <v>#N/A</v>
      </c>
      <c r="AC2312" s="40" t="e">
        <f>VLOOKUP($B2312,期貨大額交易人未沖銷部位!$A$4:$O$499,15,FALSE)</f>
        <v>#N/A</v>
      </c>
      <c r="AD2312" s="33" t="e">
        <f>VLOOKUP($B2312,三大美股走勢!$A$4:$J$495,4,FALSE)</f>
        <v>#N/A</v>
      </c>
      <c r="AE2312" s="33" t="e">
        <f>VLOOKUP($B2312,三大美股走勢!$A$4:$J$495,7,FALSE)</f>
        <v>#N/A</v>
      </c>
      <c r="AF2312" s="33" t="e">
        <f>VLOOKUP($B2312,三大美股走勢!$A$4:$J$495,10,FALSE)</f>
        <v>#N/A</v>
      </c>
    </row>
    <row r="2313" spans="2:32">
      <c r="B2313" s="32">
        <v>45092</v>
      </c>
      <c r="C2313" s="33" t="e">
        <f>VLOOKUP($B2313,大盤與近月台指!$A$4:$I$499,2,FALSE)</f>
        <v>#N/A</v>
      </c>
      <c r="D2313" s="34" t="e">
        <f>VLOOKUP($B2313,大盤與近月台指!$A$4:$I$499,3,FALSE)</f>
        <v>#N/A</v>
      </c>
      <c r="E2313" s="35" t="e">
        <f>VLOOKUP($B2313,大盤與近月台指!$A$4:$I$499,4,FALSE)</f>
        <v>#N/A</v>
      </c>
      <c r="F2313" s="33" t="e">
        <f>VLOOKUP($B2313,大盤與近月台指!$A$4:$I$499,5,FALSE)</f>
        <v>#N/A</v>
      </c>
      <c r="G2313" s="49" t="e">
        <f>VLOOKUP($B2313,三大法人買賣超!$A$4:$I$500,3,FALSE)</f>
        <v>#N/A</v>
      </c>
      <c r="H2313" s="34" t="e">
        <f>VLOOKUP($B2313,三大法人買賣超!$A$4:$I$500,5,FALSE)</f>
        <v>#N/A</v>
      </c>
      <c r="I2313" s="27" t="e">
        <f>VLOOKUP($B2313,三大法人買賣超!$A$4:$I$500,7,FALSE)</f>
        <v>#N/A</v>
      </c>
      <c r="J2313" s="27" t="e">
        <f>VLOOKUP($B2313,三大法人買賣超!$A$4:$I$500,9,FALSE)</f>
        <v>#N/A</v>
      </c>
      <c r="K2313" s="37">
        <f>新台幣匯率美元指數!B2314</f>
        <v>0</v>
      </c>
      <c r="L2313" s="38">
        <f>新台幣匯率美元指數!C2314</f>
        <v>0</v>
      </c>
      <c r="M2313" s="39">
        <f>新台幣匯率美元指數!D2314</f>
        <v>0</v>
      </c>
      <c r="N2313" s="27" t="e">
        <f>VLOOKUP($B2313,外資期貨未平倉口數!$A$4:$M$499,4,FALSE)</f>
        <v>#N/A</v>
      </c>
      <c r="O2313" s="27" t="e">
        <f>VLOOKUP($B2313,外資期貨未平倉口數!$A$4:$M$499,9,FALSE)</f>
        <v>#N/A</v>
      </c>
      <c r="P2313" s="27" t="e">
        <f>VLOOKUP($B2313,外資期貨未平倉口數!$A$4:$M$499,10,FALSE)</f>
        <v>#N/A</v>
      </c>
      <c r="Q2313" s="27" t="e">
        <f>VLOOKUP($B2313,外資期貨未平倉口數!$A$4:$M$499,11,FALSE)</f>
        <v>#N/A</v>
      </c>
      <c r="R2313" s="64" t="e">
        <f>VLOOKUP($B2313,選擇權未平倉餘額!$A$4:$I$500,6,FALSE)</f>
        <v>#N/A</v>
      </c>
      <c r="S2313" s="64" t="e">
        <f>VLOOKUP($B2313,選擇權未平倉餘額!$A$4:$I$500,7,FALSE)</f>
        <v>#N/A</v>
      </c>
      <c r="T2313" s="64" t="e">
        <f>VLOOKUP($B2313,選擇權未平倉餘額!$A$4:$I$500,8,FALSE)</f>
        <v>#N/A</v>
      </c>
      <c r="U2313" s="64" t="e">
        <f>VLOOKUP($B2313,選擇權未平倉餘額!$A$4:$I$500,9,FALSE)</f>
        <v>#N/A</v>
      </c>
      <c r="V2313" s="39" t="e">
        <f>VLOOKUP($B2313,臺指選擇權P_C_Ratios!$A$4:$C$500,3,FALSE)</f>
        <v>#N/A</v>
      </c>
      <c r="W2313" s="41" t="e">
        <f>VLOOKUP($B2313,散戶多空比!$A$6:$L$500,12,FALSE)</f>
        <v>#N/A</v>
      </c>
      <c r="X2313" s="40" t="e">
        <f>VLOOKUP($B2313,期貨大額交易人未沖銷部位!$A$4:$O$499,4,FALSE)</f>
        <v>#N/A</v>
      </c>
      <c r="Y2313" s="40" t="e">
        <f>VLOOKUP($B2313,期貨大額交易人未沖銷部位!$A$4:$O$499,7,FALSE)</f>
        <v>#N/A</v>
      </c>
      <c r="Z2313" s="40" t="e">
        <f>VLOOKUP($B2313,期貨大額交易人未沖銷部位!$A$4:$O$499,10,FALSE)</f>
        <v>#N/A</v>
      </c>
      <c r="AA2313" s="40" t="e">
        <f>VLOOKUP($B2313,期貨大額交易人未沖銷部位!$A$4:$O$499,13,FALSE)</f>
        <v>#N/A</v>
      </c>
      <c r="AB2313" s="40" t="e">
        <f>VLOOKUP($B2313,期貨大額交易人未沖銷部位!$A$4:$O$499,14,FALSE)</f>
        <v>#N/A</v>
      </c>
      <c r="AC2313" s="40" t="e">
        <f>VLOOKUP($B2313,期貨大額交易人未沖銷部位!$A$4:$O$499,15,FALSE)</f>
        <v>#N/A</v>
      </c>
      <c r="AD2313" s="33" t="e">
        <f>VLOOKUP($B2313,三大美股走勢!$A$4:$J$495,4,FALSE)</f>
        <v>#N/A</v>
      </c>
      <c r="AE2313" s="33" t="e">
        <f>VLOOKUP($B2313,三大美股走勢!$A$4:$J$495,7,FALSE)</f>
        <v>#N/A</v>
      </c>
      <c r="AF2313" s="33" t="e">
        <f>VLOOKUP($B2313,三大美股走勢!$A$4:$J$495,10,FALSE)</f>
        <v>#N/A</v>
      </c>
    </row>
    <row r="2314" spans="2:32">
      <c r="B2314" s="32">
        <v>45093</v>
      </c>
      <c r="C2314" s="33" t="e">
        <f>VLOOKUP($B2314,大盤與近月台指!$A$4:$I$499,2,FALSE)</f>
        <v>#N/A</v>
      </c>
      <c r="D2314" s="34" t="e">
        <f>VLOOKUP($B2314,大盤與近月台指!$A$4:$I$499,3,FALSE)</f>
        <v>#N/A</v>
      </c>
      <c r="E2314" s="35" t="e">
        <f>VLOOKUP($B2314,大盤與近月台指!$A$4:$I$499,4,FALSE)</f>
        <v>#N/A</v>
      </c>
      <c r="F2314" s="33" t="e">
        <f>VLOOKUP($B2314,大盤與近月台指!$A$4:$I$499,5,FALSE)</f>
        <v>#N/A</v>
      </c>
      <c r="G2314" s="49" t="e">
        <f>VLOOKUP($B2314,三大法人買賣超!$A$4:$I$500,3,FALSE)</f>
        <v>#N/A</v>
      </c>
      <c r="H2314" s="34" t="e">
        <f>VLOOKUP($B2314,三大法人買賣超!$A$4:$I$500,5,FALSE)</f>
        <v>#N/A</v>
      </c>
      <c r="I2314" s="27" t="e">
        <f>VLOOKUP($B2314,三大法人買賣超!$A$4:$I$500,7,FALSE)</f>
        <v>#N/A</v>
      </c>
      <c r="J2314" s="27" t="e">
        <f>VLOOKUP($B2314,三大法人買賣超!$A$4:$I$500,9,FALSE)</f>
        <v>#N/A</v>
      </c>
      <c r="K2314" s="37">
        <f>新台幣匯率美元指數!B2315</f>
        <v>0</v>
      </c>
      <c r="L2314" s="38">
        <f>新台幣匯率美元指數!C2315</f>
        <v>0</v>
      </c>
      <c r="M2314" s="39">
        <f>新台幣匯率美元指數!D2315</f>
        <v>0</v>
      </c>
      <c r="N2314" s="27" t="e">
        <f>VLOOKUP($B2314,外資期貨未平倉口數!$A$4:$M$499,4,FALSE)</f>
        <v>#N/A</v>
      </c>
      <c r="O2314" s="27" t="e">
        <f>VLOOKUP($B2314,外資期貨未平倉口數!$A$4:$M$499,9,FALSE)</f>
        <v>#N/A</v>
      </c>
      <c r="P2314" s="27" t="e">
        <f>VLOOKUP($B2314,外資期貨未平倉口數!$A$4:$M$499,10,FALSE)</f>
        <v>#N/A</v>
      </c>
      <c r="Q2314" s="27" t="e">
        <f>VLOOKUP($B2314,外資期貨未平倉口數!$A$4:$M$499,11,FALSE)</f>
        <v>#N/A</v>
      </c>
      <c r="R2314" s="64" t="e">
        <f>VLOOKUP($B2314,選擇權未平倉餘額!$A$4:$I$500,6,FALSE)</f>
        <v>#N/A</v>
      </c>
      <c r="S2314" s="64" t="e">
        <f>VLOOKUP($B2314,選擇權未平倉餘額!$A$4:$I$500,7,FALSE)</f>
        <v>#N/A</v>
      </c>
      <c r="T2314" s="64" t="e">
        <f>VLOOKUP($B2314,選擇權未平倉餘額!$A$4:$I$500,8,FALSE)</f>
        <v>#N/A</v>
      </c>
      <c r="U2314" s="64" t="e">
        <f>VLOOKUP($B2314,選擇權未平倉餘額!$A$4:$I$500,9,FALSE)</f>
        <v>#N/A</v>
      </c>
      <c r="V2314" s="39" t="e">
        <f>VLOOKUP($B2314,臺指選擇權P_C_Ratios!$A$4:$C$500,3,FALSE)</f>
        <v>#N/A</v>
      </c>
      <c r="W2314" s="41" t="e">
        <f>VLOOKUP($B2314,散戶多空比!$A$6:$L$500,12,FALSE)</f>
        <v>#N/A</v>
      </c>
      <c r="X2314" s="40" t="e">
        <f>VLOOKUP($B2314,期貨大額交易人未沖銷部位!$A$4:$O$499,4,FALSE)</f>
        <v>#N/A</v>
      </c>
      <c r="Y2314" s="40" t="e">
        <f>VLOOKUP($B2314,期貨大額交易人未沖銷部位!$A$4:$O$499,7,FALSE)</f>
        <v>#N/A</v>
      </c>
      <c r="Z2314" s="40" t="e">
        <f>VLOOKUP($B2314,期貨大額交易人未沖銷部位!$A$4:$O$499,10,FALSE)</f>
        <v>#N/A</v>
      </c>
      <c r="AA2314" s="40" t="e">
        <f>VLOOKUP($B2314,期貨大額交易人未沖銷部位!$A$4:$O$499,13,FALSE)</f>
        <v>#N/A</v>
      </c>
      <c r="AB2314" s="40" t="e">
        <f>VLOOKUP($B2314,期貨大額交易人未沖銷部位!$A$4:$O$499,14,FALSE)</f>
        <v>#N/A</v>
      </c>
      <c r="AC2314" s="40" t="e">
        <f>VLOOKUP($B2314,期貨大額交易人未沖銷部位!$A$4:$O$499,15,FALSE)</f>
        <v>#N/A</v>
      </c>
      <c r="AD2314" s="33" t="e">
        <f>VLOOKUP($B2314,三大美股走勢!$A$4:$J$495,4,FALSE)</f>
        <v>#N/A</v>
      </c>
      <c r="AE2314" s="33" t="e">
        <f>VLOOKUP($B2314,三大美股走勢!$A$4:$J$495,7,FALSE)</f>
        <v>#N/A</v>
      </c>
      <c r="AF2314" s="33" t="e">
        <f>VLOOKUP($B2314,三大美股走勢!$A$4:$J$495,10,FALSE)</f>
        <v>#N/A</v>
      </c>
    </row>
    <row r="2315" spans="2:32">
      <c r="B2315" s="32">
        <v>45094</v>
      </c>
      <c r="C2315" s="33" t="e">
        <f>VLOOKUP($B2315,大盤與近月台指!$A$4:$I$499,2,FALSE)</f>
        <v>#N/A</v>
      </c>
      <c r="D2315" s="34" t="e">
        <f>VLOOKUP($B2315,大盤與近月台指!$A$4:$I$499,3,FALSE)</f>
        <v>#N/A</v>
      </c>
      <c r="E2315" s="35" t="e">
        <f>VLOOKUP($B2315,大盤與近月台指!$A$4:$I$499,4,FALSE)</f>
        <v>#N/A</v>
      </c>
      <c r="F2315" s="33" t="e">
        <f>VLOOKUP($B2315,大盤與近月台指!$A$4:$I$499,5,FALSE)</f>
        <v>#N/A</v>
      </c>
      <c r="G2315" s="49" t="e">
        <f>VLOOKUP($B2315,三大法人買賣超!$A$4:$I$500,3,FALSE)</f>
        <v>#N/A</v>
      </c>
      <c r="H2315" s="34" t="e">
        <f>VLOOKUP($B2315,三大法人買賣超!$A$4:$I$500,5,FALSE)</f>
        <v>#N/A</v>
      </c>
      <c r="I2315" s="27" t="e">
        <f>VLOOKUP($B2315,三大法人買賣超!$A$4:$I$500,7,FALSE)</f>
        <v>#N/A</v>
      </c>
      <c r="J2315" s="27" t="e">
        <f>VLOOKUP($B2315,三大法人買賣超!$A$4:$I$500,9,FALSE)</f>
        <v>#N/A</v>
      </c>
      <c r="K2315" s="37">
        <f>新台幣匯率美元指數!B2316</f>
        <v>0</v>
      </c>
      <c r="L2315" s="38">
        <f>新台幣匯率美元指數!C2316</f>
        <v>0</v>
      </c>
      <c r="M2315" s="39">
        <f>新台幣匯率美元指數!D2316</f>
        <v>0</v>
      </c>
      <c r="N2315" s="27" t="e">
        <f>VLOOKUP($B2315,外資期貨未平倉口數!$A$4:$M$499,4,FALSE)</f>
        <v>#N/A</v>
      </c>
      <c r="O2315" s="27" t="e">
        <f>VLOOKUP($B2315,外資期貨未平倉口數!$A$4:$M$499,9,FALSE)</f>
        <v>#N/A</v>
      </c>
      <c r="P2315" s="27" t="e">
        <f>VLOOKUP($B2315,外資期貨未平倉口數!$A$4:$M$499,10,FALSE)</f>
        <v>#N/A</v>
      </c>
      <c r="Q2315" s="27" t="e">
        <f>VLOOKUP($B2315,外資期貨未平倉口數!$A$4:$M$499,11,FALSE)</f>
        <v>#N/A</v>
      </c>
      <c r="R2315" s="64" t="e">
        <f>VLOOKUP($B2315,選擇權未平倉餘額!$A$4:$I$500,6,FALSE)</f>
        <v>#N/A</v>
      </c>
      <c r="S2315" s="64" t="e">
        <f>VLOOKUP($B2315,選擇權未平倉餘額!$A$4:$I$500,7,FALSE)</f>
        <v>#N/A</v>
      </c>
      <c r="T2315" s="64" t="e">
        <f>VLOOKUP($B2315,選擇權未平倉餘額!$A$4:$I$500,8,FALSE)</f>
        <v>#N/A</v>
      </c>
      <c r="U2315" s="64" t="e">
        <f>VLOOKUP($B2315,選擇權未平倉餘額!$A$4:$I$500,9,FALSE)</f>
        <v>#N/A</v>
      </c>
      <c r="V2315" s="39" t="e">
        <f>VLOOKUP($B2315,臺指選擇權P_C_Ratios!$A$4:$C$500,3,FALSE)</f>
        <v>#N/A</v>
      </c>
      <c r="W2315" s="41" t="e">
        <f>VLOOKUP($B2315,散戶多空比!$A$6:$L$500,12,FALSE)</f>
        <v>#N/A</v>
      </c>
      <c r="X2315" s="40" t="e">
        <f>VLOOKUP($B2315,期貨大額交易人未沖銷部位!$A$4:$O$499,4,FALSE)</f>
        <v>#N/A</v>
      </c>
      <c r="Y2315" s="40" t="e">
        <f>VLOOKUP($B2315,期貨大額交易人未沖銷部位!$A$4:$O$499,7,FALSE)</f>
        <v>#N/A</v>
      </c>
      <c r="Z2315" s="40" t="e">
        <f>VLOOKUP($B2315,期貨大額交易人未沖銷部位!$A$4:$O$499,10,FALSE)</f>
        <v>#N/A</v>
      </c>
      <c r="AA2315" s="40" t="e">
        <f>VLOOKUP($B2315,期貨大額交易人未沖銷部位!$A$4:$O$499,13,FALSE)</f>
        <v>#N/A</v>
      </c>
      <c r="AB2315" s="40" t="e">
        <f>VLOOKUP($B2315,期貨大額交易人未沖銷部位!$A$4:$O$499,14,FALSE)</f>
        <v>#N/A</v>
      </c>
      <c r="AC2315" s="40" t="e">
        <f>VLOOKUP($B2315,期貨大額交易人未沖銷部位!$A$4:$O$499,15,FALSE)</f>
        <v>#N/A</v>
      </c>
      <c r="AD2315" s="33" t="e">
        <f>VLOOKUP($B2315,三大美股走勢!$A$4:$J$495,4,FALSE)</f>
        <v>#N/A</v>
      </c>
      <c r="AE2315" s="33" t="e">
        <f>VLOOKUP($B2315,三大美股走勢!$A$4:$J$495,7,FALSE)</f>
        <v>#N/A</v>
      </c>
      <c r="AF2315" s="33" t="e">
        <f>VLOOKUP($B2315,三大美股走勢!$A$4:$J$495,10,FALSE)</f>
        <v>#N/A</v>
      </c>
    </row>
    <row r="2316" spans="2:32">
      <c r="B2316" s="32">
        <v>45095</v>
      </c>
      <c r="C2316" s="33" t="e">
        <f>VLOOKUP($B2316,大盤與近月台指!$A$4:$I$499,2,FALSE)</f>
        <v>#N/A</v>
      </c>
      <c r="D2316" s="34" t="e">
        <f>VLOOKUP($B2316,大盤與近月台指!$A$4:$I$499,3,FALSE)</f>
        <v>#N/A</v>
      </c>
      <c r="E2316" s="35" t="e">
        <f>VLOOKUP($B2316,大盤與近月台指!$A$4:$I$499,4,FALSE)</f>
        <v>#N/A</v>
      </c>
      <c r="F2316" s="33" t="e">
        <f>VLOOKUP($B2316,大盤與近月台指!$A$4:$I$499,5,FALSE)</f>
        <v>#N/A</v>
      </c>
      <c r="G2316" s="49" t="e">
        <f>VLOOKUP($B2316,三大法人買賣超!$A$4:$I$500,3,FALSE)</f>
        <v>#N/A</v>
      </c>
      <c r="H2316" s="34" t="e">
        <f>VLOOKUP($B2316,三大法人買賣超!$A$4:$I$500,5,FALSE)</f>
        <v>#N/A</v>
      </c>
      <c r="I2316" s="27" t="e">
        <f>VLOOKUP($B2316,三大法人買賣超!$A$4:$I$500,7,FALSE)</f>
        <v>#N/A</v>
      </c>
      <c r="J2316" s="27" t="e">
        <f>VLOOKUP($B2316,三大法人買賣超!$A$4:$I$500,9,FALSE)</f>
        <v>#N/A</v>
      </c>
      <c r="K2316" s="37">
        <f>新台幣匯率美元指數!B2317</f>
        <v>0</v>
      </c>
      <c r="L2316" s="38">
        <f>新台幣匯率美元指數!C2317</f>
        <v>0</v>
      </c>
      <c r="M2316" s="39">
        <f>新台幣匯率美元指數!D2317</f>
        <v>0</v>
      </c>
      <c r="N2316" s="27" t="e">
        <f>VLOOKUP($B2316,外資期貨未平倉口數!$A$4:$M$499,4,FALSE)</f>
        <v>#N/A</v>
      </c>
      <c r="O2316" s="27" t="e">
        <f>VLOOKUP($B2316,外資期貨未平倉口數!$A$4:$M$499,9,FALSE)</f>
        <v>#N/A</v>
      </c>
      <c r="P2316" s="27" t="e">
        <f>VLOOKUP($B2316,外資期貨未平倉口數!$A$4:$M$499,10,FALSE)</f>
        <v>#N/A</v>
      </c>
      <c r="Q2316" s="27" t="e">
        <f>VLOOKUP($B2316,外資期貨未平倉口數!$A$4:$M$499,11,FALSE)</f>
        <v>#N/A</v>
      </c>
      <c r="R2316" s="64" t="e">
        <f>VLOOKUP($B2316,選擇權未平倉餘額!$A$4:$I$500,6,FALSE)</f>
        <v>#N/A</v>
      </c>
      <c r="S2316" s="64" t="e">
        <f>VLOOKUP($B2316,選擇權未平倉餘額!$A$4:$I$500,7,FALSE)</f>
        <v>#N/A</v>
      </c>
      <c r="T2316" s="64" t="e">
        <f>VLOOKUP($B2316,選擇權未平倉餘額!$A$4:$I$500,8,FALSE)</f>
        <v>#N/A</v>
      </c>
      <c r="U2316" s="64" t="e">
        <f>VLOOKUP($B2316,選擇權未平倉餘額!$A$4:$I$500,9,FALSE)</f>
        <v>#N/A</v>
      </c>
      <c r="V2316" s="39" t="e">
        <f>VLOOKUP($B2316,臺指選擇權P_C_Ratios!$A$4:$C$500,3,FALSE)</f>
        <v>#N/A</v>
      </c>
      <c r="W2316" s="41" t="e">
        <f>VLOOKUP($B2316,散戶多空比!$A$6:$L$500,12,FALSE)</f>
        <v>#N/A</v>
      </c>
      <c r="X2316" s="40" t="e">
        <f>VLOOKUP($B2316,期貨大額交易人未沖銷部位!$A$4:$O$499,4,FALSE)</f>
        <v>#N/A</v>
      </c>
      <c r="Y2316" s="40" t="e">
        <f>VLOOKUP($B2316,期貨大額交易人未沖銷部位!$A$4:$O$499,7,FALSE)</f>
        <v>#N/A</v>
      </c>
      <c r="Z2316" s="40" t="e">
        <f>VLOOKUP($B2316,期貨大額交易人未沖銷部位!$A$4:$O$499,10,FALSE)</f>
        <v>#N/A</v>
      </c>
      <c r="AA2316" s="40" t="e">
        <f>VLOOKUP($B2316,期貨大額交易人未沖銷部位!$A$4:$O$499,13,FALSE)</f>
        <v>#N/A</v>
      </c>
      <c r="AB2316" s="40" t="e">
        <f>VLOOKUP($B2316,期貨大額交易人未沖銷部位!$A$4:$O$499,14,FALSE)</f>
        <v>#N/A</v>
      </c>
      <c r="AC2316" s="40" t="e">
        <f>VLOOKUP($B2316,期貨大額交易人未沖銷部位!$A$4:$O$499,15,FALSE)</f>
        <v>#N/A</v>
      </c>
      <c r="AD2316" s="33" t="e">
        <f>VLOOKUP($B2316,三大美股走勢!$A$4:$J$495,4,FALSE)</f>
        <v>#N/A</v>
      </c>
      <c r="AE2316" s="33" t="e">
        <f>VLOOKUP($B2316,三大美股走勢!$A$4:$J$495,7,FALSE)</f>
        <v>#N/A</v>
      </c>
      <c r="AF2316" s="33" t="e">
        <f>VLOOKUP($B2316,三大美股走勢!$A$4:$J$495,10,FALSE)</f>
        <v>#N/A</v>
      </c>
    </row>
    <row r="2317" spans="2:32">
      <c r="B2317" s="32">
        <v>45096</v>
      </c>
      <c r="C2317" s="33" t="e">
        <f>VLOOKUP($B2317,大盤與近月台指!$A$4:$I$499,2,FALSE)</f>
        <v>#N/A</v>
      </c>
      <c r="D2317" s="34" t="e">
        <f>VLOOKUP($B2317,大盤與近月台指!$A$4:$I$499,3,FALSE)</f>
        <v>#N/A</v>
      </c>
      <c r="E2317" s="35" t="e">
        <f>VLOOKUP($B2317,大盤與近月台指!$A$4:$I$499,4,FALSE)</f>
        <v>#N/A</v>
      </c>
      <c r="F2317" s="33" t="e">
        <f>VLOOKUP($B2317,大盤與近月台指!$A$4:$I$499,5,FALSE)</f>
        <v>#N/A</v>
      </c>
      <c r="G2317" s="49" t="e">
        <f>VLOOKUP($B2317,三大法人買賣超!$A$4:$I$500,3,FALSE)</f>
        <v>#N/A</v>
      </c>
      <c r="H2317" s="34" t="e">
        <f>VLOOKUP($B2317,三大法人買賣超!$A$4:$I$500,5,FALSE)</f>
        <v>#N/A</v>
      </c>
      <c r="I2317" s="27" t="e">
        <f>VLOOKUP($B2317,三大法人買賣超!$A$4:$I$500,7,FALSE)</f>
        <v>#N/A</v>
      </c>
      <c r="J2317" s="27" t="e">
        <f>VLOOKUP($B2317,三大法人買賣超!$A$4:$I$500,9,FALSE)</f>
        <v>#N/A</v>
      </c>
      <c r="K2317" s="37">
        <f>新台幣匯率美元指數!B2318</f>
        <v>0</v>
      </c>
      <c r="L2317" s="38">
        <f>新台幣匯率美元指數!C2318</f>
        <v>0</v>
      </c>
      <c r="M2317" s="39">
        <f>新台幣匯率美元指數!D2318</f>
        <v>0</v>
      </c>
      <c r="N2317" s="27" t="e">
        <f>VLOOKUP($B2317,外資期貨未平倉口數!$A$4:$M$499,4,FALSE)</f>
        <v>#N/A</v>
      </c>
      <c r="O2317" s="27" t="e">
        <f>VLOOKUP($B2317,外資期貨未平倉口數!$A$4:$M$499,9,FALSE)</f>
        <v>#N/A</v>
      </c>
      <c r="P2317" s="27" t="e">
        <f>VLOOKUP($B2317,外資期貨未平倉口數!$A$4:$M$499,10,FALSE)</f>
        <v>#N/A</v>
      </c>
      <c r="Q2317" s="27" t="e">
        <f>VLOOKUP($B2317,外資期貨未平倉口數!$A$4:$M$499,11,FALSE)</f>
        <v>#N/A</v>
      </c>
      <c r="R2317" s="64" t="e">
        <f>VLOOKUP($B2317,選擇權未平倉餘額!$A$4:$I$500,6,FALSE)</f>
        <v>#N/A</v>
      </c>
      <c r="S2317" s="64" t="e">
        <f>VLOOKUP($B2317,選擇權未平倉餘額!$A$4:$I$500,7,FALSE)</f>
        <v>#N/A</v>
      </c>
      <c r="T2317" s="64" t="e">
        <f>VLOOKUP($B2317,選擇權未平倉餘額!$A$4:$I$500,8,FALSE)</f>
        <v>#N/A</v>
      </c>
      <c r="U2317" s="64" t="e">
        <f>VLOOKUP($B2317,選擇權未平倉餘額!$A$4:$I$500,9,FALSE)</f>
        <v>#N/A</v>
      </c>
      <c r="V2317" s="39" t="e">
        <f>VLOOKUP($B2317,臺指選擇權P_C_Ratios!$A$4:$C$500,3,FALSE)</f>
        <v>#N/A</v>
      </c>
      <c r="W2317" s="41" t="e">
        <f>VLOOKUP($B2317,散戶多空比!$A$6:$L$500,12,FALSE)</f>
        <v>#N/A</v>
      </c>
      <c r="X2317" s="40" t="e">
        <f>VLOOKUP($B2317,期貨大額交易人未沖銷部位!$A$4:$O$499,4,FALSE)</f>
        <v>#N/A</v>
      </c>
      <c r="Y2317" s="40" t="e">
        <f>VLOOKUP($B2317,期貨大額交易人未沖銷部位!$A$4:$O$499,7,FALSE)</f>
        <v>#N/A</v>
      </c>
      <c r="Z2317" s="40" t="e">
        <f>VLOOKUP($B2317,期貨大額交易人未沖銷部位!$A$4:$O$499,10,FALSE)</f>
        <v>#N/A</v>
      </c>
      <c r="AA2317" s="40" t="e">
        <f>VLOOKUP($B2317,期貨大額交易人未沖銷部位!$A$4:$O$499,13,FALSE)</f>
        <v>#N/A</v>
      </c>
      <c r="AB2317" s="40" t="e">
        <f>VLOOKUP($B2317,期貨大額交易人未沖銷部位!$A$4:$O$499,14,FALSE)</f>
        <v>#N/A</v>
      </c>
      <c r="AC2317" s="40" t="e">
        <f>VLOOKUP($B2317,期貨大額交易人未沖銷部位!$A$4:$O$499,15,FALSE)</f>
        <v>#N/A</v>
      </c>
      <c r="AD2317" s="33" t="e">
        <f>VLOOKUP($B2317,三大美股走勢!$A$4:$J$495,4,FALSE)</f>
        <v>#N/A</v>
      </c>
      <c r="AE2317" s="33" t="e">
        <f>VLOOKUP($B2317,三大美股走勢!$A$4:$J$495,7,FALSE)</f>
        <v>#N/A</v>
      </c>
      <c r="AF2317" s="33" t="e">
        <f>VLOOKUP($B2317,三大美股走勢!$A$4:$J$495,10,FALSE)</f>
        <v>#N/A</v>
      </c>
    </row>
    <row r="2318" spans="2:32">
      <c r="B2318" s="32">
        <v>45097</v>
      </c>
      <c r="C2318" s="33" t="e">
        <f>VLOOKUP($B2318,大盤與近月台指!$A$4:$I$499,2,FALSE)</f>
        <v>#N/A</v>
      </c>
      <c r="D2318" s="34" t="e">
        <f>VLOOKUP($B2318,大盤與近月台指!$A$4:$I$499,3,FALSE)</f>
        <v>#N/A</v>
      </c>
      <c r="E2318" s="35" t="e">
        <f>VLOOKUP($B2318,大盤與近月台指!$A$4:$I$499,4,FALSE)</f>
        <v>#N/A</v>
      </c>
      <c r="F2318" s="33" t="e">
        <f>VLOOKUP($B2318,大盤與近月台指!$A$4:$I$499,5,FALSE)</f>
        <v>#N/A</v>
      </c>
      <c r="G2318" s="49" t="e">
        <f>VLOOKUP($B2318,三大法人買賣超!$A$4:$I$500,3,FALSE)</f>
        <v>#N/A</v>
      </c>
      <c r="H2318" s="34" t="e">
        <f>VLOOKUP($B2318,三大法人買賣超!$A$4:$I$500,5,FALSE)</f>
        <v>#N/A</v>
      </c>
      <c r="I2318" s="27" t="e">
        <f>VLOOKUP($B2318,三大法人買賣超!$A$4:$I$500,7,FALSE)</f>
        <v>#N/A</v>
      </c>
      <c r="J2318" s="27" t="e">
        <f>VLOOKUP($B2318,三大法人買賣超!$A$4:$I$500,9,FALSE)</f>
        <v>#N/A</v>
      </c>
      <c r="K2318" s="37">
        <f>新台幣匯率美元指數!B2319</f>
        <v>0</v>
      </c>
      <c r="L2318" s="38">
        <f>新台幣匯率美元指數!C2319</f>
        <v>0</v>
      </c>
      <c r="M2318" s="39">
        <f>新台幣匯率美元指數!D2319</f>
        <v>0</v>
      </c>
      <c r="N2318" s="27" t="e">
        <f>VLOOKUP($B2318,外資期貨未平倉口數!$A$4:$M$499,4,FALSE)</f>
        <v>#N/A</v>
      </c>
      <c r="O2318" s="27" t="e">
        <f>VLOOKUP($B2318,外資期貨未平倉口數!$A$4:$M$499,9,FALSE)</f>
        <v>#N/A</v>
      </c>
      <c r="P2318" s="27" t="e">
        <f>VLOOKUP($B2318,外資期貨未平倉口數!$A$4:$M$499,10,FALSE)</f>
        <v>#N/A</v>
      </c>
      <c r="Q2318" s="27" t="e">
        <f>VLOOKUP($B2318,外資期貨未平倉口數!$A$4:$M$499,11,FALSE)</f>
        <v>#N/A</v>
      </c>
      <c r="R2318" s="64" t="e">
        <f>VLOOKUP($B2318,選擇權未平倉餘額!$A$4:$I$500,6,FALSE)</f>
        <v>#N/A</v>
      </c>
      <c r="S2318" s="64" t="e">
        <f>VLOOKUP($B2318,選擇權未平倉餘額!$A$4:$I$500,7,FALSE)</f>
        <v>#N/A</v>
      </c>
      <c r="T2318" s="64" t="e">
        <f>VLOOKUP($B2318,選擇權未平倉餘額!$A$4:$I$500,8,FALSE)</f>
        <v>#N/A</v>
      </c>
      <c r="U2318" s="64" t="e">
        <f>VLOOKUP($B2318,選擇權未平倉餘額!$A$4:$I$500,9,FALSE)</f>
        <v>#N/A</v>
      </c>
      <c r="V2318" s="39" t="e">
        <f>VLOOKUP($B2318,臺指選擇權P_C_Ratios!$A$4:$C$500,3,FALSE)</f>
        <v>#N/A</v>
      </c>
      <c r="W2318" s="41" t="e">
        <f>VLOOKUP($B2318,散戶多空比!$A$6:$L$500,12,FALSE)</f>
        <v>#N/A</v>
      </c>
      <c r="X2318" s="40" t="e">
        <f>VLOOKUP($B2318,期貨大額交易人未沖銷部位!$A$4:$O$499,4,FALSE)</f>
        <v>#N/A</v>
      </c>
      <c r="Y2318" s="40" t="e">
        <f>VLOOKUP($B2318,期貨大額交易人未沖銷部位!$A$4:$O$499,7,FALSE)</f>
        <v>#N/A</v>
      </c>
      <c r="Z2318" s="40" t="e">
        <f>VLOOKUP($B2318,期貨大額交易人未沖銷部位!$A$4:$O$499,10,FALSE)</f>
        <v>#N/A</v>
      </c>
      <c r="AA2318" s="40" t="e">
        <f>VLOOKUP($B2318,期貨大額交易人未沖銷部位!$A$4:$O$499,13,FALSE)</f>
        <v>#N/A</v>
      </c>
      <c r="AB2318" s="40" t="e">
        <f>VLOOKUP($B2318,期貨大額交易人未沖銷部位!$A$4:$O$499,14,FALSE)</f>
        <v>#N/A</v>
      </c>
      <c r="AC2318" s="40" t="e">
        <f>VLOOKUP($B2318,期貨大額交易人未沖銷部位!$A$4:$O$499,15,FALSE)</f>
        <v>#N/A</v>
      </c>
      <c r="AD2318" s="33" t="e">
        <f>VLOOKUP($B2318,三大美股走勢!$A$4:$J$495,4,FALSE)</f>
        <v>#N/A</v>
      </c>
      <c r="AE2318" s="33" t="e">
        <f>VLOOKUP($B2318,三大美股走勢!$A$4:$J$495,7,FALSE)</f>
        <v>#N/A</v>
      </c>
      <c r="AF2318" s="33" t="e">
        <f>VLOOKUP($B2318,三大美股走勢!$A$4:$J$495,10,FALSE)</f>
        <v>#N/A</v>
      </c>
    </row>
    <row r="2319" spans="2:32">
      <c r="B2319" s="32">
        <v>45098</v>
      </c>
      <c r="C2319" s="33" t="e">
        <f>VLOOKUP($B2319,大盤與近月台指!$A$4:$I$499,2,FALSE)</f>
        <v>#N/A</v>
      </c>
      <c r="D2319" s="34" t="e">
        <f>VLOOKUP($B2319,大盤與近月台指!$A$4:$I$499,3,FALSE)</f>
        <v>#N/A</v>
      </c>
      <c r="E2319" s="35" t="e">
        <f>VLOOKUP($B2319,大盤與近月台指!$A$4:$I$499,4,FALSE)</f>
        <v>#N/A</v>
      </c>
      <c r="F2319" s="33" t="e">
        <f>VLOOKUP($B2319,大盤與近月台指!$A$4:$I$499,5,FALSE)</f>
        <v>#N/A</v>
      </c>
      <c r="G2319" s="49" t="e">
        <f>VLOOKUP($B2319,三大法人買賣超!$A$4:$I$500,3,FALSE)</f>
        <v>#N/A</v>
      </c>
      <c r="H2319" s="34" t="e">
        <f>VLOOKUP($B2319,三大法人買賣超!$A$4:$I$500,5,FALSE)</f>
        <v>#N/A</v>
      </c>
      <c r="I2319" s="27" t="e">
        <f>VLOOKUP($B2319,三大法人買賣超!$A$4:$I$500,7,FALSE)</f>
        <v>#N/A</v>
      </c>
      <c r="J2319" s="27" t="e">
        <f>VLOOKUP($B2319,三大法人買賣超!$A$4:$I$500,9,FALSE)</f>
        <v>#N/A</v>
      </c>
      <c r="K2319" s="37">
        <f>新台幣匯率美元指數!B2320</f>
        <v>0</v>
      </c>
      <c r="L2319" s="38">
        <f>新台幣匯率美元指數!C2320</f>
        <v>0</v>
      </c>
      <c r="M2319" s="39">
        <f>新台幣匯率美元指數!D2320</f>
        <v>0</v>
      </c>
      <c r="N2319" s="27" t="e">
        <f>VLOOKUP($B2319,外資期貨未平倉口數!$A$4:$M$499,4,FALSE)</f>
        <v>#N/A</v>
      </c>
      <c r="O2319" s="27" t="e">
        <f>VLOOKUP($B2319,外資期貨未平倉口數!$A$4:$M$499,9,FALSE)</f>
        <v>#N/A</v>
      </c>
      <c r="P2319" s="27" t="e">
        <f>VLOOKUP($B2319,外資期貨未平倉口數!$A$4:$M$499,10,FALSE)</f>
        <v>#N/A</v>
      </c>
      <c r="Q2319" s="27" t="e">
        <f>VLOOKUP($B2319,外資期貨未平倉口數!$A$4:$M$499,11,FALSE)</f>
        <v>#N/A</v>
      </c>
      <c r="R2319" s="64" t="e">
        <f>VLOOKUP($B2319,選擇權未平倉餘額!$A$4:$I$500,6,FALSE)</f>
        <v>#N/A</v>
      </c>
      <c r="S2319" s="64" t="e">
        <f>VLOOKUP($B2319,選擇權未平倉餘額!$A$4:$I$500,7,FALSE)</f>
        <v>#N/A</v>
      </c>
      <c r="T2319" s="64" t="e">
        <f>VLOOKUP($B2319,選擇權未平倉餘額!$A$4:$I$500,8,FALSE)</f>
        <v>#N/A</v>
      </c>
      <c r="U2319" s="64" t="e">
        <f>VLOOKUP($B2319,選擇權未平倉餘額!$A$4:$I$500,9,FALSE)</f>
        <v>#N/A</v>
      </c>
      <c r="V2319" s="39" t="e">
        <f>VLOOKUP($B2319,臺指選擇權P_C_Ratios!$A$4:$C$500,3,FALSE)</f>
        <v>#N/A</v>
      </c>
      <c r="W2319" s="41" t="e">
        <f>VLOOKUP($B2319,散戶多空比!$A$6:$L$500,12,FALSE)</f>
        <v>#N/A</v>
      </c>
      <c r="X2319" s="40" t="e">
        <f>VLOOKUP($B2319,期貨大額交易人未沖銷部位!$A$4:$O$499,4,FALSE)</f>
        <v>#N/A</v>
      </c>
      <c r="Y2319" s="40" t="e">
        <f>VLOOKUP($B2319,期貨大額交易人未沖銷部位!$A$4:$O$499,7,FALSE)</f>
        <v>#N/A</v>
      </c>
      <c r="Z2319" s="40" t="e">
        <f>VLOOKUP($B2319,期貨大額交易人未沖銷部位!$A$4:$O$499,10,FALSE)</f>
        <v>#N/A</v>
      </c>
      <c r="AA2319" s="40" t="e">
        <f>VLOOKUP($B2319,期貨大額交易人未沖銷部位!$A$4:$O$499,13,FALSE)</f>
        <v>#N/A</v>
      </c>
      <c r="AB2319" s="40" t="e">
        <f>VLOOKUP($B2319,期貨大額交易人未沖銷部位!$A$4:$O$499,14,FALSE)</f>
        <v>#N/A</v>
      </c>
      <c r="AC2319" s="40" t="e">
        <f>VLOOKUP($B2319,期貨大額交易人未沖銷部位!$A$4:$O$499,15,FALSE)</f>
        <v>#N/A</v>
      </c>
      <c r="AD2319" s="33" t="e">
        <f>VLOOKUP($B2319,三大美股走勢!$A$4:$J$495,4,FALSE)</f>
        <v>#N/A</v>
      </c>
      <c r="AE2319" s="33" t="e">
        <f>VLOOKUP($B2319,三大美股走勢!$A$4:$J$495,7,FALSE)</f>
        <v>#N/A</v>
      </c>
      <c r="AF2319" s="33" t="e">
        <f>VLOOKUP($B2319,三大美股走勢!$A$4:$J$495,10,FALSE)</f>
        <v>#N/A</v>
      </c>
    </row>
    <row r="2320" spans="2:32">
      <c r="B2320" s="32">
        <v>45099</v>
      </c>
      <c r="C2320" s="33" t="e">
        <f>VLOOKUP($B2320,大盤與近月台指!$A$4:$I$499,2,FALSE)</f>
        <v>#N/A</v>
      </c>
      <c r="D2320" s="34" t="e">
        <f>VLOOKUP($B2320,大盤與近月台指!$A$4:$I$499,3,FALSE)</f>
        <v>#N/A</v>
      </c>
      <c r="E2320" s="35" t="e">
        <f>VLOOKUP($B2320,大盤與近月台指!$A$4:$I$499,4,FALSE)</f>
        <v>#N/A</v>
      </c>
      <c r="F2320" s="33" t="e">
        <f>VLOOKUP($B2320,大盤與近月台指!$A$4:$I$499,5,FALSE)</f>
        <v>#N/A</v>
      </c>
      <c r="G2320" s="49" t="e">
        <f>VLOOKUP($B2320,三大法人買賣超!$A$4:$I$500,3,FALSE)</f>
        <v>#N/A</v>
      </c>
      <c r="H2320" s="34" t="e">
        <f>VLOOKUP($B2320,三大法人買賣超!$A$4:$I$500,5,FALSE)</f>
        <v>#N/A</v>
      </c>
      <c r="I2320" s="27" t="e">
        <f>VLOOKUP($B2320,三大法人買賣超!$A$4:$I$500,7,FALSE)</f>
        <v>#N/A</v>
      </c>
      <c r="J2320" s="27" t="e">
        <f>VLOOKUP($B2320,三大法人買賣超!$A$4:$I$500,9,FALSE)</f>
        <v>#N/A</v>
      </c>
      <c r="K2320" s="37">
        <f>新台幣匯率美元指數!B2321</f>
        <v>0</v>
      </c>
      <c r="L2320" s="38">
        <f>新台幣匯率美元指數!C2321</f>
        <v>0</v>
      </c>
      <c r="M2320" s="39">
        <f>新台幣匯率美元指數!D2321</f>
        <v>0</v>
      </c>
      <c r="N2320" s="27" t="e">
        <f>VLOOKUP($B2320,外資期貨未平倉口數!$A$4:$M$499,4,FALSE)</f>
        <v>#N/A</v>
      </c>
      <c r="O2320" s="27" t="e">
        <f>VLOOKUP($B2320,外資期貨未平倉口數!$A$4:$M$499,9,FALSE)</f>
        <v>#N/A</v>
      </c>
      <c r="P2320" s="27" t="e">
        <f>VLOOKUP($B2320,外資期貨未平倉口數!$A$4:$M$499,10,FALSE)</f>
        <v>#N/A</v>
      </c>
      <c r="Q2320" s="27" t="e">
        <f>VLOOKUP($B2320,外資期貨未平倉口數!$A$4:$M$499,11,FALSE)</f>
        <v>#N/A</v>
      </c>
      <c r="R2320" s="64" t="e">
        <f>VLOOKUP($B2320,選擇權未平倉餘額!$A$4:$I$500,6,FALSE)</f>
        <v>#N/A</v>
      </c>
      <c r="S2320" s="64" t="e">
        <f>VLOOKUP($B2320,選擇權未平倉餘額!$A$4:$I$500,7,FALSE)</f>
        <v>#N/A</v>
      </c>
      <c r="T2320" s="64" t="e">
        <f>VLOOKUP($B2320,選擇權未平倉餘額!$A$4:$I$500,8,FALSE)</f>
        <v>#N/A</v>
      </c>
      <c r="U2320" s="64" t="e">
        <f>VLOOKUP($B2320,選擇權未平倉餘額!$A$4:$I$500,9,FALSE)</f>
        <v>#N/A</v>
      </c>
      <c r="V2320" s="39" t="e">
        <f>VLOOKUP($B2320,臺指選擇權P_C_Ratios!$A$4:$C$500,3,FALSE)</f>
        <v>#N/A</v>
      </c>
      <c r="W2320" s="41" t="e">
        <f>VLOOKUP($B2320,散戶多空比!$A$6:$L$500,12,FALSE)</f>
        <v>#N/A</v>
      </c>
      <c r="X2320" s="40" t="e">
        <f>VLOOKUP($B2320,期貨大額交易人未沖銷部位!$A$4:$O$499,4,FALSE)</f>
        <v>#N/A</v>
      </c>
      <c r="Y2320" s="40" t="e">
        <f>VLOOKUP($B2320,期貨大額交易人未沖銷部位!$A$4:$O$499,7,FALSE)</f>
        <v>#N/A</v>
      </c>
      <c r="Z2320" s="40" t="e">
        <f>VLOOKUP($B2320,期貨大額交易人未沖銷部位!$A$4:$O$499,10,FALSE)</f>
        <v>#N/A</v>
      </c>
      <c r="AA2320" s="40" t="e">
        <f>VLOOKUP($B2320,期貨大額交易人未沖銷部位!$A$4:$O$499,13,FALSE)</f>
        <v>#N/A</v>
      </c>
      <c r="AB2320" s="40" t="e">
        <f>VLOOKUP($B2320,期貨大額交易人未沖銷部位!$A$4:$O$499,14,FALSE)</f>
        <v>#N/A</v>
      </c>
      <c r="AC2320" s="40" t="e">
        <f>VLOOKUP($B2320,期貨大額交易人未沖銷部位!$A$4:$O$499,15,FALSE)</f>
        <v>#N/A</v>
      </c>
      <c r="AD2320" s="33" t="e">
        <f>VLOOKUP($B2320,三大美股走勢!$A$4:$J$495,4,FALSE)</f>
        <v>#N/A</v>
      </c>
      <c r="AE2320" s="33" t="e">
        <f>VLOOKUP($B2320,三大美股走勢!$A$4:$J$495,7,FALSE)</f>
        <v>#N/A</v>
      </c>
      <c r="AF2320" s="33" t="e">
        <f>VLOOKUP($B2320,三大美股走勢!$A$4:$J$495,10,FALSE)</f>
        <v>#N/A</v>
      </c>
    </row>
    <row r="2321" spans="2:32">
      <c r="B2321" s="32">
        <v>45100</v>
      </c>
      <c r="C2321" s="33" t="e">
        <f>VLOOKUP($B2321,大盤與近月台指!$A$4:$I$499,2,FALSE)</f>
        <v>#N/A</v>
      </c>
      <c r="D2321" s="34" t="e">
        <f>VLOOKUP($B2321,大盤與近月台指!$A$4:$I$499,3,FALSE)</f>
        <v>#N/A</v>
      </c>
      <c r="E2321" s="35" t="e">
        <f>VLOOKUP($B2321,大盤與近月台指!$A$4:$I$499,4,FALSE)</f>
        <v>#N/A</v>
      </c>
      <c r="F2321" s="33" t="e">
        <f>VLOOKUP($B2321,大盤與近月台指!$A$4:$I$499,5,FALSE)</f>
        <v>#N/A</v>
      </c>
      <c r="G2321" s="49" t="e">
        <f>VLOOKUP($B2321,三大法人買賣超!$A$4:$I$500,3,FALSE)</f>
        <v>#N/A</v>
      </c>
      <c r="H2321" s="34" t="e">
        <f>VLOOKUP($B2321,三大法人買賣超!$A$4:$I$500,5,FALSE)</f>
        <v>#N/A</v>
      </c>
      <c r="I2321" s="27" t="e">
        <f>VLOOKUP($B2321,三大法人買賣超!$A$4:$I$500,7,FALSE)</f>
        <v>#N/A</v>
      </c>
      <c r="J2321" s="27" t="e">
        <f>VLOOKUP($B2321,三大法人買賣超!$A$4:$I$500,9,FALSE)</f>
        <v>#N/A</v>
      </c>
      <c r="K2321" s="37">
        <f>新台幣匯率美元指數!B2322</f>
        <v>0</v>
      </c>
      <c r="L2321" s="38">
        <f>新台幣匯率美元指數!C2322</f>
        <v>0</v>
      </c>
      <c r="M2321" s="39">
        <f>新台幣匯率美元指數!D2322</f>
        <v>0</v>
      </c>
      <c r="N2321" s="27" t="e">
        <f>VLOOKUP($B2321,外資期貨未平倉口數!$A$4:$M$499,4,FALSE)</f>
        <v>#N/A</v>
      </c>
      <c r="O2321" s="27" t="e">
        <f>VLOOKUP($B2321,外資期貨未平倉口數!$A$4:$M$499,9,FALSE)</f>
        <v>#N/A</v>
      </c>
      <c r="P2321" s="27" t="e">
        <f>VLOOKUP($B2321,外資期貨未平倉口數!$A$4:$M$499,10,FALSE)</f>
        <v>#N/A</v>
      </c>
      <c r="Q2321" s="27" t="e">
        <f>VLOOKUP($B2321,外資期貨未平倉口數!$A$4:$M$499,11,FALSE)</f>
        <v>#N/A</v>
      </c>
      <c r="R2321" s="64" t="e">
        <f>VLOOKUP($B2321,選擇權未平倉餘額!$A$4:$I$500,6,FALSE)</f>
        <v>#N/A</v>
      </c>
      <c r="S2321" s="64" t="e">
        <f>VLOOKUP($B2321,選擇權未平倉餘額!$A$4:$I$500,7,FALSE)</f>
        <v>#N/A</v>
      </c>
      <c r="T2321" s="64" t="e">
        <f>VLOOKUP($B2321,選擇權未平倉餘額!$A$4:$I$500,8,FALSE)</f>
        <v>#N/A</v>
      </c>
      <c r="U2321" s="64" t="e">
        <f>VLOOKUP($B2321,選擇權未平倉餘額!$A$4:$I$500,9,FALSE)</f>
        <v>#N/A</v>
      </c>
      <c r="V2321" s="39" t="e">
        <f>VLOOKUP($B2321,臺指選擇權P_C_Ratios!$A$4:$C$500,3,FALSE)</f>
        <v>#N/A</v>
      </c>
      <c r="W2321" s="41" t="e">
        <f>VLOOKUP($B2321,散戶多空比!$A$6:$L$500,12,FALSE)</f>
        <v>#N/A</v>
      </c>
      <c r="X2321" s="40" t="e">
        <f>VLOOKUP($B2321,期貨大額交易人未沖銷部位!$A$4:$O$499,4,FALSE)</f>
        <v>#N/A</v>
      </c>
      <c r="Y2321" s="40" t="e">
        <f>VLOOKUP($B2321,期貨大額交易人未沖銷部位!$A$4:$O$499,7,FALSE)</f>
        <v>#N/A</v>
      </c>
      <c r="Z2321" s="40" t="e">
        <f>VLOOKUP($B2321,期貨大額交易人未沖銷部位!$A$4:$O$499,10,FALSE)</f>
        <v>#N/A</v>
      </c>
      <c r="AA2321" s="40" t="e">
        <f>VLOOKUP($B2321,期貨大額交易人未沖銷部位!$A$4:$O$499,13,FALSE)</f>
        <v>#N/A</v>
      </c>
      <c r="AB2321" s="40" t="e">
        <f>VLOOKUP($B2321,期貨大額交易人未沖銷部位!$A$4:$O$499,14,FALSE)</f>
        <v>#N/A</v>
      </c>
      <c r="AC2321" s="40" t="e">
        <f>VLOOKUP($B2321,期貨大額交易人未沖銷部位!$A$4:$O$499,15,FALSE)</f>
        <v>#N/A</v>
      </c>
      <c r="AD2321" s="33" t="e">
        <f>VLOOKUP($B2321,三大美股走勢!$A$4:$J$495,4,FALSE)</f>
        <v>#N/A</v>
      </c>
      <c r="AE2321" s="33" t="e">
        <f>VLOOKUP($B2321,三大美股走勢!$A$4:$J$495,7,FALSE)</f>
        <v>#N/A</v>
      </c>
      <c r="AF2321" s="33" t="e">
        <f>VLOOKUP($B2321,三大美股走勢!$A$4:$J$495,10,FALSE)</f>
        <v>#N/A</v>
      </c>
    </row>
    <row r="2322" spans="2:32">
      <c r="B2322" s="32">
        <v>45101</v>
      </c>
      <c r="C2322" s="33" t="e">
        <f>VLOOKUP($B2322,大盤與近月台指!$A$4:$I$499,2,FALSE)</f>
        <v>#N/A</v>
      </c>
      <c r="D2322" s="34" t="e">
        <f>VLOOKUP($B2322,大盤與近月台指!$A$4:$I$499,3,FALSE)</f>
        <v>#N/A</v>
      </c>
      <c r="E2322" s="35" t="e">
        <f>VLOOKUP($B2322,大盤與近月台指!$A$4:$I$499,4,FALSE)</f>
        <v>#N/A</v>
      </c>
      <c r="F2322" s="33" t="e">
        <f>VLOOKUP($B2322,大盤與近月台指!$A$4:$I$499,5,FALSE)</f>
        <v>#N/A</v>
      </c>
      <c r="G2322" s="49" t="e">
        <f>VLOOKUP($B2322,三大法人買賣超!$A$4:$I$500,3,FALSE)</f>
        <v>#N/A</v>
      </c>
      <c r="H2322" s="34" t="e">
        <f>VLOOKUP($B2322,三大法人買賣超!$A$4:$I$500,5,FALSE)</f>
        <v>#N/A</v>
      </c>
      <c r="I2322" s="27" t="e">
        <f>VLOOKUP($B2322,三大法人買賣超!$A$4:$I$500,7,FALSE)</f>
        <v>#N/A</v>
      </c>
      <c r="J2322" s="27" t="e">
        <f>VLOOKUP($B2322,三大法人買賣超!$A$4:$I$500,9,FALSE)</f>
        <v>#N/A</v>
      </c>
      <c r="K2322" s="37">
        <f>新台幣匯率美元指數!B2323</f>
        <v>0</v>
      </c>
      <c r="L2322" s="38">
        <f>新台幣匯率美元指數!C2323</f>
        <v>0</v>
      </c>
      <c r="M2322" s="39">
        <f>新台幣匯率美元指數!D2323</f>
        <v>0</v>
      </c>
      <c r="N2322" s="27" t="e">
        <f>VLOOKUP($B2322,外資期貨未平倉口數!$A$4:$M$499,4,FALSE)</f>
        <v>#N/A</v>
      </c>
      <c r="O2322" s="27" t="e">
        <f>VLOOKUP($B2322,外資期貨未平倉口數!$A$4:$M$499,9,FALSE)</f>
        <v>#N/A</v>
      </c>
      <c r="P2322" s="27" t="e">
        <f>VLOOKUP($B2322,外資期貨未平倉口數!$A$4:$M$499,10,FALSE)</f>
        <v>#N/A</v>
      </c>
      <c r="Q2322" s="27" t="e">
        <f>VLOOKUP($B2322,外資期貨未平倉口數!$A$4:$M$499,11,FALSE)</f>
        <v>#N/A</v>
      </c>
      <c r="R2322" s="64" t="e">
        <f>VLOOKUP($B2322,選擇權未平倉餘額!$A$4:$I$500,6,FALSE)</f>
        <v>#N/A</v>
      </c>
      <c r="S2322" s="64" t="e">
        <f>VLOOKUP($B2322,選擇權未平倉餘額!$A$4:$I$500,7,FALSE)</f>
        <v>#N/A</v>
      </c>
      <c r="T2322" s="64" t="e">
        <f>VLOOKUP($B2322,選擇權未平倉餘額!$A$4:$I$500,8,FALSE)</f>
        <v>#N/A</v>
      </c>
      <c r="U2322" s="64" t="e">
        <f>VLOOKUP($B2322,選擇權未平倉餘額!$A$4:$I$500,9,FALSE)</f>
        <v>#N/A</v>
      </c>
      <c r="V2322" s="39" t="e">
        <f>VLOOKUP($B2322,臺指選擇權P_C_Ratios!$A$4:$C$500,3,FALSE)</f>
        <v>#N/A</v>
      </c>
      <c r="W2322" s="41" t="e">
        <f>VLOOKUP($B2322,散戶多空比!$A$6:$L$500,12,FALSE)</f>
        <v>#N/A</v>
      </c>
      <c r="X2322" s="40" t="e">
        <f>VLOOKUP($B2322,期貨大額交易人未沖銷部位!$A$4:$O$499,4,FALSE)</f>
        <v>#N/A</v>
      </c>
      <c r="Y2322" s="40" t="e">
        <f>VLOOKUP($B2322,期貨大額交易人未沖銷部位!$A$4:$O$499,7,FALSE)</f>
        <v>#N/A</v>
      </c>
      <c r="Z2322" s="40" t="e">
        <f>VLOOKUP($B2322,期貨大額交易人未沖銷部位!$A$4:$O$499,10,FALSE)</f>
        <v>#N/A</v>
      </c>
      <c r="AA2322" s="40" t="e">
        <f>VLOOKUP($B2322,期貨大額交易人未沖銷部位!$A$4:$O$499,13,FALSE)</f>
        <v>#N/A</v>
      </c>
      <c r="AB2322" s="40" t="e">
        <f>VLOOKUP($B2322,期貨大額交易人未沖銷部位!$A$4:$O$499,14,FALSE)</f>
        <v>#N/A</v>
      </c>
      <c r="AC2322" s="40" t="e">
        <f>VLOOKUP($B2322,期貨大額交易人未沖銷部位!$A$4:$O$499,15,FALSE)</f>
        <v>#N/A</v>
      </c>
      <c r="AD2322" s="33" t="e">
        <f>VLOOKUP($B2322,三大美股走勢!$A$4:$J$495,4,FALSE)</f>
        <v>#N/A</v>
      </c>
      <c r="AE2322" s="33" t="e">
        <f>VLOOKUP($B2322,三大美股走勢!$A$4:$J$495,7,FALSE)</f>
        <v>#N/A</v>
      </c>
      <c r="AF2322" s="33" t="e">
        <f>VLOOKUP($B2322,三大美股走勢!$A$4:$J$495,10,FALSE)</f>
        <v>#N/A</v>
      </c>
    </row>
    <row r="2323" spans="2:32">
      <c r="B2323" s="32">
        <v>45102</v>
      </c>
      <c r="C2323" s="33" t="e">
        <f>VLOOKUP($B2323,大盤與近月台指!$A$4:$I$499,2,FALSE)</f>
        <v>#N/A</v>
      </c>
      <c r="D2323" s="34" t="e">
        <f>VLOOKUP($B2323,大盤與近月台指!$A$4:$I$499,3,FALSE)</f>
        <v>#N/A</v>
      </c>
      <c r="E2323" s="35" t="e">
        <f>VLOOKUP($B2323,大盤與近月台指!$A$4:$I$499,4,FALSE)</f>
        <v>#N/A</v>
      </c>
      <c r="F2323" s="33" t="e">
        <f>VLOOKUP($B2323,大盤與近月台指!$A$4:$I$499,5,FALSE)</f>
        <v>#N/A</v>
      </c>
      <c r="G2323" s="49" t="e">
        <f>VLOOKUP($B2323,三大法人買賣超!$A$4:$I$500,3,FALSE)</f>
        <v>#N/A</v>
      </c>
      <c r="H2323" s="34" t="e">
        <f>VLOOKUP($B2323,三大法人買賣超!$A$4:$I$500,5,FALSE)</f>
        <v>#N/A</v>
      </c>
      <c r="I2323" s="27" t="e">
        <f>VLOOKUP($B2323,三大法人買賣超!$A$4:$I$500,7,FALSE)</f>
        <v>#N/A</v>
      </c>
      <c r="J2323" s="27" t="e">
        <f>VLOOKUP($B2323,三大法人買賣超!$A$4:$I$500,9,FALSE)</f>
        <v>#N/A</v>
      </c>
      <c r="K2323" s="37">
        <f>新台幣匯率美元指數!B2324</f>
        <v>0</v>
      </c>
      <c r="L2323" s="38">
        <f>新台幣匯率美元指數!C2324</f>
        <v>0</v>
      </c>
      <c r="M2323" s="39">
        <f>新台幣匯率美元指數!D2324</f>
        <v>0</v>
      </c>
      <c r="N2323" s="27" t="e">
        <f>VLOOKUP($B2323,外資期貨未平倉口數!$A$4:$M$499,4,FALSE)</f>
        <v>#N/A</v>
      </c>
      <c r="O2323" s="27" t="e">
        <f>VLOOKUP($B2323,外資期貨未平倉口數!$A$4:$M$499,9,FALSE)</f>
        <v>#N/A</v>
      </c>
      <c r="P2323" s="27" t="e">
        <f>VLOOKUP($B2323,外資期貨未平倉口數!$A$4:$M$499,10,FALSE)</f>
        <v>#N/A</v>
      </c>
      <c r="Q2323" s="27" t="e">
        <f>VLOOKUP($B2323,外資期貨未平倉口數!$A$4:$M$499,11,FALSE)</f>
        <v>#N/A</v>
      </c>
      <c r="R2323" s="64" t="e">
        <f>VLOOKUP($B2323,選擇權未平倉餘額!$A$4:$I$500,6,FALSE)</f>
        <v>#N/A</v>
      </c>
      <c r="S2323" s="64" t="e">
        <f>VLOOKUP($B2323,選擇權未平倉餘額!$A$4:$I$500,7,FALSE)</f>
        <v>#N/A</v>
      </c>
      <c r="T2323" s="64" t="e">
        <f>VLOOKUP($B2323,選擇權未平倉餘額!$A$4:$I$500,8,FALSE)</f>
        <v>#N/A</v>
      </c>
      <c r="U2323" s="64" t="e">
        <f>VLOOKUP($B2323,選擇權未平倉餘額!$A$4:$I$500,9,FALSE)</f>
        <v>#N/A</v>
      </c>
      <c r="V2323" s="39" t="e">
        <f>VLOOKUP($B2323,臺指選擇權P_C_Ratios!$A$4:$C$500,3,FALSE)</f>
        <v>#N/A</v>
      </c>
      <c r="W2323" s="41" t="e">
        <f>VLOOKUP($B2323,散戶多空比!$A$6:$L$500,12,FALSE)</f>
        <v>#N/A</v>
      </c>
      <c r="X2323" s="40" t="e">
        <f>VLOOKUP($B2323,期貨大額交易人未沖銷部位!$A$4:$O$499,4,FALSE)</f>
        <v>#N/A</v>
      </c>
      <c r="Y2323" s="40" t="e">
        <f>VLOOKUP($B2323,期貨大額交易人未沖銷部位!$A$4:$O$499,7,FALSE)</f>
        <v>#N/A</v>
      </c>
      <c r="Z2323" s="40" t="e">
        <f>VLOOKUP($B2323,期貨大額交易人未沖銷部位!$A$4:$O$499,10,FALSE)</f>
        <v>#N/A</v>
      </c>
      <c r="AA2323" s="40" t="e">
        <f>VLOOKUP($B2323,期貨大額交易人未沖銷部位!$A$4:$O$499,13,FALSE)</f>
        <v>#N/A</v>
      </c>
      <c r="AB2323" s="40" t="e">
        <f>VLOOKUP($B2323,期貨大額交易人未沖銷部位!$A$4:$O$499,14,FALSE)</f>
        <v>#N/A</v>
      </c>
      <c r="AC2323" s="40" t="e">
        <f>VLOOKUP($B2323,期貨大額交易人未沖銷部位!$A$4:$O$499,15,FALSE)</f>
        <v>#N/A</v>
      </c>
      <c r="AD2323" s="33" t="e">
        <f>VLOOKUP($B2323,三大美股走勢!$A$4:$J$495,4,FALSE)</f>
        <v>#N/A</v>
      </c>
      <c r="AE2323" s="33" t="e">
        <f>VLOOKUP($B2323,三大美股走勢!$A$4:$J$495,7,FALSE)</f>
        <v>#N/A</v>
      </c>
      <c r="AF2323" s="33" t="e">
        <f>VLOOKUP($B2323,三大美股走勢!$A$4:$J$495,10,FALSE)</f>
        <v>#N/A</v>
      </c>
    </row>
    <row r="2324" spans="2:32">
      <c r="B2324" s="32">
        <v>45103</v>
      </c>
      <c r="C2324" s="33" t="e">
        <f>VLOOKUP($B2324,大盤與近月台指!$A$4:$I$499,2,FALSE)</f>
        <v>#N/A</v>
      </c>
      <c r="D2324" s="34" t="e">
        <f>VLOOKUP($B2324,大盤與近月台指!$A$4:$I$499,3,FALSE)</f>
        <v>#N/A</v>
      </c>
      <c r="E2324" s="35" t="e">
        <f>VLOOKUP($B2324,大盤與近月台指!$A$4:$I$499,4,FALSE)</f>
        <v>#N/A</v>
      </c>
      <c r="F2324" s="33" t="e">
        <f>VLOOKUP($B2324,大盤與近月台指!$A$4:$I$499,5,FALSE)</f>
        <v>#N/A</v>
      </c>
      <c r="G2324" s="49" t="e">
        <f>VLOOKUP($B2324,三大法人買賣超!$A$4:$I$500,3,FALSE)</f>
        <v>#N/A</v>
      </c>
      <c r="H2324" s="34" t="e">
        <f>VLOOKUP($B2324,三大法人買賣超!$A$4:$I$500,5,FALSE)</f>
        <v>#N/A</v>
      </c>
      <c r="I2324" s="27" t="e">
        <f>VLOOKUP($B2324,三大法人買賣超!$A$4:$I$500,7,FALSE)</f>
        <v>#N/A</v>
      </c>
      <c r="J2324" s="27" t="e">
        <f>VLOOKUP($B2324,三大法人買賣超!$A$4:$I$500,9,FALSE)</f>
        <v>#N/A</v>
      </c>
      <c r="K2324" s="37">
        <f>新台幣匯率美元指數!B2325</f>
        <v>0</v>
      </c>
      <c r="L2324" s="38">
        <f>新台幣匯率美元指數!C2325</f>
        <v>0</v>
      </c>
      <c r="M2324" s="39">
        <f>新台幣匯率美元指數!D2325</f>
        <v>0</v>
      </c>
      <c r="N2324" s="27" t="e">
        <f>VLOOKUP($B2324,外資期貨未平倉口數!$A$4:$M$499,4,FALSE)</f>
        <v>#N/A</v>
      </c>
      <c r="O2324" s="27" t="e">
        <f>VLOOKUP($B2324,外資期貨未平倉口數!$A$4:$M$499,9,FALSE)</f>
        <v>#N/A</v>
      </c>
      <c r="P2324" s="27" t="e">
        <f>VLOOKUP($B2324,外資期貨未平倉口數!$A$4:$M$499,10,FALSE)</f>
        <v>#N/A</v>
      </c>
      <c r="Q2324" s="27" t="e">
        <f>VLOOKUP($B2324,外資期貨未平倉口數!$A$4:$M$499,11,FALSE)</f>
        <v>#N/A</v>
      </c>
      <c r="R2324" s="64" t="e">
        <f>VLOOKUP($B2324,選擇權未平倉餘額!$A$4:$I$500,6,FALSE)</f>
        <v>#N/A</v>
      </c>
      <c r="S2324" s="64" t="e">
        <f>VLOOKUP($B2324,選擇權未平倉餘額!$A$4:$I$500,7,FALSE)</f>
        <v>#N/A</v>
      </c>
      <c r="T2324" s="64" t="e">
        <f>VLOOKUP($B2324,選擇權未平倉餘額!$A$4:$I$500,8,FALSE)</f>
        <v>#N/A</v>
      </c>
      <c r="U2324" s="64" t="e">
        <f>VLOOKUP($B2324,選擇權未平倉餘額!$A$4:$I$500,9,FALSE)</f>
        <v>#N/A</v>
      </c>
      <c r="V2324" s="39" t="e">
        <f>VLOOKUP($B2324,臺指選擇權P_C_Ratios!$A$4:$C$500,3,FALSE)</f>
        <v>#N/A</v>
      </c>
      <c r="W2324" s="41" t="e">
        <f>VLOOKUP($B2324,散戶多空比!$A$6:$L$500,12,FALSE)</f>
        <v>#N/A</v>
      </c>
      <c r="X2324" s="40" t="e">
        <f>VLOOKUP($B2324,期貨大額交易人未沖銷部位!$A$4:$O$499,4,FALSE)</f>
        <v>#N/A</v>
      </c>
      <c r="Y2324" s="40" t="e">
        <f>VLOOKUP($B2324,期貨大額交易人未沖銷部位!$A$4:$O$499,7,FALSE)</f>
        <v>#N/A</v>
      </c>
      <c r="Z2324" s="40" t="e">
        <f>VLOOKUP($B2324,期貨大額交易人未沖銷部位!$A$4:$O$499,10,FALSE)</f>
        <v>#N/A</v>
      </c>
      <c r="AA2324" s="40" t="e">
        <f>VLOOKUP($B2324,期貨大額交易人未沖銷部位!$A$4:$O$499,13,FALSE)</f>
        <v>#N/A</v>
      </c>
      <c r="AB2324" s="40" t="e">
        <f>VLOOKUP($B2324,期貨大額交易人未沖銷部位!$A$4:$O$499,14,FALSE)</f>
        <v>#N/A</v>
      </c>
      <c r="AC2324" s="40" t="e">
        <f>VLOOKUP($B2324,期貨大額交易人未沖銷部位!$A$4:$O$499,15,FALSE)</f>
        <v>#N/A</v>
      </c>
      <c r="AD2324" s="33" t="e">
        <f>VLOOKUP($B2324,三大美股走勢!$A$4:$J$495,4,FALSE)</f>
        <v>#N/A</v>
      </c>
      <c r="AE2324" s="33" t="e">
        <f>VLOOKUP($B2324,三大美股走勢!$A$4:$J$495,7,FALSE)</f>
        <v>#N/A</v>
      </c>
      <c r="AF2324" s="33" t="e">
        <f>VLOOKUP($B2324,三大美股走勢!$A$4:$J$495,10,FALSE)</f>
        <v>#N/A</v>
      </c>
    </row>
    <row r="2325" spans="2:32">
      <c r="B2325" s="32">
        <v>45104</v>
      </c>
      <c r="C2325" s="33" t="e">
        <f>VLOOKUP($B2325,大盤與近月台指!$A$4:$I$499,2,FALSE)</f>
        <v>#N/A</v>
      </c>
      <c r="D2325" s="34" t="e">
        <f>VLOOKUP($B2325,大盤與近月台指!$A$4:$I$499,3,FALSE)</f>
        <v>#N/A</v>
      </c>
      <c r="E2325" s="35" t="e">
        <f>VLOOKUP($B2325,大盤與近月台指!$A$4:$I$499,4,FALSE)</f>
        <v>#N/A</v>
      </c>
      <c r="F2325" s="33" t="e">
        <f>VLOOKUP($B2325,大盤與近月台指!$A$4:$I$499,5,FALSE)</f>
        <v>#N/A</v>
      </c>
      <c r="G2325" s="49" t="e">
        <f>VLOOKUP($B2325,三大法人買賣超!$A$4:$I$500,3,FALSE)</f>
        <v>#N/A</v>
      </c>
      <c r="H2325" s="34" t="e">
        <f>VLOOKUP($B2325,三大法人買賣超!$A$4:$I$500,5,FALSE)</f>
        <v>#N/A</v>
      </c>
      <c r="I2325" s="27" t="e">
        <f>VLOOKUP($B2325,三大法人買賣超!$A$4:$I$500,7,FALSE)</f>
        <v>#N/A</v>
      </c>
      <c r="J2325" s="27" t="e">
        <f>VLOOKUP($B2325,三大法人買賣超!$A$4:$I$500,9,FALSE)</f>
        <v>#N/A</v>
      </c>
      <c r="K2325" s="37">
        <f>新台幣匯率美元指數!B2326</f>
        <v>0</v>
      </c>
      <c r="L2325" s="38">
        <f>新台幣匯率美元指數!C2326</f>
        <v>0</v>
      </c>
      <c r="M2325" s="39">
        <f>新台幣匯率美元指數!D2326</f>
        <v>0</v>
      </c>
      <c r="N2325" s="27" t="e">
        <f>VLOOKUP($B2325,外資期貨未平倉口數!$A$4:$M$499,4,FALSE)</f>
        <v>#N/A</v>
      </c>
      <c r="O2325" s="27" t="e">
        <f>VLOOKUP($B2325,外資期貨未平倉口數!$A$4:$M$499,9,FALSE)</f>
        <v>#N/A</v>
      </c>
      <c r="P2325" s="27" t="e">
        <f>VLOOKUP($B2325,外資期貨未平倉口數!$A$4:$M$499,10,FALSE)</f>
        <v>#N/A</v>
      </c>
      <c r="Q2325" s="27" t="e">
        <f>VLOOKUP($B2325,外資期貨未平倉口數!$A$4:$M$499,11,FALSE)</f>
        <v>#N/A</v>
      </c>
      <c r="R2325" s="64" t="e">
        <f>VLOOKUP($B2325,選擇權未平倉餘額!$A$4:$I$500,6,FALSE)</f>
        <v>#N/A</v>
      </c>
      <c r="S2325" s="64" t="e">
        <f>VLOOKUP($B2325,選擇權未平倉餘額!$A$4:$I$500,7,FALSE)</f>
        <v>#N/A</v>
      </c>
      <c r="T2325" s="64" t="e">
        <f>VLOOKUP($B2325,選擇權未平倉餘額!$A$4:$I$500,8,FALSE)</f>
        <v>#N/A</v>
      </c>
      <c r="U2325" s="64" t="e">
        <f>VLOOKUP($B2325,選擇權未平倉餘額!$A$4:$I$500,9,FALSE)</f>
        <v>#N/A</v>
      </c>
      <c r="V2325" s="39" t="e">
        <f>VLOOKUP($B2325,臺指選擇權P_C_Ratios!$A$4:$C$500,3,FALSE)</f>
        <v>#N/A</v>
      </c>
      <c r="W2325" s="41" t="e">
        <f>VLOOKUP($B2325,散戶多空比!$A$6:$L$500,12,FALSE)</f>
        <v>#N/A</v>
      </c>
      <c r="X2325" s="40" t="e">
        <f>VLOOKUP($B2325,期貨大額交易人未沖銷部位!$A$4:$O$499,4,FALSE)</f>
        <v>#N/A</v>
      </c>
      <c r="Y2325" s="40" t="e">
        <f>VLOOKUP($B2325,期貨大額交易人未沖銷部位!$A$4:$O$499,7,FALSE)</f>
        <v>#N/A</v>
      </c>
      <c r="Z2325" s="40" t="e">
        <f>VLOOKUP($B2325,期貨大額交易人未沖銷部位!$A$4:$O$499,10,FALSE)</f>
        <v>#N/A</v>
      </c>
      <c r="AA2325" s="40" t="e">
        <f>VLOOKUP($B2325,期貨大額交易人未沖銷部位!$A$4:$O$499,13,FALSE)</f>
        <v>#N/A</v>
      </c>
      <c r="AB2325" s="40" t="e">
        <f>VLOOKUP($B2325,期貨大額交易人未沖銷部位!$A$4:$O$499,14,FALSE)</f>
        <v>#N/A</v>
      </c>
      <c r="AC2325" s="40" t="e">
        <f>VLOOKUP($B2325,期貨大額交易人未沖銷部位!$A$4:$O$499,15,FALSE)</f>
        <v>#N/A</v>
      </c>
      <c r="AD2325" s="33" t="e">
        <f>VLOOKUP($B2325,三大美股走勢!$A$4:$J$495,4,FALSE)</f>
        <v>#N/A</v>
      </c>
      <c r="AE2325" s="33" t="e">
        <f>VLOOKUP($B2325,三大美股走勢!$A$4:$J$495,7,FALSE)</f>
        <v>#N/A</v>
      </c>
      <c r="AF2325" s="33" t="e">
        <f>VLOOKUP($B2325,三大美股走勢!$A$4:$J$495,10,FALSE)</f>
        <v>#N/A</v>
      </c>
    </row>
    <row r="2326" spans="2:32">
      <c r="B2326" s="32">
        <v>45105</v>
      </c>
      <c r="C2326" s="33" t="e">
        <f>VLOOKUP($B2326,大盤與近月台指!$A$4:$I$499,2,FALSE)</f>
        <v>#N/A</v>
      </c>
      <c r="D2326" s="34" t="e">
        <f>VLOOKUP($B2326,大盤與近月台指!$A$4:$I$499,3,FALSE)</f>
        <v>#N/A</v>
      </c>
      <c r="E2326" s="35" t="e">
        <f>VLOOKUP($B2326,大盤與近月台指!$A$4:$I$499,4,FALSE)</f>
        <v>#N/A</v>
      </c>
      <c r="F2326" s="33" t="e">
        <f>VLOOKUP($B2326,大盤與近月台指!$A$4:$I$499,5,FALSE)</f>
        <v>#N/A</v>
      </c>
      <c r="G2326" s="49" t="e">
        <f>VLOOKUP($B2326,三大法人買賣超!$A$4:$I$500,3,FALSE)</f>
        <v>#N/A</v>
      </c>
      <c r="H2326" s="34" t="e">
        <f>VLOOKUP($B2326,三大法人買賣超!$A$4:$I$500,5,FALSE)</f>
        <v>#N/A</v>
      </c>
      <c r="I2326" s="27" t="e">
        <f>VLOOKUP($B2326,三大法人買賣超!$A$4:$I$500,7,FALSE)</f>
        <v>#N/A</v>
      </c>
      <c r="J2326" s="27" t="e">
        <f>VLOOKUP($B2326,三大法人買賣超!$A$4:$I$500,9,FALSE)</f>
        <v>#N/A</v>
      </c>
      <c r="K2326" s="37">
        <f>新台幣匯率美元指數!B2327</f>
        <v>0</v>
      </c>
      <c r="L2326" s="38">
        <f>新台幣匯率美元指數!C2327</f>
        <v>0</v>
      </c>
      <c r="M2326" s="39">
        <f>新台幣匯率美元指數!D2327</f>
        <v>0</v>
      </c>
      <c r="N2326" s="27" t="e">
        <f>VLOOKUP($B2326,外資期貨未平倉口數!$A$4:$M$499,4,FALSE)</f>
        <v>#N/A</v>
      </c>
      <c r="O2326" s="27" t="e">
        <f>VLOOKUP($B2326,外資期貨未平倉口數!$A$4:$M$499,9,FALSE)</f>
        <v>#N/A</v>
      </c>
      <c r="P2326" s="27" t="e">
        <f>VLOOKUP($B2326,外資期貨未平倉口數!$A$4:$M$499,10,FALSE)</f>
        <v>#N/A</v>
      </c>
      <c r="Q2326" s="27" t="e">
        <f>VLOOKUP($B2326,外資期貨未平倉口數!$A$4:$M$499,11,FALSE)</f>
        <v>#N/A</v>
      </c>
      <c r="R2326" s="64" t="e">
        <f>VLOOKUP($B2326,選擇權未平倉餘額!$A$4:$I$500,6,FALSE)</f>
        <v>#N/A</v>
      </c>
      <c r="S2326" s="64" t="e">
        <f>VLOOKUP($B2326,選擇權未平倉餘額!$A$4:$I$500,7,FALSE)</f>
        <v>#N/A</v>
      </c>
      <c r="T2326" s="64" t="e">
        <f>VLOOKUP($B2326,選擇權未平倉餘額!$A$4:$I$500,8,FALSE)</f>
        <v>#N/A</v>
      </c>
      <c r="U2326" s="64" t="e">
        <f>VLOOKUP($B2326,選擇權未平倉餘額!$A$4:$I$500,9,FALSE)</f>
        <v>#N/A</v>
      </c>
      <c r="V2326" s="39" t="e">
        <f>VLOOKUP($B2326,臺指選擇權P_C_Ratios!$A$4:$C$500,3,FALSE)</f>
        <v>#N/A</v>
      </c>
      <c r="W2326" s="41" t="e">
        <f>VLOOKUP($B2326,散戶多空比!$A$6:$L$500,12,FALSE)</f>
        <v>#N/A</v>
      </c>
      <c r="X2326" s="40" t="e">
        <f>VLOOKUP($B2326,期貨大額交易人未沖銷部位!$A$4:$O$499,4,FALSE)</f>
        <v>#N/A</v>
      </c>
      <c r="Y2326" s="40" t="e">
        <f>VLOOKUP($B2326,期貨大額交易人未沖銷部位!$A$4:$O$499,7,FALSE)</f>
        <v>#N/A</v>
      </c>
      <c r="Z2326" s="40" t="e">
        <f>VLOOKUP($B2326,期貨大額交易人未沖銷部位!$A$4:$O$499,10,FALSE)</f>
        <v>#N/A</v>
      </c>
      <c r="AA2326" s="40" t="e">
        <f>VLOOKUP($B2326,期貨大額交易人未沖銷部位!$A$4:$O$499,13,FALSE)</f>
        <v>#N/A</v>
      </c>
      <c r="AB2326" s="40" t="e">
        <f>VLOOKUP($B2326,期貨大額交易人未沖銷部位!$A$4:$O$499,14,FALSE)</f>
        <v>#N/A</v>
      </c>
      <c r="AC2326" s="40" t="e">
        <f>VLOOKUP($B2326,期貨大額交易人未沖銷部位!$A$4:$O$499,15,FALSE)</f>
        <v>#N/A</v>
      </c>
      <c r="AD2326" s="33" t="e">
        <f>VLOOKUP($B2326,三大美股走勢!$A$4:$J$495,4,FALSE)</f>
        <v>#N/A</v>
      </c>
      <c r="AE2326" s="33" t="e">
        <f>VLOOKUP($B2326,三大美股走勢!$A$4:$J$495,7,FALSE)</f>
        <v>#N/A</v>
      </c>
      <c r="AF2326" s="33" t="e">
        <f>VLOOKUP($B2326,三大美股走勢!$A$4:$J$495,10,FALSE)</f>
        <v>#N/A</v>
      </c>
    </row>
    <row r="2327" spans="2:32">
      <c r="B2327" s="32">
        <v>45106</v>
      </c>
      <c r="C2327" s="33" t="e">
        <f>VLOOKUP($B2327,大盤與近月台指!$A$4:$I$499,2,FALSE)</f>
        <v>#N/A</v>
      </c>
      <c r="D2327" s="34" t="e">
        <f>VLOOKUP($B2327,大盤與近月台指!$A$4:$I$499,3,FALSE)</f>
        <v>#N/A</v>
      </c>
      <c r="E2327" s="35" t="e">
        <f>VLOOKUP($B2327,大盤與近月台指!$A$4:$I$499,4,FALSE)</f>
        <v>#N/A</v>
      </c>
      <c r="F2327" s="33" t="e">
        <f>VLOOKUP($B2327,大盤與近月台指!$A$4:$I$499,5,FALSE)</f>
        <v>#N/A</v>
      </c>
      <c r="G2327" s="49" t="e">
        <f>VLOOKUP($B2327,三大法人買賣超!$A$4:$I$500,3,FALSE)</f>
        <v>#N/A</v>
      </c>
      <c r="H2327" s="34" t="e">
        <f>VLOOKUP($B2327,三大法人買賣超!$A$4:$I$500,5,FALSE)</f>
        <v>#N/A</v>
      </c>
      <c r="I2327" s="27" t="e">
        <f>VLOOKUP($B2327,三大法人買賣超!$A$4:$I$500,7,FALSE)</f>
        <v>#N/A</v>
      </c>
      <c r="J2327" s="27" t="e">
        <f>VLOOKUP($B2327,三大法人買賣超!$A$4:$I$500,9,FALSE)</f>
        <v>#N/A</v>
      </c>
      <c r="K2327" s="37">
        <f>新台幣匯率美元指數!B2328</f>
        <v>0</v>
      </c>
      <c r="L2327" s="38">
        <f>新台幣匯率美元指數!C2328</f>
        <v>0</v>
      </c>
      <c r="M2327" s="39">
        <f>新台幣匯率美元指數!D2328</f>
        <v>0</v>
      </c>
      <c r="N2327" s="27" t="e">
        <f>VLOOKUP($B2327,外資期貨未平倉口數!$A$4:$M$499,4,FALSE)</f>
        <v>#N/A</v>
      </c>
      <c r="O2327" s="27" t="e">
        <f>VLOOKUP($B2327,外資期貨未平倉口數!$A$4:$M$499,9,FALSE)</f>
        <v>#N/A</v>
      </c>
      <c r="P2327" s="27" t="e">
        <f>VLOOKUP($B2327,外資期貨未平倉口數!$A$4:$M$499,10,FALSE)</f>
        <v>#N/A</v>
      </c>
      <c r="Q2327" s="27" t="e">
        <f>VLOOKUP($B2327,外資期貨未平倉口數!$A$4:$M$499,11,FALSE)</f>
        <v>#N/A</v>
      </c>
      <c r="R2327" s="64" t="e">
        <f>VLOOKUP($B2327,選擇權未平倉餘額!$A$4:$I$500,6,FALSE)</f>
        <v>#N/A</v>
      </c>
      <c r="S2327" s="64" t="e">
        <f>VLOOKUP($B2327,選擇權未平倉餘額!$A$4:$I$500,7,FALSE)</f>
        <v>#N/A</v>
      </c>
      <c r="T2327" s="64" t="e">
        <f>VLOOKUP($B2327,選擇權未平倉餘額!$A$4:$I$500,8,FALSE)</f>
        <v>#N/A</v>
      </c>
      <c r="U2327" s="64" t="e">
        <f>VLOOKUP($B2327,選擇權未平倉餘額!$A$4:$I$500,9,FALSE)</f>
        <v>#N/A</v>
      </c>
      <c r="V2327" s="39" t="e">
        <f>VLOOKUP($B2327,臺指選擇權P_C_Ratios!$A$4:$C$500,3,FALSE)</f>
        <v>#N/A</v>
      </c>
      <c r="W2327" s="41" t="e">
        <f>VLOOKUP($B2327,散戶多空比!$A$6:$L$500,12,FALSE)</f>
        <v>#N/A</v>
      </c>
      <c r="X2327" s="40" t="e">
        <f>VLOOKUP($B2327,期貨大額交易人未沖銷部位!$A$4:$O$499,4,FALSE)</f>
        <v>#N/A</v>
      </c>
      <c r="Y2327" s="40" t="e">
        <f>VLOOKUP($B2327,期貨大額交易人未沖銷部位!$A$4:$O$499,7,FALSE)</f>
        <v>#N/A</v>
      </c>
      <c r="Z2327" s="40" t="e">
        <f>VLOOKUP($B2327,期貨大額交易人未沖銷部位!$A$4:$O$499,10,FALSE)</f>
        <v>#N/A</v>
      </c>
      <c r="AA2327" s="40" t="e">
        <f>VLOOKUP($B2327,期貨大額交易人未沖銷部位!$A$4:$O$499,13,FALSE)</f>
        <v>#N/A</v>
      </c>
      <c r="AB2327" s="40" t="e">
        <f>VLOOKUP($B2327,期貨大額交易人未沖銷部位!$A$4:$O$499,14,FALSE)</f>
        <v>#N/A</v>
      </c>
      <c r="AC2327" s="40" t="e">
        <f>VLOOKUP($B2327,期貨大額交易人未沖銷部位!$A$4:$O$499,15,FALSE)</f>
        <v>#N/A</v>
      </c>
      <c r="AD2327" s="33" t="e">
        <f>VLOOKUP($B2327,三大美股走勢!$A$4:$J$495,4,FALSE)</f>
        <v>#N/A</v>
      </c>
      <c r="AE2327" s="33" t="e">
        <f>VLOOKUP($B2327,三大美股走勢!$A$4:$J$495,7,FALSE)</f>
        <v>#N/A</v>
      </c>
      <c r="AF2327" s="33" t="e">
        <f>VLOOKUP($B2327,三大美股走勢!$A$4:$J$495,10,FALSE)</f>
        <v>#N/A</v>
      </c>
    </row>
    <row r="2328" spans="2:32">
      <c r="B2328" s="32">
        <v>45107</v>
      </c>
      <c r="C2328" s="33" t="e">
        <f>VLOOKUP($B2328,大盤與近月台指!$A$4:$I$499,2,FALSE)</f>
        <v>#N/A</v>
      </c>
      <c r="D2328" s="34" t="e">
        <f>VLOOKUP($B2328,大盤與近月台指!$A$4:$I$499,3,FALSE)</f>
        <v>#N/A</v>
      </c>
      <c r="E2328" s="35" t="e">
        <f>VLOOKUP($B2328,大盤與近月台指!$A$4:$I$499,4,FALSE)</f>
        <v>#N/A</v>
      </c>
      <c r="F2328" s="33" t="e">
        <f>VLOOKUP($B2328,大盤與近月台指!$A$4:$I$499,5,FALSE)</f>
        <v>#N/A</v>
      </c>
      <c r="G2328" s="49" t="e">
        <f>VLOOKUP($B2328,三大法人買賣超!$A$4:$I$500,3,FALSE)</f>
        <v>#N/A</v>
      </c>
      <c r="H2328" s="34" t="e">
        <f>VLOOKUP($B2328,三大法人買賣超!$A$4:$I$500,5,FALSE)</f>
        <v>#N/A</v>
      </c>
      <c r="I2328" s="27" t="e">
        <f>VLOOKUP($B2328,三大法人買賣超!$A$4:$I$500,7,FALSE)</f>
        <v>#N/A</v>
      </c>
      <c r="J2328" s="27" t="e">
        <f>VLOOKUP($B2328,三大法人買賣超!$A$4:$I$500,9,FALSE)</f>
        <v>#N/A</v>
      </c>
      <c r="K2328" s="37">
        <f>新台幣匯率美元指數!B2329</f>
        <v>0</v>
      </c>
      <c r="L2328" s="38">
        <f>新台幣匯率美元指數!C2329</f>
        <v>0</v>
      </c>
      <c r="M2328" s="39">
        <f>新台幣匯率美元指數!D2329</f>
        <v>0</v>
      </c>
      <c r="N2328" s="27" t="e">
        <f>VLOOKUP($B2328,外資期貨未平倉口數!$A$4:$M$499,4,FALSE)</f>
        <v>#N/A</v>
      </c>
      <c r="O2328" s="27" t="e">
        <f>VLOOKUP($B2328,外資期貨未平倉口數!$A$4:$M$499,9,FALSE)</f>
        <v>#N/A</v>
      </c>
      <c r="P2328" s="27" t="e">
        <f>VLOOKUP($B2328,外資期貨未平倉口數!$A$4:$M$499,10,FALSE)</f>
        <v>#N/A</v>
      </c>
      <c r="Q2328" s="27" t="e">
        <f>VLOOKUP($B2328,外資期貨未平倉口數!$A$4:$M$499,11,FALSE)</f>
        <v>#N/A</v>
      </c>
      <c r="R2328" s="64" t="e">
        <f>VLOOKUP($B2328,選擇權未平倉餘額!$A$4:$I$500,6,FALSE)</f>
        <v>#N/A</v>
      </c>
      <c r="S2328" s="64" t="e">
        <f>VLOOKUP($B2328,選擇權未平倉餘額!$A$4:$I$500,7,FALSE)</f>
        <v>#N/A</v>
      </c>
      <c r="T2328" s="64" t="e">
        <f>VLOOKUP($B2328,選擇權未平倉餘額!$A$4:$I$500,8,FALSE)</f>
        <v>#N/A</v>
      </c>
      <c r="U2328" s="64" t="e">
        <f>VLOOKUP($B2328,選擇權未平倉餘額!$A$4:$I$500,9,FALSE)</f>
        <v>#N/A</v>
      </c>
      <c r="V2328" s="39" t="e">
        <f>VLOOKUP($B2328,臺指選擇權P_C_Ratios!$A$4:$C$500,3,FALSE)</f>
        <v>#N/A</v>
      </c>
      <c r="W2328" s="41" t="e">
        <f>VLOOKUP($B2328,散戶多空比!$A$6:$L$500,12,FALSE)</f>
        <v>#N/A</v>
      </c>
      <c r="X2328" s="40" t="e">
        <f>VLOOKUP($B2328,期貨大額交易人未沖銷部位!$A$4:$O$499,4,FALSE)</f>
        <v>#N/A</v>
      </c>
      <c r="Y2328" s="40" t="e">
        <f>VLOOKUP($B2328,期貨大額交易人未沖銷部位!$A$4:$O$499,7,FALSE)</f>
        <v>#N/A</v>
      </c>
      <c r="Z2328" s="40" t="e">
        <f>VLOOKUP($B2328,期貨大額交易人未沖銷部位!$A$4:$O$499,10,FALSE)</f>
        <v>#N/A</v>
      </c>
      <c r="AA2328" s="40" t="e">
        <f>VLOOKUP($B2328,期貨大額交易人未沖銷部位!$A$4:$O$499,13,FALSE)</f>
        <v>#N/A</v>
      </c>
      <c r="AB2328" s="40" t="e">
        <f>VLOOKUP($B2328,期貨大額交易人未沖銷部位!$A$4:$O$499,14,FALSE)</f>
        <v>#N/A</v>
      </c>
      <c r="AC2328" s="40" t="e">
        <f>VLOOKUP($B2328,期貨大額交易人未沖銷部位!$A$4:$O$499,15,FALSE)</f>
        <v>#N/A</v>
      </c>
      <c r="AD2328" s="33" t="e">
        <f>VLOOKUP($B2328,三大美股走勢!$A$4:$J$495,4,FALSE)</f>
        <v>#N/A</v>
      </c>
      <c r="AE2328" s="33" t="e">
        <f>VLOOKUP($B2328,三大美股走勢!$A$4:$J$495,7,FALSE)</f>
        <v>#N/A</v>
      </c>
      <c r="AF2328" s="33" t="e">
        <f>VLOOKUP($B2328,三大美股走勢!$A$4:$J$495,10,FALSE)</f>
        <v>#N/A</v>
      </c>
    </row>
    <row r="2329" spans="2:32">
      <c r="B2329" s="32">
        <v>45108</v>
      </c>
      <c r="C2329" s="33" t="e">
        <f>VLOOKUP($B2329,大盤與近月台指!$A$4:$I$499,2,FALSE)</f>
        <v>#N/A</v>
      </c>
      <c r="D2329" s="34" t="e">
        <f>VLOOKUP($B2329,大盤與近月台指!$A$4:$I$499,3,FALSE)</f>
        <v>#N/A</v>
      </c>
      <c r="E2329" s="35" t="e">
        <f>VLOOKUP($B2329,大盤與近月台指!$A$4:$I$499,4,FALSE)</f>
        <v>#N/A</v>
      </c>
      <c r="F2329" s="33" t="e">
        <f>VLOOKUP($B2329,大盤與近月台指!$A$4:$I$499,5,FALSE)</f>
        <v>#N/A</v>
      </c>
      <c r="G2329" s="49" t="e">
        <f>VLOOKUP($B2329,三大法人買賣超!$A$4:$I$500,3,FALSE)</f>
        <v>#N/A</v>
      </c>
      <c r="H2329" s="34" t="e">
        <f>VLOOKUP($B2329,三大法人買賣超!$A$4:$I$500,5,FALSE)</f>
        <v>#N/A</v>
      </c>
      <c r="I2329" s="27" t="e">
        <f>VLOOKUP($B2329,三大法人買賣超!$A$4:$I$500,7,FALSE)</f>
        <v>#N/A</v>
      </c>
      <c r="J2329" s="27" t="e">
        <f>VLOOKUP($B2329,三大法人買賣超!$A$4:$I$500,9,FALSE)</f>
        <v>#N/A</v>
      </c>
      <c r="K2329" s="37">
        <f>新台幣匯率美元指數!B2330</f>
        <v>0</v>
      </c>
      <c r="L2329" s="38">
        <f>新台幣匯率美元指數!C2330</f>
        <v>0</v>
      </c>
      <c r="M2329" s="39">
        <f>新台幣匯率美元指數!D2330</f>
        <v>0</v>
      </c>
      <c r="N2329" s="27" t="e">
        <f>VLOOKUP($B2329,外資期貨未平倉口數!$A$4:$M$499,4,FALSE)</f>
        <v>#N/A</v>
      </c>
      <c r="O2329" s="27" t="e">
        <f>VLOOKUP($B2329,外資期貨未平倉口數!$A$4:$M$499,9,FALSE)</f>
        <v>#N/A</v>
      </c>
      <c r="P2329" s="27" t="e">
        <f>VLOOKUP($B2329,外資期貨未平倉口數!$A$4:$M$499,10,FALSE)</f>
        <v>#N/A</v>
      </c>
      <c r="Q2329" s="27" t="e">
        <f>VLOOKUP($B2329,外資期貨未平倉口數!$A$4:$M$499,11,FALSE)</f>
        <v>#N/A</v>
      </c>
      <c r="R2329" s="64" t="e">
        <f>VLOOKUP($B2329,選擇權未平倉餘額!$A$4:$I$500,6,FALSE)</f>
        <v>#N/A</v>
      </c>
      <c r="S2329" s="64" t="e">
        <f>VLOOKUP($B2329,選擇權未平倉餘額!$A$4:$I$500,7,FALSE)</f>
        <v>#N/A</v>
      </c>
      <c r="T2329" s="64" t="e">
        <f>VLOOKUP($B2329,選擇權未平倉餘額!$A$4:$I$500,8,FALSE)</f>
        <v>#N/A</v>
      </c>
      <c r="U2329" s="64" t="e">
        <f>VLOOKUP($B2329,選擇權未平倉餘額!$A$4:$I$500,9,FALSE)</f>
        <v>#N/A</v>
      </c>
      <c r="V2329" s="39" t="e">
        <f>VLOOKUP($B2329,臺指選擇權P_C_Ratios!$A$4:$C$500,3,FALSE)</f>
        <v>#N/A</v>
      </c>
      <c r="W2329" s="41" t="e">
        <f>VLOOKUP($B2329,散戶多空比!$A$6:$L$500,12,FALSE)</f>
        <v>#N/A</v>
      </c>
      <c r="X2329" s="40" t="e">
        <f>VLOOKUP($B2329,期貨大額交易人未沖銷部位!$A$4:$O$499,4,FALSE)</f>
        <v>#N/A</v>
      </c>
      <c r="Y2329" s="40" t="e">
        <f>VLOOKUP($B2329,期貨大額交易人未沖銷部位!$A$4:$O$499,7,FALSE)</f>
        <v>#N/A</v>
      </c>
      <c r="Z2329" s="40" t="e">
        <f>VLOOKUP($B2329,期貨大額交易人未沖銷部位!$A$4:$O$499,10,FALSE)</f>
        <v>#N/A</v>
      </c>
      <c r="AA2329" s="40" t="e">
        <f>VLOOKUP($B2329,期貨大額交易人未沖銷部位!$A$4:$O$499,13,FALSE)</f>
        <v>#N/A</v>
      </c>
      <c r="AB2329" s="40" t="e">
        <f>VLOOKUP($B2329,期貨大額交易人未沖銷部位!$A$4:$O$499,14,FALSE)</f>
        <v>#N/A</v>
      </c>
      <c r="AC2329" s="40" t="e">
        <f>VLOOKUP($B2329,期貨大額交易人未沖銷部位!$A$4:$O$499,15,FALSE)</f>
        <v>#N/A</v>
      </c>
      <c r="AD2329" s="33" t="e">
        <f>VLOOKUP($B2329,三大美股走勢!$A$4:$J$495,4,FALSE)</f>
        <v>#N/A</v>
      </c>
      <c r="AE2329" s="33" t="e">
        <f>VLOOKUP($B2329,三大美股走勢!$A$4:$J$495,7,FALSE)</f>
        <v>#N/A</v>
      </c>
      <c r="AF2329" s="33" t="e">
        <f>VLOOKUP($B2329,三大美股走勢!$A$4:$J$495,10,FALSE)</f>
        <v>#N/A</v>
      </c>
    </row>
    <row r="2330" spans="2:32">
      <c r="B2330" s="32">
        <v>45109</v>
      </c>
      <c r="C2330" s="33" t="e">
        <f>VLOOKUP($B2330,大盤與近月台指!$A$4:$I$499,2,FALSE)</f>
        <v>#N/A</v>
      </c>
      <c r="D2330" s="34" t="e">
        <f>VLOOKUP($B2330,大盤與近月台指!$A$4:$I$499,3,FALSE)</f>
        <v>#N/A</v>
      </c>
      <c r="E2330" s="35" t="e">
        <f>VLOOKUP($B2330,大盤與近月台指!$A$4:$I$499,4,FALSE)</f>
        <v>#N/A</v>
      </c>
      <c r="F2330" s="33" t="e">
        <f>VLOOKUP($B2330,大盤與近月台指!$A$4:$I$499,5,FALSE)</f>
        <v>#N/A</v>
      </c>
      <c r="G2330" s="49" t="e">
        <f>VLOOKUP($B2330,三大法人買賣超!$A$4:$I$500,3,FALSE)</f>
        <v>#N/A</v>
      </c>
      <c r="H2330" s="34" t="e">
        <f>VLOOKUP($B2330,三大法人買賣超!$A$4:$I$500,5,FALSE)</f>
        <v>#N/A</v>
      </c>
      <c r="I2330" s="27" t="e">
        <f>VLOOKUP($B2330,三大法人買賣超!$A$4:$I$500,7,FALSE)</f>
        <v>#N/A</v>
      </c>
      <c r="J2330" s="27" t="e">
        <f>VLOOKUP($B2330,三大法人買賣超!$A$4:$I$500,9,FALSE)</f>
        <v>#N/A</v>
      </c>
      <c r="K2330" s="37">
        <f>新台幣匯率美元指數!B2331</f>
        <v>0</v>
      </c>
      <c r="L2330" s="38">
        <f>新台幣匯率美元指數!C2331</f>
        <v>0</v>
      </c>
      <c r="M2330" s="39">
        <f>新台幣匯率美元指數!D2331</f>
        <v>0</v>
      </c>
      <c r="N2330" s="27" t="e">
        <f>VLOOKUP($B2330,外資期貨未平倉口數!$A$4:$M$499,4,FALSE)</f>
        <v>#N/A</v>
      </c>
      <c r="O2330" s="27" t="e">
        <f>VLOOKUP($B2330,外資期貨未平倉口數!$A$4:$M$499,9,FALSE)</f>
        <v>#N/A</v>
      </c>
      <c r="P2330" s="27" t="e">
        <f>VLOOKUP($B2330,外資期貨未平倉口數!$A$4:$M$499,10,FALSE)</f>
        <v>#N/A</v>
      </c>
      <c r="Q2330" s="27" t="e">
        <f>VLOOKUP($B2330,外資期貨未平倉口數!$A$4:$M$499,11,FALSE)</f>
        <v>#N/A</v>
      </c>
      <c r="R2330" s="64" t="e">
        <f>VLOOKUP($B2330,選擇權未平倉餘額!$A$4:$I$500,6,FALSE)</f>
        <v>#N/A</v>
      </c>
      <c r="S2330" s="64" t="e">
        <f>VLOOKUP($B2330,選擇權未平倉餘額!$A$4:$I$500,7,FALSE)</f>
        <v>#N/A</v>
      </c>
      <c r="T2330" s="64" t="e">
        <f>VLOOKUP($B2330,選擇權未平倉餘額!$A$4:$I$500,8,FALSE)</f>
        <v>#N/A</v>
      </c>
      <c r="U2330" s="64" t="e">
        <f>VLOOKUP($B2330,選擇權未平倉餘額!$A$4:$I$500,9,FALSE)</f>
        <v>#N/A</v>
      </c>
      <c r="V2330" s="39" t="e">
        <f>VLOOKUP($B2330,臺指選擇權P_C_Ratios!$A$4:$C$500,3,FALSE)</f>
        <v>#N/A</v>
      </c>
      <c r="W2330" s="41" t="e">
        <f>VLOOKUP($B2330,散戶多空比!$A$6:$L$500,12,FALSE)</f>
        <v>#N/A</v>
      </c>
      <c r="X2330" s="40" t="e">
        <f>VLOOKUP($B2330,期貨大額交易人未沖銷部位!$A$4:$O$499,4,FALSE)</f>
        <v>#N/A</v>
      </c>
      <c r="Y2330" s="40" t="e">
        <f>VLOOKUP($B2330,期貨大額交易人未沖銷部位!$A$4:$O$499,7,FALSE)</f>
        <v>#N/A</v>
      </c>
      <c r="Z2330" s="40" t="e">
        <f>VLOOKUP($B2330,期貨大額交易人未沖銷部位!$A$4:$O$499,10,FALSE)</f>
        <v>#N/A</v>
      </c>
      <c r="AA2330" s="40" t="e">
        <f>VLOOKUP($B2330,期貨大額交易人未沖銷部位!$A$4:$O$499,13,FALSE)</f>
        <v>#N/A</v>
      </c>
      <c r="AB2330" s="40" t="e">
        <f>VLOOKUP($B2330,期貨大額交易人未沖銷部位!$A$4:$O$499,14,FALSE)</f>
        <v>#N/A</v>
      </c>
      <c r="AC2330" s="40" t="e">
        <f>VLOOKUP($B2330,期貨大額交易人未沖銷部位!$A$4:$O$499,15,FALSE)</f>
        <v>#N/A</v>
      </c>
      <c r="AD2330" s="33" t="e">
        <f>VLOOKUP($B2330,三大美股走勢!$A$4:$J$495,4,FALSE)</f>
        <v>#N/A</v>
      </c>
      <c r="AE2330" s="33" t="e">
        <f>VLOOKUP($B2330,三大美股走勢!$A$4:$J$495,7,FALSE)</f>
        <v>#N/A</v>
      </c>
      <c r="AF2330" s="33" t="e">
        <f>VLOOKUP($B2330,三大美股走勢!$A$4:$J$495,10,FALSE)</f>
        <v>#N/A</v>
      </c>
    </row>
    <row r="2331" spans="2:32">
      <c r="B2331" s="32">
        <v>45110</v>
      </c>
      <c r="C2331" s="33" t="e">
        <f>VLOOKUP($B2331,大盤與近月台指!$A$4:$I$499,2,FALSE)</f>
        <v>#N/A</v>
      </c>
      <c r="D2331" s="34" t="e">
        <f>VLOOKUP($B2331,大盤與近月台指!$A$4:$I$499,3,FALSE)</f>
        <v>#N/A</v>
      </c>
      <c r="E2331" s="35" t="e">
        <f>VLOOKUP($B2331,大盤與近月台指!$A$4:$I$499,4,FALSE)</f>
        <v>#N/A</v>
      </c>
      <c r="F2331" s="33" t="e">
        <f>VLOOKUP($B2331,大盤與近月台指!$A$4:$I$499,5,FALSE)</f>
        <v>#N/A</v>
      </c>
      <c r="G2331" s="49" t="e">
        <f>VLOOKUP($B2331,三大法人買賣超!$A$4:$I$500,3,FALSE)</f>
        <v>#N/A</v>
      </c>
      <c r="H2331" s="34" t="e">
        <f>VLOOKUP($B2331,三大法人買賣超!$A$4:$I$500,5,FALSE)</f>
        <v>#N/A</v>
      </c>
      <c r="I2331" s="27" t="e">
        <f>VLOOKUP($B2331,三大法人買賣超!$A$4:$I$500,7,FALSE)</f>
        <v>#N/A</v>
      </c>
      <c r="J2331" s="27" t="e">
        <f>VLOOKUP($B2331,三大法人買賣超!$A$4:$I$500,9,FALSE)</f>
        <v>#N/A</v>
      </c>
      <c r="K2331" s="37">
        <f>新台幣匯率美元指數!B2332</f>
        <v>0</v>
      </c>
      <c r="L2331" s="38">
        <f>新台幣匯率美元指數!C2332</f>
        <v>0</v>
      </c>
      <c r="M2331" s="39">
        <f>新台幣匯率美元指數!D2332</f>
        <v>0</v>
      </c>
      <c r="N2331" s="27" t="e">
        <f>VLOOKUP($B2331,外資期貨未平倉口數!$A$4:$M$499,4,FALSE)</f>
        <v>#N/A</v>
      </c>
      <c r="O2331" s="27" t="e">
        <f>VLOOKUP($B2331,外資期貨未平倉口數!$A$4:$M$499,9,FALSE)</f>
        <v>#N/A</v>
      </c>
      <c r="P2331" s="27" t="e">
        <f>VLOOKUP($B2331,外資期貨未平倉口數!$A$4:$M$499,10,FALSE)</f>
        <v>#N/A</v>
      </c>
      <c r="Q2331" s="27" t="e">
        <f>VLOOKUP($B2331,外資期貨未平倉口數!$A$4:$M$499,11,FALSE)</f>
        <v>#N/A</v>
      </c>
      <c r="R2331" s="64" t="e">
        <f>VLOOKUP($B2331,選擇權未平倉餘額!$A$4:$I$500,6,FALSE)</f>
        <v>#N/A</v>
      </c>
      <c r="S2331" s="64" t="e">
        <f>VLOOKUP($B2331,選擇權未平倉餘額!$A$4:$I$500,7,FALSE)</f>
        <v>#N/A</v>
      </c>
      <c r="T2331" s="64" t="e">
        <f>VLOOKUP($B2331,選擇權未平倉餘額!$A$4:$I$500,8,FALSE)</f>
        <v>#N/A</v>
      </c>
      <c r="U2331" s="64" t="e">
        <f>VLOOKUP($B2331,選擇權未平倉餘額!$A$4:$I$500,9,FALSE)</f>
        <v>#N/A</v>
      </c>
      <c r="V2331" s="39" t="e">
        <f>VLOOKUP($B2331,臺指選擇權P_C_Ratios!$A$4:$C$500,3,FALSE)</f>
        <v>#N/A</v>
      </c>
      <c r="W2331" s="41" t="e">
        <f>VLOOKUP($B2331,散戶多空比!$A$6:$L$500,12,FALSE)</f>
        <v>#N/A</v>
      </c>
      <c r="X2331" s="40" t="e">
        <f>VLOOKUP($B2331,期貨大額交易人未沖銷部位!$A$4:$O$499,4,FALSE)</f>
        <v>#N/A</v>
      </c>
      <c r="Y2331" s="40" t="e">
        <f>VLOOKUP($B2331,期貨大額交易人未沖銷部位!$A$4:$O$499,7,FALSE)</f>
        <v>#N/A</v>
      </c>
      <c r="Z2331" s="40" t="e">
        <f>VLOOKUP($B2331,期貨大額交易人未沖銷部位!$A$4:$O$499,10,FALSE)</f>
        <v>#N/A</v>
      </c>
      <c r="AA2331" s="40" t="e">
        <f>VLOOKUP($B2331,期貨大額交易人未沖銷部位!$A$4:$O$499,13,FALSE)</f>
        <v>#N/A</v>
      </c>
      <c r="AB2331" s="40" t="e">
        <f>VLOOKUP($B2331,期貨大額交易人未沖銷部位!$A$4:$O$499,14,FALSE)</f>
        <v>#N/A</v>
      </c>
      <c r="AC2331" s="40" t="e">
        <f>VLOOKUP($B2331,期貨大額交易人未沖銷部位!$A$4:$O$499,15,FALSE)</f>
        <v>#N/A</v>
      </c>
      <c r="AD2331" s="33" t="e">
        <f>VLOOKUP($B2331,三大美股走勢!$A$4:$J$495,4,FALSE)</f>
        <v>#N/A</v>
      </c>
      <c r="AE2331" s="33" t="e">
        <f>VLOOKUP($B2331,三大美股走勢!$A$4:$J$495,7,FALSE)</f>
        <v>#N/A</v>
      </c>
      <c r="AF2331" s="33" t="e">
        <f>VLOOKUP($B2331,三大美股走勢!$A$4:$J$495,10,FALSE)</f>
        <v>#N/A</v>
      </c>
    </row>
    <row r="2332" spans="2:32">
      <c r="B2332" s="32">
        <v>45111</v>
      </c>
      <c r="C2332" s="33" t="e">
        <f>VLOOKUP($B2332,大盤與近月台指!$A$4:$I$499,2,FALSE)</f>
        <v>#N/A</v>
      </c>
      <c r="D2332" s="34" t="e">
        <f>VLOOKUP($B2332,大盤與近月台指!$A$4:$I$499,3,FALSE)</f>
        <v>#N/A</v>
      </c>
      <c r="E2332" s="35" t="e">
        <f>VLOOKUP($B2332,大盤與近月台指!$A$4:$I$499,4,FALSE)</f>
        <v>#N/A</v>
      </c>
      <c r="F2332" s="33" t="e">
        <f>VLOOKUP($B2332,大盤與近月台指!$A$4:$I$499,5,FALSE)</f>
        <v>#N/A</v>
      </c>
      <c r="G2332" s="49" t="e">
        <f>VLOOKUP($B2332,三大法人買賣超!$A$4:$I$500,3,FALSE)</f>
        <v>#N/A</v>
      </c>
      <c r="H2332" s="34" t="e">
        <f>VLOOKUP($B2332,三大法人買賣超!$A$4:$I$500,5,FALSE)</f>
        <v>#N/A</v>
      </c>
      <c r="I2332" s="27" t="e">
        <f>VLOOKUP($B2332,三大法人買賣超!$A$4:$I$500,7,FALSE)</f>
        <v>#N/A</v>
      </c>
      <c r="J2332" s="27" t="e">
        <f>VLOOKUP($B2332,三大法人買賣超!$A$4:$I$500,9,FALSE)</f>
        <v>#N/A</v>
      </c>
      <c r="K2332" s="37">
        <f>新台幣匯率美元指數!B2333</f>
        <v>0</v>
      </c>
      <c r="L2332" s="38">
        <f>新台幣匯率美元指數!C2333</f>
        <v>0</v>
      </c>
      <c r="M2332" s="39">
        <f>新台幣匯率美元指數!D2333</f>
        <v>0</v>
      </c>
      <c r="N2332" s="27" t="e">
        <f>VLOOKUP($B2332,外資期貨未平倉口數!$A$4:$M$499,4,FALSE)</f>
        <v>#N/A</v>
      </c>
      <c r="O2332" s="27" t="e">
        <f>VLOOKUP($B2332,外資期貨未平倉口數!$A$4:$M$499,9,FALSE)</f>
        <v>#N/A</v>
      </c>
      <c r="P2332" s="27" t="e">
        <f>VLOOKUP($B2332,外資期貨未平倉口數!$A$4:$M$499,10,FALSE)</f>
        <v>#N/A</v>
      </c>
      <c r="Q2332" s="27" t="e">
        <f>VLOOKUP($B2332,外資期貨未平倉口數!$A$4:$M$499,11,FALSE)</f>
        <v>#N/A</v>
      </c>
      <c r="R2332" s="64" t="e">
        <f>VLOOKUP($B2332,選擇權未平倉餘額!$A$4:$I$500,6,FALSE)</f>
        <v>#N/A</v>
      </c>
      <c r="S2332" s="64" t="e">
        <f>VLOOKUP($B2332,選擇權未平倉餘額!$A$4:$I$500,7,FALSE)</f>
        <v>#N/A</v>
      </c>
      <c r="T2332" s="64" t="e">
        <f>VLOOKUP($B2332,選擇權未平倉餘額!$A$4:$I$500,8,FALSE)</f>
        <v>#N/A</v>
      </c>
      <c r="U2332" s="64" t="e">
        <f>VLOOKUP($B2332,選擇權未平倉餘額!$A$4:$I$500,9,FALSE)</f>
        <v>#N/A</v>
      </c>
      <c r="V2332" s="39" t="e">
        <f>VLOOKUP($B2332,臺指選擇權P_C_Ratios!$A$4:$C$500,3,FALSE)</f>
        <v>#N/A</v>
      </c>
      <c r="W2332" s="41" t="e">
        <f>VLOOKUP($B2332,散戶多空比!$A$6:$L$500,12,FALSE)</f>
        <v>#N/A</v>
      </c>
      <c r="X2332" s="40" t="e">
        <f>VLOOKUP($B2332,期貨大額交易人未沖銷部位!$A$4:$O$499,4,FALSE)</f>
        <v>#N/A</v>
      </c>
      <c r="Y2332" s="40" t="e">
        <f>VLOOKUP($B2332,期貨大額交易人未沖銷部位!$A$4:$O$499,7,FALSE)</f>
        <v>#N/A</v>
      </c>
      <c r="Z2332" s="40" t="e">
        <f>VLOOKUP($B2332,期貨大額交易人未沖銷部位!$A$4:$O$499,10,FALSE)</f>
        <v>#N/A</v>
      </c>
      <c r="AA2332" s="40" t="e">
        <f>VLOOKUP($B2332,期貨大額交易人未沖銷部位!$A$4:$O$499,13,FALSE)</f>
        <v>#N/A</v>
      </c>
      <c r="AB2332" s="40" t="e">
        <f>VLOOKUP($B2332,期貨大額交易人未沖銷部位!$A$4:$O$499,14,FALSE)</f>
        <v>#N/A</v>
      </c>
      <c r="AC2332" s="40" t="e">
        <f>VLOOKUP($B2332,期貨大額交易人未沖銷部位!$A$4:$O$499,15,FALSE)</f>
        <v>#N/A</v>
      </c>
      <c r="AD2332" s="33" t="e">
        <f>VLOOKUP($B2332,三大美股走勢!$A$4:$J$495,4,FALSE)</f>
        <v>#N/A</v>
      </c>
      <c r="AE2332" s="33" t="e">
        <f>VLOOKUP($B2332,三大美股走勢!$A$4:$J$495,7,FALSE)</f>
        <v>#N/A</v>
      </c>
      <c r="AF2332" s="33" t="e">
        <f>VLOOKUP($B2332,三大美股走勢!$A$4:$J$495,10,FALSE)</f>
        <v>#N/A</v>
      </c>
    </row>
    <row r="2333" spans="2:32">
      <c r="B2333" s="32">
        <v>45112</v>
      </c>
      <c r="C2333" s="33" t="e">
        <f>VLOOKUP($B2333,大盤與近月台指!$A$4:$I$499,2,FALSE)</f>
        <v>#N/A</v>
      </c>
      <c r="D2333" s="34" t="e">
        <f>VLOOKUP($B2333,大盤與近月台指!$A$4:$I$499,3,FALSE)</f>
        <v>#N/A</v>
      </c>
      <c r="E2333" s="35" t="e">
        <f>VLOOKUP($B2333,大盤與近月台指!$A$4:$I$499,4,FALSE)</f>
        <v>#N/A</v>
      </c>
      <c r="F2333" s="33" t="e">
        <f>VLOOKUP($B2333,大盤與近月台指!$A$4:$I$499,5,FALSE)</f>
        <v>#N/A</v>
      </c>
      <c r="G2333" s="49" t="e">
        <f>VLOOKUP($B2333,三大法人買賣超!$A$4:$I$500,3,FALSE)</f>
        <v>#N/A</v>
      </c>
      <c r="H2333" s="34" t="e">
        <f>VLOOKUP($B2333,三大法人買賣超!$A$4:$I$500,5,FALSE)</f>
        <v>#N/A</v>
      </c>
      <c r="I2333" s="27" t="e">
        <f>VLOOKUP($B2333,三大法人買賣超!$A$4:$I$500,7,FALSE)</f>
        <v>#N/A</v>
      </c>
      <c r="J2333" s="27" t="e">
        <f>VLOOKUP($B2333,三大法人買賣超!$A$4:$I$500,9,FALSE)</f>
        <v>#N/A</v>
      </c>
      <c r="K2333" s="37">
        <f>新台幣匯率美元指數!B2334</f>
        <v>0</v>
      </c>
      <c r="L2333" s="38">
        <f>新台幣匯率美元指數!C2334</f>
        <v>0</v>
      </c>
      <c r="M2333" s="39">
        <f>新台幣匯率美元指數!D2334</f>
        <v>0</v>
      </c>
      <c r="N2333" s="27" t="e">
        <f>VLOOKUP($B2333,外資期貨未平倉口數!$A$4:$M$499,4,FALSE)</f>
        <v>#N/A</v>
      </c>
      <c r="O2333" s="27" t="e">
        <f>VLOOKUP($B2333,外資期貨未平倉口數!$A$4:$M$499,9,FALSE)</f>
        <v>#N/A</v>
      </c>
      <c r="P2333" s="27" t="e">
        <f>VLOOKUP($B2333,外資期貨未平倉口數!$A$4:$M$499,10,FALSE)</f>
        <v>#N/A</v>
      </c>
      <c r="Q2333" s="27" t="e">
        <f>VLOOKUP($B2333,外資期貨未平倉口數!$A$4:$M$499,11,FALSE)</f>
        <v>#N/A</v>
      </c>
      <c r="R2333" s="64" t="e">
        <f>VLOOKUP($B2333,選擇權未平倉餘額!$A$4:$I$500,6,FALSE)</f>
        <v>#N/A</v>
      </c>
      <c r="S2333" s="64" t="e">
        <f>VLOOKUP($B2333,選擇權未平倉餘額!$A$4:$I$500,7,FALSE)</f>
        <v>#N/A</v>
      </c>
      <c r="T2333" s="64" t="e">
        <f>VLOOKUP($B2333,選擇權未平倉餘額!$A$4:$I$500,8,FALSE)</f>
        <v>#N/A</v>
      </c>
      <c r="U2333" s="64" t="e">
        <f>VLOOKUP($B2333,選擇權未平倉餘額!$A$4:$I$500,9,FALSE)</f>
        <v>#N/A</v>
      </c>
      <c r="V2333" s="39" t="e">
        <f>VLOOKUP($B2333,臺指選擇權P_C_Ratios!$A$4:$C$500,3,FALSE)</f>
        <v>#N/A</v>
      </c>
      <c r="W2333" s="41" t="e">
        <f>VLOOKUP($B2333,散戶多空比!$A$6:$L$500,12,FALSE)</f>
        <v>#N/A</v>
      </c>
      <c r="X2333" s="40" t="e">
        <f>VLOOKUP($B2333,期貨大額交易人未沖銷部位!$A$4:$O$499,4,FALSE)</f>
        <v>#N/A</v>
      </c>
      <c r="Y2333" s="40" t="e">
        <f>VLOOKUP($B2333,期貨大額交易人未沖銷部位!$A$4:$O$499,7,FALSE)</f>
        <v>#N/A</v>
      </c>
      <c r="Z2333" s="40" t="e">
        <f>VLOOKUP($B2333,期貨大額交易人未沖銷部位!$A$4:$O$499,10,FALSE)</f>
        <v>#N/A</v>
      </c>
      <c r="AA2333" s="40" t="e">
        <f>VLOOKUP($B2333,期貨大額交易人未沖銷部位!$A$4:$O$499,13,FALSE)</f>
        <v>#N/A</v>
      </c>
      <c r="AB2333" s="40" t="e">
        <f>VLOOKUP($B2333,期貨大額交易人未沖銷部位!$A$4:$O$499,14,FALSE)</f>
        <v>#N/A</v>
      </c>
      <c r="AC2333" s="40" t="e">
        <f>VLOOKUP($B2333,期貨大額交易人未沖銷部位!$A$4:$O$499,15,FALSE)</f>
        <v>#N/A</v>
      </c>
      <c r="AD2333" s="33" t="e">
        <f>VLOOKUP($B2333,三大美股走勢!$A$4:$J$495,4,FALSE)</f>
        <v>#N/A</v>
      </c>
      <c r="AE2333" s="33" t="e">
        <f>VLOOKUP($B2333,三大美股走勢!$A$4:$J$495,7,FALSE)</f>
        <v>#N/A</v>
      </c>
      <c r="AF2333" s="33" t="e">
        <f>VLOOKUP($B2333,三大美股走勢!$A$4:$J$495,10,FALSE)</f>
        <v>#N/A</v>
      </c>
    </row>
    <row r="2334" spans="2:32">
      <c r="B2334" s="32">
        <v>45113</v>
      </c>
      <c r="C2334" s="33" t="e">
        <f>VLOOKUP($B2334,大盤與近月台指!$A$4:$I$499,2,FALSE)</f>
        <v>#N/A</v>
      </c>
      <c r="D2334" s="34" t="e">
        <f>VLOOKUP($B2334,大盤與近月台指!$A$4:$I$499,3,FALSE)</f>
        <v>#N/A</v>
      </c>
      <c r="E2334" s="35" t="e">
        <f>VLOOKUP($B2334,大盤與近月台指!$A$4:$I$499,4,FALSE)</f>
        <v>#N/A</v>
      </c>
      <c r="F2334" s="33" t="e">
        <f>VLOOKUP($B2334,大盤與近月台指!$A$4:$I$499,5,FALSE)</f>
        <v>#N/A</v>
      </c>
      <c r="G2334" s="49" t="e">
        <f>VLOOKUP($B2334,三大法人買賣超!$A$4:$I$500,3,FALSE)</f>
        <v>#N/A</v>
      </c>
      <c r="H2334" s="34" t="e">
        <f>VLOOKUP($B2334,三大法人買賣超!$A$4:$I$500,5,FALSE)</f>
        <v>#N/A</v>
      </c>
      <c r="I2334" s="27" t="e">
        <f>VLOOKUP($B2334,三大法人買賣超!$A$4:$I$500,7,FALSE)</f>
        <v>#N/A</v>
      </c>
      <c r="J2334" s="27" t="e">
        <f>VLOOKUP($B2334,三大法人買賣超!$A$4:$I$500,9,FALSE)</f>
        <v>#N/A</v>
      </c>
      <c r="K2334" s="37">
        <f>新台幣匯率美元指數!B2335</f>
        <v>0</v>
      </c>
      <c r="L2334" s="38">
        <f>新台幣匯率美元指數!C2335</f>
        <v>0</v>
      </c>
      <c r="M2334" s="39">
        <f>新台幣匯率美元指數!D2335</f>
        <v>0</v>
      </c>
      <c r="N2334" s="27" t="e">
        <f>VLOOKUP($B2334,外資期貨未平倉口數!$A$4:$M$499,4,FALSE)</f>
        <v>#N/A</v>
      </c>
      <c r="O2334" s="27" t="e">
        <f>VLOOKUP($B2334,外資期貨未平倉口數!$A$4:$M$499,9,FALSE)</f>
        <v>#N/A</v>
      </c>
      <c r="P2334" s="27" t="e">
        <f>VLOOKUP($B2334,外資期貨未平倉口數!$A$4:$M$499,10,FALSE)</f>
        <v>#N/A</v>
      </c>
      <c r="Q2334" s="27" t="e">
        <f>VLOOKUP($B2334,外資期貨未平倉口數!$A$4:$M$499,11,FALSE)</f>
        <v>#N/A</v>
      </c>
      <c r="R2334" s="64" t="e">
        <f>VLOOKUP($B2334,選擇權未平倉餘額!$A$4:$I$500,6,FALSE)</f>
        <v>#N/A</v>
      </c>
      <c r="S2334" s="64" t="e">
        <f>VLOOKUP($B2334,選擇權未平倉餘額!$A$4:$I$500,7,FALSE)</f>
        <v>#N/A</v>
      </c>
      <c r="T2334" s="64" t="e">
        <f>VLOOKUP($B2334,選擇權未平倉餘額!$A$4:$I$500,8,FALSE)</f>
        <v>#N/A</v>
      </c>
      <c r="U2334" s="64" t="e">
        <f>VLOOKUP($B2334,選擇權未平倉餘額!$A$4:$I$500,9,FALSE)</f>
        <v>#N/A</v>
      </c>
      <c r="V2334" s="39" t="e">
        <f>VLOOKUP($B2334,臺指選擇權P_C_Ratios!$A$4:$C$500,3,FALSE)</f>
        <v>#N/A</v>
      </c>
      <c r="W2334" s="41" t="e">
        <f>VLOOKUP($B2334,散戶多空比!$A$6:$L$500,12,FALSE)</f>
        <v>#N/A</v>
      </c>
      <c r="X2334" s="40" t="e">
        <f>VLOOKUP($B2334,期貨大額交易人未沖銷部位!$A$4:$O$499,4,FALSE)</f>
        <v>#N/A</v>
      </c>
      <c r="Y2334" s="40" t="e">
        <f>VLOOKUP($B2334,期貨大額交易人未沖銷部位!$A$4:$O$499,7,FALSE)</f>
        <v>#N/A</v>
      </c>
      <c r="Z2334" s="40" t="e">
        <f>VLOOKUP($B2334,期貨大額交易人未沖銷部位!$A$4:$O$499,10,FALSE)</f>
        <v>#N/A</v>
      </c>
      <c r="AA2334" s="40" t="e">
        <f>VLOOKUP($B2334,期貨大額交易人未沖銷部位!$A$4:$O$499,13,FALSE)</f>
        <v>#N/A</v>
      </c>
      <c r="AB2334" s="40" t="e">
        <f>VLOOKUP($B2334,期貨大額交易人未沖銷部位!$A$4:$O$499,14,FALSE)</f>
        <v>#N/A</v>
      </c>
      <c r="AC2334" s="40" t="e">
        <f>VLOOKUP($B2334,期貨大額交易人未沖銷部位!$A$4:$O$499,15,FALSE)</f>
        <v>#N/A</v>
      </c>
      <c r="AD2334" s="33" t="e">
        <f>VLOOKUP($B2334,三大美股走勢!$A$4:$J$495,4,FALSE)</f>
        <v>#N/A</v>
      </c>
      <c r="AE2334" s="33" t="e">
        <f>VLOOKUP($B2334,三大美股走勢!$A$4:$J$495,7,FALSE)</f>
        <v>#N/A</v>
      </c>
      <c r="AF2334" s="33" t="e">
        <f>VLOOKUP($B2334,三大美股走勢!$A$4:$J$495,10,FALSE)</f>
        <v>#N/A</v>
      </c>
    </row>
    <row r="2335" spans="2:32">
      <c r="B2335" s="32">
        <v>45114</v>
      </c>
      <c r="C2335" s="33" t="e">
        <f>VLOOKUP($B2335,大盤與近月台指!$A$4:$I$499,2,FALSE)</f>
        <v>#N/A</v>
      </c>
      <c r="D2335" s="34" t="e">
        <f>VLOOKUP($B2335,大盤與近月台指!$A$4:$I$499,3,FALSE)</f>
        <v>#N/A</v>
      </c>
      <c r="E2335" s="35" t="e">
        <f>VLOOKUP($B2335,大盤與近月台指!$A$4:$I$499,4,FALSE)</f>
        <v>#N/A</v>
      </c>
      <c r="F2335" s="33" t="e">
        <f>VLOOKUP($B2335,大盤與近月台指!$A$4:$I$499,5,FALSE)</f>
        <v>#N/A</v>
      </c>
      <c r="G2335" s="49" t="e">
        <f>VLOOKUP($B2335,三大法人買賣超!$A$4:$I$500,3,FALSE)</f>
        <v>#N/A</v>
      </c>
      <c r="H2335" s="34" t="e">
        <f>VLOOKUP($B2335,三大法人買賣超!$A$4:$I$500,5,FALSE)</f>
        <v>#N/A</v>
      </c>
      <c r="I2335" s="27" t="e">
        <f>VLOOKUP($B2335,三大法人買賣超!$A$4:$I$500,7,FALSE)</f>
        <v>#N/A</v>
      </c>
      <c r="J2335" s="27" t="e">
        <f>VLOOKUP($B2335,三大法人買賣超!$A$4:$I$500,9,FALSE)</f>
        <v>#N/A</v>
      </c>
      <c r="K2335" s="37">
        <f>新台幣匯率美元指數!B2336</f>
        <v>0</v>
      </c>
      <c r="L2335" s="38">
        <f>新台幣匯率美元指數!C2336</f>
        <v>0</v>
      </c>
      <c r="M2335" s="39">
        <f>新台幣匯率美元指數!D2336</f>
        <v>0</v>
      </c>
      <c r="N2335" s="27" t="e">
        <f>VLOOKUP($B2335,外資期貨未平倉口數!$A$4:$M$499,4,FALSE)</f>
        <v>#N/A</v>
      </c>
      <c r="O2335" s="27" t="e">
        <f>VLOOKUP($B2335,外資期貨未平倉口數!$A$4:$M$499,9,FALSE)</f>
        <v>#N/A</v>
      </c>
      <c r="P2335" s="27" t="e">
        <f>VLOOKUP($B2335,外資期貨未平倉口數!$A$4:$M$499,10,FALSE)</f>
        <v>#N/A</v>
      </c>
      <c r="Q2335" s="27" t="e">
        <f>VLOOKUP($B2335,外資期貨未平倉口數!$A$4:$M$499,11,FALSE)</f>
        <v>#N/A</v>
      </c>
      <c r="R2335" s="64" t="e">
        <f>VLOOKUP($B2335,選擇權未平倉餘額!$A$4:$I$500,6,FALSE)</f>
        <v>#N/A</v>
      </c>
      <c r="S2335" s="64" t="e">
        <f>VLOOKUP($B2335,選擇權未平倉餘額!$A$4:$I$500,7,FALSE)</f>
        <v>#N/A</v>
      </c>
      <c r="T2335" s="64" t="e">
        <f>VLOOKUP($B2335,選擇權未平倉餘額!$A$4:$I$500,8,FALSE)</f>
        <v>#N/A</v>
      </c>
      <c r="U2335" s="64" t="e">
        <f>VLOOKUP($B2335,選擇權未平倉餘額!$A$4:$I$500,9,FALSE)</f>
        <v>#N/A</v>
      </c>
      <c r="V2335" s="39" t="e">
        <f>VLOOKUP($B2335,臺指選擇權P_C_Ratios!$A$4:$C$500,3,FALSE)</f>
        <v>#N/A</v>
      </c>
      <c r="W2335" s="41" t="e">
        <f>VLOOKUP($B2335,散戶多空比!$A$6:$L$500,12,FALSE)</f>
        <v>#N/A</v>
      </c>
      <c r="X2335" s="40" t="e">
        <f>VLOOKUP($B2335,期貨大額交易人未沖銷部位!$A$4:$O$499,4,FALSE)</f>
        <v>#N/A</v>
      </c>
      <c r="Y2335" s="40" t="e">
        <f>VLOOKUP($B2335,期貨大額交易人未沖銷部位!$A$4:$O$499,7,FALSE)</f>
        <v>#N/A</v>
      </c>
      <c r="Z2335" s="40" t="e">
        <f>VLOOKUP($B2335,期貨大額交易人未沖銷部位!$A$4:$O$499,10,FALSE)</f>
        <v>#N/A</v>
      </c>
      <c r="AA2335" s="40" t="e">
        <f>VLOOKUP($B2335,期貨大額交易人未沖銷部位!$A$4:$O$499,13,FALSE)</f>
        <v>#N/A</v>
      </c>
      <c r="AB2335" s="40" t="e">
        <f>VLOOKUP($B2335,期貨大額交易人未沖銷部位!$A$4:$O$499,14,FALSE)</f>
        <v>#N/A</v>
      </c>
      <c r="AC2335" s="40" t="e">
        <f>VLOOKUP($B2335,期貨大額交易人未沖銷部位!$A$4:$O$499,15,FALSE)</f>
        <v>#N/A</v>
      </c>
      <c r="AD2335" s="33" t="e">
        <f>VLOOKUP($B2335,三大美股走勢!$A$4:$J$495,4,FALSE)</f>
        <v>#N/A</v>
      </c>
      <c r="AE2335" s="33" t="e">
        <f>VLOOKUP($B2335,三大美股走勢!$A$4:$J$495,7,FALSE)</f>
        <v>#N/A</v>
      </c>
      <c r="AF2335" s="33" t="e">
        <f>VLOOKUP($B2335,三大美股走勢!$A$4:$J$495,10,FALSE)</f>
        <v>#N/A</v>
      </c>
    </row>
    <row r="2336" spans="2:32">
      <c r="B2336" s="32">
        <v>45115</v>
      </c>
      <c r="C2336" s="33" t="e">
        <f>VLOOKUP($B2336,大盤與近月台指!$A$4:$I$499,2,FALSE)</f>
        <v>#N/A</v>
      </c>
      <c r="D2336" s="34" t="e">
        <f>VLOOKUP($B2336,大盤與近月台指!$A$4:$I$499,3,FALSE)</f>
        <v>#N/A</v>
      </c>
      <c r="E2336" s="35" t="e">
        <f>VLOOKUP($B2336,大盤與近月台指!$A$4:$I$499,4,FALSE)</f>
        <v>#N/A</v>
      </c>
      <c r="F2336" s="33" t="e">
        <f>VLOOKUP($B2336,大盤與近月台指!$A$4:$I$499,5,FALSE)</f>
        <v>#N/A</v>
      </c>
      <c r="G2336" s="49" t="e">
        <f>VLOOKUP($B2336,三大法人買賣超!$A$4:$I$500,3,FALSE)</f>
        <v>#N/A</v>
      </c>
      <c r="H2336" s="34" t="e">
        <f>VLOOKUP($B2336,三大法人買賣超!$A$4:$I$500,5,FALSE)</f>
        <v>#N/A</v>
      </c>
      <c r="I2336" s="27" t="e">
        <f>VLOOKUP($B2336,三大法人買賣超!$A$4:$I$500,7,FALSE)</f>
        <v>#N/A</v>
      </c>
      <c r="J2336" s="27" t="e">
        <f>VLOOKUP($B2336,三大法人買賣超!$A$4:$I$500,9,FALSE)</f>
        <v>#N/A</v>
      </c>
      <c r="K2336" s="37">
        <f>新台幣匯率美元指數!B2337</f>
        <v>0</v>
      </c>
      <c r="L2336" s="38">
        <f>新台幣匯率美元指數!C2337</f>
        <v>0</v>
      </c>
      <c r="M2336" s="39">
        <f>新台幣匯率美元指數!D2337</f>
        <v>0</v>
      </c>
      <c r="N2336" s="27" t="e">
        <f>VLOOKUP($B2336,外資期貨未平倉口數!$A$4:$M$499,4,FALSE)</f>
        <v>#N/A</v>
      </c>
      <c r="O2336" s="27" t="e">
        <f>VLOOKUP($B2336,外資期貨未平倉口數!$A$4:$M$499,9,FALSE)</f>
        <v>#N/A</v>
      </c>
      <c r="P2336" s="27" t="e">
        <f>VLOOKUP($B2336,外資期貨未平倉口數!$A$4:$M$499,10,FALSE)</f>
        <v>#N/A</v>
      </c>
      <c r="Q2336" s="27" t="e">
        <f>VLOOKUP($B2336,外資期貨未平倉口數!$A$4:$M$499,11,FALSE)</f>
        <v>#N/A</v>
      </c>
      <c r="R2336" s="64" t="e">
        <f>VLOOKUP($B2336,選擇權未平倉餘額!$A$4:$I$500,6,FALSE)</f>
        <v>#N/A</v>
      </c>
      <c r="S2336" s="64" t="e">
        <f>VLOOKUP($B2336,選擇權未平倉餘額!$A$4:$I$500,7,FALSE)</f>
        <v>#N/A</v>
      </c>
      <c r="T2336" s="64" t="e">
        <f>VLOOKUP($B2336,選擇權未平倉餘額!$A$4:$I$500,8,FALSE)</f>
        <v>#N/A</v>
      </c>
      <c r="U2336" s="64" t="e">
        <f>VLOOKUP($B2336,選擇權未平倉餘額!$A$4:$I$500,9,FALSE)</f>
        <v>#N/A</v>
      </c>
      <c r="V2336" s="39" t="e">
        <f>VLOOKUP($B2336,臺指選擇權P_C_Ratios!$A$4:$C$500,3,FALSE)</f>
        <v>#N/A</v>
      </c>
      <c r="W2336" s="41" t="e">
        <f>VLOOKUP($B2336,散戶多空比!$A$6:$L$500,12,FALSE)</f>
        <v>#N/A</v>
      </c>
      <c r="X2336" s="40" t="e">
        <f>VLOOKUP($B2336,期貨大額交易人未沖銷部位!$A$4:$O$499,4,FALSE)</f>
        <v>#N/A</v>
      </c>
      <c r="Y2336" s="40" t="e">
        <f>VLOOKUP($B2336,期貨大額交易人未沖銷部位!$A$4:$O$499,7,FALSE)</f>
        <v>#N/A</v>
      </c>
      <c r="Z2336" s="40" t="e">
        <f>VLOOKUP($B2336,期貨大額交易人未沖銷部位!$A$4:$O$499,10,FALSE)</f>
        <v>#N/A</v>
      </c>
      <c r="AA2336" s="40" t="e">
        <f>VLOOKUP($B2336,期貨大額交易人未沖銷部位!$A$4:$O$499,13,FALSE)</f>
        <v>#N/A</v>
      </c>
      <c r="AB2336" s="40" t="e">
        <f>VLOOKUP($B2336,期貨大額交易人未沖銷部位!$A$4:$O$499,14,FALSE)</f>
        <v>#N/A</v>
      </c>
      <c r="AC2336" s="40" t="e">
        <f>VLOOKUP($B2336,期貨大額交易人未沖銷部位!$A$4:$O$499,15,FALSE)</f>
        <v>#N/A</v>
      </c>
      <c r="AD2336" s="33" t="e">
        <f>VLOOKUP($B2336,三大美股走勢!$A$4:$J$495,4,FALSE)</f>
        <v>#N/A</v>
      </c>
      <c r="AE2336" s="33" t="e">
        <f>VLOOKUP($B2336,三大美股走勢!$A$4:$J$495,7,FALSE)</f>
        <v>#N/A</v>
      </c>
      <c r="AF2336" s="33" t="e">
        <f>VLOOKUP($B2336,三大美股走勢!$A$4:$J$495,10,FALSE)</f>
        <v>#N/A</v>
      </c>
    </row>
    <row r="2337" spans="2:32">
      <c r="B2337" s="32">
        <v>45116</v>
      </c>
      <c r="C2337" s="33" t="e">
        <f>VLOOKUP($B2337,大盤與近月台指!$A$4:$I$499,2,FALSE)</f>
        <v>#N/A</v>
      </c>
      <c r="D2337" s="34" t="e">
        <f>VLOOKUP($B2337,大盤與近月台指!$A$4:$I$499,3,FALSE)</f>
        <v>#N/A</v>
      </c>
      <c r="E2337" s="35" t="e">
        <f>VLOOKUP($B2337,大盤與近月台指!$A$4:$I$499,4,FALSE)</f>
        <v>#N/A</v>
      </c>
      <c r="F2337" s="33" t="e">
        <f>VLOOKUP($B2337,大盤與近月台指!$A$4:$I$499,5,FALSE)</f>
        <v>#N/A</v>
      </c>
      <c r="G2337" s="49" t="e">
        <f>VLOOKUP($B2337,三大法人買賣超!$A$4:$I$500,3,FALSE)</f>
        <v>#N/A</v>
      </c>
      <c r="H2337" s="34" t="e">
        <f>VLOOKUP($B2337,三大法人買賣超!$A$4:$I$500,5,FALSE)</f>
        <v>#N/A</v>
      </c>
      <c r="I2337" s="27" t="e">
        <f>VLOOKUP($B2337,三大法人買賣超!$A$4:$I$500,7,FALSE)</f>
        <v>#N/A</v>
      </c>
      <c r="J2337" s="27" t="e">
        <f>VLOOKUP($B2337,三大法人買賣超!$A$4:$I$500,9,FALSE)</f>
        <v>#N/A</v>
      </c>
      <c r="K2337" s="37">
        <f>新台幣匯率美元指數!B2338</f>
        <v>0</v>
      </c>
      <c r="L2337" s="38">
        <f>新台幣匯率美元指數!C2338</f>
        <v>0</v>
      </c>
      <c r="M2337" s="39">
        <f>新台幣匯率美元指數!D2338</f>
        <v>0</v>
      </c>
      <c r="N2337" s="27" t="e">
        <f>VLOOKUP($B2337,外資期貨未平倉口數!$A$4:$M$499,4,FALSE)</f>
        <v>#N/A</v>
      </c>
      <c r="O2337" s="27" t="e">
        <f>VLOOKUP($B2337,外資期貨未平倉口數!$A$4:$M$499,9,FALSE)</f>
        <v>#N/A</v>
      </c>
      <c r="P2337" s="27" t="e">
        <f>VLOOKUP($B2337,外資期貨未平倉口數!$A$4:$M$499,10,FALSE)</f>
        <v>#N/A</v>
      </c>
      <c r="Q2337" s="27" t="e">
        <f>VLOOKUP($B2337,外資期貨未平倉口數!$A$4:$M$499,11,FALSE)</f>
        <v>#N/A</v>
      </c>
      <c r="R2337" s="64" t="e">
        <f>VLOOKUP($B2337,選擇權未平倉餘額!$A$4:$I$500,6,FALSE)</f>
        <v>#N/A</v>
      </c>
      <c r="S2337" s="64" t="e">
        <f>VLOOKUP($B2337,選擇權未平倉餘額!$A$4:$I$500,7,FALSE)</f>
        <v>#N/A</v>
      </c>
      <c r="T2337" s="64" t="e">
        <f>VLOOKUP($B2337,選擇權未平倉餘額!$A$4:$I$500,8,FALSE)</f>
        <v>#N/A</v>
      </c>
      <c r="U2337" s="64" t="e">
        <f>VLOOKUP($B2337,選擇權未平倉餘額!$A$4:$I$500,9,FALSE)</f>
        <v>#N/A</v>
      </c>
      <c r="V2337" s="39" t="e">
        <f>VLOOKUP($B2337,臺指選擇權P_C_Ratios!$A$4:$C$500,3,FALSE)</f>
        <v>#N/A</v>
      </c>
      <c r="W2337" s="41" t="e">
        <f>VLOOKUP($B2337,散戶多空比!$A$6:$L$500,12,FALSE)</f>
        <v>#N/A</v>
      </c>
      <c r="X2337" s="40" t="e">
        <f>VLOOKUP($B2337,期貨大額交易人未沖銷部位!$A$4:$O$499,4,FALSE)</f>
        <v>#N/A</v>
      </c>
      <c r="Y2337" s="40" t="e">
        <f>VLOOKUP($B2337,期貨大額交易人未沖銷部位!$A$4:$O$499,7,FALSE)</f>
        <v>#N/A</v>
      </c>
      <c r="Z2337" s="40" t="e">
        <f>VLOOKUP($B2337,期貨大額交易人未沖銷部位!$A$4:$O$499,10,FALSE)</f>
        <v>#N/A</v>
      </c>
      <c r="AA2337" s="40" t="e">
        <f>VLOOKUP($B2337,期貨大額交易人未沖銷部位!$A$4:$O$499,13,FALSE)</f>
        <v>#N/A</v>
      </c>
      <c r="AB2337" s="40" t="e">
        <f>VLOOKUP($B2337,期貨大額交易人未沖銷部位!$A$4:$O$499,14,FALSE)</f>
        <v>#N/A</v>
      </c>
      <c r="AC2337" s="40" t="e">
        <f>VLOOKUP($B2337,期貨大額交易人未沖銷部位!$A$4:$O$499,15,FALSE)</f>
        <v>#N/A</v>
      </c>
      <c r="AD2337" s="33" t="e">
        <f>VLOOKUP($B2337,三大美股走勢!$A$4:$J$495,4,FALSE)</f>
        <v>#N/A</v>
      </c>
      <c r="AE2337" s="33" t="e">
        <f>VLOOKUP($B2337,三大美股走勢!$A$4:$J$495,7,FALSE)</f>
        <v>#N/A</v>
      </c>
      <c r="AF2337" s="33" t="e">
        <f>VLOOKUP($B2337,三大美股走勢!$A$4:$J$495,10,FALSE)</f>
        <v>#N/A</v>
      </c>
    </row>
    <row r="2338" spans="2:32">
      <c r="B2338" s="32">
        <v>45117</v>
      </c>
      <c r="C2338" s="33" t="e">
        <f>VLOOKUP($B2338,大盤與近月台指!$A$4:$I$499,2,FALSE)</f>
        <v>#N/A</v>
      </c>
      <c r="D2338" s="34" t="e">
        <f>VLOOKUP($B2338,大盤與近月台指!$A$4:$I$499,3,FALSE)</f>
        <v>#N/A</v>
      </c>
      <c r="E2338" s="35" t="e">
        <f>VLOOKUP($B2338,大盤與近月台指!$A$4:$I$499,4,FALSE)</f>
        <v>#N/A</v>
      </c>
      <c r="F2338" s="33" t="e">
        <f>VLOOKUP($B2338,大盤與近月台指!$A$4:$I$499,5,FALSE)</f>
        <v>#N/A</v>
      </c>
      <c r="G2338" s="49" t="e">
        <f>VLOOKUP($B2338,三大法人買賣超!$A$4:$I$500,3,FALSE)</f>
        <v>#N/A</v>
      </c>
      <c r="H2338" s="34" t="e">
        <f>VLOOKUP($B2338,三大法人買賣超!$A$4:$I$500,5,FALSE)</f>
        <v>#N/A</v>
      </c>
      <c r="I2338" s="27" t="e">
        <f>VLOOKUP($B2338,三大法人買賣超!$A$4:$I$500,7,FALSE)</f>
        <v>#N/A</v>
      </c>
      <c r="J2338" s="27" t="e">
        <f>VLOOKUP($B2338,三大法人買賣超!$A$4:$I$500,9,FALSE)</f>
        <v>#N/A</v>
      </c>
      <c r="K2338" s="37">
        <f>新台幣匯率美元指數!B2339</f>
        <v>0</v>
      </c>
      <c r="L2338" s="38">
        <f>新台幣匯率美元指數!C2339</f>
        <v>0</v>
      </c>
      <c r="M2338" s="39">
        <f>新台幣匯率美元指數!D2339</f>
        <v>0</v>
      </c>
      <c r="N2338" s="27" t="e">
        <f>VLOOKUP($B2338,外資期貨未平倉口數!$A$4:$M$499,4,FALSE)</f>
        <v>#N/A</v>
      </c>
      <c r="O2338" s="27" t="e">
        <f>VLOOKUP($B2338,外資期貨未平倉口數!$A$4:$M$499,9,FALSE)</f>
        <v>#N/A</v>
      </c>
      <c r="P2338" s="27" t="e">
        <f>VLOOKUP($B2338,外資期貨未平倉口數!$A$4:$M$499,10,FALSE)</f>
        <v>#N/A</v>
      </c>
      <c r="Q2338" s="27" t="e">
        <f>VLOOKUP($B2338,外資期貨未平倉口數!$A$4:$M$499,11,FALSE)</f>
        <v>#N/A</v>
      </c>
      <c r="R2338" s="64" t="e">
        <f>VLOOKUP($B2338,選擇權未平倉餘額!$A$4:$I$500,6,FALSE)</f>
        <v>#N/A</v>
      </c>
      <c r="S2338" s="64" t="e">
        <f>VLOOKUP($B2338,選擇權未平倉餘額!$A$4:$I$500,7,FALSE)</f>
        <v>#N/A</v>
      </c>
      <c r="T2338" s="64" t="e">
        <f>VLOOKUP($B2338,選擇權未平倉餘額!$A$4:$I$500,8,FALSE)</f>
        <v>#N/A</v>
      </c>
      <c r="U2338" s="64" t="e">
        <f>VLOOKUP($B2338,選擇權未平倉餘額!$A$4:$I$500,9,FALSE)</f>
        <v>#N/A</v>
      </c>
      <c r="V2338" s="39" t="e">
        <f>VLOOKUP($B2338,臺指選擇權P_C_Ratios!$A$4:$C$500,3,FALSE)</f>
        <v>#N/A</v>
      </c>
      <c r="W2338" s="41" t="e">
        <f>VLOOKUP($B2338,散戶多空比!$A$6:$L$500,12,FALSE)</f>
        <v>#N/A</v>
      </c>
      <c r="X2338" s="40" t="e">
        <f>VLOOKUP($B2338,期貨大額交易人未沖銷部位!$A$4:$O$499,4,FALSE)</f>
        <v>#N/A</v>
      </c>
      <c r="Y2338" s="40" t="e">
        <f>VLOOKUP($B2338,期貨大額交易人未沖銷部位!$A$4:$O$499,7,FALSE)</f>
        <v>#N/A</v>
      </c>
      <c r="Z2338" s="40" t="e">
        <f>VLOOKUP($B2338,期貨大額交易人未沖銷部位!$A$4:$O$499,10,FALSE)</f>
        <v>#N/A</v>
      </c>
      <c r="AA2338" s="40" t="e">
        <f>VLOOKUP($B2338,期貨大額交易人未沖銷部位!$A$4:$O$499,13,FALSE)</f>
        <v>#N/A</v>
      </c>
      <c r="AB2338" s="40" t="e">
        <f>VLOOKUP($B2338,期貨大額交易人未沖銷部位!$A$4:$O$499,14,FALSE)</f>
        <v>#N/A</v>
      </c>
      <c r="AC2338" s="40" t="e">
        <f>VLOOKUP($B2338,期貨大額交易人未沖銷部位!$A$4:$O$499,15,FALSE)</f>
        <v>#N/A</v>
      </c>
      <c r="AD2338" s="33" t="e">
        <f>VLOOKUP($B2338,三大美股走勢!$A$4:$J$495,4,FALSE)</f>
        <v>#N/A</v>
      </c>
      <c r="AE2338" s="33" t="e">
        <f>VLOOKUP($B2338,三大美股走勢!$A$4:$J$495,7,FALSE)</f>
        <v>#N/A</v>
      </c>
      <c r="AF2338" s="33" t="e">
        <f>VLOOKUP($B2338,三大美股走勢!$A$4:$J$495,10,FALSE)</f>
        <v>#N/A</v>
      </c>
    </row>
    <row r="2339" spans="2:32">
      <c r="B2339" s="32">
        <v>45118</v>
      </c>
      <c r="C2339" s="33" t="e">
        <f>VLOOKUP($B2339,大盤與近月台指!$A$4:$I$499,2,FALSE)</f>
        <v>#N/A</v>
      </c>
      <c r="D2339" s="34" t="e">
        <f>VLOOKUP($B2339,大盤與近月台指!$A$4:$I$499,3,FALSE)</f>
        <v>#N/A</v>
      </c>
      <c r="E2339" s="35" t="e">
        <f>VLOOKUP($B2339,大盤與近月台指!$A$4:$I$499,4,FALSE)</f>
        <v>#N/A</v>
      </c>
      <c r="F2339" s="33" t="e">
        <f>VLOOKUP($B2339,大盤與近月台指!$A$4:$I$499,5,FALSE)</f>
        <v>#N/A</v>
      </c>
      <c r="G2339" s="49" t="e">
        <f>VLOOKUP($B2339,三大法人買賣超!$A$4:$I$500,3,FALSE)</f>
        <v>#N/A</v>
      </c>
      <c r="H2339" s="34" t="e">
        <f>VLOOKUP($B2339,三大法人買賣超!$A$4:$I$500,5,FALSE)</f>
        <v>#N/A</v>
      </c>
      <c r="I2339" s="27" t="e">
        <f>VLOOKUP($B2339,三大法人買賣超!$A$4:$I$500,7,FALSE)</f>
        <v>#N/A</v>
      </c>
      <c r="J2339" s="27" t="e">
        <f>VLOOKUP($B2339,三大法人買賣超!$A$4:$I$500,9,FALSE)</f>
        <v>#N/A</v>
      </c>
      <c r="K2339" s="37">
        <f>新台幣匯率美元指數!B2340</f>
        <v>0</v>
      </c>
      <c r="L2339" s="38">
        <f>新台幣匯率美元指數!C2340</f>
        <v>0</v>
      </c>
      <c r="M2339" s="39">
        <f>新台幣匯率美元指數!D2340</f>
        <v>0</v>
      </c>
      <c r="N2339" s="27" t="e">
        <f>VLOOKUP($B2339,外資期貨未平倉口數!$A$4:$M$499,4,FALSE)</f>
        <v>#N/A</v>
      </c>
      <c r="O2339" s="27" t="e">
        <f>VLOOKUP($B2339,外資期貨未平倉口數!$A$4:$M$499,9,FALSE)</f>
        <v>#N/A</v>
      </c>
      <c r="P2339" s="27" t="e">
        <f>VLOOKUP($B2339,外資期貨未平倉口數!$A$4:$M$499,10,FALSE)</f>
        <v>#N/A</v>
      </c>
      <c r="Q2339" s="27" t="e">
        <f>VLOOKUP($B2339,外資期貨未平倉口數!$A$4:$M$499,11,FALSE)</f>
        <v>#N/A</v>
      </c>
      <c r="R2339" s="64" t="e">
        <f>VLOOKUP($B2339,選擇權未平倉餘額!$A$4:$I$500,6,FALSE)</f>
        <v>#N/A</v>
      </c>
      <c r="S2339" s="64" t="e">
        <f>VLOOKUP($B2339,選擇權未平倉餘額!$A$4:$I$500,7,FALSE)</f>
        <v>#N/A</v>
      </c>
      <c r="T2339" s="64" t="e">
        <f>VLOOKUP($B2339,選擇權未平倉餘額!$A$4:$I$500,8,FALSE)</f>
        <v>#N/A</v>
      </c>
      <c r="U2339" s="64" t="e">
        <f>VLOOKUP($B2339,選擇權未平倉餘額!$A$4:$I$500,9,FALSE)</f>
        <v>#N/A</v>
      </c>
      <c r="V2339" s="39" t="e">
        <f>VLOOKUP($B2339,臺指選擇權P_C_Ratios!$A$4:$C$500,3,FALSE)</f>
        <v>#N/A</v>
      </c>
      <c r="W2339" s="41" t="e">
        <f>VLOOKUP($B2339,散戶多空比!$A$6:$L$500,12,FALSE)</f>
        <v>#N/A</v>
      </c>
      <c r="X2339" s="40" t="e">
        <f>VLOOKUP($B2339,期貨大額交易人未沖銷部位!$A$4:$O$499,4,FALSE)</f>
        <v>#N/A</v>
      </c>
      <c r="Y2339" s="40" t="e">
        <f>VLOOKUP($B2339,期貨大額交易人未沖銷部位!$A$4:$O$499,7,FALSE)</f>
        <v>#N/A</v>
      </c>
      <c r="Z2339" s="40" t="e">
        <f>VLOOKUP($B2339,期貨大額交易人未沖銷部位!$A$4:$O$499,10,FALSE)</f>
        <v>#N/A</v>
      </c>
      <c r="AA2339" s="40" t="e">
        <f>VLOOKUP($B2339,期貨大額交易人未沖銷部位!$A$4:$O$499,13,FALSE)</f>
        <v>#N/A</v>
      </c>
      <c r="AB2339" s="40" t="e">
        <f>VLOOKUP($B2339,期貨大額交易人未沖銷部位!$A$4:$O$499,14,FALSE)</f>
        <v>#N/A</v>
      </c>
      <c r="AC2339" s="40" t="e">
        <f>VLOOKUP($B2339,期貨大額交易人未沖銷部位!$A$4:$O$499,15,FALSE)</f>
        <v>#N/A</v>
      </c>
      <c r="AD2339" s="33" t="e">
        <f>VLOOKUP($B2339,三大美股走勢!$A$4:$J$495,4,FALSE)</f>
        <v>#N/A</v>
      </c>
      <c r="AE2339" s="33" t="e">
        <f>VLOOKUP($B2339,三大美股走勢!$A$4:$J$495,7,FALSE)</f>
        <v>#N/A</v>
      </c>
      <c r="AF2339" s="33" t="e">
        <f>VLOOKUP($B2339,三大美股走勢!$A$4:$J$495,10,FALSE)</f>
        <v>#N/A</v>
      </c>
    </row>
    <row r="2340" spans="2:32">
      <c r="B2340" s="32">
        <v>45119</v>
      </c>
      <c r="C2340" s="33" t="e">
        <f>VLOOKUP($B2340,大盤與近月台指!$A$4:$I$499,2,FALSE)</f>
        <v>#N/A</v>
      </c>
      <c r="D2340" s="34" t="e">
        <f>VLOOKUP($B2340,大盤與近月台指!$A$4:$I$499,3,FALSE)</f>
        <v>#N/A</v>
      </c>
      <c r="E2340" s="35" t="e">
        <f>VLOOKUP($B2340,大盤與近月台指!$A$4:$I$499,4,FALSE)</f>
        <v>#N/A</v>
      </c>
      <c r="F2340" s="33" t="e">
        <f>VLOOKUP($B2340,大盤與近月台指!$A$4:$I$499,5,FALSE)</f>
        <v>#N/A</v>
      </c>
      <c r="G2340" s="49" t="e">
        <f>VLOOKUP($B2340,三大法人買賣超!$A$4:$I$500,3,FALSE)</f>
        <v>#N/A</v>
      </c>
      <c r="H2340" s="34" t="e">
        <f>VLOOKUP($B2340,三大法人買賣超!$A$4:$I$500,5,FALSE)</f>
        <v>#N/A</v>
      </c>
      <c r="I2340" s="27" t="e">
        <f>VLOOKUP($B2340,三大法人買賣超!$A$4:$I$500,7,FALSE)</f>
        <v>#N/A</v>
      </c>
      <c r="J2340" s="27" t="e">
        <f>VLOOKUP($B2340,三大法人買賣超!$A$4:$I$500,9,FALSE)</f>
        <v>#N/A</v>
      </c>
      <c r="K2340" s="37">
        <f>新台幣匯率美元指數!B2341</f>
        <v>0</v>
      </c>
      <c r="L2340" s="38">
        <f>新台幣匯率美元指數!C2341</f>
        <v>0</v>
      </c>
      <c r="M2340" s="39">
        <f>新台幣匯率美元指數!D2341</f>
        <v>0</v>
      </c>
      <c r="N2340" s="27" t="e">
        <f>VLOOKUP($B2340,外資期貨未平倉口數!$A$4:$M$499,4,FALSE)</f>
        <v>#N/A</v>
      </c>
      <c r="O2340" s="27" t="e">
        <f>VLOOKUP($B2340,外資期貨未平倉口數!$A$4:$M$499,9,FALSE)</f>
        <v>#N/A</v>
      </c>
      <c r="P2340" s="27" t="e">
        <f>VLOOKUP($B2340,外資期貨未平倉口數!$A$4:$M$499,10,FALSE)</f>
        <v>#N/A</v>
      </c>
      <c r="Q2340" s="27" t="e">
        <f>VLOOKUP($B2340,外資期貨未平倉口數!$A$4:$M$499,11,FALSE)</f>
        <v>#N/A</v>
      </c>
      <c r="R2340" s="64" t="e">
        <f>VLOOKUP($B2340,選擇權未平倉餘額!$A$4:$I$500,6,FALSE)</f>
        <v>#N/A</v>
      </c>
      <c r="S2340" s="64" t="e">
        <f>VLOOKUP($B2340,選擇權未平倉餘額!$A$4:$I$500,7,FALSE)</f>
        <v>#N/A</v>
      </c>
      <c r="T2340" s="64" t="e">
        <f>VLOOKUP($B2340,選擇權未平倉餘額!$A$4:$I$500,8,FALSE)</f>
        <v>#N/A</v>
      </c>
      <c r="U2340" s="64" t="e">
        <f>VLOOKUP($B2340,選擇權未平倉餘額!$A$4:$I$500,9,FALSE)</f>
        <v>#N/A</v>
      </c>
      <c r="V2340" s="39" t="e">
        <f>VLOOKUP($B2340,臺指選擇權P_C_Ratios!$A$4:$C$500,3,FALSE)</f>
        <v>#N/A</v>
      </c>
      <c r="W2340" s="41" t="e">
        <f>VLOOKUP($B2340,散戶多空比!$A$6:$L$500,12,FALSE)</f>
        <v>#N/A</v>
      </c>
      <c r="X2340" s="40" t="e">
        <f>VLOOKUP($B2340,期貨大額交易人未沖銷部位!$A$4:$O$499,4,FALSE)</f>
        <v>#N/A</v>
      </c>
      <c r="Y2340" s="40" t="e">
        <f>VLOOKUP($B2340,期貨大額交易人未沖銷部位!$A$4:$O$499,7,FALSE)</f>
        <v>#N/A</v>
      </c>
      <c r="Z2340" s="40" t="e">
        <f>VLOOKUP($B2340,期貨大額交易人未沖銷部位!$A$4:$O$499,10,FALSE)</f>
        <v>#N/A</v>
      </c>
      <c r="AA2340" s="40" t="e">
        <f>VLOOKUP($B2340,期貨大額交易人未沖銷部位!$A$4:$O$499,13,FALSE)</f>
        <v>#N/A</v>
      </c>
      <c r="AB2340" s="40" t="e">
        <f>VLOOKUP($B2340,期貨大額交易人未沖銷部位!$A$4:$O$499,14,FALSE)</f>
        <v>#N/A</v>
      </c>
      <c r="AC2340" s="40" t="e">
        <f>VLOOKUP($B2340,期貨大額交易人未沖銷部位!$A$4:$O$499,15,FALSE)</f>
        <v>#N/A</v>
      </c>
      <c r="AD2340" s="33" t="e">
        <f>VLOOKUP($B2340,三大美股走勢!$A$4:$J$495,4,FALSE)</f>
        <v>#N/A</v>
      </c>
      <c r="AE2340" s="33" t="e">
        <f>VLOOKUP($B2340,三大美股走勢!$A$4:$J$495,7,FALSE)</f>
        <v>#N/A</v>
      </c>
      <c r="AF2340" s="33" t="e">
        <f>VLOOKUP($B2340,三大美股走勢!$A$4:$J$495,10,FALSE)</f>
        <v>#N/A</v>
      </c>
    </row>
    <row r="2341" spans="2:32">
      <c r="B2341" s="32">
        <v>45120</v>
      </c>
      <c r="C2341" s="33" t="e">
        <f>VLOOKUP($B2341,大盤與近月台指!$A$4:$I$499,2,FALSE)</f>
        <v>#N/A</v>
      </c>
      <c r="D2341" s="34" t="e">
        <f>VLOOKUP($B2341,大盤與近月台指!$A$4:$I$499,3,FALSE)</f>
        <v>#N/A</v>
      </c>
      <c r="E2341" s="35" t="e">
        <f>VLOOKUP($B2341,大盤與近月台指!$A$4:$I$499,4,FALSE)</f>
        <v>#N/A</v>
      </c>
      <c r="F2341" s="33" t="e">
        <f>VLOOKUP($B2341,大盤與近月台指!$A$4:$I$499,5,FALSE)</f>
        <v>#N/A</v>
      </c>
      <c r="G2341" s="49" t="e">
        <f>VLOOKUP($B2341,三大法人買賣超!$A$4:$I$500,3,FALSE)</f>
        <v>#N/A</v>
      </c>
      <c r="H2341" s="34" t="e">
        <f>VLOOKUP($B2341,三大法人買賣超!$A$4:$I$500,5,FALSE)</f>
        <v>#N/A</v>
      </c>
      <c r="I2341" s="27" t="e">
        <f>VLOOKUP($B2341,三大法人買賣超!$A$4:$I$500,7,FALSE)</f>
        <v>#N/A</v>
      </c>
      <c r="J2341" s="27" t="e">
        <f>VLOOKUP($B2341,三大法人買賣超!$A$4:$I$500,9,FALSE)</f>
        <v>#N/A</v>
      </c>
      <c r="K2341" s="37">
        <f>新台幣匯率美元指數!B2342</f>
        <v>0</v>
      </c>
      <c r="L2341" s="38">
        <f>新台幣匯率美元指數!C2342</f>
        <v>0</v>
      </c>
      <c r="M2341" s="39">
        <f>新台幣匯率美元指數!D2342</f>
        <v>0</v>
      </c>
      <c r="N2341" s="27" t="e">
        <f>VLOOKUP($B2341,外資期貨未平倉口數!$A$4:$M$499,4,FALSE)</f>
        <v>#N/A</v>
      </c>
      <c r="O2341" s="27" t="e">
        <f>VLOOKUP($B2341,外資期貨未平倉口數!$A$4:$M$499,9,FALSE)</f>
        <v>#N/A</v>
      </c>
      <c r="P2341" s="27" t="e">
        <f>VLOOKUP($B2341,外資期貨未平倉口數!$A$4:$M$499,10,FALSE)</f>
        <v>#N/A</v>
      </c>
      <c r="Q2341" s="27" t="e">
        <f>VLOOKUP($B2341,外資期貨未平倉口數!$A$4:$M$499,11,FALSE)</f>
        <v>#N/A</v>
      </c>
      <c r="R2341" s="64" t="e">
        <f>VLOOKUP($B2341,選擇權未平倉餘額!$A$4:$I$500,6,FALSE)</f>
        <v>#N/A</v>
      </c>
      <c r="S2341" s="64" t="e">
        <f>VLOOKUP($B2341,選擇權未平倉餘額!$A$4:$I$500,7,FALSE)</f>
        <v>#N/A</v>
      </c>
      <c r="T2341" s="64" t="e">
        <f>VLOOKUP($B2341,選擇權未平倉餘額!$A$4:$I$500,8,FALSE)</f>
        <v>#N/A</v>
      </c>
      <c r="U2341" s="64" t="e">
        <f>VLOOKUP($B2341,選擇權未平倉餘額!$A$4:$I$500,9,FALSE)</f>
        <v>#N/A</v>
      </c>
      <c r="V2341" s="39" t="e">
        <f>VLOOKUP($B2341,臺指選擇權P_C_Ratios!$A$4:$C$500,3,FALSE)</f>
        <v>#N/A</v>
      </c>
      <c r="W2341" s="41" t="e">
        <f>VLOOKUP($B2341,散戶多空比!$A$6:$L$500,12,FALSE)</f>
        <v>#N/A</v>
      </c>
      <c r="X2341" s="40" t="e">
        <f>VLOOKUP($B2341,期貨大額交易人未沖銷部位!$A$4:$O$499,4,FALSE)</f>
        <v>#N/A</v>
      </c>
      <c r="Y2341" s="40" t="e">
        <f>VLOOKUP($B2341,期貨大額交易人未沖銷部位!$A$4:$O$499,7,FALSE)</f>
        <v>#N/A</v>
      </c>
      <c r="Z2341" s="40" t="e">
        <f>VLOOKUP($B2341,期貨大額交易人未沖銷部位!$A$4:$O$499,10,FALSE)</f>
        <v>#N/A</v>
      </c>
      <c r="AA2341" s="40" t="e">
        <f>VLOOKUP($B2341,期貨大額交易人未沖銷部位!$A$4:$O$499,13,FALSE)</f>
        <v>#N/A</v>
      </c>
      <c r="AB2341" s="40" t="e">
        <f>VLOOKUP($B2341,期貨大額交易人未沖銷部位!$A$4:$O$499,14,FALSE)</f>
        <v>#N/A</v>
      </c>
      <c r="AC2341" s="40" t="e">
        <f>VLOOKUP($B2341,期貨大額交易人未沖銷部位!$A$4:$O$499,15,FALSE)</f>
        <v>#N/A</v>
      </c>
      <c r="AD2341" s="33" t="e">
        <f>VLOOKUP($B2341,三大美股走勢!$A$4:$J$495,4,FALSE)</f>
        <v>#N/A</v>
      </c>
      <c r="AE2341" s="33" t="e">
        <f>VLOOKUP($B2341,三大美股走勢!$A$4:$J$495,7,FALSE)</f>
        <v>#N/A</v>
      </c>
      <c r="AF2341" s="33" t="e">
        <f>VLOOKUP($B2341,三大美股走勢!$A$4:$J$495,10,FALSE)</f>
        <v>#N/A</v>
      </c>
    </row>
    <row r="2342" spans="2:32">
      <c r="B2342" s="32">
        <v>45121</v>
      </c>
      <c r="C2342" s="33" t="e">
        <f>VLOOKUP($B2342,大盤與近月台指!$A$4:$I$499,2,FALSE)</f>
        <v>#N/A</v>
      </c>
      <c r="D2342" s="34" t="e">
        <f>VLOOKUP($B2342,大盤與近月台指!$A$4:$I$499,3,FALSE)</f>
        <v>#N/A</v>
      </c>
      <c r="E2342" s="35" t="e">
        <f>VLOOKUP($B2342,大盤與近月台指!$A$4:$I$499,4,FALSE)</f>
        <v>#N/A</v>
      </c>
      <c r="F2342" s="33" t="e">
        <f>VLOOKUP($B2342,大盤與近月台指!$A$4:$I$499,5,FALSE)</f>
        <v>#N/A</v>
      </c>
      <c r="G2342" s="49" t="e">
        <f>VLOOKUP($B2342,三大法人買賣超!$A$4:$I$500,3,FALSE)</f>
        <v>#N/A</v>
      </c>
      <c r="H2342" s="34" t="e">
        <f>VLOOKUP($B2342,三大法人買賣超!$A$4:$I$500,5,FALSE)</f>
        <v>#N/A</v>
      </c>
      <c r="I2342" s="27" t="e">
        <f>VLOOKUP($B2342,三大法人買賣超!$A$4:$I$500,7,FALSE)</f>
        <v>#N/A</v>
      </c>
      <c r="J2342" s="27" t="e">
        <f>VLOOKUP($B2342,三大法人買賣超!$A$4:$I$500,9,FALSE)</f>
        <v>#N/A</v>
      </c>
      <c r="K2342" s="37">
        <f>新台幣匯率美元指數!B2343</f>
        <v>0</v>
      </c>
      <c r="L2342" s="38">
        <f>新台幣匯率美元指數!C2343</f>
        <v>0</v>
      </c>
      <c r="M2342" s="39">
        <f>新台幣匯率美元指數!D2343</f>
        <v>0</v>
      </c>
      <c r="N2342" s="27" t="e">
        <f>VLOOKUP($B2342,外資期貨未平倉口數!$A$4:$M$499,4,FALSE)</f>
        <v>#N/A</v>
      </c>
      <c r="O2342" s="27" t="e">
        <f>VLOOKUP($B2342,外資期貨未平倉口數!$A$4:$M$499,9,FALSE)</f>
        <v>#N/A</v>
      </c>
      <c r="P2342" s="27" t="e">
        <f>VLOOKUP($B2342,外資期貨未平倉口數!$A$4:$M$499,10,FALSE)</f>
        <v>#N/A</v>
      </c>
      <c r="Q2342" s="27" t="e">
        <f>VLOOKUP($B2342,外資期貨未平倉口數!$A$4:$M$499,11,FALSE)</f>
        <v>#N/A</v>
      </c>
      <c r="R2342" s="64" t="e">
        <f>VLOOKUP($B2342,選擇權未平倉餘額!$A$4:$I$500,6,FALSE)</f>
        <v>#N/A</v>
      </c>
      <c r="S2342" s="64" t="e">
        <f>VLOOKUP($B2342,選擇權未平倉餘額!$A$4:$I$500,7,FALSE)</f>
        <v>#N/A</v>
      </c>
      <c r="T2342" s="64" t="e">
        <f>VLOOKUP($B2342,選擇權未平倉餘額!$A$4:$I$500,8,FALSE)</f>
        <v>#N/A</v>
      </c>
      <c r="U2342" s="64" t="e">
        <f>VLOOKUP($B2342,選擇權未平倉餘額!$A$4:$I$500,9,FALSE)</f>
        <v>#N/A</v>
      </c>
      <c r="V2342" s="39" t="e">
        <f>VLOOKUP($B2342,臺指選擇權P_C_Ratios!$A$4:$C$500,3,FALSE)</f>
        <v>#N/A</v>
      </c>
      <c r="W2342" s="41" t="e">
        <f>VLOOKUP($B2342,散戶多空比!$A$6:$L$500,12,FALSE)</f>
        <v>#N/A</v>
      </c>
      <c r="X2342" s="40" t="e">
        <f>VLOOKUP($B2342,期貨大額交易人未沖銷部位!$A$4:$O$499,4,FALSE)</f>
        <v>#N/A</v>
      </c>
      <c r="Y2342" s="40" t="e">
        <f>VLOOKUP($B2342,期貨大額交易人未沖銷部位!$A$4:$O$499,7,FALSE)</f>
        <v>#N/A</v>
      </c>
      <c r="Z2342" s="40" t="e">
        <f>VLOOKUP($B2342,期貨大額交易人未沖銷部位!$A$4:$O$499,10,FALSE)</f>
        <v>#N/A</v>
      </c>
      <c r="AA2342" s="40" t="e">
        <f>VLOOKUP($B2342,期貨大額交易人未沖銷部位!$A$4:$O$499,13,FALSE)</f>
        <v>#N/A</v>
      </c>
      <c r="AB2342" s="40" t="e">
        <f>VLOOKUP($B2342,期貨大額交易人未沖銷部位!$A$4:$O$499,14,FALSE)</f>
        <v>#N/A</v>
      </c>
      <c r="AC2342" s="40" t="e">
        <f>VLOOKUP($B2342,期貨大額交易人未沖銷部位!$A$4:$O$499,15,FALSE)</f>
        <v>#N/A</v>
      </c>
      <c r="AD2342" s="33" t="e">
        <f>VLOOKUP($B2342,三大美股走勢!$A$4:$J$495,4,FALSE)</f>
        <v>#N/A</v>
      </c>
      <c r="AE2342" s="33" t="e">
        <f>VLOOKUP($B2342,三大美股走勢!$A$4:$J$495,7,FALSE)</f>
        <v>#N/A</v>
      </c>
      <c r="AF2342" s="33" t="e">
        <f>VLOOKUP($B2342,三大美股走勢!$A$4:$J$495,10,FALSE)</f>
        <v>#N/A</v>
      </c>
    </row>
    <row r="2343" spans="2:32">
      <c r="B2343" s="32">
        <v>45122</v>
      </c>
      <c r="C2343" s="33" t="e">
        <f>VLOOKUP($B2343,大盤與近月台指!$A$4:$I$499,2,FALSE)</f>
        <v>#N/A</v>
      </c>
      <c r="D2343" s="34" t="e">
        <f>VLOOKUP($B2343,大盤與近月台指!$A$4:$I$499,3,FALSE)</f>
        <v>#N/A</v>
      </c>
      <c r="E2343" s="35" t="e">
        <f>VLOOKUP($B2343,大盤與近月台指!$A$4:$I$499,4,FALSE)</f>
        <v>#N/A</v>
      </c>
      <c r="F2343" s="33" t="e">
        <f>VLOOKUP($B2343,大盤與近月台指!$A$4:$I$499,5,FALSE)</f>
        <v>#N/A</v>
      </c>
      <c r="G2343" s="49" t="e">
        <f>VLOOKUP($B2343,三大法人買賣超!$A$4:$I$500,3,FALSE)</f>
        <v>#N/A</v>
      </c>
      <c r="H2343" s="34" t="e">
        <f>VLOOKUP($B2343,三大法人買賣超!$A$4:$I$500,5,FALSE)</f>
        <v>#N/A</v>
      </c>
      <c r="I2343" s="27" t="e">
        <f>VLOOKUP($B2343,三大法人買賣超!$A$4:$I$500,7,FALSE)</f>
        <v>#N/A</v>
      </c>
      <c r="J2343" s="27" t="e">
        <f>VLOOKUP($B2343,三大法人買賣超!$A$4:$I$500,9,FALSE)</f>
        <v>#N/A</v>
      </c>
      <c r="K2343" s="37">
        <f>新台幣匯率美元指數!B2344</f>
        <v>0</v>
      </c>
      <c r="L2343" s="38">
        <f>新台幣匯率美元指數!C2344</f>
        <v>0</v>
      </c>
      <c r="M2343" s="39">
        <f>新台幣匯率美元指數!D2344</f>
        <v>0</v>
      </c>
      <c r="N2343" s="27" t="e">
        <f>VLOOKUP($B2343,外資期貨未平倉口數!$A$4:$M$499,4,FALSE)</f>
        <v>#N/A</v>
      </c>
      <c r="O2343" s="27" t="e">
        <f>VLOOKUP($B2343,外資期貨未平倉口數!$A$4:$M$499,9,FALSE)</f>
        <v>#N/A</v>
      </c>
      <c r="P2343" s="27" t="e">
        <f>VLOOKUP($B2343,外資期貨未平倉口數!$A$4:$M$499,10,FALSE)</f>
        <v>#N/A</v>
      </c>
      <c r="Q2343" s="27" t="e">
        <f>VLOOKUP($B2343,外資期貨未平倉口數!$A$4:$M$499,11,FALSE)</f>
        <v>#N/A</v>
      </c>
      <c r="R2343" s="64" t="e">
        <f>VLOOKUP($B2343,選擇權未平倉餘額!$A$4:$I$500,6,FALSE)</f>
        <v>#N/A</v>
      </c>
      <c r="S2343" s="64" t="e">
        <f>VLOOKUP($B2343,選擇權未平倉餘額!$A$4:$I$500,7,FALSE)</f>
        <v>#N/A</v>
      </c>
      <c r="T2343" s="64" t="e">
        <f>VLOOKUP($B2343,選擇權未平倉餘額!$A$4:$I$500,8,FALSE)</f>
        <v>#N/A</v>
      </c>
      <c r="U2343" s="64" t="e">
        <f>VLOOKUP($B2343,選擇權未平倉餘額!$A$4:$I$500,9,FALSE)</f>
        <v>#N/A</v>
      </c>
      <c r="V2343" s="39" t="e">
        <f>VLOOKUP($B2343,臺指選擇權P_C_Ratios!$A$4:$C$500,3,FALSE)</f>
        <v>#N/A</v>
      </c>
      <c r="W2343" s="41" t="e">
        <f>VLOOKUP($B2343,散戶多空比!$A$6:$L$500,12,FALSE)</f>
        <v>#N/A</v>
      </c>
      <c r="X2343" s="40" t="e">
        <f>VLOOKUP($B2343,期貨大額交易人未沖銷部位!$A$4:$O$499,4,FALSE)</f>
        <v>#N/A</v>
      </c>
      <c r="Y2343" s="40" t="e">
        <f>VLOOKUP($B2343,期貨大額交易人未沖銷部位!$A$4:$O$499,7,FALSE)</f>
        <v>#N/A</v>
      </c>
      <c r="Z2343" s="40" t="e">
        <f>VLOOKUP($B2343,期貨大額交易人未沖銷部位!$A$4:$O$499,10,FALSE)</f>
        <v>#N/A</v>
      </c>
      <c r="AA2343" s="40" t="e">
        <f>VLOOKUP($B2343,期貨大額交易人未沖銷部位!$A$4:$O$499,13,FALSE)</f>
        <v>#N/A</v>
      </c>
      <c r="AB2343" s="40" t="e">
        <f>VLOOKUP($B2343,期貨大額交易人未沖銷部位!$A$4:$O$499,14,FALSE)</f>
        <v>#N/A</v>
      </c>
      <c r="AC2343" s="40" t="e">
        <f>VLOOKUP($B2343,期貨大額交易人未沖銷部位!$A$4:$O$499,15,FALSE)</f>
        <v>#N/A</v>
      </c>
      <c r="AD2343" s="33" t="e">
        <f>VLOOKUP($B2343,三大美股走勢!$A$4:$J$495,4,FALSE)</f>
        <v>#N/A</v>
      </c>
      <c r="AE2343" s="33" t="e">
        <f>VLOOKUP($B2343,三大美股走勢!$A$4:$J$495,7,FALSE)</f>
        <v>#N/A</v>
      </c>
      <c r="AF2343" s="33" t="e">
        <f>VLOOKUP($B2343,三大美股走勢!$A$4:$J$495,10,FALSE)</f>
        <v>#N/A</v>
      </c>
    </row>
    <row r="2344" spans="2:32">
      <c r="B2344" s="32">
        <v>45123</v>
      </c>
      <c r="C2344" s="33" t="e">
        <f>VLOOKUP($B2344,大盤與近月台指!$A$4:$I$499,2,FALSE)</f>
        <v>#N/A</v>
      </c>
      <c r="D2344" s="34" t="e">
        <f>VLOOKUP($B2344,大盤與近月台指!$A$4:$I$499,3,FALSE)</f>
        <v>#N/A</v>
      </c>
      <c r="E2344" s="35" t="e">
        <f>VLOOKUP($B2344,大盤與近月台指!$A$4:$I$499,4,FALSE)</f>
        <v>#N/A</v>
      </c>
      <c r="F2344" s="33" t="e">
        <f>VLOOKUP($B2344,大盤與近月台指!$A$4:$I$499,5,FALSE)</f>
        <v>#N/A</v>
      </c>
      <c r="G2344" s="49" t="e">
        <f>VLOOKUP($B2344,三大法人買賣超!$A$4:$I$500,3,FALSE)</f>
        <v>#N/A</v>
      </c>
      <c r="H2344" s="34" t="e">
        <f>VLOOKUP($B2344,三大法人買賣超!$A$4:$I$500,5,FALSE)</f>
        <v>#N/A</v>
      </c>
      <c r="I2344" s="27" t="e">
        <f>VLOOKUP($B2344,三大法人買賣超!$A$4:$I$500,7,FALSE)</f>
        <v>#N/A</v>
      </c>
      <c r="J2344" s="27" t="e">
        <f>VLOOKUP($B2344,三大法人買賣超!$A$4:$I$500,9,FALSE)</f>
        <v>#N/A</v>
      </c>
      <c r="K2344" s="37">
        <f>新台幣匯率美元指數!B2345</f>
        <v>0</v>
      </c>
      <c r="L2344" s="38">
        <f>新台幣匯率美元指數!C2345</f>
        <v>0</v>
      </c>
      <c r="M2344" s="39">
        <f>新台幣匯率美元指數!D2345</f>
        <v>0</v>
      </c>
      <c r="N2344" s="27" t="e">
        <f>VLOOKUP($B2344,外資期貨未平倉口數!$A$4:$M$499,4,FALSE)</f>
        <v>#N/A</v>
      </c>
      <c r="O2344" s="27" t="e">
        <f>VLOOKUP($B2344,外資期貨未平倉口數!$A$4:$M$499,9,FALSE)</f>
        <v>#N/A</v>
      </c>
      <c r="P2344" s="27" t="e">
        <f>VLOOKUP($B2344,外資期貨未平倉口數!$A$4:$M$499,10,FALSE)</f>
        <v>#N/A</v>
      </c>
      <c r="Q2344" s="27" t="e">
        <f>VLOOKUP($B2344,外資期貨未平倉口數!$A$4:$M$499,11,FALSE)</f>
        <v>#N/A</v>
      </c>
      <c r="R2344" s="64" t="e">
        <f>VLOOKUP($B2344,選擇權未平倉餘額!$A$4:$I$500,6,FALSE)</f>
        <v>#N/A</v>
      </c>
      <c r="S2344" s="64" t="e">
        <f>VLOOKUP($B2344,選擇權未平倉餘額!$A$4:$I$500,7,FALSE)</f>
        <v>#N/A</v>
      </c>
      <c r="T2344" s="64" t="e">
        <f>VLOOKUP($B2344,選擇權未平倉餘額!$A$4:$I$500,8,FALSE)</f>
        <v>#N/A</v>
      </c>
      <c r="U2344" s="64" t="e">
        <f>VLOOKUP($B2344,選擇權未平倉餘額!$A$4:$I$500,9,FALSE)</f>
        <v>#N/A</v>
      </c>
      <c r="V2344" s="39" t="e">
        <f>VLOOKUP($B2344,臺指選擇權P_C_Ratios!$A$4:$C$500,3,FALSE)</f>
        <v>#N/A</v>
      </c>
      <c r="W2344" s="41" t="e">
        <f>VLOOKUP($B2344,散戶多空比!$A$6:$L$500,12,FALSE)</f>
        <v>#N/A</v>
      </c>
      <c r="X2344" s="40" t="e">
        <f>VLOOKUP($B2344,期貨大額交易人未沖銷部位!$A$4:$O$499,4,FALSE)</f>
        <v>#N/A</v>
      </c>
      <c r="Y2344" s="40" t="e">
        <f>VLOOKUP($B2344,期貨大額交易人未沖銷部位!$A$4:$O$499,7,FALSE)</f>
        <v>#N/A</v>
      </c>
      <c r="Z2344" s="40" t="e">
        <f>VLOOKUP($B2344,期貨大額交易人未沖銷部位!$A$4:$O$499,10,FALSE)</f>
        <v>#N/A</v>
      </c>
      <c r="AA2344" s="40" t="e">
        <f>VLOOKUP($B2344,期貨大額交易人未沖銷部位!$A$4:$O$499,13,FALSE)</f>
        <v>#N/A</v>
      </c>
      <c r="AB2344" s="40" t="e">
        <f>VLOOKUP($B2344,期貨大額交易人未沖銷部位!$A$4:$O$499,14,FALSE)</f>
        <v>#N/A</v>
      </c>
      <c r="AC2344" s="40" t="e">
        <f>VLOOKUP($B2344,期貨大額交易人未沖銷部位!$A$4:$O$499,15,FALSE)</f>
        <v>#N/A</v>
      </c>
      <c r="AD2344" s="33" t="e">
        <f>VLOOKUP($B2344,三大美股走勢!$A$4:$J$495,4,FALSE)</f>
        <v>#N/A</v>
      </c>
      <c r="AE2344" s="33" t="e">
        <f>VLOOKUP($B2344,三大美股走勢!$A$4:$J$495,7,FALSE)</f>
        <v>#N/A</v>
      </c>
      <c r="AF2344" s="33" t="e">
        <f>VLOOKUP($B2344,三大美股走勢!$A$4:$J$495,10,FALSE)</f>
        <v>#N/A</v>
      </c>
    </row>
    <row r="2345" spans="2:32">
      <c r="B2345" s="32">
        <v>45124</v>
      </c>
      <c r="C2345" s="33" t="e">
        <f>VLOOKUP($B2345,大盤與近月台指!$A$4:$I$499,2,FALSE)</f>
        <v>#N/A</v>
      </c>
      <c r="D2345" s="34" t="e">
        <f>VLOOKUP($B2345,大盤與近月台指!$A$4:$I$499,3,FALSE)</f>
        <v>#N/A</v>
      </c>
      <c r="E2345" s="35" t="e">
        <f>VLOOKUP($B2345,大盤與近月台指!$A$4:$I$499,4,FALSE)</f>
        <v>#N/A</v>
      </c>
      <c r="F2345" s="33" t="e">
        <f>VLOOKUP($B2345,大盤與近月台指!$A$4:$I$499,5,FALSE)</f>
        <v>#N/A</v>
      </c>
      <c r="G2345" s="49" t="e">
        <f>VLOOKUP($B2345,三大法人買賣超!$A$4:$I$500,3,FALSE)</f>
        <v>#N/A</v>
      </c>
      <c r="H2345" s="34" t="e">
        <f>VLOOKUP($B2345,三大法人買賣超!$A$4:$I$500,5,FALSE)</f>
        <v>#N/A</v>
      </c>
      <c r="I2345" s="27" t="e">
        <f>VLOOKUP($B2345,三大法人買賣超!$A$4:$I$500,7,FALSE)</f>
        <v>#N/A</v>
      </c>
      <c r="J2345" s="27" t="e">
        <f>VLOOKUP($B2345,三大法人買賣超!$A$4:$I$500,9,FALSE)</f>
        <v>#N/A</v>
      </c>
      <c r="K2345" s="37">
        <f>新台幣匯率美元指數!B2346</f>
        <v>0</v>
      </c>
      <c r="L2345" s="38">
        <f>新台幣匯率美元指數!C2346</f>
        <v>0</v>
      </c>
      <c r="M2345" s="39">
        <f>新台幣匯率美元指數!D2346</f>
        <v>0</v>
      </c>
      <c r="N2345" s="27" t="e">
        <f>VLOOKUP($B2345,外資期貨未平倉口數!$A$4:$M$499,4,FALSE)</f>
        <v>#N/A</v>
      </c>
      <c r="O2345" s="27" t="e">
        <f>VLOOKUP($B2345,外資期貨未平倉口數!$A$4:$M$499,9,FALSE)</f>
        <v>#N/A</v>
      </c>
      <c r="P2345" s="27" t="e">
        <f>VLOOKUP($B2345,外資期貨未平倉口數!$A$4:$M$499,10,FALSE)</f>
        <v>#N/A</v>
      </c>
      <c r="Q2345" s="27" t="e">
        <f>VLOOKUP($B2345,外資期貨未平倉口數!$A$4:$M$499,11,FALSE)</f>
        <v>#N/A</v>
      </c>
      <c r="R2345" s="64" t="e">
        <f>VLOOKUP($B2345,選擇權未平倉餘額!$A$4:$I$500,6,FALSE)</f>
        <v>#N/A</v>
      </c>
      <c r="S2345" s="64" t="e">
        <f>VLOOKUP($B2345,選擇權未平倉餘額!$A$4:$I$500,7,FALSE)</f>
        <v>#N/A</v>
      </c>
      <c r="T2345" s="64" t="e">
        <f>VLOOKUP($B2345,選擇權未平倉餘額!$A$4:$I$500,8,FALSE)</f>
        <v>#N/A</v>
      </c>
      <c r="U2345" s="64" t="e">
        <f>VLOOKUP($B2345,選擇權未平倉餘額!$A$4:$I$500,9,FALSE)</f>
        <v>#N/A</v>
      </c>
      <c r="V2345" s="39" t="e">
        <f>VLOOKUP($B2345,臺指選擇權P_C_Ratios!$A$4:$C$500,3,FALSE)</f>
        <v>#N/A</v>
      </c>
      <c r="W2345" s="41" t="e">
        <f>VLOOKUP($B2345,散戶多空比!$A$6:$L$500,12,FALSE)</f>
        <v>#N/A</v>
      </c>
      <c r="X2345" s="40" t="e">
        <f>VLOOKUP($B2345,期貨大額交易人未沖銷部位!$A$4:$O$499,4,FALSE)</f>
        <v>#N/A</v>
      </c>
      <c r="Y2345" s="40" t="e">
        <f>VLOOKUP($B2345,期貨大額交易人未沖銷部位!$A$4:$O$499,7,FALSE)</f>
        <v>#N/A</v>
      </c>
      <c r="Z2345" s="40" t="e">
        <f>VLOOKUP($B2345,期貨大額交易人未沖銷部位!$A$4:$O$499,10,FALSE)</f>
        <v>#N/A</v>
      </c>
      <c r="AA2345" s="40" t="e">
        <f>VLOOKUP($B2345,期貨大額交易人未沖銷部位!$A$4:$O$499,13,FALSE)</f>
        <v>#N/A</v>
      </c>
      <c r="AB2345" s="40" t="e">
        <f>VLOOKUP($B2345,期貨大額交易人未沖銷部位!$A$4:$O$499,14,FALSE)</f>
        <v>#N/A</v>
      </c>
      <c r="AC2345" s="40" t="e">
        <f>VLOOKUP($B2345,期貨大額交易人未沖銷部位!$A$4:$O$499,15,FALSE)</f>
        <v>#N/A</v>
      </c>
      <c r="AD2345" s="33" t="e">
        <f>VLOOKUP($B2345,三大美股走勢!$A$4:$J$495,4,FALSE)</f>
        <v>#N/A</v>
      </c>
      <c r="AE2345" s="33" t="e">
        <f>VLOOKUP($B2345,三大美股走勢!$A$4:$J$495,7,FALSE)</f>
        <v>#N/A</v>
      </c>
      <c r="AF2345" s="33" t="e">
        <f>VLOOKUP($B2345,三大美股走勢!$A$4:$J$495,10,FALSE)</f>
        <v>#N/A</v>
      </c>
    </row>
    <row r="2346" spans="2:32">
      <c r="B2346" s="32">
        <v>45125</v>
      </c>
      <c r="C2346" s="33" t="e">
        <f>VLOOKUP($B2346,大盤與近月台指!$A$4:$I$499,2,FALSE)</f>
        <v>#N/A</v>
      </c>
      <c r="D2346" s="34" t="e">
        <f>VLOOKUP($B2346,大盤與近月台指!$A$4:$I$499,3,FALSE)</f>
        <v>#N/A</v>
      </c>
      <c r="E2346" s="35" t="e">
        <f>VLOOKUP($B2346,大盤與近月台指!$A$4:$I$499,4,FALSE)</f>
        <v>#N/A</v>
      </c>
      <c r="F2346" s="33" t="e">
        <f>VLOOKUP($B2346,大盤與近月台指!$A$4:$I$499,5,FALSE)</f>
        <v>#N/A</v>
      </c>
      <c r="G2346" s="49" t="e">
        <f>VLOOKUP($B2346,三大法人買賣超!$A$4:$I$500,3,FALSE)</f>
        <v>#N/A</v>
      </c>
      <c r="H2346" s="34" t="e">
        <f>VLOOKUP($B2346,三大法人買賣超!$A$4:$I$500,5,FALSE)</f>
        <v>#N/A</v>
      </c>
      <c r="I2346" s="27" t="e">
        <f>VLOOKUP($B2346,三大法人買賣超!$A$4:$I$500,7,FALSE)</f>
        <v>#N/A</v>
      </c>
      <c r="J2346" s="27" t="e">
        <f>VLOOKUP($B2346,三大法人買賣超!$A$4:$I$500,9,FALSE)</f>
        <v>#N/A</v>
      </c>
      <c r="K2346" s="37">
        <f>新台幣匯率美元指數!B2347</f>
        <v>0</v>
      </c>
      <c r="L2346" s="38">
        <f>新台幣匯率美元指數!C2347</f>
        <v>0</v>
      </c>
      <c r="M2346" s="39">
        <f>新台幣匯率美元指數!D2347</f>
        <v>0</v>
      </c>
      <c r="N2346" s="27" t="e">
        <f>VLOOKUP($B2346,外資期貨未平倉口數!$A$4:$M$499,4,FALSE)</f>
        <v>#N/A</v>
      </c>
      <c r="O2346" s="27" t="e">
        <f>VLOOKUP($B2346,外資期貨未平倉口數!$A$4:$M$499,9,FALSE)</f>
        <v>#N/A</v>
      </c>
      <c r="P2346" s="27" t="e">
        <f>VLOOKUP($B2346,外資期貨未平倉口數!$A$4:$M$499,10,FALSE)</f>
        <v>#N/A</v>
      </c>
      <c r="Q2346" s="27" t="e">
        <f>VLOOKUP($B2346,外資期貨未平倉口數!$A$4:$M$499,11,FALSE)</f>
        <v>#N/A</v>
      </c>
      <c r="R2346" s="64" t="e">
        <f>VLOOKUP($B2346,選擇權未平倉餘額!$A$4:$I$500,6,FALSE)</f>
        <v>#N/A</v>
      </c>
      <c r="S2346" s="64" t="e">
        <f>VLOOKUP($B2346,選擇權未平倉餘額!$A$4:$I$500,7,FALSE)</f>
        <v>#N/A</v>
      </c>
      <c r="T2346" s="64" t="e">
        <f>VLOOKUP($B2346,選擇權未平倉餘額!$A$4:$I$500,8,FALSE)</f>
        <v>#N/A</v>
      </c>
      <c r="U2346" s="64" t="e">
        <f>VLOOKUP($B2346,選擇權未平倉餘額!$A$4:$I$500,9,FALSE)</f>
        <v>#N/A</v>
      </c>
      <c r="V2346" s="39" t="e">
        <f>VLOOKUP($B2346,臺指選擇權P_C_Ratios!$A$4:$C$500,3,FALSE)</f>
        <v>#N/A</v>
      </c>
      <c r="W2346" s="41" t="e">
        <f>VLOOKUP($B2346,散戶多空比!$A$6:$L$500,12,FALSE)</f>
        <v>#N/A</v>
      </c>
      <c r="X2346" s="40" t="e">
        <f>VLOOKUP($B2346,期貨大額交易人未沖銷部位!$A$4:$O$499,4,FALSE)</f>
        <v>#N/A</v>
      </c>
      <c r="Y2346" s="40" t="e">
        <f>VLOOKUP($B2346,期貨大額交易人未沖銷部位!$A$4:$O$499,7,FALSE)</f>
        <v>#N/A</v>
      </c>
      <c r="Z2346" s="40" t="e">
        <f>VLOOKUP($B2346,期貨大額交易人未沖銷部位!$A$4:$O$499,10,FALSE)</f>
        <v>#N/A</v>
      </c>
      <c r="AA2346" s="40" t="e">
        <f>VLOOKUP($B2346,期貨大額交易人未沖銷部位!$A$4:$O$499,13,FALSE)</f>
        <v>#N/A</v>
      </c>
      <c r="AB2346" s="40" t="e">
        <f>VLOOKUP($B2346,期貨大額交易人未沖銷部位!$A$4:$O$499,14,FALSE)</f>
        <v>#N/A</v>
      </c>
      <c r="AC2346" s="40" t="e">
        <f>VLOOKUP($B2346,期貨大額交易人未沖銷部位!$A$4:$O$499,15,FALSE)</f>
        <v>#N/A</v>
      </c>
      <c r="AD2346" s="33" t="e">
        <f>VLOOKUP($B2346,三大美股走勢!$A$4:$J$495,4,FALSE)</f>
        <v>#N/A</v>
      </c>
      <c r="AE2346" s="33" t="e">
        <f>VLOOKUP($B2346,三大美股走勢!$A$4:$J$495,7,FALSE)</f>
        <v>#N/A</v>
      </c>
      <c r="AF2346" s="33" t="e">
        <f>VLOOKUP($B2346,三大美股走勢!$A$4:$J$495,10,FALSE)</f>
        <v>#N/A</v>
      </c>
    </row>
    <row r="2347" spans="2:32">
      <c r="B2347" s="32">
        <v>45126</v>
      </c>
      <c r="C2347" s="33" t="e">
        <f>VLOOKUP($B2347,大盤與近月台指!$A$4:$I$499,2,FALSE)</f>
        <v>#N/A</v>
      </c>
      <c r="D2347" s="34" t="e">
        <f>VLOOKUP($B2347,大盤與近月台指!$A$4:$I$499,3,FALSE)</f>
        <v>#N/A</v>
      </c>
      <c r="E2347" s="35" t="e">
        <f>VLOOKUP($B2347,大盤與近月台指!$A$4:$I$499,4,FALSE)</f>
        <v>#N/A</v>
      </c>
      <c r="F2347" s="33" t="e">
        <f>VLOOKUP($B2347,大盤與近月台指!$A$4:$I$499,5,FALSE)</f>
        <v>#N/A</v>
      </c>
      <c r="G2347" s="49" t="e">
        <f>VLOOKUP($B2347,三大法人買賣超!$A$4:$I$500,3,FALSE)</f>
        <v>#N/A</v>
      </c>
      <c r="H2347" s="34" t="e">
        <f>VLOOKUP($B2347,三大法人買賣超!$A$4:$I$500,5,FALSE)</f>
        <v>#N/A</v>
      </c>
      <c r="I2347" s="27" t="e">
        <f>VLOOKUP($B2347,三大法人買賣超!$A$4:$I$500,7,FALSE)</f>
        <v>#N/A</v>
      </c>
      <c r="J2347" s="27" t="e">
        <f>VLOOKUP($B2347,三大法人買賣超!$A$4:$I$500,9,FALSE)</f>
        <v>#N/A</v>
      </c>
      <c r="K2347" s="37">
        <f>新台幣匯率美元指數!B2348</f>
        <v>0</v>
      </c>
      <c r="L2347" s="38">
        <f>新台幣匯率美元指數!C2348</f>
        <v>0</v>
      </c>
      <c r="M2347" s="39">
        <f>新台幣匯率美元指數!D2348</f>
        <v>0</v>
      </c>
      <c r="N2347" s="27" t="e">
        <f>VLOOKUP($B2347,外資期貨未平倉口數!$A$4:$M$499,4,FALSE)</f>
        <v>#N/A</v>
      </c>
      <c r="O2347" s="27" t="e">
        <f>VLOOKUP($B2347,外資期貨未平倉口數!$A$4:$M$499,9,FALSE)</f>
        <v>#N/A</v>
      </c>
      <c r="P2347" s="27" t="e">
        <f>VLOOKUP($B2347,外資期貨未平倉口數!$A$4:$M$499,10,FALSE)</f>
        <v>#N/A</v>
      </c>
      <c r="Q2347" s="27" t="e">
        <f>VLOOKUP($B2347,外資期貨未平倉口數!$A$4:$M$499,11,FALSE)</f>
        <v>#N/A</v>
      </c>
      <c r="R2347" s="64" t="e">
        <f>VLOOKUP($B2347,選擇權未平倉餘額!$A$4:$I$500,6,FALSE)</f>
        <v>#N/A</v>
      </c>
      <c r="S2347" s="64" t="e">
        <f>VLOOKUP($B2347,選擇權未平倉餘額!$A$4:$I$500,7,FALSE)</f>
        <v>#N/A</v>
      </c>
      <c r="T2347" s="64" t="e">
        <f>VLOOKUP($B2347,選擇權未平倉餘額!$A$4:$I$500,8,FALSE)</f>
        <v>#N/A</v>
      </c>
      <c r="U2347" s="64" t="e">
        <f>VLOOKUP($B2347,選擇權未平倉餘額!$A$4:$I$500,9,FALSE)</f>
        <v>#N/A</v>
      </c>
      <c r="V2347" s="39" t="e">
        <f>VLOOKUP($B2347,臺指選擇權P_C_Ratios!$A$4:$C$500,3,FALSE)</f>
        <v>#N/A</v>
      </c>
      <c r="W2347" s="41" t="e">
        <f>VLOOKUP($B2347,散戶多空比!$A$6:$L$500,12,FALSE)</f>
        <v>#N/A</v>
      </c>
      <c r="X2347" s="40" t="e">
        <f>VLOOKUP($B2347,期貨大額交易人未沖銷部位!$A$4:$O$499,4,FALSE)</f>
        <v>#N/A</v>
      </c>
      <c r="Y2347" s="40" t="e">
        <f>VLOOKUP($B2347,期貨大額交易人未沖銷部位!$A$4:$O$499,7,FALSE)</f>
        <v>#N/A</v>
      </c>
      <c r="Z2347" s="40" t="e">
        <f>VLOOKUP($B2347,期貨大額交易人未沖銷部位!$A$4:$O$499,10,FALSE)</f>
        <v>#N/A</v>
      </c>
      <c r="AA2347" s="40" t="e">
        <f>VLOOKUP($B2347,期貨大額交易人未沖銷部位!$A$4:$O$499,13,FALSE)</f>
        <v>#N/A</v>
      </c>
      <c r="AB2347" s="40" t="e">
        <f>VLOOKUP($B2347,期貨大額交易人未沖銷部位!$A$4:$O$499,14,FALSE)</f>
        <v>#N/A</v>
      </c>
      <c r="AC2347" s="40" t="e">
        <f>VLOOKUP($B2347,期貨大額交易人未沖銷部位!$A$4:$O$499,15,FALSE)</f>
        <v>#N/A</v>
      </c>
      <c r="AD2347" s="33" t="e">
        <f>VLOOKUP($B2347,三大美股走勢!$A$4:$J$495,4,FALSE)</f>
        <v>#N/A</v>
      </c>
      <c r="AE2347" s="33" t="e">
        <f>VLOOKUP($B2347,三大美股走勢!$A$4:$J$495,7,FALSE)</f>
        <v>#N/A</v>
      </c>
      <c r="AF2347" s="33" t="e">
        <f>VLOOKUP($B2347,三大美股走勢!$A$4:$J$495,10,FALSE)</f>
        <v>#N/A</v>
      </c>
    </row>
    <row r="2348" spans="2:32">
      <c r="B2348" s="32">
        <v>45127</v>
      </c>
      <c r="C2348" s="33" t="e">
        <f>VLOOKUP($B2348,大盤與近月台指!$A$4:$I$499,2,FALSE)</f>
        <v>#N/A</v>
      </c>
      <c r="D2348" s="34" t="e">
        <f>VLOOKUP($B2348,大盤與近月台指!$A$4:$I$499,3,FALSE)</f>
        <v>#N/A</v>
      </c>
      <c r="E2348" s="35" t="e">
        <f>VLOOKUP($B2348,大盤與近月台指!$A$4:$I$499,4,FALSE)</f>
        <v>#N/A</v>
      </c>
      <c r="F2348" s="33" t="e">
        <f>VLOOKUP($B2348,大盤與近月台指!$A$4:$I$499,5,FALSE)</f>
        <v>#N/A</v>
      </c>
      <c r="G2348" s="49" t="e">
        <f>VLOOKUP($B2348,三大法人買賣超!$A$4:$I$500,3,FALSE)</f>
        <v>#N/A</v>
      </c>
      <c r="H2348" s="34" t="e">
        <f>VLOOKUP($B2348,三大法人買賣超!$A$4:$I$500,5,FALSE)</f>
        <v>#N/A</v>
      </c>
      <c r="I2348" s="27" t="e">
        <f>VLOOKUP($B2348,三大法人買賣超!$A$4:$I$500,7,FALSE)</f>
        <v>#N/A</v>
      </c>
      <c r="J2348" s="27" t="e">
        <f>VLOOKUP($B2348,三大法人買賣超!$A$4:$I$500,9,FALSE)</f>
        <v>#N/A</v>
      </c>
      <c r="K2348" s="37">
        <f>新台幣匯率美元指數!B2349</f>
        <v>0</v>
      </c>
      <c r="L2348" s="38">
        <f>新台幣匯率美元指數!C2349</f>
        <v>0</v>
      </c>
      <c r="M2348" s="39">
        <f>新台幣匯率美元指數!D2349</f>
        <v>0</v>
      </c>
      <c r="N2348" s="27" t="e">
        <f>VLOOKUP($B2348,外資期貨未平倉口數!$A$4:$M$499,4,FALSE)</f>
        <v>#N/A</v>
      </c>
      <c r="O2348" s="27" t="e">
        <f>VLOOKUP($B2348,外資期貨未平倉口數!$A$4:$M$499,9,FALSE)</f>
        <v>#N/A</v>
      </c>
      <c r="P2348" s="27" t="e">
        <f>VLOOKUP($B2348,外資期貨未平倉口數!$A$4:$M$499,10,FALSE)</f>
        <v>#N/A</v>
      </c>
      <c r="Q2348" s="27" t="e">
        <f>VLOOKUP($B2348,外資期貨未平倉口數!$A$4:$M$499,11,FALSE)</f>
        <v>#N/A</v>
      </c>
      <c r="R2348" s="64" t="e">
        <f>VLOOKUP($B2348,選擇權未平倉餘額!$A$4:$I$500,6,FALSE)</f>
        <v>#N/A</v>
      </c>
      <c r="S2348" s="64" t="e">
        <f>VLOOKUP($B2348,選擇權未平倉餘額!$A$4:$I$500,7,FALSE)</f>
        <v>#N/A</v>
      </c>
      <c r="T2348" s="64" t="e">
        <f>VLOOKUP($B2348,選擇權未平倉餘額!$A$4:$I$500,8,FALSE)</f>
        <v>#N/A</v>
      </c>
      <c r="U2348" s="64" t="e">
        <f>VLOOKUP($B2348,選擇權未平倉餘額!$A$4:$I$500,9,FALSE)</f>
        <v>#N/A</v>
      </c>
      <c r="V2348" s="39" t="e">
        <f>VLOOKUP($B2348,臺指選擇權P_C_Ratios!$A$4:$C$500,3,FALSE)</f>
        <v>#N/A</v>
      </c>
      <c r="W2348" s="41" t="e">
        <f>VLOOKUP($B2348,散戶多空比!$A$6:$L$500,12,FALSE)</f>
        <v>#N/A</v>
      </c>
      <c r="X2348" s="40" t="e">
        <f>VLOOKUP($B2348,期貨大額交易人未沖銷部位!$A$4:$O$499,4,FALSE)</f>
        <v>#N/A</v>
      </c>
      <c r="Y2348" s="40" t="e">
        <f>VLOOKUP($B2348,期貨大額交易人未沖銷部位!$A$4:$O$499,7,FALSE)</f>
        <v>#N/A</v>
      </c>
      <c r="Z2348" s="40" t="e">
        <f>VLOOKUP($B2348,期貨大額交易人未沖銷部位!$A$4:$O$499,10,FALSE)</f>
        <v>#N/A</v>
      </c>
      <c r="AA2348" s="40" t="e">
        <f>VLOOKUP($B2348,期貨大額交易人未沖銷部位!$A$4:$O$499,13,FALSE)</f>
        <v>#N/A</v>
      </c>
      <c r="AB2348" s="40" t="e">
        <f>VLOOKUP($B2348,期貨大額交易人未沖銷部位!$A$4:$O$499,14,FALSE)</f>
        <v>#N/A</v>
      </c>
      <c r="AC2348" s="40" t="e">
        <f>VLOOKUP($B2348,期貨大額交易人未沖銷部位!$A$4:$O$499,15,FALSE)</f>
        <v>#N/A</v>
      </c>
      <c r="AD2348" s="33" t="e">
        <f>VLOOKUP($B2348,三大美股走勢!$A$4:$J$495,4,FALSE)</f>
        <v>#N/A</v>
      </c>
      <c r="AE2348" s="33" t="e">
        <f>VLOOKUP($B2348,三大美股走勢!$A$4:$J$495,7,FALSE)</f>
        <v>#N/A</v>
      </c>
      <c r="AF2348" s="33" t="e">
        <f>VLOOKUP($B2348,三大美股走勢!$A$4:$J$495,10,FALSE)</f>
        <v>#N/A</v>
      </c>
    </row>
    <row r="2349" spans="2:32">
      <c r="B2349" s="32">
        <v>45128</v>
      </c>
      <c r="C2349" s="33" t="e">
        <f>VLOOKUP($B2349,大盤與近月台指!$A$4:$I$499,2,FALSE)</f>
        <v>#N/A</v>
      </c>
      <c r="D2349" s="34" t="e">
        <f>VLOOKUP($B2349,大盤與近月台指!$A$4:$I$499,3,FALSE)</f>
        <v>#N/A</v>
      </c>
      <c r="E2349" s="35" t="e">
        <f>VLOOKUP($B2349,大盤與近月台指!$A$4:$I$499,4,FALSE)</f>
        <v>#N/A</v>
      </c>
      <c r="F2349" s="33" t="e">
        <f>VLOOKUP($B2349,大盤與近月台指!$A$4:$I$499,5,FALSE)</f>
        <v>#N/A</v>
      </c>
      <c r="G2349" s="49" t="e">
        <f>VLOOKUP($B2349,三大法人買賣超!$A$4:$I$500,3,FALSE)</f>
        <v>#N/A</v>
      </c>
      <c r="H2349" s="34" t="e">
        <f>VLOOKUP($B2349,三大法人買賣超!$A$4:$I$500,5,FALSE)</f>
        <v>#N/A</v>
      </c>
      <c r="I2349" s="27" t="e">
        <f>VLOOKUP($B2349,三大法人買賣超!$A$4:$I$500,7,FALSE)</f>
        <v>#N/A</v>
      </c>
      <c r="J2349" s="27" t="e">
        <f>VLOOKUP($B2349,三大法人買賣超!$A$4:$I$500,9,FALSE)</f>
        <v>#N/A</v>
      </c>
      <c r="K2349" s="37">
        <f>新台幣匯率美元指數!B2350</f>
        <v>0</v>
      </c>
      <c r="L2349" s="38">
        <f>新台幣匯率美元指數!C2350</f>
        <v>0</v>
      </c>
      <c r="M2349" s="39">
        <f>新台幣匯率美元指數!D2350</f>
        <v>0</v>
      </c>
      <c r="N2349" s="27" t="e">
        <f>VLOOKUP($B2349,外資期貨未平倉口數!$A$4:$M$499,4,FALSE)</f>
        <v>#N/A</v>
      </c>
      <c r="O2349" s="27" t="e">
        <f>VLOOKUP($B2349,外資期貨未平倉口數!$A$4:$M$499,9,FALSE)</f>
        <v>#N/A</v>
      </c>
      <c r="P2349" s="27" t="e">
        <f>VLOOKUP($B2349,外資期貨未平倉口數!$A$4:$M$499,10,FALSE)</f>
        <v>#N/A</v>
      </c>
      <c r="Q2349" s="27" t="e">
        <f>VLOOKUP($B2349,外資期貨未平倉口數!$A$4:$M$499,11,FALSE)</f>
        <v>#N/A</v>
      </c>
      <c r="R2349" s="64" t="e">
        <f>VLOOKUP($B2349,選擇權未平倉餘額!$A$4:$I$500,6,FALSE)</f>
        <v>#N/A</v>
      </c>
      <c r="S2349" s="64" t="e">
        <f>VLOOKUP($B2349,選擇權未平倉餘額!$A$4:$I$500,7,FALSE)</f>
        <v>#N/A</v>
      </c>
      <c r="T2349" s="64" t="e">
        <f>VLOOKUP($B2349,選擇權未平倉餘額!$A$4:$I$500,8,FALSE)</f>
        <v>#N/A</v>
      </c>
      <c r="U2349" s="64" t="e">
        <f>VLOOKUP($B2349,選擇權未平倉餘額!$A$4:$I$500,9,FALSE)</f>
        <v>#N/A</v>
      </c>
      <c r="V2349" s="39" t="e">
        <f>VLOOKUP($B2349,臺指選擇權P_C_Ratios!$A$4:$C$500,3,FALSE)</f>
        <v>#N/A</v>
      </c>
      <c r="W2349" s="41" t="e">
        <f>VLOOKUP($B2349,散戶多空比!$A$6:$L$500,12,FALSE)</f>
        <v>#N/A</v>
      </c>
      <c r="X2349" s="40" t="e">
        <f>VLOOKUP($B2349,期貨大額交易人未沖銷部位!$A$4:$O$499,4,FALSE)</f>
        <v>#N/A</v>
      </c>
      <c r="Y2349" s="40" t="e">
        <f>VLOOKUP($B2349,期貨大額交易人未沖銷部位!$A$4:$O$499,7,FALSE)</f>
        <v>#N/A</v>
      </c>
      <c r="Z2349" s="40" t="e">
        <f>VLOOKUP($B2349,期貨大額交易人未沖銷部位!$A$4:$O$499,10,FALSE)</f>
        <v>#N/A</v>
      </c>
      <c r="AA2349" s="40" t="e">
        <f>VLOOKUP($B2349,期貨大額交易人未沖銷部位!$A$4:$O$499,13,FALSE)</f>
        <v>#N/A</v>
      </c>
      <c r="AB2349" s="40" t="e">
        <f>VLOOKUP($B2349,期貨大額交易人未沖銷部位!$A$4:$O$499,14,FALSE)</f>
        <v>#N/A</v>
      </c>
      <c r="AC2349" s="40" t="e">
        <f>VLOOKUP($B2349,期貨大額交易人未沖銷部位!$A$4:$O$499,15,FALSE)</f>
        <v>#N/A</v>
      </c>
      <c r="AD2349" s="33" t="e">
        <f>VLOOKUP($B2349,三大美股走勢!$A$4:$J$495,4,FALSE)</f>
        <v>#N/A</v>
      </c>
      <c r="AE2349" s="33" t="e">
        <f>VLOOKUP($B2349,三大美股走勢!$A$4:$J$495,7,FALSE)</f>
        <v>#N/A</v>
      </c>
      <c r="AF2349" s="33" t="e">
        <f>VLOOKUP($B2349,三大美股走勢!$A$4:$J$495,10,FALSE)</f>
        <v>#N/A</v>
      </c>
    </row>
    <row r="2350" spans="2:32">
      <c r="B2350" s="32">
        <v>45129</v>
      </c>
      <c r="C2350" s="33" t="e">
        <f>VLOOKUP($B2350,大盤與近月台指!$A$4:$I$499,2,FALSE)</f>
        <v>#N/A</v>
      </c>
      <c r="D2350" s="34" t="e">
        <f>VLOOKUP($B2350,大盤與近月台指!$A$4:$I$499,3,FALSE)</f>
        <v>#N/A</v>
      </c>
      <c r="E2350" s="35" t="e">
        <f>VLOOKUP($B2350,大盤與近月台指!$A$4:$I$499,4,FALSE)</f>
        <v>#N/A</v>
      </c>
      <c r="F2350" s="33" t="e">
        <f>VLOOKUP($B2350,大盤與近月台指!$A$4:$I$499,5,FALSE)</f>
        <v>#N/A</v>
      </c>
      <c r="G2350" s="49" t="e">
        <f>VLOOKUP($B2350,三大法人買賣超!$A$4:$I$500,3,FALSE)</f>
        <v>#N/A</v>
      </c>
      <c r="H2350" s="34" t="e">
        <f>VLOOKUP($B2350,三大法人買賣超!$A$4:$I$500,5,FALSE)</f>
        <v>#N/A</v>
      </c>
      <c r="I2350" s="27" t="e">
        <f>VLOOKUP($B2350,三大法人買賣超!$A$4:$I$500,7,FALSE)</f>
        <v>#N/A</v>
      </c>
      <c r="J2350" s="27" t="e">
        <f>VLOOKUP($B2350,三大法人買賣超!$A$4:$I$500,9,FALSE)</f>
        <v>#N/A</v>
      </c>
      <c r="K2350" s="37">
        <f>新台幣匯率美元指數!B2351</f>
        <v>0</v>
      </c>
      <c r="L2350" s="38">
        <f>新台幣匯率美元指數!C2351</f>
        <v>0</v>
      </c>
      <c r="M2350" s="39">
        <f>新台幣匯率美元指數!D2351</f>
        <v>0</v>
      </c>
      <c r="N2350" s="27" t="e">
        <f>VLOOKUP($B2350,外資期貨未平倉口數!$A$4:$M$499,4,FALSE)</f>
        <v>#N/A</v>
      </c>
      <c r="O2350" s="27" t="e">
        <f>VLOOKUP($B2350,外資期貨未平倉口數!$A$4:$M$499,9,FALSE)</f>
        <v>#N/A</v>
      </c>
      <c r="P2350" s="27" t="e">
        <f>VLOOKUP($B2350,外資期貨未平倉口數!$A$4:$M$499,10,FALSE)</f>
        <v>#N/A</v>
      </c>
      <c r="Q2350" s="27" t="e">
        <f>VLOOKUP($B2350,外資期貨未平倉口數!$A$4:$M$499,11,FALSE)</f>
        <v>#N/A</v>
      </c>
      <c r="R2350" s="64" t="e">
        <f>VLOOKUP($B2350,選擇權未平倉餘額!$A$4:$I$500,6,FALSE)</f>
        <v>#N/A</v>
      </c>
      <c r="S2350" s="64" t="e">
        <f>VLOOKUP($B2350,選擇權未平倉餘額!$A$4:$I$500,7,FALSE)</f>
        <v>#N/A</v>
      </c>
      <c r="T2350" s="64" t="e">
        <f>VLOOKUP($B2350,選擇權未平倉餘額!$A$4:$I$500,8,FALSE)</f>
        <v>#N/A</v>
      </c>
      <c r="U2350" s="64" t="e">
        <f>VLOOKUP($B2350,選擇權未平倉餘額!$A$4:$I$500,9,FALSE)</f>
        <v>#N/A</v>
      </c>
      <c r="V2350" s="39" t="e">
        <f>VLOOKUP($B2350,臺指選擇權P_C_Ratios!$A$4:$C$500,3,FALSE)</f>
        <v>#N/A</v>
      </c>
      <c r="W2350" s="41" t="e">
        <f>VLOOKUP($B2350,散戶多空比!$A$6:$L$500,12,FALSE)</f>
        <v>#N/A</v>
      </c>
      <c r="X2350" s="40" t="e">
        <f>VLOOKUP($B2350,期貨大額交易人未沖銷部位!$A$4:$O$499,4,FALSE)</f>
        <v>#N/A</v>
      </c>
      <c r="Y2350" s="40" t="e">
        <f>VLOOKUP($B2350,期貨大額交易人未沖銷部位!$A$4:$O$499,7,FALSE)</f>
        <v>#N/A</v>
      </c>
      <c r="Z2350" s="40" t="e">
        <f>VLOOKUP($B2350,期貨大額交易人未沖銷部位!$A$4:$O$499,10,FALSE)</f>
        <v>#N/A</v>
      </c>
      <c r="AA2350" s="40" t="e">
        <f>VLOOKUP($B2350,期貨大額交易人未沖銷部位!$A$4:$O$499,13,FALSE)</f>
        <v>#N/A</v>
      </c>
      <c r="AB2350" s="40" t="e">
        <f>VLOOKUP($B2350,期貨大額交易人未沖銷部位!$A$4:$O$499,14,FALSE)</f>
        <v>#N/A</v>
      </c>
      <c r="AC2350" s="40" t="e">
        <f>VLOOKUP($B2350,期貨大額交易人未沖銷部位!$A$4:$O$499,15,FALSE)</f>
        <v>#N/A</v>
      </c>
      <c r="AD2350" s="33" t="e">
        <f>VLOOKUP($B2350,三大美股走勢!$A$4:$J$495,4,FALSE)</f>
        <v>#N/A</v>
      </c>
      <c r="AE2350" s="33" t="e">
        <f>VLOOKUP($B2350,三大美股走勢!$A$4:$J$495,7,FALSE)</f>
        <v>#N/A</v>
      </c>
      <c r="AF2350" s="33" t="e">
        <f>VLOOKUP($B2350,三大美股走勢!$A$4:$J$495,10,FALSE)</f>
        <v>#N/A</v>
      </c>
    </row>
    <row r="2351" spans="2:32">
      <c r="B2351" s="32">
        <v>45130</v>
      </c>
      <c r="C2351" s="33" t="e">
        <f>VLOOKUP($B2351,大盤與近月台指!$A$4:$I$499,2,FALSE)</f>
        <v>#N/A</v>
      </c>
      <c r="D2351" s="34" t="e">
        <f>VLOOKUP($B2351,大盤與近月台指!$A$4:$I$499,3,FALSE)</f>
        <v>#N/A</v>
      </c>
      <c r="E2351" s="35" t="e">
        <f>VLOOKUP($B2351,大盤與近月台指!$A$4:$I$499,4,FALSE)</f>
        <v>#N/A</v>
      </c>
      <c r="F2351" s="33" t="e">
        <f>VLOOKUP($B2351,大盤與近月台指!$A$4:$I$499,5,FALSE)</f>
        <v>#N/A</v>
      </c>
      <c r="G2351" s="49" t="e">
        <f>VLOOKUP($B2351,三大法人買賣超!$A$4:$I$500,3,FALSE)</f>
        <v>#N/A</v>
      </c>
      <c r="H2351" s="34" t="e">
        <f>VLOOKUP($B2351,三大法人買賣超!$A$4:$I$500,5,FALSE)</f>
        <v>#N/A</v>
      </c>
      <c r="I2351" s="27" t="e">
        <f>VLOOKUP($B2351,三大法人買賣超!$A$4:$I$500,7,FALSE)</f>
        <v>#N/A</v>
      </c>
      <c r="J2351" s="27" t="e">
        <f>VLOOKUP($B2351,三大法人買賣超!$A$4:$I$500,9,FALSE)</f>
        <v>#N/A</v>
      </c>
      <c r="K2351" s="37">
        <f>新台幣匯率美元指數!B2352</f>
        <v>0</v>
      </c>
      <c r="L2351" s="38">
        <f>新台幣匯率美元指數!C2352</f>
        <v>0</v>
      </c>
      <c r="M2351" s="39">
        <f>新台幣匯率美元指數!D2352</f>
        <v>0</v>
      </c>
      <c r="N2351" s="27" t="e">
        <f>VLOOKUP($B2351,外資期貨未平倉口數!$A$4:$M$499,4,FALSE)</f>
        <v>#N/A</v>
      </c>
      <c r="O2351" s="27" t="e">
        <f>VLOOKUP($B2351,外資期貨未平倉口數!$A$4:$M$499,9,FALSE)</f>
        <v>#N/A</v>
      </c>
      <c r="P2351" s="27" t="e">
        <f>VLOOKUP($B2351,外資期貨未平倉口數!$A$4:$M$499,10,FALSE)</f>
        <v>#N/A</v>
      </c>
      <c r="Q2351" s="27" t="e">
        <f>VLOOKUP($B2351,外資期貨未平倉口數!$A$4:$M$499,11,FALSE)</f>
        <v>#N/A</v>
      </c>
      <c r="R2351" s="64" t="e">
        <f>VLOOKUP($B2351,選擇權未平倉餘額!$A$4:$I$500,6,FALSE)</f>
        <v>#N/A</v>
      </c>
      <c r="S2351" s="64" t="e">
        <f>VLOOKUP($B2351,選擇權未平倉餘額!$A$4:$I$500,7,FALSE)</f>
        <v>#N/A</v>
      </c>
      <c r="T2351" s="64" t="e">
        <f>VLOOKUP($B2351,選擇權未平倉餘額!$A$4:$I$500,8,FALSE)</f>
        <v>#N/A</v>
      </c>
      <c r="U2351" s="64" t="e">
        <f>VLOOKUP($B2351,選擇權未平倉餘額!$A$4:$I$500,9,FALSE)</f>
        <v>#N/A</v>
      </c>
      <c r="V2351" s="39" t="e">
        <f>VLOOKUP($B2351,臺指選擇權P_C_Ratios!$A$4:$C$500,3,FALSE)</f>
        <v>#N/A</v>
      </c>
      <c r="W2351" s="41" t="e">
        <f>VLOOKUP($B2351,散戶多空比!$A$6:$L$500,12,FALSE)</f>
        <v>#N/A</v>
      </c>
      <c r="X2351" s="40" t="e">
        <f>VLOOKUP($B2351,期貨大額交易人未沖銷部位!$A$4:$O$499,4,FALSE)</f>
        <v>#N/A</v>
      </c>
      <c r="Y2351" s="40" t="e">
        <f>VLOOKUP($B2351,期貨大額交易人未沖銷部位!$A$4:$O$499,7,FALSE)</f>
        <v>#N/A</v>
      </c>
      <c r="Z2351" s="40" t="e">
        <f>VLOOKUP($B2351,期貨大額交易人未沖銷部位!$A$4:$O$499,10,FALSE)</f>
        <v>#N/A</v>
      </c>
      <c r="AA2351" s="40" t="e">
        <f>VLOOKUP($B2351,期貨大額交易人未沖銷部位!$A$4:$O$499,13,FALSE)</f>
        <v>#N/A</v>
      </c>
      <c r="AB2351" s="40" t="e">
        <f>VLOOKUP($B2351,期貨大額交易人未沖銷部位!$A$4:$O$499,14,FALSE)</f>
        <v>#N/A</v>
      </c>
      <c r="AC2351" s="40" t="e">
        <f>VLOOKUP($B2351,期貨大額交易人未沖銷部位!$A$4:$O$499,15,FALSE)</f>
        <v>#N/A</v>
      </c>
      <c r="AD2351" s="33" t="e">
        <f>VLOOKUP($B2351,三大美股走勢!$A$4:$J$495,4,FALSE)</f>
        <v>#N/A</v>
      </c>
      <c r="AE2351" s="33" t="e">
        <f>VLOOKUP($B2351,三大美股走勢!$A$4:$J$495,7,FALSE)</f>
        <v>#N/A</v>
      </c>
      <c r="AF2351" s="33" t="e">
        <f>VLOOKUP($B2351,三大美股走勢!$A$4:$J$495,10,FALSE)</f>
        <v>#N/A</v>
      </c>
    </row>
    <row r="2352" spans="2:32">
      <c r="B2352" s="32">
        <v>45131</v>
      </c>
      <c r="C2352" s="33" t="e">
        <f>VLOOKUP($B2352,大盤與近月台指!$A$4:$I$499,2,FALSE)</f>
        <v>#N/A</v>
      </c>
      <c r="D2352" s="34" t="e">
        <f>VLOOKUP($B2352,大盤與近月台指!$A$4:$I$499,3,FALSE)</f>
        <v>#N/A</v>
      </c>
      <c r="E2352" s="35" t="e">
        <f>VLOOKUP($B2352,大盤與近月台指!$A$4:$I$499,4,FALSE)</f>
        <v>#N/A</v>
      </c>
      <c r="F2352" s="33" t="e">
        <f>VLOOKUP($B2352,大盤與近月台指!$A$4:$I$499,5,FALSE)</f>
        <v>#N/A</v>
      </c>
      <c r="G2352" s="49" t="e">
        <f>VLOOKUP($B2352,三大法人買賣超!$A$4:$I$500,3,FALSE)</f>
        <v>#N/A</v>
      </c>
      <c r="H2352" s="34" t="e">
        <f>VLOOKUP($B2352,三大法人買賣超!$A$4:$I$500,5,FALSE)</f>
        <v>#N/A</v>
      </c>
      <c r="I2352" s="27" t="e">
        <f>VLOOKUP($B2352,三大法人買賣超!$A$4:$I$500,7,FALSE)</f>
        <v>#N/A</v>
      </c>
      <c r="J2352" s="27" t="e">
        <f>VLOOKUP($B2352,三大法人買賣超!$A$4:$I$500,9,FALSE)</f>
        <v>#N/A</v>
      </c>
      <c r="K2352" s="37">
        <f>新台幣匯率美元指數!B2353</f>
        <v>0</v>
      </c>
      <c r="L2352" s="38">
        <f>新台幣匯率美元指數!C2353</f>
        <v>0</v>
      </c>
      <c r="M2352" s="39">
        <f>新台幣匯率美元指數!D2353</f>
        <v>0</v>
      </c>
      <c r="N2352" s="27" t="e">
        <f>VLOOKUP($B2352,外資期貨未平倉口數!$A$4:$M$499,4,FALSE)</f>
        <v>#N/A</v>
      </c>
      <c r="O2352" s="27" t="e">
        <f>VLOOKUP($B2352,外資期貨未平倉口數!$A$4:$M$499,9,FALSE)</f>
        <v>#N/A</v>
      </c>
      <c r="P2352" s="27" t="e">
        <f>VLOOKUP($B2352,外資期貨未平倉口數!$A$4:$M$499,10,FALSE)</f>
        <v>#N/A</v>
      </c>
      <c r="Q2352" s="27" t="e">
        <f>VLOOKUP($B2352,外資期貨未平倉口數!$A$4:$M$499,11,FALSE)</f>
        <v>#N/A</v>
      </c>
      <c r="R2352" s="64" t="e">
        <f>VLOOKUP($B2352,選擇權未平倉餘額!$A$4:$I$500,6,FALSE)</f>
        <v>#N/A</v>
      </c>
      <c r="S2352" s="64" t="e">
        <f>VLOOKUP($B2352,選擇權未平倉餘額!$A$4:$I$500,7,FALSE)</f>
        <v>#N/A</v>
      </c>
      <c r="T2352" s="64" t="e">
        <f>VLOOKUP($B2352,選擇權未平倉餘額!$A$4:$I$500,8,FALSE)</f>
        <v>#N/A</v>
      </c>
      <c r="U2352" s="64" t="e">
        <f>VLOOKUP($B2352,選擇權未平倉餘額!$A$4:$I$500,9,FALSE)</f>
        <v>#N/A</v>
      </c>
      <c r="V2352" s="39" t="e">
        <f>VLOOKUP($B2352,臺指選擇權P_C_Ratios!$A$4:$C$500,3,FALSE)</f>
        <v>#N/A</v>
      </c>
      <c r="W2352" s="41" t="e">
        <f>VLOOKUP($B2352,散戶多空比!$A$6:$L$500,12,FALSE)</f>
        <v>#N/A</v>
      </c>
      <c r="X2352" s="40" t="e">
        <f>VLOOKUP($B2352,期貨大額交易人未沖銷部位!$A$4:$O$499,4,FALSE)</f>
        <v>#N/A</v>
      </c>
      <c r="Y2352" s="40" t="e">
        <f>VLOOKUP($B2352,期貨大額交易人未沖銷部位!$A$4:$O$499,7,FALSE)</f>
        <v>#N/A</v>
      </c>
      <c r="Z2352" s="40" t="e">
        <f>VLOOKUP($B2352,期貨大額交易人未沖銷部位!$A$4:$O$499,10,FALSE)</f>
        <v>#N/A</v>
      </c>
      <c r="AA2352" s="40" t="e">
        <f>VLOOKUP($B2352,期貨大額交易人未沖銷部位!$A$4:$O$499,13,FALSE)</f>
        <v>#N/A</v>
      </c>
      <c r="AB2352" s="40" t="e">
        <f>VLOOKUP($B2352,期貨大額交易人未沖銷部位!$A$4:$O$499,14,FALSE)</f>
        <v>#N/A</v>
      </c>
      <c r="AC2352" s="40" t="e">
        <f>VLOOKUP($B2352,期貨大額交易人未沖銷部位!$A$4:$O$499,15,FALSE)</f>
        <v>#N/A</v>
      </c>
      <c r="AD2352" s="33" t="e">
        <f>VLOOKUP($B2352,三大美股走勢!$A$4:$J$495,4,FALSE)</f>
        <v>#N/A</v>
      </c>
      <c r="AE2352" s="33" t="e">
        <f>VLOOKUP($B2352,三大美股走勢!$A$4:$J$495,7,FALSE)</f>
        <v>#N/A</v>
      </c>
      <c r="AF2352" s="33" t="e">
        <f>VLOOKUP($B2352,三大美股走勢!$A$4:$J$495,10,FALSE)</f>
        <v>#N/A</v>
      </c>
    </row>
    <row r="2353" spans="2:32">
      <c r="B2353" s="32">
        <v>45132</v>
      </c>
      <c r="C2353" s="33" t="e">
        <f>VLOOKUP($B2353,大盤與近月台指!$A$4:$I$499,2,FALSE)</f>
        <v>#N/A</v>
      </c>
      <c r="D2353" s="34" t="e">
        <f>VLOOKUP($B2353,大盤與近月台指!$A$4:$I$499,3,FALSE)</f>
        <v>#N/A</v>
      </c>
      <c r="E2353" s="35" t="e">
        <f>VLOOKUP($B2353,大盤與近月台指!$A$4:$I$499,4,FALSE)</f>
        <v>#N/A</v>
      </c>
      <c r="F2353" s="33" t="e">
        <f>VLOOKUP($B2353,大盤與近月台指!$A$4:$I$499,5,FALSE)</f>
        <v>#N/A</v>
      </c>
      <c r="G2353" s="49" t="e">
        <f>VLOOKUP($B2353,三大法人買賣超!$A$4:$I$500,3,FALSE)</f>
        <v>#N/A</v>
      </c>
      <c r="H2353" s="34" t="e">
        <f>VLOOKUP($B2353,三大法人買賣超!$A$4:$I$500,5,FALSE)</f>
        <v>#N/A</v>
      </c>
      <c r="I2353" s="27" t="e">
        <f>VLOOKUP($B2353,三大法人買賣超!$A$4:$I$500,7,FALSE)</f>
        <v>#N/A</v>
      </c>
      <c r="J2353" s="27" t="e">
        <f>VLOOKUP($B2353,三大法人買賣超!$A$4:$I$500,9,FALSE)</f>
        <v>#N/A</v>
      </c>
      <c r="K2353" s="37">
        <f>新台幣匯率美元指數!B2354</f>
        <v>0</v>
      </c>
      <c r="L2353" s="38">
        <f>新台幣匯率美元指數!C2354</f>
        <v>0</v>
      </c>
      <c r="M2353" s="39">
        <f>新台幣匯率美元指數!D2354</f>
        <v>0</v>
      </c>
      <c r="N2353" s="27" t="e">
        <f>VLOOKUP($B2353,外資期貨未平倉口數!$A$4:$M$499,4,FALSE)</f>
        <v>#N/A</v>
      </c>
      <c r="O2353" s="27" t="e">
        <f>VLOOKUP($B2353,外資期貨未平倉口數!$A$4:$M$499,9,FALSE)</f>
        <v>#N/A</v>
      </c>
      <c r="P2353" s="27" t="e">
        <f>VLOOKUP($B2353,外資期貨未平倉口數!$A$4:$M$499,10,FALSE)</f>
        <v>#N/A</v>
      </c>
      <c r="Q2353" s="27" t="e">
        <f>VLOOKUP($B2353,外資期貨未平倉口數!$A$4:$M$499,11,FALSE)</f>
        <v>#N/A</v>
      </c>
      <c r="R2353" s="64" t="e">
        <f>VLOOKUP($B2353,選擇權未平倉餘額!$A$4:$I$500,6,FALSE)</f>
        <v>#N/A</v>
      </c>
      <c r="S2353" s="64" t="e">
        <f>VLOOKUP($B2353,選擇權未平倉餘額!$A$4:$I$500,7,FALSE)</f>
        <v>#N/A</v>
      </c>
      <c r="T2353" s="64" t="e">
        <f>VLOOKUP($B2353,選擇權未平倉餘額!$A$4:$I$500,8,FALSE)</f>
        <v>#N/A</v>
      </c>
      <c r="U2353" s="64" t="e">
        <f>VLOOKUP($B2353,選擇權未平倉餘額!$A$4:$I$500,9,FALSE)</f>
        <v>#N/A</v>
      </c>
      <c r="V2353" s="39" t="e">
        <f>VLOOKUP($B2353,臺指選擇權P_C_Ratios!$A$4:$C$500,3,FALSE)</f>
        <v>#N/A</v>
      </c>
      <c r="W2353" s="41" t="e">
        <f>VLOOKUP($B2353,散戶多空比!$A$6:$L$500,12,FALSE)</f>
        <v>#N/A</v>
      </c>
      <c r="X2353" s="40" t="e">
        <f>VLOOKUP($B2353,期貨大額交易人未沖銷部位!$A$4:$O$499,4,FALSE)</f>
        <v>#N/A</v>
      </c>
      <c r="Y2353" s="40" t="e">
        <f>VLOOKUP($B2353,期貨大額交易人未沖銷部位!$A$4:$O$499,7,FALSE)</f>
        <v>#N/A</v>
      </c>
      <c r="Z2353" s="40" t="e">
        <f>VLOOKUP($B2353,期貨大額交易人未沖銷部位!$A$4:$O$499,10,FALSE)</f>
        <v>#N/A</v>
      </c>
      <c r="AA2353" s="40" t="e">
        <f>VLOOKUP($B2353,期貨大額交易人未沖銷部位!$A$4:$O$499,13,FALSE)</f>
        <v>#N/A</v>
      </c>
      <c r="AB2353" s="40" t="e">
        <f>VLOOKUP($B2353,期貨大額交易人未沖銷部位!$A$4:$O$499,14,FALSE)</f>
        <v>#N/A</v>
      </c>
      <c r="AC2353" s="40" t="e">
        <f>VLOOKUP($B2353,期貨大額交易人未沖銷部位!$A$4:$O$499,15,FALSE)</f>
        <v>#N/A</v>
      </c>
      <c r="AD2353" s="33" t="e">
        <f>VLOOKUP($B2353,三大美股走勢!$A$4:$J$495,4,FALSE)</f>
        <v>#N/A</v>
      </c>
      <c r="AE2353" s="33" t="e">
        <f>VLOOKUP($B2353,三大美股走勢!$A$4:$J$495,7,FALSE)</f>
        <v>#N/A</v>
      </c>
      <c r="AF2353" s="33" t="e">
        <f>VLOOKUP($B2353,三大美股走勢!$A$4:$J$495,10,FALSE)</f>
        <v>#N/A</v>
      </c>
    </row>
    <row r="2354" spans="2:32">
      <c r="B2354" s="32">
        <v>45133</v>
      </c>
      <c r="C2354" s="33" t="e">
        <f>VLOOKUP($B2354,大盤與近月台指!$A$4:$I$499,2,FALSE)</f>
        <v>#N/A</v>
      </c>
      <c r="D2354" s="34" t="e">
        <f>VLOOKUP($B2354,大盤與近月台指!$A$4:$I$499,3,FALSE)</f>
        <v>#N/A</v>
      </c>
      <c r="E2354" s="35" t="e">
        <f>VLOOKUP($B2354,大盤與近月台指!$A$4:$I$499,4,FALSE)</f>
        <v>#N/A</v>
      </c>
      <c r="F2354" s="33" t="e">
        <f>VLOOKUP($B2354,大盤與近月台指!$A$4:$I$499,5,FALSE)</f>
        <v>#N/A</v>
      </c>
      <c r="G2354" s="49" t="e">
        <f>VLOOKUP($B2354,三大法人買賣超!$A$4:$I$500,3,FALSE)</f>
        <v>#N/A</v>
      </c>
      <c r="H2354" s="34" t="e">
        <f>VLOOKUP($B2354,三大法人買賣超!$A$4:$I$500,5,FALSE)</f>
        <v>#N/A</v>
      </c>
      <c r="I2354" s="27" t="e">
        <f>VLOOKUP($B2354,三大法人買賣超!$A$4:$I$500,7,FALSE)</f>
        <v>#N/A</v>
      </c>
      <c r="J2354" s="27" t="e">
        <f>VLOOKUP($B2354,三大法人買賣超!$A$4:$I$500,9,FALSE)</f>
        <v>#N/A</v>
      </c>
      <c r="K2354" s="37">
        <f>新台幣匯率美元指數!B2355</f>
        <v>0</v>
      </c>
      <c r="L2354" s="38">
        <f>新台幣匯率美元指數!C2355</f>
        <v>0</v>
      </c>
      <c r="M2354" s="39">
        <f>新台幣匯率美元指數!D2355</f>
        <v>0</v>
      </c>
      <c r="N2354" s="27" t="e">
        <f>VLOOKUP($B2354,外資期貨未平倉口數!$A$4:$M$499,4,FALSE)</f>
        <v>#N/A</v>
      </c>
      <c r="O2354" s="27" t="e">
        <f>VLOOKUP($B2354,外資期貨未平倉口數!$A$4:$M$499,9,FALSE)</f>
        <v>#N/A</v>
      </c>
      <c r="P2354" s="27" t="e">
        <f>VLOOKUP($B2354,外資期貨未平倉口數!$A$4:$M$499,10,FALSE)</f>
        <v>#N/A</v>
      </c>
      <c r="Q2354" s="27" t="e">
        <f>VLOOKUP($B2354,外資期貨未平倉口數!$A$4:$M$499,11,FALSE)</f>
        <v>#N/A</v>
      </c>
      <c r="R2354" s="64" t="e">
        <f>VLOOKUP($B2354,選擇權未平倉餘額!$A$4:$I$500,6,FALSE)</f>
        <v>#N/A</v>
      </c>
      <c r="S2354" s="64" t="e">
        <f>VLOOKUP($B2354,選擇權未平倉餘額!$A$4:$I$500,7,FALSE)</f>
        <v>#N/A</v>
      </c>
      <c r="T2354" s="64" t="e">
        <f>VLOOKUP($B2354,選擇權未平倉餘額!$A$4:$I$500,8,FALSE)</f>
        <v>#N/A</v>
      </c>
      <c r="U2354" s="64" t="e">
        <f>VLOOKUP($B2354,選擇權未平倉餘額!$A$4:$I$500,9,FALSE)</f>
        <v>#N/A</v>
      </c>
      <c r="V2354" s="39" t="e">
        <f>VLOOKUP($B2354,臺指選擇權P_C_Ratios!$A$4:$C$500,3,FALSE)</f>
        <v>#N/A</v>
      </c>
      <c r="W2354" s="41" t="e">
        <f>VLOOKUP($B2354,散戶多空比!$A$6:$L$500,12,FALSE)</f>
        <v>#N/A</v>
      </c>
      <c r="X2354" s="40" t="e">
        <f>VLOOKUP($B2354,期貨大額交易人未沖銷部位!$A$4:$O$499,4,FALSE)</f>
        <v>#N/A</v>
      </c>
      <c r="Y2354" s="40" t="e">
        <f>VLOOKUP($B2354,期貨大額交易人未沖銷部位!$A$4:$O$499,7,FALSE)</f>
        <v>#N/A</v>
      </c>
      <c r="Z2354" s="40" t="e">
        <f>VLOOKUP($B2354,期貨大額交易人未沖銷部位!$A$4:$O$499,10,FALSE)</f>
        <v>#N/A</v>
      </c>
      <c r="AA2354" s="40" t="e">
        <f>VLOOKUP($B2354,期貨大額交易人未沖銷部位!$A$4:$O$499,13,FALSE)</f>
        <v>#N/A</v>
      </c>
      <c r="AB2354" s="40" t="e">
        <f>VLOOKUP($B2354,期貨大額交易人未沖銷部位!$A$4:$O$499,14,FALSE)</f>
        <v>#N/A</v>
      </c>
      <c r="AC2354" s="40" t="e">
        <f>VLOOKUP($B2354,期貨大額交易人未沖銷部位!$A$4:$O$499,15,FALSE)</f>
        <v>#N/A</v>
      </c>
      <c r="AD2354" s="33" t="e">
        <f>VLOOKUP($B2354,三大美股走勢!$A$4:$J$495,4,FALSE)</f>
        <v>#N/A</v>
      </c>
      <c r="AE2354" s="33" t="e">
        <f>VLOOKUP($B2354,三大美股走勢!$A$4:$J$495,7,FALSE)</f>
        <v>#N/A</v>
      </c>
      <c r="AF2354" s="33" t="e">
        <f>VLOOKUP($B2354,三大美股走勢!$A$4:$J$495,10,FALSE)</f>
        <v>#N/A</v>
      </c>
    </row>
    <row r="2355" spans="2:32">
      <c r="B2355" s="32">
        <v>45134</v>
      </c>
      <c r="C2355" s="33" t="e">
        <f>VLOOKUP($B2355,大盤與近月台指!$A$4:$I$499,2,FALSE)</f>
        <v>#N/A</v>
      </c>
      <c r="D2355" s="34" t="e">
        <f>VLOOKUP($B2355,大盤與近月台指!$A$4:$I$499,3,FALSE)</f>
        <v>#N/A</v>
      </c>
      <c r="E2355" s="35" t="e">
        <f>VLOOKUP($B2355,大盤與近月台指!$A$4:$I$499,4,FALSE)</f>
        <v>#N/A</v>
      </c>
      <c r="F2355" s="33" t="e">
        <f>VLOOKUP($B2355,大盤與近月台指!$A$4:$I$499,5,FALSE)</f>
        <v>#N/A</v>
      </c>
      <c r="G2355" s="49" t="e">
        <f>VLOOKUP($B2355,三大法人買賣超!$A$4:$I$500,3,FALSE)</f>
        <v>#N/A</v>
      </c>
      <c r="H2355" s="34" t="e">
        <f>VLOOKUP($B2355,三大法人買賣超!$A$4:$I$500,5,FALSE)</f>
        <v>#N/A</v>
      </c>
      <c r="I2355" s="27" t="e">
        <f>VLOOKUP($B2355,三大法人買賣超!$A$4:$I$500,7,FALSE)</f>
        <v>#N/A</v>
      </c>
      <c r="J2355" s="27" t="e">
        <f>VLOOKUP($B2355,三大法人買賣超!$A$4:$I$500,9,FALSE)</f>
        <v>#N/A</v>
      </c>
      <c r="K2355" s="37">
        <f>新台幣匯率美元指數!B2356</f>
        <v>0</v>
      </c>
      <c r="L2355" s="38">
        <f>新台幣匯率美元指數!C2356</f>
        <v>0</v>
      </c>
      <c r="M2355" s="39">
        <f>新台幣匯率美元指數!D2356</f>
        <v>0</v>
      </c>
      <c r="N2355" s="27" t="e">
        <f>VLOOKUP($B2355,外資期貨未平倉口數!$A$4:$M$499,4,FALSE)</f>
        <v>#N/A</v>
      </c>
      <c r="O2355" s="27" t="e">
        <f>VLOOKUP($B2355,外資期貨未平倉口數!$A$4:$M$499,9,FALSE)</f>
        <v>#N/A</v>
      </c>
      <c r="P2355" s="27" t="e">
        <f>VLOOKUP($B2355,外資期貨未平倉口數!$A$4:$M$499,10,FALSE)</f>
        <v>#N/A</v>
      </c>
      <c r="Q2355" s="27" t="e">
        <f>VLOOKUP($B2355,外資期貨未平倉口數!$A$4:$M$499,11,FALSE)</f>
        <v>#N/A</v>
      </c>
      <c r="R2355" s="64" t="e">
        <f>VLOOKUP($B2355,選擇權未平倉餘額!$A$4:$I$500,6,FALSE)</f>
        <v>#N/A</v>
      </c>
      <c r="S2355" s="64" t="e">
        <f>VLOOKUP($B2355,選擇權未平倉餘額!$A$4:$I$500,7,FALSE)</f>
        <v>#N/A</v>
      </c>
      <c r="T2355" s="64" t="e">
        <f>VLOOKUP($B2355,選擇權未平倉餘額!$A$4:$I$500,8,FALSE)</f>
        <v>#N/A</v>
      </c>
      <c r="U2355" s="64" t="e">
        <f>VLOOKUP($B2355,選擇權未平倉餘額!$A$4:$I$500,9,FALSE)</f>
        <v>#N/A</v>
      </c>
      <c r="V2355" s="39" t="e">
        <f>VLOOKUP($B2355,臺指選擇權P_C_Ratios!$A$4:$C$500,3,FALSE)</f>
        <v>#N/A</v>
      </c>
      <c r="W2355" s="41" t="e">
        <f>VLOOKUP($B2355,散戶多空比!$A$6:$L$500,12,FALSE)</f>
        <v>#N/A</v>
      </c>
      <c r="X2355" s="40" t="e">
        <f>VLOOKUP($B2355,期貨大額交易人未沖銷部位!$A$4:$O$499,4,FALSE)</f>
        <v>#N/A</v>
      </c>
      <c r="Y2355" s="40" t="e">
        <f>VLOOKUP($B2355,期貨大額交易人未沖銷部位!$A$4:$O$499,7,FALSE)</f>
        <v>#N/A</v>
      </c>
      <c r="Z2355" s="40" t="e">
        <f>VLOOKUP($B2355,期貨大額交易人未沖銷部位!$A$4:$O$499,10,FALSE)</f>
        <v>#N/A</v>
      </c>
      <c r="AA2355" s="40" t="e">
        <f>VLOOKUP($B2355,期貨大額交易人未沖銷部位!$A$4:$O$499,13,FALSE)</f>
        <v>#N/A</v>
      </c>
      <c r="AB2355" s="40" t="e">
        <f>VLOOKUP($B2355,期貨大額交易人未沖銷部位!$A$4:$O$499,14,FALSE)</f>
        <v>#N/A</v>
      </c>
      <c r="AC2355" s="40" t="e">
        <f>VLOOKUP($B2355,期貨大額交易人未沖銷部位!$A$4:$O$499,15,FALSE)</f>
        <v>#N/A</v>
      </c>
      <c r="AD2355" s="33" t="e">
        <f>VLOOKUP($B2355,三大美股走勢!$A$4:$J$495,4,FALSE)</f>
        <v>#N/A</v>
      </c>
      <c r="AE2355" s="33" t="e">
        <f>VLOOKUP($B2355,三大美股走勢!$A$4:$J$495,7,FALSE)</f>
        <v>#N/A</v>
      </c>
      <c r="AF2355" s="33" t="e">
        <f>VLOOKUP($B2355,三大美股走勢!$A$4:$J$495,10,FALSE)</f>
        <v>#N/A</v>
      </c>
    </row>
    <row r="2356" spans="2:32">
      <c r="B2356" s="32">
        <v>45135</v>
      </c>
      <c r="C2356" s="33" t="e">
        <f>VLOOKUP($B2356,大盤與近月台指!$A$4:$I$499,2,FALSE)</f>
        <v>#N/A</v>
      </c>
      <c r="D2356" s="34" t="e">
        <f>VLOOKUP($B2356,大盤與近月台指!$A$4:$I$499,3,FALSE)</f>
        <v>#N/A</v>
      </c>
      <c r="E2356" s="35" t="e">
        <f>VLOOKUP($B2356,大盤與近月台指!$A$4:$I$499,4,FALSE)</f>
        <v>#N/A</v>
      </c>
      <c r="F2356" s="33" t="e">
        <f>VLOOKUP($B2356,大盤與近月台指!$A$4:$I$499,5,FALSE)</f>
        <v>#N/A</v>
      </c>
      <c r="G2356" s="49" t="e">
        <f>VLOOKUP($B2356,三大法人買賣超!$A$4:$I$500,3,FALSE)</f>
        <v>#N/A</v>
      </c>
      <c r="H2356" s="34" t="e">
        <f>VLOOKUP($B2356,三大法人買賣超!$A$4:$I$500,5,FALSE)</f>
        <v>#N/A</v>
      </c>
      <c r="I2356" s="27" t="e">
        <f>VLOOKUP($B2356,三大法人買賣超!$A$4:$I$500,7,FALSE)</f>
        <v>#N/A</v>
      </c>
      <c r="J2356" s="27" t="e">
        <f>VLOOKUP($B2356,三大法人買賣超!$A$4:$I$500,9,FALSE)</f>
        <v>#N/A</v>
      </c>
      <c r="K2356" s="37">
        <f>新台幣匯率美元指數!B2357</f>
        <v>0</v>
      </c>
      <c r="L2356" s="38">
        <f>新台幣匯率美元指數!C2357</f>
        <v>0</v>
      </c>
      <c r="M2356" s="39">
        <f>新台幣匯率美元指數!D2357</f>
        <v>0</v>
      </c>
      <c r="N2356" s="27" t="e">
        <f>VLOOKUP($B2356,外資期貨未平倉口數!$A$4:$M$499,4,FALSE)</f>
        <v>#N/A</v>
      </c>
      <c r="O2356" s="27" t="e">
        <f>VLOOKUP($B2356,外資期貨未平倉口數!$A$4:$M$499,9,FALSE)</f>
        <v>#N/A</v>
      </c>
      <c r="P2356" s="27" t="e">
        <f>VLOOKUP($B2356,外資期貨未平倉口數!$A$4:$M$499,10,FALSE)</f>
        <v>#N/A</v>
      </c>
      <c r="Q2356" s="27" t="e">
        <f>VLOOKUP($B2356,外資期貨未平倉口數!$A$4:$M$499,11,FALSE)</f>
        <v>#N/A</v>
      </c>
      <c r="R2356" s="64" t="e">
        <f>VLOOKUP($B2356,選擇權未平倉餘額!$A$4:$I$500,6,FALSE)</f>
        <v>#N/A</v>
      </c>
      <c r="S2356" s="64" t="e">
        <f>VLOOKUP($B2356,選擇權未平倉餘額!$A$4:$I$500,7,FALSE)</f>
        <v>#N/A</v>
      </c>
      <c r="T2356" s="64" t="e">
        <f>VLOOKUP($B2356,選擇權未平倉餘額!$A$4:$I$500,8,FALSE)</f>
        <v>#N/A</v>
      </c>
      <c r="U2356" s="64" t="e">
        <f>VLOOKUP($B2356,選擇權未平倉餘額!$A$4:$I$500,9,FALSE)</f>
        <v>#N/A</v>
      </c>
      <c r="V2356" s="39" t="e">
        <f>VLOOKUP($B2356,臺指選擇權P_C_Ratios!$A$4:$C$500,3,FALSE)</f>
        <v>#N/A</v>
      </c>
      <c r="W2356" s="41" t="e">
        <f>VLOOKUP($B2356,散戶多空比!$A$6:$L$500,12,FALSE)</f>
        <v>#N/A</v>
      </c>
      <c r="X2356" s="40" t="e">
        <f>VLOOKUP($B2356,期貨大額交易人未沖銷部位!$A$4:$O$499,4,FALSE)</f>
        <v>#N/A</v>
      </c>
      <c r="Y2356" s="40" t="e">
        <f>VLOOKUP($B2356,期貨大額交易人未沖銷部位!$A$4:$O$499,7,FALSE)</f>
        <v>#N/A</v>
      </c>
      <c r="Z2356" s="40" t="e">
        <f>VLOOKUP($B2356,期貨大額交易人未沖銷部位!$A$4:$O$499,10,FALSE)</f>
        <v>#N/A</v>
      </c>
      <c r="AA2356" s="40" t="e">
        <f>VLOOKUP($B2356,期貨大額交易人未沖銷部位!$A$4:$O$499,13,FALSE)</f>
        <v>#N/A</v>
      </c>
      <c r="AB2356" s="40" t="e">
        <f>VLOOKUP($B2356,期貨大額交易人未沖銷部位!$A$4:$O$499,14,FALSE)</f>
        <v>#N/A</v>
      </c>
      <c r="AC2356" s="40" t="e">
        <f>VLOOKUP($B2356,期貨大額交易人未沖銷部位!$A$4:$O$499,15,FALSE)</f>
        <v>#N/A</v>
      </c>
      <c r="AD2356" s="33" t="e">
        <f>VLOOKUP($B2356,三大美股走勢!$A$4:$J$495,4,FALSE)</f>
        <v>#N/A</v>
      </c>
      <c r="AE2356" s="33" t="e">
        <f>VLOOKUP($B2356,三大美股走勢!$A$4:$J$495,7,FALSE)</f>
        <v>#N/A</v>
      </c>
      <c r="AF2356" s="33" t="e">
        <f>VLOOKUP($B2356,三大美股走勢!$A$4:$J$495,10,FALSE)</f>
        <v>#N/A</v>
      </c>
    </row>
    <row r="2357" spans="2:32">
      <c r="B2357" s="32">
        <v>45136</v>
      </c>
      <c r="C2357" s="33" t="e">
        <f>VLOOKUP($B2357,大盤與近月台指!$A$4:$I$499,2,FALSE)</f>
        <v>#N/A</v>
      </c>
      <c r="D2357" s="34" t="e">
        <f>VLOOKUP($B2357,大盤與近月台指!$A$4:$I$499,3,FALSE)</f>
        <v>#N/A</v>
      </c>
      <c r="E2357" s="35" t="e">
        <f>VLOOKUP($B2357,大盤與近月台指!$A$4:$I$499,4,FALSE)</f>
        <v>#N/A</v>
      </c>
      <c r="F2357" s="33" t="e">
        <f>VLOOKUP($B2357,大盤與近月台指!$A$4:$I$499,5,FALSE)</f>
        <v>#N/A</v>
      </c>
      <c r="G2357" s="49" t="e">
        <f>VLOOKUP($B2357,三大法人買賣超!$A$4:$I$500,3,FALSE)</f>
        <v>#N/A</v>
      </c>
      <c r="H2357" s="34" t="e">
        <f>VLOOKUP($B2357,三大法人買賣超!$A$4:$I$500,5,FALSE)</f>
        <v>#N/A</v>
      </c>
      <c r="I2357" s="27" t="e">
        <f>VLOOKUP($B2357,三大法人買賣超!$A$4:$I$500,7,FALSE)</f>
        <v>#N/A</v>
      </c>
      <c r="J2357" s="27" t="e">
        <f>VLOOKUP($B2357,三大法人買賣超!$A$4:$I$500,9,FALSE)</f>
        <v>#N/A</v>
      </c>
      <c r="K2357" s="37">
        <f>新台幣匯率美元指數!B2358</f>
        <v>0</v>
      </c>
      <c r="L2357" s="38">
        <f>新台幣匯率美元指數!C2358</f>
        <v>0</v>
      </c>
      <c r="M2357" s="39">
        <f>新台幣匯率美元指數!D2358</f>
        <v>0</v>
      </c>
      <c r="N2357" s="27" t="e">
        <f>VLOOKUP($B2357,外資期貨未平倉口數!$A$4:$M$499,4,FALSE)</f>
        <v>#N/A</v>
      </c>
      <c r="O2357" s="27" t="e">
        <f>VLOOKUP($B2357,外資期貨未平倉口數!$A$4:$M$499,9,FALSE)</f>
        <v>#N/A</v>
      </c>
      <c r="P2357" s="27" t="e">
        <f>VLOOKUP($B2357,外資期貨未平倉口數!$A$4:$M$499,10,FALSE)</f>
        <v>#N/A</v>
      </c>
      <c r="Q2357" s="27" t="e">
        <f>VLOOKUP($B2357,外資期貨未平倉口數!$A$4:$M$499,11,FALSE)</f>
        <v>#N/A</v>
      </c>
      <c r="R2357" s="64" t="e">
        <f>VLOOKUP($B2357,選擇權未平倉餘額!$A$4:$I$500,6,FALSE)</f>
        <v>#N/A</v>
      </c>
      <c r="S2357" s="64" t="e">
        <f>VLOOKUP($B2357,選擇權未平倉餘額!$A$4:$I$500,7,FALSE)</f>
        <v>#N/A</v>
      </c>
      <c r="T2357" s="64" t="e">
        <f>VLOOKUP($B2357,選擇權未平倉餘額!$A$4:$I$500,8,FALSE)</f>
        <v>#N/A</v>
      </c>
      <c r="U2357" s="64" t="e">
        <f>VLOOKUP($B2357,選擇權未平倉餘額!$A$4:$I$500,9,FALSE)</f>
        <v>#N/A</v>
      </c>
      <c r="V2357" s="39" t="e">
        <f>VLOOKUP($B2357,臺指選擇權P_C_Ratios!$A$4:$C$500,3,FALSE)</f>
        <v>#N/A</v>
      </c>
      <c r="W2357" s="41" t="e">
        <f>VLOOKUP($B2357,散戶多空比!$A$6:$L$500,12,FALSE)</f>
        <v>#N/A</v>
      </c>
      <c r="X2357" s="40" t="e">
        <f>VLOOKUP($B2357,期貨大額交易人未沖銷部位!$A$4:$O$499,4,FALSE)</f>
        <v>#N/A</v>
      </c>
      <c r="Y2357" s="40" t="e">
        <f>VLOOKUP($B2357,期貨大額交易人未沖銷部位!$A$4:$O$499,7,FALSE)</f>
        <v>#N/A</v>
      </c>
      <c r="Z2357" s="40" t="e">
        <f>VLOOKUP($B2357,期貨大額交易人未沖銷部位!$A$4:$O$499,10,FALSE)</f>
        <v>#N/A</v>
      </c>
      <c r="AA2357" s="40" t="e">
        <f>VLOOKUP($B2357,期貨大額交易人未沖銷部位!$A$4:$O$499,13,FALSE)</f>
        <v>#N/A</v>
      </c>
      <c r="AB2357" s="40" t="e">
        <f>VLOOKUP($B2357,期貨大額交易人未沖銷部位!$A$4:$O$499,14,FALSE)</f>
        <v>#N/A</v>
      </c>
      <c r="AC2357" s="40" t="e">
        <f>VLOOKUP($B2357,期貨大額交易人未沖銷部位!$A$4:$O$499,15,FALSE)</f>
        <v>#N/A</v>
      </c>
      <c r="AD2357" s="33" t="e">
        <f>VLOOKUP($B2357,三大美股走勢!$A$4:$J$495,4,FALSE)</f>
        <v>#N/A</v>
      </c>
      <c r="AE2357" s="33" t="e">
        <f>VLOOKUP($B2357,三大美股走勢!$A$4:$J$495,7,FALSE)</f>
        <v>#N/A</v>
      </c>
      <c r="AF2357" s="33" t="e">
        <f>VLOOKUP($B2357,三大美股走勢!$A$4:$J$495,10,FALSE)</f>
        <v>#N/A</v>
      </c>
    </row>
    <row r="2358" spans="2:32">
      <c r="B2358" s="32">
        <v>45137</v>
      </c>
      <c r="C2358" s="33" t="e">
        <f>VLOOKUP($B2358,大盤與近月台指!$A$4:$I$499,2,FALSE)</f>
        <v>#N/A</v>
      </c>
      <c r="D2358" s="34" t="e">
        <f>VLOOKUP($B2358,大盤與近月台指!$A$4:$I$499,3,FALSE)</f>
        <v>#N/A</v>
      </c>
      <c r="E2358" s="35" t="e">
        <f>VLOOKUP($B2358,大盤與近月台指!$A$4:$I$499,4,FALSE)</f>
        <v>#N/A</v>
      </c>
      <c r="F2358" s="33" t="e">
        <f>VLOOKUP($B2358,大盤與近月台指!$A$4:$I$499,5,FALSE)</f>
        <v>#N/A</v>
      </c>
      <c r="G2358" s="49" t="e">
        <f>VLOOKUP($B2358,三大法人買賣超!$A$4:$I$500,3,FALSE)</f>
        <v>#N/A</v>
      </c>
      <c r="H2358" s="34" t="e">
        <f>VLOOKUP($B2358,三大法人買賣超!$A$4:$I$500,5,FALSE)</f>
        <v>#N/A</v>
      </c>
      <c r="I2358" s="27" t="e">
        <f>VLOOKUP($B2358,三大法人買賣超!$A$4:$I$500,7,FALSE)</f>
        <v>#N/A</v>
      </c>
      <c r="J2358" s="27" t="e">
        <f>VLOOKUP($B2358,三大法人買賣超!$A$4:$I$500,9,FALSE)</f>
        <v>#N/A</v>
      </c>
      <c r="K2358" s="37">
        <f>新台幣匯率美元指數!B2359</f>
        <v>0</v>
      </c>
      <c r="L2358" s="38">
        <f>新台幣匯率美元指數!C2359</f>
        <v>0</v>
      </c>
      <c r="M2358" s="39">
        <f>新台幣匯率美元指數!D2359</f>
        <v>0</v>
      </c>
      <c r="N2358" s="27" t="e">
        <f>VLOOKUP($B2358,外資期貨未平倉口數!$A$4:$M$499,4,FALSE)</f>
        <v>#N/A</v>
      </c>
      <c r="O2358" s="27" t="e">
        <f>VLOOKUP($B2358,外資期貨未平倉口數!$A$4:$M$499,9,FALSE)</f>
        <v>#N/A</v>
      </c>
      <c r="P2358" s="27" t="e">
        <f>VLOOKUP($B2358,外資期貨未平倉口數!$A$4:$M$499,10,FALSE)</f>
        <v>#N/A</v>
      </c>
      <c r="Q2358" s="27" t="e">
        <f>VLOOKUP($B2358,外資期貨未平倉口數!$A$4:$M$499,11,FALSE)</f>
        <v>#N/A</v>
      </c>
      <c r="R2358" s="64" t="e">
        <f>VLOOKUP($B2358,選擇權未平倉餘額!$A$4:$I$500,6,FALSE)</f>
        <v>#N/A</v>
      </c>
      <c r="S2358" s="64" t="e">
        <f>VLOOKUP($B2358,選擇權未平倉餘額!$A$4:$I$500,7,FALSE)</f>
        <v>#N/A</v>
      </c>
      <c r="T2358" s="64" t="e">
        <f>VLOOKUP($B2358,選擇權未平倉餘額!$A$4:$I$500,8,FALSE)</f>
        <v>#N/A</v>
      </c>
      <c r="U2358" s="64" t="e">
        <f>VLOOKUP($B2358,選擇權未平倉餘額!$A$4:$I$500,9,FALSE)</f>
        <v>#N/A</v>
      </c>
      <c r="V2358" s="39" t="e">
        <f>VLOOKUP($B2358,臺指選擇權P_C_Ratios!$A$4:$C$500,3,FALSE)</f>
        <v>#N/A</v>
      </c>
      <c r="W2358" s="41" t="e">
        <f>VLOOKUP($B2358,散戶多空比!$A$6:$L$500,12,FALSE)</f>
        <v>#N/A</v>
      </c>
      <c r="X2358" s="40" t="e">
        <f>VLOOKUP($B2358,期貨大額交易人未沖銷部位!$A$4:$O$499,4,FALSE)</f>
        <v>#N/A</v>
      </c>
      <c r="Y2358" s="40" t="e">
        <f>VLOOKUP($B2358,期貨大額交易人未沖銷部位!$A$4:$O$499,7,FALSE)</f>
        <v>#N/A</v>
      </c>
      <c r="Z2358" s="40" t="e">
        <f>VLOOKUP($B2358,期貨大額交易人未沖銷部位!$A$4:$O$499,10,FALSE)</f>
        <v>#N/A</v>
      </c>
      <c r="AA2358" s="40" t="e">
        <f>VLOOKUP($B2358,期貨大額交易人未沖銷部位!$A$4:$O$499,13,FALSE)</f>
        <v>#N/A</v>
      </c>
      <c r="AB2358" s="40" t="e">
        <f>VLOOKUP($B2358,期貨大額交易人未沖銷部位!$A$4:$O$499,14,FALSE)</f>
        <v>#N/A</v>
      </c>
      <c r="AC2358" s="40" t="e">
        <f>VLOOKUP($B2358,期貨大額交易人未沖銷部位!$A$4:$O$499,15,FALSE)</f>
        <v>#N/A</v>
      </c>
      <c r="AD2358" s="33" t="e">
        <f>VLOOKUP($B2358,三大美股走勢!$A$4:$J$495,4,FALSE)</f>
        <v>#N/A</v>
      </c>
      <c r="AE2358" s="33" t="e">
        <f>VLOOKUP($B2358,三大美股走勢!$A$4:$J$495,7,FALSE)</f>
        <v>#N/A</v>
      </c>
      <c r="AF2358" s="33" t="e">
        <f>VLOOKUP($B2358,三大美股走勢!$A$4:$J$495,10,FALSE)</f>
        <v>#N/A</v>
      </c>
    </row>
    <row r="2359" spans="2:32">
      <c r="B2359" s="32">
        <v>45138</v>
      </c>
      <c r="C2359" s="33" t="e">
        <f>VLOOKUP($B2359,大盤與近月台指!$A$4:$I$499,2,FALSE)</f>
        <v>#N/A</v>
      </c>
      <c r="D2359" s="34" t="e">
        <f>VLOOKUP($B2359,大盤與近月台指!$A$4:$I$499,3,FALSE)</f>
        <v>#N/A</v>
      </c>
      <c r="E2359" s="35" t="e">
        <f>VLOOKUP($B2359,大盤與近月台指!$A$4:$I$499,4,FALSE)</f>
        <v>#N/A</v>
      </c>
      <c r="F2359" s="33" t="e">
        <f>VLOOKUP($B2359,大盤與近月台指!$A$4:$I$499,5,FALSE)</f>
        <v>#N/A</v>
      </c>
      <c r="G2359" s="49" t="e">
        <f>VLOOKUP($B2359,三大法人買賣超!$A$4:$I$500,3,FALSE)</f>
        <v>#N/A</v>
      </c>
      <c r="H2359" s="34" t="e">
        <f>VLOOKUP($B2359,三大法人買賣超!$A$4:$I$500,5,FALSE)</f>
        <v>#N/A</v>
      </c>
      <c r="I2359" s="27" t="e">
        <f>VLOOKUP($B2359,三大法人買賣超!$A$4:$I$500,7,FALSE)</f>
        <v>#N/A</v>
      </c>
      <c r="J2359" s="27" t="e">
        <f>VLOOKUP($B2359,三大法人買賣超!$A$4:$I$500,9,FALSE)</f>
        <v>#N/A</v>
      </c>
      <c r="K2359" s="37">
        <f>新台幣匯率美元指數!B2360</f>
        <v>0</v>
      </c>
      <c r="L2359" s="38">
        <f>新台幣匯率美元指數!C2360</f>
        <v>0</v>
      </c>
      <c r="M2359" s="39">
        <f>新台幣匯率美元指數!D2360</f>
        <v>0</v>
      </c>
      <c r="N2359" s="27" t="e">
        <f>VLOOKUP($B2359,外資期貨未平倉口數!$A$4:$M$499,4,FALSE)</f>
        <v>#N/A</v>
      </c>
      <c r="O2359" s="27" t="e">
        <f>VLOOKUP($B2359,外資期貨未平倉口數!$A$4:$M$499,9,FALSE)</f>
        <v>#N/A</v>
      </c>
      <c r="P2359" s="27" t="e">
        <f>VLOOKUP($B2359,外資期貨未平倉口數!$A$4:$M$499,10,FALSE)</f>
        <v>#N/A</v>
      </c>
      <c r="Q2359" s="27" t="e">
        <f>VLOOKUP($B2359,外資期貨未平倉口數!$A$4:$M$499,11,FALSE)</f>
        <v>#N/A</v>
      </c>
      <c r="R2359" s="64" t="e">
        <f>VLOOKUP($B2359,選擇權未平倉餘額!$A$4:$I$500,6,FALSE)</f>
        <v>#N/A</v>
      </c>
      <c r="S2359" s="64" t="e">
        <f>VLOOKUP($B2359,選擇權未平倉餘額!$A$4:$I$500,7,FALSE)</f>
        <v>#N/A</v>
      </c>
      <c r="T2359" s="64" t="e">
        <f>VLOOKUP($B2359,選擇權未平倉餘額!$A$4:$I$500,8,FALSE)</f>
        <v>#N/A</v>
      </c>
      <c r="U2359" s="64" t="e">
        <f>VLOOKUP($B2359,選擇權未平倉餘額!$A$4:$I$500,9,FALSE)</f>
        <v>#N/A</v>
      </c>
      <c r="V2359" s="39" t="e">
        <f>VLOOKUP($B2359,臺指選擇權P_C_Ratios!$A$4:$C$500,3,FALSE)</f>
        <v>#N/A</v>
      </c>
      <c r="W2359" s="41" t="e">
        <f>VLOOKUP($B2359,散戶多空比!$A$6:$L$500,12,FALSE)</f>
        <v>#N/A</v>
      </c>
      <c r="X2359" s="40" t="e">
        <f>VLOOKUP($B2359,期貨大額交易人未沖銷部位!$A$4:$O$499,4,FALSE)</f>
        <v>#N/A</v>
      </c>
      <c r="Y2359" s="40" t="e">
        <f>VLOOKUP($B2359,期貨大額交易人未沖銷部位!$A$4:$O$499,7,FALSE)</f>
        <v>#N/A</v>
      </c>
      <c r="Z2359" s="40" t="e">
        <f>VLOOKUP($B2359,期貨大額交易人未沖銷部位!$A$4:$O$499,10,FALSE)</f>
        <v>#N/A</v>
      </c>
      <c r="AA2359" s="40" t="e">
        <f>VLOOKUP($B2359,期貨大額交易人未沖銷部位!$A$4:$O$499,13,FALSE)</f>
        <v>#N/A</v>
      </c>
      <c r="AB2359" s="40" t="e">
        <f>VLOOKUP($B2359,期貨大額交易人未沖銷部位!$A$4:$O$499,14,FALSE)</f>
        <v>#N/A</v>
      </c>
      <c r="AC2359" s="40" t="e">
        <f>VLOOKUP($B2359,期貨大額交易人未沖銷部位!$A$4:$O$499,15,FALSE)</f>
        <v>#N/A</v>
      </c>
      <c r="AD2359" s="33" t="e">
        <f>VLOOKUP($B2359,三大美股走勢!$A$4:$J$495,4,FALSE)</f>
        <v>#N/A</v>
      </c>
      <c r="AE2359" s="33" t="e">
        <f>VLOOKUP($B2359,三大美股走勢!$A$4:$J$495,7,FALSE)</f>
        <v>#N/A</v>
      </c>
      <c r="AF2359" s="33" t="e">
        <f>VLOOKUP($B2359,三大美股走勢!$A$4:$J$495,10,FALSE)</f>
        <v>#N/A</v>
      </c>
    </row>
    <row r="2360" spans="2:32">
      <c r="B2360" s="32">
        <v>45139</v>
      </c>
      <c r="C2360" s="33" t="e">
        <f>VLOOKUP($B2360,大盤與近月台指!$A$4:$I$499,2,FALSE)</f>
        <v>#N/A</v>
      </c>
      <c r="D2360" s="34" t="e">
        <f>VLOOKUP($B2360,大盤與近月台指!$A$4:$I$499,3,FALSE)</f>
        <v>#N/A</v>
      </c>
      <c r="E2360" s="35" t="e">
        <f>VLOOKUP($B2360,大盤與近月台指!$A$4:$I$499,4,FALSE)</f>
        <v>#N/A</v>
      </c>
      <c r="F2360" s="33" t="e">
        <f>VLOOKUP($B2360,大盤與近月台指!$A$4:$I$499,5,FALSE)</f>
        <v>#N/A</v>
      </c>
      <c r="G2360" s="49" t="e">
        <f>VLOOKUP($B2360,三大法人買賣超!$A$4:$I$500,3,FALSE)</f>
        <v>#N/A</v>
      </c>
      <c r="H2360" s="34" t="e">
        <f>VLOOKUP($B2360,三大法人買賣超!$A$4:$I$500,5,FALSE)</f>
        <v>#N/A</v>
      </c>
      <c r="I2360" s="27" t="e">
        <f>VLOOKUP($B2360,三大法人買賣超!$A$4:$I$500,7,FALSE)</f>
        <v>#N/A</v>
      </c>
      <c r="J2360" s="27" t="e">
        <f>VLOOKUP($B2360,三大法人買賣超!$A$4:$I$500,9,FALSE)</f>
        <v>#N/A</v>
      </c>
      <c r="K2360" s="37">
        <f>新台幣匯率美元指數!B2361</f>
        <v>0</v>
      </c>
      <c r="L2360" s="38">
        <f>新台幣匯率美元指數!C2361</f>
        <v>0</v>
      </c>
      <c r="M2360" s="39">
        <f>新台幣匯率美元指數!D2361</f>
        <v>0</v>
      </c>
      <c r="N2360" s="27" t="e">
        <f>VLOOKUP($B2360,外資期貨未平倉口數!$A$4:$M$499,4,FALSE)</f>
        <v>#N/A</v>
      </c>
      <c r="O2360" s="27" t="e">
        <f>VLOOKUP($B2360,外資期貨未平倉口數!$A$4:$M$499,9,FALSE)</f>
        <v>#N/A</v>
      </c>
      <c r="P2360" s="27" t="e">
        <f>VLOOKUP($B2360,外資期貨未平倉口數!$A$4:$M$499,10,FALSE)</f>
        <v>#N/A</v>
      </c>
      <c r="Q2360" s="27" t="e">
        <f>VLOOKUP($B2360,外資期貨未平倉口數!$A$4:$M$499,11,FALSE)</f>
        <v>#N/A</v>
      </c>
      <c r="R2360" s="64" t="e">
        <f>VLOOKUP($B2360,選擇權未平倉餘額!$A$4:$I$500,6,FALSE)</f>
        <v>#N/A</v>
      </c>
      <c r="S2360" s="64" t="e">
        <f>VLOOKUP($B2360,選擇權未平倉餘額!$A$4:$I$500,7,FALSE)</f>
        <v>#N/A</v>
      </c>
      <c r="T2360" s="64" t="e">
        <f>VLOOKUP($B2360,選擇權未平倉餘額!$A$4:$I$500,8,FALSE)</f>
        <v>#N/A</v>
      </c>
      <c r="U2360" s="64" t="e">
        <f>VLOOKUP($B2360,選擇權未平倉餘額!$A$4:$I$500,9,FALSE)</f>
        <v>#N/A</v>
      </c>
      <c r="V2360" s="39" t="e">
        <f>VLOOKUP($B2360,臺指選擇權P_C_Ratios!$A$4:$C$500,3,FALSE)</f>
        <v>#N/A</v>
      </c>
      <c r="W2360" s="41" t="e">
        <f>VLOOKUP($B2360,散戶多空比!$A$6:$L$500,12,FALSE)</f>
        <v>#N/A</v>
      </c>
      <c r="X2360" s="40" t="e">
        <f>VLOOKUP($B2360,期貨大額交易人未沖銷部位!$A$4:$O$499,4,FALSE)</f>
        <v>#N/A</v>
      </c>
      <c r="Y2360" s="40" t="e">
        <f>VLOOKUP($B2360,期貨大額交易人未沖銷部位!$A$4:$O$499,7,FALSE)</f>
        <v>#N/A</v>
      </c>
      <c r="Z2360" s="40" t="e">
        <f>VLOOKUP($B2360,期貨大額交易人未沖銷部位!$A$4:$O$499,10,FALSE)</f>
        <v>#N/A</v>
      </c>
      <c r="AA2360" s="40" t="e">
        <f>VLOOKUP($B2360,期貨大額交易人未沖銷部位!$A$4:$O$499,13,FALSE)</f>
        <v>#N/A</v>
      </c>
      <c r="AB2360" s="40" t="e">
        <f>VLOOKUP($B2360,期貨大額交易人未沖銷部位!$A$4:$O$499,14,FALSE)</f>
        <v>#N/A</v>
      </c>
      <c r="AC2360" s="40" t="e">
        <f>VLOOKUP($B2360,期貨大額交易人未沖銷部位!$A$4:$O$499,15,FALSE)</f>
        <v>#N/A</v>
      </c>
      <c r="AD2360" s="33" t="e">
        <f>VLOOKUP($B2360,三大美股走勢!$A$4:$J$495,4,FALSE)</f>
        <v>#N/A</v>
      </c>
      <c r="AE2360" s="33" t="e">
        <f>VLOOKUP($B2360,三大美股走勢!$A$4:$J$495,7,FALSE)</f>
        <v>#N/A</v>
      </c>
      <c r="AF2360" s="33" t="e">
        <f>VLOOKUP($B2360,三大美股走勢!$A$4:$J$495,10,FALSE)</f>
        <v>#N/A</v>
      </c>
    </row>
    <row r="2361" spans="2:32">
      <c r="B2361" s="32">
        <v>45140</v>
      </c>
      <c r="C2361" s="33" t="e">
        <f>VLOOKUP($B2361,大盤與近月台指!$A$4:$I$499,2,FALSE)</f>
        <v>#N/A</v>
      </c>
      <c r="D2361" s="34" t="e">
        <f>VLOOKUP($B2361,大盤與近月台指!$A$4:$I$499,3,FALSE)</f>
        <v>#N/A</v>
      </c>
      <c r="E2361" s="35" t="e">
        <f>VLOOKUP($B2361,大盤與近月台指!$A$4:$I$499,4,FALSE)</f>
        <v>#N/A</v>
      </c>
      <c r="F2361" s="33" t="e">
        <f>VLOOKUP($B2361,大盤與近月台指!$A$4:$I$499,5,FALSE)</f>
        <v>#N/A</v>
      </c>
      <c r="G2361" s="49" t="e">
        <f>VLOOKUP($B2361,三大法人買賣超!$A$4:$I$500,3,FALSE)</f>
        <v>#N/A</v>
      </c>
      <c r="H2361" s="34" t="e">
        <f>VLOOKUP($B2361,三大法人買賣超!$A$4:$I$500,5,FALSE)</f>
        <v>#N/A</v>
      </c>
      <c r="I2361" s="27" t="e">
        <f>VLOOKUP($B2361,三大法人買賣超!$A$4:$I$500,7,FALSE)</f>
        <v>#N/A</v>
      </c>
      <c r="J2361" s="27" t="e">
        <f>VLOOKUP($B2361,三大法人買賣超!$A$4:$I$500,9,FALSE)</f>
        <v>#N/A</v>
      </c>
      <c r="K2361" s="37">
        <f>新台幣匯率美元指數!B2362</f>
        <v>0</v>
      </c>
      <c r="L2361" s="38">
        <f>新台幣匯率美元指數!C2362</f>
        <v>0</v>
      </c>
      <c r="M2361" s="39">
        <f>新台幣匯率美元指數!D2362</f>
        <v>0</v>
      </c>
      <c r="N2361" s="27" t="e">
        <f>VLOOKUP($B2361,外資期貨未平倉口數!$A$4:$M$499,4,FALSE)</f>
        <v>#N/A</v>
      </c>
      <c r="O2361" s="27" t="e">
        <f>VLOOKUP($B2361,外資期貨未平倉口數!$A$4:$M$499,9,FALSE)</f>
        <v>#N/A</v>
      </c>
      <c r="P2361" s="27" t="e">
        <f>VLOOKUP($B2361,外資期貨未平倉口數!$A$4:$M$499,10,FALSE)</f>
        <v>#N/A</v>
      </c>
      <c r="Q2361" s="27" t="e">
        <f>VLOOKUP($B2361,外資期貨未平倉口數!$A$4:$M$499,11,FALSE)</f>
        <v>#N/A</v>
      </c>
      <c r="R2361" s="64" t="e">
        <f>VLOOKUP($B2361,選擇權未平倉餘額!$A$4:$I$500,6,FALSE)</f>
        <v>#N/A</v>
      </c>
      <c r="S2361" s="64" t="e">
        <f>VLOOKUP($B2361,選擇權未平倉餘額!$A$4:$I$500,7,FALSE)</f>
        <v>#N/A</v>
      </c>
      <c r="T2361" s="64" t="e">
        <f>VLOOKUP($B2361,選擇權未平倉餘額!$A$4:$I$500,8,FALSE)</f>
        <v>#N/A</v>
      </c>
      <c r="U2361" s="64" t="e">
        <f>VLOOKUP($B2361,選擇權未平倉餘額!$A$4:$I$500,9,FALSE)</f>
        <v>#N/A</v>
      </c>
      <c r="V2361" s="39" t="e">
        <f>VLOOKUP($B2361,臺指選擇權P_C_Ratios!$A$4:$C$500,3,FALSE)</f>
        <v>#N/A</v>
      </c>
      <c r="W2361" s="41" t="e">
        <f>VLOOKUP($B2361,散戶多空比!$A$6:$L$500,12,FALSE)</f>
        <v>#N/A</v>
      </c>
      <c r="X2361" s="40" t="e">
        <f>VLOOKUP($B2361,期貨大額交易人未沖銷部位!$A$4:$O$499,4,FALSE)</f>
        <v>#N/A</v>
      </c>
      <c r="Y2361" s="40" t="e">
        <f>VLOOKUP($B2361,期貨大額交易人未沖銷部位!$A$4:$O$499,7,FALSE)</f>
        <v>#N/A</v>
      </c>
      <c r="Z2361" s="40" t="e">
        <f>VLOOKUP($B2361,期貨大額交易人未沖銷部位!$A$4:$O$499,10,FALSE)</f>
        <v>#N/A</v>
      </c>
      <c r="AA2361" s="40" t="e">
        <f>VLOOKUP($B2361,期貨大額交易人未沖銷部位!$A$4:$O$499,13,FALSE)</f>
        <v>#N/A</v>
      </c>
      <c r="AB2361" s="40" t="e">
        <f>VLOOKUP($B2361,期貨大額交易人未沖銷部位!$A$4:$O$499,14,FALSE)</f>
        <v>#N/A</v>
      </c>
      <c r="AC2361" s="40" t="e">
        <f>VLOOKUP($B2361,期貨大額交易人未沖銷部位!$A$4:$O$499,15,FALSE)</f>
        <v>#N/A</v>
      </c>
      <c r="AD2361" s="33" t="e">
        <f>VLOOKUP($B2361,三大美股走勢!$A$4:$J$495,4,FALSE)</f>
        <v>#N/A</v>
      </c>
      <c r="AE2361" s="33" t="e">
        <f>VLOOKUP($B2361,三大美股走勢!$A$4:$J$495,7,FALSE)</f>
        <v>#N/A</v>
      </c>
      <c r="AF2361" s="33" t="e">
        <f>VLOOKUP($B2361,三大美股走勢!$A$4:$J$495,10,FALSE)</f>
        <v>#N/A</v>
      </c>
    </row>
    <row r="2362" spans="2:32">
      <c r="B2362" s="32">
        <v>45141</v>
      </c>
      <c r="C2362" s="33" t="e">
        <f>VLOOKUP($B2362,大盤與近月台指!$A$4:$I$499,2,FALSE)</f>
        <v>#N/A</v>
      </c>
      <c r="D2362" s="34" t="e">
        <f>VLOOKUP($B2362,大盤與近月台指!$A$4:$I$499,3,FALSE)</f>
        <v>#N/A</v>
      </c>
      <c r="E2362" s="35" t="e">
        <f>VLOOKUP($B2362,大盤與近月台指!$A$4:$I$499,4,FALSE)</f>
        <v>#N/A</v>
      </c>
      <c r="F2362" s="33" t="e">
        <f>VLOOKUP($B2362,大盤與近月台指!$A$4:$I$499,5,FALSE)</f>
        <v>#N/A</v>
      </c>
      <c r="G2362" s="49" t="e">
        <f>VLOOKUP($B2362,三大法人買賣超!$A$4:$I$500,3,FALSE)</f>
        <v>#N/A</v>
      </c>
      <c r="H2362" s="34" t="e">
        <f>VLOOKUP($B2362,三大法人買賣超!$A$4:$I$500,5,FALSE)</f>
        <v>#N/A</v>
      </c>
      <c r="I2362" s="27" t="e">
        <f>VLOOKUP($B2362,三大法人買賣超!$A$4:$I$500,7,FALSE)</f>
        <v>#N/A</v>
      </c>
      <c r="J2362" s="27" t="e">
        <f>VLOOKUP($B2362,三大法人買賣超!$A$4:$I$500,9,FALSE)</f>
        <v>#N/A</v>
      </c>
      <c r="K2362" s="37">
        <f>新台幣匯率美元指數!B2363</f>
        <v>0</v>
      </c>
      <c r="L2362" s="38">
        <f>新台幣匯率美元指數!C2363</f>
        <v>0</v>
      </c>
      <c r="M2362" s="39">
        <f>新台幣匯率美元指數!D2363</f>
        <v>0</v>
      </c>
      <c r="N2362" s="27" t="e">
        <f>VLOOKUP($B2362,外資期貨未平倉口數!$A$4:$M$499,4,FALSE)</f>
        <v>#N/A</v>
      </c>
      <c r="O2362" s="27" t="e">
        <f>VLOOKUP($B2362,外資期貨未平倉口數!$A$4:$M$499,9,FALSE)</f>
        <v>#N/A</v>
      </c>
      <c r="P2362" s="27" t="e">
        <f>VLOOKUP($B2362,外資期貨未平倉口數!$A$4:$M$499,10,FALSE)</f>
        <v>#N/A</v>
      </c>
      <c r="Q2362" s="27" t="e">
        <f>VLOOKUP($B2362,外資期貨未平倉口數!$A$4:$M$499,11,FALSE)</f>
        <v>#N/A</v>
      </c>
      <c r="R2362" s="64" t="e">
        <f>VLOOKUP($B2362,選擇權未平倉餘額!$A$4:$I$500,6,FALSE)</f>
        <v>#N/A</v>
      </c>
      <c r="S2362" s="64" t="e">
        <f>VLOOKUP($B2362,選擇權未平倉餘額!$A$4:$I$500,7,FALSE)</f>
        <v>#N/A</v>
      </c>
      <c r="T2362" s="64" t="e">
        <f>VLOOKUP($B2362,選擇權未平倉餘額!$A$4:$I$500,8,FALSE)</f>
        <v>#N/A</v>
      </c>
      <c r="U2362" s="64" t="e">
        <f>VLOOKUP($B2362,選擇權未平倉餘額!$A$4:$I$500,9,FALSE)</f>
        <v>#N/A</v>
      </c>
      <c r="V2362" s="39" t="e">
        <f>VLOOKUP($B2362,臺指選擇權P_C_Ratios!$A$4:$C$500,3,FALSE)</f>
        <v>#N/A</v>
      </c>
      <c r="W2362" s="41" t="e">
        <f>VLOOKUP($B2362,散戶多空比!$A$6:$L$500,12,FALSE)</f>
        <v>#N/A</v>
      </c>
      <c r="X2362" s="40" t="e">
        <f>VLOOKUP($B2362,期貨大額交易人未沖銷部位!$A$4:$O$499,4,FALSE)</f>
        <v>#N/A</v>
      </c>
      <c r="Y2362" s="40" t="e">
        <f>VLOOKUP($B2362,期貨大額交易人未沖銷部位!$A$4:$O$499,7,FALSE)</f>
        <v>#N/A</v>
      </c>
      <c r="Z2362" s="40" t="e">
        <f>VLOOKUP($B2362,期貨大額交易人未沖銷部位!$A$4:$O$499,10,FALSE)</f>
        <v>#N/A</v>
      </c>
      <c r="AA2362" s="40" t="e">
        <f>VLOOKUP($B2362,期貨大額交易人未沖銷部位!$A$4:$O$499,13,FALSE)</f>
        <v>#N/A</v>
      </c>
      <c r="AB2362" s="40" t="e">
        <f>VLOOKUP($B2362,期貨大額交易人未沖銷部位!$A$4:$O$499,14,FALSE)</f>
        <v>#N/A</v>
      </c>
      <c r="AC2362" s="40" t="e">
        <f>VLOOKUP($B2362,期貨大額交易人未沖銷部位!$A$4:$O$499,15,FALSE)</f>
        <v>#N/A</v>
      </c>
      <c r="AD2362" s="33" t="e">
        <f>VLOOKUP($B2362,三大美股走勢!$A$4:$J$495,4,FALSE)</f>
        <v>#N/A</v>
      </c>
      <c r="AE2362" s="33" t="e">
        <f>VLOOKUP($B2362,三大美股走勢!$A$4:$J$495,7,FALSE)</f>
        <v>#N/A</v>
      </c>
      <c r="AF2362" s="33" t="e">
        <f>VLOOKUP($B2362,三大美股走勢!$A$4:$J$495,10,FALSE)</f>
        <v>#N/A</v>
      </c>
    </row>
    <row r="2363" spans="2:32">
      <c r="B2363" s="32">
        <v>45142</v>
      </c>
      <c r="C2363" s="33" t="e">
        <f>VLOOKUP($B2363,大盤與近月台指!$A$4:$I$499,2,FALSE)</f>
        <v>#N/A</v>
      </c>
      <c r="D2363" s="34" t="e">
        <f>VLOOKUP($B2363,大盤與近月台指!$A$4:$I$499,3,FALSE)</f>
        <v>#N/A</v>
      </c>
      <c r="E2363" s="35" t="e">
        <f>VLOOKUP($B2363,大盤與近月台指!$A$4:$I$499,4,FALSE)</f>
        <v>#N/A</v>
      </c>
      <c r="F2363" s="33" t="e">
        <f>VLOOKUP($B2363,大盤與近月台指!$A$4:$I$499,5,FALSE)</f>
        <v>#N/A</v>
      </c>
      <c r="G2363" s="49" t="e">
        <f>VLOOKUP($B2363,三大法人買賣超!$A$4:$I$500,3,FALSE)</f>
        <v>#N/A</v>
      </c>
      <c r="H2363" s="34" t="e">
        <f>VLOOKUP($B2363,三大法人買賣超!$A$4:$I$500,5,FALSE)</f>
        <v>#N/A</v>
      </c>
      <c r="I2363" s="27" t="e">
        <f>VLOOKUP($B2363,三大法人買賣超!$A$4:$I$500,7,FALSE)</f>
        <v>#N/A</v>
      </c>
      <c r="J2363" s="27" t="e">
        <f>VLOOKUP($B2363,三大法人買賣超!$A$4:$I$500,9,FALSE)</f>
        <v>#N/A</v>
      </c>
      <c r="K2363" s="37">
        <f>新台幣匯率美元指數!B2364</f>
        <v>0</v>
      </c>
      <c r="L2363" s="38">
        <f>新台幣匯率美元指數!C2364</f>
        <v>0</v>
      </c>
      <c r="M2363" s="39">
        <f>新台幣匯率美元指數!D2364</f>
        <v>0</v>
      </c>
      <c r="N2363" s="27" t="e">
        <f>VLOOKUP($B2363,外資期貨未平倉口數!$A$4:$M$499,4,FALSE)</f>
        <v>#N/A</v>
      </c>
      <c r="O2363" s="27" t="e">
        <f>VLOOKUP($B2363,外資期貨未平倉口數!$A$4:$M$499,9,FALSE)</f>
        <v>#N/A</v>
      </c>
      <c r="P2363" s="27" t="e">
        <f>VLOOKUP($B2363,外資期貨未平倉口數!$A$4:$M$499,10,FALSE)</f>
        <v>#N/A</v>
      </c>
      <c r="Q2363" s="27" t="e">
        <f>VLOOKUP($B2363,外資期貨未平倉口數!$A$4:$M$499,11,FALSE)</f>
        <v>#N/A</v>
      </c>
      <c r="R2363" s="64" t="e">
        <f>VLOOKUP($B2363,選擇權未平倉餘額!$A$4:$I$500,6,FALSE)</f>
        <v>#N/A</v>
      </c>
      <c r="S2363" s="64" t="e">
        <f>VLOOKUP($B2363,選擇權未平倉餘額!$A$4:$I$500,7,FALSE)</f>
        <v>#N/A</v>
      </c>
      <c r="T2363" s="64" t="e">
        <f>VLOOKUP($B2363,選擇權未平倉餘額!$A$4:$I$500,8,FALSE)</f>
        <v>#N/A</v>
      </c>
      <c r="U2363" s="64" t="e">
        <f>VLOOKUP($B2363,選擇權未平倉餘額!$A$4:$I$500,9,FALSE)</f>
        <v>#N/A</v>
      </c>
      <c r="V2363" s="39" t="e">
        <f>VLOOKUP($B2363,臺指選擇權P_C_Ratios!$A$4:$C$500,3,FALSE)</f>
        <v>#N/A</v>
      </c>
      <c r="W2363" s="41" t="e">
        <f>VLOOKUP($B2363,散戶多空比!$A$6:$L$500,12,FALSE)</f>
        <v>#N/A</v>
      </c>
      <c r="X2363" s="40" t="e">
        <f>VLOOKUP($B2363,期貨大額交易人未沖銷部位!$A$4:$O$499,4,FALSE)</f>
        <v>#N/A</v>
      </c>
      <c r="Y2363" s="40" t="e">
        <f>VLOOKUP($B2363,期貨大額交易人未沖銷部位!$A$4:$O$499,7,FALSE)</f>
        <v>#N/A</v>
      </c>
      <c r="Z2363" s="40" t="e">
        <f>VLOOKUP($B2363,期貨大額交易人未沖銷部位!$A$4:$O$499,10,FALSE)</f>
        <v>#N/A</v>
      </c>
      <c r="AA2363" s="40" t="e">
        <f>VLOOKUP($B2363,期貨大額交易人未沖銷部位!$A$4:$O$499,13,FALSE)</f>
        <v>#N/A</v>
      </c>
      <c r="AB2363" s="40" t="e">
        <f>VLOOKUP($B2363,期貨大額交易人未沖銷部位!$A$4:$O$499,14,FALSE)</f>
        <v>#N/A</v>
      </c>
      <c r="AC2363" s="40" t="e">
        <f>VLOOKUP($B2363,期貨大額交易人未沖銷部位!$A$4:$O$499,15,FALSE)</f>
        <v>#N/A</v>
      </c>
      <c r="AD2363" s="33" t="e">
        <f>VLOOKUP($B2363,三大美股走勢!$A$4:$J$495,4,FALSE)</f>
        <v>#N/A</v>
      </c>
      <c r="AE2363" s="33" t="e">
        <f>VLOOKUP($B2363,三大美股走勢!$A$4:$J$495,7,FALSE)</f>
        <v>#N/A</v>
      </c>
      <c r="AF2363" s="33" t="e">
        <f>VLOOKUP($B2363,三大美股走勢!$A$4:$J$495,10,FALSE)</f>
        <v>#N/A</v>
      </c>
    </row>
    <row r="2364" spans="2:32">
      <c r="B2364" s="32">
        <v>45143</v>
      </c>
      <c r="C2364" s="33" t="e">
        <f>VLOOKUP($B2364,大盤與近月台指!$A$4:$I$499,2,FALSE)</f>
        <v>#N/A</v>
      </c>
      <c r="D2364" s="34" t="e">
        <f>VLOOKUP($B2364,大盤與近月台指!$A$4:$I$499,3,FALSE)</f>
        <v>#N/A</v>
      </c>
      <c r="E2364" s="35" t="e">
        <f>VLOOKUP($B2364,大盤與近月台指!$A$4:$I$499,4,FALSE)</f>
        <v>#N/A</v>
      </c>
      <c r="F2364" s="33" t="e">
        <f>VLOOKUP($B2364,大盤與近月台指!$A$4:$I$499,5,FALSE)</f>
        <v>#N/A</v>
      </c>
      <c r="G2364" s="49" t="e">
        <f>VLOOKUP($B2364,三大法人買賣超!$A$4:$I$500,3,FALSE)</f>
        <v>#N/A</v>
      </c>
      <c r="H2364" s="34" t="e">
        <f>VLOOKUP($B2364,三大法人買賣超!$A$4:$I$500,5,FALSE)</f>
        <v>#N/A</v>
      </c>
      <c r="I2364" s="27" t="e">
        <f>VLOOKUP($B2364,三大法人買賣超!$A$4:$I$500,7,FALSE)</f>
        <v>#N/A</v>
      </c>
      <c r="J2364" s="27" t="e">
        <f>VLOOKUP($B2364,三大法人買賣超!$A$4:$I$500,9,FALSE)</f>
        <v>#N/A</v>
      </c>
      <c r="K2364" s="37">
        <f>新台幣匯率美元指數!B2365</f>
        <v>0</v>
      </c>
      <c r="L2364" s="38">
        <f>新台幣匯率美元指數!C2365</f>
        <v>0</v>
      </c>
      <c r="M2364" s="39">
        <f>新台幣匯率美元指數!D2365</f>
        <v>0</v>
      </c>
      <c r="N2364" s="27" t="e">
        <f>VLOOKUP($B2364,外資期貨未平倉口數!$A$4:$M$499,4,FALSE)</f>
        <v>#N/A</v>
      </c>
      <c r="O2364" s="27" t="e">
        <f>VLOOKUP($B2364,外資期貨未平倉口數!$A$4:$M$499,9,FALSE)</f>
        <v>#N/A</v>
      </c>
      <c r="P2364" s="27" t="e">
        <f>VLOOKUP($B2364,外資期貨未平倉口數!$A$4:$M$499,10,FALSE)</f>
        <v>#N/A</v>
      </c>
      <c r="Q2364" s="27" t="e">
        <f>VLOOKUP($B2364,外資期貨未平倉口數!$A$4:$M$499,11,FALSE)</f>
        <v>#N/A</v>
      </c>
      <c r="R2364" s="64" t="e">
        <f>VLOOKUP($B2364,選擇權未平倉餘額!$A$4:$I$500,6,FALSE)</f>
        <v>#N/A</v>
      </c>
      <c r="S2364" s="64" t="e">
        <f>VLOOKUP($B2364,選擇權未平倉餘額!$A$4:$I$500,7,FALSE)</f>
        <v>#N/A</v>
      </c>
      <c r="T2364" s="64" t="e">
        <f>VLOOKUP($B2364,選擇權未平倉餘額!$A$4:$I$500,8,FALSE)</f>
        <v>#N/A</v>
      </c>
      <c r="U2364" s="64" t="e">
        <f>VLOOKUP($B2364,選擇權未平倉餘額!$A$4:$I$500,9,FALSE)</f>
        <v>#N/A</v>
      </c>
      <c r="V2364" s="39" t="e">
        <f>VLOOKUP($B2364,臺指選擇權P_C_Ratios!$A$4:$C$500,3,FALSE)</f>
        <v>#N/A</v>
      </c>
      <c r="W2364" s="41" t="e">
        <f>VLOOKUP($B2364,散戶多空比!$A$6:$L$500,12,FALSE)</f>
        <v>#N/A</v>
      </c>
      <c r="X2364" s="40" t="e">
        <f>VLOOKUP($B2364,期貨大額交易人未沖銷部位!$A$4:$O$499,4,FALSE)</f>
        <v>#N/A</v>
      </c>
      <c r="Y2364" s="40" t="e">
        <f>VLOOKUP($B2364,期貨大額交易人未沖銷部位!$A$4:$O$499,7,FALSE)</f>
        <v>#N/A</v>
      </c>
      <c r="Z2364" s="40" t="e">
        <f>VLOOKUP($B2364,期貨大額交易人未沖銷部位!$A$4:$O$499,10,FALSE)</f>
        <v>#N/A</v>
      </c>
      <c r="AA2364" s="40" t="e">
        <f>VLOOKUP($B2364,期貨大額交易人未沖銷部位!$A$4:$O$499,13,FALSE)</f>
        <v>#N/A</v>
      </c>
      <c r="AB2364" s="40" t="e">
        <f>VLOOKUP($B2364,期貨大額交易人未沖銷部位!$A$4:$O$499,14,FALSE)</f>
        <v>#N/A</v>
      </c>
      <c r="AC2364" s="40" t="e">
        <f>VLOOKUP($B2364,期貨大額交易人未沖銷部位!$A$4:$O$499,15,FALSE)</f>
        <v>#N/A</v>
      </c>
      <c r="AD2364" s="33" t="e">
        <f>VLOOKUP($B2364,三大美股走勢!$A$4:$J$495,4,FALSE)</f>
        <v>#N/A</v>
      </c>
      <c r="AE2364" s="33" t="e">
        <f>VLOOKUP($B2364,三大美股走勢!$A$4:$J$495,7,FALSE)</f>
        <v>#N/A</v>
      </c>
      <c r="AF2364" s="33" t="e">
        <f>VLOOKUP($B2364,三大美股走勢!$A$4:$J$495,10,FALSE)</f>
        <v>#N/A</v>
      </c>
    </row>
    <row r="2365" spans="2:32">
      <c r="B2365" s="32">
        <v>45144</v>
      </c>
      <c r="C2365" s="33" t="e">
        <f>VLOOKUP($B2365,大盤與近月台指!$A$4:$I$499,2,FALSE)</f>
        <v>#N/A</v>
      </c>
      <c r="D2365" s="34" t="e">
        <f>VLOOKUP($B2365,大盤與近月台指!$A$4:$I$499,3,FALSE)</f>
        <v>#N/A</v>
      </c>
      <c r="E2365" s="35" t="e">
        <f>VLOOKUP($B2365,大盤與近月台指!$A$4:$I$499,4,FALSE)</f>
        <v>#N/A</v>
      </c>
      <c r="F2365" s="33" t="e">
        <f>VLOOKUP($B2365,大盤與近月台指!$A$4:$I$499,5,FALSE)</f>
        <v>#N/A</v>
      </c>
      <c r="G2365" s="49" t="e">
        <f>VLOOKUP($B2365,三大法人買賣超!$A$4:$I$500,3,FALSE)</f>
        <v>#N/A</v>
      </c>
      <c r="H2365" s="34" t="e">
        <f>VLOOKUP($B2365,三大法人買賣超!$A$4:$I$500,5,FALSE)</f>
        <v>#N/A</v>
      </c>
      <c r="I2365" s="27" t="e">
        <f>VLOOKUP($B2365,三大法人買賣超!$A$4:$I$500,7,FALSE)</f>
        <v>#N/A</v>
      </c>
      <c r="J2365" s="27" t="e">
        <f>VLOOKUP($B2365,三大法人買賣超!$A$4:$I$500,9,FALSE)</f>
        <v>#N/A</v>
      </c>
      <c r="K2365" s="37">
        <f>新台幣匯率美元指數!B2366</f>
        <v>0</v>
      </c>
      <c r="L2365" s="38">
        <f>新台幣匯率美元指數!C2366</f>
        <v>0</v>
      </c>
      <c r="M2365" s="39">
        <f>新台幣匯率美元指數!D2366</f>
        <v>0</v>
      </c>
      <c r="N2365" s="27" t="e">
        <f>VLOOKUP($B2365,外資期貨未平倉口數!$A$4:$M$499,4,FALSE)</f>
        <v>#N/A</v>
      </c>
      <c r="O2365" s="27" t="e">
        <f>VLOOKUP($B2365,外資期貨未平倉口數!$A$4:$M$499,9,FALSE)</f>
        <v>#N/A</v>
      </c>
      <c r="P2365" s="27" t="e">
        <f>VLOOKUP($B2365,外資期貨未平倉口數!$A$4:$M$499,10,FALSE)</f>
        <v>#N/A</v>
      </c>
      <c r="Q2365" s="27" t="e">
        <f>VLOOKUP($B2365,外資期貨未平倉口數!$A$4:$M$499,11,FALSE)</f>
        <v>#N/A</v>
      </c>
      <c r="R2365" s="64" t="e">
        <f>VLOOKUP($B2365,選擇權未平倉餘額!$A$4:$I$500,6,FALSE)</f>
        <v>#N/A</v>
      </c>
      <c r="S2365" s="64" t="e">
        <f>VLOOKUP($B2365,選擇權未平倉餘額!$A$4:$I$500,7,FALSE)</f>
        <v>#N/A</v>
      </c>
      <c r="T2365" s="64" t="e">
        <f>VLOOKUP($B2365,選擇權未平倉餘額!$A$4:$I$500,8,FALSE)</f>
        <v>#N/A</v>
      </c>
      <c r="U2365" s="64" t="e">
        <f>VLOOKUP($B2365,選擇權未平倉餘額!$A$4:$I$500,9,FALSE)</f>
        <v>#N/A</v>
      </c>
      <c r="V2365" s="39" t="e">
        <f>VLOOKUP($B2365,臺指選擇權P_C_Ratios!$A$4:$C$500,3,FALSE)</f>
        <v>#N/A</v>
      </c>
      <c r="W2365" s="41" t="e">
        <f>VLOOKUP($B2365,散戶多空比!$A$6:$L$500,12,FALSE)</f>
        <v>#N/A</v>
      </c>
      <c r="X2365" s="40" t="e">
        <f>VLOOKUP($B2365,期貨大額交易人未沖銷部位!$A$4:$O$499,4,FALSE)</f>
        <v>#N/A</v>
      </c>
      <c r="Y2365" s="40" t="e">
        <f>VLOOKUP($B2365,期貨大額交易人未沖銷部位!$A$4:$O$499,7,FALSE)</f>
        <v>#N/A</v>
      </c>
      <c r="Z2365" s="40" t="e">
        <f>VLOOKUP($B2365,期貨大額交易人未沖銷部位!$A$4:$O$499,10,FALSE)</f>
        <v>#N/A</v>
      </c>
      <c r="AA2365" s="40" t="e">
        <f>VLOOKUP($B2365,期貨大額交易人未沖銷部位!$A$4:$O$499,13,FALSE)</f>
        <v>#N/A</v>
      </c>
      <c r="AB2365" s="40" t="e">
        <f>VLOOKUP($B2365,期貨大額交易人未沖銷部位!$A$4:$O$499,14,FALSE)</f>
        <v>#N/A</v>
      </c>
      <c r="AC2365" s="40" t="e">
        <f>VLOOKUP($B2365,期貨大額交易人未沖銷部位!$A$4:$O$499,15,FALSE)</f>
        <v>#N/A</v>
      </c>
      <c r="AD2365" s="33" t="e">
        <f>VLOOKUP($B2365,三大美股走勢!$A$4:$J$495,4,FALSE)</f>
        <v>#N/A</v>
      </c>
      <c r="AE2365" s="33" t="e">
        <f>VLOOKUP($B2365,三大美股走勢!$A$4:$J$495,7,FALSE)</f>
        <v>#N/A</v>
      </c>
      <c r="AF2365" s="33" t="e">
        <f>VLOOKUP($B2365,三大美股走勢!$A$4:$J$495,10,FALSE)</f>
        <v>#N/A</v>
      </c>
    </row>
    <row r="2366" spans="2:32">
      <c r="B2366" s="32">
        <v>45145</v>
      </c>
      <c r="C2366" s="33" t="e">
        <f>VLOOKUP($B2366,大盤與近月台指!$A$4:$I$499,2,FALSE)</f>
        <v>#N/A</v>
      </c>
      <c r="D2366" s="34" t="e">
        <f>VLOOKUP($B2366,大盤與近月台指!$A$4:$I$499,3,FALSE)</f>
        <v>#N/A</v>
      </c>
      <c r="E2366" s="35" t="e">
        <f>VLOOKUP($B2366,大盤與近月台指!$A$4:$I$499,4,FALSE)</f>
        <v>#N/A</v>
      </c>
      <c r="F2366" s="33" t="e">
        <f>VLOOKUP($B2366,大盤與近月台指!$A$4:$I$499,5,FALSE)</f>
        <v>#N/A</v>
      </c>
      <c r="G2366" s="49" t="e">
        <f>VLOOKUP($B2366,三大法人買賣超!$A$4:$I$500,3,FALSE)</f>
        <v>#N/A</v>
      </c>
      <c r="H2366" s="34" t="e">
        <f>VLOOKUP($B2366,三大法人買賣超!$A$4:$I$500,5,FALSE)</f>
        <v>#N/A</v>
      </c>
      <c r="I2366" s="27" t="e">
        <f>VLOOKUP($B2366,三大法人買賣超!$A$4:$I$500,7,FALSE)</f>
        <v>#N/A</v>
      </c>
      <c r="J2366" s="27" t="e">
        <f>VLOOKUP($B2366,三大法人買賣超!$A$4:$I$500,9,FALSE)</f>
        <v>#N/A</v>
      </c>
      <c r="K2366" s="37">
        <f>新台幣匯率美元指數!B2367</f>
        <v>0</v>
      </c>
      <c r="L2366" s="38">
        <f>新台幣匯率美元指數!C2367</f>
        <v>0</v>
      </c>
      <c r="M2366" s="39">
        <f>新台幣匯率美元指數!D2367</f>
        <v>0</v>
      </c>
      <c r="N2366" s="27" t="e">
        <f>VLOOKUP($B2366,外資期貨未平倉口數!$A$4:$M$499,4,FALSE)</f>
        <v>#N/A</v>
      </c>
      <c r="O2366" s="27" t="e">
        <f>VLOOKUP($B2366,外資期貨未平倉口數!$A$4:$M$499,9,FALSE)</f>
        <v>#N/A</v>
      </c>
      <c r="P2366" s="27" t="e">
        <f>VLOOKUP($B2366,外資期貨未平倉口數!$A$4:$M$499,10,FALSE)</f>
        <v>#N/A</v>
      </c>
      <c r="Q2366" s="27" t="e">
        <f>VLOOKUP($B2366,外資期貨未平倉口數!$A$4:$M$499,11,FALSE)</f>
        <v>#N/A</v>
      </c>
      <c r="R2366" s="64" t="e">
        <f>VLOOKUP($B2366,選擇權未平倉餘額!$A$4:$I$500,6,FALSE)</f>
        <v>#N/A</v>
      </c>
      <c r="S2366" s="64" t="e">
        <f>VLOOKUP($B2366,選擇權未平倉餘額!$A$4:$I$500,7,FALSE)</f>
        <v>#N/A</v>
      </c>
      <c r="T2366" s="64" t="e">
        <f>VLOOKUP($B2366,選擇權未平倉餘額!$A$4:$I$500,8,FALSE)</f>
        <v>#N/A</v>
      </c>
      <c r="U2366" s="64" t="e">
        <f>VLOOKUP($B2366,選擇權未平倉餘額!$A$4:$I$500,9,FALSE)</f>
        <v>#N/A</v>
      </c>
      <c r="V2366" s="39" t="e">
        <f>VLOOKUP($B2366,臺指選擇權P_C_Ratios!$A$4:$C$500,3,FALSE)</f>
        <v>#N/A</v>
      </c>
      <c r="W2366" s="41" t="e">
        <f>VLOOKUP($B2366,散戶多空比!$A$6:$L$500,12,FALSE)</f>
        <v>#N/A</v>
      </c>
      <c r="X2366" s="40" t="e">
        <f>VLOOKUP($B2366,期貨大額交易人未沖銷部位!$A$4:$O$499,4,FALSE)</f>
        <v>#N/A</v>
      </c>
      <c r="Y2366" s="40" t="e">
        <f>VLOOKUP($B2366,期貨大額交易人未沖銷部位!$A$4:$O$499,7,FALSE)</f>
        <v>#N/A</v>
      </c>
      <c r="Z2366" s="40" t="e">
        <f>VLOOKUP($B2366,期貨大額交易人未沖銷部位!$A$4:$O$499,10,FALSE)</f>
        <v>#N/A</v>
      </c>
      <c r="AA2366" s="40" t="e">
        <f>VLOOKUP($B2366,期貨大額交易人未沖銷部位!$A$4:$O$499,13,FALSE)</f>
        <v>#N/A</v>
      </c>
      <c r="AB2366" s="40" t="e">
        <f>VLOOKUP($B2366,期貨大額交易人未沖銷部位!$A$4:$O$499,14,FALSE)</f>
        <v>#N/A</v>
      </c>
      <c r="AC2366" s="40" t="e">
        <f>VLOOKUP($B2366,期貨大額交易人未沖銷部位!$A$4:$O$499,15,FALSE)</f>
        <v>#N/A</v>
      </c>
      <c r="AD2366" s="33" t="e">
        <f>VLOOKUP($B2366,三大美股走勢!$A$4:$J$495,4,FALSE)</f>
        <v>#N/A</v>
      </c>
      <c r="AE2366" s="33" t="e">
        <f>VLOOKUP($B2366,三大美股走勢!$A$4:$J$495,7,FALSE)</f>
        <v>#N/A</v>
      </c>
      <c r="AF2366" s="33" t="e">
        <f>VLOOKUP($B2366,三大美股走勢!$A$4:$J$495,10,FALSE)</f>
        <v>#N/A</v>
      </c>
    </row>
    <row r="2367" spans="2:32">
      <c r="B2367" s="32">
        <v>45146</v>
      </c>
      <c r="C2367" s="33" t="e">
        <f>VLOOKUP($B2367,大盤與近月台指!$A$4:$I$499,2,FALSE)</f>
        <v>#N/A</v>
      </c>
      <c r="D2367" s="34" t="e">
        <f>VLOOKUP($B2367,大盤與近月台指!$A$4:$I$499,3,FALSE)</f>
        <v>#N/A</v>
      </c>
      <c r="E2367" s="35" t="e">
        <f>VLOOKUP($B2367,大盤與近月台指!$A$4:$I$499,4,FALSE)</f>
        <v>#N/A</v>
      </c>
      <c r="F2367" s="33" t="e">
        <f>VLOOKUP($B2367,大盤與近月台指!$A$4:$I$499,5,FALSE)</f>
        <v>#N/A</v>
      </c>
      <c r="G2367" s="49" t="e">
        <f>VLOOKUP($B2367,三大法人買賣超!$A$4:$I$500,3,FALSE)</f>
        <v>#N/A</v>
      </c>
      <c r="H2367" s="34" t="e">
        <f>VLOOKUP($B2367,三大法人買賣超!$A$4:$I$500,5,FALSE)</f>
        <v>#N/A</v>
      </c>
      <c r="I2367" s="27" t="e">
        <f>VLOOKUP($B2367,三大法人買賣超!$A$4:$I$500,7,FALSE)</f>
        <v>#N/A</v>
      </c>
      <c r="J2367" s="27" t="e">
        <f>VLOOKUP($B2367,三大法人買賣超!$A$4:$I$500,9,FALSE)</f>
        <v>#N/A</v>
      </c>
      <c r="K2367" s="37">
        <f>新台幣匯率美元指數!B2368</f>
        <v>0</v>
      </c>
      <c r="L2367" s="38">
        <f>新台幣匯率美元指數!C2368</f>
        <v>0</v>
      </c>
      <c r="M2367" s="39">
        <f>新台幣匯率美元指數!D2368</f>
        <v>0</v>
      </c>
      <c r="N2367" s="27" t="e">
        <f>VLOOKUP($B2367,外資期貨未平倉口數!$A$4:$M$499,4,FALSE)</f>
        <v>#N/A</v>
      </c>
      <c r="O2367" s="27" t="e">
        <f>VLOOKUP($B2367,外資期貨未平倉口數!$A$4:$M$499,9,FALSE)</f>
        <v>#N/A</v>
      </c>
      <c r="P2367" s="27" t="e">
        <f>VLOOKUP($B2367,外資期貨未平倉口數!$A$4:$M$499,10,FALSE)</f>
        <v>#N/A</v>
      </c>
      <c r="Q2367" s="27" t="e">
        <f>VLOOKUP($B2367,外資期貨未平倉口數!$A$4:$M$499,11,FALSE)</f>
        <v>#N/A</v>
      </c>
      <c r="R2367" s="64" t="e">
        <f>VLOOKUP($B2367,選擇權未平倉餘額!$A$4:$I$500,6,FALSE)</f>
        <v>#N/A</v>
      </c>
      <c r="S2367" s="64" t="e">
        <f>VLOOKUP($B2367,選擇權未平倉餘額!$A$4:$I$500,7,FALSE)</f>
        <v>#N/A</v>
      </c>
      <c r="T2367" s="64" t="e">
        <f>VLOOKUP($B2367,選擇權未平倉餘額!$A$4:$I$500,8,FALSE)</f>
        <v>#N/A</v>
      </c>
      <c r="U2367" s="64" t="e">
        <f>VLOOKUP($B2367,選擇權未平倉餘額!$A$4:$I$500,9,FALSE)</f>
        <v>#N/A</v>
      </c>
      <c r="V2367" s="39" t="e">
        <f>VLOOKUP($B2367,臺指選擇權P_C_Ratios!$A$4:$C$500,3,FALSE)</f>
        <v>#N/A</v>
      </c>
      <c r="W2367" s="41" t="e">
        <f>VLOOKUP($B2367,散戶多空比!$A$6:$L$500,12,FALSE)</f>
        <v>#N/A</v>
      </c>
      <c r="X2367" s="40" t="e">
        <f>VLOOKUP($B2367,期貨大額交易人未沖銷部位!$A$4:$O$499,4,FALSE)</f>
        <v>#N/A</v>
      </c>
      <c r="Y2367" s="40" t="e">
        <f>VLOOKUP($B2367,期貨大額交易人未沖銷部位!$A$4:$O$499,7,FALSE)</f>
        <v>#N/A</v>
      </c>
      <c r="Z2367" s="40" t="e">
        <f>VLOOKUP($B2367,期貨大額交易人未沖銷部位!$A$4:$O$499,10,FALSE)</f>
        <v>#N/A</v>
      </c>
      <c r="AA2367" s="40" t="e">
        <f>VLOOKUP($B2367,期貨大額交易人未沖銷部位!$A$4:$O$499,13,FALSE)</f>
        <v>#N/A</v>
      </c>
      <c r="AB2367" s="40" t="e">
        <f>VLOOKUP($B2367,期貨大額交易人未沖銷部位!$A$4:$O$499,14,FALSE)</f>
        <v>#N/A</v>
      </c>
      <c r="AC2367" s="40" t="e">
        <f>VLOOKUP($B2367,期貨大額交易人未沖銷部位!$A$4:$O$499,15,FALSE)</f>
        <v>#N/A</v>
      </c>
      <c r="AD2367" s="33" t="e">
        <f>VLOOKUP($B2367,三大美股走勢!$A$4:$J$495,4,FALSE)</f>
        <v>#N/A</v>
      </c>
      <c r="AE2367" s="33" t="e">
        <f>VLOOKUP($B2367,三大美股走勢!$A$4:$J$495,7,FALSE)</f>
        <v>#N/A</v>
      </c>
      <c r="AF2367" s="33" t="e">
        <f>VLOOKUP($B2367,三大美股走勢!$A$4:$J$495,10,FALSE)</f>
        <v>#N/A</v>
      </c>
    </row>
    <row r="2368" spans="2:32">
      <c r="B2368" s="32">
        <v>45147</v>
      </c>
      <c r="C2368" s="33" t="e">
        <f>VLOOKUP($B2368,大盤與近月台指!$A$4:$I$499,2,FALSE)</f>
        <v>#N/A</v>
      </c>
      <c r="D2368" s="34" t="e">
        <f>VLOOKUP($B2368,大盤與近月台指!$A$4:$I$499,3,FALSE)</f>
        <v>#N/A</v>
      </c>
      <c r="E2368" s="35" t="e">
        <f>VLOOKUP($B2368,大盤與近月台指!$A$4:$I$499,4,FALSE)</f>
        <v>#N/A</v>
      </c>
      <c r="F2368" s="33" t="e">
        <f>VLOOKUP($B2368,大盤與近月台指!$A$4:$I$499,5,FALSE)</f>
        <v>#N/A</v>
      </c>
      <c r="G2368" s="49" t="e">
        <f>VLOOKUP($B2368,三大法人買賣超!$A$4:$I$500,3,FALSE)</f>
        <v>#N/A</v>
      </c>
      <c r="H2368" s="34" t="e">
        <f>VLOOKUP($B2368,三大法人買賣超!$A$4:$I$500,5,FALSE)</f>
        <v>#N/A</v>
      </c>
      <c r="I2368" s="27" t="e">
        <f>VLOOKUP($B2368,三大法人買賣超!$A$4:$I$500,7,FALSE)</f>
        <v>#N/A</v>
      </c>
      <c r="J2368" s="27" t="e">
        <f>VLOOKUP($B2368,三大法人買賣超!$A$4:$I$500,9,FALSE)</f>
        <v>#N/A</v>
      </c>
      <c r="K2368" s="37">
        <f>新台幣匯率美元指數!B2369</f>
        <v>0</v>
      </c>
      <c r="L2368" s="38">
        <f>新台幣匯率美元指數!C2369</f>
        <v>0</v>
      </c>
      <c r="M2368" s="39">
        <f>新台幣匯率美元指數!D2369</f>
        <v>0</v>
      </c>
      <c r="N2368" s="27" t="e">
        <f>VLOOKUP($B2368,外資期貨未平倉口數!$A$4:$M$499,4,FALSE)</f>
        <v>#N/A</v>
      </c>
      <c r="O2368" s="27" t="e">
        <f>VLOOKUP($B2368,外資期貨未平倉口數!$A$4:$M$499,9,FALSE)</f>
        <v>#N/A</v>
      </c>
      <c r="P2368" s="27" t="e">
        <f>VLOOKUP($B2368,外資期貨未平倉口數!$A$4:$M$499,10,FALSE)</f>
        <v>#N/A</v>
      </c>
      <c r="Q2368" s="27" t="e">
        <f>VLOOKUP($B2368,外資期貨未平倉口數!$A$4:$M$499,11,FALSE)</f>
        <v>#N/A</v>
      </c>
      <c r="R2368" s="64" t="e">
        <f>VLOOKUP($B2368,選擇權未平倉餘額!$A$4:$I$500,6,FALSE)</f>
        <v>#N/A</v>
      </c>
      <c r="S2368" s="64" t="e">
        <f>VLOOKUP($B2368,選擇權未平倉餘額!$A$4:$I$500,7,FALSE)</f>
        <v>#N/A</v>
      </c>
      <c r="T2368" s="64" t="e">
        <f>VLOOKUP($B2368,選擇權未平倉餘額!$A$4:$I$500,8,FALSE)</f>
        <v>#N/A</v>
      </c>
      <c r="U2368" s="64" t="e">
        <f>VLOOKUP($B2368,選擇權未平倉餘額!$A$4:$I$500,9,FALSE)</f>
        <v>#N/A</v>
      </c>
      <c r="V2368" s="39" t="e">
        <f>VLOOKUP($B2368,臺指選擇權P_C_Ratios!$A$4:$C$500,3,FALSE)</f>
        <v>#N/A</v>
      </c>
      <c r="W2368" s="41" t="e">
        <f>VLOOKUP($B2368,散戶多空比!$A$6:$L$500,12,FALSE)</f>
        <v>#N/A</v>
      </c>
      <c r="X2368" s="40" t="e">
        <f>VLOOKUP($B2368,期貨大額交易人未沖銷部位!$A$4:$O$499,4,FALSE)</f>
        <v>#N/A</v>
      </c>
      <c r="Y2368" s="40" t="e">
        <f>VLOOKUP($B2368,期貨大額交易人未沖銷部位!$A$4:$O$499,7,FALSE)</f>
        <v>#N/A</v>
      </c>
      <c r="Z2368" s="40" t="e">
        <f>VLOOKUP($B2368,期貨大額交易人未沖銷部位!$A$4:$O$499,10,FALSE)</f>
        <v>#N/A</v>
      </c>
      <c r="AA2368" s="40" t="e">
        <f>VLOOKUP($B2368,期貨大額交易人未沖銷部位!$A$4:$O$499,13,FALSE)</f>
        <v>#N/A</v>
      </c>
      <c r="AB2368" s="40" t="e">
        <f>VLOOKUP($B2368,期貨大額交易人未沖銷部位!$A$4:$O$499,14,FALSE)</f>
        <v>#N/A</v>
      </c>
      <c r="AC2368" s="40" t="e">
        <f>VLOOKUP($B2368,期貨大額交易人未沖銷部位!$A$4:$O$499,15,FALSE)</f>
        <v>#N/A</v>
      </c>
      <c r="AD2368" s="33" t="e">
        <f>VLOOKUP($B2368,三大美股走勢!$A$4:$J$495,4,FALSE)</f>
        <v>#N/A</v>
      </c>
      <c r="AE2368" s="33" t="e">
        <f>VLOOKUP($B2368,三大美股走勢!$A$4:$J$495,7,FALSE)</f>
        <v>#N/A</v>
      </c>
      <c r="AF2368" s="33" t="e">
        <f>VLOOKUP($B2368,三大美股走勢!$A$4:$J$495,10,FALSE)</f>
        <v>#N/A</v>
      </c>
    </row>
    <row r="2369" spans="2:32">
      <c r="B2369" s="32">
        <v>45148</v>
      </c>
      <c r="C2369" s="33" t="e">
        <f>VLOOKUP($B2369,大盤與近月台指!$A$4:$I$499,2,FALSE)</f>
        <v>#N/A</v>
      </c>
      <c r="D2369" s="34" t="e">
        <f>VLOOKUP($B2369,大盤與近月台指!$A$4:$I$499,3,FALSE)</f>
        <v>#N/A</v>
      </c>
      <c r="E2369" s="35" t="e">
        <f>VLOOKUP($B2369,大盤與近月台指!$A$4:$I$499,4,FALSE)</f>
        <v>#N/A</v>
      </c>
      <c r="F2369" s="33" t="e">
        <f>VLOOKUP($B2369,大盤與近月台指!$A$4:$I$499,5,FALSE)</f>
        <v>#N/A</v>
      </c>
      <c r="G2369" s="49" t="e">
        <f>VLOOKUP($B2369,三大法人買賣超!$A$4:$I$500,3,FALSE)</f>
        <v>#N/A</v>
      </c>
      <c r="H2369" s="34" t="e">
        <f>VLOOKUP($B2369,三大法人買賣超!$A$4:$I$500,5,FALSE)</f>
        <v>#N/A</v>
      </c>
      <c r="I2369" s="27" t="e">
        <f>VLOOKUP($B2369,三大法人買賣超!$A$4:$I$500,7,FALSE)</f>
        <v>#N/A</v>
      </c>
      <c r="J2369" s="27" t="e">
        <f>VLOOKUP($B2369,三大法人買賣超!$A$4:$I$500,9,FALSE)</f>
        <v>#N/A</v>
      </c>
      <c r="K2369" s="37">
        <f>新台幣匯率美元指數!B2370</f>
        <v>0</v>
      </c>
      <c r="L2369" s="38">
        <f>新台幣匯率美元指數!C2370</f>
        <v>0</v>
      </c>
      <c r="M2369" s="39">
        <f>新台幣匯率美元指數!D2370</f>
        <v>0</v>
      </c>
      <c r="N2369" s="27" t="e">
        <f>VLOOKUP($B2369,外資期貨未平倉口數!$A$4:$M$499,4,FALSE)</f>
        <v>#N/A</v>
      </c>
      <c r="O2369" s="27" t="e">
        <f>VLOOKUP($B2369,外資期貨未平倉口數!$A$4:$M$499,9,FALSE)</f>
        <v>#N/A</v>
      </c>
      <c r="P2369" s="27" t="e">
        <f>VLOOKUP($B2369,外資期貨未平倉口數!$A$4:$M$499,10,FALSE)</f>
        <v>#N/A</v>
      </c>
      <c r="Q2369" s="27" t="e">
        <f>VLOOKUP($B2369,外資期貨未平倉口數!$A$4:$M$499,11,FALSE)</f>
        <v>#N/A</v>
      </c>
      <c r="R2369" s="64" t="e">
        <f>VLOOKUP($B2369,選擇權未平倉餘額!$A$4:$I$500,6,FALSE)</f>
        <v>#N/A</v>
      </c>
      <c r="S2369" s="64" t="e">
        <f>VLOOKUP($B2369,選擇權未平倉餘額!$A$4:$I$500,7,FALSE)</f>
        <v>#N/A</v>
      </c>
      <c r="T2369" s="64" t="e">
        <f>VLOOKUP($B2369,選擇權未平倉餘額!$A$4:$I$500,8,FALSE)</f>
        <v>#N/A</v>
      </c>
      <c r="U2369" s="64" t="e">
        <f>VLOOKUP($B2369,選擇權未平倉餘額!$A$4:$I$500,9,FALSE)</f>
        <v>#N/A</v>
      </c>
      <c r="V2369" s="39" t="e">
        <f>VLOOKUP($B2369,臺指選擇權P_C_Ratios!$A$4:$C$500,3,FALSE)</f>
        <v>#N/A</v>
      </c>
      <c r="W2369" s="41" t="e">
        <f>VLOOKUP($B2369,散戶多空比!$A$6:$L$500,12,FALSE)</f>
        <v>#N/A</v>
      </c>
      <c r="X2369" s="40" t="e">
        <f>VLOOKUP($B2369,期貨大額交易人未沖銷部位!$A$4:$O$499,4,FALSE)</f>
        <v>#N/A</v>
      </c>
      <c r="Y2369" s="40" t="e">
        <f>VLOOKUP($B2369,期貨大額交易人未沖銷部位!$A$4:$O$499,7,FALSE)</f>
        <v>#N/A</v>
      </c>
      <c r="Z2369" s="40" t="e">
        <f>VLOOKUP($B2369,期貨大額交易人未沖銷部位!$A$4:$O$499,10,FALSE)</f>
        <v>#N/A</v>
      </c>
      <c r="AA2369" s="40" t="e">
        <f>VLOOKUP($B2369,期貨大額交易人未沖銷部位!$A$4:$O$499,13,FALSE)</f>
        <v>#N/A</v>
      </c>
      <c r="AB2369" s="40" t="e">
        <f>VLOOKUP($B2369,期貨大額交易人未沖銷部位!$A$4:$O$499,14,FALSE)</f>
        <v>#N/A</v>
      </c>
      <c r="AC2369" s="40" t="e">
        <f>VLOOKUP($B2369,期貨大額交易人未沖銷部位!$A$4:$O$499,15,FALSE)</f>
        <v>#N/A</v>
      </c>
      <c r="AD2369" s="33" t="e">
        <f>VLOOKUP($B2369,三大美股走勢!$A$4:$J$495,4,FALSE)</f>
        <v>#N/A</v>
      </c>
      <c r="AE2369" s="33" t="e">
        <f>VLOOKUP($B2369,三大美股走勢!$A$4:$J$495,7,FALSE)</f>
        <v>#N/A</v>
      </c>
      <c r="AF2369" s="33" t="e">
        <f>VLOOKUP($B2369,三大美股走勢!$A$4:$J$495,10,FALSE)</f>
        <v>#N/A</v>
      </c>
    </row>
    <row r="2370" spans="2:32">
      <c r="B2370" s="32">
        <v>45149</v>
      </c>
      <c r="C2370" s="33" t="e">
        <f>VLOOKUP($B2370,大盤與近月台指!$A$4:$I$499,2,FALSE)</f>
        <v>#N/A</v>
      </c>
      <c r="D2370" s="34" t="e">
        <f>VLOOKUP($B2370,大盤與近月台指!$A$4:$I$499,3,FALSE)</f>
        <v>#N/A</v>
      </c>
      <c r="E2370" s="35" t="e">
        <f>VLOOKUP($B2370,大盤與近月台指!$A$4:$I$499,4,FALSE)</f>
        <v>#N/A</v>
      </c>
      <c r="F2370" s="33" t="e">
        <f>VLOOKUP($B2370,大盤與近月台指!$A$4:$I$499,5,FALSE)</f>
        <v>#N/A</v>
      </c>
      <c r="G2370" s="49" t="e">
        <f>VLOOKUP($B2370,三大法人買賣超!$A$4:$I$500,3,FALSE)</f>
        <v>#N/A</v>
      </c>
      <c r="H2370" s="34" t="e">
        <f>VLOOKUP($B2370,三大法人買賣超!$A$4:$I$500,5,FALSE)</f>
        <v>#N/A</v>
      </c>
      <c r="I2370" s="27" t="e">
        <f>VLOOKUP($B2370,三大法人買賣超!$A$4:$I$500,7,FALSE)</f>
        <v>#N/A</v>
      </c>
      <c r="J2370" s="27" t="e">
        <f>VLOOKUP($B2370,三大法人買賣超!$A$4:$I$500,9,FALSE)</f>
        <v>#N/A</v>
      </c>
      <c r="K2370" s="37">
        <f>新台幣匯率美元指數!B2371</f>
        <v>0</v>
      </c>
      <c r="L2370" s="38">
        <f>新台幣匯率美元指數!C2371</f>
        <v>0</v>
      </c>
      <c r="M2370" s="39">
        <f>新台幣匯率美元指數!D2371</f>
        <v>0</v>
      </c>
      <c r="N2370" s="27" t="e">
        <f>VLOOKUP($B2370,外資期貨未平倉口數!$A$4:$M$499,4,FALSE)</f>
        <v>#N/A</v>
      </c>
      <c r="O2370" s="27" t="e">
        <f>VLOOKUP($B2370,外資期貨未平倉口數!$A$4:$M$499,9,FALSE)</f>
        <v>#N/A</v>
      </c>
      <c r="P2370" s="27" t="e">
        <f>VLOOKUP($B2370,外資期貨未平倉口數!$A$4:$M$499,10,FALSE)</f>
        <v>#N/A</v>
      </c>
      <c r="Q2370" s="27" t="e">
        <f>VLOOKUP($B2370,外資期貨未平倉口數!$A$4:$M$499,11,FALSE)</f>
        <v>#N/A</v>
      </c>
      <c r="R2370" s="64" t="e">
        <f>VLOOKUP($B2370,選擇權未平倉餘額!$A$4:$I$500,6,FALSE)</f>
        <v>#N/A</v>
      </c>
      <c r="S2370" s="64" t="e">
        <f>VLOOKUP($B2370,選擇權未平倉餘額!$A$4:$I$500,7,FALSE)</f>
        <v>#N/A</v>
      </c>
      <c r="T2370" s="64" t="e">
        <f>VLOOKUP($B2370,選擇權未平倉餘額!$A$4:$I$500,8,FALSE)</f>
        <v>#N/A</v>
      </c>
      <c r="U2370" s="64" t="e">
        <f>VLOOKUP($B2370,選擇權未平倉餘額!$A$4:$I$500,9,FALSE)</f>
        <v>#N/A</v>
      </c>
      <c r="V2370" s="39" t="e">
        <f>VLOOKUP($B2370,臺指選擇權P_C_Ratios!$A$4:$C$500,3,FALSE)</f>
        <v>#N/A</v>
      </c>
      <c r="W2370" s="41" t="e">
        <f>VLOOKUP($B2370,散戶多空比!$A$6:$L$500,12,FALSE)</f>
        <v>#N/A</v>
      </c>
      <c r="X2370" s="40" t="e">
        <f>VLOOKUP($B2370,期貨大額交易人未沖銷部位!$A$4:$O$499,4,FALSE)</f>
        <v>#N/A</v>
      </c>
      <c r="Y2370" s="40" t="e">
        <f>VLOOKUP($B2370,期貨大額交易人未沖銷部位!$A$4:$O$499,7,FALSE)</f>
        <v>#N/A</v>
      </c>
      <c r="Z2370" s="40" t="e">
        <f>VLOOKUP($B2370,期貨大額交易人未沖銷部位!$A$4:$O$499,10,FALSE)</f>
        <v>#N/A</v>
      </c>
      <c r="AA2370" s="40" t="e">
        <f>VLOOKUP($B2370,期貨大額交易人未沖銷部位!$A$4:$O$499,13,FALSE)</f>
        <v>#N/A</v>
      </c>
      <c r="AB2370" s="40" t="e">
        <f>VLOOKUP($B2370,期貨大額交易人未沖銷部位!$A$4:$O$499,14,FALSE)</f>
        <v>#N/A</v>
      </c>
      <c r="AC2370" s="40" t="e">
        <f>VLOOKUP($B2370,期貨大額交易人未沖銷部位!$A$4:$O$499,15,FALSE)</f>
        <v>#N/A</v>
      </c>
      <c r="AD2370" s="33" t="e">
        <f>VLOOKUP($B2370,三大美股走勢!$A$4:$J$495,4,FALSE)</f>
        <v>#N/A</v>
      </c>
      <c r="AE2370" s="33" t="e">
        <f>VLOOKUP($B2370,三大美股走勢!$A$4:$J$495,7,FALSE)</f>
        <v>#N/A</v>
      </c>
      <c r="AF2370" s="33" t="e">
        <f>VLOOKUP($B2370,三大美股走勢!$A$4:$J$495,10,FALSE)</f>
        <v>#N/A</v>
      </c>
    </row>
    <row r="2371" spans="2:32">
      <c r="B2371" s="32">
        <v>45150</v>
      </c>
      <c r="C2371" s="33" t="e">
        <f>VLOOKUP($B2371,大盤與近月台指!$A$4:$I$499,2,FALSE)</f>
        <v>#N/A</v>
      </c>
      <c r="D2371" s="34" t="e">
        <f>VLOOKUP($B2371,大盤與近月台指!$A$4:$I$499,3,FALSE)</f>
        <v>#N/A</v>
      </c>
      <c r="E2371" s="35" t="e">
        <f>VLOOKUP($B2371,大盤與近月台指!$A$4:$I$499,4,FALSE)</f>
        <v>#N/A</v>
      </c>
      <c r="F2371" s="33" t="e">
        <f>VLOOKUP($B2371,大盤與近月台指!$A$4:$I$499,5,FALSE)</f>
        <v>#N/A</v>
      </c>
      <c r="G2371" s="49" t="e">
        <f>VLOOKUP($B2371,三大法人買賣超!$A$4:$I$500,3,FALSE)</f>
        <v>#N/A</v>
      </c>
      <c r="H2371" s="34" t="e">
        <f>VLOOKUP($B2371,三大法人買賣超!$A$4:$I$500,5,FALSE)</f>
        <v>#N/A</v>
      </c>
      <c r="I2371" s="27" t="e">
        <f>VLOOKUP($B2371,三大法人買賣超!$A$4:$I$500,7,FALSE)</f>
        <v>#N/A</v>
      </c>
      <c r="J2371" s="27" t="e">
        <f>VLOOKUP($B2371,三大法人買賣超!$A$4:$I$500,9,FALSE)</f>
        <v>#N/A</v>
      </c>
      <c r="K2371" s="37">
        <f>新台幣匯率美元指數!B2372</f>
        <v>0</v>
      </c>
      <c r="L2371" s="38">
        <f>新台幣匯率美元指數!C2372</f>
        <v>0</v>
      </c>
      <c r="M2371" s="39">
        <f>新台幣匯率美元指數!D2372</f>
        <v>0</v>
      </c>
      <c r="N2371" s="27" t="e">
        <f>VLOOKUP($B2371,外資期貨未平倉口數!$A$4:$M$499,4,FALSE)</f>
        <v>#N/A</v>
      </c>
      <c r="O2371" s="27" t="e">
        <f>VLOOKUP($B2371,外資期貨未平倉口數!$A$4:$M$499,9,FALSE)</f>
        <v>#N/A</v>
      </c>
      <c r="P2371" s="27" t="e">
        <f>VLOOKUP($B2371,外資期貨未平倉口數!$A$4:$M$499,10,FALSE)</f>
        <v>#N/A</v>
      </c>
      <c r="Q2371" s="27" t="e">
        <f>VLOOKUP($B2371,外資期貨未平倉口數!$A$4:$M$499,11,FALSE)</f>
        <v>#N/A</v>
      </c>
      <c r="R2371" s="64" t="e">
        <f>VLOOKUP($B2371,選擇權未平倉餘額!$A$4:$I$500,6,FALSE)</f>
        <v>#N/A</v>
      </c>
      <c r="S2371" s="64" t="e">
        <f>VLOOKUP($B2371,選擇權未平倉餘額!$A$4:$I$500,7,FALSE)</f>
        <v>#N/A</v>
      </c>
      <c r="T2371" s="64" t="e">
        <f>VLOOKUP($B2371,選擇權未平倉餘額!$A$4:$I$500,8,FALSE)</f>
        <v>#N/A</v>
      </c>
      <c r="U2371" s="64" t="e">
        <f>VLOOKUP($B2371,選擇權未平倉餘額!$A$4:$I$500,9,FALSE)</f>
        <v>#N/A</v>
      </c>
      <c r="V2371" s="39" t="e">
        <f>VLOOKUP($B2371,臺指選擇權P_C_Ratios!$A$4:$C$500,3,FALSE)</f>
        <v>#N/A</v>
      </c>
      <c r="W2371" s="41" t="e">
        <f>VLOOKUP($B2371,散戶多空比!$A$6:$L$500,12,FALSE)</f>
        <v>#N/A</v>
      </c>
      <c r="X2371" s="40" t="e">
        <f>VLOOKUP($B2371,期貨大額交易人未沖銷部位!$A$4:$O$499,4,FALSE)</f>
        <v>#N/A</v>
      </c>
      <c r="Y2371" s="40" t="e">
        <f>VLOOKUP($B2371,期貨大額交易人未沖銷部位!$A$4:$O$499,7,FALSE)</f>
        <v>#N/A</v>
      </c>
      <c r="Z2371" s="40" t="e">
        <f>VLOOKUP($B2371,期貨大額交易人未沖銷部位!$A$4:$O$499,10,FALSE)</f>
        <v>#N/A</v>
      </c>
      <c r="AA2371" s="40" t="e">
        <f>VLOOKUP($B2371,期貨大額交易人未沖銷部位!$A$4:$O$499,13,FALSE)</f>
        <v>#N/A</v>
      </c>
      <c r="AB2371" s="40" t="e">
        <f>VLOOKUP($B2371,期貨大額交易人未沖銷部位!$A$4:$O$499,14,FALSE)</f>
        <v>#N/A</v>
      </c>
      <c r="AC2371" s="40" t="e">
        <f>VLOOKUP($B2371,期貨大額交易人未沖銷部位!$A$4:$O$499,15,FALSE)</f>
        <v>#N/A</v>
      </c>
      <c r="AD2371" s="33" t="e">
        <f>VLOOKUP($B2371,三大美股走勢!$A$4:$J$495,4,FALSE)</f>
        <v>#N/A</v>
      </c>
      <c r="AE2371" s="33" t="e">
        <f>VLOOKUP($B2371,三大美股走勢!$A$4:$J$495,7,FALSE)</f>
        <v>#N/A</v>
      </c>
      <c r="AF2371" s="33" t="e">
        <f>VLOOKUP($B2371,三大美股走勢!$A$4:$J$495,10,FALSE)</f>
        <v>#N/A</v>
      </c>
    </row>
    <row r="2372" spans="2:32">
      <c r="B2372" s="32">
        <v>45151</v>
      </c>
      <c r="C2372" s="33" t="e">
        <f>VLOOKUP($B2372,大盤與近月台指!$A$4:$I$499,2,FALSE)</f>
        <v>#N/A</v>
      </c>
      <c r="D2372" s="34" t="e">
        <f>VLOOKUP($B2372,大盤與近月台指!$A$4:$I$499,3,FALSE)</f>
        <v>#N/A</v>
      </c>
      <c r="E2372" s="35" t="e">
        <f>VLOOKUP($B2372,大盤與近月台指!$A$4:$I$499,4,FALSE)</f>
        <v>#N/A</v>
      </c>
      <c r="F2372" s="33" t="e">
        <f>VLOOKUP($B2372,大盤與近月台指!$A$4:$I$499,5,FALSE)</f>
        <v>#N/A</v>
      </c>
      <c r="G2372" s="49" t="e">
        <f>VLOOKUP($B2372,三大法人買賣超!$A$4:$I$500,3,FALSE)</f>
        <v>#N/A</v>
      </c>
      <c r="H2372" s="34" t="e">
        <f>VLOOKUP($B2372,三大法人買賣超!$A$4:$I$500,5,FALSE)</f>
        <v>#N/A</v>
      </c>
      <c r="I2372" s="27" t="e">
        <f>VLOOKUP($B2372,三大法人買賣超!$A$4:$I$500,7,FALSE)</f>
        <v>#N/A</v>
      </c>
      <c r="J2372" s="27" t="e">
        <f>VLOOKUP($B2372,三大法人買賣超!$A$4:$I$500,9,FALSE)</f>
        <v>#N/A</v>
      </c>
      <c r="K2372" s="37">
        <f>新台幣匯率美元指數!B2373</f>
        <v>0</v>
      </c>
      <c r="L2372" s="38">
        <f>新台幣匯率美元指數!C2373</f>
        <v>0</v>
      </c>
      <c r="M2372" s="39">
        <f>新台幣匯率美元指數!D2373</f>
        <v>0</v>
      </c>
      <c r="N2372" s="27" t="e">
        <f>VLOOKUP($B2372,外資期貨未平倉口數!$A$4:$M$499,4,FALSE)</f>
        <v>#N/A</v>
      </c>
      <c r="O2372" s="27" t="e">
        <f>VLOOKUP($B2372,外資期貨未平倉口數!$A$4:$M$499,9,FALSE)</f>
        <v>#N/A</v>
      </c>
      <c r="P2372" s="27" t="e">
        <f>VLOOKUP($B2372,外資期貨未平倉口數!$A$4:$M$499,10,FALSE)</f>
        <v>#N/A</v>
      </c>
      <c r="Q2372" s="27" t="e">
        <f>VLOOKUP($B2372,外資期貨未平倉口數!$A$4:$M$499,11,FALSE)</f>
        <v>#N/A</v>
      </c>
      <c r="R2372" s="64" t="e">
        <f>VLOOKUP($B2372,選擇權未平倉餘額!$A$4:$I$500,6,FALSE)</f>
        <v>#N/A</v>
      </c>
      <c r="S2372" s="64" t="e">
        <f>VLOOKUP($B2372,選擇權未平倉餘額!$A$4:$I$500,7,FALSE)</f>
        <v>#N/A</v>
      </c>
      <c r="T2372" s="64" t="e">
        <f>VLOOKUP($B2372,選擇權未平倉餘額!$A$4:$I$500,8,FALSE)</f>
        <v>#N/A</v>
      </c>
      <c r="U2372" s="64" t="e">
        <f>VLOOKUP($B2372,選擇權未平倉餘額!$A$4:$I$500,9,FALSE)</f>
        <v>#N/A</v>
      </c>
      <c r="V2372" s="39" t="e">
        <f>VLOOKUP($B2372,臺指選擇權P_C_Ratios!$A$4:$C$500,3,FALSE)</f>
        <v>#N/A</v>
      </c>
      <c r="W2372" s="41" t="e">
        <f>VLOOKUP($B2372,散戶多空比!$A$6:$L$500,12,FALSE)</f>
        <v>#N/A</v>
      </c>
      <c r="X2372" s="40" t="e">
        <f>VLOOKUP($B2372,期貨大額交易人未沖銷部位!$A$4:$O$499,4,FALSE)</f>
        <v>#N/A</v>
      </c>
      <c r="Y2372" s="40" t="e">
        <f>VLOOKUP($B2372,期貨大額交易人未沖銷部位!$A$4:$O$499,7,FALSE)</f>
        <v>#N/A</v>
      </c>
      <c r="Z2372" s="40" t="e">
        <f>VLOOKUP($B2372,期貨大額交易人未沖銷部位!$A$4:$O$499,10,FALSE)</f>
        <v>#N/A</v>
      </c>
      <c r="AA2372" s="40" t="e">
        <f>VLOOKUP($B2372,期貨大額交易人未沖銷部位!$A$4:$O$499,13,FALSE)</f>
        <v>#N/A</v>
      </c>
      <c r="AB2372" s="40" t="e">
        <f>VLOOKUP($B2372,期貨大額交易人未沖銷部位!$A$4:$O$499,14,FALSE)</f>
        <v>#N/A</v>
      </c>
      <c r="AC2372" s="40" t="e">
        <f>VLOOKUP($B2372,期貨大額交易人未沖銷部位!$A$4:$O$499,15,FALSE)</f>
        <v>#N/A</v>
      </c>
      <c r="AD2372" s="33" t="e">
        <f>VLOOKUP($B2372,三大美股走勢!$A$4:$J$495,4,FALSE)</f>
        <v>#N/A</v>
      </c>
      <c r="AE2372" s="33" t="e">
        <f>VLOOKUP($B2372,三大美股走勢!$A$4:$J$495,7,FALSE)</f>
        <v>#N/A</v>
      </c>
      <c r="AF2372" s="33" t="e">
        <f>VLOOKUP($B2372,三大美股走勢!$A$4:$J$495,10,FALSE)</f>
        <v>#N/A</v>
      </c>
    </row>
    <row r="2373" spans="2:32">
      <c r="B2373" s="32">
        <v>45152</v>
      </c>
      <c r="C2373" s="33" t="e">
        <f>VLOOKUP($B2373,大盤與近月台指!$A$4:$I$499,2,FALSE)</f>
        <v>#N/A</v>
      </c>
      <c r="D2373" s="34" t="e">
        <f>VLOOKUP($B2373,大盤與近月台指!$A$4:$I$499,3,FALSE)</f>
        <v>#N/A</v>
      </c>
      <c r="E2373" s="35" t="e">
        <f>VLOOKUP($B2373,大盤與近月台指!$A$4:$I$499,4,FALSE)</f>
        <v>#N/A</v>
      </c>
      <c r="F2373" s="33" t="e">
        <f>VLOOKUP($B2373,大盤與近月台指!$A$4:$I$499,5,FALSE)</f>
        <v>#N/A</v>
      </c>
      <c r="G2373" s="49" t="e">
        <f>VLOOKUP($B2373,三大法人買賣超!$A$4:$I$500,3,FALSE)</f>
        <v>#N/A</v>
      </c>
      <c r="H2373" s="34" t="e">
        <f>VLOOKUP($B2373,三大法人買賣超!$A$4:$I$500,5,FALSE)</f>
        <v>#N/A</v>
      </c>
      <c r="I2373" s="27" t="e">
        <f>VLOOKUP($B2373,三大法人買賣超!$A$4:$I$500,7,FALSE)</f>
        <v>#N/A</v>
      </c>
      <c r="J2373" s="27" t="e">
        <f>VLOOKUP($B2373,三大法人買賣超!$A$4:$I$500,9,FALSE)</f>
        <v>#N/A</v>
      </c>
      <c r="K2373" s="37">
        <f>新台幣匯率美元指數!B2374</f>
        <v>0</v>
      </c>
      <c r="L2373" s="38">
        <f>新台幣匯率美元指數!C2374</f>
        <v>0</v>
      </c>
      <c r="M2373" s="39">
        <f>新台幣匯率美元指數!D2374</f>
        <v>0</v>
      </c>
      <c r="N2373" s="27" t="e">
        <f>VLOOKUP($B2373,外資期貨未平倉口數!$A$4:$M$499,4,FALSE)</f>
        <v>#N/A</v>
      </c>
      <c r="O2373" s="27" t="e">
        <f>VLOOKUP($B2373,外資期貨未平倉口數!$A$4:$M$499,9,FALSE)</f>
        <v>#N/A</v>
      </c>
      <c r="P2373" s="27" t="e">
        <f>VLOOKUP($B2373,外資期貨未平倉口數!$A$4:$M$499,10,FALSE)</f>
        <v>#N/A</v>
      </c>
      <c r="Q2373" s="27" t="e">
        <f>VLOOKUP($B2373,外資期貨未平倉口數!$A$4:$M$499,11,FALSE)</f>
        <v>#N/A</v>
      </c>
      <c r="R2373" s="64" t="e">
        <f>VLOOKUP($B2373,選擇權未平倉餘額!$A$4:$I$500,6,FALSE)</f>
        <v>#N/A</v>
      </c>
      <c r="S2373" s="64" t="e">
        <f>VLOOKUP($B2373,選擇權未平倉餘額!$A$4:$I$500,7,FALSE)</f>
        <v>#N/A</v>
      </c>
      <c r="T2373" s="64" t="e">
        <f>VLOOKUP($B2373,選擇權未平倉餘額!$A$4:$I$500,8,FALSE)</f>
        <v>#N/A</v>
      </c>
      <c r="U2373" s="64" t="e">
        <f>VLOOKUP($B2373,選擇權未平倉餘額!$A$4:$I$500,9,FALSE)</f>
        <v>#N/A</v>
      </c>
      <c r="V2373" s="39" t="e">
        <f>VLOOKUP($B2373,臺指選擇權P_C_Ratios!$A$4:$C$500,3,FALSE)</f>
        <v>#N/A</v>
      </c>
      <c r="W2373" s="41" t="e">
        <f>VLOOKUP($B2373,散戶多空比!$A$6:$L$500,12,FALSE)</f>
        <v>#N/A</v>
      </c>
      <c r="X2373" s="40" t="e">
        <f>VLOOKUP($B2373,期貨大額交易人未沖銷部位!$A$4:$O$499,4,FALSE)</f>
        <v>#N/A</v>
      </c>
      <c r="Y2373" s="40" t="e">
        <f>VLOOKUP($B2373,期貨大額交易人未沖銷部位!$A$4:$O$499,7,FALSE)</f>
        <v>#N/A</v>
      </c>
      <c r="Z2373" s="40" t="e">
        <f>VLOOKUP($B2373,期貨大額交易人未沖銷部位!$A$4:$O$499,10,FALSE)</f>
        <v>#N/A</v>
      </c>
      <c r="AA2373" s="40" t="e">
        <f>VLOOKUP($B2373,期貨大額交易人未沖銷部位!$A$4:$O$499,13,FALSE)</f>
        <v>#N/A</v>
      </c>
      <c r="AB2373" s="40" t="e">
        <f>VLOOKUP($B2373,期貨大額交易人未沖銷部位!$A$4:$O$499,14,FALSE)</f>
        <v>#N/A</v>
      </c>
      <c r="AC2373" s="40" t="e">
        <f>VLOOKUP($B2373,期貨大額交易人未沖銷部位!$A$4:$O$499,15,FALSE)</f>
        <v>#N/A</v>
      </c>
      <c r="AD2373" s="33" t="e">
        <f>VLOOKUP($B2373,三大美股走勢!$A$4:$J$495,4,FALSE)</f>
        <v>#N/A</v>
      </c>
      <c r="AE2373" s="33" t="e">
        <f>VLOOKUP($B2373,三大美股走勢!$A$4:$J$495,7,FALSE)</f>
        <v>#N/A</v>
      </c>
      <c r="AF2373" s="33" t="e">
        <f>VLOOKUP($B2373,三大美股走勢!$A$4:$J$495,10,FALSE)</f>
        <v>#N/A</v>
      </c>
    </row>
    <row r="2374" spans="2:32">
      <c r="B2374" s="32">
        <v>45153</v>
      </c>
      <c r="C2374" s="33" t="e">
        <f>VLOOKUP($B2374,大盤與近月台指!$A$4:$I$499,2,FALSE)</f>
        <v>#N/A</v>
      </c>
      <c r="D2374" s="34" t="e">
        <f>VLOOKUP($B2374,大盤與近月台指!$A$4:$I$499,3,FALSE)</f>
        <v>#N/A</v>
      </c>
      <c r="E2374" s="35" t="e">
        <f>VLOOKUP($B2374,大盤與近月台指!$A$4:$I$499,4,FALSE)</f>
        <v>#N/A</v>
      </c>
      <c r="F2374" s="33" t="e">
        <f>VLOOKUP($B2374,大盤與近月台指!$A$4:$I$499,5,FALSE)</f>
        <v>#N/A</v>
      </c>
      <c r="G2374" s="49" t="e">
        <f>VLOOKUP($B2374,三大法人買賣超!$A$4:$I$500,3,FALSE)</f>
        <v>#N/A</v>
      </c>
      <c r="H2374" s="34" t="e">
        <f>VLOOKUP($B2374,三大法人買賣超!$A$4:$I$500,5,FALSE)</f>
        <v>#N/A</v>
      </c>
      <c r="I2374" s="27" t="e">
        <f>VLOOKUP($B2374,三大法人買賣超!$A$4:$I$500,7,FALSE)</f>
        <v>#N/A</v>
      </c>
      <c r="J2374" s="27" t="e">
        <f>VLOOKUP($B2374,三大法人買賣超!$A$4:$I$500,9,FALSE)</f>
        <v>#N/A</v>
      </c>
      <c r="K2374" s="37">
        <f>新台幣匯率美元指數!B2375</f>
        <v>0</v>
      </c>
      <c r="L2374" s="38">
        <f>新台幣匯率美元指數!C2375</f>
        <v>0</v>
      </c>
      <c r="M2374" s="39">
        <f>新台幣匯率美元指數!D2375</f>
        <v>0</v>
      </c>
      <c r="N2374" s="27" t="e">
        <f>VLOOKUP($B2374,外資期貨未平倉口數!$A$4:$M$499,4,FALSE)</f>
        <v>#N/A</v>
      </c>
      <c r="O2374" s="27" t="e">
        <f>VLOOKUP($B2374,外資期貨未平倉口數!$A$4:$M$499,9,FALSE)</f>
        <v>#N/A</v>
      </c>
      <c r="P2374" s="27" t="e">
        <f>VLOOKUP($B2374,外資期貨未平倉口數!$A$4:$M$499,10,FALSE)</f>
        <v>#N/A</v>
      </c>
      <c r="Q2374" s="27" t="e">
        <f>VLOOKUP($B2374,外資期貨未平倉口數!$A$4:$M$499,11,FALSE)</f>
        <v>#N/A</v>
      </c>
      <c r="R2374" s="64" t="e">
        <f>VLOOKUP($B2374,選擇權未平倉餘額!$A$4:$I$500,6,FALSE)</f>
        <v>#N/A</v>
      </c>
      <c r="S2374" s="64" t="e">
        <f>VLOOKUP($B2374,選擇權未平倉餘額!$A$4:$I$500,7,FALSE)</f>
        <v>#N/A</v>
      </c>
      <c r="T2374" s="64" t="e">
        <f>VLOOKUP($B2374,選擇權未平倉餘額!$A$4:$I$500,8,FALSE)</f>
        <v>#N/A</v>
      </c>
      <c r="U2374" s="64" t="e">
        <f>VLOOKUP($B2374,選擇權未平倉餘額!$A$4:$I$500,9,FALSE)</f>
        <v>#N/A</v>
      </c>
      <c r="V2374" s="39" t="e">
        <f>VLOOKUP($B2374,臺指選擇權P_C_Ratios!$A$4:$C$500,3,FALSE)</f>
        <v>#N/A</v>
      </c>
      <c r="W2374" s="41" t="e">
        <f>VLOOKUP($B2374,散戶多空比!$A$6:$L$500,12,FALSE)</f>
        <v>#N/A</v>
      </c>
      <c r="X2374" s="40" t="e">
        <f>VLOOKUP($B2374,期貨大額交易人未沖銷部位!$A$4:$O$499,4,FALSE)</f>
        <v>#N/A</v>
      </c>
      <c r="Y2374" s="40" t="e">
        <f>VLOOKUP($B2374,期貨大額交易人未沖銷部位!$A$4:$O$499,7,FALSE)</f>
        <v>#N/A</v>
      </c>
      <c r="Z2374" s="40" t="e">
        <f>VLOOKUP($B2374,期貨大額交易人未沖銷部位!$A$4:$O$499,10,FALSE)</f>
        <v>#N/A</v>
      </c>
      <c r="AA2374" s="40" t="e">
        <f>VLOOKUP($B2374,期貨大額交易人未沖銷部位!$A$4:$O$499,13,FALSE)</f>
        <v>#N/A</v>
      </c>
      <c r="AB2374" s="40" t="e">
        <f>VLOOKUP($B2374,期貨大額交易人未沖銷部位!$A$4:$O$499,14,FALSE)</f>
        <v>#N/A</v>
      </c>
      <c r="AC2374" s="40" t="e">
        <f>VLOOKUP($B2374,期貨大額交易人未沖銷部位!$A$4:$O$499,15,FALSE)</f>
        <v>#N/A</v>
      </c>
      <c r="AD2374" s="33" t="e">
        <f>VLOOKUP($B2374,三大美股走勢!$A$4:$J$495,4,FALSE)</f>
        <v>#N/A</v>
      </c>
      <c r="AE2374" s="33" t="e">
        <f>VLOOKUP($B2374,三大美股走勢!$A$4:$J$495,7,FALSE)</f>
        <v>#N/A</v>
      </c>
      <c r="AF2374" s="33" t="e">
        <f>VLOOKUP($B2374,三大美股走勢!$A$4:$J$495,10,FALSE)</f>
        <v>#N/A</v>
      </c>
    </row>
    <row r="2375" spans="2:32">
      <c r="B2375" s="32">
        <v>45154</v>
      </c>
      <c r="C2375" s="33" t="e">
        <f>VLOOKUP($B2375,大盤與近月台指!$A$4:$I$499,2,FALSE)</f>
        <v>#N/A</v>
      </c>
      <c r="D2375" s="34" t="e">
        <f>VLOOKUP($B2375,大盤與近月台指!$A$4:$I$499,3,FALSE)</f>
        <v>#N/A</v>
      </c>
      <c r="E2375" s="35" t="e">
        <f>VLOOKUP($B2375,大盤與近月台指!$A$4:$I$499,4,FALSE)</f>
        <v>#N/A</v>
      </c>
      <c r="F2375" s="33" t="e">
        <f>VLOOKUP($B2375,大盤與近月台指!$A$4:$I$499,5,FALSE)</f>
        <v>#N/A</v>
      </c>
      <c r="G2375" s="49" t="e">
        <f>VLOOKUP($B2375,三大法人買賣超!$A$4:$I$500,3,FALSE)</f>
        <v>#N/A</v>
      </c>
      <c r="H2375" s="34" t="e">
        <f>VLOOKUP($B2375,三大法人買賣超!$A$4:$I$500,5,FALSE)</f>
        <v>#N/A</v>
      </c>
      <c r="I2375" s="27" t="e">
        <f>VLOOKUP($B2375,三大法人買賣超!$A$4:$I$500,7,FALSE)</f>
        <v>#N/A</v>
      </c>
      <c r="J2375" s="27" t="e">
        <f>VLOOKUP($B2375,三大法人買賣超!$A$4:$I$500,9,FALSE)</f>
        <v>#N/A</v>
      </c>
      <c r="K2375" s="37">
        <f>新台幣匯率美元指數!B2376</f>
        <v>0</v>
      </c>
      <c r="L2375" s="38">
        <f>新台幣匯率美元指數!C2376</f>
        <v>0</v>
      </c>
      <c r="M2375" s="39">
        <f>新台幣匯率美元指數!D2376</f>
        <v>0</v>
      </c>
      <c r="N2375" s="27" t="e">
        <f>VLOOKUP($B2375,外資期貨未平倉口數!$A$4:$M$499,4,FALSE)</f>
        <v>#N/A</v>
      </c>
      <c r="O2375" s="27" t="e">
        <f>VLOOKUP($B2375,外資期貨未平倉口數!$A$4:$M$499,9,FALSE)</f>
        <v>#N/A</v>
      </c>
      <c r="P2375" s="27" t="e">
        <f>VLOOKUP($B2375,外資期貨未平倉口數!$A$4:$M$499,10,FALSE)</f>
        <v>#N/A</v>
      </c>
      <c r="Q2375" s="27" t="e">
        <f>VLOOKUP($B2375,外資期貨未平倉口數!$A$4:$M$499,11,FALSE)</f>
        <v>#N/A</v>
      </c>
      <c r="R2375" s="64" t="e">
        <f>VLOOKUP($B2375,選擇權未平倉餘額!$A$4:$I$500,6,FALSE)</f>
        <v>#N/A</v>
      </c>
      <c r="S2375" s="64" t="e">
        <f>VLOOKUP($B2375,選擇權未平倉餘額!$A$4:$I$500,7,FALSE)</f>
        <v>#N/A</v>
      </c>
      <c r="T2375" s="64" t="e">
        <f>VLOOKUP($B2375,選擇權未平倉餘額!$A$4:$I$500,8,FALSE)</f>
        <v>#N/A</v>
      </c>
      <c r="U2375" s="64" t="e">
        <f>VLOOKUP($B2375,選擇權未平倉餘額!$A$4:$I$500,9,FALSE)</f>
        <v>#N/A</v>
      </c>
      <c r="V2375" s="39" t="e">
        <f>VLOOKUP($B2375,臺指選擇權P_C_Ratios!$A$4:$C$500,3,FALSE)</f>
        <v>#N/A</v>
      </c>
      <c r="W2375" s="41" t="e">
        <f>VLOOKUP($B2375,散戶多空比!$A$6:$L$500,12,FALSE)</f>
        <v>#N/A</v>
      </c>
      <c r="X2375" s="40" t="e">
        <f>VLOOKUP($B2375,期貨大額交易人未沖銷部位!$A$4:$O$499,4,FALSE)</f>
        <v>#N/A</v>
      </c>
      <c r="Y2375" s="40" t="e">
        <f>VLOOKUP($B2375,期貨大額交易人未沖銷部位!$A$4:$O$499,7,FALSE)</f>
        <v>#N/A</v>
      </c>
      <c r="Z2375" s="40" t="e">
        <f>VLOOKUP($B2375,期貨大額交易人未沖銷部位!$A$4:$O$499,10,FALSE)</f>
        <v>#N/A</v>
      </c>
      <c r="AA2375" s="40" t="e">
        <f>VLOOKUP($B2375,期貨大額交易人未沖銷部位!$A$4:$O$499,13,FALSE)</f>
        <v>#N/A</v>
      </c>
      <c r="AB2375" s="40" t="e">
        <f>VLOOKUP($B2375,期貨大額交易人未沖銷部位!$A$4:$O$499,14,FALSE)</f>
        <v>#N/A</v>
      </c>
      <c r="AC2375" s="40" t="e">
        <f>VLOOKUP($B2375,期貨大額交易人未沖銷部位!$A$4:$O$499,15,FALSE)</f>
        <v>#N/A</v>
      </c>
      <c r="AD2375" s="33" t="e">
        <f>VLOOKUP($B2375,三大美股走勢!$A$4:$J$495,4,FALSE)</f>
        <v>#N/A</v>
      </c>
      <c r="AE2375" s="33" t="e">
        <f>VLOOKUP($B2375,三大美股走勢!$A$4:$J$495,7,FALSE)</f>
        <v>#N/A</v>
      </c>
      <c r="AF2375" s="33" t="e">
        <f>VLOOKUP($B2375,三大美股走勢!$A$4:$J$495,10,FALSE)</f>
        <v>#N/A</v>
      </c>
    </row>
    <row r="2376" spans="2:32">
      <c r="B2376" s="32">
        <v>45155</v>
      </c>
      <c r="C2376" s="33" t="e">
        <f>VLOOKUP($B2376,大盤與近月台指!$A$4:$I$499,2,FALSE)</f>
        <v>#N/A</v>
      </c>
      <c r="D2376" s="34" t="e">
        <f>VLOOKUP($B2376,大盤與近月台指!$A$4:$I$499,3,FALSE)</f>
        <v>#N/A</v>
      </c>
      <c r="E2376" s="35" t="e">
        <f>VLOOKUP($B2376,大盤與近月台指!$A$4:$I$499,4,FALSE)</f>
        <v>#N/A</v>
      </c>
      <c r="F2376" s="33" t="e">
        <f>VLOOKUP($B2376,大盤與近月台指!$A$4:$I$499,5,FALSE)</f>
        <v>#N/A</v>
      </c>
      <c r="G2376" s="49" t="e">
        <f>VLOOKUP($B2376,三大法人買賣超!$A$4:$I$500,3,FALSE)</f>
        <v>#N/A</v>
      </c>
      <c r="H2376" s="34" t="e">
        <f>VLOOKUP($B2376,三大法人買賣超!$A$4:$I$500,5,FALSE)</f>
        <v>#N/A</v>
      </c>
      <c r="I2376" s="27" t="e">
        <f>VLOOKUP($B2376,三大法人買賣超!$A$4:$I$500,7,FALSE)</f>
        <v>#N/A</v>
      </c>
      <c r="J2376" s="27" t="e">
        <f>VLOOKUP($B2376,三大法人買賣超!$A$4:$I$500,9,FALSE)</f>
        <v>#N/A</v>
      </c>
      <c r="K2376" s="37">
        <f>新台幣匯率美元指數!B2377</f>
        <v>0</v>
      </c>
      <c r="L2376" s="38">
        <f>新台幣匯率美元指數!C2377</f>
        <v>0</v>
      </c>
      <c r="M2376" s="39">
        <f>新台幣匯率美元指數!D2377</f>
        <v>0</v>
      </c>
      <c r="N2376" s="27" t="e">
        <f>VLOOKUP($B2376,外資期貨未平倉口數!$A$4:$M$499,4,FALSE)</f>
        <v>#N/A</v>
      </c>
      <c r="O2376" s="27" t="e">
        <f>VLOOKUP($B2376,外資期貨未平倉口數!$A$4:$M$499,9,FALSE)</f>
        <v>#N/A</v>
      </c>
      <c r="P2376" s="27" t="e">
        <f>VLOOKUP($B2376,外資期貨未平倉口數!$A$4:$M$499,10,FALSE)</f>
        <v>#N/A</v>
      </c>
      <c r="Q2376" s="27" t="e">
        <f>VLOOKUP($B2376,外資期貨未平倉口數!$A$4:$M$499,11,FALSE)</f>
        <v>#N/A</v>
      </c>
      <c r="R2376" s="64" t="e">
        <f>VLOOKUP($B2376,選擇權未平倉餘額!$A$4:$I$500,6,FALSE)</f>
        <v>#N/A</v>
      </c>
      <c r="S2376" s="64" t="e">
        <f>VLOOKUP($B2376,選擇權未平倉餘額!$A$4:$I$500,7,FALSE)</f>
        <v>#N/A</v>
      </c>
      <c r="T2376" s="64" t="e">
        <f>VLOOKUP($B2376,選擇權未平倉餘額!$A$4:$I$500,8,FALSE)</f>
        <v>#N/A</v>
      </c>
      <c r="U2376" s="64" t="e">
        <f>VLOOKUP($B2376,選擇權未平倉餘額!$A$4:$I$500,9,FALSE)</f>
        <v>#N/A</v>
      </c>
      <c r="V2376" s="39" t="e">
        <f>VLOOKUP($B2376,臺指選擇權P_C_Ratios!$A$4:$C$500,3,FALSE)</f>
        <v>#N/A</v>
      </c>
      <c r="W2376" s="41" t="e">
        <f>VLOOKUP($B2376,散戶多空比!$A$6:$L$500,12,FALSE)</f>
        <v>#N/A</v>
      </c>
      <c r="X2376" s="40" t="e">
        <f>VLOOKUP($B2376,期貨大額交易人未沖銷部位!$A$4:$O$499,4,FALSE)</f>
        <v>#N/A</v>
      </c>
      <c r="Y2376" s="40" t="e">
        <f>VLOOKUP($B2376,期貨大額交易人未沖銷部位!$A$4:$O$499,7,FALSE)</f>
        <v>#N/A</v>
      </c>
      <c r="Z2376" s="40" t="e">
        <f>VLOOKUP($B2376,期貨大額交易人未沖銷部位!$A$4:$O$499,10,FALSE)</f>
        <v>#N/A</v>
      </c>
      <c r="AA2376" s="40" t="e">
        <f>VLOOKUP($B2376,期貨大額交易人未沖銷部位!$A$4:$O$499,13,FALSE)</f>
        <v>#N/A</v>
      </c>
      <c r="AB2376" s="40" t="e">
        <f>VLOOKUP($B2376,期貨大額交易人未沖銷部位!$A$4:$O$499,14,FALSE)</f>
        <v>#N/A</v>
      </c>
      <c r="AC2376" s="40" t="e">
        <f>VLOOKUP($B2376,期貨大額交易人未沖銷部位!$A$4:$O$499,15,FALSE)</f>
        <v>#N/A</v>
      </c>
      <c r="AD2376" s="33" t="e">
        <f>VLOOKUP($B2376,三大美股走勢!$A$4:$J$495,4,FALSE)</f>
        <v>#N/A</v>
      </c>
      <c r="AE2376" s="33" t="e">
        <f>VLOOKUP($B2376,三大美股走勢!$A$4:$J$495,7,FALSE)</f>
        <v>#N/A</v>
      </c>
      <c r="AF2376" s="33" t="e">
        <f>VLOOKUP($B2376,三大美股走勢!$A$4:$J$495,10,FALSE)</f>
        <v>#N/A</v>
      </c>
    </row>
    <row r="2377" spans="2:32">
      <c r="B2377" s="32">
        <v>45156</v>
      </c>
      <c r="C2377" s="33" t="e">
        <f>VLOOKUP($B2377,大盤與近月台指!$A$4:$I$499,2,FALSE)</f>
        <v>#N/A</v>
      </c>
      <c r="D2377" s="34" t="e">
        <f>VLOOKUP($B2377,大盤與近月台指!$A$4:$I$499,3,FALSE)</f>
        <v>#N/A</v>
      </c>
      <c r="E2377" s="35" t="e">
        <f>VLOOKUP($B2377,大盤與近月台指!$A$4:$I$499,4,FALSE)</f>
        <v>#N/A</v>
      </c>
      <c r="F2377" s="33" t="e">
        <f>VLOOKUP($B2377,大盤與近月台指!$A$4:$I$499,5,FALSE)</f>
        <v>#N/A</v>
      </c>
      <c r="G2377" s="49" t="e">
        <f>VLOOKUP($B2377,三大法人買賣超!$A$4:$I$500,3,FALSE)</f>
        <v>#N/A</v>
      </c>
      <c r="H2377" s="34" t="e">
        <f>VLOOKUP($B2377,三大法人買賣超!$A$4:$I$500,5,FALSE)</f>
        <v>#N/A</v>
      </c>
      <c r="I2377" s="27" t="e">
        <f>VLOOKUP($B2377,三大法人買賣超!$A$4:$I$500,7,FALSE)</f>
        <v>#N/A</v>
      </c>
      <c r="J2377" s="27" t="e">
        <f>VLOOKUP($B2377,三大法人買賣超!$A$4:$I$500,9,FALSE)</f>
        <v>#N/A</v>
      </c>
      <c r="K2377" s="37">
        <f>新台幣匯率美元指數!B2378</f>
        <v>0</v>
      </c>
      <c r="L2377" s="38">
        <f>新台幣匯率美元指數!C2378</f>
        <v>0</v>
      </c>
      <c r="M2377" s="39">
        <f>新台幣匯率美元指數!D2378</f>
        <v>0</v>
      </c>
      <c r="N2377" s="27" t="e">
        <f>VLOOKUP($B2377,外資期貨未平倉口數!$A$4:$M$499,4,FALSE)</f>
        <v>#N/A</v>
      </c>
      <c r="O2377" s="27" t="e">
        <f>VLOOKUP($B2377,外資期貨未平倉口數!$A$4:$M$499,9,FALSE)</f>
        <v>#N/A</v>
      </c>
      <c r="P2377" s="27" t="e">
        <f>VLOOKUP($B2377,外資期貨未平倉口數!$A$4:$M$499,10,FALSE)</f>
        <v>#N/A</v>
      </c>
      <c r="Q2377" s="27" t="e">
        <f>VLOOKUP($B2377,外資期貨未平倉口數!$A$4:$M$499,11,FALSE)</f>
        <v>#N/A</v>
      </c>
      <c r="R2377" s="64" t="e">
        <f>VLOOKUP($B2377,選擇權未平倉餘額!$A$4:$I$500,6,FALSE)</f>
        <v>#N/A</v>
      </c>
      <c r="S2377" s="64" t="e">
        <f>VLOOKUP($B2377,選擇權未平倉餘額!$A$4:$I$500,7,FALSE)</f>
        <v>#N/A</v>
      </c>
      <c r="T2377" s="64" t="e">
        <f>VLOOKUP($B2377,選擇權未平倉餘額!$A$4:$I$500,8,FALSE)</f>
        <v>#N/A</v>
      </c>
      <c r="U2377" s="64" t="e">
        <f>VLOOKUP($B2377,選擇權未平倉餘額!$A$4:$I$500,9,FALSE)</f>
        <v>#N/A</v>
      </c>
      <c r="V2377" s="39" t="e">
        <f>VLOOKUP($B2377,臺指選擇權P_C_Ratios!$A$4:$C$500,3,FALSE)</f>
        <v>#N/A</v>
      </c>
      <c r="W2377" s="41" t="e">
        <f>VLOOKUP($B2377,散戶多空比!$A$6:$L$500,12,FALSE)</f>
        <v>#N/A</v>
      </c>
      <c r="X2377" s="40" t="e">
        <f>VLOOKUP($B2377,期貨大額交易人未沖銷部位!$A$4:$O$499,4,FALSE)</f>
        <v>#N/A</v>
      </c>
      <c r="Y2377" s="40" t="e">
        <f>VLOOKUP($B2377,期貨大額交易人未沖銷部位!$A$4:$O$499,7,FALSE)</f>
        <v>#N/A</v>
      </c>
      <c r="Z2377" s="40" t="e">
        <f>VLOOKUP($B2377,期貨大額交易人未沖銷部位!$A$4:$O$499,10,FALSE)</f>
        <v>#N/A</v>
      </c>
      <c r="AA2377" s="40" t="e">
        <f>VLOOKUP($B2377,期貨大額交易人未沖銷部位!$A$4:$O$499,13,FALSE)</f>
        <v>#N/A</v>
      </c>
      <c r="AB2377" s="40" t="e">
        <f>VLOOKUP($B2377,期貨大額交易人未沖銷部位!$A$4:$O$499,14,FALSE)</f>
        <v>#N/A</v>
      </c>
      <c r="AC2377" s="40" t="e">
        <f>VLOOKUP($B2377,期貨大額交易人未沖銷部位!$A$4:$O$499,15,FALSE)</f>
        <v>#N/A</v>
      </c>
      <c r="AD2377" s="33" t="e">
        <f>VLOOKUP($B2377,三大美股走勢!$A$4:$J$495,4,FALSE)</f>
        <v>#N/A</v>
      </c>
      <c r="AE2377" s="33" t="e">
        <f>VLOOKUP($B2377,三大美股走勢!$A$4:$J$495,7,FALSE)</f>
        <v>#N/A</v>
      </c>
      <c r="AF2377" s="33" t="e">
        <f>VLOOKUP($B2377,三大美股走勢!$A$4:$J$495,10,FALSE)</f>
        <v>#N/A</v>
      </c>
    </row>
    <row r="2378" spans="2:32">
      <c r="B2378" s="32">
        <v>45157</v>
      </c>
      <c r="C2378" s="33" t="e">
        <f>VLOOKUP($B2378,大盤與近月台指!$A$4:$I$499,2,FALSE)</f>
        <v>#N/A</v>
      </c>
      <c r="D2378" s="34" t="e">
        <f>VLOOKUP($B2378,大盤與近月台指!$A$4:$I$499,3,FALSE)</f>
        <v>#N/A</v>
      </c>
      <c r="E2378" s="35" t="e">
        <f>VLOOKUP($B2378,大盤與近月台指!$A$4:$I$499,4,FALSE)</f>
        <v>#N/A</v>
      </c>
      <c r="F2378" s="33" t="e">
        <f>VLOOKUP($B2378,大盤與近月台指!$A$4:$I$499,5,FALSE)</f>
        <v>#N/A</v>
      </c>
      <c r="G2378" s="49" t="e">
        <f>VLOOKUP($B2378,三大法人買賣超!$A$4:$I$500,3,FALSE)</f>
        <v>#N/A</v>
      </c>
      <c r="H2378" s="34" t="e">
        <f>VLOOKUP($B2378,三大法人買賣超!$A$4:$I$500,5,FALSE)</f>
        <v>#N/A</v>
      </c>
      <c r="I2378" s="27" t="e">
        <f>VLOOKUP($B2378,三大法人買賣超!$A$4:$I$500,7,FALSE)</f>
        <v>#N/A</v>
      </c>
      <c r="J2378" s="27" t="e">
        <f>VLOOKUP($B2378,三大法人買賣超!$A$4:$I$500,9,FALSE)</f>
        <v>#N/A</v>
      </c>
      <c r="K2378" s="37">
        <f>新台幣匯率美元指數!B2379</f>
        <v>0</v>
      </c>
      <c r="L2378" s="38">
        <f>新台幣匯率美元指數!C2379</f>
        <v>0</v>
      </c>
      <c r="M2378" s="39">
        <f>新台幣匯率美元指數!D2379</f>
        <v>0</v>
      </c>
      <c r="N2378" s="27" t="e">
        <f>VLOOKUP($B2378,外資期貨未平倉口數!$A$4:$M$499,4,FALSE)</f>
        <v>#N/A</v>
      </c>
      <c r="O2378" s="27" t="e">
        <f>VLOOKUP($B2378,外資期貨未平倉口數!$A$4:$M$499,9,FALSE)</f>
        <v>#N/A</v>
      </c>
      <c r="P2378" s="27" t="e">
        <f>VLOOKUP($B2378,外資期貨未平倉口數!$A$4:$M$499,10,FALSE)</f>
        <v>#N/A</v>
      </c>
      <c r="Q2378" s="27" t="e">
        <f>VLOOKUP($B2378,外資期貨未平倉口數!$A$4:$M$499,11,FALSE)</f>
        <v>#N/A</v>
      </c>
      <c r="R2378" s="64" t="e">
        <f>VLOOKUP($B2378,選擇權未平倉餘額!$A$4:$I$500,6,FALSE)</f>
        <v>#N/A</v>
      </c>
      <c r="S2378" s="64" t="e">
        <f>VLOOKUP($B2378,選擇權未平倉餘額!$A$4:$I$500,7,FALSE)</f>
        <v>#N/A</v>
      </c>
      <c r="T2378" s="64" t="e">
        <f>VLOOKUP($B2378,選擇權未平倉餘額!$A$4:$I$500,8,FALSE)</f>
        <v>#N/A</v>
      </c>
      <c r="U2378" s="64" t="e">
        <f>VLOOKUP($B2378,選擇權未平倉餘額!$A$4:$I$500,9,FALSE)</f>
        <v>#N/A</v>
      </c>
      <c r="V2378" s="39" t="e">
        <f>VLOOKUP($B2378,臺指選擇權P_C_Ratios!$A$4:$C$500,3,FALSE)</f>
        <v>#N/A</v>
      </c>
      <c r="W2378" s="41" t="e">
        <f>VLOOKUP($B2378,散戶多空比!$A$6:$L$500,12,FALSE)</f>
        <v>#N/A</v>
      </c>
      <c r="X2378" s="40" t="e">
        <f>VLOOKUP($B2378,期貨大額交易人未沖銷部位!$A$4:$O$499,4,FALSE)</f>
        <v>#N/A</v>
      </c>
      <c r="Y2378" s="40" t="e">
        <f>VLOOKUP($B2378,期貨大額交易人未沖銷部位!$A$4:$O$499,7,FALSE)</f>
        <v>#N/A</v>
      </c>
      <c r="Z2378" s="40" t="e">
        <f>VLOOKUP($B2378,期貨大額交易人未沖銷部位!$A$4:$O$499,10,FALSE)</f>
        <v>#N/A</v>
      </c>
      <c r="AA2378" s="40" t="e">
        <f>VLOOKUP($B2378,期貨大額交易人未沖銷部位!$A$4:$O$499,13,FALSE)</f>
        <v>#N/A</v>
      </c>
      <c r="AB2378" s="40" t="e">
        <f>VLOOKUP($B2378,期貨大額交易人未沖銷部位!$A$4:$O$499,14,FALSE)</f>
        <v>#N/A</v>
      </c>
      <c r="AC2378" s="40" t="e">
        <f>VLOOKUP($B2378,期貨大額交易人未沖銷部位!$A$4:$O$499,15,FALSE)</f>
        <v>#N/A</v>
      </c>
      <c r="AD2378" s="33" t="e">
        <f>VLOOKUP($B2378,三大美股走勢!$A$4:$J$495,4,FALSE)</f>
        <v>#N/A</v>
      </c>
      <c r="AE2378" s="33" t="e">
        <f>VLOOKUP($B2378,三大美股走勢!$A$4:$J$495,7,FALSE)</f>
        <v>#N/A</v>
      </c>
      <c r="AF2378" s="33" t="e">
        <f>VLOOKUP($B2378,三大美股走勢!$A$4:$J$495,10,FALSE)</f>
        <v>#N/A</v>
      </c>
    </row>
    <row r="2379" spans="2:32">
      <c r="B2379" s="32">
        <v>45158</v>
      </c>
      <c r="C2379" s="33" t="e">
        <f>VLOOKUP($B2379,大盤與近月台指!$A$4:$I$499,2,FALSE)</f>
        <v>#N/A</v>
      </c>
      <c r="D2379" s="34" t="e">
        <f>VLOOKUP($B2379,大盤與近月台指!$A$4:$I$499,3,FALSE)</f>
        <v>#N/A</v>
      </c>
      <c r="E2379" s="35" t="e">
        <f>VLOOKUP($B2379,大盤與近月台指!$A$4:$I$499,4,FALSE)</f>
        <v>#N/A</v>
      </c>
      <c r="F2379" s="33" t="e">
        <f>VLOOKUP($B2379,大盤與近月台指!$A$4:$I$499,5,FALSE)</f>
        <v>#N/A</v>
      </c>
      <c r="G2379" s="49" t="e">
        <f>VLOOKUP($B2379,三大法人買賣超!$A$4:$I$500,3,FALSE)</f>
        <v>#N/A</v>
      </c>
      <c r="H2379" s="34" t="e">
        <f>VLOOKUP($B2379,三大法人買賣超!$A$4:$I$500,5,FALSE)</f>
        <v>#N/A</v>
      </c>
      <c r="I2379" s="27" t="e">
        <f>VLOOKUP($B2379,三大法人買賣超!$A$4:$I$500,7,FALSE)</f>
        <v>#N/A</v>
      </c>
      <c r="J2379" s="27" t="e">
        <f>VLOOKUP($B2379,三大法人買賣超!$A$4:$I$500,9,FALSE)</f>
        <v>#N/A</v>
      </c>
      <c r="K2379" s="37">
        <f>新台幣匯率美元指數!B2380</f>
        <v>0</v>
      </c>
      <c r="L2379" s="38">
        <f>新台幣匯率美元指數!C2380</f>
        <v>0</v>
      </c>
      <c r="M2379" s="39">
        <f>新台幣匯率美元指數!D2380</f>
        <v>0</v>
      </c>
      <c r="N2379" s="27" t="e">
        <f>VLOOKUP($B2379,外資期貨未平倉口數!$A$4:$M$499,4,FALSE)</f>
        <v>#N/A</v>
      </c>
      <c r="O2379" s="27" t="e">
        <f>VLOOKUP($B2379,外資期貨未平倉口數!$A$4:$M$499,9,FALSE)</f>
        <v>#N/A</v>
      </c>
      <c r="P2379" s="27" t="e">
        <f>VLOOKUP($B2379,外資期貨未平倉口數!$A$4:$M$499,10,FALSE)</f>
        <v>#N/A</v>
      </c>
      <c r="Q2379" s="27" t="e">
        <f>VLOOKUP($B2379,外資期貨未平倉口數!$A$4:$M$499,11,FALSE)</f>
        <v>#N/A</v>
      </c>
      <c r="R2379" s="64" t="e">
        <f>VLOOKUP($B2379,選擇權未平倉餘額!$A$4:$I$500,6,FALSE)</f>
        <v>#N/A</v>
      </c>
      <c r="S2379" s="64" t="e">
        <f>VLOOKUP($B2379,選擇權未平倉餘額!$A$4:$I$500,7,FALSE)</f>
        <v>#N/A</v>
      </c>
      <c r="T2379" s="64" t="e">
        <f>VLOOKUP($B2379,選擇權未平倉餘額!$A$4:$I$500,8,FALSE)</f>
        <v>#N/A</v>
      </c>
      <c r="U2379" s="64" t="e">
        <f>VLOOKUP($B2379,選擇權未平倉餘額!$A$4:$I$500,9,FALSE)</f>
        <v>#N/A</v>
      </c>
      <c r="V2379" s="39" t="e">
        <f>VLOOKUP($B2379,臺指選擇權P_C_Ratios!$A$4:$C$500,3,FALSE)</f>
        <v>#N/A</v>
      </c>
      <c r="W2379" s="41" t="e">
        <f>VLOOKUP($B2379,散戶多空比!$A$6:$L$500,12,FALSE)</f>
        <v>#N/A</v>
      </c>
      <c r="X2379" s="40" t="e">
        <f>VLOOKUP($B2379,期貨大額交易人未沖銷部位!$A$4:$O$499,4,FALSE)</f>
        <v>#N/A</v>
      </c>
      <c r="Y2379" s="40" t="e">
        <f>VLOOKUP($B2379,期貨大額交易人未沖銷部位!$A$4:$O$499,7,FALSE)</f>
        <v>#N/A</v>
      </c>
      <c r="Z2379" s="40" t="e">
        <f>VLOOKUP($B2379,期貨大額交易人未沖銷部位!$A$4:$O$499,10,FALSE)</f>
        <v>#N/A</v>
      </c>
      <c r="AA2379" s="40" t="e">
        <f>VLOOKUP($B2379,期貨大額交易人未沖銷部位!$A$4:$O$499,13,FALSE)</f>
        <v>#N/A</v>
      </c>
      <c r="AB2379" s="40" t="e">
        <f>VLOOKUP($B2379,期貨大額交易人未沖銷部位!$A$4:$O$499,14,FALSE)</f>
        <v>#N/A</v>
      </c>
      <c r="AC2379" s="40" t="e">
        <f>VLOOKUP($B2379,期貨大額交易人未沖銷部位!$A$4:$O$499,15,FALSE)</f>
        <v>#N/A</v>
      </c>
      <c r="AD2379" s="33" t="e">
        <f>VLOOKUP($B2379,三大美股走勢!$A$4:$J$495,4,FALSE)</f>
        <v>#N/A</v>
      </c>
      <c r="AE2379" s="33" t="e">
        <f>VLOOKUP($B2379,三大美股走勢!$A$4:$J$495,7,FALSE)</f>
        <v>#N/A</v>
      </c>
      <c r="AF2379" s="33" t="e">
        <f>VLOOKUP($B2379,三大美股走勢!$A$4:$J$495,10,FALSE)</f>
        <v>#N/A</v>
      </c>
    </row>
    <row r="2380" spans="2:32">
      <c r="B2380" s="32">
        <v>45159</v>
      </c>
      <c r="C2380" s="33" t="e">
        <f>VLOOKUP($B2380,大盤與近月台指!$A$4:$I$499,2,FALSE)</f>
        <v>#N/A</v>
      </c>
      <c r="D2380" s="34" t="e">
        <f>VLOOKUP($B2380,大盤與近月台指!$A$4:$I$499,3,FALSE)</f>
        <v>#N/A</v>
      </c>
      <c r="E2380" s="35" t="e">
        <f>VLOOKUP($B2380,大盤與近月台指!$A$4:$I$499,4,FALSE)</f>
        <v>#N/A</v>
      </c>
      <c r="F2380" s="33" t="e">
        <f>VLOOKUP($B2380,大盤與近月台指!$A$4:$I$499,5,FALSE)</f>
        <v>#N/A</v>
      </c>
      <c r="G2380" s="49" t="e">
        <f>VLOOKUP($B2380,三大法人買賣超!$A$4:$I$500,3,FALSE)</f>
        <v>#N/A</v>
      </c>
      <c r="H2380" s="34" t="e">
        <f>VLOOKUP($B2380,三大法人買賣超!$A$4:$I$500,5,FALSE)</f>
        <v>#N/A</v>
      </c>
      <c r="I2380" s="27" t="e">
        <f>VLOOKUP($B2380,三大法人買賣超!$A$4:$I$500,7,FALSE)</f>
        <v>#N/A</v>
      </c>
      <c r="J2380" s="27" t="e">
        <f>VLOOKUP($B2380,三大法人買賣超!$A$4:$I$500,9,FALSE)</f>
        <v>#N/A</v>
      </c>
      <c r="K2380" s="37">
        <f>新台幣匯率美元指數!B2381</f>
        <v>0</v>
      </c>
      <c r="L2380" s="38">
        <f>新台幣匯率美元指數!C2381</f>
        <v>0</v>
      </c>
      <c r="M2380" s="39">
        <f>新台幣匯率美元指數!D2381</f>
        <v>0</v>
      </c>
      <c r="N2380" s="27" t="e">
        <f>VLOOKUP($B2380,外資期貨未平倉口數!$A$4:$M$499,4,FALSE)</f>
        <v>#N/A</v>
      </c>
      <c r="O2380" s="27" t="e">
        <f>VLOOKUP($B2380,外資期貨未平倉口數!$A$4:$M$499,9,FALSE)</f>
        <v>#N/A</v>
      </c>
      <c r="P2380" s="27" t="e">
        <f>VLOOKUP($B2380,外資期貨未平倉口數!$A$4:$M$499,10,FALSE)</f>
        <v>#N/A</v>
      </c>
      <c r="Q2380" s="27" t="e">
        <f>VLOOKUP($B2380,外資期貨未平倉口數!$A$4:$M$499,11,FALSE)</f>
        <v>#N/A</v>
      </c>
      <c r="R2380" s="64" t="e">
        <f>VLOOKUP($B2380,選擇權未平倉餘額!$A$4:$I$500,6,FALSE)</f>
        <v>#N/A</v>
      </c>
      <c r="S2380" s="64" t="e">
        <f>VLOOKUP($B2380,選擇權未平倉餘額!$A$4:$I$500,7,FALSE)</f>
        <v>#N/A</v>
      </c>
      <c r="T2380" s="64" t="e">
        <f>VLOOKUP($B2380,選擇權未平倉餘額!$A$4:$I$500,8,FALSE)</f>
        <v>#N/A</v>
      </c>
      <c r="U2380" s="64" t="e">
        <f>VLOOKUP($B2380,選擇權未平倉餘額!$A$4:$I$500,9,FALSE)</f>
        <v>#N/A</v>
      </c>
      <c r="V2380" s="39" t="e">
        <f>VLOOKUP($B2380,臺指選擇權P_C_Ratios!$A$4:$C$500,3,FALSE)</f>
        <v>#N/A</v>
      </c>
      <c r="W2380" s="41" t="e">
        <f>VLOOKUP($B2380,散戶多空比!$A$6:$L$500,12,FALSE)</f>
        <v>#N/A</v>
      </c>
      <c r="X2380" s="40" t="e">
        <f>VLOOKUP($B2380,期貨大額交易人未沖銷部位!$A$4:$O$499,4,FALSE)</f>
        <v>#N/A</v>
      </c>
      <c r="Y2380" s="40" t="e">
        <f>VLOOKUP($B2380,期貨大額交易人未沖銷部位!$A$4:$O$499,7,FALSE)</f>
        <v>#N/A</v>
      </c>
      <c r="Z2380" s="40" t="e">
        <f>VLOOKUP($B2380,期貨大額交易人未沖銷部位!$A$4:$O$499,10,FALSE)</f>
        <v>#N/A</v>
      </c>
      <c r="AA2380" s="40" t="e">
        <f>VLOOKUP($B2380,期貨大額交易人未沖銷部位!$A$4:$O$499,13,FALSE)</f>
        <v>#N/A</v>
      </c>
      <c r="AB2380" s="40" t="e">
        <f>VLOOKUP($B2380,期貨大額交易人未沖銷部位!$A$4:$O$499,14,FALSE)</f>
        <v>#N/A</v>
      </c>
      <c r="AC2380" s="40" t="e">
        <f>VLOOKUP($B2380,期貨大額交易人未沖銷部位!$A$4:$O$499,15,FALSE)</f>
        <v>#N/A</v>
      </c>
      <c r="AD2380" s="33" t="e">
        <f>VLOOKUP($B2380,三大美股走勢!$A$4:$J$495,4,FALSE)</f>
        <v>#N/A</v>
      </c>
      <c r="AE2380" s="33" t="e">
        <f>VLOOKUP($B2380,三大美股走勢!$A$4:$J$495,7,FALSE)</f>
        <v>#N/A</v>
      </c>
      <c r="AF2380" s="33" t="e">
        <f>VLOOKUP($B2380,三大美股走勢!$A$4:$J$495,10,FALSE)</f>
        <v>#N/A</v>
      </c>
    </row>
    <row r="2381" spans="2:32">
      <c r="B2381" s="32">
        <v>45160</v>
      </c>
      <c r="C2381" s="33" t="e">
        <f>VLOOKUP($B2381,大盤與近月台指!$A$4:$I$499,2,FALSE)</f>
        <v>#N/A</v>
      </c>
      <c r="D2381" s="34" t="e">
        <f>VLOOKUP($B2381,大盤與近月台指!$A$4:$I$499,3,FALSE)</f>
        <v>#N/A</v>
      </c>
      <c r="E2381" s="35" t="e">
        <f>VLOOKUP($B2381,大盤與近月台指!$A$4:$I$499,4,FALSE)</f>
        <v>#N/A</v>
      </c>
      <c r="F2381" s="33" t="e">
        <f>VLOOKUP($B2381,大盤與近月台指!$A$4:$I$499,5,FALSE)</f>
        <v>#N/A</v>
      </c>
      <c r="G2381" s="49" t="e">
        <f>VLOOKUP($B2381,三大法人買賣超!$A$4:$I$500,3,FALSE)</f>
        <v>#N/A</v>
      </c>
      <c r="H2381" s="34" t="e">
        <f>VLOOKUP($B2381,三大法人買賣超!$A$4:$I$500,5,FALSE)</f>
        <v>#N/A</v>
      </c>
      <c r="I2381" s="27" t="e">
        <f>VLOOKUP($B2381,三大法人買賣超!$A$4:$I$500,7,FALSE)</f>
        <v>#N/A</v>
      </c>
      <c r="J2381" s="27" t="e">
        <f>VLOOKUP($B2381,三大法人買賣超!$A$4:$I$500,9,FALSE)</f>
        <v>#N/A</v>
      </c>
      <c r="K2381" s="37">
        <f>新台幣匯率美元指數!B2382</f>
        <v>0</v>
      </c>
      <c r="L2381" s="38">
        <f>新台幣匯率美元指數!C2382</f>
        <v>0</v>
      </c>
      <c r="M2381" s="39">
        <f>新台幣匯率美元指數!D2382</f>
        <v>0</v>
      </c>
      <c r="N2381" s="27" t="e">
        <f>VLOOKUP($B2381,外資期貨未平倉口數!$A$4:$M$499,4,FALSE)</f>
        <v>#N/A</v>
      </c>
      <c r="O2381" s="27" t="e">
        <f>VLOOKUP($B2381,外資期貨未平倉口數!$A$4:$M$499,9,FALSE)</f>
        <v>#N/A</v>
      </c>
      <c r="P2381" s="27" t="e">
        <f>VLOOKUP($B2381,外資期貨未平倉口數!$A$4:$M$499,10,FALSE)</f>
        <v>#N/A</v>
      </c>
      <c r="Q2381" s="27" t="e">
        <f>VLOOKUP($B2381,外資期貨未平倉口數!$A$4:$M$499,11,FALSE)</f>
        <v>#N/A</v>
      </c>
      <c r="R2381" s="64" t="e">
        <f>VLOOKUP($B2381,選擇權未平倉餘額!$A$4:$I$500,6,FALSE)</f>
        <v>#N/A</v>
      </c>
      <c r="S2381" s="64" t="e">
        <f>VLOOKUP($B2381,選擇權未平倉餘額!$A$4:$I$500,7,FALSE)</f>
        <v>#N/A</v>
      </c>
      <c r="T2381" s="64" t="e">
        <f>VLOOKUP($B2381,選擇權未平倉餘額!$A$4:$I$500,8,FALSE)</f>
        <v>#N/A</v>
      </c>
      <c r="U2381" s="64" t="e">
        <f>VLOOKUP($B2381,選擇權未平倉餘額!$A$4:$I$500,9,FALSE)</f>
        <v>#N/A</v>
      </c>
      <c r="V2381" s="39" t="e">
        <f>VLOOKUP($B2381,臺指選擇權P_C_Ratios!$A$4:$C$500,3,FALSE)</f>
        <v>#N/A</v>
      </c>
      <c r="W2381" s="41" t="e">
        <f>VLOOKUP($B2381,散戶多空比!$A$6:$L$500,12,FALSE)</f>
        <v>#N/A</v>
      </c>
      <c r="X2381" s="40" t="e">
        <f>VLOOKUP($B2381,期貨大額交易人未沖銷部位!$A$4:$O$499,4,FALSE)</f>
        <v>#N/A</v>
      </c>
      <c r="Y2381" s="40" t="e">
        <f>VLOOKUP($B2381,期貨大額交易人未沖銷部位!$A$4:$O$499,7,FALSE)</f>
        <v>#N/A</v>
      </c>
      <c r="Z2381" s="40" t="e">
        <f>VLOOKUP($B2381,期貨大額交易人未沖銷部位!$A$4:$O$499,10,FALSE)</f>
        <v>#N/A</v>
      </c>
      <c r="AA2381" s="40" t="e">
        <f>VLOOKUP($B2381,期貨大額交易人未沖銷部位!$A$4:$O$499,13,FALSE)</f>
        <v>#N/A</v>
      </c>
      <c r="AB2381" s="40" t="e">
        <f>VLOOKUP($B2381,期貨大額交易人未沖銷部位!$A$4:$O$499,14,FALSE)</f>
        <v>#N/A</v>
      </c>
      <c r="AC2381" s="40" t="e">
        <f>VLOOKUP($B2381,期貨大額交易人未沖銷部位!$A$4:$O$499,15,FALSE)</f>
        <v>#N/A</v>
      </c>
      <c r="AD2381" s="33" t="e">
        <f>VLOOKUP($B2381,三大美股走勢!$A$4:$J$495,4,FALSE)</f>
        <v>#N/A</v>
      </c>
      <c r="AE2381" s="33" t="e">
        <f>VLOOKUP($B2381,三大美股走勢!$A$4:$J$495,7,FALSE)</f>
        <v>#N/A</v>
      </c>
      <c r="AF2381" s="33" t="e">
        <f>VLOOKUP($B2381,三大美股走勢!$A$4:$J$495,10,FALSE)</f>
        <v>#N/A</v>
      </c>
    </row>
    <row r="2382" spans="2:32">
      <c r="B2382" s="32">
        <v>45161</v>
      </c>
      <c r="C2382" s="33" t="e">
        <f>VLOOKUP($B2382,大盤與近月台指!$A$4:$I$499,2,FALSE)</f>
        <v>#N/A</v>
      </c>
      <c r="D2382" s="34" t="e">
        <f>VLOOKUP($B2382,大盤與近月台指!$A$4:$I$499,3,FALSE)</f>
        <v>#N/A</v>
      </c>
      <c r="E2382" s="35" t="e">
        <f>VLOOKUP($B2382,大盤與近月台指!$A$4:$I$499,4,FALSE)</f>
        <v>#N/A</v>
      </c>
      <c r="F2382" s="33" t="e">
        <f>VLOOKUP($B2382,大盤與近月台指!$A$4:$I$499,5,FALSE)</f>
        <v>#N/A</v>
      </c>
      <c r="G2382" s="49" t="e">
        <f>VLOOKUP($B2382,三大法人買賣超!$A$4:$I$500,3,FALSE)</f>
        <v>#N/A</v>
      </c>
      <c r="H2382" s="34" t="e">
        <f>VLOOKUP($B2382,三大法人買賣超!$A$4:$I$500,5,FALSE)</f>
        <v>#N/A</v>
      </c>
      <c r="I2382" s="27" t="e">
        <f>VLOOKUP($B2382,三大法人買賣超!$A$4:$I$500,7,FALSE)</f>
        <v>#N/A</v>
      </c>
      <c r="J2382" s="27" t="e">
        <f>VLOOKUP($B2382,三大法人買賣超!$A$4:$I$500,9,FALSE)</f>
        <v>#N/A</v>
      </c>
      <c r="K2382" s="37">
        <f>新台幣匯率美元指數!B2383</f>
        <v>0</v>
      </c>
      <c r="L2382" s="38">
        <f>新台幣匯率美元指數!C2383</f>
        <v>0</v>
      </c>
      <c r="M2382" s="39">
        <f>新台幣匯率美元指數!D2383</f>
        <v>0</v>
      </c>
      <c r="N2382" s="27" t="e">
        <f>VLOOKUP($B2382,外資期貨未平倉口數!$A$4:$M$499,4,FALSE)</f>
        <v>#N/A</v>
      </c>
      <c r="O2382" s="27" t="e">
        <f>VLOOKUP($B2382,外資期貨未平倉口數!$A$4:$M$499,9,FALSE)</f>
        <v>#N/A</v>
      </c>
      <c r="P2382" s="27" t="e">
        <f>VLOOKUP($B2382,外資期貨未平倉口數!$A$4:$M$499,10,FALSE)</f>
        <v>#N/A</v>
      </c>
      <c r="Q2382" s="27" t="e">
        <f>VLOOKUP($B2382,外資期貨未平倉口數!$A$4:$M$499,11,FALSE)</f>
        <v>#N/A</v>
      </c>
      <c r="R2382" s="64" t="e">
        <f>VLOOKUP($B2382,選擇權未平倉餘額!$A$4:$I$500,6,FALSE)</f>
        <v>#N/A</v>
      </c>
      <c r="S2382" s="64" t="e">
        <f>VLOOKUP($B2382,選擇權未平倉餘額!$A$4:$I$500,7,FALSE)</f>
        <v>#N/A</v>
      </c>
      <c r="T2382" s="64" t="e">
        <f>VLOOKUP($B2382,選擇權未平倉餘額!$A$4:$I$500,8,FALSE)</f>
        <v>#N/A</v>
      </c>
      <c r="U2382" s="64" t="e">
        <f>VLOOKUP($B2382,選擇權未平倉餘額!$A$4:$I$500,9,FALSE)</f>
        <v>#N/A</v>
      </c>
      <c r="V2382" s="39" t="e">
        <f>VLOOKUP($B2382,臺指選擇權P_C_Ratios!$A$4:$C$500,3,FALSE)</f>
        <v>#N/A</v>
      </c>
      <c r="W2382" s="41" t="e">
        <f>VLOOKUP($B2382,散戶多空比!$A$6:$L$500,12,FALSE)</f>
        <v>#N/A</v>
      </c>
      <c r="X2382" s="40" t="e">
        <f>VLOOKUP($B2382,期貨大額交易人未沖銷部位!$A$4:$O$499,4,FALSE)</f>
        <v>#N/A</v>
      </c>
      <c r="Y2382" s="40" t="e">
        <f>VLOOKUP($B2382,期貨大額交易人未沖銷部位!$A$4:$O$499,7,FALSE)</f>
        <v>#N/A</v>
      </c>
      <c r="Z2382" s="40" t="e">
        <f>VLOOKUP($B2382,期貨大額交易人未沖銷部位!$A$4:$O$499,10,FALSE)</f>
        <v>#N/A</v>
      </c>
      <c r="AA2382" s="40" t="e">
        <f>VLOOKUP($B2382,期貨大額交易人未沖銷部位!$A$4:$O$499,13,FALSE)</f>
        <v>#N/A</v>
      </c>
      <c r="AB2382" s="40" t="e">
        <f>VLOOKUP($B2382,期貨大額交易人未沖銷部位!$A$4:$O$499,14,FALSE)</f>
        <v>#N/A</v>
      </c>
      <c r="AC2382" s="40" t="e">
        <f>VLOOKUP($B2382,期貨大額交易人未沖銷部位!$A$4:$O$499,15,FALSE)</f>
        <v>#N/A</v>
      </c>
      <c r="AD2382" s="33" t="e">
        <f>VLOOKUP($B2382,三大美股走勢!$A$4:$J$495,4,FALSE)</f>
        <v>#N/A</v>
      </c>
      <c r="AE2382" s="33" t="e">
        <f>VLOOKUP($B2382,三大美股走勢!$A$4:$J$495,7,FALSE)</f>
        <v>#N/A</v>
      </c>
      <c r="AF2382" s="33" t="e">
        <f>VLOOKUP($B2382,三大美股走勢!$A$4:$J$495,10,FALSE)</f>
        <v>#N/A</v>
      </c>
    </row>
    <row r="2383" spans="2:32">
      <c r="B2383" s="32">
        <v>45162</v>
      </c>
      <c r="C2383" s="33" t="e">
        <f>VLOOKUP($B2383,大盤與近月台指!$A$4:$I$499,2,FALSE)</f>
        <v>#N/A</v>
      </c>
      <c r="D2383" s="34" t="e">
        <f>VLOOKUP($B2383,大盤與近月台指!$A$4:$I$499,3,FALSE)</f>
        <v>#N/A</v>
      </c>
      <c r="E2383" s="35" t="e">
        <f>VLOOKUP($B2383,大盤與近月台指!$A$4:$I$499,4,FALSE)</f>
        <v>#N/A</v>
      </c>
      <c r="F2383" s="33" t="e">
        <f>VLOOKUP($B2383,大盤與近月台指!$A$4:$I$499,5,FALSE)</f>
        <v>#N/A</v>
      </c>
      <c r="G2383" s="49" t="e">
        <f>VLOOKUP($B2383,三大法人買賣超!$A$4:$I$500,3,FALSE)</f>
        <v>#N/A</v>
      </c>
      <c r="H2383" s="34" t="e">
        <f>VLOOKUP($B2383,三大法人買賣超!$A$4:$I$500,5,FALSE)</f>
        <v>#N/A</v>
      </c>
      <c r="I2383" s="27" t="e">
        <f>VLOOKUP($B2383,三大法人買賣超!$A$4:$I$500,7,FALSE)</f>
        <v>#N/A</v>
      </c>
      <c r="J2383" s="27" t="e">
        <f>VLOOKUP($B2383,三大法人買賣超!$A$4:$I$500,9,FALSE)</f>
        <v>#N/A</v>
      </c>
      <c r="K2383" s="37">
        <f>新台幣匯率美元指數!B2384</f>
        <v>0</v>
      </c>
      <c r="L2383" s="38">
        <f>新台幣匯率美元指數!C2384</f>
        <v>0</v>
      </c>
      <c r="M2383" s="39">
        <f>新台幣匯率美元指數!D2384</f>
        <v>0</v>
      </c>
      <c r="N2383" s="27" t="e">
        <f>VLOOKUP($B2383,外資期貨未平倉口數!$A$4:$M$499,4,FALSE)</f>
        <v>#N/A</v>
      </c>
      <c r="O2383" s="27" t="e">
        <f>VLOOKUP($B2383,外資期貨未平倉口數!$A$4:$M$499,9,FALSE)</f>
        <v>#N/A</v>
      </c>
      <c r="P2383" s="27" t="e">
        <f>VLOOKUP($B2383,外資期貨未平倉口數!$A$4:$M$499,10,FALSE)</f>
        <v>#N/A</v>
      </c>
      <c r="Q2383" s="27" t="e">
        <f>VLOOKUP($B2383,外資期貨未平倉口數!$A$4:$M$499,11,FALSE)</f>
        <v>#N/A</v>
      </c>
      <c r="R2383" s="64" t="e">
        <f>VLOOKUP($B2383,選擇權未平倉餘額!$A$4:$I$500,6,FALSE)</f>
        <v>#N/A</v>
      </c>
      <c r="S2383" s="64" t="e">
        <f>VLOOKUP($B2383,選擇權未平倉餘額!$A$4:$I$500,7,FALSE)</f>
        <v>#N/A</v>
      </c>
      <c r="T2383" s="64" t="e">
        <f>VLOOKUP($B2383,選擇權未平倉餘額!$A$4:$I$500,8,FALSE)</f>
        <v>#N/A</v>
      </c>
      <c r="U2383" s="64" t="e">
        <f>VLOOKUP($B2383,選擇權未平倉餘額!$A$4:$I$500,9,FALSE)</f>
        <v>#N/A</v>
      </c>
      <c r="V2383" s="39" t="e">
        <f>VLOOKUP($B2383,臺指選擇權P_C_Ratios!$A$4:$C$500,3,FALSE)</f>
        <v>#N/A</v>
      </c>
      <c r="W2383" s="41" t="e">
        <f>VLOOKUP($B2383,散戶多空比!$A$6:$L$500,12,FALSE)</f>
        <v>#N/A</v>
      </c>
      <c r="X2383" s="40" t="e">
        <f>VLOOKUP($B2383,期貨大額交易人未沖銷部位!$A$4:$O$499,4,FALSE)</f>
        <v>#N/A</v>
      </c>
      <c r="Y2383" s="40" t="e">
        <f>VLOOKUP($B2383,期貨大額交易人未沖銷部位!$A$4:$O$499,7,FALSE)</f>
        <v>#N/A</v>
      </c>
      <c r="Z2383" s="40" t="e">
        <f>VLOOKUP($B2383,期貨大額交易人未沖銷部位!$A$4:$O$499,10,FALSE)</f>
        <v>#N/A</v>
      </c>
      <c r="AA2383" s="40" t="e">
        <f>VLOOKUP($B2383,期貨大額交易人未沖銷部位!$A$4:$O$499,13,FALSE)</f>
        <v>#N/A</v>
      </c>
      <c r="AB2383" s="40" t="e">
        <f>VLOOKUP($B2383,期貨大額交易人未沖銷部位!$A$4:$O$499,14,FALSE)</f>
        <v>#N/A</v>
      </c>
      <c r="AC2383" s="40" t="e">
        <f>VLOOKUP($B2383,期貨大額交易人未沖銷部位!$A$4:$O$499,15,FALSE)</f>
        <v>#N/A</v>
      </c>
      <c r="AD2383" s="33" t="e">
        <f>VLOOKUP($B2383,三大美股走勢!$A$4:$J$495,4,FALSE)</f>
        <v>#N/A</v>
      </c>
      <c r="AE2383" s="33" t="e">
        <f>VLOOKUP($B2383,三大美股走勢!$A$4:$J$495,7,FALSE)</f>
        <v>#N/A</v>
      </c>
      <c r="AF2383" s="33" t="e">
        <f>VLOOKUP($B2383,三大美股走勢!$A$4:$J$495,10,FALSE)</f>
        <v>#N/A</v>
      </c>
    </row>
    <row r="2384" spans="2:32">
      <c r="B2384" s="32">
        <v>45163</v>
      </c>
      <c r="C2384" s="33" t="e">
        <f>VLOOKUP($B2384,大盤與近月台指!$A$4:$I$499,2,FALSE)</f>
        <v>#N/A</v>
      </c>
      <c r="D2384" s="34" t="e">
        <f>VLOOKUP($B2384,大盤與近月台指!$A$4:$I$499,3,FALSE)</f>
        <v>#N/A</v>
      </c>
      <c r="E2384" s="35" t="e">
        <f>VLOOKUP($B2384,大盤與近月台指!$A$4:$I$499,4,FALSE)</f>
        <v>#N/A</v>
      </c>
      <c r="F2384" s="33" t="e">
        <f>VLOOKUP($B2384,大盤與近月台指!$A$4:$I$499,5,FALSE)</f>
        <v>#N/A</v>
      </c>
      <c r="G2384" s="49" t="e">
        <f>VLOOKUP($B2384,三大法人買賣超!$A$4:$I$500,3,FALSE)</f>
        <v>#N/A</v>
      </c>
      <c r="H2384" s="34" t="e">
        <f>VLOOKUP($B2384,三大法人買賣超!$A$4:$I$500,5,FALSE)</f>
        <v>#N/A</v>
      </c>
      <c r="I2384" s="27" t="e">
        <f>VLOOKUP($B2384,三大法人買賣超!$A$4:$I$500,7,FALSE)</f>
        <v>#N/A</v>
      </c>
      <c r="J2384" s="27" t="e">
        <f>VLOOKUP($B2384,三大法人買賣超!$A$4:$I$500,9,FALSE)</f>
        <v>#N/A</v>
      </c>
      <c r="K2384" s="37">
        <f>新台幣匯率美元指數!B2385</f>
        <v>0</v>
      </c>
      <c r="L2384" s="38">
        <f>新台幣匯率美元指數!C2385</f>
        <v>0</v>
      </c>
      <c r="M2384" s="39">
        <f>新台幣匯率美元指數!D2385</f>
        <v>0</v>
      </c>
      <c r="N2384" s="27" t="e">
        <f>VLOOKUP($B2384,外資期貨未平倉口數!$A$4:$M$499,4,FALSE)</f>
        <v>#N/A</v>
      </c>
      <c r="O2384" s="27" t="e">
        <f>VLOOKUP($B2384,外資期貨未平倉口數!$A$4:$M$499,9,FALSE)</f>
        <v>#N/A</v>
      </c>
      <c r="P2384" s="27" t="e">
        <f>VLOOKUP($B2384,外資期貨未平倉口數!$A$4:$M$499,10,FALSE)</f>
        <v>#N/A</v>
      </c>
      <c r="Q2384" s="27" t="e">
        <f>VLOOKUP($B2384,外資期貨未平倉口數!$A$4:$M$499,11,FALSE)</f>
        <v>#N/A</v>
      </c>
      <c r="R2384" s="64" t="e">
        <f>VLOOKUP($B2384,選擇權未平倉餘額!$A$4:$I$500,6,FALSE)</f>
        <v>#N/A</v>
      </c>
      <c r="S2384" s="64" t="e">
        <f>VLOOKUP($B2384,選擇權未平倉餘額!$A$4:$I$500,7,FALSE)</f>
        <v>#N/A</v>
      </c>
      <c r="T2384" s="64" t="e">
        <f>VLOOKUP($B2384,選擇權未平倉餘額!$A$4:$I$500,8,FALSE)</f>
        <v>#N/A</v>
      </c>
      <c r="U2384" s="64" t="e">
        <f>VLOOKUP($B2384,選擇權未平倉餘額!$A$4:$I$500,9,FALSE)</f>
        <v>#N/A</v>
      </c>
      <c r="V2384" s="39" t="e">
        <f>VLOOKUP($B2384,臺指選擇權P_C_Ratios!$A$4:$C$500,3,FALSE)</f>
        <v>#N/A</v>
      </c>
      <c r="W2384" s="41" t="e">
        <f>VLOOKUP($B2384,散戶多空比!$A$6:$L$500,12,FALSE)</f>
        <v>#N/A</v>
      </c>
      <c r="X2384" s="40" t="e">
        <f>VLOOKUP($B2384,期貨大額交易人未沖銷部位!$A$4:$O$499,4,FALSE)</f>
        <v>#N/A</v>
      </c>
      <c r="Y2384" s="40" t="e">
        <f>VLOOKUP($B2384,期貨大額交易人未沖銷部位!$A$4:$O$499,7,FALSE)</f>
        <v>#N/A</v>
      </c>
      <c r="Z2384" s="40" t="e">
        <f>VLOOKUP($B2384,期貨大額交易人未沖銷部位!$A$4:$O$499,10,FALSE)</f>
        <v>#N/A</v>
      </c>
      <c r="AA2384" s="40" t="e">
        <f>VLOOKUP($B2384,期貨大額交易人未沖銷部位!$A$4:$O$499,13,FALSE)</f>
        <v>#N/A</v>
      </c>
      <c r="AB2384" s="40" t="e">
        <f>VLOOKUP($B2384,期貨大額交易人未沖銷部位!$A$4:$O$499,14,FALSE)</f>
        <v>#N/A</v>
      </c>
      <c r="AC2384" s="40" t="e">
        <f>VLOOKUP($B2384,期貨大額交易人未沖銷部位!$A$4:$O$499,15,FALSE)</f>
        <v>#N/A</v>
      </c>
      <c r="AD2384" s="33" t="e">
        <f>VLOOKUP($B2384,三大美股走勢!$A$4:$J$495,4,FALSE)</f>
        <v>#N/A</v>
      </c>
      <c r="AE2384" s="33" t="e">
        <f>VLOOKUP($B2384,三大美股走勢!$A$4:$J$495,7,FALSE)</f>
        <v>#N/A</v>
      </c>
      <c r="AF2384" s="33" t="e">
        <f>VLOOKUP($B2384,三大美股走勢!$A$4:$J$495,10,FALSE)</f>
        <v>#N/A</v>
      </c>
    </row>
    <row r="2385" spans="2:32">
      <c r="B2385" s="32">
        <v>45164</v>
      </c>
      <c r="C2385" s="33" t="e">
        <f>VLOOKUP($B2385,大盤與近月台指!$A$4:$I$499,2,FALSE)</f>
        <v>#N/A</v>
      </c>
      <c r="D2385" s="34" t="e">
        <f>VLOOKUP($B2385,大盤與近月台指!$A$4:$I$499,3,FALSE)</f>
        <v>#N/A</v>
      </c>
      <c r="E2385" s="35" t="e">
        <f>VLOOKUP($B2385,大盤與近月台指!$A$4:$I$499,4,FALSE)</f>
        <v>#N/A</v>
      </c>
      <c r="F2385" s="33" t="e">
        <f>VLOOKUP($B2385,大盤與近月台指!$A$4:$I$499,5,FALSE)</f>
        <v>#N/A</v>
      </c>
      <c r="G2385" s="49" t="e">
        <f>VLOOKUP($B2385,三大法人買賣超!$A$4:$I$500,3,FALSE)</f>
        <v>#N/A</v>
      </c>
      <c r="H2385" s="34" t="e">
        <f>VLOOKUP($B2385,三大法人買賣超!$A$4:$I$500,5,FALSE)</f>
        <v>#N/A</v>
      </c>
      <c r="I2385" s="27" t="e">
        <f>VLOOKUP($B2385,三大法人買賣超!$A$4:$I$500,7,FALSE)</f>
        <v>#N/A</v>
      </c>
      <c r="J2385" s="27" t="e">
        <f>VLOOKUP($B2385,三大法人買賣超!$A$4:$I$500,9,FALSE)</f>
        <v>#N/A</v>
      </c>
      <c r="K2385" s="37">
        <f>新台幣匯率美元指數!B2386</f>
        <v>0</v>
      </c>
      <c r="L2385" s="38">
        <f>新台幣匯率美元指數!C2386</f>
        <v>0</v>
      </c>
      <c r="M2385" s="39">
        <f>新台幣匯率美元指數!D2386</f>
        <v>0</v>
      </c>
      <c r="N2385" s="27" t="e">
        <f>VLOOKUP($B2385,外資期貨未平倉口數!$A$4:$M$499,4,FALSE)</f>
        <v>#N/A</v>
      </c>
      <c r="O2385" s="27" t="e">
        <f>VLOOKUP($B2385,外資期貨未平倉口數!$A$4:$M$499,9,FALSE)</f>
        <v>#N/A</v>
      </c>
      <c r="P2385" s="27" t="e">
        <f>VLOOKUP($B2385,外資期貨未平倉口數!$A$4:$M$499,10,FALSE)</f>
        <v>#N/A</v>
      </c>
      <c r="Q2385" s="27" t="e">
        <f>VLOOKUP($B2385,外資期貨未平倉口數!$A$4:$M$499,11,FALSE)</f>
        <v>#N/A</v>
      </c>
      <c r="R2385" s="64" t="e">
        <f>VLOOKUP($B2385,選擇權未平倉餘額!$A$4:$I$500,6,FALSE)</f>
        <v>#N/A</v>
      </c>
      <c r="S2385" s="64" t="e">
        <f>VLOOKUP($B2385,選擇權未平倉餘額!$A$4:$I$500,7,FALSE)</f>
        <v>#N/A</v>
      </c>
      <c r="T2385" s="64" t="e">
        <f>VLOOKUP($B2385,選擇權未平倉餘額!$A$4:$I$500,8,FALSE)</f>
        <v>#N/A</v>
      </c>
      <c r="U2385" s="64" t="e">
        <f>VLOOKUP($B2385,選擇權未平倉餘額!$A$4:$I$500,9,FALSE)</f>
        <v>#N/A</v>
      </c>
      <c r="V2385" s="39" t="e">
        <f>VLOOKUP($B2385,臺指選擇權P_C_Ratios!$A$4:$C$500,3,FALSE)</f>
        <v>#N/A</v>
      </c>
      <c r="W2385" s="41" t="e">
        <f>VLOOKUP($B2385,散戶多空比!$A$6:$L$500,12,FALSE)</f>
        <v>#N/A</v>
      </c>
      <c r="X2385" s="40" t="e">
        <f>VLOOKUP($B2385,期貨大額交易人未沖銷部位!$A$4:$O$499,4,FALSE)</f>
        <v>#N/A</v>
      </c>
      <c r="Y2385" s="40" t="e">
        <f>VLOOKUP($B2385,期貨大額交易人未沖銷部位!$A$4:$O$499,7,FALSE)</f>
        <v>#N/A</v>
      </c>
      <c r="Z2385" s="40" t="e">
        <f>VLOOKUP($B2385,期貨大額交易人未沖銷部位!$A$4:$O$499,10,FALSE)</f>
        <v>#N/A</v>
      </c>
      <c r="AA2385" s="40" t="e">
        <f>VLOOKUP($B2385,期貨大額交易人未沖銷部位!$A$4:$O$499,13,FALSE)</f>
        <v>#N/A</v>
      </c>
      <c r="AB2385" s="40" t="e">
        <f>VLOOKUP($B2385,期貨大額交易人未沖銷部位!$A$4:$O$499,14,FALSE)</f>
        <v>#N/A</v>
      </c>
      <c r="AC2385" s="40" t="e">
        <f>VLOOKUP($B2385,期貨大額交易人未沖銷部位!$A$4:$O$499,15,FALSE)</f>
        <v>#N/A</v>
      </c>
      <c r="AD2385" s="33" t="e">
        <f>VLOOKUP($B2385,三大美股走勢!$A$4:$J$495,4,FALSE)</f>
        <v>#N/A</v>
      </c>
      <c r="AE2385" s="33" t="e">
        <f>VLOOKUP($B2385,三大美股走勢!$A$4:$J$495,7,FALSE)</f>
        <v>#N/A</v>
      </c>
      <c r="AF2385" s="33" t="e">
        <f>VLOOKUP($B2385,三大美股走勢!$A$4:$J$495,10,FALSE)</f>
        <v>#N/A</v>
      </c>
    </row>
    <row r="2386" spans="2:32">
      <c r="B2386" s="32">
        <v>45165</v>
      </c>
      <c r="C2386" s="33" t="e">
        <f>VLOOKUP($B2386,大盤與近月台指!$A$4:$I$499,2,FALSE)</f>
        <v>#N/A</v>
      </c>
      <c r="D2386" s="34" t="e">
        <f>VLOOKUP($B2386,大盤與近月台指!$A$4:$I$499,3,FALSE)</f>
        <v>#N/A</v>
      </c>
      <c r="E2386" s="35" t="e">
        <f>VLOOKUP($B2386,大盤與近月台指!$A$4:$I$499,4,FALSE)</f>
        <v>#N/A</v>
      </c>
      <c r="F2386" s="33" t="e">
        <f>VLOOKUP($B2386,大盤與近月台指!$A$4:$I$499,5,FALSE)</f>
        <v>#N/A</v>
      </c>
      <c r="G2386" s="49" t="e">
        <f>VLOOKUP($B2386,三大法人買賣超!$A$4:$I$500,3,FALSE)</f>
        <v>#N/A</v>
      </c>
      <c r="H2386" s="34" t="e">
        <f>VLOOKUP($B2386,三大法人買賣超!$A$4:$I$500,5,FALSE)</f>
        <v>#N/A</v>
      </c>
      <c r="I2386" s="27" t="e">
        <f>VLOOKUP($B2386,三大法人買賣超!$A$4:$I$500,7,FALSE)</f>
        <v>#N/A</v>
      </c>
      <c r="J2386" s="27" t="e">
        <f>VLOOKUP($B2386,三大法人買賣超!$A$4:$I$500,9,FALSE)</f>
        <v>#N/A</v>
      </c>
      <c r="K2386" s="37">
        <f>新台幣匯率美元指數!B2387</f>
        <v>0</v>
      </c>
      <c r="L2386" s="38">
        <f>新台幣匯率美元指數!C2387</f>
        <v>0</v>
      </c>
      <c r="M2386" s="39">
        <f>新台幣匯率美元指數!D2387</f>
        <v>0</v>
      </c>
      <c r="N2386" s="27" t="e">
        <f>VLOOKUP($B2386,外資期貨未平倉口數!$A$4:$M$499,4,FALSE)</f>
        <v>#N/A</v>
      </c>
      <c r="O2386" s="27" t="e">
        <f>VLOOKUP($B2386,外資期貨未平倉口數!$A$4:$M$499,9,FALSE)</f>
        <v>#N/A</v>
      </c>
      <c r="P2386" s="27" t="e">
        <f>VLOOKUP($B2386,外資期貨未平倉口數!$A$4:$M$499,10,FALSE)</f>
        <v>#N/A</v>
      </c>
      <c r="Q2386" s="27" t="e">
        <f>VLOOKUP($B2386,外資期貨未平倉口數!$A$4:$M$499,11,FALSE)</f>
        <v>#N/A</v>
      </c>
      <c r="R2386" s="64" t="e">
        <f>VLOOKUP($B2386,選擇權未平倉餘額!$A$4:$I$500,6,FALSE)</f>
        <v>#N/A</v>
      </c>
      <c r="S2386" s="64" t="e">
        <f>VLOOKUP($B2386,選擇權未平倉餘額!$A$4:$I$500,7,FALSE)</f>
        <v>#N/A</v>
      </c>
      <c r="T2386" s="64" t="e">
        <f>VLOOKUP($B2386,選擇權未平倉餘額!$A$4:$I$500,8,FALSE)</f>
        <v>#N/A</v>
      </c>
      <c r="U2386" s="64" t="e">
        <f>VLOOKUP($B2386,選擇權未平倉餘額!$A$4:$I$500,9,FALSE)</f>
        <v>#N/A</v>
      </c>
      <c r="V2386" s="39" t="e">
        <f>VLOOKUP($B2386,臺指選擇權P_C_Ratios!$A$4:$C$500,3,FALSE)</f>
        <v>#N/A</v>
      </c>
      <c r="W2386" s="41" t="e">
        <f>VLOOKUP($B2386,散戶多空比!$A$6:$L$500,12,FALSE)</f>
        <v>#N/A</v>
      </c>
      <c r="X2386" s="40" t="e">
        <f>VLOOKUP($B2386,期貨大額交易人未沖銷部位!$A$4:$O$499,4,FALSE)</f>
        <v>#N/A</v>
      </c>
      <c r="Y2386" s="40" t="e">
        <f>VLOOKUP($B2386,期貨大額交易人未沖銷部位!$A$4:$O$499,7,FALSE)</f>
        <v>#N/A</v>
      </c>
      <c r="Z2386" s="40" t="e">
        <f>VLOOKUP($B2386,期貨大額交易人未沖銷部位!$A$4:$O$499,10,FALSE)</f>
        <v>#N/A</v>
      </c>
      <c r="AA2386" s="40" t="e">
        <f>VLOOKUP($B2386,期貨大額交易人未沖銷部位!$A$4:$O$499,13,FALSE)</f>
        <v>#N/A</v>
      </c>
      <c r="AB2386" s="40" t="e">
        <f>VLOOKUP($B2386,期貨大額交易人未沖銷部位!$A$4:$O$499,14,FALSE)</f>
        <v>#N/A</v>
      </c>
      <c r="AC2386" s="40" t="e">
        <f>VLOOKUP($B2386,期貨大額交易人未沖銷部位!$A$4:$O$499,15,FALSE)</f>
        <v>#N/A</v>
      </c>
      <c r="AD2386" s="33" t="e">
        <f>VLOOKUP($B2386,三大美股走勢!$A$4:$J$495,4,FALSE)</f>
        <v>#N/A</v>
      </c>
      <c r="AE2386" s="33" t="e">
        <f>VLOOKUP($B2386,三大美股走勢!$A$4:$J$495,7,FALSE)</f>
        <v>#N/A</v>
      </c>
      <c r="AF2386" s="33" t="e">
        <f>VLOOKUP($B2386,三大美股走勢!$A$4:$J$495,10,FALSE)</f>
        <v>#N/A</v>
      </c>
    </row>
    <row r="2387" spans="2:32">
      <c r="B2387" s="32">
        <v>45166</v>
      </c>
      <c r="C2387" s="33" t="e">
        <f>VLOOKUP($B2387,大盤與近月台指!$A$4:$I$499,2,FALSE)</f>
        <v>#N/A</v>
      </c>
      <c r="D2387" s="34" t="e">
        <f>VLOOKUP($B2387,大盤與近月台指!$A$4:$I$499,3,FALSE)</f>
        <v>#N/A</v>
      </c>
      <c r="E2387" s="35" t="e">
        <f>VLOOKUP($B2387,大盤與近月台指!$A$4:$I$499,4,FALSE)</f>
        <v>#N/A</v>
      </c>
      <c r="F2387" s="33" t="e">
        <f>VLOOKUP($B2387,大盤與近月台指!$A$4:$I$499,5,FALSE)</f>
        <v>#N/A</v>
      </c>
      <c r="G2387" s="49" t="e">
        <f>VLOOKUP($B2387,三大法人買賣超!$A$4:$I$500,3,FALSE)</f>
        <v>#N/A</v>
      </c>
      <c r="H2387" s="34" t="e">
        <f>VLOOKUP($B2387,三大法人買賣超!$A$4:$I$500,5,FALSE)</f>
        <v>#N/A</v>
      </c>
      <c r="I2387" s="27" t="e">
        <f>VLOOKUP($B2387,三大法人買賣超!$A$4:$I$500,7,FALSE)</f>
        <v>#N/A</v>
      </c>
      <c r="J2387" s="27" t="e">
        <f>VLOOKUP($B2387,三大法人買賣超!$A$4:$I$500,9,FALSE)</f>
        <v>#N/A</v>
      </c>
      <c r="K2387" s="37">
        <f>新台幣匯率美元指數!B2388</f>
        <v>0</v>
      </c>
      <c r="L2387" s="38">
        <f>新台幣匯率美元指數!C2388</f>
        <v>0</v>
      </c>
      <c r="M2387" s="39">
        <f>新台幣匯率美元指數!D2388</f>
        <v>0</v>
      </c>
      <c r="N2387" s="27" t="e">
        <f>VLOOKUP($B2387,外資期貨未平倉口數!$A$4:$M$499,4,FALSE)</f>
        <v>#N/A</v>
      </c>
      <c r="O2387" s="27" t="e">
        <f>VLOOKUP($B2387,外資期貨未平倉口數!$A$4:$M$499,9,FALSE)</f>
        <v>#N/A</v>
      </c>
      <c r="P2387" s="27" t="e">
        <f>VLOOKUP($B2387,外資期貨未平倉口數!$A$4:$M$499,10,FALSE)</f>
        <v>#N/A</v>
      </c>
      <c r="Q2387" s="27" t="e">
        <f>VLOOKUP($B2387,外資期貨未平倉口數!$A$4:$M$499,11,FALSE)</f>
        <v>#N/A</v>
      </c>
      <c r="R2387" s="64" t="e">
        <f>VLOOKUP($B2387,選擇權未平倉餘額!$A$4:$I$500,6,FALSE)</f>
        <v>#N/A</v>
      </c>
      <c r="S2387" s="64" t="e">
        <f>VLOOKUP($B2387,選擇權未平倉餘額!$A$4:$I$500,7,FALSE)</f>
        <v>#N/A</v>
      </c>
      <c r="T2387" s="64" t="e">
        <f>VLOOKUP($B2387,選擇權未平倉餘額!$A$4:$I$500,8,FALSE)</f>
        <v>#N/A</v>
      </c>
      <c r="U2387" s="64" t="e">
        <f>VLOOKUP($B2387,選擇權未平倉餘額!$A$4:$I$500,9,FALSE)</f>
        <v>#N/A</v>
      </c>
      <c r="V2387" s="39" t="e">
        <f>VLOOKUP($B2387,臺指選擇權P_C_Ratios!$A$4:$C$500,3,FALSE)</f>
        <v>#N/A</v>
      </c>
      <c r="W2387" s="41" t="e">
        <f>VLOOKUP($B2387,散戶多空比!$A$6:$L$500,12,FALSE)</f>
        <v>#N/A</v>
      </c>
      <c r="X2387" s="40" t="e">
        <f>VLOOKUP($B2387,期貨大額交易人未沖銷部位!$A$4:$O$499,4,FALSE)</f>
        <v>#N/A</v>
      </c>
      <c r="Y2387" s="40" t="e">
        <f>VLOOKUP($B2387,期貨大額交易人未沖銷部位!$A$4:$O$499,7,FALSE)</f>
        <v>#N/A</v>
      </c>
      <c r="Z2387" s="40" t="e">
        <f>VLOOKUP($B2387,期貨大額交易人未沖銷部位!$A$4:$O$499,10,FALSE)</f>
        <v>#N/A</v>
      </c>
      <c r="AA2387" s="40" t="e">
        <f>VLOOKUP($B2387,期貨大額交易人未沖銷部位!$A$4:$O$499,13,FALSE)</f>
        <v>#N/A</v>
      </c>
      <c r="AB2387" s="40" t="e">
        <f>VLOOKUP($B2387,期貨大額交易人未沖銷部位!$A$4:$O$499,14,FALSE)</f>
        <v>#N/A</v>
      </c>
      <c r="AC2387" s="40" t="e">
        <f>VLOOKUP($B2387,期貨大額交易人未沖銷部位!$A$4:$O$499,15,FALSE)</f>
        <v>#N/A</v>
      </c>
      <c r="AD2387" s="33" t="e">
        <f>VLOOKUP($B2387,三大美股走勢!$A$4:$J$495,4,FALSE)</f>
        <v>#N/A</v>
      </c>
      <c r="AE2387" s="33" t="e">
        <f>VLOOKUP($B2387,三大美股走勢!$A$4:$J$495,7,FALSE)</f>
        <v>#N/A</v>
      </c>
      <c r="AF2387" s="33" t="e">
        <f>VLOOKUP($B2387,三大美股走勢!$A$4:$J$495,10,FALSE)</f>
        <v>#N/A</v>
      </c>
    </row>
    <row r="2388" spans="2:32">
      <c r="B2388" s="32">
        <v>45167</v>
      </c>
      <c r="C2388" s="33" t="e">
        <f>VLOOKUP($B2388,大盤與近月台指!$A$4:$I$499,2,FALSE)</f>
        <v>#N/A</v>
      </c>
      <c r="D2388" s="34" t="e">
        <f>VLOOKUP($B2388,大盤與近月台指!$A$4:$I$499,3,FALSE)</f>
        <v>#N/A</v>
      </c>
      <c r="E2388" s="35" t="e">
        <f>VLOOKUP($B2388,大盤與近月台指!$A$4:$I$499,4,FALSE)</f>
        <v>#N/A</v>
      </c>
      <c r="F2388" s="33" t="e">
        <f>VLOOKUP($B2388,大盤與近月台指!$A$4:$I$499,5,FALSE)</f>
        <v>#N/A</v>
      </c>
      <c r="G2388" s="49" t="e">
        <f>VLOOKUP($B2388,三大法人買賣超!$A$4:$I$500,3,FALSE)</f>
        <v>#N/A</v>
      </c>
      <c r="H2388" s="34" t="e">
        <f>VLOOKUP($B2388,三大法人買賣超!$A$4:$I$500,5,FALSE)</f>
        <v>#N/A</v>
      </c>
      <c r="I2388" s="27" t="e">
        <f>VLOOKUP($B2388,三大法人買賣超!$A$4:$I$500,7,FALSE)</f>
        <v>#N/A</v>
      </c>
      <c r="J2388" s="27" t="e">
        <f>VLOOKUP($B2388,三大法人買賣超!$A$4:$I$500,9,FALSE)</f>
        <v>#N/A</v>
      </c>
      <c r="K2388" s="37">
        <f>新台幣匯率美元指數!B2389</f>
        <v>0</v>
      </c>
      <c r="L2388" s="38">
        <f>新台幣匯率美元指數!C2389</f>
        <v>0</v>
      </c>
      <c r="M2388" s="39">
        <f>新台幣匯率美元指數!D2389</f>
        <v>0</v>
      </c>
      <c r="N2388" s="27" t="e">
        <f>VLOOKUP($B2388,外資期貨未平倉口數!$A$4:$M$499,4,FALSE)</f>
        <v>#N/A</v>
      </c>
      <c r="O2388" s="27" t="e">
        <f>VLOOKUP($B2388,外資期貨未平倉口數!$A$4:$M$499,9,FALSE)</f>
        <v>#N/A</v>
      </c>
      <c r="P2388" s="27" t="e">
        <f>VLOOKUP($B2388,外資期貨未平倉口數!$A$4:$M$499,10,FALSE)</f>
        <v>#N/A</v>
      </c>
      <c r="Q2388" s="27" t="e">
        <f>VLOOKUP($B2388,外資期貨未平倉口數!$A$4:$M$499,11,FALSE)</f>
        <v>#N/A</v>
      </c>
      <c r="R2388" s="64" t="e">
        <f>VLOOKUP($B2388,選擇權未平倉餘額!$A$4:$I$500,6,FALSE)</f>
        <v>#N/A</v>
      </c>
      <c r="S2388" s="64" t="e">
        <f>VLOOKUP($B2388,選擇權未平倉餘額!$A$4:$I$500,7,FALSE)</f>
        <v>#N/A</v>
      </c>
      <c r="T2388" s="64" t="e">
        <f>VLOOKUP($B2388,選擇權未平倉餘額!$A$4:$I$500,8,FALSE)</f>
        <v>#N/A</v>
      </c>
      <c r="U2388" s="64" t="e">
        <f>VLOOKUP($B2388,選擇權未平倉餘額!$A$4:$I$500,9,FALSE)</f>
        <v>#N/A</v>
      </c>
      <c r="V2388" s="39" t="e">
        <f>VLOOKUP($B2388,臺指選擇權P_C_Ratios!$A$4:$C$500,3,FALSE)</f>
        <v>#N/A</v>
      </c>
      <c r="W2388" s="41" t="e">
        <f>VLOOKUP($B2388,散戶多空比!$A$6:$L$500,12,FALSE)</f>
        <v>#N/A</v>
      </c>
      <c r="X2388" s="40" t="e">
        <f>VLOOKUP($B2388,期貨大額交易人未沖銷部位!$A$4:$O$499,4,FALSE)</f>
        <v>#N/A</v>
      </c>
      <c r="Y2388" s="40" t="e">
        <f>VLOOKUP($B2388,期貨大額交易人未沖銷部位!$A$4:$O$499,7,FALSE)</f>
        <v>#N/A</v>
      </c>
      <c r="Z2388" s="40" t="e">
        <f>VLOOKUP($B2388,期貨大額交易人未沖銷部位!$A$4:$O$499,10,FALSE)</f>
        <v>#N/A</v>
      </c>
      <c r="AA2388" s="40" t="e">
        <f>VLOOKUP($B2388,期貨大額交易人未沖銷部位!$A$4:$O$499,13,FALSE)</f>
        <v>#N/A</v>
      </c>
      <c r="AB2388" s="40" t="e">
        <f>VLOOKUP($B2388,期貨大額交易人未沖銷部位!$A$4:$O$499,14,FALSE)</f>
        <v>#N/A</v>
      </c>
      <c r="AC2388" s="40" t="e">
        <f>VLOOKUP($B2388,期貨大額交易人未沖銷部位!$A$4:$O$499,15,FALSE)</f>
        <v>#N/A</v>
      </c>
      <c r="AD2388" s="33" t="e">
        <f>VLOOKUP($B2388,三大美股走勢!$A$4:$J$495,4,FALSE)</f>
        <v>#N/A</v>
      </c>
      <c r="AE2388" s="33" t="e">
        <f>VLOOKUP($B2388,三大美股走勢!$A$4:$J$495,7,FALSE)</f>
        <v>#N/A</v>
      </c>
      <c r="AF2388" s="33" t="e">
        <f>VLOOKUP($B2388,三大美股走勢!$A$4:$J$495,10,FALSE)</f>
        <v>#N/A</v>
      </c>
    </row>
    <row r="2389" spans="2:32">
      <c r="B2389" s="32">
        <v>45168</v>
      </c>
      <c r="C2389" s="33" t="e">
        <f>VLOOKUP($B2389,大盤與近月台指!$A$4:$I$499,2,FALSE)</f>
        <v>#N/A</v>
      </c>
      <c r="D2389" s="34" t="e">
        <f>VLOOKUP($B2389,大盤與近月台指!$A$4:$I$499,3,FALSE)</f>
        <v>#N/A</v>
      </c>
      <c r="E2389" s="35" t="e">
        <f>VLOOKUP($B2389,大盤與近月台指!$A$4:$I$499,4,FALSE)</f>
        <v>#N/A</v>
      </c>
      <c r="F2389" s="33" t="e">
        <f>VLOOKUP($B2389,大盤與近月台指!$A$4:$I$499,5,FALSE)</f>
        <v>#N/A</v>
      </c>
      <c r="G2389" s="49" t="e">
        <f>VLOOKUP($B2389,三大法人買賣超!$A$4:$I$500,3,FALSE)</f>
        <v>#N/A</v>
      </c>
      <c r="H2389" s="34" t="e">
        <f>VLOOKUP($B2389,三大法人買賣超!$A$4:$I$500,5,FALSE)</f>
        <v>#N/A</v>
      </c>
      <c r="I2389" s="27" t="e">
        <f>VLOOKUP($B2389,三大法人買賣超!$A$4:$I$500,7,FALSE)</f>
        <v>#N/A</v>
      </c>
      <c r="J2389" s="27" t="e">
        <f>VLOOKUP($B2389,三大法人買賣超!$A$4:$I$500,9,FALSE)</f>
        <v>#N/A</v>
      </c>
      <c r="K2389" s="37">
        <f>新台幣匯率美元指數!B2390</f>
        <v>0</v>
      </c>
      <c r="L2389" s="38">
        <f>新台幣匯率美元指數!C2390</f>
        <v>0</v>
      </c>
      <c r="M2389" s="39">
        <f>新台幣匯率美元指數!D2390</f>
        <v>0</v>
      </c>
      <c r="N2389" s="27" t="e">
        <f>VLOOKUP($B2389,外資期貨未平倉口數!$A$4:$M$499,4,FALSE)</f>
        <v>#N/A</v>
      </c>
      <c r="O2389" s="27" t="e">
        <f>VLOOKUP($B2389,外資期貨未平倉口數!$A$4:$M$499,9,FALSE)</f>
        <v>#N/A</v>
      </c>
      <c r="P2389" s="27" t="e">
        <f>VLOOKUP($B2389,外資期貨未平倉口數!$A$4:$M$499,10,FALSE)</f>
        <v>#N/A</v>
      </c>
      <c r="Q2389" s="27" t="e">
        <f>VLOOKUP($B2389,外資期貨未平倉口數!$A$4:$M$499,11,FALSE)</f>
        <v>#N/A</v>
      </c>
      <c r="R2389" s="64" t="e">
        <f>VLOOKUP($B2389,選擇權未平倉餘額!$A$4:$I$500,6,FALSE)</f>
        <v>#N/A</v>
      </c>
      <c r="S2389" s="64" t="e">
        <f>VLOOKUP($B2389,選擇權未平倉餘額!$A$4:$I$500,7,FALSE)</f>
        <v>#N/A</v>
      </c>
      <c r="T2389" s="64" t="e">
        <f>VLOOKUP($B2389,選擇權未平倉餘額!$A$4:$I$500,8,FALSE)</f>
        <v>#N/A</v>
      </c>
      <c r="U2389" s="64" t="e">
        <f>VLOOKUP($B2389,選擇權未平倉餘額!$A$4:$I$500,9,FALSE)</f>
        <v>#N/A</v>
      </c>
      <c r="V2389" s="39" t="e">
        <f>VLOOKUP($B2389,臺指選擇權P_C_Ratios!$A$4:$C$500,3,FALSE)</f>
        <v>#N/A</v>
      </c>
      <c r="W2389" s="41" t="e">
        <f>VLOOKUP($B2389,散戶多空比!$A$6:$L$500,12,FALSE)</f>
        <v>#N/A</v>
      </c>
      <c r="X2389" s="40" t="e">
        <f>VLOOKUP($B2389,期貨大額交易人未沖銷部位!$A$4:$O$499,4,FALSE)</f>
        <v>#N/A</v>
      </c>
      <c r="Y2389" s="40" t="e">
        <f>VLOOKUP($B2389,期貨大額交易人未沖銷部位!$A$4:$O$499,7,FALSE)</f>
        <v>#N/A</v>
      </c>
      <c r="Z2389" s="40" t="e">
        <f>VLOOKUP($B2389,期貨大額交易人未沖銷部位!$A$4:$O$499,10,FALSE)</f>
        <v>#N/A</v>
      </c>
      <c r="AA2389" s="40" t="e">
        <f>VLOOKUP($B2389,期貨大額交易人未沖銷部位!$A$4:$O$499,13,FALSE)</f>
        <v>#N/A</v>
      </c>
      <c r="AB2389" s="40" t="e">
        <f>VLOOKUP($B2389,期貨大額交易人未沖銷部位!$A$4:$O$499,14,FALSE)</f>
        <v>#N/A</v>
      </c>
      <c r="AC2389" s="40" t="e">
        <f>VLOOKUP($B2389,期貨大額交易人未沖銷部位!$A$4:$O$499,15,FALSE)</f>
        <v>#N/A</v>
      </c>
      <c r="AD2389" s="33" t="e">
        <f>VLOOKUP($B2389,三大美股走勢!$A$4:$J$495,4,FALSE)</f>
        <v>#N/A</v>
      </c>
      <c r="AE2389" s="33" t="e">
        <f>VLOOKUP($B2389,三大美股走勢!$A$4:$J$495,7,FALSE)</f>
        <v>#N/A</v>
      </c>
      <c r="AF2389" s="33" t="e">
        <f>VLOOKUP($B2389,三大美股走勢!$A$4:$J$495,10,FALSE)</f>
        <v>#N/A</v>
      </c>
    </row>
    <row r="2390" spans="2:32">
      <c r="B2390" s="32">
        <v>45169</v>
      </c>
      <c r="C2390" s="33" t="e">
        <f>VLOOKUP($B2390,大盤與近月台指!$A$4:$I$499,2,FALSE)</f>
        <v>#N/A</v>
      </c>
      <c r="D2390" s="34" t="e">
        <f>VLOOKUP($B2390,大盤與近月台指!$A$4:$I$499,3,FALSE)</f>
        <v>#N/A</v>
      </c>
      <c r="E2390" s="35" t="e">
        <f>VLOOKUP($B2390,大盤與近月台指!$A$4:$I$499,4,FALSE)</f>
        <v>#N/A</v>
      </c>
      <c r="F2390" s="33" t="e">
        <f>VLOOKUP($B2390,大盤與近月台指!$A$4:$I$499,5,FALSE)</f>
        <v>#N/A</v>
      </c>
      <c r="G2390" s="49" t="e">
        <f>VLOOKUP($B2390,三大法人買賣超!$A$4:$I$500,3,FALSE)</f>
        <v>#N/A</v>
      </c>
      <c r="H2390" s="34" t="e">
        <f>VLOOKUP($B2390,三大法人買賣超!$A$4:$I$500,5,FALSE)</f>
        <v>#N/A</v>
      </c>
      <c r="I2390" s="27" t="e">
        <f>VLOOKUP($B2390,三大法人買賣超!$A$4:$I$500,7,FALSE)</f>
        <v>#N/A</v>
      </c>
      <c r="J2390" s="27" t="e">
        <f>VLOOKUP($B2390,三大法人買賣超!$A$4:$I$500,9,FALSE)</f>
        <v>#N/A</v>
      </c>
      <c r="K2390" s="37">
        <f>新台幣匯率美元指數!B2391</f>
        <v>0</v>
      </c>
      <c r="L2390" s="38">
        <f>新台幣匯率美元指數!C2391</f>
        <v>0</v>
      </c>
      <c r="M2390" s="39">
        <f>新台幣匯率美元指數!D2391</f>
        <v>0</v>
      </c>
      <c r="N2390" s="27" t="e">
        <f>VLOOKUP($B2390,外資期貨未平倉口數!$A$4:$M$499,4,FALSE)</f>
        <v>#N/A</v>
      </c>
      <c r="O2390" s="27" t="e">
        <f>VLOOKUP($B2390,外資期貨未平倉口數!$A$4:$M$499,9,FALSE)</f>
        <v>#N/A</v>
      </c>
      <c r="P2390" s="27" t="e">
        <f>VLOOKUP($B2390,外資期貨未平倉口數!$A$4:$M$499,10,FALSE)</f>
        <v>#N/A</v>
      </c>
      <c r="Q2390" s="27" t="e">
        <f>VLOOKUP($B2390,外資期貨未平倉口數!$A$4:$M$499,11,FALSE)</f>
        <v>#N/A</v>
      </c>
      <c r="R2390" s="64" t="e">
        <f>VLOOKUP($B2390,選擇權未平倉餘額!$A$4:$I$500,6,FALSE)</f>
        <v>#N/A</v>
      </c>
      <c r="S2390" s="64" t="e">
        <f>VLOOKUP($B2390,選擇權未平倉餘額!$A$4:$I$500,7,FALSE)</f>
        <v>#N/A</v>
      </c>
      <c r="T2390" s="64" t="e">
        <f>VLOOKUP($B2390,選擇權未平倉餘額!$A$4:$I$500,8,FALSE)</f>
        <v>#N/A</v>
      </c>
      <c r="U2390" s="64" t="e">
        <f>VLOOKUP($B2390,選擇權未平倉餘額!$A$4:$I$500,9,FALSE)</f>
        <v>#N/A</v>
      </c>
      <c r="V2390" s="39" t="e">
        <f>VLOOKUP($B2390,臺指選擇權P_C_Ratios!$A$4:$C$500,3,FALSE)</f>
        <v>#N/A</v>
      </c>
      <c r="W2390" s="41" t="e">
        <f>VLOOKUP($B2390,散戶多空比!$A$6:$L$500,12,FALSE)</f>
        <v>#N/A</v>
      </c>
      <c r="X2390" s="40" t="e">
        <f>VLOOKUP($B2390,期貨大額交易人未沖銷部位!$A$4:$O$499,4,FALSE)</f>
        <v>#N/A</v>
      </c>
      <c r="Y2390" s="40" t="e">
        <f>VLOOKUP($B2390,期貨大額交易人未沖銷部位!$A$4:$O$499,7,FALSE)</f>
        <v>#N/A</v>
      </c>
      <c r="Z2390" s="40" t="e">
        <f>VLOOKUP($B2390,期貨大額交易人未沖銷部位!$A$4:$O$499,10,FALSE)</f>
        <v>#N/A</v>
      </c>
      <c r="AA2390" s="40" t="e">
        <f>VLOOKUP($B2390,期貨大額交易人未沖銷部位!$A$4:$O$499,13,FALSE)</f>
        <v>#N/A</v>
      </c>
      <c r="AB2390" s="40" t="e">
        <f>VLOOKUP($B2390,期貨大額交易人未沖銷部位!$A$4:$O$499,14,FALSE)</f>
        <v>#N/A</v>
      </c>
      <c r="AC2390" s="40" t="e">
        <f>VLOOKUP($B2390,期貨大額交易人未沖銷部位!$A$4:$O$499,15,FALSE)</f>
        <v>#N/A</v>
      </c>
      <c r="AD2390" s="33" t="e">
        <f>VLOOKUP($B2390,三大美股走勢!$A$4:$J$495,4,FALSE)</f>
        <v>#N/A</v>
      </c>
      <c r="AE2390" s="33" t="e">
        <f>VLOOKUP($B2390,三大美股走勢!$A$4:$J$495,7,FALSE)</f>
        <v>#N/A</v>
      </c>
      <c r="AF2390" s="33" t="e">
        <f>VLOOKUP($B2390,三大美股走勢!$A$4:$J$495,10,FALSE)</f>
        <v>#N/A</v>
      </c>
    </row>
    <row r="2391" spans="2:32">
      <c r="B2391" s="32">
        <v>45170</v>
      </c>
      <c r="C2391" s="33" t="e">
        <f>VLOOKUP($B2391,大盤與近月台指!$A$4:$I$499,2,FALSE)</f>
        <v>#N/A</v>
      </c>
      <c r="D2391" s="34" t="e">
        <f>VLOOKUP($B2391,大盤與近月台指!$A$4:$I$499,3,FALSE)</f>
        <v>#N/A</v>
      </c>
      <c r="E2391" s="35" t="e">
        <f>VLOOKUP($B2391,大盤與近月台指!$A$4:$I$499,4,FALSE)</f>
        <v>#N/A</v>
      </c>
      <c r="F2391" s="33" t="e">
        <f>VLOOKUP($B2391,大盤與近月台指!$A$4:$I$499,5,FALSE)</f>
        <v>#N/A</v>
      </c>
      <c r="G2391" s="49" t="e">
        <f>VLOOKUP($B2391,三大法人買賣超!$A$4:$I$500,3,FALSE)</f>
        <v>#N/A</v>
      </c>
      <c r="H2391" s="34" t="e">
        <f>VLOOKUP($B2391,三大法人買賣超!$A$4:$I$500,5,FALSE)</f>
        <v>#N/A</v>
      </c>
      <c r="I2391" s="27" t="e">
        <f>VLOOKUP($B2391,三大法人買賣超!$A$4:$I$500,7,FALSE)</f>
        <v>#N/A</v>
      </c>
      <c r="J2391" s="27" t="e">
        <f>VLOOKUP($B2391,三大法人買賣超!$A$4:$I$500,9,FALSE)</f>
        <v>#N/A</v>
      </c>
      <c r="K2391" s="37">
        <f>新台幣匯率美元指數!B2392</f>
        <v>0</v>
      </c>
      <c r="L2391" s="38">
        <f>新台幣匯率美元指數!C2392</f>
        <v>0</v>
      </c>
      <c r="M2391" s="39">
        <f>新台幣匯率美元指數!D2392</f>
        <v>0</v>
      </c>
      <c r="N2391" s="27" t="e">
        <f>VLOOKUP($B2391,外資期貨未平倉口數!$A$4:$M$499,4,FALSE)</f>
        <v>#N/A</v>
      </c>
      <c r="O2391" s="27" t="e">
        <f>VLOOKUP($B2391,外資期貨未平倉口數!$A$4:$M$499,9,FALSE)</f>
        <v>#N/A</v>
      </c>
      <c r="P2391" s="27" t="e">
        <f>VLOOKUP($B2391,外資期貨未平倉口數!$A$4:$M$499,10,FALSE)</f>
        <v>#N/A</v>
      </c>
      <c r="Q2391" s="27" t="e">
        <f>VLOOKUP($B2391,外資期貨未平倉口數!$A$4:$M$499,11,FALSE)</f>
        <v>#N/A</v>
      </c>
      <c r="R2391" s="64" t="e">
        <f>VLOOKUP($B2391,選擇權未平倉餘額!$A$4:$I$500,6,FALSE)</f>
        <v>#N/A</v>
      </c>
      <c r="S2391" s="64" t="e">
        <f>VLOOKUP($B2391,選擇權未平倉餘額!$A$4:$I$500,7,FALSE)</f>
        <v>#N/A</v>
      </c>
      <c r="T2391" s="64" t="e">
        <f>VLOOKUP($B2391,選擇權未平倉餘額!$A$4:$I$500,8,FALSE)</f>
        <v>#N/A</v>
      </c>
      <c r="U2391" s="64" t="e">
        <f>VLOOKUP($B2391,選擇權未平倉餘額!$A$4:$I$500,9,FALSE)</f>
        <v>#N/A</v>
      </c>
      <c r="V2391" s="39" t="e">
        <f>VLOOKUP($B2391,臺指選擇權P_C_Ratios!$A$4:$C$500,3,FALSE)</f>
        <v>#N/A</v>
      </c>
      <c r="W2391" s="41" t="e">
        <f>VLOOKUP($B2391,散戶多空比!$A$6:$L$500,12,FALSE)</f>
        <v>#N/A</v>
      </c>
      <c r="X2391" s="40" t="e">
        <f>VLOOKUP($B2391,期貨大額交易人未沖銷部位!$A$4:$O$499,4,FALSE)</f>
        <v>#N/A</v>
      </c>
      <c r="Y2391" s="40" t="e">
        <f>VLOOKUP($B2391,期貨大額交易人未沖銷部位!$A$4:$O$499,7,FALSE)</f>
        <v>#N/A</v>
      </c>
      <c r="Z2391" s="40" t="e">
        <f>VLOOKUP($B2391,期貨大額交易人未沖銷部位!$A$4:$O$499,10,FALSE)</f>
        <v>#N/A</v>
      </c>
      <c r="AA2391" s="40" t="e">
        <f>VLOOKUP($B2391,期貨大額交易人未沖銷部位!$A$4:$O$499,13,FALSE)</f>
        <v>#N/A</v>
      </c>
      <c r="AB2391" s="40" t="e">
        <f>VLOOKUP($B2391,期貨大額交易人未沖銷部位!$A$4:$O$499,14,FALSE)</f>
        <v>#N/A</v>
      </c>
      <c r="AC2391" s="40" t="e">
        <f>VLOOKUP($B2391,期貨大額交易人未沖銷部位!$A$4:$O$499,15,FALSE)</f>
        <v>#N/A</v>
      </c>
      <c r="AD2391" s="33" t="e">
        <f>VLOOKUP($B2391,三大美股走勢!$A$4:$J$495,4,FALSE)</f>
        <v>#N/A</v>
      </c>
      <c r="AE2391" s="33" t="e">
        <f>VLOOKUP($B2391,三大美股走勢!$A$4:$J$495,7,FALSE)</f>
        <v>#N/A</v>
      </c>
      <c r="AF2391" s="33" t="e">
        <f>VLOOKUP($B2391,三大美股走勢!$A$4:$J$495,10,FALSE)</f>
        <v>#N/A</v>
      </c>
    </row>
    <row r="2392" spans="2:32">
      <c r="B2392" s="32">
        <v>45171</v>
      </c>
      <c r="C2392" s="33" t="e">
        <f>VLOOKUP($B2392,大盤與近月台指!$A$4:$I$499,2,FALSE)</f>
        <v>#N/A</v>
      </c>
      <c r="D2392" s="34" t="e">
        <f>VLOOKUP($B2392,大盤與近月台指!$A$4:$I$499,3,FALSE)</f>
        <v>#N/A</v>
      </c>
      <c r="E2392" s="35" t="e">
        <f>VLOOKUP($B2392,大盤與近月台指!$A$4:$I$499,4,FALSE)</f>
        <v>#N/A</v>
      </c>
      <c r="F2392" s="33" t="e">
        <f>VLOOKUP($B2392,大盤與近月台指!$A$4:$I$499,5,FALSE)</f>
        <v>#N/A</v>
      </c>
      <c r="G2392" s="49" t="e">
        <f>VLOOKUP($B2392,三大法人買賣超!$A$4:$I$500,3,FALSE)</f>
        <v>#N/A</v>
      </c>
      <c r="H2392" s="34" t="e">
        <f>VLOOKUP($B2392,三大法人買賣超!$A$4:$I$500,5,FALSE)</f>
        <v>#N/A</v>
      </c>
      <c r="I2392" s="27" t="e">
        <f>VLOOKUP($B2392,三大法人買賣超!$A$4:$I$500,7,FALSE)</f>
        <v>#N/A</v>
      </c>
      <c r="J2392" s="27" t="e">
        <f>VLOOKUP($B2392,三大法人買賣超!$A$4:$I$500,9,FALSE)</f>
        <v>#N/A</v>
      </c>
      <c r="K2392" s="37">
        <f>新台幣匯率美元指數!B2393</f>
        <v>0</v>
      </c>
      <c r="L2392" s="38">
        <f>新台幣匯率美元指數!C2393</f>
        <v>0</v>
      </c>
      <c r="M2392" s="39">
        <f>新台幣匯率美元指數!D2393</f>
        <v>0</v>
      </c>
      <c r="N2392" s="27" t="e">
        <f>VLOOKUP($B2392,外資期貨未平倉口數!$A$4:$M$499,4,FALSE)</f>
        <v>#N/A</v>
      </c>
      <c r="O2392" s="27" t="e">
        <f>VLOOKUP($B2392,外資期貨未平倉口數!$A$4:$M$499,9,FALSE)</f>
        <v>#N/A</v>
      </c>
      <c r="P2392" s="27" t="e">
        <f>VLOOKUP($B2392,外資期貨未平倉口數!$A$4:$M$499,10,FALSE)</f>
        <v>#N/A</v>
      </c>
      <c r="Q2392" s="27" t="e">
        <f>VLOOKUP($B2392,外資期貨未平倉口數!$A$4:$M$499,11,FALSE)</f>
        <v>#N/A</v>
      </c>
      <c r="R2392" s="64" t="e">
        <f>VLOOKUP($B2392,選擇權未平倉餘額!$A$4:$I$500,6,FALSE)</f>
        <v>#N/A</v>
      </c>
      <c r="S2392" s="64" t="e">
        <f>VLOOKUP($B2392,選擇權未平倉餘額!$A$4:$I$500,7,FALSE)</f>
        <v>#N/A</v>
      </c>
      <c r="T2392" s="64" t="e">
        <f>VLOOKUP($B2392,選擇權未平倉餘額!$A$4:$I$500,8,FALSE)</f>
        <v>#N/A</v>
      </c>
      <c r="U2392" s="64" t="e">
        <f>VLOOKUP($B2392,選擇權未平倉餘額!$A$4:$I$500,9,FALSE)</f>
        <v>#N/A</v>
      </c>
      <c r="V2392" s="39" t="e">
        <f>VLOOKUP($B2392,臺指選擇權P_C_Ratios!$A$4:$C$500,3,FALSE)</f>
        <v>#N/A</v>
      </c>
      <c r="W2392" s="41" t="e">
        <f>VLOOKUP($B2392,散戶多空比!$A$6:$L$500,12,FALSE)</f>
        <v>#N/A</v>
      </c>
      <c r="X2392" s="40" t="e">
        <f>VLOOKUP($B2392,期貨大額交易人未沖銷部位!$A$4:$O$499,4,FALSE)</f>
        <v>#N/A</v>
      </c>
      <c r="Y2392" s="40" t="e">
        <f>VLOOKUP($B2392,期貨大額交易人未沖銷部位!$A$4:$O$499,7,FALSE)</f>
        <v>#N/A</v>
      </c>
      <c r="Z2392" s="40" t="e">
        <f>VLOOKUP($B2392,期貨大額交易人未沖銷部位!$A$4:$O$499,10,FALSE)</f>
        <v>#N/A</v>
      </c>
      <c r="AA2392" s="40" t="e">
        <f>VLOOKUP($B2392,期貨大額交易人未沖銷部位!$A$4:$O$499,13,FALSE)</f>
        <v>#N/A</v>
      </c>
      <c r="AB2392" s="40" t="e">
        <f>VLOOKUP($B2392,期貨大額交易人未沖銷部位!$A$4:$O$499,14,FALSE)</f>
        <v>#N/A</v>
      </c>
      <c r="AC2392" s="40" t="e">
        <f>VLOOKUP($B2392,期貨大額交易人未沖銷部位!$A$4:$O$499,15,FALSE)</f>
        <v>#N/A</v>
      </c>
      <c r="AD2392" s="33" t="e">
        <f>VLOOKUP($B2392,三大美股走勢!$A$4:$J$495,4,FALSE)</f>
        <v>#N/A</v>
      </c>
      <c r="AE2392" s="33" t="e">
        <f>VLOOKUP($B2392,三大美股走勢!$A$4:$J$495,7,FALSE)</f>
        <v>#N/A</v>
      </c>
      <c r="AF2392" s="33" t="e">
        <f>VLOOKUP($B2392,三大美股走勢!$A$4:$J$495,10,FALSE)</f>
        <v>#N/A</v>
      </c>
    </row>
    <row r="2393" spans="2:32">
      <c r="B2393" s="32">
        <v>45172</v>
      </c>
      <c r="C2393" s="33" t="e">
        <f>VLOOKUP($B2393,大盤與近月台指!$A$4:$I$499,2,FALSE)</f>
        <v>#N/A</v>
      </c>
      <c r="D2393" s="34" t="e">
        <f>VLOOKUP($B2393,大盤與近月台指!$A$4:$I$499,3,FALSE)</f>
        <v>#N/A</v>
      </c>
      <c r="E2393" s="35" t="e">
        <f>VLOOKUP($B2393,大盤與近月台指!$A$4:$I$499,4,FALSE)</f>
        <v>#N/A</v>
      </c>
      <c r="F2393" s="33" t="e">
        <f>VLOOKUP($B2393,大盤與近月台指!$A$4:$I$499,5,FALSE)</f>
        <v>#N/A</v>
      </c>
      <c r="G2393" s="49" t="e">
        <f>VLOOKUP($B2393,三大法人買賣超!$A$4:$I$500,3,FALSE)</f>
        <v>#N/A</v>
      </c>
      <c r="H2393" s="34" t="e">
        <f>VLOOKUP($B2393,三大法人買賣超!$A$4:$I$500,5,FALSE)</f>
        <v>#N/A</v>
      </c>
      <c r="I2393" s="27" t="e">
        <f>VLOOKUP($B2393,三大法人買賣超!$A$4:$I$500,7,FALSE)</f>
        <v>#N/A</v>
      </c>
      <c r="J2393" s="27" t="e">
        <f>VLOOKUP($B2393,三大法人買賣超!$A$4:$I$500,9,FALSE)</f>
        <v>#N/A</v>
      </c>
      <c r="K2393" s="37">
        <f>新台幣匯率美元指數!B2394</f>
        <v>0</v>
      </c>
      <c r="L2393" s="38">
        <f>新台幣匯率美元指數!C2394</f>
        <v>0</v>
      </c>
      <c r="M2393" s="39">
        <f>新台幣匯率美元指數!D2394</f>
        <v>0</v>
      </c>
      <c r="N2393" s="27" t="e">
        <f>VLOOKUP($B2393,外資期貨未平倉口數!$A$4:$M$499,4,FALSE)</f>
        <v>#N/A</v>
      </c>
      <c r="O2393" s="27" t="e">
        <f>VLOOKUP($B2393,外資期貨未平倉口數!$A$4:$M$499,9,FALSE)</f>
        <v>#N/A</v>
      </c>
      <c r="P2393" s="27" t="e">
        <f>VLOOKUP($B2393,外資期貨未平倉口數!$A$4:$M$499,10,FALSE)</f>
        <v>#N/A</v>
      </c>
      <c r="Q2393" s="27" t="e">
        <f>VLOOKUP($B2393,外資期貨未平倉口數!$A$4:$M$499,11,FALSE)</f>
        <v>#N/A</v>
      </c>
      <c r="R2393" s="64" t="e">
        <f>VLOOKUP($B2393,選擇權未平倉餘額!$A$4:$I$500,6,FALSE)</f>
        <v>#N/A</v>
      </c>
      <c r="S2393" s="64" t="e">
        <f>VLOOKUP($B2393,選擇權未平倉餘額!$A$4:$I$500,7,FALSE)</f>
        <v>#N/A</v>
      </c>
      <c r="T2393" s="64" t="e">
        <f>VLOOKUP($B2393,選擇權未平倉餘額!$A$4:$I$500,8,FALSE)</f>
        <v>#N/A</v>
      </c>
      <c r="U2393" s="64" t="e">
        <f>VLOOKUP($B2393,選擇權未平倉餘額!$A$4:$I$500,9,FALSE)</f>
        <v>#N/A</v>
      </c>
      <c r="V2393" s="39" t="e">
        <f>VLOOKUP($B2393,臺指選擇權P_C_Ratios!$A$4:$C$500,3,FALSE)</f>
        <v>#N/A</v>
      </c>
      <c r="W2393" s="41" t="e">
        <f>VLOOKUP($B2393,散戶多空比!$A$6:$L$500,12,FALSE)</f>
        <v>#N/A</v>
      </c>
      <c r="X2393" s="40" t="e">
        <f>VLOOKUP($B2393,期貨大額交易人未沖銷部位!$A$4:$O$499,4,FALSE)</f>
        <v>#N/A</v>
      </c>
      <c r="Y2393" s="40" t="e">
        <f>VLOOKUP($B2393,期貨大額交易人未沖銷部位!$A$4:$O$499,7,FALSE)</f>
        <v>#N/A</v>
      </c>
      <c r="Z2393" s="40" t="e">
        <f>VLOOKUP($B2393,期貨大額交易人未沖銷部位!$A$4:$O$499,10,FALSE)</f>
        <v>#N/A</v>
      </c>
      <c r="AA2393" s="40" t="e">
        <f>VLOOKUP($B2393,期貨大額交易人未沖銷部位!$A$4:$O$499,13,FALSE)</f>
        <v>#N/A</v>
      </c>
      <c r="AB2393" s="40" t="e">
        <f>VLOOKUP($B2393,期貨大額交易人未沖銷部位!$A$4:$O$499,14,FALSE)</f>
        <v>#N/A</v>
      </c>
      <c r="AC2393" s="40" t="e">
        <f>VLOOKUP($B2393,期貨大額交易人未沖銷部位!$A$4:$O$499,15,FALSE)</f>
        <v>#N/A</v>
      </c>
      <c r="AD2393" s="33" t="e">
        <f>VLOOKUP($B2393,三大美股走勢!$A$4:$J$495,4,FALSE)</f>
        <v>#N/A</v>
      </c>
      <c r="AE2393" s="33" t="e">
        <f>VLOOKUP($B2393,三大美股走勢!$A$4:$J$495,7,FALSE)</f>
        <v>#N/A</v>
      </c>
      <c r="AF2393" s="33" t="e">
        <f>VLOOKUP($B2393,三大美股走勢!$A$4:$J$495,10,FALSE)</f>
        <v>#N/A</v>
      </c>
    </row>
    <row r="2394" spans="2:32">
      <c r="B2394" s="32">
        <v>45173</v>
      </c>
      <c r="C2394" s="33" t="e">
        <f>VLOOKUP($B2394,大盤與近月台指!$A$4:$I$499,2,FALSE)</f>
        <v>#N/A</v>
      </c>
      <c r="D2394" s="34" t="e">
        <f>VLOOKUP($B2394,大盤與近月台指!$A$4:$I$499,3,FALSE)</f>
        <v>#N/A</v>
      </c>
      <c r="E2394" s="35" t="e">
        <f>VLOOKUP($B2394,大盤與近月台指!$A$4:$I$499,4,FALSE)</f>
        <v>#N/A</v>
      </c>
      <c r="F2394" s="33" t="e">
        <f>VLOOKUP($B2394,大盤與近月台指!$A$4:$I$499,5,FALSE)</f>
        <v>#N/A</v>
      </c>
      <c r="G2394" s="49" t="e">
        <f>VLOOKUP($B2394,三大法人買賣超!$A$4:$I$500,3,FALSE)</f>
        <v>#N/A</v>
      </c>
      <c r="H2394" s="34" t="e">
        <f>VLOOKUP($B2394,三大法人買賣超!$A$4:$I$500,5,FALSE)</f>
        <v>#N/A</v>
      </c>
      <c r="I2394" s="27" t="e">
        <f>VLOOKUP($B2394,三大法人買賣超!$A$4:$I$500,7,FALSE)</f>
        <v>#N/A</v>
      </c>
      <c r="J2394" s="27" t="e">
        <f>VLOOKUP($B2394,三大法人買賣超!$A$4:$I$500,9,FALSE)</f>
        <v>#N/A</v>
      </c>
      <c r="K2394" s="37">
        <f>新台幣匯率美元指數!B2395</f>
        <v>0</v>
      </c>
      <c r="L2394" s="38">
        <f>新台幣匯率美元指數!C2395</f>
        <v>0</v>
      </c>
      <c r="M2394" s="39">
        <f>新台幣匯率美元指數!D2395</f>
        <v>0</v>
      </c>
      <c r="N2394" s="27" t="e">
        <f>VLOOKUP($B2394,外資期貨未平倉口數!$A$4:$M$499,4,FALSE)</f>
        <v>#N/A</v>
      </c>
      <c r="O2394" s="27" t="e">
        <f>VLOOKUP($B2394,外資期貨未平倉口數!$A$4:$M$499,9,FALSE)</f>
        <v>#N/A</v>
      </c>
      <c r="P2394" s="27" t="e">
        <f>VLOOKUP($B2394,外資期貨未平倉口數!$A$4:$M$499,10,FALSE)</f>
        <v>#N/A</v>
      </c>
      <c r="Q2394" s="27" t="e">
        <f>VLOOKUP($B2394,外資期貨未平倉口數!$A$4:$M$499,11,FALSE)</f>
        <v>#N/A</v>
      </c>
      <c r="R2394" s="64" t="e">
        <f>VLOOKUP($B2394,選擇權未平倉餘額!$A$4:$I$500,6,FALSE)</f>
        <v>#N/A</v>
      </c>
      <c r="S2394" s="64" t="e">
        <f>VLOOKUP($B2394,選擇權未平倉餘額!$A$4:$I$500,7,FALSE)</f>
        <v>#N/A</v>
      </c>
      <c r="T2394" s="64" t="e">
        <f>VLOOKUP($B2394,選擇權未平倉餘額!$A$4:$I$500,8,FALSE)</f>
        <v>#N/A</v>
      </c>
      <c r="U2394" s="64" t="e">
        <f>VLOOKUP($B2394,選擇權未平倉餘額!$A$4:$I$500,9,FALSE)</f>
        <v>#N/A</v>
      </c>
      <c r="V2394" s="39" t="e">
        <f>VLOOKUP($B2394,臺指選擇權P_C_Ratios!$A$4:$C$500,3,FALSE)</f>
        <v>#N/A</v>
      </c>
      <c r="W2394" s="41" t="e">
        <f>VLOOKUP($B2394,散戶多空比!$A$6:$L$500,12,FALSE)</f>
        <v>#N/A</v>
      </c>
      <c r="X2394" s="40" t="e">
        <f>VLOOKUP($B2394,期貨大額交易人未沖銷部位!$A$4:$O$499,4,FALSE)</f>
        <v>#N/A</v>
      </c>
      <c r="Y2394" s="40" t="e">
        <f>VLOOKUP($B2394,期貨大額交易人未沖銷部位!$A$4:$O$499,7,FALSE)</f>
        <v>#N/A</v>
      </c>
      <c r="Z2394" s="40" t="e">
        <f>VLOOKUP($B2394,期貨大額交易人未沖銷部位!$A$4:$O$499,10,FALSE)</f>
        <v>#N/A</v>
      </c>
      <c r="AA2394" s="40" t="e">
        <f>VLOOKUP($B2394,期貨大額交易人未沖銷部位!$A$4:$O$499,13,FALSE)</f>
        <v>#N/A</v>
      </c>
      <c r="AB2394" s="40" t="e">
        <f>VLOOKUP($B2394,期貨大額交易人未沖銷部位!$A$4:$O$499,14,FALSE)</f>
        <v>#N/A</v>
      </c>
      <c r="AC2394" s="40" t="e">
        <f>VLOOKUP($B2394,期貨大額交易人未沖銷部位!$A$4:$O$499,15,FALSE)</f>
        <v>#N/A</v>
      </c>
      <c r="AD2394" s="33" t="e">
        <f>VLOOKUP($B2394,三大美股走勢!$A$4:$J$495,4,FALSE)</f>
        <v>#N/A</v>
      </c>
      <c r="AE2394" s="33" t="e">
        <f>VLOOKUP($B2394,三大美股走勢!$A$4:$J$495,7,FALSE)</f>
        <v>#N/A</v>
      </c>
      <c r="AF2394" s="33" t="e">
        <f>VLOOKUP($B2394,三大美股走勢!$A$4:$J$495,10,FALSE)</f>
        <v>#N/A</v>
      </c>
    </row>
    <row r="2395" spans="2:32">
      <c r="B2395" s="32">
        <v>45174</v>
      </c>
      <c r="C2395" s="33" t="e">
        <f>VLOOKUP($B2395,大盤與近月台指!$A$4:$I$499,2,FALSE)</f>
        <v>#N/A</v>
      </c>
      <c r="D2395" s="34" t="e">
        <f>VLOOKUP($B2395,大盤與近月台指!$A$4:$I$499,3,FALSE)</f>
        <v>#N/A</v>
      </c>
      <c r="E2395" s="35" t="e">
        <f>VLOOKUP($B2395,大盤與近月台指!$A$4:$I$499,4,FALSE)</f>
        <v>#N/A</v>
      </c>
      <c r="F2395" s="33" t="e">
        <f>VLOOKUP($B2395,大盤與近月台指!$A$4:$I$499,5,FALSE)</f>
        <v>#N/A</v>
      </c>
      <c r="G2395" s="49" t="e">
        <f>VLOOKUP($B2395,三大法人買賣超!$A$4:$I$500,3,FALSE)</f>
        <v>#N/A</v>
      </c>
      <c r="H2395" s="34" t="e">
        <f>VLOOKUP($B2395,三大法人買賣超!$A$4:$I$500,5,FALSE)</f>
        <v>#N/A</v>
      </c>
      <c r="I2395" s="27" t="e">
        <f>VLOOKUP($B2395,三大法人買賣超!$A$4:$I$500,7,FALSE)</f>
        <v>#N/A</v>
      </c>
      <c r="J2395" s="27" t="e">
        <f>VLOOKUP($B2395,三大法人買賣超!$A$4:$I$500,9,FALSE)</f>
        <v>#N/A</v>
      </c>
      <c r="K2395" s="37">
        <f>新台幣匯率美元指數!B2396</f>
        <v>0</v>
      </c>
      <c r="L2395" s="38">
        <f>新台幣匯率美元指數!C2396</f>
        <v>0</v>
      </c>
      <c r="M2395" s="39">
        <f>新台幣匯率美元指數!D2396</f>
        <v>0</v>
      </c>
      <c r="N2395" s="27" t="e">
        <f>VLOOKUP($B2395,外資期貨未平倉口數!$A$4:$M$499,4,FALSE)</f>
        <v>#N/A</v>
      </c>
      <c r="O2395" s="27" t="e">
        <f>VLOOKUP($B2395,外資期貨未平倉口數!$A$4:$M$499,9,FALSE)</f>
        <v>#N/A</v>
      </c>
      <c r="P2395" s="27" t="e">
        <f>VLOOKUP($B2395,外資期貨未平倉口數!$A$4:$M$499,10,FALSE)</f>
        <v>#N/A</v>
      </c>
      <c r="Q2395" s="27" t="e">
        <f>VLOOKUP($B2395,外資期貨未平倉口數!$A$4:$M$499,11,FALSE)</f>
        <v>#N/A</v>
      </c>
      <c r="R2395" s="64" t="e">
        <f>VLOOKUP($B2395,選擇權未平倉餘額!$A$4:$I$500,6,FALSE)</f>
        <v>#N/A</v>
      </c>
      <c r="S2395" s="64" t="e">
        <f>VLOOKUP($B2395,選擇權未平倉餘額!$A$4:$I$500,7,FALSE)</f>
        <v>#N/A</v>
      </c>
      <c r="T2395" s="64" t="e">
        <f>VLOOKUP($B2395,選擇權未平倉餘額!$A$4:$I$500,8,FALSE)</f>
        <v>#N/A</v>
      </c>
      <c r="U2395" s="64" t="e">
        <f>VLOOKUP($B2395,選擇權未平倉餘額!$A$4:$I$500,9,FALSE)</f>
        <v>#N/A</v>
      </c>
      <c r="V2395" s="39" t="e">
        <f>VLOOKUP($B2395,臺指選擇權P_C_Ratios!$A$4:$C$500,3,FALSE)</f>
        <v>#N/A</v>
      </c>
      <c r="W2395" s="41" t="e">
        <f>VLOOKUP($B2395,散戶多空比!$A$6:$L$500,12,FALSE)</f>
        <v>#N/A</v>
      </c>
      <c r="X2395" s="40" t="e">
        <f>VLOOKUP($B2395,期貨大額交易人未沖銷部位!$A$4:$O$499,4,FALSE)</f>
        <v>#N/A</v>
      </c>
      <c r="Y2395" s="40" t="e">
        <f>VLOOKUP($B2395,期貨大額交易人未沖銷部位!$A$4:$O$499,7,FALSE)</f>
        <v>#N/A</v>
      </c>
      <c r="Z2395" s="40" t="e">
        <f>VLOOKUP($B2395,期貨大額交易人未沖銷部位!$A$4:$O$499,10,FALSE)</f>
        <v>#N/A</v>
      </c>
      <c r="AA2395" s="40" t="e">
        <f>VLOOKUP($B2395,期貨大額交易人未沖銷部位!$A$4:$O$499,13,FALSE)</f>
        <v>#N/A</v>
      </c>
      <c r="AB2395" s="40" t="e">
        <f>VLOOKUP($B2395,期貨大額交易人未沖銷部位!$A$4:$O$499,14,FALSE)</f>
        <v>#N/A</v>
      </c>
      <c r="AC2395" s="40" t="e">
        <f>VLOOKUP($B2395,期貨大額交易人未沖銷部位!$A$4:$O$499,15,FALSE)</f>
        <v>#N/A</v>
      </c>
      <c r="AD2395" s="33" t="e">
        <f>VLOOKUP($B2395,三大美股走勢!$A$4:$J$495,4,FALSE)</f>
        <v>#N/A</v>
      </c>
      <c r="AE2395" s="33" t="e">
        <f>VLOOKUP($B2395,三大美股走勢!$A$4:$J$495,7,FALSE)</f>
        <v>#N/A</v>
      </c>
      <c r="AF2395" s="33" t="e">
        <f>VLOOKUP($B2395,三大美股走勢!$A$4:$J$495,10,FALSE)</f>
        <v>#N/A</v>
      </c>
    </row>
    <row r="2396" spans="2:32">
      <c r="B2396" s="32">
        <v>45175</v>
      </c>
      <c r="C2396" s="33" t="e">
        <f>VLOOKUP($B2396,大盤與近月台指!$A$4:$I$499,2,FALSE)</f>
        <v>#N/A</v>
      </c>
      <c r="D2396" s="34" t="e">
        <f>VLOOKUP($B2396,大盤與近月台指!$A$4:$I$499,3,FALSE)</f>
        <v>#N/A</v>
      </c>
      <c r="E2396" s="35" t="e">
        <f>VLOOKUP($B2396,大盤與近月台指!$A$4:$I$499,4,FALSE)</f>
        <v>#N/A</v>
      </c>
      <c r="F2396" s="33" t="e">
        <f>VLOOKUP($B2396,大盤與近月台指!$A$4:$I$499,5,FALSE)</f>
        <v>#N/A</v>
      </c>
      <c r="G2396" s="49" t="e">
        <f>VLOOKUP($B2396,三大法人買賣超!$A$4:$I$500,3,FALSE)</f>
        <v>#N/A</v>
      </c>
      <c r="H2396" s="34" t="e">
        <f>VLOOKUP($B2396,三大法人買賣超!$A$4:$I$500,5,FALSE)</f>
        <v>#N/A</v>
      </c>
      <c r="I2396" s="27" t="e">
        <f>VLOOKUP($B2396,三大法人買賣超!$A$4:$I$500,7,FALSE)</f>
        <v>#N/A</v>
      </c>
      <c r="J2396" s="27" t="e">
        <f>VLOOKUP($B2396,三大法人買賣超!$A$4:$I$500,9,FALSE)</f>
        <v>#N/A</v>
      </c>
      <c r="K2396" s="37">
        <f>新台幣匯率美元指數!B2397</f>
        <v>0</v>
      </c>
      <c r="L2396" s="38">
        <f>新台幣匯率美元指數!C2397</f>
        <v>0</v>
      </c>
      <c r="M2396" s="39">
        <f>新台幣匯率美元指數!D2397</f>
        <v>0</v>
      </c>
      <c r="N2396" s="27" t="e">
        <f>VLOOKUP($B2396,外資期貨未平倉口數!$A$4:$M$499,4,FALSE)</f>
        <v>#N/A</v>
      </c>
      <c r="O2396" s="27" t="e">
        <f>VLOOKUP($B2396,外資期貨未平倉口數!$A$4:$M$499,9,FALSE)</f>
        <v>#N/A</v>
      </c>
      <c r="P2396" s="27" t="e">
        <f>VLOOKUP($B2396,外資期貨未平倉口數!$A$4:$M$499,10,FALSE)</f>
        <v>#N/A</v>
      </c>
      <c r="Q2396" s="27" t="e">
        <f>VLOOKUP($B2396,外資期貨未平倉口數!$A$4:$M$499,11,FALSE)</f>
        <v>#N/A</v>
      </c>
      <c r="R2396" s="64" t="e">
        <f>VLOOKUP($B2396,選擇權未平倉餘額!$A$4:$I$500,6,FALSE)</f>
        <v>#N/A</v>
      </c>
      <c r="S2396" s="64" t="e">
        <f>VLOOKUP($B2396,選擇權未平倉餘額!$A$4:$I$500,7,FALSE)</f>
        <v>#N/A</v>
      </c>
      <c r="T2396" s="64" t="e">
        <f>VLOOKUP($B2396,選擇權未平倉餘額!$A$4:$I$500,8,FALSE)</f>
        <v>#N/A</v>
      </c>
      <c r="U2396" s="64" t="e">
        <f>VLOOKUP($B2396,選擇權未平倉餘額!$A$4:$I$500,9,FALSE)</f>
        <v>#N/A</v>
      </c>
      <c r="V2396" s="39" t="e">
        <f>VLOOKUP($B2396,臺指選擇權P_C_Ratios!$A$4:$C$500,3,FALSE)</f>
        <v>#N/A</v>
      </c>
      <c r="W2396" s="41" t="e">
        <f>VLOOKUP($B2396,散戶多空比!$A$6:$L$500,12,FALSE)</f>
        <v>#N/A</v>
      </c>
      <c r="X2396" s="40" t="e">
        <f>VLOOKUP($B2396,期貨大額交易人未沖銷部位!$A$4:$O$499,4,FALSE)</f>
        <v>#N/A</v>
      </c>
      <c r="Y2396" s="40" t="e">
        <f>VLOOKUP($B2396,期貨大額交易人未沖銷部位!$A$4:$O$499,7,FALSE)</f>
        <v>#N/A</v>
      </c>
      <c r="Z2396" s="40" t="e">
        <f>VLOOKUP($B2396,期貨大額交易人未沖銷部位!$A$4:$O$499,10,FALSE)</f>
        <v>#N/A</v>
      </c>
      <c r="AA2396" s="40" t="e">
        <f>VLOOKUP($B2396,期貨大額交易人未沖銷部位!$A$4:$O$499,13,FALSE)</f>
        <v>#N/A</v>
      </c>
      <c r="AB2396" s="40" t="e">
        <f>VLOOKUP($B2396,期貨大額交易人未沖銷部位!$A$4:$O$499,14,FALSE)</f>
        <v>#N/A</v>
      </c>
      <c r="AC2396" s="40" t="e">
        <f>VLOOKUP($B2396,期貨大額交易人未沖銷部位!$A$4:$O$499,15,FALSE)</f>
        <v>#N/A</v>
      </c>
      <c r="AD2396" s="33" t="e">
        <f>VLOOKUP($B2396,三大美股走勢!$A$4:$J$495,4,FALSE)</f>
        <v>#N/A</v>
      </c>
      <c r="AE2396" s="33" t="e">
        <f>VLOOKUP($B2396,三大美股走勢!$A$4:$J$495,7,FALSE)</f>
        <v>#N/A</v>
      </c>
      <c r="AF2396" s="33" t="e">
        <f>VLOOKUP($B2396,三大美股走勢!$A$4:$J$495,10,FALSE)</f>
        <v>#N/A</v>
      </c>
    </row>
    <row r="2397" spans="2:32">
      <c r="B2397" s="32">
        <v>45176</v>
      </c>
      <c r="C2397" s="33" t="e">
        <f>VLOOKUP($B2397,大盤與近月台指!$A$4:$I$499,2,FALSE)</f>
        <v>#N/A</v>
      </c>
      <c r="D2397" s="34" t="e">
        <f>VLOOKUP($B2397,大盤與近月台指!$A$4:$I$499,3,FALSE)</f>
        <v>#N/A</v>
      </c>
      <c r="E2397" s="35" t="e">
        <f>VLOOKUP($B2397,大盤與近月台指!$A$4:$I$499,4,FALSE)</f>
        <v>#N/A</v>
      </c>
      <c r="F2397" s="33" t="e">
        <f>VLOOKUP($B2397,大盤與近月台指!$A$4:$I$499,5,FALSE)</f>
        <v>#N/A</v>
      </c>
      <c r="G2397" s="49" t="e">
        <f>VLOOKUP($B2397,三大法人買賣超!$A$4:$I$500,3,FALSE)</f>
        <v>#N/A</v>
      </c>
      <c r="H2397" s="34" t="e">
        <f>VLOOKUP($B2397,三大法人買賣超!$A$4:$I$500,5,FALSE)</f>
        <v>#N/A</v>
      </c>
      <c r="I2397" s="27" t="e">
        <f>VLOOKUP($B2397,三大法人買賣超!$A$4:$I$500,7,FALSE)</f>
        <v>#N/A</v>
      </c>
      <c r="J2397" s="27" t="e">
        <f>VLOOKUP($B2397,三大法人買賣超!$A$4:$I$500,9,FALSE)</f>
        <v>#N/A</v>
      </c>
      <c r="K2397" s="37">
        <f>新台幣匯率美元指數!B2398</f>
        <v>0</v>
      </c>
      <c r="L2397" s="38">
        <f>新台幣匯率美元指數!C2398</f>
        <v>0</v>
      </c>
      <c r="M2397" s="39">
        <f>新台幣匯率美元指數!D2398</f>
        <v>0</v>
      </c>
      <c r="N2397" s="27" t="e">
        <f>VLOOKUP($B2397,外資期貨未平倉口數!$A$4:$M$499,4,FALSE)</f>
        <v>#N/A</v>
      </c>
      <c r="O2397" s="27" t="e">
        <f>VLOOKUP($B2397,外資期貨未平倉口數!$A$4:$M$499,9,FALSE)</f>
        <v>#N/A</v>
      </c>
      <c r="P2397" s="27" t="e">
        <f>VLOOKUP($B2397,外資期貨未平倉口數!$A$4:$M$499,10,FALSE)</f>
        <v>#N/A</v>
      </c>
      <c r="Q2397" s="27" t="e">
        <f>VLOOKUP($B2397,外資期貨未平倉口數!$A$4:$M$499,11,FALSE)</f>
        <v>#N/A</v>
      </c>
      <c r="R2397" s="64" t="e">
        <f>VLOOKUP($B2397,選擇權未平倉餘額!$A$4:$I$500,6,FALSE)</f>
        <v>#N/A</v>
      </c>
      <c r="S2397" s="64" t="e">
        <f>VLOOKUP($B2397,選擇權未平倉餘額!$A$4:$I$500,7,FALSE)</f>
        <v>#N/A</v>
      </c>
      <c r="T2397" s="64" t="e">
        <f>VLOOKUP($B2397,選擇權未平倉餘額!$A$4:$I$500,8,FALSE)</f>
        <v>#N/A</v>
      </c>
      <c r="U2397" s="64" t="e">
        <f>VLOOKUP($B2397,選擇權未平倉餘額!$A$4:$I$500,9,FALSE)</f>
        <v>#N/A</v>
      </c>
      <c r="V2397" s="39" t="e">
        <f>VLOOKUP($B2397,臺指選擇權P_C_Ratios!$A$4:$C$500,3,FALSE)</f>
        <v>#N/A</v>
      </c>
      <c r="W2397" s="41" t="e">
        <f>VLOOKUP($B2397,散戶多空比!$A$6:$L$500,12,FALSE)</f>
        <v>#N/A</v>
      </c>
      <c r="X2397" s="40" t="e">
        <f>VLOOKUP($B2397,期貨大額交易人未沖銷部位!$A$4:$O$499,4,FALSE)</f>
        <v>#N/A</v>
      </c>
      <c r="Y2397" s="40" t="e">
        <f>VLOOKUP($B2397,期貨大額交易人未沖銷部位!$A$4:$O$499,7,FALSE)</f>
        <v>#N/A</v>
      </c>
      <c r="Z2397" s="40" t="e">
        <f>VLOOKUP($B2397,期貨大額交易人未沖銷部位!$A$4:$O$499,10,FALSE)</f>
        <v>#N/A</v>
      </c>
      <c r="AA2397" s="40" t="e">
        <f>VLOOKUP($B2397,期貨大額交易人未沖銷部位!$A$4:$O$499,13,FALSE)</f>
        <v>#N/A</v>
      </c>
      <c r="AB2397" s="40" t="e">
        <f>VLOOKUP($B2397,期貨大額交易人未沖銷部位!$A$4:$O$499,14,FALSE)</f>
        <v>#N/A</v>
      </c>
      <c r="AC2397" s="40" t="e">
        <f>VLOOKUP($B2397,期貨大額交易人未沖銷部位!$A$4:$O$499,15,FALSE)</f>
        <v>#N/A</v>
      </c>
      <c r="AD2397" s="33" t="e">
        <f>VLOOKUP($B2397,三大美股走勢!$A$4:$J$495,4,FALSE)</f>
        <v>#N/A</v>
      </c>
      <c r="AE2397" s="33" t="e">
        <f>VLOOKUP($B2397,三大美股走勢!$A$4:$J$495,7,FALSE)</f>
        <v>#N/A</v>
      </c>
      <c r="AF2397" s="33" t="e">
        <f>VLOOKUP($B2397,三大美股走勢!$A$4:$J$495,10,FALSE)</f>
        <v>#N/A</v>
      </c>
    </row>
    <row r="2398" spans="2:32">
      <c r="B2398" s="32">
        <v>45177</v>
      </c>
      <c r="C2398" s="33" t="e">
        <f>VLOOKUP($B2398,大盤與近月台指!$A$4:$I$499,2,FALSE)</f>
        <v>#N/A</v>
      </c>
      <c r="D2398" s="34" t="e">
        <f>VLOOKUP($B2398,大盤與近月台指!$A$4:$I$499,3,FALSE)</f>
        <v>#N/A</v>
      </c>
      <c r="E2398" s="35" t="e">
        <f>VLOOKUP($B2398,大盤與近月台指!$A$4:$I$499,4,FALSE)</f>
        <v>#N/A</v>
      </c>
      <c r="F2398" s="33" t="e">
        <f>VLOOKUP($B2398,大盤與近月台指!$A$4:$I$499,5,FALSE)</f>
        <v>#N/A</v>
      </c>
      <c r="G2398" s="49" t="e">
        <f>VLOOKUP($B2398,三大法人買賣超!$A$4:$I$500,3,FALSE)</f>
        <v>#N/A</v>
      </c>
      <c r="H2398" s="34" t="e">
        <f>VLOOKUP($B2398,三大法人買賣超!$A$4:$I$500,5,FALSE)</f>
        <v>#N/A</v>
      </c>
      <c r="I2398" s="27" t="e">
        <f>VLOOKUP($B2398,三大法人買賣超!$A$4:$I$500,7,FALSE)</f>
        <v>#N/A</v>
      </c>
      <c r="J2398" s="27" t="e">
        <f>VLOOKUP($B2398,三大法人買賣超!$A$4:$I$500,9,FALSE)</f>
        <v>#N/A</v>
      </c>
      <c r="K2398" s="37">
        <f>新台幣匯率美元指數!B2399</f>
        <v>0</v>
      </c>
      <c r="L2398" s="38">
        <f>新台幣匯率美元指數!C2399</f>
        <v>0</v>
      </c>
      <c r="M2398" s="39">
        <f>新台幣匯率美元指數!D2399</f>
        <v>0</v>
      </c>
      <c r="N2398" s="27" t="e">
        <f>VLOOKUP($B2398,外資期貨未平倉口數!$A$4:$M$499,4,FALSE)</f>
        <v>#N/A</v>
      </c>
      <c r="O2398" s="27" t="e">
        <f>VLOOKUP($B2398,外資期貨未平倉口數!$A$4:$M$499,9,FALSE)</f>
        <v>#N/A</v>
      </c>
      <c r="P2398" s="27" t="e">
        <f>VLOOKUP($B2398,外資期貨未平倉口數!$A$4:$M$499,10,FALSE)</f>
        <v>#N/A</v>
      </c>
      <c r="Q2398" s="27" t="e">
        <f>VLOOKUP($B2398,外資期貨未平倉口數!$A$4:$M$499,11,FALSE)</f>
        <v>#N/A</v>
      </c>
      <c r="R2398" s="64" t="e">
        <f>VLOOKUP($B2398,選擇權未平倉餘額!$A$4:$I$500,6,FALSE)</f>
        <v>#N/A</v>
      </c>
      <c r="S2398" s="64" t="e">
        <f>VLOOKUP($B2398,選擇權未平倉餘額!$A$4:$I$500,7,FALSE)</f>
        <v>#N/A</v>
      </c>
      <c r="T2398" s="64" t="e">
        <f>VLOOKUP($B2398,選擇權未平倉餘額!$A$4:$I$500,8,FALSE)</f>
        <v>#N/A</v>
      </c>
      <c r="U2398" s="64" t="e">
        <f>VLOOKUP($B2398,選擇權未平倉餘額!$A$4:$I$500,9,FALSE)</f>
        <v>#N/A</v>
      </c>
      <c r="V2398" s="39" t="e">
        <f>VLOOKUP($B2398,臺指選擇權P_C_Ratios!$A$4:$C$500,3,FALSE)</f>
        <v>#N/A</v>
      </c>
      <c r="W2398" s="41" t="e">
        <f>VLOOKUP($B2398,散戶多空比!$A$6:$L$500,12,FALSE)</f>
        <v>#N/A</v>
      </c>
      <c r="X2398" s="40" t="e">
        <f>VLOOKUP($B2398,期貨大額交易人未沖銷部位!$A$4:$O$499,4,FALSE)</f>
        <v>#N/A</v>
      </c>
      <c r="Y2398" s="40" t="e">
        <f>VLOOKUP($B2398,期貨大額交易人未沖銷部位!$A$4:$O$499,7,FALSE)</f>
        <v>#N/A</v>
      </c>
      <c r="Z2398" s="40" t="e">
        <f>VLOOKUP($B2398,期貨大額交易人未沖銷部位!$A$4:$O$499,10,FALSE)</f>
        <v>#N/A</v>
      </c>
      <c r="AA2398" s="40" t="e">
        <f>VLOOKUP($B2398,期貨大額交易人未沖銷部位!$A$4:$O$499,13,FALSE)</f>
        <v>#N/A</v>
      </c>
      <c r="AB2398" s="40" t="e">
        <f>VLOOKUP($B2398,期貨大額交易人未沖銷部位!$A$4:$O$499,14,FALSE)</f>
        <v>#N/A</v>
      </c>
      <c r="AC2398" s="40" t="e">
        <f>VLOOKUP($B2398,期貨大額交易人未沖銷部位!$A$4:$O$499,15,FALSE)</f>
        <v>#N/A</v>
      </c>
      <c r="AD2398" s="33" t="e">
        <f>VLOOKUP($B2398,三大美股走勢!$A$4:$J$495,4,FALSE)</f>
        <v>#N/A</v>
      </c>
      <c r="AE2398" s="33" t="e">
        <f>VLOOKUP($B2398,三大美股走勢!$A$4:$J$495,7,FALSE)</f>
        <v>#N/A</v>
      </c>
      <c r="AF2398" s="33" t="e">
        <f>VLOOKUP($B2398,三大美股走勢!$A$4:$J$495,10,FALSE)</f>
        <v>#N/A</v>
      </c>
    </row>
    <row r="2399" spans="2:32">
      <c r="B2399" s="32">
        <v>45178</v>
      </c>
      <c r="C2399" s="33" t="e">
        <f>VLOOKUP($B2399,大盤與近月台指!$A$4:$I$499,2,FALSE)</f>
        <v>#N/A</v>
      </c>
      <c r="D2399" s="34" t="e">
        <f>VLOOKUP($B2399,大盤與近月台指!$A$4:$I$499,3,FALSE)</f>
        <v>#N/A</v>
      </c>
      <c r="E2399" s="35" t="e">
        <f>VLOOKUP($B2399,大盤與近月台指!$A$4:$I$499,4,FALSE)</f>
        <v>#N/A</v>
      </c>
      <c r="F2399" s="33" t="e">
        <f>VLOOKUP($B2399,大盤與近月台指!$A$4:$I$499,5,FALSE)</f>
        <v>#N/A</v>
      </c>
      <c r="G2399" s="49" t="e">
        <f>VLOOKUP($B2399,三大法人買賣超!$A$4:$I$500,3,FALSE)</f>
        <v>#N/A</v>
      </c>
      <c r="H2399" s="34" t="e">
        <f>VLOOKUP($B2399,三大法人買賣超!$A$4:$I$500,5,FALSE)</f>
        <v>#N/A</v>
      </c>
      <c r="I2399" s="27" t="e">
        <f>VLOOKUP($B2399,三大法人買賣超!$A$4:$I$500,7,FALSE)</f>
        <v>#N/A</v>
      </c>
      <c r="J2399" s="27" t="e">
        <f>VLOOKUP($B2399,三大法人買賣超!$A$4:$I$500,9,FALSE)</f>
        <v>#N/A</v>
      </c>
      <c r="K2399" s="37">
        <f>新台幣匯率美元指數!B2400</f>
        <v>0</v>
      </c>
      <c r="L2399" s="38">
        <f>新台幣匯率美元指數!C2400</f>
        <v>0</v>
      </c>
      <c r="M2399" s="39">
        <f>新台幣匯率美元指數!D2400</f>
        <v>0</v>
      </c>
      <c r="N2399" s="27" t="e">
        <f>VLOOKUP($B2399,外資期貨未平倉口數!$A$4:$M$499,4,FALSE)</f>
        <v>#N/A</v>
      </c>
      <c r="O2399" s="27" t="e">
        <f>VLOOKUP($B2399,外資期貨未平倉口數!$A$4:$M$499,9,FALSE)</f>
        <v>#N/A</v>
      </c>
      <c r="P2399" s="27" t="e">
        <f>VLOOKUP($B2399,外資期貨未平倉口數!$A$4:$M$499,10,FALSE)</f>
        <v>#N/A</v>
      </c>
      <c r="Q2399" s="27" t="e">
        <f>VLOOKUP($B2399,外資期貨未平倉口數!$A$4:$M$499,11,FALSE)</f>
        <v>#N/A</v>
      </c>
      <c r="R2399" s="64" t="e">
        <f>VLOOKUP($B2399,選擇權未平倉餘額!$A$4:$I$500,6,FALSE)</f>
        <v>#N/A</v>
      </c>
      <c r="S2399" s="64" t="e">
        <f>VLOOKUP($B2399,選擇權未平倉餘額!$A$4:$I$500,7,FALSE)</f>
        <v>#N/A</v>
      </c>
      <c r="T2399" s="64" t="e">
        <f>VLOOKUP($B2399,選擇權未平倉餘額!$A$4:$I$500,8,FALSE)</f>
        <v>#N/A</v>
      </c>
      <c r="U2399" s="64" t="e">
        <f>VLOOKUP($B2399,選擇權未平倉餘額!$A$4:$I$500,9,FALSE)</f>
        <v>#N/A</v>
      </c>
      <c r="V2399" s="39" t="e">
        <f>VLOOKUP($B2399,臺指選擇權P_C_Ratios!$A$4:$C$500,3,FALSE)</f>
        <v>#N/A</v>
      </c>
      <c r="W2399" s="41" t="e">
        <f>VLOOKUP($B2399,散戶多空比!$A$6:$L$500,12,FALSE)</f>
        <v>#N/A</v>
      </c>
      <c r="X2399" s="40" t="e">
        <f>VLOOKUP($B2399,期貨大額交易人未沖銷部位!$A$4:$O$499,4,FALSE)</f>
        <v>#N/A</v>
      </c>
      <c r="Y2399" s="40" t="e">
        <f>VLOOKUP($B2399,期貨大額交易人未沖銷部位!$A$4:$O$499,7,FALSE)</f>
        <v>#N/A</v>
      </c>
      <c r="Z2399" s="40" t="e">
        <f>VLOOKUP($B2399,期貨大額交易人未沖銷部位!$A$4:$O$499,10,FALSE)</f>
        <v>#N/A</v>
      </c>
      <c r="AA2399" s="40" t="e">
        <f>VLOOKUP($B2399,期貨大額交易人未沖銷部位!$A$4:$O$499,13,FALSE)</f>
        <v>#N/A</v>
      </c>
      <c r="AB2399" s="40" t="e">
        <f>VLOOKUP($B2399,期貨大額交易人未沖銷部位!$A$4:$O$499,14,FALSE)</f>
        <v>#N/A</v>
      </c>
      <c r="AC2399" s="40" t="e">
        <f>VLOOKUP($B2399,期貨大額交易人未沖銷部位!$A$4:$O$499,15,FALSE)</f>
        <v>#N/A</v>
      </c>
      <c r="AD2399" s="33" t="e">
        <f>VLOOKUP($B2399,三大美股走勢!$A$4:$J$495,4,FALSE)</f>
        <v>#N/A</v>
      </c>
      <c r="AE2399" s="33" t="e">
        <f>VLOOKUP($B2399,三大美股走勢!$A$4:$J$495,7,FALSE)</f>
        <v>#N/A</v>
      </c>
      <c r="AF2399" s="33" t="e">
        <f>VLOOKUP($B2399,三大美股走勢!$A$4:$J$495,10,FALSE)</f>
        <v>#N/A</v>
      </c>
    </row>
    <row r="2400" spans="2:32">
      <c r="B2400" s="32">
        <v>45179</v>
      </c>
      <c r="C2400" s="33" t="e">
        <f>VLOOKUP($B2400,大盤與近月台指!$A$4:$I$499,2,FALSE)</f>
        <v>#N/A</v>
      </c>
      <c r="D2400" s="34" t="e">
        <f>VLOOKUP($B2400,大盤與近月台指!$A$4:$I$499,3,FALSE)</f>
        <v>#N/A</v>
      </c>
      <c r="E2400" s="35" t="e">
        <f>VLOOKUP($B2400,大盤與近月台指!$A$4:$I$499,4,FALSE)</f>
        <v>#N/A</v>
      </c>
      <c r="F2400" s="33" t="e">
        <f>VLOOKUP($B2400,大盤與近月台指!$A$4:$I$499,5,FALSE)</f>
        <v>#N/A</v>
      </c>
      <c r="G2400" s="49" t="e">
        <f>VLOOKUP($B2400,三大法人買賣超!$A$4:$I$500,3,FALSE)</f>
        <v>#N/A</v>
      </c>
      <c r="H2400" s="34" t="e">
        <f>VLOOKUP($B2400,三大法人買賣超!$A$4:$I$500,5,FALSE)</f>
        <v>#N/A</v>
      </c>
      <c r="I2400" s="27" t="e">
        <f>VLOOKUP($B2400,三大法人買賣超!$A$4:$I$500,7,FALSE)</f>
        <v>#N/A</v>
      </c>
      <c r="J2400" s="27" t="e">
        <f>VLOOKUP($B2400,三大法人買賣超!$A$4:$I$500,9,FALSE)</f>
        <v>#N/A</v>
      </c>
      <c r="K2400" s="37">
        <f>新台幣匯率美元指數!B2401</f>
        <v>0</v>
      </c>
      <c r="L2400" s="38">
        <f>新台幣匯率美元指數!C2401</f>
        <v>0</v>
      </c>
      <c r="M2400" s="39">
        <f>新台幣匯率美元指數!D2401</f>
        <v>0</v>
      </c>
      <c r="N2400" s="27" t="e">
        <f>VLOOKUP($B2400,外資期貨未平倉口數!$A$4:$M$499,4,FALSE)</f>
        <v>#N/A</v>
      </c>
      <c r="O2400" s="27" t="e">
        <f>VLOOKUP($B2400,外資期貨未平倉口數!$A$4:$M$499,9,FALSE)</f>
        <v>#N/A</v>
      </c>
      <c r="P2400" s="27" t="e">
        <f>VLOOKUP($B2400,外資期貨未平倉口數!$A$4:$M$499,10,FALSE)</f>
        <v>#N/A</v>
      </c>
      <c r="Q2400" s="27" t="e">
        <f>VLOOKUP($B2400,外資期貨未平倉口數!$A$4:$M$499,11,FALSE)</f>
        <v>#N/A</v>
      </c>
      <c r="R2400" s="64" t="e">
        <f>VLOOKUP($B2400,選擇權未平倉餘額!$A$4:$I$500,6,FALSE)</f>
        <v>#N/A</v>
      </c>
      <c r="S2400" s="64" t="e">
        <f>VLOOKUP($B2400,選擇權未平倉餘額!$A$4:$I$500,7,FALSE)</f>
        <v>#N/A</v>
      </c>
      <c r="T2400" s="64" t="e">
        <f>VLOOKUP($B2400,選擇權未平倉餘額!$A$4:$I$500,8,FALSE)</f>
        <v>#N/A</v>
      </c>
      <c r="U2400" s="64" t="e">
        <f>VLOOKUP($B2400,選擇權未平倉餘額!$A$4:$I$500,9,FALSE)</f>
        <v>#N/A</v>
      </c>
      <c r="V2400" s="39" t="e">
        <f>VLOOKUP($B2400,臺指選擇權P_C_Ratios!$A$4:$C$500,3,FALSE)</f>
        <v>#N/A</v>
      </c>
      <c r="W2400" s="41" t="e">
        <f>VLOOKUP($B2400,散戶多空比!$A$6:$L$500,12,FALSE)</f>
        <v>#N/A</v>
      </c>
      <c r="X2400" s="40" t="e">
        <f>VLOOKUP($B2400,期貨大額交易人未沖銷部位!$A$4:$O$499,4,FALSE)</f>
        <v>#N/A</v>
      </c>
      <c r="Y2400" s="40" t="e">
        <f>VLOOKUP($B2400,期貨大額交易人未沖銷部位!$A$4:$O$499,7,FALSE)</f>
        <v>#N/A</v>
      </c>
      <c r="Z2400" s="40" t="e">
        <f>VLOOKUP($B2400,期貨大額交易人未沖銷部位!$A$4:$O$499,10,FALSE)</f>
        <v>#N/A</v>
      </c>
      <c r="AA2400" s="40" t="e">
        <f>VLOOKUP($B2400,期貨大額交易人未沖銷部位!$A$4:$O$499,13,FALSE)</f>
        <v>#N/A</v>
      </c>
      <c r="AB2400" s="40" t="e">
        <f>VLOOKUP($B2400,期貨大額交易人未沖銷部位!$A$4:$O$499,14,FALSE)</f>
        <v>#N/A</v>
      </c>
      <c r="AC2400" s="40" t="e">
        <f>VLOOKUP($B2400,期貨大額交易人未沖銷部位!$A$4:$O$499,15,FALSE)</f>
        <v>#N/A</v>
      </c>
      <c r="AD2400" s="33" t="e">
        <f>VLOOKUP($B2400,三大美股走勢!$A$4:$J$495,4,FALSE)</f>
        <v>#N/A</v>
      </c>
      <c r="AE2400" s="33" t="e">
        <f>VLOOKUP($B2400,三大美股走勢!$A$4:$J$495,7,FALSE)</f>
        <v>#N/A</v>
      </c>
      <c r="AF2400" s="33" t="e">
        <f>VLOOKUP($B2400,三大美股走勢!$A$4:$J$495,10,FALSE)</f>
        <v>#N/A</v>
      </c>
    </row>
    <row r="2401" spans="2:32">
      <c r="B2401" s="32">
        <v>45180</v>
      </c>
      <c r="C2401" s="33" t="e">
        <f>VLOOKUP($B2401,大盤與近月台指!$A$4:$I$499,2,FALSE)</f>
        <v>#N/A</v>
      </c>
      <c r="D2401" s="34" t="e">
        <f>VLOOKUP($B2401,大盤與近月台指!$A$4:$I$499,3,FALSE)</f>
        <v>#N/A</v>
      </c>
      <c r="E2401" s="35" t="e">
        <f>VLOOKUP($B2401,大盤與近月台指!$A$4:$I$499,4,FALSE)</f>
        <v>#N/A</v>
      </c>
      <c r="F2401" s="33" t="e">
        <f>VLOOKUP($B2401,大盤與近月台指!$A$4:$I$499,5,FALSE)</f>
        <v>#N/A</v>
      </c>
      <c r="G2401" s="49" t="e">
        <f>VLOOKUP($B2401,三大法人買賣超!$A$4:$I$500,3,FALSE)</f>
        <v>#N/A</v>
      </c>
      <c r="H2401" s="34" t="e">
        <f>VLOOKUP($B2401,三大法人買賣超!$A$4:$I$500,5,FALSE)</f>
        <v>#N/A</v>
      </c>
      <c r="I2401" s="27" t="e">
        <f>VLOOKUP($B2401,三大法人買賣超!$A$4:$I$500,7,FALSE)</f>
        <v>#N/A</v>
      </c>
      <c r="J2401" s="27" t="e">
        <f>VLOOKUP($B2401,三大法人買賣超!$A$4:$I$500,9,FALSE)</f>
        <v>#N/A</v>
      </c>
      <c r="K2401" s="37">
        <f>新台幣匯率美元指數!B2402</f>
        <v>0</v>
      </c>
      <c r="L2401" s="38">
        <f>新台幣匯率美元指數!C2402</f>
        <v>0</v>
      </c>
      <c r="M2401" s="39">
        <f>新台幣匯率美元指數!D2402</f>
        <v>0</v>
      </c>
      <c r="N2401" s="27" t="e">
        <f>VLOOKUP($B2401,外資期貨未平倉口數!$A$4:$M$499,4,FALSE)</f>
        <v>#N/A</v>
      </c>
      <c r="O2401" s="27" t="e">
        <f>VLOOKUP($B2401,外資期貨未平倉口數!$A$4:$M$499,9,FALSE)</f>
        <v>#N/A</v>
      </c>
      <c r="P2401" s="27" t="e">
        <f>VLOOKUP($B2401,外資期貨未平倉口數!$A$4:$M$499,10,FALSE)</f>
        <v>#N/A</v>
      </c>
      <c r="Q2401" s="27" t="e">
        <f>VLOOKUP($B2401,外資期貨未平倉口數!$A$4:$M$499,11,FALSE)</f>
        <v>#N/A</v>
      </c>
      <c r="R2401" s="64" t="e">
        <f>VLOOKUP($B2401,選擇權未平倉餘額!$A$4:$I$500,6,FALSE)</f>
        <v>#N/A</v>
      </c>
      <c r="S2401" s="64" t="e">
        <f>VLOOKUP($B2401,選擇權未平倉餘額!$A$4:$I$500,7,FALSE)</f>
        <v>#N/A</v>
      </c>
      <c r="T2401" s="64" t="e">
        <f>VLOOKUP($B2401,選擇權未平倉餘額!$A$4:$I$500,8,FALSE)</f>
        <v>#N/A</v>
      </c>
      <c r="U2401" s="64" t="e">
        <f>VLOOKUP($B2401,選擇權未平倉餘額!$A$4:$I$500,9,FALSE)</f>
        <v>#N/A</v>
      </c>
      <c r="V2401" s="39" t="e">
        <f>VLOOKUP($B2401,臺指選擇權P_C_Ratios!$A$4:$C$500,3,FALSE)</f>
        <v>#N/A</v>
      </c>
      <c r="W2401" s="41" t="e">
        <f>VLOOKUP($B2401,散戶多空比!$A$6:$L$500,12,FALSE)</f>
        <v>#N/A</v>
      </c>
      <c r="X2401" s="40" t="e">
        <f>VLOOKUP($B2401,期貨大額交易人未沖銷部位!$A$4:$O$499,4,FALSE)</f>
        <v>#N/A</v>
      </c>
      <c r="Y2401" s="40" t="e">
        <f>VLOOKUP($B2401,期貨大額交易人未沖銷部位!$A$4:$O$499,7,FALSE)</f>
        <v>#N/A</v>
      </c>
      <c r="Z2401" s="40" t="e">
        <f>VLOOKUP($B2401,期貨大額交易人未沖銷部位!$A$4:$O$499,10,FALSE)</f>
        <v>#N/A</v>
      </c>
      <c r="AA2401" s="40" t="e">
        <f>VLOOKUP($B2401,期貨大額交易人未沖銷部位!$A$4:$O$499,13,FALSE)</f>
        <v>#N/A</v>
      </c>
      <c r="AB2401" s="40" t="e">
        <f>VLOOKUP($B2401,期貨大額交易人未沖銷部位!$A$4:$O$499,14,FALSE)</f>
        <v>#N/A</v>
      </c>
      <c r="AC2401" s="40" t="e">
        <f>VLOOKUP($B2401,期貨大額交易人未沖銷部位!$A$4:$O$499,15,FALSE)</f>
        <v>#N/A</v>
      </c>
      <c r="AD2401" s="33" t="e">
        <f>VLOOKUP($B2401,三大美股走勢!$A$4:$J$495,4,FALSE)</f>
        <v>#N/A</v>
      </c>
      <c r="AE2401" s="33" t="e">
        <f>VLOOKUP($B2401,三大美股走勢!$A$4:$J$495,7,FALSE)</f>
        <v>#N/A</v>
      </c>
      <c r="AF2401" s="33" t="e">
        <f>VLOOKUP($B2401,三大美股走勢!$A$4:$J$495,10,FALSE)</f>
        <v>#N/A</v>
      </c>
    </row>
    <row r="2402" spans="2:32">
      <c r="B2402" s="32">
        <v>45181</v>
      </c>
      <c r="C2402" s="33" t="e">
        <f>VLOOKUP($B2402,大盤與近月台指!$A$4:$I$499,2,FALSE)</f>
        <v>#N/A</v>
      </c>
      <c r="D2402" s="34" t="e">
        <f>VLOOKUP($B2402,大盤與近月台指!$A$4:$I$499,3,FALSE)</f>
        <v>#N/A</v>
      </c>
      <c r="E2402" s="35" t="e">
        <f>VLOOKUP($B2402,大盤與近月台指!$A$4:$I$499,4,FALSE)</f>
        <v>#N/A</v>
      </c>
      <c r="F2402" s="33" t="e">
        <f>VLOOKUP($B2402,大盤與近月台指!$A$4:$I$499,5,FALSE)</f>
        <v>#N/A</v>
      </c>
      <c r="G2402" s="49" t="e">
        <f>VLOOKUP($B2402,三大法人買賣超!$A$4:$I$500,3,FALSE)</f>
        <v>#N/A</v>
      </c>
      <c r="H2402" s="34" t="e">
        <f>VLOOKUP($B2402,三大法人買賣超!$A$4:$I$500,5,FALSE)</f>
        <v>#N/A</v>
      </c>
      <c r="I2402" s="27" t="e">
        <f>VLOOKUP($B2402,三大法人買賣超!$A$4:$I$500,7,FALSE)</f>
        <v>#N/A</v>
      </c>
      <c r="J2402" s="27" t="e">
        <f>VLOOKUP($B2402,三大法人買賣超!$A$4:$I$500,9,FALSE)</f>
        <v>#N/A</v>
      </c>
      <c r="K2402" s="37">
        <f>新台幣匯率美元指數!B2403</f>
        <v>0</v>
      </c>
      <c r="L2402" s="38">
        <f>新台幣匯率美元指數!C2403</f>
        <v>0</v>
      </c>
      <c r="M2402" s="39">
        <f>新台幣匯率美元指數!D2403</f>
        <v>0</v>
      </c>
      <c r="N2402" s="27" t="e">
        <f>VLOOKUP($B2402,外資期貨未平倉口數!$A$4:$M$499,4,FALSE)</f>
        <v>#N/A</v>
      </c>
      <c r="O2402" s="27" t="e">
        <f>VLOOKUP($B2402,外資期貨未平倉口數!$A$4:$M$499,9,FALSE)</f>
        <v>#N/A</v>
      </c>
      <c r="P2402" s="27" t="e">
        <f>VLOOKUP($B2402,外資期貨未平倉口數!$A$4:$M$499,10,FALSE)</f>
        <v>#N/A</v>
      </c>
      <c r="Q2402" s="27" t="e">
        <f>VLOOKUP($B2402,外資期貨未平倉口數!$A$4:$M$499,11,FALSE)</f>
        <v>#N/A</v>
      </c>
      <c r="R2402" s="64" t="e">
        <f>VLOOKUP($B2402,選擇權未平倉餘額!$A$4:$I$500,6,FALSE)</f>
        <v>#N/A</v>
      </c>
      <c r="S2402" s="64" t="e">
        <f>VLOOKUP($B2402,選擇權未平倉餘額!$A$4:$I$500,7,FALSE)</f>
        <v>#N/A</v>
      </c>
      <c r="T2402" s="64" t="e">
        <f>VLOOKUP($B2402,選擇權未平倉餘額!$A$4:$I$500,8,FALSE)</f>
        <v>#N/A</v>
      </c>
      <c r="U2402" s="64" t="e">
        <f>VLOOKUP($B2402,選擇權未平倉餘額!$A$4:$I$500,9,FALSE)</f>
        <v>#N/A</v>
      </c>
      <c r="V2402" s="39" t="e">
        <f>VLOOKUP($B2402,臺指選擇權P_C_Ratios!$A$4:$C$500,3,FALSE)</f>
        <v>#N/A</v>
      </c>
      <c r="W2402" s="41" t="e">
        <f>VLOOKUP($B2402,散戶多空比!$A$6:$L$500,12,FALSE)</f>
        <v>#N/A</v>
      </c>
      <c r="X2402" s="40" t="e">
        <f>VLOOKUP($B2402,期貨大額交易人未沖銷部位!$A$4:$O$499,4,FALSE)</f>
        <v>#N/A</v>
      </c>
      <c r="Y2402" s="40" t="e">
        <f>VLOOKUP($B2402,期貨大額交易人未沖銷部位!$A$4:$O$499,7,FALSE)</f>
        <v>#N/A</v>
      </c>
      <c r="Z2402" s="40" t="e">
        <f>VLOOKUP($B2402,期貨大額交易人未沖銷部位!$A$4:$O$499,10,FALSE)</f>
        <v>#N/A</v>
      </c>
      <c r="AA2402" s="40" t="e">
        <f>VLOOKUP($B2402,期貨大額交易人未沖銷部位!$A$4:$O$499,13,FALSE)</f>
        <v>#N/A</v>
      </c>
      <c r="AB2402" s="40" t="e">
        <f>VLOOKUP($B2402,期貨大額交易人未沖銷部位!$A$4:$O$499,14,FALSE)</f>
        <v>#N/A</v>
      </c>
      <c r="AC2402" s="40" t="e">
        <f>VLOOKUP($B2402,期貨大額交易人未沖銷部位!$A$4:$O$499,15,FALSE)</f>
        <v>#N/A</v>
      </c>
      <c r="AD2402" s="33" t="e">
        <f>VLOOKUP($B2402,三大美股走勢!$A$4:$J$495,4,FALSE)</f>
        <v>#N/A</v>
      </c>
      <c r="AE2402" s="33" t="e">
        <f>VLOOKUP($B2402,三大美股走勢!$A$4:$J$495,7,FALSE)</f>
        <v>#N/A</v>
      </c>
      <c r="AF2402" s="33" t="e">
        <f>VLOOKUP($B2402,三大美股走勢!$A$4:$J$495,10,FALSE)</f>
        <v>#N/A</v>
      </c>
    </row>
  </sheetData>
  <mergeCells count="9">
    <mergeCell ref="A1:A2"/>
    <mergeCell ref="C1:F1"/>
    <mergeCell ref="AD1:AF1"/>
    <mergeCell ref="G1:J1"/>
    <mergeCell ref="K1:M1"/>
    <mergeCell ref="N1:Q1"/>
    <mergeCell ref="R1:U1"/>
    <mergeCell ref="W1:W2"/>
    <mergeCell ref="X1:AC1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>
    <tabColor rgb="FF00B0F0"/>
  </sheetPr>
  <dimension ref="A1:I411"/>
  <sheetViews>
    <sheetView zoomScaleNormal="100" workbookViewId="0">
      <pane ySplit="3" topLeftCell="A407" activePane="bottomLeft" state="frozen"/>
      <selection pane="bottomLeft" activeCell="H419" sqref="H419"/>
    </sheetView>
  </sheetViews>
  <sheetFormatPr defaultRowHeight="15.6"/>
  <cols>
    <col min="1" max="1" width="14.33203125" style="1" bestFit="1" customWidth="1"/>
    <col min="2" max="4" width="11.77734375" style="2" customWidth="1"/>
    <col min="5" max="5" width="12.5546875" style="2" bestFit="1" customWidth="1"/>
    <col min="6" max="9" width="11.77734375" style="2" customWidth="1"/>
    <col min="10" max="16384" width="8.88671875" style="2"/>
  </cols>
  <sheetData>
    <row r="1" spans="1:9" s="1" customFormat="1" ht="16.2" thickBot="1">
      <c r="A1" s="65" t="s">
        <v>1</v>
      </c>
      <c r="B1" s="74" t="s">
        <v>2</v>
      </c>
      <c r="C1" s="75" t="s">
        <v>36</v>
      </c>
      <c r="D1" s="75" t="s">
        <v>37</v>
      </c>
      <c r="E1" s="76" t="s">
        <v>4</v>
      </c>
      <c r="F1" s="74" t="s">
        <v>38</v>
      </c>
      <c r="G1" s="75" t="s">
        <v>36</v>
      </c>
      <c r="H1" s="75" t="s">
        <v>37</v>
      </c>
      <c r="I1" s="76" t="s">
        <v>39</v>
      </c>
    </row>
    <row r="2" spans="1:9">
      <c r="A2" s="122" t="s">
        <v>40</v>
      </c>
      <c r="B2" s="123" t="s">
        <v>44</v>
      </c>
      <c r="C2" s="124"/>
      <c r="D2" s="124"/>
      <c r="E2" s="124"/>
      <c r="F2" s="124"/>
      <c r="G2" s="124"/>
      <c r="H2" s="124"/>
      <c r="I2" s="124"/>
    </row>
    <row r="3" spans="1:9">
      <c r="A3" s="122"/>
      <c r="B3" s="125" t="s">
        <v>41</v>
      </c>
      <c r="C3" s="122"/>
      <c r="D3" s="122"/>
      <c r="E3" s="122"/>
      <c r="F3" s="122"/>
      <c r="G3" s="122"/>
      <c r="H3" s="122"/>
      <c r="I3" s="122"/>
    </row>
    <row r="4" spans="1:9" s="8" customFormat="1" ht="15.6" customHeight="1">
      <c r="A4" s="9">
        <v>42782</v>
      </c>
      <c r="B4" s="42">
        <v>9771.25</v>
      </c>
      <c r="C4" s="42">
        <v>-28.51</v>
      </c>
      <c r="D4" s="43">
        <v>-2.8999999999999998E-3</v>
      </c>
      <c r="E4" s="71" t="s">
        <v>91</v>
      </c>
      <c r="F4" s="72">
        <v>9772</v>
      </c>
      <c r="G4" s="21">
        <v>-29</v>
      </c>
      <c r="H4" s="44">
        <v>-3.0000000000000001E-3</v>
      </c>
      <c r="I4" s="42" t="s">
        <v>95</v>
      </c>
    </row>
    <row r="5" spans="1:9">
      <c r="A5" s="9">
        <v>42783</v>
      </c>
      <c r="B5" s="45">
        <v>9759.76</v>
      </c>
      <c r="C5" s="57">
        <v>-11.49</v>
      </c>
      <c r="D5" s="43">
        <v>-1.1999999999999999E-3</v>
      </c>
      <c r="E5" s="71" t="s">
        <v>92</v>
      </c>
      <c r="F5" s="72">
        <v>9762</v>
      </c>
      <c r="G5" s="21">
        <v>-8</v>
      </c>
      <c r="H5" s="44">
        <v>-8.0000000000000004E-4</v>
      </c>
      <c r="I5" s="42" t="s">
        <v>93</v>
      </c>
    </row>
    <row r="6" spans="1:9">
      <c r="A6" s="9">
        <v>42784</v>
      </c>
      <c r="B6" s="45">
        <v>9779.92</v>
      </c>
      <c r="C6" s="57">
        <v>20.16</v>
      </c>
      <c r="D6" s="43">
        <v>2.0999999999999999E-3</v>
      </c>
      <c r="E6" s="71" t="s">
        <v>96</v>
      </c>
      <c r="F6" s="72">
        <v>9788</v>
      </c>
      <c r="G6" s="21">
        <v>25</v>
      </c>
      <c r="H6" s="44">
        <v>2.5999999999999999E-3</v>
      </c>
      <c r="I6" s="42" t="s">
        <v>94</v>
      </c>
    </row>
    <row r="7" spans="1:9" s="30" customFormat="1">
      <c r="A7" s="58">
        <v>42785</v>
      </c>
      <c r="B7" s="45"/>
      <c r="C7" s="57"/>
      <c r="D7" s="43"/>
      <c r="E7" s="71"/>
      <c r="F7" s="73"/>
      <c r="G7" s="23"/>
      <c r="H7" s="43"/>
      <c r="I7" s="42"/>
    </row>
    <row r="8" spans="1:9">
      <c r="A8" s="9">
        <v>42786</v>
      </c>
      <c r="B8" s="45">
        <v>9753.2000000000007</v>
      </c>
      <c r="C8" s="57">
        <v>-26.72</v>
      </c>
      <c r="D8" s="43">
        <v>2.7000000000000001E-3</v>
      </c>
      <c r="E8" s="71" t="s">
        <v>104</v>
      </c>
      <c r="F8" s="72">
        <v>9766</v>
      </c>
      <c r="G8" s="21">
        <v>-20</v>
      </c>
      <c r="H8" s="44">
        <v>-2E-3</v>
      </c>
      <c r="I8" s="42" t="s">
        <v>105</v>
      </c>
    </row>
    <row r="9" spans="1:9">
      <c r="A9" s="9">
        <v>42787</v>
      </c>
      <c r="B9" s="45">
        <v>9763.93</v>
      </c>
      <c r="C9" s="57">
        <v>10.73</v>
      </c>
      <c r="D9" s="43">
        <v>1.1000000000000001E-3</v>
      </c>
      <c r="E9" s="71" t="s">
        <v>106</v>
      </c>
      <c r="F9" s="72">
        <v>9766</v>
      </c>
      <c r="G9" s="21">
        <v>0</v>
      </c>
      <c r="H9" s="44">
        <v>0</v>
      </c>
      <c r="I9" s="42" t="s">
        <v>107</v>
      </c>
    </row>
    <row r="10" spans="1:9">
      <c r="A10" s="9">
        <v>42788</v>
      </c>
      <c r="B10" s="57">
        <v>9778.7800000000007</v>
      </c>
      <c r="C10" s="57">
        <v>14.85</v>
      </c>
      <c r="D10" s="43">
        <v>1.5E-3</v>
      </c>
      <c r="E10" s="71" t="s">
        <v>108</v>
      </c>
      <c r="F10" s="72">
        <v>9783</v>
      </c>
      <c r="G10" s="21">
        <v>16</v>
      </c>
      <c r="H10" s="44">
        <v>1.6000000000000001E-3</v>
      </c>
      <c r="I10" s="42" t="s">
        <v>109</v>
      </c>
    </row>
    <row r="11" spans="1:9">
      <c r="A11" s="9">
        <v>42789</v>
      </c>
      <c r="B11" s="57">
        <v>9769.31</v>
      </c>
      <c r="C11" s="57">
        <v>-9.4700000000000006</v>
      </c>
      <c r="D11" s="43">
        <v>-1E-3</v>
      </c>
      <c r="E11" s="71" t="s">
        <v>110</v>
      </c>
      <c r="F11" s="72">
        <v>9772</v>
      </c>
      <c r="G11" s="21">
        <v>-11</v>
      </c>
      <c r="H11" s="44">
        <v>-1.1000000000000001E-3</v>
      </c>
      <c r="I11" s="42" t="s">
        <v>111</v>
      </c>
    </row>
    <row r="12" spans="1:9">
      <c r="A12" s="9">
        <v>42790</v>
      </c>
      <c r="B12" s="57">
        <v>9750.4699999999993</v>
      </c>
      <c r="C12" s="57">
        <v>-18.84</v>
      </c>
      <c r="D12" s="43">
        <v>-1.9E-3</v>
      </c>
      <c r="E12" s="71" t="s">
        <v>112</v>
      </c>
      <c r="F12" s="72">
        <v>9761</v>
      </c>
      <c r="G12" s="21">
        <v>-12</v>
      </c>
      <c r="H12" s="44">
        <v>-1.1999999999999999E-3</v>
      </c>
      <c r="I12" s="42" t="s">
        <v>113</v>
      </c>
    </row>
    <row r="13" spans="1:9">
      <c r="A13" s="9">
        <v>42791</v>
      </c>
      <c r="B13" s="57"/>
      <c r="C13" s="57"/>
      <c r="D13" s="43"/>
      <c r="E13" s="71"/>
      <c r="F13" s="72"/>
      <c r="G13" s="21"/>
      <c r="H13" s="44"/>
      <c r="I13" s="42"/>
    </row>
    <row r="14" spans="1:9">
      <c r="A14" s="9">
        <v>42792</v>
      </c>
      <c r="B14" s="57"/>
      <c r="C14" s="57"/>
      <c r="D14" s="43"/>
      <c r="E14" s="71"/>
      <c r="F14" s="72"/>
      <c r="G14" s="21"/>
      <c r="H14" s="44"/>
      <c r="I14" s="42"/>
    </row>
    <row r="15" spans="1:9">
      <c r="A15" s="9">
        <v>42793</v>
      </c>
      <c r="B15" s="57"/>
      <c r="C15" s="57"/>
      <c r="D15" s="43"/>
      <c r="E15" s="71"/>
      <c r="F15" s="72"/>
      <c r="G15" s="21"/>
      <c r="H15" s="44"/>
      <c r="I15" s="42"/>
    </row>
    <row r="16" spans="1:9">
      <c r="A16" s="9">
        <v>42794</v>
      </c>
      <c r="B16" s="57"/>
      <c r="C16" s="57"/>
      <c r="D16" s="43"/>
      <c r="E16" s="71"/>
      <c r="F16" s="72"/>
      <c r="G16" s="21"/>
      <c r="H16" s="44"/>
      <c r="I16" s="42"/>
    </row>
    <row r="17" spans="1:9">
      <c r="A17" s="9">
        <v>42795</v>
      </c>
      <c r="B17" s="57">
        <v>9674.7800000000007</v>
      </c>
      <c r="C17" s="57">
        <v>-75.69</v>
      </c>
      <c r="D17" s="43">
        <v>-7.7999999999999996E-3</v>
      </c>
      <c r="E17" s="71" t="s">
        <v>114</v>
      </c>
      <c r="F17" s="72">
        <v>9682</v>
      </c>
      <c r="G17" s="21">
        <v>-78</v>
      </c>
      <c r="H17" s="44">
        <v>-8.0000000000000002E-3</v>
      </c>
      <c r="I17" s="42" t="s">
        <v>115</v>
      </c>
    </row>
    <row r="18" spans="1:9">
      <c r="A18" s="9">
        <v>42796</v>
      </c>
      <c r="B18" s="57">
        <v>9691.7999999999993</v>
      </c>
      <c r="C18" s="57">
        <v>17.02</v>
      </c>
      <c r="D18" s="43">
        <v>1.8E-3</v>
      </c>
      <c r="E18" s="71" t="s">
        <v>116</v>
      </c>
      <c r="F18" s="72">
        <v>9691</v>
      </c>
      <c r="G18" s="21">
        <v>8</v>
      </c>
      <c r="H18" s="44">
        <v>8.0000000000000004E-4</v>
      </c>
      <c r="I18" s="42" t="s">
        <v>117</v>
      </c>
    </row>
    <row r="19" spans="1:9">
      <c r="A19" s="9">
        <v>42797</v>
      </c>
      <c r="B19" s="57">
        <v>9648.2099999999991</v>
      </c>
      <c r="C19" s="57">
        <v>-43.59</v>
      </c>
      <c r="D19" s="43">
        <v>-4.4999999999999997E-3</v>
      </c>
      <c r="E19" s="71" t="s">
        <v>118</v>
      </c>
      <c r="F19" s="72">
        <v>9629</v>
      </c>
      <c r="G19" s="21">
        <v>-62</v>
      </c>
      <c r="H19" s="44">
        <v>-6.4000000000000003E-3</v>
      </c>
      <c r="I19" s="42" t="s">
        <v>119</v>
      </c>
    </row>
    <row r="20" spans="1:9">
      <c r="A20" s="9">
        <v>42798</v>
      </c>
      <c r="B20" s="57"/>
      <c r="C20" s="57"/>
      <c r="D20" s="43"/>
      <c r="E20" s="71"/>
      <c r="F20" s="72"/>
      <c r="G20" s="21"/>
      <c r="H20" s="44"/>
      <c r="I20" s="42"/>
    </row>
    <row r="21" spans="1:9">
      <c r="A21" s="9">
        <v>42799</v>
      </c>
      <c r="B21" s="57"/>
      <c r="C21" s="57"/>
      <c r="D21" s="43"/>
      <c r="E21" s="71"/>
      <c r="F21" s="72"/>
      <c r="G21" s="21"/>
      <c r="H21" s="44"/>
      <c r="I21" s="42"/>
    </row>
    <row r="22" spans="1:9">
      <c r="A22" s="9">
        <v>42800</v>
      </c>
      <c r="B22" s="57">
        <v>9682.6299999999992</v>
      </c>
      <c r="C22" s="57">
        <v>34.42</v>
      </c>
      <c r="D22" s="43">
        <v>3.5999999999999999E-3</v>
      </c>
      <c r="E22" s="71" t="s">
        <v>120</v>
      </c>
      <c r="F22" s="72">
        <v>9683</v>
      </c>
      <c r="G22" s="21">
        <v>53</v>
      </c>
      <c r="H22" s="44">
        <v>5.4999999999999997E-3</v>
      </c>
      <c r="I22" s="42" t="s">
        <v>121</v>
      </c>
    </row>
    <row r="23" spans="1:9">
      <c r="A23" s="9">
        <v>42801</v>
      </c>
      <c r="B23" s="57">
        <v>9738.07</v>
      </c>
      <c r="C23" s="57">
        <v>55.44</v>
      </c>
      <c r="D23" s="43">
        <v>5.7000000000000002E-3</v>
      </c>
      <c r="E23" s="71" t="s">
        <v>122</v>
      </c>
      <c r="F23" s="72">
        <v>9727</v>
      </c>
      <c r="G23" s="21">
        <v>45</v>
      </c>
      <c r="H23" s="44">
        <v>4.5999999999999999E-3</v>
      </c>
      <c r="I23" s="42" t="s">
        <v>123</v>
      </c>
    </row>
    <row r="24" spans="1:9">
      <c r="A24" s="9">
        <v>42802</v>
      </c>
      <c r="B24" s="57">
        <v>9753.4500000000007</v>
      </c>
      <c r="C24" s="57">
        <v>15.38</v>
      </c>
      <c r="D24" s="43">
        <v>1.6000000000000001E-3</v>
      </c>
      <c r="E24" s="71" t="s">
        <v>124</v>
      </c>
      <c r="F24" s="72">
        <v>9748</v>
      </c>
      <c r="G24" s="21">
        <v>20</v>
      </c>
      <c r="H24" s="44">
        <v>2.0999999999999999E-3</v>
      </c>
      <c r="I24" s="42" t="s">
        <v>125</v>
      </c>
    </row>
    <row r="25" spans="1:9">
      <c r="A25" s="9">
        <v>42803</v>
      </c>
      <c r="B25" s="57">
        <v>9658.61</v>
      </c>
      <c r="C25" s="57">
        <v>-94.84</v>
      </c>
      <c r="D25" s="43">
        <v>-9.7000000000000003E-3</v>
      </c>
      <c r="E25" s="71" t="s">
        <v>126</v>
      </c>
      <c r="F25" s="72">
        <v>9652</v>
      </c>
      <c r="G25" s="21">
        <v>-94</v>
      </c>
      <c r="H25" s="44">
        <v>-9.5999999999999992E-3</v>
      </c>
      <c r="I25" s="42" t="s">
        <v>127</v>
      </c>
    </row>
    <row r="26" spans="1:9">
      <c r="A26" s="9">
        <v>42804</v>
      </c>
      <c r="B26" s="57">
        <v>9627.89</v>
      </c>
      <c r="C26" s="57">
        <v>-30.72</v>
      </c>
      <c r="D26" s="43">
        <v>-3.2000000000000002E-3</v>
      </c>
      <c r="E26" s="71" t="s">
        <v>128</v>
      </c>
      <c r="F26" s="72">
        <v>9625</v>
      </c>
      <c r="G26" s="21">
        <v>-24</v>
      </c>
      <c r="H26" s="44">
        <v>-2.5000000000000001E-3</v>
      </c>
      <c r="I26" s="42" t="s">
        <v>129</v>
      </c>
    </row>
    <row r="27" spans="1:9">
      <c r="A27" s="9">
        <v>42805</v>
      </c>
      <c r="B27" s="57"/>
      <c r="C27" s="57"/>
      <c r="D27" s="43"/>
      <c r="E27" s="71"/>
      <c r="F27" s="72"/>
      <c r="G27" s="21"/>
      <c r="H27" s="44"/>
      <c r="I27" s="42"/>
    </row>
    <row r="28" spans="1:9">
      <c r="A28" s="9">
        <v>42806</v>
      </c>
      <c r="B28" s="57"/>
      <c r="C28" s="57"/>
      <c r="D28" s="43"/>
      <c r="E28" s="71"/>
      <c r="F28" s="72"/>
      <c r="G28" s="21"/>
      <c r="H28" s="44"/>
      <c r="I28" s="42"/>
    </row>
    <row r="29" spans="1:9">
      <c r="A29" s="9">
        <v>42807</v>
      </c>
      <c r="B29" s="57"/>
      <c r="C29" s="57"/>
      <c r="D29" s="43"/>
      <c r="E29" s="71"/>
      <c r="F29" s="72"/>
      <c r="G29" s="21"/>
      <c r="H29" s="44"/>
      <c r="I29" s="42"/>
    </row>
    <row r="30" spans="1:9">
      <c r="A30" s="9">
        <v>42808</v>
      </c>
      <c r="B30" s="57"/>
      <c r="C30" s="57"/>
      <c r="D30" s="43"/>
      <c r="E30" s="71"/>
      <c r="F30" s="72"/>
      <c r="G30" s="21"/>
      <c r="H30" s="44"/>
      <c r="I30" s="42"/>
    </row>
    <row r="31" spans="1:9">
      <c r="A31" s="9">
        <v>42809</v>
      </c>
      <c r="B31" s="57"/>
      <c r="C31" s="57"/>
      <c r="D31" s="43"/>
      <c r="E31" s="71"/>
      <c r="F31" s="72"/>
      <c r="G31" s="21"/>
      <c r="H31" s="44"/>
      <c r="I31" s="42"/>
    </row>
    <row r="32" spans="1:9">
      <c r="A32" s="9">
        <v>42810</v>
      </c>
      <c r="B32" s="57"/>
      <c r="C32" s="57"/>
      <c r="D32" s="43"/>
      <c r="E32" s="71"/>
      <c r="F32" s="72"/>
      <c r="G32" s="21"/>
      <c r="H32" s="44"/>
      <c r="I32" s="42"/>
    </row>
    <row r="33" spans="1:9">
      <c r="A33" s="9">
        <v>42811</v>
      </c>
      <c r="B33" s="57"/>
      <c r="C33" s="57"/>
      <c r="D33" s="43"/>
      <c r="E33" s="71"/>
      <c r="F33" s="72"/>
      <c r="G33" s="21"/>
      <c r="H33" s="44"/>
      <c r="I33" s="42"/>
    </row>
    <row r="34" spans="1:9">
      <c r="A34" s="9">
        <v>42812</v>
      </c>
      <c r="B34" s="57"/>
      <c r="C34" s="57"/>
      <c r="D34" s="43"/>
      <c r="E34" s="71"/>
      <c r="F34" s="72"/>
      <c r="G34" s="21"/>
      <c r="H34" s="44"/>
      <c r="I34" s="42"/>
    </row>
    <row r="35" spans="1:9">
      <c r="A35" s="9">
        <v>42813</v>
      </c>
      <c r="B35" s="57"/>
      <c r="C35" s="57"/>
      <c r="D35" s="43"/>
      <c r="E35" s="71"/>
      <c r="F35" s="72"/>
      <c r="G35" s="21"/>
      <c r="H35" s="44"/>
      <c r="I35" s="42"/>
    </row>
    <row r="36" spans="1:9">
      <c r="A36" s="9">
        <v>42814</v>
      </c>
      <c r="B36" s="57"/>
      <c r="C36" s="57"/>
      <c r="D36" s="43"/>
      <c r="E36" s="71"/>
      <c r="F36" s="72"/>
      <c r="G36" s="21"/>
      <c r="H36" s="44"/>
      <c r="I36" s="42"/>
    </row>
    <row r="37" spans="1:9">
      <c r="A37" s="9">
        <v>42815</v>
      </c>
      <c r="B37" s="57"/>
      <c r="C37" s="57"/>
      <c r="D37" s="43"/>
      <c r="E37" s="71"/>
      <c r="F37" s="72"/>
      <c r="G37" s="21"/>
      <c r="H37" s="44"/>
      <c r="I37" s="42"/>
    </row>
    <row r="38" spans="1:9">
      <c r="A38" s="9">
        <v>42816</v>
      </c>
      <c r="B38" s="57"/>
      <c r="C38" s="57"/>
      <c r="D38" s="43"/>
      <c r="E38" s="71"/>
      <c r="F38" s="72"/>
      <c r="G38" s="21"/>
      <c r="H38" s="44"/>
      <c r="I38" s="42"/>
    </row>
    <row r="39" spans="1:9">
      <c r="A39" s="9">
        <v>42817</v>
      </c>
      <c r="B39" s="57"/>
      <c r="C39" s="57"/>
      <c r="D39" s="43"/>
      <c r="E39" s="71"/>
      <c r="F39" s="72"/>
      <c r="G39" s="21"/>
      <c r="H39" s="44"/>
      <c r="I39" s="42"/>
    </row>
    <row r="40" spans="1:9">
      <c r="A40" s="9">
        <v>42818</v>
      </c>
      <c r="B40" s="57"/>
      <c r="C40" s="57"/>
      <c r="D40" s="43"/>
      <c r="E40" s="71"/>
      <c r="F40" s="72"/>
      <c r="G40" s="21"/>
      <c r="H40" s="44"/>
      <c r="I40" s="42"/>
    </row>
    <row r="41" spans="1:9">
      <c r="A41" s="9">
        <v>42819</v>
      </c>
      <c r="B41" s="57"/>
      <c r="C41" s="57"/>
      <c r="D41" s="43"/>
      <c r="E41" s="71"/>
      <c r="F41" s="72"/>
      <c r="G41" s="21"/>
      <c r="H41" s="44"/>
      <c r="I41" s="42"/>
    </row>
    <row r="42" spans="1:9">
      <c r="A42" s="9">
        <v>42820</v>
      </c>
      <c r="B42" s="57"/>
      <c r="C42" s="57"/>
      <c r="D42" s="43"/>
      <c r="E42" s="71"/>
      <c r="F42" s="72"/>
      <c r="G42" s="21"/>
      <c r="H42" s="44"/>
      <c r="I42" s="42"/>
    </row>
    <row r="43" spans="1:9">
      <c r="A43" s="9">
        <v>42821</v>
      </c>
      <c r="B43" s="57"/>
      <c r="C43" s="57"/>
      <c r="D43" s="43"/>
      <c r="E43" s="71"/>
      <c r="F43" s="72"/>
      <c r="G43" s="21"/>
      <c r="H43" s="44"/>
      <c r="I43" s="42"/>
    </row>
    <row r="44" spans="1:9">
      <c r="A44" s="9">
        <v>42822</v>
      </c>
      <c r="B44" s="57"/>
      <c r="C44" s="57"/>
      <c r="D44" s="43"/>
      <c r="E44" s="71"/>
      <c r="F44" s="72"/>
      <c r="G44" s="21"/>
      <c r="H44" s="44"/>
      <c r="I44" s="42"/>
    </row>
    <row r="45" spans="1:9">
      <c r="A45" s="9">
        <v>42823</v>
      </c>
      <c r="B45" s="57"/>
      <c r="C45" s="57"/>
      <c r="D45" s="43"/>
      <c r="E45" s="71"/>
      <c r="F45" s="72"/>
      <c r="G45" s="21"/>
      <c r="H45" s="44"/>
      <c r="I45" s="42"/>
    </row>
    <row r="46" spans="1:9">
      <c r="A46" s="9">
        <v>42824</v>
      </c>
      <c r="B46" s="57"/>
      <c r="C46" s="57"/>
      <c r="D46" s="43"/>
      <c r="E46" s="71"/>
      <c r="F46" s="72"/>
      <c r="G46" s="21"/>
      <c r="H46" s="44"/>
      <c r="I46" s="42"/>
    </row>
    <row r="47" spans="1:9">
      <c r="A47" s="9">
        <v>42825</v>
      </c>
      <c r="B47" s="57"/>
      <c r="C47" s="57"/>
      <c r="D47" s="43"/>
      <c r="E47" s="71"/>
      <c r="F47" s="72"/>
      <c r="G47" s="21"/>
      <c r="H47" s="44"/>
      <c r="I47" s="42"/>
    </row>
    <row r="48" spans="1:9">
      <c r="A48" s="9">
        <v>42826</v>
      </c>
      <c r="B48" s="57"/>
      <c r="C48" s="57"/>
      <c r="D48" s="43"/>
      <c r="E48" s="71"/>
      <c r="F48" s="72"/>
      <c r="G48" s="21"/>
      <c r="H48" s="44"/>
      <c r="I48" s="42"/>
    </row>
    <row r="49" spans="1:9">
      <c r="A49" s="9">
        <v>42827</v>
      </c>
      <c r="B49" s="57"/>
      <c r="C49" s="57"/>
      <c r="D49" s="43"/>
      <c r="E49" s="71"/>
      <c r="F49" s="72"/>
      <c r="G49" s="21"/>
      <c r="H49" s="44"/>
      <c r="I49" s="42"/>
    </row>
    <row r="50" spans="1:9">
      <c r="A50" s="9">
        <v>42828</v>
      </c>
      <c r="B50" s="57"/>
      <c r="C50" s="57"/>
      <c r="D50" s="43"/>
      <c r="E50" s="71"/>
      <c r="F50" s="72"/>
      <c r="G50" s="21"/>
      <c r="H50" s="44"/>
      <c r="I50" s="42"/>
    </row>
    <row r="51" spans="1:9">
      <c r="A51" s="9">
        <v>42829</v>
      </c>
      <c r="B51" s="57"/>
      <c r="C51" s="57"/>
      <c r="D51" s="43"/>
      <c r="E51" s="71"/>
      <c r="F51" s="72"/>
      <c r="G51" s="21"/>
      <c r="H51" s="44"/>
      <c r="I51" s="42"/>
    </row>
    <row r="52" spans="1:9">
      <c r="A52" s="9">
        <v>42830</v>
      </c>
      <c r="B52" s="57"/>
      <c r="C52" s="57"/>
      <c r="D52" s="43"/>
      <c r="E52" s="71"/>
      <c r="F52" s="72"/>
      <c r="G52" s="21"/>
      <c r="H52" s="44"/>
      <c r="I52" s="42"/>
    </row>
    <row r="53" spans="1:9">
      <c r="A53" s="9">
        <v>42831</v>
      </c>
      <c r="B53" s="57"/>
      <c r="C53" s="57"/>
      <c r="D53" s="43"/>
      <c r="E53" s="71"/>
      <c r="F53" s="72"/>
      <c r="G53" s="21"/>
      <c r="H53" s="44"/>
      <c r="I53" s="42"/>
    </row>
    <row r="54" spans="1:9">
      <c r="A54" s="9">
        <v>42832</v>
      </c>
      <c r="B54" s="57"/>
      <c r="C54" s="57"/>
      <c r="D54" s="43"/>
      <c r="E54" s="71"/>
      <c r="F54" s="72"/>
      <c r="G54" s="21"/>
      <c r="H54" s="44"/>
      <c r="I54" s="42"/>
    </row>
    <row r="55" spans="1:9">
      <c r="A55" s="9">
        <v>42833</v>
      </c>
      <c r="B55" s="57"/>
      <c r="C55" s="57"/>
      <c r="D55" s="43"/>
      <c r="E55" s="71"/>
      <c r="F55" s="72"/>
      <c r="G55" s="21"/>
      <c r="H55" s="44"/>
      <c r="I55" s="42"/>
    </row>
    <row r="56" spans="1:9">
      <c r="A56" s="9">
        <v>42834</v>
      </c>
      <c r="B56" s="57"/>
      <c r="C56" s="57"/>
      <c r="D56" s="43"/>
      <c r="E56" s="71"/>
      <c r="F56" s="72"/>
      <c r="G56" s="21"/>
      <c r="H56" s="44"/>
      <c r="I56" s="42"/>
    </row>
    <row r="57" spans="1:9">
      <c r="A57" s="9">
        <v>42835</v>
      </c>
      <c r="B57" s="57"/>
      <c r="C57" s="57"/>
      <c r="D57" s="43"/>
      <c r="E57" s="71"/>
      <c r="F57" s="72"/>
      <c r="G57" s="21"/>
      <c r="H57" s="44"/>
      <c r="I57" s="42"/>
    </row>
    <row r="58" spans="1:9">
      <c r="A58" s="9">
        <v>42836</v>
      </c>
      <c r="B58" s="57"/>
      <c r="C58" s="57"/>
      <c r="D58" s="43"/>
      <c r="E58" s="71"/>
      <c r="F58" s="72"/>
      <c r="G58" s="21"/>
      <c r="H58" s="44"/>
      <c r="I58" s="42"/>
    </row>
    <row r="59" spans="1:9">
      <c r="A59" s="9">
        <v>42837</v>
      </c>
      <c r="B59" s="57"/>
      <c r="C59" s="57"/>
      <c r="D59" s="43"/>
      <c r="E59" s="71"/>
      <c r="F59" s="72"/>
      <c r="G59" s="21"/>
      <c r="H59" s="44"/>
      <c r="I59" s="42"/>
    </row>
    <row r="60" spans="1:9">
      <c r="A60" s="9">
        <v>42838</v>
      </c>
      <c r="B60" s="57"/>
      <c r="C60" s="57"/>
      <c r="D60" s="43"/>
      <c r="E60" s="71"/>
      <c r="F60" s="72"/>
      <c r="G60" s="21"/>
      <c r="H60" s="44"/>
      <c r="I60" s="42"/>
    </row>
    <row r="61" spans="1:9">
      <c r="A61" s="9">
        <v>42839</v>
      </c>
      <c r="B61" s="57"/>
      <c r="C61" s="57"/>
      <c r="D61" s="43"/>
      <c r="E61" s="71"/>
      <c r="F61" s="72"/>
      <c r="G61" s="21"/>
      <c r="H61" s="44"/>
      <c r="I61" s="42"/>
    </row>
    <row r="62" spans="1:9">
      <c r="A62" s="9">
        <v>42840</v>
      </c>
      <c r="B62" s="57"/>
      <c r="C62" s="57"/>
      <c r="D62" s="43"/>
      <c r="E62" s="71"/>
      <c r="F62" s="72"/>
      <c r="G62" s="21"/>
      <c r="H62" s="44"/>
      <c r="I62" s="42"/>
    </row>
    <row r="63" spans="1:9">
      <c r="A63" s="9">
        <v>42841</v>
      </c>
      <c r="B63" s="57"/>
      <c r="C63" s="57"/>
      <c r="D63" s="43"/>
      <c r="E63" s="71"/>
      <c r="F63" s="72"/>
      <c r="G63" s="21"/>
      <c r="H63" s="44"/>
      <c r="I63" s="42"/>
    </row>
    <row r="64" spans="1:9">
      <c r="A64" s="9">
        <v>42842</v>
      </c>
      <c r="B64" s="57"/>
      <c r="C64" s="57"/>
      <c r="D64" s="43"/>
      <c r="E64" s="71"/>
      <c r="F64" s="72"/>
      <c r="G64" s="21"/>
      <c r="H64" s="44"/>
      <c r="I64" s="42"/>
    </row>
    <row r="65" spans="1:9">
      <c r="A65" s="9">
        <v>42843</v>
      </c>
      <c r="B65" s="57"/>
      <c r="C65" s="57"/>
      <c r="D65" s="43"/>
      <c r="E65" s="71"/>
      <c r="F65" s="72"/>
      <c r="G65" s="21"/>
      <c r="H65" s="44"/>
      <c r="I65" s="42"/>
    </row>
    <row r="66" spans="1:9">
      <c r="A66" s="9">
        <v>42844</v>
      </c>
      <c r="B66" s="57"/>
      <c r="C66" s="57"/>
      <c r="D66" s="43"/>
      <c r="E66" s="71"/>
      <c r="F66" s="72"/>
      <c r="G66" s="21"/>
      <c r="H66" s="44"/>
      <c r="I66" s="42"/>
    </row>
    <row r="67" spans="1:9">
      <c r="A67" s="9">
        <v>42845</v>
      </c>
      <c r="B67" s="57"/>
      <c r="C67" s="57"/>
      <c r="D67" s="43"/>
      <c r="E67" s="71"/>
      <c r="F67" s="72"/>
      <c r="G67" s="21"/>
      <c r="H67" s="44"/>
      <c r="I67" s="42"/>
    </row>
    <row r="68" spans="1:9">
      <c r="A68" s="9">
        <v>42846</v>
      </c>
      <c r="B68" s="57"/>
      <c r="C68" s="57"/>
      <c r="D68" s="43"/>
      <c r="E68" s="71"/>
      <c r="F68" s="72"/>
      <c r="G68" s="21"/>
      <c r="H68" s="44"/>
      <c r="I68" s="42"/>
    </row>
    <row r="69" spans="1:9">
      <c r="A69" s="9">
        <v>42847</v>
      </c>
      <c r="B69" s="57"/>
      <c r="C69" s="57"/>
      <c r="D69" s="43"/>
      <c r="E69" s="71"/>
      <c r="F69" s="72"/>
      <c r="G69" s="21"/>
      <c r="H69" s="44"/>
      <c r="I69" s="42"/>
    </row>
    <row r="70" spans="1:9">
      <c r="A70" s="9">
        <v>42848</v>
      </c>
      <c r="B70" s="57"/>
      <c r="C70" s="57"/>
      <c r="D70" s="43"/>
      <c r="E70" s="71"/>
      <c r="F70" s="72"/>
      <c r="G70" s="21"/>
      <c r="H70" s="44"/>
      <c r="I70" s="42"/>
    </row>
    <row r="71" spans="1:9">
      <c r="A71" s="9">
        <v>42849</v>
      </c>
      <c r="B71" s="57"/>
      <c r="C71" s="57"/>
      <c r="D71" s="43"/>
      <c r="E71" s="71"/>
      <c r="F71" s="72"/>
      <c r="G71" s="21"/>
      <c r="H71" s="44"/>
      <c r="I71" s="42"/>
    </row>
    <row r="72" spans="1:9">
      <c r="A72" s="9">
        <v>42850</v>
      </c>
      <c r="B72" s="57"/>
      <c r="C72" s="57"/>
      <c r="D72" s="43"/>
      <c r="E72" s="71"/>
      <c r="F72" s="72"/>
      <c r="G72" s="21"/>
      <c r="H72" s="44"/>
      <c r="I72" s="42"/>
    </row>
    <row r="73" spans="1:9">
      <c r="A73" s="9">
        <v>42851</v>
      </c>
      <c r="B73" s="57"/>
      <c r="C73" s="57"/>
      <c r="D73" s="43"/>
      <c r="E73" s="71"/>
      <c r="F73" s="72"/>
      <c r="G73" s="21"/>
      <c r="H73" s="44"/>
      <c r="I73" s="42"/>
    </row>
    <row r="74" spans="1:9">
      <c r="A74" s="9">
        <v>42852</v>
      </c>
      <c r="B74" s="57"/>
      <c r="C74" s="57"/>
      <c r="D74" s="43"/>
      <c r="E74" s="71"/>
      <c r="F74" s="72"/>
      <c r="G74" s="21"/>
      <c r="H74" s="44"/>
      <c r="I74" s="42"/>
    </row>
    <row r="75" spans="1:9">
      <c r="A75" s="9">
        <v>42853</v>
      </c>
      <c r="B75" s="57"/>
      <c r="C75" s="57"/>
      <c r="D75" s="43"/>
      <c r="E75" s="71"/>
      <c r="F75" s="72"/>
      <c r="G75" s="21"/>
      <c r="H75" s="44"/>
      <c r="I75" s="42"/>
    </row>
    <row r="76" spans="1:9">
      <c r="A76" s="9">
        <v>42854</v>
      </c>
      <c r="B76" s="57"/>
      <c r="C76" s="57"/>
      <c r="D76" s="43"/>
      <c r="E76" s="71"/>
      <c r="F76" s="72"/>
      <c r="G76" s="21"/>
      <c r="H76" s="44"/>
      <c r="I76" s="42"/>
    </row>
    <row r="77" spans="1:9">
      <c r="A77" s="9">
        <v>42855</v>
      </c>
      <c r="B77" s="57"/>
      <c r="C77" s="57"/>
      <c r="D77" s="43"/>
      <c r="E77" s="71"/>
      <c r="F77" s="72"/>
      <c r="G77" s="21"/>
      <c r="H77" s="44"/>
      <c r="I77" s="42"/>
    </row>
    <row r="78" spans="1:9">
      <c r="A78" s="9">
        <v>42856</v>
      </c>
      <c r="B78" s="57"/>
      <c r="C78" s="57"/>
      <c r="D78" s="43"/>
      <c r="E78" s="71"/>
      <c r="F78" s="72"/>
      <c r="G78" s="21"/>
      <c r="H78" s="44"/>
      <c r="I78" s="42"/>
    </row>
    <row r="79" spans="1:9">
      <c r="A79" s="9">
        <v>42857</v>
      </c>
      <c r="B79" s="57"/>
      <c r="C79" s="57"/>
      <c r="D79" s="43"/>
      <c r="E79" s="71"/>
      <c r="F79" s="72"/>
      <c r="G79" s="21"/>
      <c r="H79" s="44"/>
      <c r="I79" s="42"/>
    </row>
    <row r="80" spans="1:9">
      <c r="A80" s="9">
        <v>42858</v>
      </c>
      <c r="B80" s="57"/>
      <c r="C80" s="57"/>
      <c r="D80" s="43"/>
      <c r="E80" s="71"/>
      <c r="F80" s="72"/>
      <c r="G80" s="21"/>
      <c r="H80" s="44"/>
      <c r="I80" s="42"/>
    </row>
    <row r="81" spans="1:9">
      <c r="A81" s="9">
        <v>42859</v>
      </c>
      <c r="B81" s="57"/>
      <c r="C81" s="57"/>
      <c r="D81" s="43"/>
      <c r="E81" s="71"/>
      <c r="F81" s="72"/>
      <c r="G81" s="21"/>
      <c r="H81" s="44"/>
      <c r="I81" s="42"/>
    </row>
    <row r="82" spans="1:9">
      <c r="A82" s="9">
        <v>42860</v>
      </c>
      <c r="B82" s="57"/>
      <c r="C82" s="57"/>
      <c r="D82" s="43"/>
      <c r="E82" s="71"/>
      <c r="F82" s="72"/>
      <c r="G82" s="21"/>
      <c r="H82" s="44"/>
      <c r="I82" s="42"/>
    </row>
    <row r="83" spans="1:9">
      <c r="A83" s="9">
        <v>42861</v>
      </c>
      <c r="B83" s="57"/>
      <c r="C83" s="57"/>
      <c r="D83" s="43"/>
      <c r="E83" s="71"/>
      <c r="F83" s="72"/>
      <c r="G83" s="21"/>
      <c r="H83" s="44"/>
      <c r="I83" s="42"/>
    </row>
    <row r="84" spans="1:9">
      <c r="A84" s="9">
        <v>42862</v>
      </c>
      <c r="B84" s="57"/>
      <c r="C84" s="57"/>
      <c r="D84" s="43"/>
      <c r="E84" s="71"/>
      <c r="F84" s="72"/>
      <c r="G84" s="21"/>
      <c r="H84" s="44"/>
      <c r="I84" s="42"/>
    </row>
    <row r="85" spans="1:9">
      <c r="A85" s="9">
        <v>42863</v>
      </c>
      <c r="B85" s="57"/>
      <c r="C85" s="57"/>
      <c r="D85" s="43"/>
      <c r="E85" s="71"/>
      <c r="F85" s="72"/>
      <c r="G85" s="21"/>
      <c r="H85" s="44"/>
      <c r="I85" s="42"/>
    </row>
    <row r="86" spans="1:9">
      <c r="A86" s="9">
        <v>42864</v>
      </c>
      <c r="B86" s="57"/>
      <c r="C86" s="57"/>
      <c r="D86" s="43"/>
      <c r="E86" s="71"/>
      <c r="F86" s="72"/>
      <c r="G86" s="21"/>
      <c r="H86" s="44"/>
      <c r="I86" s="42"/>
    </row>
    <row r="87" spans="1:9">
      <c r="A87" s="9">
        <v>42865</v>
      </c>
      <c r="B87" s="57"/>
      <c r="C87" s="57"/>
      <c r="D87" s="43"/>
      <c r="E87" s="71"/>
      <c r="F87" s="72"/>
      <c r="G87" s="21"/>
      <c r="H87" s="44"/>
      <c r="I87" s="42"/>
    </row>
    <row r="88" spans="1:9">
      <c r="A88" s="9">
        <v>42866</v>
      </c>
      <c r="B88" s="57"/>
      <c r="C88" s="57"/>
      <c r="D88" s="43"/>
      <c r="E88" s="71"/>
      <c r="F88" s="72"/>
      <c r="G88" s="21"/>
      <c r="H88" s="44"/>
      <c r="I88" s="42"/>
    </row>
    <row r="89" spans="1:9">
      <c r="A89" s="9">
        <v>42867</v>
      </c>
      <c r="B89" s="57"/>
      <c r="C89" s="57"/>
      <c r="D89" s="43"/>
      <c r="E89" s="71"/>
      <c r="F89" s="72"/>
      <c r="G89" s="21"/>
      <c r="H89" s="44"/>
      <c r="I89" s="42"/>
    </row>
    <row r="90" spans="1:9">
      <c r="A90" s="9">
        <v>42868</v>
      </c>
      <c r="B90" s="57"/>
      <c r="C90" s="57"/>
      <c r="D90" s="43"/>
      <c r="E90" s="71"/>
      <c r="F90" s="72"/>
      <c r="G90" s="21"/>
      <c r="H90" s="44"/>
      <c r="I90" s="42"/>
    </row>
    <row r="91" spans="1:9">
      <c r="A91" s="9">
        <v>42869</v>
      </c>
      <c r="B91" s="57"/>
      <c r="C91" s="57"/>
      <c r="D91" s="43"/>
      <c r="E91" s="71"/>
      <c r="F91" s="72"/>
      <c r="G91" s="21"/>
      <c r="H91" s="44"/>
      <c r="I91" s="42"/>
    </row>
    <row r="92" spans="1:9">
      <c r="A92" s="9">
        <v>42870</v>
      </c>
      <c r="B92" s="57"/>
      <c r="C92" s="57"/>
      <c r="D92" s="43"/>
      <c r="E92" s="71"/>
      <c r="F92" s="72"/>
      <c r="G92" s="21"/>
      <c r="H92" s="44"/>
      <c r="I92" s="42"/>
    </row>
    <row r="93" spans="1:9">
      <c r="A93" s="9">
        <v>42871</v>
      </c>
      <c r="B93" s="57"/>
      <c r="C93" s="57"/>
      <c r="D93" s="43"/>
      <c r="E93" s="71"/>
      <c r="F93" s="72"/>
      <c r="G93" s="21"/>
      <c r="H93" s="44"/>
      <c r="I93" s="42"/>
    </row>
    <row r="94" spans="1:9">
      <c r="A94" s="9">
        <v>42872</v>
      </c>
      <c r="B94" s="57"/>
      <c r="C94" s="57"/>
      <c r="D94" s="43"/>
      <c r="E94" s="71"/>
      <c r="F94" s="72"/>
      <c r="G94" s="21"/>
      <c r="H94" s="44"/>
      <c r="I94" s="42"/>
    </row>
    <row r="95" spans="1:9">
      <c r="A95" s="9">
        <v>42873</v>
      </c>
      <c r="B95" s="57"/>
      <c r="C95" s="57"/>
      <c r="D95" s="43"/>
      <c r="E95" s="71"/>
      <c r="F95" s="72"/>
      <c r="G95" s="21"/>
      <c r="H95" s="44"/>
      <c r="I95" s="42"/>
    </row>
    <row r="96" spans="1:9">
      <c r="A96" s="9">
        <v>42874</v>
      </c>
      <c r="B96" s="57"/>
      <c r="C96" s="57"/>
      <c r="D96" s="43"/>
      <c r="E96" s="71"/>
      <c r="F96" s="72"/>
      <c r="G96" s="21"/>
      <c r="H96" s="44"/>
      <c r="I96" s="42"/>
    </row>
    <row r="97" spans="1:9">
      <c r="A97" s="9">
        <v>42875</v>
      </c>
      <c r="B97" s="57"/>
      <c r="C97" s="57"/>
      <c r="D97" s="43"/>
      <c r="E97" s="71"/>
      <c r="F97" s="72"/>
      <c r="G97" s="21"/>
      <c r="H97" s="44"/>
      <c r="I97" s="42"/>
    </row>
    <row r="98" spans="1:9">
      <c r="A98" s="9">
        <v>42876</v>
      </c>
      <c r="B98" s="57"/>
      <c r="C98" s="57"/>
      <c r="D98" s="43"/>
      <c r="E98" s="71"/>
      <c r="F98" s="72"/>
      <c r="G98" s="21"/>
      <c r="H98" s="44"/>
      <c r="I98" s="42"/>
    </row>
    <row r="99" spans="1:9">
      <c r="A99" s="9">
        <v>42877</v>
      </c>
      <c r="B99" s="57"/>
      <c r="C99" s="57"/>
      <c r="D99" s="43"/>
      <c r="E99" s="71"/>
      <c r="F99" s="72"/>
      <c r="G99" s="21"/>
      <c r="H99" s="44"/>
      <c r="I99" s="42"/>
    </row>
    <row r="100" spans="1:9">
      <c r="A100" s="9">
        <v>42878</v>
      </c>
      <c r="B100" s="57"/>
      <c r="C100" s="57"/>
      <c r="D100" s="43"/>
      <c r="E100" s="71"/>
      <c r="F100" s="72"/>
      <c r="G100" s="21"/>
      <c r="H100" s="44"/>
      <c r="I100" s="42"/>
    </row>
    <row r="101" spans="1:9">
      <c r="A101" s="9">
        <v>42879</v>
      </c>
      <c r="B101" s="57"/>
      <c r="C101" s="57"/>
      <c r="D101" s="43"/>
      <c r="E101" s="71"/>
      <c r="F101" s="72"/>
      <c r="G101" s="21"/>
      <c r="H101" s="44"/>
      <c r="I101" s="42"/>
    </row>
    <row r="102" spans="1:9">
      <c r="A102" s="9">
        <v>42880</v>
      </c>
      <c r="B102" s="57"/>
      <c r="C102" s="57"/>
      <c r="D102" s="43"/>
      <c r="E102" s="71"/>
      <c r="F102" s="72"/>
      <c r="G102" s="21"/>
      <c r="H102" s="44"/>
      <c r="I102" s="42"/>
    </row>
    <row r="103" spans="1:9">
      <c r="A103" s="9">
        <v>42881</v>
      </c>
      <c r="B103" s="57"/>
      <c r="C103" s="57"/>
      <c r="D103" s="43"/>
      <c r="E103" s="71"/>
      <c r="F103" s="72"/>
      <c r="G103" s="21"/>
      <c r="H103" s="44"/>
      <c r="I103" s="42"/>
    </row>
    <row r="104" spans="1:9">
      <c r="A104" s="9">
        <v>42882</v>
      </c>
      <c r="B104" s="57"/>
      <c r="C104" s="57"/>
      <c r="D104" s="43"/>
      <c r="E104" s="71"/>
      <c r="F104" s="72"/>
      <c r="G104" s="21"/>
      <c r="H104" s="44"/>
      <c r="I104" s="42"/>
    </row>
    <row r="105" spans="1:9">
      <c r="A105" s="9">
        <v>42883</v>
      </c>
      <c r="B105" s="57"/>
      <c r="C105" s="57"/>
      <c r="D105" s="43"/>
      <c r="E105" s="71"/>
      <c r="F105" s="72"/>
      <c r="G105" s="21"/>
      <c r="H105" s="44"/>
      <c r="I105" s="42"/>
    </row>
    <row r="106" spans="1:9">
      <c r="A106" s="9">
        <v>42884</v>
      </c>
      <c r="B106" s="57"/>
      <c r="C106" s="57"/>
      <c r="D106" s="43"/>
      <c r="E106" s="71"/>
      <c r="F106" s="72"/>
      <c r="G106" s="21"/>
      <c r="H106" s="44"/>
      <c r="I106" s="42"/>
    </row>
    <row r="107" spans="1:9">
      <c r="A107" s="9">
        <v>42885</v>
      </c>
      <c r="B107" s="57"/>
      <c r="C107" s="57"/>
      <c r="D107" s="43"/>
      <c r="E107" s="71"/>
      <c r="F107" s="72"/>
      <c r="G107" s="21"/>
      <c r="H107" s="44"/>
      <c r="I107" s="42"/>
    </row>
    <row r="108" spans="1:9">
      <c r="A108" s="9">
        <v>42886</v>
      </c>
      <c r="B108" s="57"/>
      <c r="C108" s="57"/>
      <c r="D108" s="43"/>
      <c r="E108" s="71"/>
      <c r="F108" s="72"/>
      <c r="G108" s="21"/>
      <c r="H108" s="44"/>
      <c r="I108" s="42"/>
    </row>
    <row r="109" spans="1:9">
      <c r="A109" s="9">
        <v>42887</v>
      </c>
      <c r="B109" s="57"/>
      <c r="C109" s="57"/>
      <c r="D109" s="43"/>
      <c r="E109" s="71"/>
      <c r="F109" s="72"/>
      <c r="G109" s="21"/>
      <c r="H109" s="44"/>
      <c r="I109" s="42"/>
    </row>
    <row r="110" spans="1:9">
      <c r="A110" s="9">
        <v>42888</v>
      </c>
      <c r="B110" s="57"/>
      <c r="C110" s="57"/>
      <c r="D110" s="43"/>
      <c r="E110" s="71"/>
      <c r="F110" s="72"/>
      <c r="G110" s="21"/>
      <c r="H110" s="44"/>
      <c r="I110" s="42"/>
    </row>
    <row r="111" spans="1:9">
      <c r="A111" s="9">
        <v>42889</v>
      </c>
      <c r="B111" s="57"/>
      <c r="C111" s="57"/>
      <c r="D111" s="43"/>
      <c r="E111" s="71"/>
      <c r="F111" s="72"/>
      <c r="G111" s="21"/>
      <c r="H111" s="44"/>
      <c r="I111" s="42"/>
    </row>
    <row r="112" spans="1:9">
      <c r="A112" s="9">
        <v>42890</v>
      </c>
      <c r="B112" s="57"/>
      <c r="C112" s="57"/>
      <c r="D112" s="43"/>
      <c r="E112" s="71"/>
      <c r="F112" s="72"/>
      <c r="G112" s="21"/>
      <c r="H112" s="44"/>
      <c r="I112" s="42"/>
    </row>
    <row r="113" spans="1:9">
      <c r="A113" s="9">
        <v>42891</v>
      </c>
      <c r="B113" s="57"/>
      <c r="C113" s="57"/>
      <c r="D113" s="43"/>
      <c r="E113" s="71"/>
      <c r="F113" s="72"/>
      <c r="G113" s="21"/>
      <c r="H113" s="44"/>
      <c r="I113" s="42"/>
    </row>
    <row r="114" spans="1:9">
      <c r="A114" s="9">
        <v>42892</v>
      </c>
      <c r="B114" s="57"/>
      <c r="C114" s="57"/>
      <c r="D114" s="43"/>
      <c r="E114" s="71"/>
      <c r="F114" s="72"/>
      <c r="G114" s="21"/>
      <c r="H114" s="44"/>
      <c r="I114" s="42"/>
    </row>
    <row r="115" spans="1:9">
      <c r="A115" s="9">
        <v>42893</v>
      </c>
      <c r="B115" s="57"/>
      <c r="C115" s="57"/>
      <c r="D115" s="43"/>
      <c r="E115" s="71"/>
      <c r="F115" s="72"/>
      <c r="G115" s="21"/>
      <c r="H115" s="44"/>
      <c r="I115" s="42"/>
    </row>
    <row r="116" spans="1:9">
      <c r="A116" s="9">
        <v>42894</v>
      </c>
      <c r="B116" s="57"/>
      <c r="C116" s="57"/>
      <c r="D116" s="43"/>
      <c r="E116" s="71"/>
      <c r="F116" s="72"/>
      <c r="G116" s="21"/>
      <c r="H116" s="44"/>
      <c r="I116" s="42"/>
    </row>
    <row r="117" spans="1:9">
      <c r="A117" s="9">
        <v>42895</v>
      </c>
      <c r="B117" s="57"/>
      <c r="C117" s="57"/>
      <c r="D117" s="43"/>
      <c r="E117" s="71"/>
      <c r="F117" s="72"/>
      <c r="G117" s="21"/>
      <c r="H117" s="44"/>
      <c r="I117" s="42"/>
    </row>
    <row r="118" spans="1:9">
      <c r="A118" s="9">
        <v>42896</v>
      </c>
      <c r="B118" s="57"/>
      <c r="C118" s="57"/>
      <c r="D118" s="43"/>
      <c r="E118" s="71"/>
      <c r="F118" s="72"/>
      <c r="G118" s="21"/>
      <c r="H118" s="44"/>
      <c r="I118" s="42"/>
    </row>
    <row r="119" spans="1:9">
      <c r="A119" s="9">
        <v>42897</v>
      </c>
      <c r="B119" s="57"/>
      <c r="C119" s="57"/>
      <c r="D119" s="43"/>
      <c r="E119" s="71"/>
      <c r="F119" s="72"/>
      <c r="G119" s="21"/>
      <c r="H119" s="44"/>
      <c r="I119" s="42"/>
    </row>
    <row r="120" spans="1:9">
      <c r="A120" s="9">
        <v>42898</v>
      </c>
      <c r="B120" s="57"/>
      <c r="C120" s="57"/>
      <c r="D120" s="43"/>
      <c r="E120" s="71"/>
      <c r="F120" s="72"/>
      <c r="G120" s="21"/>
      <c r="H120" s="44"/>
      <c r="I120" s="42"/>
    </row>
    <row r="121" spans="1:9">
      <c r="A121" s="9">
        <v>42899</v>
      </c>
      <c r="B121" s="57"/>
      <c r="C121" s="57"/>
      <c r="D121" s="43"/>
      <c r="E121" s="71"/>
      <c r="F121" s="72"/>
      <c r="G121" s="21"/>
      <c r="H121" s="44"/>
      <c r="I121" s="42"/>
    </row>
    <row r="122" spans="1:9">
      <c r="A122" s="9">
        <v>42900</v>
      </c>
      <c r="B122" s="57"/>
      <c r="C122" s="57"/>
      <c r="D122" s="43"/>
      <c r="E122" s="71"/>
      <c r="F122" s="72"/>
      <c r="G122" s="21"/>
      <c r="H122" s="44"/>
      <c r="I122" s="42"/>
    </row>
    <row r="123" spans="1:9">
      <c r="A123" s="9">
        <v>42901</v>
      </c>
      <c r="B123" s="57"/>
      <c r="C123" s="57"/>
      <c r="D123" s="43"/>
      <c r="E123" s="71"/>
      <c r="F123" s="72"/>
      <c r="G123" s="21"/>
      <c r="H123" s="44"/>
      <c r="I123" s="42"/>
    </row>
    <row r="124" spans="1:9">
      <c r="A124" s="9">
        <v>42902</v>
      </c>
      <c r="B124" s="57"/>
      <c r="C124" s="57"/>
      <c r="D124" s="43"/>
      <c r="E124" s="71"/>
      <c r="F124" s="72"/>
      <c r="G124" s="21"/>
      <c r="H124" s="44"/>
      <c r="I124" s="42"/>
    </row>
    <row r="125" spans="1:9">
      <c r="A125" s="9">
        <v>42903</v>
      </c>
      <c r="B125" s="57"/>
      <c r="C125" s="57"/>
      <c r="D125" s="43"/>
      <c r="E125" s="71"/>
      <c r="F125" s="72"/>
      <c r="G125" s="21"/>
      <c r="H125" s="44"/>
      <c r="I125" s="42"/>
    </row>
    <row r="126" spans="1:9">
      <c r="A126" s="9">
        <v>42904</v>
      </c>
      <c r="B126" s="57"/>
      <c r="C126" s="57"/>
      <c r="D126" s="43"/>
      <c r="E126" s="71"/>
      <c r="F126" s="72"/>
      <c r="G126" s="21"/>
      <c r="H126" s="44"/>
      <c r="I126" s="42"/>
    </row>
    <row r="127" spans="1:9">
      <c r="A127" s="9">
        <v>42905</v>
      </c>
      <c r="B127" s="57"/>
      <c r="C127" s="57"/>
      <c r="D127" s="43"/>
      <c r="E127" s="71"/>
      <c r="F127" s="72"/>
      <c r="G127" s="21"/>
      <c r="H127" s="44"/>
      <c r="I127" s="42"/>
    </row>
    <row r="128" spans="1:9">
      <c r="A128" s="9">
        <v>42906</v>
      </c>
      <c r="B128" s="57"/>
      <c r="C128" s="57"/>
      <c r="D128" s="43"/>
      <c r="E128" s="71"/>
      <c r="F128" s="72"/>
      <c r="G128" s="21"/>
      <c r="H128" s="44"/>
      <c r="I128" s="42"/>
    </row>
    <row r="129" spans="1:9">
      <c r="A129" s="9">
        <v>42907</v>
      </c>
      <c r="B129" s="57"/>
      <c r="C129" s="57"/>
      <c r="D129" s="43"/>
      <c r="E129" s="71"/>
      <c r="F129" s="72"/>
      <c r="G129" s="21"/>
      <c r="H129" s="44"/>
      <c r="I129" s="42"/>
    </row>
    <row r="130" spans="1:9">
      <c r="A130" s="9">
        <v>42908</v>
      </c>
      <c r="B130" s="57"/>
      <c r="C130" s="57"/>
      <c r="D130" s="43"/>
      <c r="E130" s="71"/>
      <c r="F130" s="72"/>
      <c r="G130" s="21"/>
      <c r="H130" s="44"/>
      <c r="I130" s="42"/>
    </row>
    <row r="131" spans="1:9">
      <c r="A131" s="9">
        <v>42909</v>
      </c>
      <c r="B131" s="57"/>
      <c r="C131" s="57"/>
      <c r="D131" s="43"/>
      <c r="E131" s="71"/>
      <c r="F131" s="72"/>
      <c r="G131" s="21"/>
      <c r="H131" s="44"/>
      <c r="I131" s="42"/>
    </row>
    <row r="132" spans="1:9">
      <c r="A132" s="9">
        <v>42910</v>
      </c>
      <c r="B132" s="57"/>
      <c r="C132" s="57"/>
      <c r="D132" s="43"/>
      <c r="E132" s="71"/>
      <c r="F132" s="72"/>
      <c r="G132" s="21"/>
      <c r="H132" s="44"/>
      <c r="I132" s="42"/>
    </row>
    <row r="133" spans="1:9">
      <c r="A133" s="9">
        <v>42911</v>
      </c>
      <c r="B133" s="57"/>
      <c r="C133" s="57"/>
      <c r="D133" s="43"/>
      <c r="E133" s="71"/>
      <c r="F133" s="72"/>
      <c r="G133" s="21"/>
      <c r="H133" s="44"/>
      <c r="I133" s="42"/>
    </row>
    <row r="134" spans="1:9">
      <c r="A134" s="9">
        <v>42912</v>
      </c>
      <c r="B134" s="57"/>
      <c r="C134" s="57"/>
      <c r="D134" s="43"/>
      <c r="E134" s="71"/>
      <c r="F134" s="72"/>
      <c r="G134" s="21"/>
      <c r="H134" s="44"/>
      <c r="I134" s="42"/>
    </row>
    <row r="135" spans="1:9">
      <c r="A135" s="9">
        <v>42913</v>
      </c>
      <c r="B135" s="57"/>
      <c r="C135" s="57"/>
      <c r="D135" s="43"/>
      <c r="E135" s="71"/>
      <c r="F135" s="72"/>
      <c r="G135" s="21"/>
      <c r="H135" s="44"/>
      <c r="I135" s="42"/>
    </row>
    <row r="136" spans="1:9">
      <c r="A136" s="9">
        <v>42914</v>
      </c>
      <c r="B136" s="57"/>
      <c r="C136" s="57"/>
      <c r="D136" s="43"/>
      <c r="E136" s="71"/>
      <c r="F136" s="72"/>
      <c r="G136" s="21"/>
      <c r="H136" s="44"/>
      <c r="I136" s="42"/>
    </row>
    <row r="137" spans="1:9">
      <c r="A137" s="9">
        <v>42915</v>
      </c>
      <c r="B137" s="57"/>
      <c r="C137" s="57"/>
      <c r="D137" s="43"/>
      <c r="E137" s="71"/>
      <c r="F137" s="72"/>
      <c r="G137" s="21"/>
      <c r="H137" s="44"/>
      <c r="I137" s="42"/>
    </row>
    <row r="138" spans="1:9">
      <c r="A138" s="9">
        <v>42916</v>
      </c>
      <c r="B138" s="57"/>
      <c r="C138" s="57"/>
      <c r="D138" s="43"/>
      <c r="E138" s="71"/>
      <c r="F138" s="72"/>
      <c r="G138" s="21"/>
      <c r="H138" s="44"/>
      <c r="I138" s="42"/>
    </row>
    <row r="139" spans="1:9">
      <c r="A139" s="9">
        <v>42917</v>
      </c>
      <c r="B139" s="57"/>
      <c r="C139" s="57"/>
      <c r="D139" s="43"/>
      <c r="E139" s="71"/>
      <c r="F139" s="72"/>
      <c r="G139" s="21"/>
      <c r="H139" s="44"/>
      <c r="I139" s="42"/>
    </row>
    <row r="140" spans="1:9">
      <c r="A140" s="9">
        <v>42918</v>
      </c>
      <c r="B140" s="57"/>
      <c r="C140" s="57"/>
      <c r="D140" s="43"/>
      <c r="E140" s="71"/>
      <c r="F140" s="72"/>
      <c r="G140" s="21"/>
      <c r="H140" s="44"/>
      <c r="I140" s="42"/>
    </row>
    <row r="141" spans="1:9">
      <c r="A141" s="9">
        <v>42919</v>
      </c>
      <c r="B141" s="57"/>
      <c r="C141" s="57"/>
      <c r="D141" s="43"/>
      <c r="E141" s="71"/>
      <c r="F141" s="72"/>
      <c r="G141" s="21"/>
      <c r="H141" s="44"/>
      <c r="I141" s="42"/>
    </row>
    <row r="142" spans="1:9">
      <c r="A142" s="9">
        <v>42920</v>
      </c>
      <c r="B142" s="57"/>
      <c r="C142" s="57"/>
      <c r="D142" s="43"/>
      <c r="E142" s="71"/>
      <c r="F142" s="72"/>
      <c r="G142" s="21"/>
      <c r="H142" s="44"/>
      <c r="I142" s="42"/>
    </row>
    <row r="143" spans="1:9">
      <c r="A143" s="9">
        <v>42921</v>
      </c>
      <c r="B143" s="57"/>
      <c r="C143" s="57"/>
      <c r="D143" s="43"/>
      <c r="E143" s="71"/>
      <c r="F143" s="72"/>
      <c r="G143" s="21"/>
      <c r="H143" s="44"/>
      <c r="I143" s="42"/>
    </row>
    <row r="144" spans="1:9">
      <c r="A144" s="9">
        <v>42922</v>
      </c>
      <c r="B144" s="57"/>
      <c r="C144" s="57"/>
      <c r="D144" s="43"/>
      <c r="E144" s="71"/>
      <c r="F144" s="72"/>
      <c r="G144" s="21"/>
      <c r="H144" s="44"/>
      <c r="I144" s="42"/>
    </row>
    <row r="145" spans="1:9">
      <c r="A145" s="9">
        <v>42923</v>
      </c>
      <c r="B145" s="57"/>
      <c r="C145" s="57"/>
      <c r="D145" s="43"/>
      <c r="E145" s="71"/>
      <c r="F145" s="72"/>
      <c r="G145" s="21"/>
      <c r="H145" s="44"/>
      <c r="I145" s="42"/>
    </row>
    <row r="146" spans="1:9">
      <c r="A146" s="9">
        <v>42924</v>
      </c>
      <c r="B146" s="57"/>
      <c r="C146" s="57"/>
      <c r="D146" s="43"/>
      <c r="E146" s="71"/>
      <c r="F146" s="72"/>
      <c r="G146" s="21"/>
      <c r="H146" s="44"/>
      <c r="I146" s="42"/>
    </row>
    <row r="147" spans="1:9">
      <c r="A147" s="9">
        <v>42925</v>
      </c>
      <c r="B147" s="57"/>
      <c r="C147" s="57"/>
      <c r="D147" s="43"/>
      <c r="E147" s="71"/>
      <c r="F147" s="72"/>
      <c r="G147" s="21"/>
      <c r="H147" s="44"/>
      <c r="I147" s="42"/>
    </row>
    <row r="148" spans="1:9">
      <c r="A148" s="9">
        <v>42926</v>
      </c>
      <c r="B148" s="57"/>
      <c r="C148" s="57"/>
      <c r="D148" s="43"/>
      <c r="E148" s="71"/>
      <c r="F148" s="72"/>
      <c r="G148" s="21"/>
      <c r="H148" s="44"/>
      <c r="I148" s="42"/>
    </row>
    <row r="149" spans="1:9">
      <c r="A149" s="9">
        <v>42927</v>
      </c>
      <c r="B149" s="57"/>
      <c r="C149" s="57"/>
      <c r="D149" s="43"/>
      <c r="E149" s="71"/>
      <c r="F149" s="72"/>
      <c r="G149" s="21"/>
      <c r="H149" s="44"/>
      <c r="I149" s="42"/>
    </row>
    <row r="150" spans="1:9">
      <c r="A150" s="9">
        <v>42928</v>
      </c>
      <c r="B150" s="57"/>
      <c r="C150" s="57"/>
      <c r="D150" s="43"/>
      <c r="E150" s="71"/>
      <c r="F150" s="72"/>
      <c r="G150" s="21"/>
      <c r="H150" s="44"/>
      <c r="I150" s="42"/>
    </row>
    <row r="151" spans="1:9">
      <c r="A151" s="9">
        <v>42929</v>
      </c>
      <c r="B151" s="57"/>
      <c r="C151" s="57"/>
      <c r="D151" s="43"/>
      <c r="E151" s="71"/>
      <c r="F151" s="72"/>
      <c r="G151" s="21"/>
      <c r="H151" s="44"/>
      <c r="I151" s="42"/>
    </row>
    <row r="152" spans="1:9">
      <c r="A152" s="9">
        <v>42930</v>
      </c>
      <c r="B152" s="57"/>
      <c r="C152" s="57"/>
      <c r="D152" s="43"/>
      <c r="E152" s="71"/>
      <c r="F152" s="72"/>
      <c r="G152" s="21"/>
      <c r="H152" s="44"/>
      <c r="I152" s="42"/>
    </row>
    <row r="153" spans="1:9">
      <c r="A153" s="9">
        <v>42931</v>
      </c>
      <c r="B153" s="57"/>
      <c r="C153" s="57"/>
      <c r="D153" s="43"/>
      <c r="E153" s="71"/>
      <c r="F153" s="72"/>
      <c r="G153" s="21"/>
      <c r="H153" s="44"/>
      <c r="I153" s="42"/>
    </row>
    <row r="154" spans="1:9">
      <c r="A154" s="9">
        <v>42932</v>
      </c>
      <c r="B154" s="57"/>
      <c r="C154" s="57"/>
      <c r="D154" s="43"/>
      <c r="E154" s="71"/>
      <c r="F154" s="72"/>
      <c r="G154" s="21"/>
      <c r="H154" s="44"/>
      <c r="I154" s="42"/>
    </row>
    <row r="155" spans="1:9">
      <c r="A155" s="9">
        <v>42933</v>
      </c>
      <c r="B155" s="57"/>
      <c r="C155" s="57"/>
      <c r="D155" s="43"/>
      <c r="E155" s="71"/>
      <c r="F155" s="72"/>
      <c r="G155" s="21"/>
      <c r="H155" s="44"/>
      <c r="I155" s="42"/>
    </row>
    <row r="156" spans="1:9">
      <c r="A156" s="9">
        <v>42934</v>
      </c>
      <c r="B156" s="57"/>
      <c r="C156" s="57"/>
      <c r="D156" s="43"/>
      <c r="E156" s="71"/>
      <c r="F156" s="72"/>
      <c r="G156" s="21"/>
      <c r="H156" s="44"/>
      <c r="I156" s="42"/>
    </row>
    <row r="157" spans="1:9">
      <c r="A157" s="9">
        <v>42935</v>
      </c>
      <c r="B157" s="57"/>
      <c r="C157" s="57"/>
      <c r="D157" s="43"/>
      <c r="E157" s="71"/>
      <c r="F157" s="72"/>
      <c r="G157" s="21"/>
      <c r="H157" s="44"/>
      <c r="I157" s="42"/>
    </row>
    <row r="158" spans="1:9">
      <c r="A158" s="9">
        <v>42936</v>
      </c>
      <c r="B158" s="57"/>
      <c r="C158" s="57"/>
      <c r="D158" s="43"/>
      <c r="E158" s="71"/>
      <c r="F158" s="72"/>
      <c r="G158" s="21"/>
      <c r="H158" s="44"/>
      <c r="I158" s="42"/>
    </row>
    <row r="159" spans="1:9">
      <c r="A159" s="9">
        <v>42937</v>
      </c>
      <c r="B159" s="57"/>
      <c r="C159" s="57"/>
      <c r="D159" s="43"/>
      <c r="E159" s="71"/>
      <c r="F159" s="72"/>
      <c r="G159" s="21"/>
      <c r="H159" s="44"/>
      <c r="I159" s="42"/>
    </row>
    <row r="160" spans="1:9">
      <c r="A160" s="9">
        <v>42938</v>
      </c>
      <c r="B160" s="57"/>
      <c r="C160" s="57"/>
      <c r="D160" s="43"/>
      <c r="E160" s="71"/>
      <c r="F160" s="72"/>
      <c r="G160" s="21"/>
      <c r="H160" s="44"/>
      <c r="I160" s="42"/>
    </row>
    <row r="161" spans="1:9">
      <c r="A161" s="9">
        <v>42939</v>
      </c>
      <c r="B161" s="57"/>
      <c r="C161" s="57"/>
      <c r="D161" s="43"/>
      <c r="E161" s="71"/>
      <c r="F161" s="72"/>
      <c r="G161" s="21"/>
      <c r="H161" s="44"/>
      <c r="I161" s="42"/>
    </row>
    <row r="162" spans="1:9">
      <c r="A162" s="9">
        <v>42940</v>
      </c>
      <c r="B162" s="57"/>
      <c r="C162" s="57"/>
      <c r="D162" s="43"/>
      <c r="E162" s="71"/>
      <c r="F162" s="72"/>
      <c r="G162" s="21"/>
      <c r="H162" s="44"/>
      <c r="I162" s="42"/>
    </row>
    <row r="163" spans="1:9">
      <c r="A163" s="9">
        <v>42941</v>
      </c>
      <c r="B163" s="57"/>
      <c r="C163" s="57"/>
      <c r="D163" s="43"/>
      <c r="E163" s="71"/>
      <c r="F163" s="72"/>
      <c r="G163" s="21"/>
      <c r="H163" s="44"/>
      <c r="I163" s="42"/>
    </row>
    <row r="164" spans="1:9">
      <c r="A164" s="9">
        <v>42942</v>
      </c>
      <c r="B164" s="57"/>
      <c r="C164" s="57"/>
      <c r="D164" s="43"/>
      <c r="E164" s="71"/>
      <c r="F164" s="72"/>
      <c r="G164" s="21"/>
      <c r="H164" s="44"/>
      <c r="I164" s="42"/>
    </row>
    <row r="165" spans="1:9">
      <c r="A165" s="9">
        <v>42943</v>
      </c>
      <c r="B165" s="57"/>
      <c r="C165" s="57"/>
      <c r="D165" s="43"/>
      <c r="E165" s="71"/>
      <c r="F165" s="72"/>
      <c r="G165" s="21"/>
      <c r="H165" s="44"/>
      <c r="I165" s="42"/>
    </row>
    <row r="166" spans="1:9">
      <c r="A166" s="9">
        <v>42944</v>
      </c>
      <c r="B166" s="57"/>
      <c r="C166" s="57"/>
      <c r="D166" s="43"/>
      <c r="E166" s="71"/>
      <c r="F166" s="72"/>
      <c r="G166" s="21"/>
      <c r="H166" s="44"/>
      <c r="I166" s="42"/>
    </row>
    <row r="167" spans="1:9">
      <c r="A167" s="9">
        <v>42945</v>
      </c>
      <c r="B167" s="57"/>
      <c r="C167" s="57"/>
      <c r="D167" s="43"/>
      <c r="E167" s="71"/>
      <c r="F167" s="72"/>
      <c r="G167" s="21"/>
      <c r="H167" s="44"/>
      <c r="I167" s="42"/>
    </row>
    <row r="168" spans="1:9">
      <c r="A168" s="9">
        <v>42946</v>
      </c>
      <c r="B168" s="57"/>
      <c r="C168" s="57"/>
      <c r="D168" s="43"/>
      <c r="E168" s="71"/>
      <c r="F168" s="72"/>
      <c r="G168" s="21"/>
      <c r="H168" s="44"/>
      <c r="I168" s="42"/>
    </row>
    <row r="169" spans="1:9">
      <c r="A169" s="9">
        <v>42947</v>
      </c>
      <c r="B169" s="57"/>
      <c r="C169" s="57"/>
      <c r="D169" s="43"/>
      <c r="E169" s="71"/>
      <c r="F169" s="72"/>
      <c r="G169" s="21"/>
      <c r="H169" s="44"/>
      <c r="I169" s="42"/>
    </row>
    <row r="170" spans="1:9">
      <c r="A170" s="9">
        <v>42948</v>
      </c>
      <c r="B170" s="57"/>
      <c r="C170" s="57"/>
      <c r="D170" s="43"/>
      <c r="E170" s="71"/>
      <c r="F170" s="72"/>
      <c r="G170" s="21"/>
      <c r="H170" s="44"/>
      <c r="I170" s="42"/>
    </row>
    <row r="171" spans="1:9">
      <c r="A171" s="9">
        <v>42949</v>
      </c>
      <c r="B171" s="57"/>
      <c r="C171" s="57"/>
      <c r="D171" s="43"/>
      <c r="E171" s="71"/>
      <c r="F171" s="72"/>
      <c r="G171" s="21"/>
      <c r="H171" s="44"/>
      <c r="I171" s="42"/>
    </row>
    <row r="172" spans="1:9">
      <c r="A172" s="9">
        <v>42950</v>
      </c>
      <c r="B172" s="57"/>
      <c r="C172" s="57"/>
      <c r="D172" s="43"/>
      <c r="E172" s="71"/>
      <c r="F172" s="72"/>
      <c r="G172" s="21"/>
      <c r="H172" s="44"/>
      <c r="I172" s="42"/>
    </row>
    <row r="173" spans="1:9">
      <c r="A173" s="9">
        <v>42951</v>
      </c>
      <c r="B173" s="57"/>
      <c r="C173" s="57"/>
      <c r="D173" s="43"/>
      <c r="E173" s="71"/>
      <c r="F173" s="72"/>
      <c r="G173" s="21"/>
      <c r="H173" s="44"/>
      <c r="I173" s="42"/>
    </row>
    <row r="174" spans="1:9">
      <c r="A174" s="9">
        <v>42952</v>
      </c>
      <c r="B174" s="57"/>
      <c r="C174" s="57"/>
      <c r="D174" s="43"/>
      <c r="E174" s="71"/>
      <c r="F174" s="72"/>
      <c r="G174" s="21"/>
      <c r="H174" s="44"/>
      <c r="I174" s="42"/>
    </row>
    <row r="175" spans="1:9">
      <c r="A175" s="9">
        <v>42953</v>
      </c>
      <c r="B175" s="57"/>
      <c r="C175" s="57"/>
      <c r="D175" s="43"/>
      <c r="E175" s="71"/>
      <c r="F175" s="72"/>
      <c r="G175" s="21"/>
      <c r="H175" s="44"/>
      <c r="I175" s="42"/>
    </row>
    <row r="176" spans="1:9">
      <c r="A176" s="9">
        <v>42954</v>
      </c>
      <c r="B176" s="57"/>
      <c r="C176" s="57"/>
      <c r="D176" s="43"/>
      <c r="E176" s="71"/>
      <c r="F176" s="72"/>
      <c r="G176" s="21"/>
      <c r="H176" s="44"/>
      <c r="I176" s="42"/>
    </row>
    <row r="177" spans="1:9">
      <c r="A177" s="9">
        <v>42955</v>
      </c>
      <c r="B177" s="57"/>
      <c r="C177" s="57"/>
      <c r="D177" s="43"/>
      <c r="E177" s="71"/>
      <c r="F177" s="72"/>
      <c r="G177" s="21"/>
      <c r="H177" s="44"/>
      <c r="I177" s="42"/>
    </row>
    <row r="178" spans="1:9">
      <c r="A178" s="9">
        <v>42956</v>
      </c>
      <c r="B178" s="57"/>
      <c r="C178" s="57"/>
      <c r="D178" s="43"/>
      <c r="E178" s="71"/>
      <c r="F178" s="72"/>
      <c r="G178" s="21"/>
      <c r="H178" s="44"/>
      <c r="I178" s="42"/>
    </row>
    <row r="179" spans="1:9">
      <c r="A179" s="9">
        <v>42957</v>
      </c>
      <c r="B179" s="57"/>
      <c r="C179" s="57"/>
      <c r="D179" s="43"/>
      <c r="E179" s="71"/>
      <c r="F179" s="72"/>
      <c r="G179" s="21"/>
      <c r="H179" s="44"/>
      <c r="I179" s="42"/>
    </row>
    <row r="180" spans="1:9">
      <c r="A180" s="9">
        <v>42958</v>
      </c>
      <c r="B180" s="57"/>
      <c r="C180" s="57"/>
      <c r="D180" s="43"/>
      <c r="E180" s="71"/>
      <c r="F180" s="72"/>
      <c r="G180" s="21"/>
      <c r="H180" s="44"/>
      <c r="I180" s="42"/>
    </row>
    <row r="181" spans="1:9">
      <c r="A181" s="9">
        <v>42959</v>
      </c>
      <c r="B181" s="57"/>
      <c r="C181" s="57"/>
      <c r="D181" s="43"/>
      <c r="E181" s="71"/>
      <c r="F181" s="72"/>
      <c r="G181" s="21"/>
      <c r="H181" s="44"/>
      <c r="I181" s="42"/>
    </row>
    <row r="182" spans="1:9">
      <c r="A182" s="9">
        <v>42960</v>
      </c>
      <c r="B182" s="57"/>
      <c r="C182" s="57"/>
      <c r="D182" s="43"/>
      <c r="E182" s="71"/>
      <c r="F182" s="72"/>
      <c r="G182" s="21"/>
      <c r="H182" s="44"/>
      <c r="I182" s="42"/>
    </row>
    <row r="183" spans="1:9">
      <c r="A183" s="9">
        <v>42961</v>
      </c>
      <c r="B183" s="57"/>
      <c r="C183" s="57"/>
      <c r="D183" s="43"/>
      <c r="E183" s="71"/>
      <c r="F183" s="72"/>
      <c r="G183" s="21"/>
      <c r="H183" s="44"/>
      <c r="I183" s="42"/>
    </row>
    <row r="184" spans="1:9">
      <c r="A184" s="9">
        <v>42962</v>
      </c>
      <c r="B184" s="57"/>
      <c r="C184" s="57"/>
      <c r="D184" s="43"/>
      <c r="E184" s="71"/>
      <c r="F184" s="72"/>
      <c r="G184" s="21"/>
      <c r="H184" s="44"/>
      <c r="I184" s="42"/>
    </row>
    <row r="185" spans="1:9">
      <c r="A185" s="9">
        <v>42963</v>
      </c>
      <c r="B185" s="57"/>
      <c r="C185" s="57"/>
      <c r="D185" s="43"/>
      <c r="E185" s="71"/>
      <c r="F185" s="72"/>
      <c r="G185" s="21"/>
      <c r="H185" s="44"/>
      <c r="I185" s="42"/>
    </row>
    <row r="186" spans="1:9">
      <c r="A186" s="9">
        <v>42964</v>
      </c>
      <c r="B186" s="57"/>
      <c r="C186" s="57"/>
      <c r="D186" s="43"/>
      <c r="E186" s="71"/>
      <c r="F186" s="72"/>
      <c r="G186" s="21"/>
      <c r="H186" s="44"/>
      <c r="I186" s="42"/>
    </row>
    <row r="187" spans="1:9">
      <c r="A187" s="9">
        <v>42965</v>
      </c>
      <c r="B187" s="57"/>
      <c r="C187" s="57"/>
      <c r="D187" s="43"/>
      <c r="E187" s="71"/>
      <c r="F187" s="72"/>
      <c r="G187" s="21"/>
      <c r="H187" s="44"/>
      <c r="I187" s="42"/>
    </row>
    <row r="188" spans="1:9">
      <c r="A188" s="9">
        <v>42966</v>
      </c>
      <c r="B188" s="57"/>
      <c r="C188" s="57"/>
      <c r="D188" s="43"/>
      <c r="E188" s="71"/>
      <c r="F188" s="72"/>
      <c r="G188" s="21"/>
      <c r="H188" s="44"/>
      <c r="I188" s="42"/>
    </row>
    <row r="189" spans="1:9">
      <c r="A189" s="9">
        <v>42967</v>
      </c>
      <c r="B189" s="57"/>
      <c r="C189" s="57"/>
      <c r="D189" s="43"/>
      <c r="E189" s="71"/>
      <c r="F189" s="72"/>
      <c r="G189" s="21"/>
      <c r="H189" s="44"/>
      <c r="I189" s="42"/>
    </row>
    <row r="190" spans="1:9">
      <c r="A190" s="9">
        <v>42968</v>
      </c>
      <c r="B190" s="57"/>
      <c r="C190" s="57"/>
      <c r="D190" s="43"/>
      <c r="E190" s="71"/>
      <c r="F190" s="72"/>
      <c r="G190" s="21"/>
      <c r="H190" s="44"/>
      <c r="I190" s="42"/>
    </row>
    <row r="191" spans="1:9">
      <c r="A191" s="9">
        <v>42969</v>
      </c>
      <c r="B191" s="57"/>
      <c r="C191" s="57"/>
      <c r="D191" s="43"/>
      <c r="E191" s="71"/>
      <c r="F191" s="72"/>
      <c r="G191" s="21"/>
      <c r="H191" s="44"/>
      <c r="I191" s="42"/>
    </row>
    <row r="192" spans="1:9">
      <c r="A192" s="9">
        <v>42970</v>
      </c>
      <c r="B192" s="57"/>
      <c r="C192" s="57"/>
      <c r="D192" s="43"/>
      <c r="E192" s="71"/>
      <c r="F192" s="72"/>
      <c r="G192" s="21"/>
      <c r="H192" s="44"/>
      <c r="I192" s="42"/>
    </row>
    <row r="193" spans="1:9">
      <c r="A193" s="9">
        <v>42971</v>
      </c>
      <c r="B193" s="57"/>
      <c r="C193" s="57"/>
      <c r="D193" s="43"/>
      <c r="E193" s="71"/>
      <c r="F193" s="72"/>
      <c r="G193" s="21"/>
      <c r="H193" s="44"/>
      <c r="I193" s="42"/>
    </row>
    <row r="194" spans="1:9">
      <c r="A194" s="9">
        <v>42972</v>
      </c>
      <c r="B194" s="57"/>
      <c r="C194" s="57"/>
      <c r="D194" s="43"/>
      <c r="E194" s="71"/>
      <c r="F194" s="72"/>
      <c r="G194" s="21"/>
      <c r="H194" s="44"/>
      <c r="I194" s="42"/>
    </row>
    <row r="195" spans="1:9">
      <c r="A195" s="9">
        <v>42973</v>
      </c>
      <c r="B195" s="57"/>
      <c r="C195" s="57"/>
      <c r="D195" s="43"/>
      <c r="E195" s="71"/>
      <c r="F195" s="72"/>
      <c r="G195" s="21"/>
      <c r="H195" s="44"/>
      <c r="I195" s="42"/>
    </row>
    <row r="196" spans="1:9">
      <c r="A196" s="9">
        <v>42974</v>
      </c>
      <c r="B196" s="57"/>
      <c r="C196" s="57"/>
      <c r="D196" s="43"/>
      <c r="E196" s="71"/>
      <c r="F196" s="72"/>
      <c r="G196" s="21"/>
      <c r="H196" s="44"/>
      <c r="I196" s="42"/>
    </row>
    <row r="197" spans="1:9">
      <c r="A197" s="9">
        <v>42975</v>
      </c>
      <c r="B197" s="57"/>
      <c r="C197" s="57"/>
      <c r="D197" s="43"/>
      <c r="E197" s="71"/>
      <c r="F197" s="72"/>
      <c r="G197" s="21"/>
      <c r="H197" s="44"/>
      <c r="I197" s="42"/>
    </row>
    <row r="198" spans="1:9">
      <c r="A198" s="9">
        <v>42976</v>
      </c>
      <c r="B198" s="57"/>
      <c r="C198" s="57"/>
      <c r="D198" s="43"/>
      <c r="E198" s="71"/>
      <c r="F198" s="72"/>
      <c r="G198" s="21"/>
      <c r="H198" s="44"/>
      <c r="I198" s="42"/>
    </row>
    <row r="199" spans="1:9">
      <c r="A199" s="9">
        <v>42977</v>
      </c>
      <c r="B199" s="57"/>
      <c r="C199" s="57"/>
      <c r="D199" s="43"/>
      <c r="E199" s="71"/>
      <c r="F199" s="72"/>
      <c r="G199" s="21"/>
      <c r="H199" s="44"/>
      <c r="I199" s="42"/>
    </row>
    <row r="200" spans="1:9">
      <c r="A200" s="9">
        <v>42978</v>
      </c>
      <c r="B200" s="57"/>
      <c r="C200" s="57"/>
      <c r="D200" s="43"/>
      <c r="E200" s="71"/>
      <c r="F200" s="72"/>
      <c r="G200" s="21"/>
      <c r="H200" s="44"/>
      <c r="I200" s="42"/>
    </row>
    <row r="201" spans="1:9">
      <c r="A201" s="9">
        <v>42979</v>
      </c>
      <c r="B201" s="57"/>
      <c r="C201" s="57"/>
      <c r="D201" s="43"/>
      <c r="E201" s="71"/>
      <c r="F201" s="72"/>
      <c r="G201" s="21"/>
      <c r="H201" s="44"/>
      <c r="I201" s="42"/>
    </row>
    <row r="202" spans="1:9">
      <c r="A202" s="9">
        <v>42980</v>
      </c>
      <c r="B202" s="57"/>
      <c r="C202" s="57"/>
      <c r="D202" s="43"/>
      <c r="E202" s="71"/>
      <c r="F202" s="72"/>
      <c r="G202" s="21"/>
      <c r="H202" s="44"/>
      <c r="I202" s="42"/>
    </row>
    <row r="203" spans="1:9">
      <c r="A203" s="9">
        <v>42981</v>
      </c>
      <c r="B203" s="57"/>
      <c r="C203" s="57"/>
      <c r="D203" s="43"/>
      <c r="E203" s="71"/>
      <c r="F203" s="72"/>
      <c r="G203" s="21"/>
      <c r="H203" s="44"/>
      <c r="I203" s="42"/>
    </row>
    <row r="204" spans="1:9">
      <c r="A204" s="9">
        <v>42982</v>
      </c>
      <c r="B204" s="57"/>
      <c r="C204" s="57"/>
      <c r="D204" s="43"/>
      <c r="E204" s="71"/>
      <c r="F204" s="72"/>
      <c r="G204" s="21"/>
      <c r="H204" s="44"/>
      <c r="I204" s="42"/>
    </row>
    <row r="205" spans="1:9">
      <c r="A205" s="9">
        <v>42983</v>
      </c>
      <c r="B205" s="57"/>
      <c r="C205" s="57"/>
      <c r="D205" s="43"/>
      <c r="E205" s="71"/>
      <c r="F205" s="72"/>
      <c r="G205" s="21"/>
      <c r="H205" s="44"/>
      <c r="I205" s="42"/>
    </row>
    <row r="206" spans="1:9">
      <c r="A206" s="9">
        <v>42984</v>
      </c>
      <c r="B206" s="57"/>
      <c r="C206" s="57"/>
      <c r="D206" s="43"/>
      <c r="E206" s="71"/>
      <c r="F206" s="72"/>
      <c r="G206" s="21"/>
      <c r="H206" s="44"/>
      <c r="I206" s="42"/>
    </row>
    <row r="207" spans="1:9">
      <c r="A207" s="9">
        <v>42985</v>
      </c>
      <c r="B207" s="57"/>
      <c r="C207" s="57"/>
      <c r="D207" s="43"/>
      <c r="E207" s="71"/>
      <c r="F207" s="72"/>
      <c r="G207" s="21"/>
      <c r="H207" s="44"/>
      <c r="I207" s="42"/>
    </row>
    <row r="208" spans="1:9">
      <c r="A208" s="9">
        <v>42986</v>
      </c>
      <c r="B208" s="57"/>
      <c r="C208" s="57"/>
      <c r="D208" s="43"/>
      <c r="E208" s="71"/>
      <c r="F208" s="72"/>
      <c r="G208" s="21"/>
      <c r="H208" s="44"/>
      <c r="I208" s="42"/>
    </row>
    <row r="209" spans="1:9">
      <c r="A209" s="9">
        <v>42987</v>
      </c>
      <c r="B209" s="57"/>
      <c r="C209" s="57"/>
      <c r="D209" s="43"/>
      <c r="E209" s="71"/>
      <c r="F209" s="72"/>
      <c r="G209" s="21"/>
      <c r="H209" s="44"/>
      <c r="I209" s="42"/>
    </row>
    <row r="210" spans="1:9">
      <c r="A210" s="9">
        <v>42988</v>
      </c>
      <c r="B210" s="57"/>
      <c r="C210" s="57"/>
      <c r="D210" s="43"/>
      <c r="E210" s="71"/>
      <c r="F210" s="72"/>
      <c r="G210" s="21"/>
      <c r="H210" s="44"/>
      <c r="I210" s="42"/>
    </row>
    <row r="211" spans="1:9">
      <c r="A211" s="9">
        <v>42989</v>
      </c>
      <c r="B211" s="57"/>
      <c r="C211" s="57"/>
      <c r="D211" s="43"/>
      <c r="E211" s="71"/>
      <c r="F211" s="72"/>
      <c r="G211" s="21"/>
      <c r="H211" s="44"/>
      <c r="I211" s="42"/>
    </row>
    <row r="212" spans="1:9">
      <c r="A212" s="9">
        <v>42990</v>
      </c>
      <c r="B212" s="57"/>
      <c r="C212" s="57"/>
      <c r="D212" s="43"/>
      <c r="E212" s="71"/>
      <c r="F212" s="72"/>
      <c r="G212" s="21"/>
      <c r="H212" s="44"/>
      <c r="I212" s="42"/>
    </row>
    <row r="213" spans="1:9">
      <c r="A213" s="9">
        <v>42991</v>
      </c>
      <c r="B213" s="57"/>
      <c r="C213" s="57"/>
      <c r="D213" s="43"/>
      <c r="E213" s="71"/>
      <c r="F213" s="72"/>
      <c r="G213" s="21"/>
      <c r="H213" s="44"/>
      <c r="I213" s="42"/>
    </row>
    <row r="214" spans="1:9">
      <c r="A214" s="9">
        <v>42992</v>
      </c>
      <c r="B214" s="57"/>
      <c r="C214" s="57"/>
      <c r="D214" s="43"/>
      <c r="E214" s="71"/>
      <c r="F214" s="72"/>
      <c r="G214" s="21"/>
      <c r="H214" s="44"/>
      <c r="I214" s="42"/>
    </row>
    <row r="215" spans="1:9">
      <c r="A215" s="9">
        <v>42993</v>
      </c>
      <c r="B215" s="57"/>
      <c r="C215" s="57"/>
      <c r="D215" s="43"/>
      <c r="E215" s="71"/>
      <c r="F215" s="72"/>
      <c r="G215" s="21"/>
      <c r="H215" s="44"/>
      <c r="I215" s="42"/>
    </row>
    <row r="216" spans="1:9">
      <c r="A216" s="9">
        <v>42994</v>
      </c>
      <c r="B216" s="57"/>
      <c r="C216" s="57"/>
      <c r="D216" s="43"/>
      <c r="E216" s="71"/>
      <c r="F216" s="72"/>
      <c r="G216" s="21"/>
      <c r="H216" s="44"/>
      <c r="I216" s="42"/>
    </row>
    <row r="217" spans="1:9">
      <c r="A217" s="9">
        <v>42995</v>
      </c>
      <c r="B217" s="57"/>
      <c r="C217" s="57"/>
      <c r="D217" s="43"/>
      <c r="E217" s="71"/>
      <c r="F217" s="72"/>
      <c r="G217" s="21"/>
      <c r="H217" s="44"/>
      <c r="I217" s="42"/>
    </row>
    <row r="218" spans="1:9">
      <c r="A218" s="9">
        <v>42996</v>
      </c>
      <c r="B218" s="57"/>
      <c r="C218" s="57"/>
      <c r="D218" s="43"/>
      <c r="E218" s="71"/>
      <c r="F218" s="72"/>
      <c r="G218" s="21"/>
      <c r="H218" s="44"/>
      <c r="I218" s="42"/>
    </row>
    <row r="219" spans="1:9">
      <c r="A219" s="9">
        <v>42997</v>
      </c>
      <c r="B219" s="57"/>
      <c r="C219" s="57"/>
      <c r="D219" s="43"/>
      <c r="E219" s="71"/>
      <c r="F219" s="72"/>
      <c r="G219" s="21"/>
      <c r="H219" s="44"/>
      <c r="I219" s="42"/>
    </row>
    <row r="220" spans="1:9">
      <c r="A220" s="9">
        <v>42998</v>
      </c>
      <c r="B220" s="57"/>
      <c r="C220" s="57"/>
      <c r="D220" s="43"/>
      <c r="E220" s="71"/>
      <c r="F220" s="72"/>
      <c r="G220" s="21"/>
      <c r="H220" s="44"/>
      <c r="I220" s="42"/>
    </row>
    <row r="221" spans="1:9">
      <c r="A221" s="9">
        <v>42999</v>
      </c>
      <c r="B221" s="57"/>
      <c r="C221" s="57"/>
      <c r="D221" s="43"/>
      <c r="E221" s="71"/>
      <c r="F221" s="72"/>
      <c r="G221" s="21"/>
      <c r="H221" s="44"/>
      <c r="I221" s="42"/>
    </row>
    <row r="222" spans="1:9">
      <c r="A222" s="9">
        <v>43000</v>
      </c>
      <c r="B222" s="57"/>
      <c r="C222" s="57"/>
      <c r="D222" s="43"/>
      <c r="E222" s="71"/>
      <c r="F222" s="72"/>
      <c r="G222" s="21"/>
      <c r="H222" s="44"/>
      <c r="I222" s="42"/>
    </row>
    <row r="223" spans="1:9">
      <c r="A223" s="9">
        <v>43001</v>
      </c>
      <c r="B223" s="57"/>
      <c r="C223" s="57"/>
      <c r="D223" s="43"/>
      <c r="E223" s="71"/>
      <c r="F223" s="72"/>
      <c r="G223" s="21"/>
      <c r="H223" s="44"/>
      <c r="I223" s="42"/>
    </row>
    <row r="224" spans="1:9">
      <c r="A224" s="9">
        <v>43002</v>
      </c>
      <c r="B224" s="57"/>
      <c r="C224" s="57"/>
      <c r="D224" s="43"/>
      <c r="E224" s="71"/>
      <c r="F224" s="72"/>
      <c r="G224" s="21"/>
      <c r="H224" s="44"/>
      <c r="I224" s="42"/>
    </row>
    <row r="225" spans="1:9">
      <c r="A225" s="9">
        <v>43003</v>
      </c>
      <c r="B225" s="57"/>
      <c r="C225" s="57"/>
      <c r="D225" s="43"/>
      <c r="E225" s="71"/>
      <c r="F225" s="72"/>
      <c r="G225" s="21"/>
      <c r="H225" s="44"/>
      <c r="I225" s="42"/>
    </row>
    <row r="226" spans="1:9">
      <c r="A226" s="9">
        <v>43004</v>
      </c>
      <c r="B226" s="57"/>
      <c r="C226" s="57"/>
      <c r="D226" s="43"/>
      <c r="E226" s="71"/>
      <c r="F226" s="72"/>
      <c r="G226" s="21"/>
      <c r="H226" s="44"/>
      <c r="I226" s="42"/>
    </row>
    <row r="227" spans="1:9">
      <c r="A227" s="9">
        <v>43005</v>
      </c>
      <c r="B227" s="57"/>
      <c r="C227" s="57"/>
      <c r="D227" s="43"/>
      <c r="E227" s="71"/>
      <c r="F227" s="72"/>
      <c r="G227" s="21"/>
      <c r="H227" s="44"/>
      <c r="I227" s="42"/>
    </row>
    <row r="228" spans="1:9">
      <c r="A228" s="9">
        <v>43006</v>
      </c>
      <c r="B228" s="57"/>
      <c r="C228" s="57"/>
      <c r="D228" s="43"/>
      <c r="E228" s="71"/>
      <c r="F228" s="72"/>
      <c r="G228" s="21"/>
      <c r="H228" s="44"/>
      <c r="I228" s="42"/>
    </row>
    <row r="229" spans="1:9">
      <c r="A229" s="9">
        <v>43007</v>
      </c>
      <c r="B229" s="57"/>
      <c r="C229" s="57"/>
      <c r="D229" s="43"/>
      <c r="E229" s="71"/>
      <c r="F229" s="72"/>
      <c r="G229" s="21"/>
      <c r="H229" s="44"/>
      <c r="I229" s="42"/>
    </row>
    <row r="230" spans="1:9">
      <c r="A230" s="9">
        <v>43008</v>
      </c>
      <c r="B230" s="57"/>
      <c r="C230" s="57"/>
      <c r="D230" s="43"/>
      <c r="E230" s="71"/>
      <c r="F230" s="72"/>
      <c r="G230" s="21"/>
      <c r="H230" s="44"/>
      <c r="I230" s="42"/>
    </row>
    <row r="231" spans="1:9">
      <c r="A231" s="9">
        <v>43009</v>
      </c>
      <c r="B231" s="57"/>
      <c r="C231" s="57"/>
      <c r="D231" s="43"/>
      <c r="E231" s="71"/>
      <c r="F231" s="72"/>
      <c r="G231" s="21"/>
      <c r="H231" s="44"/>
      <c r="I231" s="42"/>
    </row>
    <row r="232" spans="1:9">
      <c r="A232" s="9">
        <v>43010</v>
      </c>
      <c r="B232" s="57"/>
      <c r="C232" s="57"/>
      <c r="D232" s="43"/>
      <c r="E232" s="71"/>
      <c r="F232" s="72"/>
      <c r="G232" s="21"/>
      <c r="H232" s="44"/>
      <c r="I232" s="42"/>
    </row>
    <row r="233" spans="1:9">
      <c r="A233" s="9">
        <v>43011</v>
      </c>
      <c r="B233" s="57"/>
      <c r="C233" s="57"/>
      <c r="D233" s="43"/>
      <c r="E233" s="71"/>
      <c r="F233" s="72"/>
      <c r="G233" s="21"/>
      <c r="H233" s="44"/>
      <c r="I233" s="42"/>
    </row>
    <row r="234" spans="1:9">
      <c r="A234" s="9">
        <v>43012</v>
      </c>
      <c r="B234" s="57"/>
      <c r="C234" s="57"/>
      <c r="D234" s="43"/>
      <c r="E234" s="71"/>
      <c r="F234" s="72"/>
      <c r="G234" s="21"/>
      <c r="H234" s="44"/>
      <c r="I234" s="42"/>
    </row>
    <row r="235" spans="1:9">
      <c r="A235" s="9">
        <v>43013</v>
      </c>
      <c r="B235" s="57"/>
      <c r="C235" s="57"/>
      <c r="D235" s="43"/>
      <c r="E235" s="71"/>
      <c r="F235" s="72"/>
      <c r="G235" s="21"/>
      <c r="H235" s="44"/>
      <c r="I235" s="42"/>
    </row>
    <row r="236" spans="1:9">
      <c r="A236" s="9">
        <v>43014</v>
      </c>
      <c r="B236" s="57"/>
      <c r="C236" s="57"/>
      <c r="D236" s="43"/>
      <c r="E236" s="71"/>
      <c r="F236" s="72"/>
      <c r="G236" s="21"/>
      <c r="H236" s="44"/>
      <c r="I236" s="42"/>
    </row>
    <row r="237" spans="1:9">
      <c r="A237" s="9">
        <v>43015</v>
      </c>
      <c r="B237" s="57"/>
      <c r="C237" s="57"/>
      <c r="D237" s="43"/>
      <c r="E237" s="71"/>
      <c r="F237" s="72"/>
      <c r="G237" s="21"/>
      <c r="H237" s="44"/>
      <c r="I237" s="42"/>
    </row>
    <row r="238" spans="1:9">
      <c r="A238" s="9">
        <v>43016</v>
      </c>
      <c r="B238" s="57"/>
      <c r="C238" s="57"/>
      <c r="D238" s="43"/>
      <c r="E238" s="71"/>
      <c r="F238" s="72"/>
      <c r="G238" s="21"/>
      <c r="H238" s="44"/>
      <c r="I238" s="42"/>
    </row>
    <row r="239" spans="1:9">
      <c r="A239" s="9">
        <v>43017</v>
      </c>
      <c r="B239" s="57"/>
      <c r="C239" s="57"/>
      <c r="D239" s="43"/>
      <c r="E239" s="71"/>
      <c r="F239" s="72"/>
      <c r="G239" s="21"/>
      <c r="H239" s="44"/>
      <c r="I239" s="42"/>
    </row>
    <row r="240" spans="1:9">
      <c r="A240" s="9">
        <v>43018</v>
      </c>
      <c r="B240" s="57"/>
      <c r="C240" s="57"/>
      <c r="D240" s="43"/>
      <c r="E240" s="71"/>
      <c r="F240" s="72"/>
      <c r="G240" s="21"/>
      <c r="H240" s="44"/>
      <c r="I240" s="42"/>
    </row>
    <row r="241" spans="1:9">
      <c r="A241" s="9">
        <v>43019</v>
      </c>
      <c r="B241" s="57"/>
      <c r="C241" s="57"/>
      <c r="D241" s="43"/>
      <c r="E241" s="71"/>
      <c r="F241" s="72"/>
      <c r="G241" s="21"/>
      <c r="H241" s="44"/>
      <c r="I241" s="42"/>
    </row>
    <row r="242" spans="1:9">
      <c r="A242" s="9">
        <v>43020</v>
      </c>
      <c r="B242" s="57"/>
      <c r="C242" s="57"/>
      <c r="D242" s="43"/>
      <c r="E242" s="71"/>
      <c r="F242" s="72"/>
      <c r="G242" s="21"/>
      <c r="H242" s="44"/>
      <c r="I242" s="42"/>
    </row>
    <row r="243" spans="1:9">
      <c r="A243" s="9">
        <v>43021</v>
      </c>
      <c r="B243" s="57"/>
      <c r="C243" s="57"/>
      <c r="D243" s="43"/>
      <c r="E243" s="71"/>
      <c r="F243" s="72"/>
      <c r="G243" s="21"/>
      <c r="H243" s="44"/>
      <c r="I243" s="42"/>
    </row>
    <row r="244" spans="1:9">
      <c r="A244" s="9">
        <v>43022</v>
      </c>
      <c r="B244" s="57"/>
      <c r="C244" s="57"/>
      <c r="D244" s="43"/>
      <c r="E244" s="71"/>
      <c r="F244" s="72"/>
      <c r="G244" s="21"/>
      <c r="H244" s="44"/>
      <c r="I244" s="42"/>
    </row>
    <row r="245" spans="1:9">
      <c r="A245" s="9">
        <v>43023</v>
      </c>
      <c r="B245" s="57"/>
      <c r="C245" s="57"/>
      <c r="D245" s="43"/>
      <c r="E245" s="71"/>
      <c r="F245" s="72"/>
      <c r="G245" s="21"/>
      <c r="H245" s="44"/>
      <c r="I245" s="42"/>
    </row>
    <row r="246" spans="1:9">
      <c r="A246" s="9">
        <v>43024</v>
      </c>
      <c r="B246" s="57"/>
      <c r="C246" s="57"/>
      <c r="D246" s="43"/>
      <c r="E246" s="71"/>
      <c r="F246" s="72"/>
      <c r="G246" s="21"/>
      <c r="H246" s="44"/>
      <c r="I246" s="42"/>
    </row>
    <row r="247" spans="1:9">
      <c r="A247" s="9">
        <v>43025</v>
      </c>
      <c r="B247" s="57"/>
      <c r="C247" s="57"/>
      <c r="D247" s="43"/>
      <c r="E247" s="71"/>
      <c r="F247" s="72"/>
      <c r="G247" s="21"/>
      <c r="H247" s="44"/>
      <c r="I247" s="42"/>
    </row>
    <row r="248" spans="1:9">
      <c r="A248" s="9">
        <v>43026</v>
      </c>
      <c r="B248" s="57"/>
      <c r="C248" s="57"/>
      <c r="D248" s="43"/>
      <c r="E248" s="71"/>
      <c r="F248" s="72"/>
      <c r="G248" s="21"/>
      <c r="H248" s="44"/>
      <c r="I248" s="42"/>
    </row>
    <row r="249" spans="1:9">
      <c r="A249" s="9">
        <v>43027</v>
      </c>
      <c r="B249" s="57"/>
      <c r="C249" s="57"/>
      <c r="D249" s="43"/>
      <c r="E249" s="71"/>
      <c r="F249" s="72"/>
      <c r="G249" s="21"/>
      <c r="H249" s="44"/>
      <c r="I249" s="42"/>
    </row>
    <row r="250" spans="1:9">
      <c r="A250" s="9">
        <v>43028</v>
      </c>
      <c r="B250" s="57"/>
      <c r="C250" s="57"/>
      <c r="D250" s="43"/>
      <c r="E250" s="71"/>
      <c r="F250" s="72"/>
      <c r="G250" s="21"/>
      <c r="H250" s="44"/>
      <c r="I250" s="42"/>
    </row>
    <row r="251" spans="1:9">
      <c r="A251" s="9">
        <v>43029</v>
      </c>
      <c r="B251" s="57"/>
      <c r="C251" s="57"/>
      <c r="D251" s="43"/>
      <c r="E251" s="71"/>
      <c r="F251" s="72"/>
      <c r="G251" s="21"/>
      <c r="H251" s="44"/>
      <c r="I251" s="42"/>
    </row>
    <row r="252" spans="1:9">
      <c r="A252" s="9">
        <v>43030</v>
      </c>
      <c r="B252" s="57"/>
      <c r="C252" s="57"/>
      <c r="D252" s="43"/>
      <c r="E252" s="71"/>
      <c r="F252" s="72"/>
      <c r="G252" s="21"/>
      <c r="H252" s="44"/>
      <c r="I252" s="42"/>
    </row>
    <row r="253" spans="1:9">
      <c r="A253" s="9">
        <v>43031</v>
      </c>
      <c r="B253" s="57"/>
      <c r="C253" s="57"/>
      <c r="D253" s="43"/>
      <c r="E253" s="71"/>
      <c r="F253" s="72"/>
      <c r="G253" s="21"/>
      <c r="H253" s="44"/>
      <c r="I253" s="42"/>
    </row>
    <row r="254" spans="1:9">
      <c r="A254" s="9">
        <v>43032</v>
      </c>
      <c r="B254" s="57"/>
      <c r="C254" s="57"/>
      <c r="D254" s="43"/>
      <c r="E254" s="71"/>
      <c r="F254" s="72"/>
      <c r="G254" s="21"/>
      <c r="H254" s="44"/>
      <c r="I254" s="42"/>
    </row>
    <row r="255" spans="1:9">
      <c r="A255" s="9">
        <v>43033</v>
      </c>
      <c r="B255" s="57"/>
      <c r="C255" s="57"/>
      <c r="D255" s="43"/>
      <c r="E255" s="71"/>
      <c r="F255" s="72"/>
      <c r="G255" s="21"/>
      <c r="H255" s="44"/>
      <c r="I255" s="42"/>
    </row>
    <row r="256" spans="1:9">
      <c r="A256" s="9">
        <v>43034</v>
      </c>
      <c r="B256" s="57"/>
      <c r="C256" s="57"/>
      <c r="D256" s="43"/>
      <c r="E256" s="71"/>
      <c r="F256" s="72"/>
      <c r="G256" s="21"/>
      <c r="H256" s="44"/>
      <c r="I256" s="42"/>
    </row>
    <row r="257" spans="1:9">
      <c r="A257" s="9">
        <v>43035</v>
      </c>
      <c r="B257" s="57"/>
      <c r="C257" s="57"/>
      <c r="D257" s="43"/>
      <c r="E257" s="71"/>
      <c r="F257" s="72"/>
      <c r="G257" s="21"/>
      <c r="H257" s="44"/>
      <c r="I257" s="42"/>
    </row>
    <row r="258" spans="1:9">
      <c r="A258" s="9">
        <v>43036</v>
      </c>
      <c r="B258" s="57"/>
      <c r="C258" s="57"/>
      <c r="D258" s="43"/>
      <c r="E258" s="71"/>
      <c r="F258" s="72"/>
      <c r="G258" s="21"/>
      <c r="H258" s="44"/>
      <c r="I258" s="42"/>
    </row>
    <row r="259" spans="1:9">
      <c r="A259" s="9">
        <v>43037</v>
      </c>
      <c r="B259" s="57"/>
      <c r="C259" s="57"/>
      <c r="D259" s="43"/>
      <c r="E259" s="71"/>
      <c r="F259" s="72"/>
      <c r="G259" s="21"/>
      <c r="H259" s="44"/>
      <c r="I259" s="42"/>
    </row>
    <row r="260" spans="1:9">
      <c r="A260" s="9">
        <v>43038</v>
      </c>
      <c r="B260" s="57"/>
      <c r="C260" s="57"/>
      <c r="D260" s="43"/>
      <c r="E260" s="71"/>
      <c r="F260" s="72"/>
      <c r="G260" s="21"/>
      <c r="H260" s="44"/>
      <c r="I260" s="42"/>
    </row>
    <row r="261" spans="1:9">
      <c r="A261" s="9">
        <v>43039</v>
      </c>
      <c r="B261" s="57"/>
      <c r="C261" s="57"/>
      <c r="D261" s="43"/>
      <c r="E261" s="71"/>
      <c r="F261" s="72"/>
      <c r="G261" s="21"/>
      <c r="H261" s="44"/>
      <c r="I261" s="42"/>
    </row>
    <row r="262" spans="1:9">
      <c r="A262" s="9">
        <v>43040</v>
      </c>
      <c r="B262" s="57"/>
      <c r="C262" s="57"/>
      <c r="D262" s="43"/>
      <c r="E262" s="71"/>
      <c r="F262" s="72"/>
      <c r="G262" s="21"/>
      <c r="H262" s="44"/>
      <c r="I262" s="42"/>
    </row>
    <row r="263" spans="1:9">
      <c r="A263" s="9">
        <v>43041</v>
      </c>
      <c r="B263" s="57"/>
      <c r="C263" s="57"/>
      <c r="D263" s="43"/>
      <c r="E263" s="71"/>
      <c r="F263" s="72"/>
      <c r="G263" s="21"/>
      <c r="H263" s="44"/>
      <c r="I263" s="42"/>
    </row>
    <row r="264" spans="1:9">
      <c r="A264" s="9">
        <v>43042</v>
      </c>
      <c r="B264" s="57"/>
      <c r="C264" s="57"/>
      <c r="D264" s="43"/>
      <c r="E264" s="71"/>
      <c r="F264" s="72"/>
      <c r="G264" s="21"/>
      <c r="H264" s="44"/>
      <c r="I264" s="42"/>
    </row>
    <row r="265" spans="1:9">
      <c r="A265" s="9">
        <v>43043</v>
      </c>
      <c r="B265" s="57"/>
      <c r="C265" s="57"/>
      <c r="D265" s="43"/>
      <c r="E265" s="71"/>
      <c r="F265" s="72"/>
      <c r="G265" s="21"/>
      <c r="H265" s="44"/>
      <c r="I265" s="42"/>
    </row>
    <row r="266" spans="1:9">
      <c r="A266" s="9">
        <v>43044</v>
      </c>
      <c r="B266" s="57"/>
      <c r="C266" s="57"/>
      <c r="D266" s="43"/>
      <c r="E266" s="71"/>
      <c r="F266" s="72"/>
      <c r="G266" s="21"/>
      <c r="H266" s="44"/>
      <c r="I266" s="42"/>
    </row>
    <row r="267" spans="1:9">
      <c r="A267" s="9">
        <v>43045</v>
      </c>
      <c r="B267" s="57"/>
      <c r="C267" s="57"/>
      <c r="D267" s="43"/>
      <c r="E267" s="71"/>
      <c r="F267" s="72"/>
      <c r="G267" s="21"/>
      <c r="H267" s="44"/>
      <c r="I267" s="42"/>
    </row>
    <row r="268" spans="1:9">
      <c r="A268" s="9">
        <v>43046</v>
      </c>
      <c r="B268" s="57"/>
      <c r="C268" s="57"/>
      <c r="D268" s="43"/>
      <c r="E268" s="71"/>
      <c r="F268" s="72"/>
      <c r="G268" s="21"/>
      <c r="H268" s="44"/>
      <c r="I268" s="42"/>
    </row>
    <row r="269" spans="1:9">
      <c r="A269" s="9">
        <v>43047</v>
      </c>
      <c r="B269" s="57">
        <v>10818.99</v>
      </c>
      <c r="C269" s="57">
        <v>-21.35</v>
      </c>
      <c r="D269" s="43">
        <v>-2E-3</v>
      </c>
      <c r="E269" s="71" t="s">
        <v>130</v>
      </c>
      <c r="F269" s="72">
        <v>10801</v>
      </c>
      <c r="G269" s="21">
        <v>-4</v>
      </c>
      <c r="H269" s="44">
        <v>-4.0000000000000002E-4</v>
      </c>
      <c r="I269" s="42" t="s">
        <v>131</v>
      </c>
    </row>
    <row r="270" spans="1:9">
      <c r="A270" s="9">
        <v>43048</v>
      </c>
      <c r="B270" s="57">
        <v>10743.27</v>
      </c>
      <c r="C270" s="57">
        <v>-75.72</v>
      </c>
      <c r="D270" s="43">
        <v>-7.0000000000000001E-3</v>
      </c>
      <c r="E270" s="71" t="s">
        <v>133</v>
      </c>
      <c r="F270" s="72">
        <v>10692</v>
      </c>
      <c r="G270" s="21">
        <v>-30</v>
      </c>
      <c r="H270" s="44">
        <v>-2.8E-3</v>
      </c>
      <c r="I270" s="42" t="s">
        <v>134</v>
      </c>
    </row>
    <row r="271" spans="1:9">
      <c r="A271" s="9">
        <v>43049</v>
      </c>
      <c r="B271" s="57">
        <v>10732.67</v>
      </c>
      <c r="C271" s="57">
        <v>-10.6</v>
      </c>
      <c r="D271" s="43"/>
      <c r="E271" s="71" t="s">
        <v>135</v>
      </c>
      <c r="F271" s="72">
        <v>10728</v>
      </c>
      <c r="G271" s="21"/>
      <c r="H271" s="44"/>
      <c r="I271" s="42"/>
    </row>
    <row r="272" spans="1:9">
      <c r="A272" s="9">
        <v>43050</v>
      </c>
      <c r="B272" s="57"/>
      <c r="C272" s="57"/>
      <c r="D272" s="43"/>
      <c r="E272" s="71"/>
      <c r="F272" s="72"/>
      <c r="G272" s="21"/>
      <c r="H272" s="44"/>
      <c r="I272" s="42"/>
    </row>
    <row r="273" spans="1:9">
      <c r="A273" s="9">
        <v>43051</v>
      </c>
      <c r="B273" s="57"/>
      <c r="C273" s="57"/>
      <c r="D273" s="43"/>
      <c r="E273" s="71"/>
      <c r="F273" s="72"/>
      <c r="G273" s="21"/>
      <c r="H273" s="44"/>
      <c r="I273" s="42"/>
    </row>
    <row r="274" spans="1:9">
      <c r="A274" s="9">
        <v>43052</v>
      </c>
      <c r="B274" s="57">
        <v>10683.92</v>
      </c>
      <c r="C274" s="57">
        <v>-48.75</v>
      </c>
      <c r="D274" s="43">
        <v>-4.4999999999999997E-3</v>
      </c>
      <c r="E274" s="71" t="s">
        <v>136</v>
      </c>
      <c r="F274" s="72">
        <v>10668</v>
      </c>
      <c r="G274" s="21">
        <v>-23</v>
      </c>
      <c r="H274" s="44">
        <v>-2.2000000000000001E-3</v>
      </c>
      <c r="I274" s="42" t="s">
        <v>137</v>
      </c>
    </row>
    <row r="275" spans="1:9">
      <c r="A275" s="9">
        <v>43053</v>
      </c>
      <c r="B275" s="57">
        <v>10687.18</v>
      </c>
      <c r="C275" s="57">
        <v>3.26</v>
      </c>
      <c r="D275" s="43">
        <v>2.9999999999999997E-4</v>
      </c>
      <c r="E275" s="71" t="s">
        <v>138</v>
      </c>
      <c r="F275" s="72">
        <v>10666</v>
      </c>
      <c r="G275" s="21">
        <v>-18</v>
      </c>
      <c r="H275" s="44">
        <v>-1.6999999999999999E-3</v>
      </c>
      <c r="I275" s="42" t="s">
        <v>139</v>
      </c>
    </row>
    <row r="276" spans="1:9">
      <c r="A276" s="9">
        <v>43054</v>
      </c>
      <c r="B276" s="57">
        <v>10630.65</v>
      </c>
      <c r="C276" s="57">
        <v>-56.53</v>
      </c>
      <c r="D276" s="43">
        <v>-5.3E-3</v>
      </c>
      <c r="E276" s="71" t="s">
        <v>140</v>
      </c>
      <c r="F276" s="72">
        <v>10577</v>
      </c>
      <c r="G276" s="21">
        <v>-25</v>
      </c>
      <c r="H276" s="44">
        <v>-2.3999999999999998E-3</v>
      </c>
      <c r="I276" s="42" t="s">
        <v>141</v>
      </c>
    </row>
    <row r="277" spans="1:9">
      <c r="A277" s="9">
        <v>43055</v>
      </c>
      <c r="B277" s="57">
        <v>10625.04</v>
      </c>
      <c r="C277" s="57">
        <v>-5.61</v>
      </c>
      <c r="D277" s="43">
        <v>-5.0000000000000001E-4</v>
      </c>
      <c r="E277" s="71" t="s">
        <v>142</v>
      </c>
      <c r="F277" s="72">
        <v>10627</v>
      </c>
      <c r="G277" s="21">
        <v>10</v>
      </c>
      <c r="H277" s="44">
        <v>8.9999999999999998E-4</v>
      </c>
      <c r="I277" s="42" t="s">
        <v>143</v>
      </c>
    </row>
    <row r="278" spans="1:9">
      <c r="A278" s="9">
        <v>43056</v>
      </c>
      <c r="B278" s="57">
        <v>10701.64</v>
      </c>
      <c r="C278" s="57">
        <v>76.599999999999994</v>
      </c>
      <c r="D278" s="43">
        <v>7.1999999999999998E-3</v>
      </c>
      <c r="E278" s="71" t="s">
        <v>145</v>
      </c>
      <c r="F278" s="72">
        <v>10725</v>
      </c>
      <c r="G278" s="21">
        <v>22</v>
      </c>
      <c r="H278" s="44">
        <v>2.0999999999999999E-3</v>
      </c>
      <c r="I278" s="42" t="s">
        <v>146</v>
      </c>
    </row>
    <row r="279" spans="1:9">
      <c r="A279" s="9">
        <v>43057</v>
      </c>
      <c r="B279" s="57"/>
      <c r="C279" s="57"/>
      <c r="D279" s="43"/>
      <c r="E279" s="71"/>
      <c r="F279" s="72"/>
      <c r="G279" s="21"/>
      <c r="H279" s="44"/>
      <c r="I279" s="42"/>
    </row>
    <row r="280" spans="1:9">
      <c r="A280" s="9">
        <v>43058</v>
      </c>
      <c r="B280" s="57"/>
      <c r="C280" s="57"/>
      <c r="D280" s="43"/>
      <c r="E280" s="71"/>
      <c r="F280" s="72"/>
      <c r="G280" s="21"/>
      <c r="H280" s="44"/>
      <c r="I280" s="42"/>
    </row>
    <row r="281" spans="1:9">
      <c r="A281" s="9">
        <v>43059</v>
      </c>
      <c r="B281" s="57">
        <v>10664.55</v>
      </c>
      <c r="C281" s="57">
        <v>-37.090000000000003</v>
      </c>
      <c r="D281" s="43">
        <v>-3.5000000000000001E-3</v>
      </c>
      <c r="E281" s="71" t="s">
        <v>147</v>
      </c>
      <c r="F281" s="72">
        <v>10676</v>
      </c>
      <c r="G281" s="21">
        <v>10</v>
      </c>
      <c r="H281" s="44">
        <v>8.9999999999999998E-4</v>
      </c>
      <c r="I281" s="42" t="s">
        <v>148</v>
      </c>
    </row>
    <row r="282" spans="1:9">
      <c r="A282" s="9">
        <v>43060</v>
      </c>
      <c r="B282" s="57">
        <v>10779.24</v>
      </c>
      <c r="C282" s="57">
        <v>114.69</v>
      </c>
      <c r="D282" s="43">
        <v>1.0800000000000001E-2</v>
      </c>
      <c r="E282" s="71" t="s">
        <v>150</v>
      </c>
      <c r="F282" s="72">
        <v>10832</v>
      </c>
      <c r="G282" s="21">
        <v>47</v>
      </c>
      <c r="H282" s="44">
        <v>4.4000000000000003E-3</v>
      </c>
      <c r="I282" s="42" t="s">
        <v>151</v>
      </c>
    </row>
    <row r="283" spans="1:9">
      <c r="A283" s="9">
        <v>43061</v>
      </c>
      <c r="B283" s="57">
        <v>10822.59</v>
      </c>
      <c r="C283" s="57">
        <v>43.35</v>
      </c>
      <c r="D283" s="43">
        <v>4.0000000000000001E-3</v>
      </c>
      <c r="E283" s="71" t="s">
        <v>152</v>
      </c>
      <c r="F283" s="72">
        <v>10847</v>
      </c>
      <c r="G283" s="21">
        <v>21</v>
      </c>
      <c r="H283" s="44">
        <v>1.9E-3</v>
      </c>
      <c r="I283" s="42" t="s">
        <v>153</v>
      </c>
    </row>
    <row r="284" spans="1:9">
      <c r="A284" s="9">
        <v>43062</v>
      </c>
      <c r="B284" s="57">
        <v>10854.57</v>
      </c>
      <c r="C284" s="57">
        <v>31.98</v>
      </c>
      <c r="D284" s="43">
        <v>3.0000000000000001E-3</v>
      </c>
      <c r="E284" s="71" t="s">
        <v>154</v>
      </c>
      <c r="F284" s="72">
        <v>10849</v>
      </c>
      <c r="G284" s="21">
        <v>-5</v>
      </c>
      <c r="H284" s="44">
        <v>-5.0000000000000001E-4</v>
      </c>
      <c r="I284" s="42" t="s">
        <v>155</v>
      </c>
    </row>
    <row r="285" spans="1:9">
      <c r="A285" s="9">
        <v>43063</v>
      </c>
      <c r="B285" s="57">
        <v>10854.09</v>
      </c>
      <c r="C285" s="57">
        <v>-0.48</v>
      </c>
      <c r="D285" s="43">
        <v>0</v>
      </c>
      <c r="E285" s="71" t="s">
        <v>156</v>
      </c>
      <c r="F285" s="72">
        <v>10867</v>
      </c>
      <c r="G285" s="21">
        <v>13</v>
      </c>
      <c r="H285" s="44">
        <v>1.1999999999999999E-3</v>
      </c>
      <c r="I285" s="42" t="s">
        <v>157</v>
      </c>
    </row>
    <row r="286" spans="1:9">
      <c r="A286" s="9">
        <v>43064</v>
      </c>
      <c r="B286" s="57"/>
      <c r="C286" s="57"/>
      <c r="D286" s="43"/>
      <c r="E286" s="71"/>
      <c r="F286" s="72"/>
      <c r="G286" s="21"/>
      <c r="H286" s="44"/>
      <c r="I286" s="42"/>
    </row>
    <row r="287" spans="1:9">
      <c r="A287" s="9">
        <v>43065</v>
      </c>
      <c r="B287" s="57"/>
      <c r="C287" s="57"/>
      <c r="D287" s="43"/>
      <c r="E287" s="71"/>
      <c r="F287" s="72"/>
      <c r="G287" s="21"/>
      <c r="H287" s="44"/>
      <c r="I287" s="42"/>
    </row>
    <row r="288" spans="1:9">
      <c r="A288" s="9">
        <v>43066</v>
      </c>
      <c r="B288" s="57" t="s">
        <v>158</v>
      </c>
      <c r="C288" s="57">
        <v>-103.16</v>
      </c>
      <c r="D288" s="43" t="s">
        <v>159</v>
      </c>
      <c r="E288" s="71" t="s">
        <v>160</v>
      </c>
      <c r="F288" s="72">
        <v>10755</v>
      </c>
      <c r="G288" s="21" t="s">
        <v>161</v>
      </c>
      <c r="H288" s="44" t="s">
        <v>162</v>
      </c>
      <c r="I288" s="42" t="s">
        <v>163</v>
      </c>
    </row>
    <row r="289" spans="1:9">
      <c r="A289" s="9">
        <v>43067</v>
      </c>
      <c r="B289" s="57">
        <v>10707.07</v>
      </c>
      <c r="C289" s="57">
        <v>-43.86</v>
      </c>
      <c r="D289" s="43">
        <v>-4.1000000000000003E-3</v>
      </c>
      <c r="E289" s="71" t="s">
        <v>168</v>
      </c>
      <c r="F289" s="72">
        <v>10718</v>
      </c>
      <c r="G289" s="21">
        <v>10</v>
      </c>
      <c r="H289" s="44">
        <v>8.9999999999999998E-4</v>
      </c>
      <c r="I289" s="42" t="s">
        <v>169</v>
      </c>
    </row>
    <row r="290" spans="1:9">
      <c r="A290" s="9">
        <v>43068</v>
      </c>
      <c r="B290" s="57">
        <v>10713.55</v>
      </c>
      <c r="C290" s="57">
        <v>6.48</v>
      </c>
      <c r="D290" s="43">
        <v>5.9999999999999995E-4</v>
      </c>
      <c r="E290" s="71" t="s">
        <v>170</v>
      </c>
      <c r="F290" s="72">
        <v>10738</v>
      </c>
      <c r="G290" s="21">
        <v>10</v>
      </c>
      <c r="H290" s="44">
        <v>8.9999999999999998E-4</v>
      </c>
      <c r="I290" s="42" t="s">
        <v>171</v>
      </c>
    </row>
    <row r="291" spans="1:9">
      <c r="A291" s="9">
        <v>43069</v>
      </c>
      <c r="B291" s="57">
        <v>10560.44</v>
      </c>
      <c r="C291" s="57">
        <v>-153.11000000000001</v>
      </c>
      <c r="D291" s="43">
        <v>-1.43E-2</v>
      </c>
      <c r="E291" s="71" t="s">
        <v>172</v>
      </c>
      <c r="F291" s="72">
        <v>10576</v>
      </c>
      <c r="G291" s="21">
        <v>0</v>
      </c>
      <c r="H291" s="44">
        <v>0</v>
      </c>
      <c r="I291" s="42" t="s">
        <v>173</v>
      </c>
    </row>
    <row r="292" spans="1:9">
      <c r="A292" s="9">
        <v>43070</v>
      </c>
      <c r="B292" s="57">
        <v>10600.37</v>
      </c>
      <c r="C292" s="57">
        <v>39.93</v>
      </c>
      <c r="D292" s="43">
        <v>3.8E-3</v>
      </c>
      <c r="E292" s="71" t="s">
        <v>174</v>
      </c>
      <c r="F292" s="72">
        <v>10564</v>
      </c>
      <c r="G292" s="21">
        <v>-39</v>
      </c>
      <c r="H292" s="44">
        <v>-3.7000000000000002E-3</v>
      </c>
      <c r="I292" s="42" t="s">
        <v>175</v>
      </c>
    </row>
    <row r="293" spans="1:9">
      <c r="A293" s="9">
        <v>43071</v>
      </c>
      <c r="B293" s="57"/>
      <c r="C293" s="57"/>
      <c r="D293" s="43"/>
      <c r="E293" s="71"/>
      <c r="F293" s="72"/>
      <c r="G293" s="21"/>
      <c r="H293" s="44"/>
      <c r="I293" s="42"/>
    </row>
    <row r="294" spans="1:9">
      <c r="A294" s="9">
        <v>43072</v>
      </c>
      <c r="B294" s="57"/>
      <c r="C294" s="57"/>
      <c r="D294" s="43"/>
      <c r="E294" s="71"/>
      <c r="F294" s="72"/>
      <c r="G294" s="21"/>
      <c r="H294" s="44"/>
      <c r="I294" s="42"/>
    </row>
    <row r="295" spans="1:9">
      <c r="A295" s="9">
        <v>43073</v>
      </c>
      <c r="B295" s="57"/>
      <c r="C295" s="57"/>
      <c r="D295" s="43"/>
      <c r="E295" s="71"/>
      <c r="F295" s="72"/>
      <c r="G295" s="21"/>
      <c r="H295" s="44"/>
      <c r="I295" s="42"/>
    </row>
    <row r="296" spans="1:9">
      <c r="A296" s="9">
        <v>43074</v>
      </c>
      <c r="B296" s="57">
        <v>10566.85</v>
      </c>
      <c r="C296" s="57">
        <v>-84.26</v>
      </c>
      <c r="D296" s="43">
        <v>-7.9000000000000008E-3</v>
      </c>
      <c r="E296" s="71" t="s">
        <v>176</v>
      </c>
      <c r="F296" s="72">
        <v>10563</v>
      </c>
      <c r="G296" s="21">
        <v>-8</v>
      </c>
      <c r="H296" s="44">
        <v>-8.0000000000000004E-4</v>
      </c>
      <c r="I296" s="42" t="s">
        <v>177</v>
      </c>
    </row>
    <row r="297" spans="1:9">
      <c r="A297" s="9">
        <v>43075</v>
      </c>
      <c r="B297" s="57">
        <v>10393.92</v>
      </c>
      <c r="C297" s="57">
        <v>-172.93</v>
      </c>
      <c r="D297" s="43">
        <v>-1.6400000000000001E-2</v>
      </c>
      <c r="E297" s="71" t="s">
        <v>178</v>
      </c>
      <c r="F297" s="72">
        <v>10346</v>
      </c>
      <c r="G297" s="21">
        <v>-38</v>
      </c>
      <c r="H297" s="44">
        <v>-3.7000000000000002E-3</v>
      </c>
      <c r="I297" s="42" t="s">
        <v>179</v>
      </c>
    </row>
    <row r="298" spans="1:9">
      <c r="A298" s="9">
        <v>43076</v>
      </c>
      <c r="B298" s="57">
        <v>10355.76</v>
      </c>
      <c r="C298" s="57">
        <v>-38.159999999999997</v>
      </c>
      <c r="D298" s="43">
        <v>-3.7000000000000002E-3</v>
      </c>
      <c r="E298" s="71" t="s">
        <v>180</v>
      </c>
      <c r="F298" s="72">
        <v>10348</v>
      </c>
      <c r="G298" s="21">
        <v>-17</v>
      </c>
      <c r="H298" s="44">
        <v>-1.6000000000000001E-3</v>
      </c>
      <c r="I298" s="42" t="s">
        <v>181</v>
      </c>
    </row>
    <row r="299" spans="1:9">
      <c r="A299" s="9">
        <v>43077</v>
      </c>
      <c r="B299" s="57">
        <v>10398.620000000001</v>
      </c>
      <c r="C299" s="57">
        <v>42.86</v>
      </c>
      <c r="D299" s="43">
        <v>4.1000000000000003E-3</v>
      </c>
      <c r="E299" s="71" t="s">
        <v>182</v>
      </c>
      <c r="F299" s="72">
        <v>10394</v>
      </c>
      <c r="G299" s="21">
        <v>-2</v>
      </c>
      <c r="H299" s="44">
        <v>-2.0000000000000001E-4</v>
      </c>
      <c r="I299" s="42" t="s">
        <v>183</v>
      </c>
    </row>
    <row r="300" spans="1:9">
      <c r="A300" s="9">
        <v>43078</v>
      </c>
      <c r="B300" s="57"/>
      <c r="C300" s="57"/>
      <c r="D300" s="43"/>
      <c r="E300" s="71"/>
      <c r="F300" s="72"/>
      <c r="G300" s="21"/>
      <c r="H300" s="44"/>
      <c r="I300" s="42"/>
    </row>
    <row r="301" spans="1:9">
      <c r="A301" s="9">
        <v>43079</v>
      </c>
      <c r="B301" s="57"/>
      <c r="C301" s="57"/>
      <c r="D301" s="43"/>
      <c r="E301" s="71"/>
      <c r="F301" s="72"/>
      <c r="G301" s="21"/>
      <c r="H301" s="44"/>
      <c r="I301" s="42"/>
    </row>
    <row r="302" spans="1:9">
      <c r="A302" s="9">
        <v>43080</v>
      </c>
      <c r="B302" s="57">
        <v>10473.09</v>
      </c>
      <c r="C302" s="57">
        <v>74.47</v>
      </c>
      <c r="D302" s="43">
        <v>7.1999999999999998E-3</v>
      </c>
      <c r="E302" s="71" t="s">
        <v>184</v>
      </c>
      <c r="F302" s="72">
        <v>10482</v>
      </c>
      <c r="G302" s="21">
        <v>4</v>
      </c>
      <c r="H302" s="44">
        <v>4.0000000000000002E-4</v>
      </c>
      <c r="I302" s="42" t="s">
        <v>185</v>
      </c>
    </row>
    <row r="303" spans="1:9">
      <c r="A303" s="9">
        <v>43081</v>
      </c>
      <c r="B303" s="57">
        <v>10443.280000000001</v>
      </c>
      <c r="C303" s="57">
        <v>-29.81</v>
      </c>
      <c r="D303" s="43">
        <v>-2.8E-3</v>
      </c>
      <c r="E303" s="71" t="s">
        <v>186</v>
      </c>
      <c r="F303" s="72">
        <v>10420</v>
      </c>
      <c r="G303" s="21">
        <v>-11</v>
      </c>
      <c r="H303" s="44">
        <v>-1.1000000000000001E-3</v>
      </c>
      <c r="I303" s="42" t="s">
        <v>187</v>
      </c>
    </row>
    <row r="304" spans="1:9">
      <c r="A304" s="9">
        <v>43082</v>
      </c>
      <c r="B304" s="57">
        <v>10470.700000000001</v>
      </c>
      <c r="C304" s="57">
        <v>27.42</v>
      </c>
      <c r="D304" s="43">
        <v>2.5999999999999999E-3</v>
      </c>
      <c r="E304" s="71" t="s">
        <v>188</v>
      </c>
      <c r="F304" s="72">
        <v>10465</v>
      </c>
      <c r="G304" s="21">
        <v>15</v>
      </c>
      <c r="H304" s="44">
        <v>1.4E-3</v>
      </c>
      <c r="I304" s="42" t="s">
        <v>189</v>
      </c>
    </row>
    <row r="305" spans="1:9">
      <c r="A305" s="9">
        <v>43083</v>
      </c>
      <c r="B305" s="57">
        <v>10538.01</v>
      </c>
      <c r="C305" s="57">
        <v>67.31</v>
      </c>
      <c r="D305" s="43">
        <v>6.4000000000000003E-3</v>
      </c>
      <c r="E305" s="71" t="s">
        <v>195</v>
      </c>
      <c r="F305" s="72">
        <v>10530</v>
      </c>
      <c r="G305" s="21">
        <v>3</v>
      </c>
      <c r="H305" s="44">
        <v>2.9999999999999997E-4</v>
      </c>
      <c r="I305" s="42" t="s">
        <v>196</v>
      </c>
    </row>
    <row r="306" spans="1:9">
      <c r="A306" s="9">
        <v>43084</v>
      </c>
      <c r="B306" s="57">
        <v>10491.44</v>
      </c>
      <c r="C306" s="57">
        <v>-46.57</v>
      </c>
      <c r="D306" s="43">
        <v>-4.4000000000000003E-3</v>
      </c>
      <c r="E306" s="71" t="s">
        <v>197</v>
      </c>
      <c r="F306" s="72">
        <v>10476</v>
      </c>
      <c r="G306" s="21">
        <v>-9</v>
      </c>
      <c r="H306" s="44">
        <v>-8.9999999999999998E-4</v>
      </c>
      <c r="I306" s="42" t="s">
        <v>198</v>
      </c>
    </row>
    <row r="307" spans="1:9">
      <c r="A307" s="9">
        <v>43085</v>
      </c>
      <c r="B307" s="57"/>
      <c r="C307" s="57"/>
      <c r="D307" s="43"/>
      <c r="E307" s="71"/>
      <c r="F307" s="72"/>
      <c r="G307" s="21"/>
      <c r="H307" s="44"/>
      <c r="I307" s="42"/>
    </row>
    <row r="308" spans="1:9">
      <c r="A308" s="9">
        <v>43086</v>
      </c>
      <c r="B308" s="57"/>
      <c r="C308" s="57"/>
      <c r="D308" s="43"/>
      <c r="E308" s="71"/>
      <c r="F308" s="72"/>
      <c r="G308" s="21"/>
      <c r="H308" s="44"/>
      <c r="I308" s="42"/>
    </row>
    <row r="309" spans="1:9">
      <c r="A309" s="9">
        <v>43087</v>
      </c>
      <c r="B309" s="57">
        <v>10506.52</v>
      </c>
      <c r="C309" s="57">
        <v>15.08</v>
      </c>
      <c r="D309" s="43">
        <v>1.4E-3</v>
      </c>
      <c r="E309" s="71" t="s">
        <v>199</v>
      </c>
      <c r="F309" s="72">
        <v>10507</v>
      </c>
      <c r="G309" s="21">
        <v>6</v>
      </c>
      <c r="H309" s="44">
        <v>5.9999999999999995E-4</v>
      </c>
      <c r="I309" s="42" t="s">
        <v>200</v>
      </c>
    </row>
    <row r="310" spans="1:9">
      <c r="A310" s="9">
        <v>43088</v>
      </c>
      <c r="B310" s="57">
        <v>10467.34</v>
      </c>
      <c r="C310" s="57">
        <v>-39.18</v>
      </c>
      <c r="D310" s="43">
        <v>-3.7000000000000002E-3</v>
      </c>
      <c r="E310" s="71" t="s">
        <v>201</v>
      </c>
      <c r="F310" s="72">
        <v>10455</v>
      </c>
      <c r="G310" s="21">
        <v>-2</v>
      </c>
      <c r="H310" s="44">
        <v>-2.0000000000000001E-4</v>
      </c>
      <c r="I310" s="42" t="s">
        <v>202</v>
      </c>
    </row>
    <row r="311" spans="1:9">
      <c r="A311" s="9">
        <v>43089</v>
      </c>
      <c r="B311" s="57">
        <v>10504.52</v>
      </c>
      <c r="C311" s="57">
        <v>37.18</v>
      </c>
      <c r="D311" s="43">
        <v>3.5999999999999999E-3</v>
      </c>
      <c r="E311" s="71" t="s">
        <v>203</v>
      </c>
      <c r="F311" s="72">
        <v>10521</v>
      </c>
      <c r="G311" s="21">
        <v>13</v>
      </c>
      <c r="H311" s="44">
        <v>1.1999999999999999E-3</v>
      </c>
      <c r="I311" s="42" t="s">
        <v>204</v>
      </c>
    </row>
    <row r="312" spans="1:9">
      <c r="A312" s="9">
        <v>43090</v>
      </c>
      <c r="B312" s="57">
        <v>10488.97</v>
      </c>
      <c r="C312" s="57">
        <v>-15.55</v>
      </c>
      <c r="D312" s="43">
        <v>-1.5E-3</v>
      </c>
      <c r="E312" s="71" t="s">
        <v>205</v>
      </c>
      <c r="F312" s="72">
        <v>10497</v>
      </c>
      <c r="G312" s="21">
        <v>2</v>
      </c>
      <c r="H312" s="44">
        <v>2.0000000000000001E-4</v>
      </c>
      <c r="I312" s="42" t="s">
        <v>206</v>
      </c>
    </row>
    <row r="313" spans="1:9">
      <c r="A313" s="9">
        <v>43091</v>
      </c>
      <c r="B313" s="57">
        <v>10537.27</v>
      </c>
      <c r="C313" s="57">
        <v>48.3</v>
      </c>
      <c r="D313" s="43">
        <v>4.5999999999999999E-3</v>
      </c>
      <c r="E313" s="71" t="s">
        <v>207</v>
      </c>
      <c r="F313" s="72">
        <v>10528</v>
      </c>
      <c r="G313" s="21">
        <v>-5</v>
      </c>
      <c r="H313" s="44">
        <v>-5.0000000000000001E-4</v>
      </c>
      <c r="I313" s="42" t="s">
        <v>208</v>
      </c>
    </row>
    <row r="314" spans="1:9">
      <c r="A314" s="9">
        <v>43092</v>
      </c>
      <c r="B314" s="57"/>
      <c r="C314" s="57"/>
      <c r="D314" s="43"/>
      <c r="E314" s="71"/>
      <c r="F314" s="72"/>
      <c r="G314" s="21"/>
      <c r="H314" s="44"/>
      <c r="I314" s="42"/>
    </row>
    <row r="315" spans="1:9">
      <c r="A315" s="9">
        <v>43093</v>
      </c>
      <c r="B315" s="57"/>
      <c r="C315" s="57"/>
      <c r="D315" s="43"/>
      <c r="E315" s="71"/>
      <c r="F315" s="72"/>
      <c r="G315" s="21"/>
      <c r="H315" s="44"/>
      <c r="I315" s="42"/>
    </row>
    <row r="316" spans="1:9">
      <c r="A316" s="9">
        <v>43094</v>
      </c>
      <c r="B316" s="57"/>
      <c r="C316" s="57"/>
      <c r="D316" s="43"/>
      <c r="E316" s="71"/>
      <c r="F316" s="72"/>
      <c r="G316" s="21"/>
      <c r="H316" s="44"/>
      <c r="I316" s="42"/>
    </row>
    <row r="317" spans="1:9">
      <c r="A317" s="9">
        <v>43095</v>
      </c>
      <c r="B317" s="57">
        <v>10421.91</v>
      </c>
      <c r="C317" s="57">
        <v>-100.58</v>
      </c>
      <c r="D317" s="43">
        <v>-9.5999999999999992E-3</v>
      </c>
      <c r="E317" s="71" t="s">
        <v>209</v>
      </c>
      <c r="F317" s="72">
        <v>10401</v>
      </c>
      <c r="G317" s="21">
        <v>-16</v>
      </c>
      <c r="H317" s="44">
        <v>-1.5E-3</v>
      </c>
      <c r="I317" s="42" t="s">
        <v>210</v>
      </c>
    </row>
    <row r="318" spans="1:9">
      <c r="A318" s="9">
        <v>43096</v>
      </c>
      <c r="B318" s="57">
        <v>10486.67</v>
      </c>
      <c r="C318" s="57">
        <v>64.760000000000005</v>
      </c>
      <c r="D318" s="43">
        <v>6.1999999999999998E-3</v>
      </c>
      <c r="E318" s="71" t="s">
        <v>211</v>
      </c>
      <c r="F318" s="72">
        <v>10484</v>
      </c>
      <c r="G318" s="21">
        <v>10</v>
      </c>
      <c r="H318" s="44">
        <v>1E-3</v>
      </c>
      <c r="I318" s="42" t="s">
        <v>212</v>
      </c>
    </row>
    <row r="319" spans="1:9">
      <c r="A319" s="9">
        <v>43097</v>
      </c>
      <c r="B319" s="57">
        <v>10567.64</v>
      </c>
      <c r="C319" s="57">
        <v>80.97</v>
      </c>
      <c r="D319" s="43">
        <v>7.7000000000000002E-3</v>
      </c>
      <c r="E319" s="71" t="s">
        <v>213</v>
      </c>
      <c r="F319" s="72">
        <v>10575</v>
      </c>
      <c r="G319" s="21">
        <v>14</v>
      </c>
      <c r="H319" s="44">
        <v>1.2999999999999999E-3</v>
      </c>
      <c r="I319" s="42" t="s">
        <v>214</v>
      </c>
    </row>
    <row r="320" spans="1:9">
      <c r="A320" s="9">
        <v>43098</v>
      </c>
      <c r="B320" s="57">
        <v>10642.86</v>
      </c>
      <c r="C320" s="57">
        <v>75.22</v>
      </c>
      <c r="D320" s="43">
        <v>7.1000000000000004E-3</v>
      </c>
      <c r="E320" s="71" t="s">
        <v>215</v>
      </c>
      <c r="F320" s="72">
        <v>10648</v>
      </c>
      <c r="G320" s="21">
        <v>15</v>
      </c>
      <c r="H320" s="44">
        <v>1.4E-3</v>
      </c>
      <c r="I320" s="42" t="s">
        <v>216</v>
      </c>
    </row>
    <row r="321" spans="1:9">
      <c r="A321" s="9">
        <v>43099</v>
      </c>
      <c r="B321" s="57"/>
      <c r="C321" s="57"/>
      <c r="D321" s="43"/>
      <c r="E321" s="71"/>
      <c r="F321" s="72"/>
      <c r="G321" s="21"/>
      <c r="H321" s="44"/>
      <c r="I321" s="42"/>
    </row>
    <row r="322" spans="1:9">
      <c r="A322" s="9">
        <v>43100</v>
      </c>
      <c r="B322" s="57"/>
      <c r="C322" s="57"/>
      <c r="D322" s="43"/>
      <c r="E322" s="71"/>
      <c r="F322" s="72"/>
      <c r="G322" s="21"/>
      <c r="H322" s="44"/>
      <c r="I322" s="42"/>
    </row>
    <row r="323" spans="1:9">
      <c r="A323" s="9">
        <v>43101</v>
      </c>
      <c r="B323" s="57"/>
      <c r="C323" s="57"/>
      <c r="D323" s="43"/>
      <c r="E323" s="71"/>
      <c r="F323" s="72"/>
      <c r="G323" s="21"/>
      <c r="H323" s="44"/>
      <c r="I323" s="42"/>
    </row>
    <row r="324" spans="1:9">
      <c r="A324" s="9">
        <v>43102</v>
      </c>
      <c r="B324" s="57">
        <v>10710.73</v>
      </c>
      <c r="C324" s="57">
        <v>67.87</v>
      </c>
      <c r="D324" s="43">
        <v>6.4000000000000003E-3</v>
      </c>
      <c r="E324" s="71" t="s">
        <v>217</v>
      </c>
      <c r="F324" s="72">
        <v>10713</v>
      </c>
      <c r="G324" s="21">
        <v>5</v>
      </c>
      <c r="H324" s="44">
        <v>5.0000000000000001E-4</v>
      </c>
      <c r="I324" s="42" t="s">
        <v>218</v>
      </c>
    </row>
    <row r="325" spans="1:9">
      <c r="A325" s="9">
        <v>43103</v>
      </c>
      <c r="B325" s="57">
        <v>10801.57</v>
      </c>
      <c r="C325" s="57">
        <v>90.84</v>
      </c>
      <c r="D325" s="43">
        <v>8.5000000000000006E-3</v>
      </c>
      <c r="E325" s="71" t="s">
        <v>219</v>
      </c>
      <c r="F325" s="72">
        <v>10814</v>
      </c>
      <c r="G325" s="21">
        <v>26</v>
      </c>
      <c r="H325" s="44">
        <v>2.3999999999999998E-3</v>
      </c>
      <c r="I325" s="42" t="s">
        <v>220</v>
      </c>
    </row>
    <row r="326" spans="1:9">
      <c r="A326" s="9">
        <v>43104</v>
      </c>
      <c r="B326" s="57">
        <v>10848.63</v>
      </c>
      <c r="C326" s="57">
        <v>47.06</v>
      </c>
      <c r="D326" s="43">
        <v>4.4000000000000003E-3</v>
      </c>
      <c r="E326" s="71" t="s">
        <v>221</v>
      </c>
      <c r="F326" s="72">
        <v>10857</v>
      </c>
      <c r="G326" s="21">
        <v>20</v>
      </c>
      <c r="H326" s="44">
        <v>1.8E-3</v>
      </c>
      <c r="I326" s="42" t="s">
        <v>222</v>
      </c>
    </row>
    <row r="327" spans="1:9">
      <c r="A327" s="9">
        <v>43105</v>
      </c>
      <c r="B327" s="57">
        <v>10879.8</v>
      </c>
      <c r="C327" s="57">
        <v>31.17</v>
      </c>
      <c r="D327" s="43">
        <v>2.8999999999999998E-3</v>
      </c>
      <c r="E327" s="71" t="s">
        <v>223</v>
      </c>
      <c r="F327" s="72">
        <v>10882</v>
      </c>
      <c r="G327" s="21">
        <v>24</v>
      </c>
      <c r="H327" s="44">
        <v>2.2000000000000001E-3</v>
      </c>
      <c r="I327" s="42" t="s">
        <v>224</v>
      </c>
    </row>
    <row r="328" spans="1:9">
      <c r="A328" s="9">
        <v>43106</v>
      </c>
      <c r="B328" s="57"/>
      <c r="C328" s="57"/>
      <c r="D328" s="43"/>
      <c r="E328" s="71"/>
      <c r="F328" s="72"/>
      <c r="G328" s="21"/>
      <c r="H328" s="44"/>
      <c r="I328" s="42"/>
    </row>
    <row r="329" spans="1:9">
      <c r="A329" s="9">
        <v>43107</v>
      </c>
      <c r="B329" s="57"/>
      <c r="C329" s="57"/>
      <c r="D329" s="43"/>
      <c r="E329" s="71"/>
      <c r="F329" s="72"/>
      <c r="G329" s="21"/>
      <c r="H329" s="44"/>
      <c r="I329" s="42"/>
    </row>
    <row r="330" spans="1:9">
      <c r="A330" s="9">
        <v>43108</v>
      </c>
      <c r="B330" s="57">
        <v>10915.75</v>
      </c>
      <c r="C330" s="57">
        <v>35.950000000000003</v>
      </c>
      <c r="D330" s="43">
        <v>3.3E-3</v>
      </c>
      <c r="E330" s="71" t="s">
        <v>225</v>
      </c>
      <c r="F330" s="72">
        <v>10876</v>
      </c>
      <c r="G330" s="21">
        <v>-8</v>
      </c>
      <c r="H330" s="44">
        <v>-6.9999999999999999E-4</v>
      </c>
      <c r="I330" s="42" t="s">
        <v>226</v>
      </c>
    </row>
    <row r="331" spans="1:9">
      <c r="A331" s="9">
        <v>43109</v>
      </c>
      <c r="B331" s="57">
        <v>10914.89</v>
      </c>
      <c r="C331" s="57">
        <v>-0.86</v>
      </c>
      <c r="D331" s="43">
        <v>-1E-4</v>
      </c>
      <c r="E331" s="71" t="s">
        <v>227</v>
      </c>
      <c r="F331" s="72">
        <v>10894</v>
      </c>
      <c r="G331" s="21">
        <v>15</v>
      </c>
      <c r="H331" s="44">
        <v>1.4E-3</v>
      </c>
      <c r="I331" s="42" t="s">
        <v>228</v>
      </c>
    </row>
    <row r="332" spans="1:9">
      <c r="A332" s="9">
        <v>43110</v>
      </c>
      <c r="B332" s="57">
        <v>10831.09</v>
      </c>
      <c r="C332" s="57">
        <v>-83.8</v>
      </c>
      <c r="D332" s="43">
        <v>-7.7000000000000002E-3</v>
      </c>
      <c r="E332" s="71" t="s">
        <v>229</v>
      </c>
      <c r="F332" s="72">
        <v>10774</v>
      </c>
      <c r="G332" s="21">
        <v>-36</v>
      </c>
      <c r="H332" s="44">
        <v>-3.3E-3</v>
      </c>
      <c r="I332" s="42" t="s">
        <v>230</v>
      </c>
    </row>
    <row r="333" spans="1:9">
      <c r="A333" s="9">
        <v>43111</v>
      </c>
      <c r="B333" s="57">
        <v>10810.06</v>
      </c>
      <c r="C333" s="57">
        <v>-21.03</v>
      </c>
      <c r="D333" s="43">
        <v>-1.9E-3</v>
      </c>
      <c r="E333" s="71" t="s">
        <v>231</v>
      </c>
      <c r="F333" s="72">
        <v>10792</v>
      </c>
      <c r="G333" s="21">
        <v>-7</v>
      </c>
      <c r="H333" s="44">
        <v>-5.9999999999999995E-4</v>
      </c>
      <c r="I333" s="42" t="s">
        <v>232</v>
      </c>
    </row>
    <row r="334" spans="1:9">
      <c r="A334" s="9">
        <v>43112</v>
      </c>
      <c r="B334" s="57">
        <v>10883.96</v>
      </c>
      <c r="C334" s="57">
        <v>73.900000000000006</v>
      </c>
      <c r="D334" s="43">
        <v>6.7999999999999996E-3</v>
      </c>
      <c r="E334" s="71" t="s">
        <v>233</v>
      </c>
      <c r="F334" s="72">
        <v>10916</v>
      </c>
      <c r="G334" s="21">
        <v>40</v>
      </c>
      <c r="H334" s="44">
        <v>3.7000000000000002E-3</v>
      </c>
      <c r="I334" s="42" t="s">
        <v>234</v>
      </c>
    </row>
    <row r="335" spans="1:9">
      <c r="A335" s="9">
        <v>43113</v>
      </c>
      <c r="B335" s="57"/>
      <c r="C335" s="57"/>
      <c r="D335" s="43"/>
      <c r="E335" s="71"/>
      <c r="F335" s="72"/>
      <c r="G335" s="21"/>
      <c r="H335" s="44"/>
      <c r="I335" s="42"/>
    </row>
    <row r="336" spans="1:9">
      <c r="A336" s="9">
        <v>43114</v>
      </c>
      <c r="B336" s="57"/>
      <c r="C336" s="57"/>
      <c r="D336" s="43"/>
      <c r="E336" s="71"/>
      <c r="F336" s="72"/>
      <c r="G336" s="21"/>
      <c r="H336" s="44"/>
      <c r="I336" s="42"/>
    </row>
    <row r="337" spans="1:9">
      <c r="A337" s="9">
        <v>43115</v>
      </c>
      <c r="B337" s="57">
        <v>10956.31</v>
      </c>
      <c r="C337" s="57">
        <v>72.349999999999994</v>
      </c>
      <c r="D337" s="43">
        <v>6.6E-3</v>
      </c>
      <c r="E337" s="71" t="s">
        <v>235</v>
      </c>
      <c r="F337" s="72">
        <v>10943</v>
      </c>
      <c r="G337" s="21">
        <v>-13</v>
      </c>
      <c r="H337" s="44">
        <v>-1.1999999999999999E-3</v>
      </c>
      <c r="I337" s="42" t="s">
        <v>236</v>
      </c>
    </row>
    <row r="338" spans="1:9">
      <c r="A338" s="9">
        <v>43116</v>
      </c>
      <c r="B338" s="57">
        <v>10986.11</v>
      </c>
      <c r="C338" s="57">
        <v>29.8</v>
      </c>
      <c r="D338" s="43">
        <v>2.7000000000000001E-3</v>
      </c>
      <c r="E338" s="71" t="s">
        <v>237</v>
      </c>
      <c r="F338" s="72">
        <v>11010</v>
      </c>
      <c r="G338" s="21">
        <v>27</v>
      </c>
      <c r="H338" s="44">
        <v>2.5000000000000001E-3</v>
      </c>
      <c r="I338" s="42" t="s">
        <v>238</v>
      </c>
    </row>
    <row r="339" spans="1:9">
      <c r="A339" s="9">
        <v>43117</v>
      </c>
      <c r="B339" s="57">
        <v>11004.8</v>
      </c>
      <c r="C339" s="57">
        <v>18.690000000000001</v>
      </c>
      <c r="D339" s="43">
        <v>1.6999999999999999E-3</v>
      </c>
      <c r="E339" s="71" t="s">
        <v>239</v>
      </c>
      <c r="F339" s="72">
        <v>11008</v>
      </c>
      <c r="G339" s="21">
        <v>19</v>
      </c>
      <c r="H339" s="44">
        <v>1.6999999999999999E-3</v>
      </c>
      <c r="I339" s="42" t="s">
        <v>240</v>
      </c>
    </row>
    <row r="340" spans="1:9">
      <c r="A340" s="9">
        <v>43118</v>
      </c>
      <c r="B340" s="57">
        <v>11071.57</v>
      </c>
      <c r="C340" s="57">
        <v>66.77</v>
      </c>
      <c r="D340" s="43">
        <v>6.1000000000000004E-3</v>
      </c>
      <c r="E340" s="71" t="s">
        <v>242</v>
      </c>
      <c r="F340" s="72">
        <v>11068</v>
      </c>
      <c r="G340" s="21">
        <v>10</v>
      </c>
      <c r="H340" s="44">
        <v>8.9999999999999998E-4</v>
      </c>
      <c r="I340" s="42" t="s">
        <v>243</v>
      </c>
    </row>
    <row r="341" spans="1:9">
      <c r="A341" s="9">
        <v>43119</v>
      </c>
      <c r="B341" s="57">
        <v>11150.85</v>
      </c>
      <c r="C341" s="57">
        <v>79.28</v>
      </c>
      <c r="D341" s="43">
        <v>7.1999999999999998E-3</v>
      </c>
      <c r="E341" s="71" t="s">
        <v>244</v>
      </c>
      <c r="F341" s="72">
        <v>11180</v>
      </c>
      <c r="G341" s="21">
        <v>42</v>
      </c>
      <c r="H341" s="44">
        <v>3.8E-3</v>
      </c>
      <c r="I341" s="42" t="s">
        <v>245</v>
      </c>
    </row>
    <row r="342" spans="1:9">
      <c r="A342" s="9">
        <v>43120</v>
      </c>
      <c r="B342" s="57"/>
      <c r="C342" s="57"/>
      <c r="D342" s="43"/>
      <c r="E342" s="71"/>
      <c r="F342" s="72"/>
      <c r="G342" s="21"/>
      <c r="H342" s="44"/>
      <c r="I342" s="42"/>
    </row>
    <row r="343" spans="1:9">
      <c r="A343" s="9">
        <v>43121</v>
      </c>
      <c r="B343" s="57"/>
      <c r="C343" s="57"/>
      <c r="D343" s="43"/>
      <c r="E343" s="71"/>
      <c r="F343" s="72"/>
      <c r="G343" s="21"/>
      <c r="H343" s="44"/>
      <c r="I343" s="42"/>
    </row>
    <row r="344" spans="1:9">
      <c r="A344" s="9">
        <v>43122</v>
      </c>
      <c r="B344" s="57">
        <v>11231.46</v>
      </c>
      <c r="C344" s="57">
        <v>80.61</v>
      </c>
      <c r="D344" s="43">
        <v>7.1999999999999998E-3</v>
      </c>
      <c r="E344" s="71" t="s">
        <v>255</v>
      </c>
      <c r="F344" s="72">
        <v>11201</v>
      </c>
      <c r="G344" s="21">
        <v>-21</v>
      </c>
      <c r="H344" s="44">
        <v>-1.9E-3</v>
      </c>
      <c r="I344" s="42" t="s">
        <v>256</v>
      </c>
    </row>
    <row r="345" spans="1:9">
      <c r="A345" s="9">
        <v>43123</v>
      </c>
      <c r="B345" s="57">
        <v>11253.11</v>
      </c>
      <c r="C345" s="57">
        <v>21.65</v>
      </c>
      <c r="D345" s="43">
        <v>1.9E-3</v>
      </c>
      <c r="E345" s="71" t="s">
        <v>263</v>
      </c>
      <c r="F345" s="72">
        <v>11204</v>
      </c>
      <c r="G345" s="21">
        <v>-21</v>
      </c>
      <c r="H345" s="44">
        <v>-1.9E-3</v>
      </c>
      <c r="I345" s="42" t="s">
        <v>264</v>
      </c>
    </row>
    <row r="346" spans="1:9">
      <c r="A346" s="9">
        <v>43124</v>
      </c>
      <c r="B346" s="57">
        <v>11152.16</v>
      </c>
      <c r="C346" s="57">
        <v>-100.95</v>
      </c>
      <c r="D346" s="43">
        <v>-8.9999999999999993E-3</v>
      </c>
      <c r="E346" s="71" t="s">
        <v>265</v>
      </c>
      <c r="F346" s="72">
        <v>11140</v>
      </c>
      <c r="G346" s="21">
        <v>15</v>
      </c>
      <c r="H346" s="44">
        <v>1.2999999999999999E-3</v>
      </c>
      <c r="I346" s="42" t="s">
        <v>266</v>
      </c>
    </row>
    <row r="347" spans="1:9">
      <c r="A347" s="9">
        <v>43125</v>
      </c>
      <c r="B347" s="57">
        <v>11165.95</v>
      </c>
      <c r="C347" s="57">
        <v>13.79</v>
      </c>
      <c r="D347" s="43">
        <v>1.1999999999999999E-3</v>
      </c>
      <c r="E347" s="71" t="s">
        <v>267</v>
      </c>
      <c r="F347" s="72">
        <v>11164</v>
      </c>
      <c r="G347" s="21">
        <v>15</v>
      </c>
      <c r="H347" s="44">
        <v>1.2999999999999999E-3</v>
      </c>
      <c r="I347" s="42" t="s">
        <v>268</v>
      </c>
    </row>
    <row r="348" spans="1:9">
      <c r="A348" s="9">
        <v>43126</v>
      </c>
      <c r="B348" s="57">
        <v>11147.1</v>
      </c>
      <c r="C348" s="57">
        <v>-18.850000000000001</v>
      </c>
      <c r="D348" s="43">
        <v>-1.6999999999999999E-3</v>
      </c>
      <c r="E348" s="71" t="s">
        <v>269</v>
      </c>
      <c r="F348" s="72">
        <v>11151</v>
      </c>
      <c r="G348" s="21">
        <v>7</v>
      </c>
      <c r="H348" s="44">
        <v>5.9999999999999995E-4</v>
      </c>
      <c r="I348" s="42" t="s">
        <v>270</v>
      </c>
    </row>
    <row r="349" spans="1:9">
      <c r="A349" s="9">
        <v>43127</v>
      </c>
      <c r="B349" s="57"/>
      <c r="C349" s="57"/>
      <c r="D349" s="43"/>
      <c r="E349" s="71"/>
      <c r="F349" s="72"/>
      <c r="G349" s="21"/>
      <c r="H349" s="44"/>
      <c r="I349" s="42"/>
    </row>
    <row r="350" spans="1:9">
      <c r="A350" s="9">
        <v>43128</v>
      </c>
      <c r="B350" s="57"/>
      <c r="C350" s="57"/>
      <c r="D350" s="43"/>
      <c r="E350" s="71"/>
      <c r="F350" s="72"/>
      <c r="G350" s="21"/>
      <c r="H350" s="44"/>
      <c r="I350" s="42"/>
    </row>
    <row r="351" spans="1:9">
      <c r="A351" s="9">
        <v>43129</v>
      </c>
      <c r="B351" s="57">
        <v>11221.81</v>
      </c>
      <c r="C351" s="57">
        <v>74.709999999999994</v>
      </c>
      <c r="D351" s="43">
        <v>6.7000000000000002E-3</v>
      </c>
      <c r="E351" s="71" t="s">
        <v>337</v>
      </c>
      <c r="F351" s="72">
        <v>11173</v>
      </c>
      <c r="G351" s="21">
        <v>-24</v>
      </c>
      <c r="H351" s="44">
        <v>-2.0999999999999999E-3</v>
      </c>
      <c r="I351" s="42" t="s">
        <v>338</v>
      </c>
    </row>
    <row r="352" spans="1:9">
      <c r="A352" s="9">
        <v>43130</v>
      </c>
      <c r="B352" s="57"/>
      <c r="C352" s="57"/>
      <c r="D352" s="43"/>
      <c r="E352" s="71"/>
      <c r="F352" s="72"/>
      <c r="G352" s="21"/>
      <c r="H352" s="44"/>
      <c r="I352" s="42"/>
    </row>
    <row r="353" spans="1:9">
      <c r="A353" s="9">
        <v>43131</v>
      </c>
      <c r="B353" s="57">
        <v>11103.79</v>
      </c>
      <c r="C353" s="57">
        <v>27.01</v>
      </c>
      <c r="D353" s="43">
        <v>2.3999999999999998E-3</v>
      </c>
      <c r="E353" s="71" t="s">
        <v>339</v>
      </c>
      <c r="F353" s="72">
        <v>11115</v>
      </c>
      <c r="G353" s="21">
        <v>17</v>
      </c>
      <c r="H353" s="44">
        <v>1.5E-3</v>
      </c>
      <c r="I353" s="42" t="s">
        <v>340</v>
      </c>
    </row>
    <row r="354" spans="1:9">
      <c r="A354" s="9">
        <v>43132</v>
      </c>
      <c r="B354" s="57">
        <v>11160.25</v>
      </c>
      <c r="C354" s="57">
        <v>56.46</v>
      </c>
      <c r="D354" s="43">
        <v>5.1000000000000004E-3</v>
      </c>
      <c r="E354" s="71" t="s">
        <v>341</v>
      </c>
      <c r="F354" s="72">
        <v>11143</v>
      </c>
      <c r="G354" s="21">
        <v>-17</v>
      </c>
      <c r="H354" s="44">
        <v>-1.5E-3</v>
      </c>
      <c r="I354" s="42" t="s">
        <v>342</v>
      </c>
    </row>
    <row r="355" spans="1:9">
      <c r="A355" s="9">
        <v>43133</v>
      </c>
      <c r="B355" s="57">
        <v>11126.23</v>
      </c>
      <c r="C355" s="57">
        <v>-34.020000000000003</v>
      </c>
      <c r="D355" s="43">
        <v>-3.0000000000000001E-3</v>
      </c>
      <c r="E355" s="71" t="s">
        <v>343</v>
      </c>
      <c r="F355" s="72">
        <v>11074</v>
      </c>
      <c r="G355" s="21">
        <v>-40</v>
      </c>
      <c r="H355" s="44">
        <v>-3.5999999999999999E-3</v>
      </c>
      <c r="I355" s="42" t="s">
        <v>344</v>
      </c>
    </row>
    <row r="356" spans="1:9">
      <c r="A356" s="9">
        <v>43134</v>
      </c>
      <c r="B356" s="57"/>
      <c r="C356" s="57"/>
      <c r="D356" s="43"/>
      <c r="E356" s="71"/>
      <c r="F356" s="72"/>
      <c r="G356" s="21"/>
      <c r="H356" s="44"/>
      <c r="I356" s="42"/>
    </row>
    <row r="357" spans="1:9">
      <c r="A357" s="9">
        <v>43135</v>
      </c>
      <c r="B357" s="57"/>
      <c r="C357" s="57"/>
      <c r="D357" s="43"/>
      <c r="E357" s="71"/>
      <c r="F357" s="72"/>
      <c r="G357" s="21"/>
      <c r="H357" s="44"/>
      <c r="I357" s="42"/>
    </row>
    <row r="358" spans="1:9">
      <c r="A358" s="9">
        <v>43136</v>
      </c>
      <c r="B358" s="57">
        <v>10946.25</v>
      </c>
      <c r="C358" s="57">
        <v>-179.98</v>
      </c>
      <c r="D358" s="43">
        <v>-1.6199999999999999E-2</v>
      </c>
      <c r="E358" s="71" t="s">
        <v>345</v>
      </c>
      <c r="F358" s="72">
        <v>10907</v>
      </c>
      <c r="G358" s="21">
        <v>-20</v>
      </c>
      <c r="H358" s="44">
        <v>-1.8E-3</v>
      </c>
      <c r="I358" s="42" t="s">
        <v>346</v>
      </c>
    </row>
    <row r="359" spans="1:9">
      <c r="A359" s="9">
        <v>43137</v>
      </c>
      <c r="B359" s="57"/>
      <c r="C359" s="57"/>
      <c r="D359" s="43"/>
      <c r="E359" s="71"/>
      <c r="F359" s="72"/>
      <c r="G359" s="21"/>
      <c r="H359" s="44"/>
      <c r="I359" s="42"/>
    </row>
    <row r="360" spans="1:9">
      <c r="A360" s="9">
        <v>43138</v>
      </c>
      <c r="B360" s="57"/>
      <c r="C360" s="57"/>
      <c r="D360" s="43"/>
      <c r="E360" s="71"/>
      <c r="F360" s="72"/>
      <c r="G360" s="21"/>
      <c r="H360" s="44"/>
      <c r="I360" s="42"/>
    </row>
    <row r="361" spans="1:9">
      <c r="A361" s="9">
        <v>43139</v>
      </c>
      <c r="B361" s="57"/>
      <c r="C361" s="57"/>
      <c r="D361" s="43"/>
      <c r="E361" s="71"/>
      <c r="F361" s="72"/>
      <c r="G361" s="21"/>
      <c r="H361" s="44"/>
      <c r="I361" s="42"/>
    </row>
    <row r="362" spans="1:9">
      <c r="A362" s="9">
        <v>43140</v>
      </c>
      <c r="B362" s="57">
        <v>10371.75</v>
      </c>
      <c r="C362" s="57">
        <v>-156.77000000000001</v>
      </c>
      <c r="D362" s="43">
        <v>-1.49E-2</v>
      </c>
      <c r="E362" s="71" t="s">
        <v>347</v>
      </c>
      <c r="F362" s="72">
        <v>10268</v>
      </c>
      <c r="G362" s="21">
        <v>-85</v>
      </c>
      <c r="H362" s="44">
        <v>-8.2000000000000007E-3</v>
      </c>
      <c r="I362" s="42" t="s">
        <v>348</v>
      </c>
    </row>
    <row r="363" spans="1:9">
      <c r="A363" s="9">
        <v>43141</v>
      </c>
      <c r="B363" s="57"/>
      <c r="C363" s="57"/>
      <c r="D363" s="43"/>
      <c r="E363" s="71"/>
      <c r="F363" s="72"/>
      <c r="G363" s="21"/>
      <c r="H363" s="44"/>
      <c r="I363" s="42"/>
    </row>
    <row r="364" spans="1:9">
      <c r="A364" s="9">
        <v>43142</v>
      </c>
      <c r="B364" s="57"/>
      <c r="C364" s="57"/>
      <c r="D364" s="43"/>
      <c r="E364" s="71"/>
      <c r="F364" s="72"/>
      <c r="G364" s="21"/>
      <c r="H364" s="44"/>
      <c r="I364" s="42"/>
    </row>
    <row r="365" spans="1:9">
      <c r="A365" s="9">
        <v>43143</v>
      </c>
      <c r="B365" s="57"/>
      <c r="C365" s="57"/>
      <c r="D365" s="43"/>
      <c r="E365" s="71"/>
      <c r="F365" s="72"/>
      <c r="G365" s="21"/>
      <c r="H365" s="44"/>
      <c r="I365" s="42"/>
    </row>
    <row r="366" spans="1:9">
      <c r="A366" s="9">
        <v>43144</v>
      </c>
      <c r="B366" s="57"/>
      <c r="C366" s="57"/>
      <c r="D366" s="43"/>
      <c r="E366" s="71"/>
      <c r="F366" s="72"/>
      <c r="G366" s="21"/>
      <c r="H366" s="44"/>
      <c r="I366" s="42"/>
    </row>
    <row r="367" spans="1:9">
      <c r="A367" s="9">
        <v>43145</v>
      </c>
      <c r="B367" s="57"/>
      <c r="C367" s="57"/>
      <c r="D367" s="43"/>
      <c r="E367" s="71"/>
      <c r="F367" s="72"/>
      <c r="G367" s="21"/>
      <c r="H367" s="44"/>
      <c r="I367" s="42"/>
    </row>
    <row r="368" spans="1:9">
      <c r="A368" s="9">
        <v>43146</v>
      </c>
      <c r="B368" s="57"/>
      <c r="C368" s="57"/>
      <c r="D368" s="43"/>
      <c r="E368" s="71"/>
      <c r="F368" s="72"/>
      <c r="G368" s="21"/>
      <c r="H368" s="44"/>
      <c r="I368" s="42"/>
    </row>
    <row r="369" spans="1:9">
      <c r="A369" s="9">
        <v>43147</v>
      </c>
      <c r="B369" s="57"/>
      <c r="C369" s="57"/>
      <c r="D369" s="43"/>
      <c r="E369" s="71"/>
      <c r="F369" s="72"/>
      <c r="G369" s="21"/>
      <c r="H369" s="44"/>
      <c r="I369" s="42"/>
    </row>
    <row r="370" spans="1:9">
      <c r="A370" s="9">
        <v>43148</v>
      </c>
      <c r="B370" s="57"/>
      <c r="C370" s="57"/>
      <c r="D370" s="43"/>
      <c r="E370" s="71"/>
      <c r="F370" s="72"/>
      <c r="G370" s="21"/>
      <c r="H370" s="44"/>
      <c r="I370" s="42"/>
    </row>
    <row r="371" spans="1:9">
      <c r="A371" s="9">
        <v>43149</v>
      </c>
      <c r="B371" s="57"/>
      <c r="C371" s="57"/>
      <c r="D371" s="43"/>
      <c r="E371" s="71"/>
      <c r="F371" s="72"/>
      <c r="G371" s="21"/>
      <c r="H371" s="44"/>
      <c r="I371" s="42"/>
    </row>
    <row r="372" spans="1:9">
      <c r="A372" s="9">
        <v>43150</v>
      </c>
      <c r="B372" s="57"/>
      <c r="C372" s="57"/>
      <c r="D372" s="43"/>
      <c r="E372" s="71"/>
      <c r="F372" s="72"/>
      <c r="G372" s="21"/>
      <c r="H372" s="44"/>
      <c r="I372" s="42"/>
    </row>
    <row r="373" spans="1:9">
      <c r="A373" s="9">
        <v>43151</v>
      </c>
      <c r="B373" s="57"/>
      <c r="C373" s="57"/>
      <c r="D373" s="43"/>
      <c r="E373" s="71"/>
      <c r="F373" s="72"/>
      <c r="G373" s="21"/>
      <c r="H373" s="44"/>
      <c r="I373" s="42"/>
    </row>
    <row r="374" spans="1:9">
      <c r="A374" s="9">
        <v>43152</v>
      </c>
      <c r="B374" s="57">
        <v>10714.44</v>
      </c>
      <c r="C374" s="57">
        <v>293.35000000000002</v>
      </c>
      <c r="D374" s="43">
        <v>2.81E-2</v>
      </c>
      <c r="E374" s="71" t="s">
        <v>349</v>
      </c>
      <c r="F374" s="72">
        <v>10713</v>
      </c>
      <c r="G374" s="21">
        <v>27</v>
      </c>
      <c r="H374" s="44">
        <v>2.5000000000000001E-3</v>
      </c>
      <c r="I374" s="42" t="s">
        <v>350</v>
      </c>
    </row>
    <row r="375" spans="1:9">
      <c r="A375" s="9">
        <v>43153</v>
      </c>
      <c r="B375" s="57"/>
      <c r="C375" s="57"/>
      <c r="D375" s="43"/>
      <c r="E375" s="71"/>
      <c r="F375" s="72"/>
      <c r="G375" s="21"/>
      <c r="H375" s="44"/>
      <c r="I375" s="42"/>
    </row>
    <row r="376" spans="1:9">
      <c r="A376" s="9">
        <v>43154</v>
      </c>
      <c r="B376" s="57">
        <v>10794.55</v>
      </c>
      <c r="C376" s="57">
        <v>132.16999999999999</v>
      </c>
      <c r="D376" s="43">
        <v>1.24E-2</v>
      </c>
      <c r="E376" s="71" t="s">
        <v>351</v>
      </c>
      <c r="F376" s="72">
        <v>10793</v>
      </c>
      <c r="G376" s="21">
        <v>11</v>
      </c>
      <c r="H376" s="44">
        <v>1E-3</v>
      </c>
      <c r="I376" s="42" t="s">
        <v>352</v>
      </c>
    </row>
    <row r="377" spans="1:9">
      <c r="A377" s="9">
        <v>43155</v>
      </c>
      <c r="B377" s="57"/>
      <c r="C377" s="57"/>
      <c r="D377" s="43"/>
      <c r="E377" s="71"/>
      <c r="F377" s="72"/>
      <c r="G377" s="21"/>
      <c r="H377" s="44"/>
      <c r="I377" s="42"/>
    </row>
    <row r="378" spans="1:9">
      <c r="A378" s="9">
        <v>43156</v>
      </c>
      <c r="B378" s="57"/>
      <c r="C378" s="57"/>
      <c r="D378" s="43"/>
      <c r="E378" s="71"/>
      <c r="F378" s="72"/>
      <c r="G378" s="21"/>
      <c r="H378" s="44"/>
      <c r="I378" s="42"/>
    </row>
    <row r="379" spans="1:9">
      <c r="A379" s="9">
        <v>43157</v>
      </c>
      <c r="B379" s="57">
        <v>10836.7</v>
      </c>
      <c r="C379" s="57">
        <v>42.15</v>
      </c>
      <c r="D379" s="43">
        <v>3.8999999999999998E-3</v>
      </c>
      <c r="E379" s="71" t="s">
        <v>353</v>
      </c>
      <c r="F379" s="72">
        <v>10829</v>
      </c>
      <c r="G379" s="21">
        <v>9</v>
      </c>
      <c r="H379" s="44">
        <v>8.0000000000000004E-4</v>
      </c>
      <c r="I379" s="42" t="s">
        <v>354</v>
      </c>
    </row>
    <row r="380" spans="1:9">
      <c r="A380" s="9">
        <v>43158</v>
      </c>
      <c r="B380" s="57">
        <v>10815.47</v>
      </c>
      <c r="C380" s="57">
        <v>-21.23</v>
      </c>
      <c r="D380" s="43">
        <v>-2E-3</v>
      </c>
      <c r="E380" s="71" t="s">
        <v>355</v>
      </c>
      <c r="F380" s="72">
        <v>10770</v>
      </c>
      <c r="G380" s="21">
        <v>-19</v>
      </c>
      <c r="H380" s="44">
        <v>-1.8E-3</v>
      </c>
      <c r="I380" s="42" t="s">
        <v>356</v>
      </c>
    </row>
    <row r="381" spans="1:9">
      <c r="A381" s="9">
        <v>43159</v>
      </c>
      <c r="B381" s="57"/>
      <c r="C381" s="57"/>
      <c r="D381" s="43"/>
      <c r="E381" s="71"/>
      <c r="F381" s="72"/>
      <c r="G381" s="21"/>
      <c r="H381" s="44"/>
      <c r="I381" s="42"/>
    </row>
    <row r="382" spans="1:9">
      <c r="A382" s="9">
        <v>43160</v>
      </c>
      <c r="B382" s="57">
        <v>10785.79</v>
      </c>
      <c r="C382" s="57">
        <v>-29.68</v>
      </c>
      <c r="D382" s="43">
        <v>-2.7000000000000001E-3</v>
      </c>
      <c r="E382" s="71" t="s">
        <v>357</v>
      </c>
      <c r="F382" s="72">
        <v>10753</v>
      </c>
      <c r="G382" s="21">
        <v>19</v>
      </c>
      <c r="H382" s="44">
        <v>1.8E-3</v>
      </c>
      <c r="I382" s="42" t="s">
        <v>358</v>
      </c>
    </row>
    <row r="383" spans="1:9">
      <c r="A383" s="9">
        <v>43161</v>
      </c>
      <c r="B383" s="57">
        <v>10698.17</v>
      </c>
      <c r="C383" s="57">
        <v>-87.62</v>
      </c>
      <c r="D383" s="43">
        <v>-8.0999999999999996E-3</v>
      </c>
      <c r="E383" s="71" t="s">
        <v>359</v>
      </c>
      <c r="F383" s="72">
        <v>10629</v>
      </c>
      <c r="G383" s="21">
        <v>-49</v>
      </c>
      <c r="H383" s="44">
        <v>-4.5999999999999999E-3</v>
      </c>
      <c r="I383" s="42" t="s">
        <v>360</v>
      </c>
    </row>
    <row r="384" spans="1:9">
      <c r="A384" s="9">
        <v>43162</v>
      </c>
      <c r="B384" s="57"/>
      <c r="C384" s="57"/>
      <c r="D384" s="43"/>
      <c r="E384" s="71"/>
      <c r="F384" s="72"/>
      <c r="G384" s="21"/>
      <c r="H384" s="44"/>
      <c r="I384" s="42"/>
    </row>
    <row r="385" spans="1:9">
      <c r="A385" s="9">
        <v>43163</v>
      </c>
      <c r="B385" s="57"/>
      <c r="C385" s="57"/>
      <c r="D385" s="43"/>
      <c r="E385" s="71"/>
      <c r="F385" s="72"/>
      <c r="G385" s="21"/>
      <c r="H385" s="44"/>
      <c r="I385" s="42"/>
    </row>
    <row r="386" spans="1:9">
      <c r="A386" s="9">
        <v>43164</v>
      </c>
      <c r="B386" s="57">
        <v>10642.9</v>
      </c>
      <c r="C386" s="57">
        <v>-55.27</v>
      </c>
      <c r="D386" s="43">
        <v>-5.1999999999999998E-3</v>
      </c>
      <c r="E386" s="71" t="s">
        <v>361</v>
      </c>
      <c r="F386" s="72">
        <v>10639</v>
      </c>
      <c r="G386" s="21">
        <v>7</v>
      </c>
      <c r="H386" s="44">
        <v>6.9999999999999999E-4</v>
      </c>
      <c r="I386" s="42" t="s">
        <v>362</v>
      </c>
    </row>
    <row r="387" spans="1:9">
      <c r="A387" s="9">
        <v>43165</v>
      </c>
      <c r="B387" s="57">
        <v>10784.34</v>
      </c>
      <c r="C387" s="57">
        <v>141.44</v>
      </c>
      <c r="D387" s="43">
        <v>1.3299999999999999E-2</v>
      </c>
      <c r="E387" s="71" t="s">
        <v>363</v>
      </c>
      <c r="F387" s="72">
        <v>10835</v>
      </c>
      <c r="G387" s="21">
        <v>49</v>
      </c>
      <c r="H387" s="44">
        <v>4.4999999999999997E-3</v>
      </c>
      <c r="I387" s="42" t="s">
        <v>364</v>
      </c>
    </row>
    <row r="388" spans="1:9">
      <c r="A388" s="9">
        <v>43166</v>
      </c>
      <c r="B388" s="57">
        <v>10745.32</v>
      </c>
      <c r="C388" s="57">
        <v>-39.020000000000003</v>
      </c>
      <c r="D388" s="43">
        <v>-3.5999999999999999E-3</v>
      </c>
      <c r="E388" s="71" t="s">
        <v>365</v>
      </c>
      <c r="F388" s="72">
        <v>10737</v>
      </c>
      <c r="G388" s="21">
        <v>29</v>
      </c>
      <c r="H388" s="44">
        <v>2.7000000000000001E-3</v>
      </c>
      <c r="I388" s="42" t="s">
        <v>366</v>
      </c>
    </row>
    <row r="389" spans="1:9">
      <c r="A389" s="9">
        <v>43167</v>
      </c>
      <c r="B389" s="57">
        <v>10823.24</v>
      </c>
      <c r="C389" s="57">
        <v>77.92</v>
      </c>
      <c r="D389" s="43">
        <v>7.3000000000000001E-3</v>
      </c>
      <c r="E389" s="71" t="s">
        <v>367</v>
      </c>
      <c r="F389" s="72">
        <v>10859</v>
      </c>
      <c r="G389" s="21">
        <v>32</v>
      </c>
      <c r="H389" s="44">
        <v>3.0000000000000001E-3</v>
      </c>
      <c r="I389" s="42" t="s">
        <v>368</v>
      </c>
    </row>
    <row r="390" spans="1:9">
      <c r="A390" s="9">
        <v>43168</v>
      </c>
      <c r="B390" s="57">
        <v>10864.82</v>
      </c>
      <c r="C390" s="57">
        <v>41.58</v>
      </c>
      <c r="D390" s="43">
        <v>3.8E-3</v>
      </c>
      <c r="E390" s="71" t="s">
        <v>369</v>
      </c>
      <c r="F390" s="72">
        <v>10858</v>
      </c>
      <c r="G390" s="21">
        <v>-4</v>
      </c>
      <c r="H390" s="44">
        <v>-4.0000000000000002E-4</v>
      </c>
      <c r="I390" s="42" t="s">
        <v>370</v>
      </c>
    </row>
    <row r="391" spans="1:9">
      <c r="A391" s="9">
        <v>43169</v>
      </c>
      <c r="B391" s="57"/>
      <c r="C391" s="57"/>
      <c r="D391" s="43"/>
      <c r="E391" s="71"/>
      <c r="F391" s="72"/>
      <c r="G391" s="21"/>
      <c r="H391" s="44"/>
      <c r="I391" s="42"/>
    </row>
    <row r="392" spans="1:9">
      <c r="A392" s="9">
        <v>43170</v>
      </c>
      <c r="B392" s="57"/>
      <c r="C392" s="57"/>
      <c r="D392" s="43"/>
      <c r="E392" s="71"/>
      <c r="F392" s="72"/>
      <c r="G392" s="21"/>
      <c r="H392" s="44"/>
      <c r="I392" s="42"/>
    </row>
    <row r="393" spans="1:9">
      <c r="A393" s="9">
        <v>43171</v>
      </c>
      <c r="B393" s="57">
        <v>11002.1</v>
      </c>
      <c r="C393" s="57">
        <v>137.28</v>
      </c>
      <c r="D393" s="43">
        <v>1.26E-2</v>
      </c>
      <c r="E393" s="71" t="s">
        <v>371</v>
      </c>
      <c r="F393" s="72">
        <v>11043</v>
      </c>
      <c r="G393" s="21">
        <v>21</v>
      </c>
      <c r="H393" s="44">
        <v>1.9E-3</v>
      </c>
      <c r="I393" s="42" t="s">
        <v>372</v>
      </c>
    </row>
    <row r="394" spans="1:9">
      <c r="A394" s="9">
        <v>43172</v>
      </c>
      <c r="B394" s="57">
        <v>11095.63</v>
      </c>
      <c r="C394" s="57">
        <v>93.53</v>
      </c>
      <c r="D394" s="43">
        <v>8.5000000000000006E-3</v>
      </c>
      <c r="E394" s="71" t="s">
        <v>373</v>
      </c>
      <c r="F394" s="72">
        <v>11106</v>
      </c>
      <c r="G394" s="21">
        <v>7</v>
      </c>
      <c r="H394" s="44">
        <v>5.9999999999999995E-4</v>
      </c>
      <c r="I394" s="42" t="s">
        <v>374</v>
      </c>
    </row>
    <row r="395" spans="1:9">
      <c r="A395" s="9">
        <v>43173</v>
      </c>
      <c r="B395" s="57">
        <v>11038.8</v>
      </c>
      <c r="C395" s="57">
        <v>-56.83</v>
      </c>
      <c r="D395" s="43">
        <v>-5.1000000000000004E-3</v>
      </c>
      <c r="E395" s="71" t="s">
        <v>375</v>
      </c>
      <c r="F395" s="72">
        <v>11060</v>
      </c>
      <c r="G395" s="21">
        <v>30</v>
      </c>
      <c r="H395" s="44">
        <v>2.7000000000000001E-3</v>
      </c>
      <c r="I395" s="42" t="s">
        <v>376</v>
      </c>
    </row>
    <row r="396" spans="1:9">
      <c r="A396" s="9">
        <v>43174</v>
      </c>
      <c r="B396" s="57">
        <v>11018.45</v>
      </c>
      <c r="C396" s="57">
        <v>-20.350000000000001</v>
      </c>
      <c r="D396" s="43">
        <v>-1.8E-3</v>
      </c>
      <c r="E396" s="71" t="s">
        <v>377</v>
      </c>
      <c r="F396" s="72">
        <v>11055</v>
      </c>
      <c r="G396" s="21">
        <v>14</v>
      </c>
      <c r="H396" s="44">
        <v>1.2999999999999999E-3</v>
      </c>
      <c r="I396" s="42" t="s">
        <v>378</v>
      </c>
    </row>
    <row r="397" spans="1:9">
      <c r="A397" s="9">
        <v>43175</v>
      </c>
      <c r="B397" s="57">
        <v>11027.7</v>
      </c>
      <c r="C397" s="57">
        <v>9.25</v>
      </c>
      <c r="D397" s="43">
        <v>8.0000000000000004E-4</v>
      </c>
      <c r="E397" s="71" t="s">
        <v>379</v>
      </c>
      <c r="F397" s="72">
        <v>10993</v>
      </c>
      <c r="G397" s="21">
        <v>-23</v>
      </c>
      <c r="H397" s="44">
        <v>-2.0999999999999999E-3</v>
      </c>
      <c r="I397" s="42" t="s">
        <v>380</v>
      </c>
    </row>
    <row r="398" spans="1:9">
      <c r="A398" s="9">
        <v>43176</v>
      </c>
      <c r="B398" s="57"/>
      <c r="C398" s="57"/>
      <c r="D398" s="43"/>
      <c r="E398" s="71"/>
      <c r="F398" s="72"/>
      <c r="G398" s="21"/>
      <c r="H398" s="44"/>
      <c r="I398" s="42"/>
    </row>
    <row r="399" spans="1:9">
      <c r="A399" s="9">
        <v>43177</v>
      </c>
      <c r="B399" s="57"/>
      <c r="C399" s="57"/>
      <c r="D399" s="43"/>
      <c r="E399" s="71"/>
      <c r="F399" s="72"/>
      <c r="G399" s="21"/>
      <c r="H399" s="44"/>
      <c r="I399" s="42"/>
    </row>
    <row r="400" spans="1:9">
      <c r="A400" s="9">
        <v>43178</v>
      </c>
      <c r="B400" s="57"/>
      <c r="C400" s="57"/>
      <c r="D400" s="43"/>
      <c r="E400" s="71"/>
      <c r="F400" s="72"/>
      <c r="G400" s="21"/>
      <c r="H400" s="44"/>
      <c r="I400" s="42"/>
    </row>
    <row r="401" spans="1:9">
      <c r="A401" s="9">
        <v>43179</v>
      </c>
      <c r="B401" s="57">
        <v>11010.84</v>
      </c>
      <c r="C401" s="57">
        <v>-36.06</v>
      </c>
      <c r="D401" s="43">
        <v>-3.3E-3</v>
      </c>
      <c r="E401" s="71" t="s">
        <v>381</v>
      </c>
      <c r="F401" s="72">
        <v>11008</v>
      </c>
      <c r="G401" s="21">
        <v>-3</v>
      </c>
      <c r="H401" s="44">
        <v>-2.9999999999999997E-4</v>
      </c>
      <c r="I401" s="42" t="s">
        <v>382</v>
      </c>
    </row>
    <row r="402" spans="1:9">
      <c r="A402" s="9">
        <v>43180</v>
      </c>
      <c r="B402" s="57"/>
      <c r="C402" s="57"/>
      <c r="D402" s="43"/>
      <c r="E402" s="71"/>
      <c r="F402" s="72"/>
      <c r="G402" s="21"/>
      <c r="H402" s="44"/>
      <c r="I402" s="42"/>
    </row>
    <row r="403" spans="1:9">
      <c r="A403" s="9">
        <v>43181</v>
      </c>
      <c r="B403" s="57">
        <v>11005.84</v>
      </c>
      <c r="C403" s="57">
        <v>-5.23</v>
      </c>
      <c r="D403" s="43">
        <v>-5.0000000000000001E-4</v>
      </c>
      <c r="E403" s="71" t="s">
        <v>383</v>
      </c>
      <c r="F403" s="72">
        <v>10944</v>
      </c>
      <c r="G403" s="21">
        <v>-46</v>
      </c>
      <c r="H403" s="44">
        <v>-4.1999999999999997E-3</v>
      </c>
      <c r="I403" s="42" t="s">
        <v>384</v>
      </c>
    </row>
    <row r="404" spans="1:9">
      <c r="A404" s="9">
        <v>43182</v>
      </c>
      <c r="B404" s="57">
        <v>10823.33</v>
      </c>
      <c r="C404" s="57">
        <v>-182.51</v>
      </c>
      <c r="D404" s="43">
        <v>-1.66E-2</v>
      </c>
      <c r="E404" s="71" t="s">
        <v>385</v>
      </c>
      <c r="F404" s="72">
        <v>10780</v>
      </c>
      <c r="G404" s="21">
        <v>47</v>
      </c>
      <c r="H404" s="44">
        <v>4.4000000000000003E-3</v>
      </c>
      <c r="I404" s="42" t="s">
        <v>386</v>
      </c>
    </row>
    <row r="405" spans="1:9">
      <c r="A405" s="9">
        <v>43183</v>
      </c>
      <c r="B405" s="57"/>
      <c r="C405" s="57"/>
      <c r="D405" s="43"/>
      <c r="E405" s="71"/>
      <c r="F405" s="72"/>
      <c r="G405" s="21"/>
      <c r="H405" s="44"/>
      <c r="I405" s="42"/>
    </row>
    <row r="406" spans="1:9">
      <c r="A406" s="9">
        <v>43184</v>
      </c>
      <c r="B406" s="57"/>
      <c r="C406" s="57"/>
      <c r="D406" s="43"/>
      <c r="E406" s="71"/>
      <c r="F406" s="72"/>
      <c r="G406" s="21"/>
      <c r="H406" s="44"/>
      <c r="I406" s="42"/>
    </row>
    <row r="407" spans="1:9">
      <c r="A407" s="9">
        <v>43185</v>
      </c>
      <c r="B407" s="57">
        <v>10840.05</v>
      </c>
      <c r="C407" s="57">
        <v>16.72</v>
      </c>
      <c r="D407" s="43">
        <v>1.5E-3</v>
      </c>
      <c r="E407" s="71" t="s">
        <v>387</v>
      </c>
      <c r="F407" s="72">
        <v>10900</v>
      </c>
      <c r="G407" s="21">
        <v>60</v>
      </c>
      <c r="H407" s="44">
        <v>5.4999999999999997E-3</v>
      </c>
      <c r="I407" s="42" t="s">
        <v>388</v>
      </c>
    </row>
    <row r="408" spans="1:9">
      <c r="A408" s="9">
        <v>43186</v>
      </c>
      <c r="B408" s="57">
        <v>10986.79</v>
      </c>
      <c r="C408" s="57">
        <v>146.74</v>
      </c>
      <c r="D408" s="43">
        <v>1.35E-2</v>
      </c>
      <c r="E408" s="71" t="s">
        <v>390</v>
      </c>
      <c r="F408" s="72">
        <v>10972</v>
      </c>
      <c r="G408" s="21">
        <v>-17</v>
      </c>
      <c r="H408" s="44">
        <v>-1.5E-3</v>
      </c>
      <c r="I408" s="42" t="s">
        <v>391</v>
      </c>
    </row>
    <row r="409" spans="1:9">
      <c r="A409" s="9">
        <v>43187</v>
      </c>
      <c r="B409" s="57"/>
      <c r="C409" s="57"/>
      <c r="D409" s="43"/>
      <c r="E409" s="71"/>
      <c r="F409" s="72"/>
      <c r="G409" s="21"/>
      <c r="H409" s="44"/>
      <c r="I409" s="42"/>
    </row>
    <row r="410" spans="1:9">
      <c r="A410" s="9">
        <v>43188</v>
      </c>
      <c r="B410" s="57">
        <v>10845.92</v>
      </c>
      <c r="C410" s="57">
        <v>-19.739999999999998</v>
      </c>
      <c r="D410" s="43">
        <v>-1.8E-3</v>
      </c>
      <c r="E410" s="71" t="s">
        <v>392</v>
      </c>
      <c r="F410" s="72">
        <v>10853</v>
      </c>
      <c r="G410" s="21">
        <v>13</v>
      </c>
      <c r="H410" s="44">
        <v>1.1999999999999999E-3</v>
      </c>
      <c r="I410" s="42" t="s">
        <v>393</v>
      </c>
    </row>
    <row r="411" spans="1:9">
      <c r="A411" s="9">
        <v>43189</v>
      </c>
      <c r="B411" s="57">
        <v>10906.22</v>
      </c>
      <c r="C411" s="57">
        <v>60.3</v>
      </c>
      <c r="D411" s="43">
        <v>5.5999999999999999E-3</v>
      </c>
      <c r="E411" s="71" t="s">
        <v>394</v>
      </c>
      <c r="F411" s="72">
        <v>10942</v>
      </c>
      <c r="G411" s="21">
        <v>24</v>
      </c>
      <c r="H411" s="44">
        <v>2.2000000000000001E-3</v>
      </c>
      <c r="I411" s="42" t="s">
        <v>395</v>
      </c>
    </row>
  </sheetData>
  <mergeCells count="3">
    <mergeCell ref="A2:A3"/>
    <mergeCell ref="B2:I2"/>
    <mergeCell ref="B3:I3"/>
  </mergeCells>
  <phoneticPr fontId="3" type="noConversion"/>
  <hyperlinks>
    <hyperlink ref="B3" r:id="rId1"/>
    <hyperlink ref="B2" r:id="rId2"/>
  </hyperlinks>
  <pageMargins left="0.7" right="0.7" top="0.75" bottom="0.75" header="0.3" footer="0.3"/>
  <pageSetup paperSize="9" orientation="portrait" horizontalDpi="1200" verticalDpi="1200"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4">
    <tabColor rgb="FFFF0000"/>
  </sheetPr>
  <dimension ref="A1:L411"/>
  <sheetViews>
    <sheetView workbookViewId="0">
      <pane ySplit="3" topLeftCell="A408" activePane="bottomLeft" state="frozen"/>
      <selection pane="bottomLeft" activeCell="D420" sqref="D420"/>
    </sheetView>
  </sheetViews>
  <sheetFormatPr defaultRowHeight="15.6"/>
  <cols>
    <col min="1" max="1" width="14.33203125" style="1" bestFit="1" customWidth="1"/>
    <col min="2" max="2" width="18.33203125" style="2" bestFit="1" customWidth="1"/>
    <col min="3" max="3" width="8.77734375" style="2" bestFit="1" customWidth="1"/>
    <col min="4" max="4" width="17.21875" style="2" bestFit="1" customWidth="1"/>
    <col min="5" max="5" width="12.5546875" style="2" bestFit="1" customWidth="1"/>
    <col min="6" max="6" width="18.33203125" style="2" bestFit="1" customWidth="1"/>
    <col min="7" max="7" width="9" style="2" bestFit="1" customWidth="1"/>
    <col min="8" max="8" width="19.77734375" style="2" bestFit="1" customWidth="1"/>
    <col min="9" max="9" width="11.88671875" style="2" bestFit="1" customWidth="1"/>
    <col min="10" max="10" width="6" style="2" bestFit="1" customWidth="1"/>
    <col min="11" max="11" width="42.77734375" style="2" customWidth="1"/>
    <col min="12" max="12" width="71.44140625" style="2" bestFit="1" customWidth="1"/>
    <col min="13" max="16384" width="8.88671875" style="2"/>
  </cols>
  <sheetData>
    <row r="1" spans="1:12" ht="16.8" thickBot="1">
      <c r="A1" s="60"/>
      <c r="B1" s="129" t="s">
        <v>97</v>
      </c>
      <c r="C1" s="130"/>
      <c r="D1" s="130"/>
      <c r="E1" s="130"/>
      <c r="F1" s="130"/>
      <c r="G1" s="130"/>
      <c r="H1" s="130"/>
      <c r="I1" s="131"/>
      <c r="J1" s="1" t="s">
        <v>191</v>
      </c>
      <c r="K1" s="1" t="s">
        <v>192</v>
      </c>
      <c r="L1" s="1" t="s">
        <v>190</v>
      </c>
    </row>
    <row r="2" spans="1:12" s="1" customFormat="1" ht="31.8" thickBot="1">
      <c r="A2" s="61" t="s">
        <v>1</v>
      </c>
      <c r="B2" s="132" t="s">
        <v>45</v>
      </c>
      <c r="C2" s="133"/>
      <c r="D2" s="134" t="s">
        <v>6</v>
      </c>
      <c r="E2" s="135"/>
      <c r="F2" s="134" t="s">
        <v>7</v>
      </c>
      <c r="G2" s="135"/>
      <c r="H2" s="134" t="s">
        <v>241</v>
      </c>
      <c r="I2" s="135"/>
      <c r="J2" s="1">
        <v>1</v>
      </c>
      <c r="K2" s="1" t="s">
        <v>193</v>
      </c>
      <c r="L2" s="94" t="s">
        <v>248</v>
      </c>
    </row>
    <row r="3" spans="1:12" ht="16.8" thickBot="1">
      <c r="A3" s="59" t="s">
        <v>40</v>
      </c>
      <c r="B3" s="126" t="s">
        <v>132</v>
      </c>
      <c r="C3" s="127"/>
      <c r="D3" s="127"/>
      <c r="E3" s="127"/>
      <c r="F3" s="127"/>
      <c r="G3" s="127"/>
      <c r="H3" s="127"/>
      <c r="I3" s="128"/>
      <c r="K3" s="2" t="s">
        <v>247</v>
      </c>
      <c r="L3" s="2" t="s">
        <v>246</v>
      </c>
    </row>
    <row r="4" spans="1:12" s="8" customFormat="1" ht="15.6" customHeight="1">
      <c r="A4" s="47">
        <v>42782</v>
      </c>
      <c r="B4" s="48">
        <v>67380550</v>
      </c>
      <c r="C4" s="49">
        <f>B4/100000000</f>
        <v>0.67380549999999995</v>
      </c>
      <c r="D4" s="48">
        <v>-846420263</v>
      </c>
      <c r="E4" s="49">
        <f>D4/100000000</f>
        <v>-8.4642026300000008</v>
      </c>
      <c r="F4" s="48">
        <v>-283213017</v>
      </c>
      <c r="G4" s="49">
        <f>F4/100000000</f>
        <v>-2.8321301700000001</v>
      </c>
      <c r="H4" s="48">
        <v>3309023518</v>
      </c>
      <c r="I4" s="49">
        <f>H4/100000000</f>
        <v>33.090235180000001</v>
      </c>
    </row>
    <row r="5" spans="1:12">
      <c r="A5" s="9">
        <v>42783</v>
      </c>
      <c r="B5" s="46">
        <v>95336576</v>
      </c>
      <c r="C5" s="10">
        <f>B5/100000000</f>
        <v>0.95336575999999995</v>
      </c>
      <c r="D5" s="46">
        <v>757074290</v>
      </c>
      <c r="E5" s="10">
        <f>D5/100000000</f>
        <v>7.5707428999999999</v>
      </c>
      <c r="F5" s="46">
        <v>-1113903849</v>
      </c>
      <c r="G5" s="10">
        <f>F5/100000000</f>
        <v>-11.139038490000001</v>
      </c>
      <c r="H5" s="46">
        <v>1656185526</v>
      </c>
      <c r="I5" s="10">
        <f>H5/100000000</f>
        <v>16.561855260000002</v>
      </c>
    </row>
    <row r="6" spans="1:12">
      <c r="A6" s="9">
        <v>42784</v>
      </c>
      <c r="B6" s="46">
        <v>201416630</v>
      </c>
      <c r="C6" s="10">
        <f>B6/100000000</f>
        <v>2.0141662999999999</v>
      </c>
      <c r="D6" s="46">
        <v>225664492</v>
      </c>
      <c r="E6" s="10">
        <f>D6/100000000</f>
        <v>2.2566449199999998</v>
      </c>
      <c r="F6" s="46">
        <v>-86939440</v>
      </c>
      <c r="G6" s="10">
        <f>F6/100000000</f>
        <v>-0.86939440000000001</v>
      </c>
      <c r="H6" s="46">
        <v>937382441</v>
      </c>
      <c r="I6" s="10">
        <f>H6/100000000</f>
        <v>9.3738244099999992</v>
      </c>
    </row>
    <row r="7" spans="1:12">
      <c r="A7" s="9">
        <v>42785</v>
      </c>
      <c r="B7" s="46"/>
      <c r="C7" s="10"/>
      <c r="D7" s="46"/>
      <c r="E7" s="10"/>
      <c r="F7" s="46"/>
      <c r="G7" s="10"/>
      <c r="H7" s="46"/>
      <c r="I7" s="10"/>
    </row>
    <row r="8" spans="1:12">
      <c r="A8" s="9">
        <v>42786</v>
      </c>
      <c r="B8" s="46">
        <v>-569837569</v>
      </c>
      <c r="C8" s="10">
        <f t="shared" ref="C8" si="0">B8/100000000</f>
        <v>-5.6983756899999998</v>
      </c>
      <c r="D8" s="46">
        <v>337652378</v>
      </c>
      <c r="E8" s="10">
        <f t="shared" ref="E8" si="1">D8/100000000</f>
        <v>3.3765237799999999</v>
      </c>
      <c r="F8" s="46">
        <v>-463144210</v>
      </c>
      <c r="G8" s="10">
        <f t="shared" ref="G8" si="2">F8/100000000</f>
        <v>-4.6314421000000001</v>
      </c>
      <c r="H8" s="46">
        <v>2200133213</v>
      </c>
      <c r="I8" s="10">
        <f t="shared" ref="I8" si="3">H8/100000000</f>
        <v>22.001332130000002</v>
      </c>
    </row>
    <row r="9" spans="1:12">
      <c r="A9" s="9">
        <v>42787</v>
      </c>
      <c r="B9" s="46">
        <v>-500818633</v>
      </c>
      <c r="C9" s="10">
        <f t="shared" ref="C9" si="4">B9/100000000</f>
        <v>-5.00818633</v>
      </c>
      <c r="D9" s="46">
        <v>582700901</v>
      </c>
      <c r="E9" s="10">
        <f t="shared" ref="E9" si="5">D9/100000000</f>
        <v>5.8270090100000003</v>
      </c>
      <c r="F9" s="46">
        <v>-322673540</v>
      </c>
      <c r="G9" s="10">
        <f t="shared" ref="G9" si="6">F9/100000000</f>
        <v>-3.2267353999999999</v>
      </c>
      <c r="H9" s="46">
        <v>7715910322</v>
      </c>
      <c r="I9" s="10">
        <f t="shared" ref="I9" si="7">H9/100000000</f>
        <v>77.159103220000006</v>
      </c>
    </row>
    <row r="10" spans="1:12">
      <c r="A10" s="9">
        <v>42788</v>
      </c>
      <c r="B10" s="46">
        <v>565936917</v>
      </c>
      <c r="C10" s="10">
        <f t="shared" ref="C10" si="8">B10/100000000</f>
        <v>5.6593691699999997</v>
      </c>
      <c r="D10" s="46">
        <v>517742605</v>
      </c>
      <c r="E10" s="10">
        <f t="shared" ref="E10" si="9">D10/100000000</f>
        <v>5.1774260500000002</v>
      </c>
      <c r="F10" s="46">
        <v>-91306376</v>
      </c>
      <c r="G10" s="10">
        <f t="shared" ref="G10" si="10">F10/100000000</f>
        <v>-0.91306376</v>
      </c>
      <c r="H10" s="46">
        <v>2812634738</v>
      </c>
      <c r="I10" s="10">
        <f t="shared" ref="I10" si="11">H10/100000000</f>
        <v>28.126347379999999</v>
      </c>
    </row>
    <row r="11" spans="1:12">
      <c r="A11" s="9">
        <v>42789</v>
      </c>
      <c r="B11" s="46">
        <v>-20590659</v>
      </c>
      <c r="C11" s="10">
        <f t="shared" ref="C11" si="12">B11/100000000</f>
        <v>-0.20590659</v>
      </c>
      <c r="D11" s="46">
        <v>-190809130</v>
      </c>
      <c r="E11" s="10">
        <f t="shared" ref="E11" si="13">D11/100000000</f>
        <v>-1.9080912999999999</v>
      </c>
      <c r="F11" s="46">
        <v>-326507686</v>
      </c>
      <c r="G11" s="10">
        <f t="shared" ref="G11" si="14">F11/100000000</f>
        <v>-3.2650768600000002</v>
      </c>
      <c r="H11" s="46">
        <v>4889552415</v>
      </c>
      <c r="I11" s="10">
        <f t="shared" ref="I11" si="15">H11/100000000</f>
        <v>48.89552415</v>
      </c>
    </row>
    <row r="12" spans="1:12">
      <c r="A12" s="9">
        <v>42790</v>
      </c>
      <c r="B12" s="46">
        <v>154365390</v>
      </c>
      <c r="C12" s="10">
        <f t="shared" ref="C12" si="16">B12/100000000</f>
        <v>1.5436539</v>
      </c>
      <c r="D12" s="46">
        <v>135995553</v>
      </c>
      <c r="E12" s="10">
        <f t="shared" ref="E12" si="17">D12/100000000</f>
        <v>1.3599555299999999</v>
      </c>
      <c r="F12" s="46">
        <v>-319464150</v>
      </c>
      <c r="G12" s="10">
        <f t="shared" ref="G12" si="18">F12/100000000</f>
        <v>-3.1946414999999999</v>
      </c>
      <c r="H12" s="46">
        <v>-1615863512</v>
      </c>
      <c r="I12" s="10">
        <f t="shared" ref="I12" si="19">H12/100000000</f>
        <v>-16.15863512</v>
      </c>
    </row>
    <row r="13" spans="1:12">
      <c r="A13" s="9">
        <v>42791</v>
      </c>
      <c r="B13" s="46"/>
      <c r="C13" s="10"/>
      <c r="D13" s="46"/>
      <c r="E13" s="10"/>
      <c r="F13" s="46"/>
      <c r="G13" s="10"/>
      <c r="H13" s="46"/>
      <c r="I13" s="10"/>
    </row>
    <row r="14" spans="1:12">
      <c r="A14" s="9">
        <v>42792</v>
      </c>
      <c r="B14" s="46"/>
      <c r="C14" s="10"/>
      <c r="D14" s="46"/>
      <c r="E14" s="10"/>
      <c r="F14" s="46"/>
      <c r="G14" s="10"/>
      <c r="H14" s="46"/>
      <c r="I14" s="10"/>
    </row>
    <row r="15" spans="1:12">
      <c r="A15" s="9">
        <v>42793</v>
      </c>
      <c r="B15" s="46"/>
      <c r="C15" s="10"/>
      <c r="D15" s="46"/>
      <c r="E15" s="10"/>
      <c r="F15" s="46"/>
      <c r="G15" s="10"/>
      <c r="H15" s="46"/>
      <c r="I15" s="10"/>
    </row>
    <row r="16" spans="1:12">
      <c r="A16" s="9">
        <v>42794</v>
      </c>
      <c r="B16" s="46"/>
      <c r="C16" s="10"/>
      <c r="D16" s="46"/>
      <c r="E16" s="10"/>
      <c r="F16" s="46"/>
      <c r="G16" s="10"/>
      <c r="H16" s="46"/>
      <c r="I16" s="10"/>
    </row>
    <row r="17" spans="1:9">
      <c r="A17" s="9">
        <v>42795</v>
      </c>
      <c r="B17" s="46">
        <v>-174332691</v>
      </c>
      <c r="C17" s="10">
        <f t="shared" ref="C17" si="20">B17/100000000</f>
        <v>-1.74332691</v>
      </c>
      <c r="D17" s="46">
        <v>-43886772</v>
      </c>
      <c r="E17" s="10">
        <f t="shared" ref="E17" si="21">D17/100000000</f>
        <v>-0.43886772000000002</v>
      </c>
      <c r="F17" s="46">
        <v>-94534680</v>
      </c>
      <c r="G17" s="10">
        <f t="shared" ref="G17" si="22">F17/100000000</f>
        <v>-0.94534680000000004</v>
      </c>
      <c r="H17" s="46">
        <v>-3897526568</v>
      </c>
      <c r="I17" s="10">
        <f t="shared" ref="I17" si="23">H17/100000000</f>
        <v>-38.97526568</v>
      </c>
    </row>
    <row r="18" spans="1:9">
      <c r="A18" s="9">
        <v>42796</v>
      </c>
      <c r="B18" s="46">
        <v>222638890</v>
      </c>
      <c r="C18" s="10">
        <f t="shared" ref="C18" si="24">B18/100000000</f>
        <v>2.2263888999999999</v>
      </c>
      <c r="D18" s="46">
        <v>-319983392</v>
      </c>
      <c r="E18" s="10">
        <f t="shared" ref="E18" si="25">D18/100000000</f>
        <v>-3.1998339200000001</v>
      </c>
      <c r="F18" s="46">
        <v>-359414406</v>
      </c>
      <c r="G18" s="10">
        <f t="shared" ref="G18" si="26">F18/100000000</f>
        <v>-3.5941440600000001</v>
      </c>
      <c r="H18" s="46">
        <v>2824185970</v>
      </c>
      <c r="I18" s="10">
        <f t="shared" ref="I18" si="27">H18/100000000</f>
        <v>28.241859699999999</v>
      </c>
    </row>
    <row r="19" spans="1:9">
      <c r="A19" s="9">
        <v>42797</v>
      </c>
      <c r="B19" s="46">
        <v>158774810</v>
      </c>
      <c r="C19" s="10">
        <f t="shared" ref="C19:C22" si="28">B19/100000000</f>
        <v>1.5877481</v>
      </c>
      <c r="D19" s="46">
        <v>-524422600</v>
      </c>
      <c r="E19" s="10">
        <f t="shared" ref="E19:E22" si="29">D19/100000000</f>
        <v>-5.2442260000000003</v>
      </c>
      <c r="F19" s="46">
        <v>-504009035</v>
      </c>
      <c r="G19" s="10">
        <f t="shared" ref="G19:G22" si="30">F19/100000000</f>
        <v>-5.0400903499999998</v>
      </c>
      <c r="H19" s="46">
        <v>-4993597804</v>
      </c>
      <c r="I19" s="10">
        <f t="shared" ref="I19:I22" si="31">H19/100000000</f>
        <v>-49.935978040000002</v>
      </c>
    </row>
    <row r="20" spans="1:9">
      <c r="A20" s="9">
        <v>42798</v>
      </c>
      <c r="B20" s="46"/>
      <c r="C20" s="10"/>
      <c r="D20" s="46"/>
      <c r="E20" s="10"/>
      <c r="F20" s="46"/>
      <c r="G20" s="10"/>
      <c r="H20" s="46"/>
      <c r="I20" s="10"/>
    </row>
    <row r="21" spans="1:9">
      <c r="A21" s="9">
        <v>42799</v>
      </c>
      <c r="B21" s="46"/>
      <c r="C21" s="10"/>
      <c r="D21" s="46"/>
      <c r="E21" s="10"/>
      <c r="F21" s="46"/>
      <c r="G21" s="10"/>
      <c r="H21" s="46"/>
      <c r="I21" s="10"/>
    </row>
    <row r="22" spans="1:9">
      <c r="A22" s="9">
        <v>42800</v>
      </c>
      <c r="B22" s="46">
        <v>101470962</v>
      </c>
      <c r="C22" s="10">
        <f t="shared" si="28"/>
        <v>1.0147096200000001</v>
      </c>
      <c r="D22" s="46">
        <v>625572125</v>
      </c>
      <c r="E22" s="10">
        <f t="shared" si="29"/>
        <v>6.2557212499999997</v>
      </c>
      <c r="F22" s="46">
        <v>-355542407</v>
      </c>
      <c r="G22" s="10">
        <f t="shared" si="30"/>
        <v>-3.5554240699999999</v>
      </c>
      <c r="H22" s="46">
        <v>-1229140925</v>
      </c>
      <c r="I22" s="10">
        <f t="shared" si="31"/>
        <v>-12.291409249999999</v>
      </c>
    </row>
    <row r="23" spans="1:9">
      <c r="A23" s="9">
        <v>42801</v>
      </c>
      <c r="B23" s="46">
        <v>314683320</v>
      </c>
      <c r="C23" s="10">
        <f t="shared" ref="C23" si="32">B23/100000000</f>
        <v>3.1468332000000001</v>
      </c>
      <c r="D23" s="46">
        <v>385129245</v>
      </c>
      <c r="E23" s="10">
        <f t="shared" ref="E23" si="33">D23/100000000</f>
        <v>3.8512924499999999</v>
      </c>
      <c r="F23" s="46">
        <v>535323746</v>
      </c>
      <c r="G23" s="10">
        <f t="shared" ref="G23" si="34">F23/100000000</f>
        <v>5.3532374599999999</v>
      </c>
      <c r="H23" s="46">
        <v>1377314154</v>
      </c>
      <c r="I23" s="10">
        <f t="shared" ref="I23" si="35">H23/100000000</f>
        <v>13.773141539999999</v>
      </c>
    </row>
    <row r="24" spans="1:9">
      <c r="A24" s="9">
        <v>42802</v>
      </c>
      <c r="B24" s="46">
        <v>309753402</v>
      </c>
      <c r="C24" s="10">
        <f t="shared" ref="C24" si="36">B24/100000000</f>
        <v>3.0975340199999999</v>
      </c>
      <c r="D24" s="46">
        <v>-30880205</v>
      </c>
      <c r="E24" s="10">
        <f t="shared" ref="E24" si="37">D24/100000000</f>
        <v>-0.30880204999999999</v>
      </c>
      <c r="F24" s="46">
        <v>224232410</v>
      </c>
      <c r="G24" s="10">
        <f t="shared" ref="G24" si="38">F24/100000000</f>
        <v>2.2423240999999998</v>
      </c>
      <c r="H24" s="46">
        <v>1251402820</v>
      </c>
      <c r="I24" s="10">
        <f t="shared" ref="I24" si="39">H24/100000000</f>
        <v>12.5140282</v>
      </c>
    </row>
    <row r="25" spans="1:9">
      <c r="A25" s="9">
        <v>42803</v>
      </c>
      <c r="B25" s="46">
        <v>-146537980</v>
      </c>
      <c r="C25" s="10">
        <f t="shared" ref="C25" si="40">B25/100000000</f>
        <v>-1.4653798</v>
      </c>
      <c r="D25" s="46">
        <v>-614697078</v>
      </c>
      <c r="E25" s="10">
        <f t="shared" ref="E25" si="41">D25/100000000</f>
        <v>-6.1469707800000002</v>
      </c>
      <c r="F25" s="46">
        <v>-532092449</v>
      </c>
      <c r="G25" s="10">
        <f t="shared" ref="G25" si="42">F25/100000000</f>
        <v>-5.3209244900000003</v>
      </c>
      <c r="H25" s="46">
        <v>-10614614969</v>
      </c>
      <c r="I25" s="10">
        <f t="shared" ref="I25" si="43">H25/100000000</f>
        <v>-106.14614969</v>
      </c>
    </row>
    <row r="26" spans="1:9">
      <c r="A26" s="9">
        <v>42804</v>
      </c>
      <c r="B26" s="46">
        <v>-71745806</v>
      </c>
      <c r="C26" s="10">
        <f t="shared" ref="C26" si="44">B26/100000000</f>
        <v>-0.71745806000000001</v>
      </c>
      <c r="D26" s="46">
        <v>155207986</v>
      </c>
      <c r="E26" s="10">
        <f t="shared" ref="E26" si="45">D26/100000000</f>
        <v>1.5520798600000001</v>
      </c>
      <c r="F26" s="46">
        <v>-424305278</v>
      </c>
      <c r="G26" s="10">
        <f t="shared" ref="G26" si="46">F26/100000000</f>
        <v>-4.2430527800000002</v>
      </c>
      <c r="H26" s="46">
        <v>-4989175473</v>
      </c>
      <c r="I26" s="10">
        <f t="shared" ref="I26" si="47">H26/100000000</f>
        <v>-49.891754730000002</v>
      </c>
    </row>
    <row r="27" spans="1:9">
      <c r="A27" s="9">
        <v>42805</v>
      </c>
      <c r="B27" s="46"/>
      <c r="C27" s="10"/>
      <c r="D27" s="46"/>
      <c r="E27" s="10"/>
      <c r="F27" s="46"/>
      <c r="G27" s="10"/>
      <c r="H27" s="46"/>
      <c r="I27" s="10"/>
    </row>
    <row r="28" spans="1:9">
      <c r="A28" s="9">
        <v>42806</v>
      </c>
      <c r="B28" s="46"/>
      <c r="C28" s="10"/>
      <c r="D28" s="46"/>
      <c r="E28" s="10"/>
      <c r="F28" s="46"/>
      <c r="G28" s="10"/>
      <c r="H28" s="46"/>
      <c r="I28" s="10"/>
    </row>
    <row r="29" spans="1:9">
      <c r="A29" s="9">
        <v>42807</v>
      </c>
      <c r="B29" s="46">
        <v>177351270</v>
      </c>
      <c r="C29" s="10">
        <f t="shared" ref="C29" si="48">B29/100000000</f>
        <v>1.7735126999999999</v>
      </c>
      <c r="D29" s="46">
        <v>-138388083</v>
      </c>
      <c r="E29" s="10">
        <f t="shared" ref="E29" si="49">D29/100000000</f>
        <v>-1.3838808300000001</v>
      </c>
      <c r="F29" s="46">
        <v>219946343</v>
      </c>
      <c r="G29" s="10">
        <f t="shared" ref="G29" si="50">F29/100000000</f>
        <v>2.1994634300000002</v>
      </c>
      <c r="H29" s="46">
        <v>5672434779</v>
      </c>
      <c r="I29" s="10">
        <f t="shared" ref="I29" si="51">H29/100000000</f>
        <v>56.724347790000003</v>
      </c>
    </row>
    <row r="30" spans="1:9">
      <c r="A30" s="9">
        <v>42808</v>
      </c>
      <c r="B30" s="46"/>
      <c r="C30" s="10">
        <f t="shared" ref="C30" si="52">B30/100000000</f>
        <v>0</v>
      </c>
      <c r="D30" s="46"/>
      <c r="E30" s="10">
        <f t="shared" ref="E30" si="53">D30/100000000</f>
        <v>0</v>
      </c>
      <c r="F30" s="46"/>
      <c r="G30" s="10">
        <f t="shared" ref="G30" si="54">F30/100000000</f>
        <v>0</v>
      </c>
      <c r="H30" s="46"/>
      <c r="I30" s="10">
        <f t="shared" ref="I30" si="55">H30/100000000</f>
        <v>0</v>
      </c>
    </row>
    <row r="31" spans="1:9">
      <c r="A31" s="9">
        <v>42809</v>
      </c>
      <c r="B31" s="46"/>
      <c r="C31" s="10">
        <f t="shared" ref="C31:C94" si="56">B31/100000000</f>
        <v>0</v>
      </c>
      <c r="D31" s="46"/>
      <c r="E31" s="10">
        <f t="shared" ref="E31:E94" si="57">D31/100000000</f>
        <v>0</v>
      </c>
      <c r="F31" s="46"/>
      <c r="G31" s="10">
        <f t="shared" ref="G31:G94" si="58">F31/100000000</f>
        <v>0</v>
      </c>
      <c r="H31" s="46"/>
      <c r="I31" s="10">
        <f t="shared" ref="I31:I94" si="59">H31/100000000</f>
        <v>0</v>
      </c>
    </row>
    <row r="32" spans="1:9">
      <c r="A32" s="9">
        <v>42810</v>
      </c>
      <c r="B32" s="46"/>
      <c r="C32" s="10">
        <f t="shared" si="56"/>
        <v>0</v>
      </c>
      <c r="D32" s="46"/>
      <c r="E32" s="10">
        <f t="shared" si="57"/>
        <v>0</v>
      </c>
      <c r="F32" s="46"/>
      <c r="G32" s="10">
        <f t="shared" si="58"/>
        <v>0</v>
      </c>
      <c r="H32" s="46"/>
      <c r="I32" s="10">
        <f t="shared" si="59"/>
        <v>0</v>
      </c>
    </row>
    <row r="33" spans="1:9">
      <c r="A33" s="9">
        <v>42811</v>
      </c>
      <c r="B33" s="46"/>
      <c r="C33" s="10">
        <f t="shared" si="56"/>
        <v>0</v>
      </c>
      <c r="D33" s="46"/>
      <c r="E33" s="10">
        <f t="shared" si="57"/>
        <v>0</v>
      </c>
      <c r="F33" s="46"/>
      <c r="G33" s="10">
        <f t="shared" si="58"/>
        <v>0</v>
      </c>
      <c r="H33" s="46"/>
      <c r="I33" s="10">
        <f t="shared" si="59"/>
        <v>0</v>
      </c>
    </row>
    <row r="34" spans="1:9">
      <c r="A34" s="9">
        <v>42812</v>
      </c>
      <c r="B34" s="46"/>
      <c r="C34" s="10">
        <f t="shared" si="56"/>
        <v>0</v>
      </c>
      <c r="D34" s="46"/>
      <c r="E34" s="10">
        <f t="shared" si="57"/>
        <v>0</v>
      </c>
      <c r="F34" s="46"/>
      <c r="G34" s="10">
        <f t="shared" si="58"/>
        <v>0</v>
      </c>
      <c r="H34" s="46"/>
      <c r="I34" s="10">
        <f t="shared" si="59"/>
        <v>0</v>
      </c>
    </row>
    <row r="35" spans="1:9">
      <c r="A35" s="9">
        <v>42813</v>
      </c>
      <c r="B35" s="46"/>
      <c r="C35" s="10">
        <f t="shared" si="56"/>
        <v>0</v>
      </c>
      <c r="D35" s="46"/>
      <c r="E35" s="10">
        <f t="shared" si="57"/>
        <v>0</v>
      </c>
      <c r="F35" s="46"/>
      <c r="G35" s="10">
        <f t="shared" si="58"/>
        <v>0</v>
      </c>
      <c r="H35" s="46"/>
      <c r="I35" s="10">
        <f t="shared" si="59"/>
        <v>0</v>
      </c>
    </row>
    <row r="36" spans="1:9">
      <c r="A36" s="9">
        <v>42814</v>
      </c>
      <c r="B36" s="46"/>
      <c r="C36" s="10">
        <f t="shared" si="56"/>
        <v>0</v>
      </c>
      <c r="D36" s="46"/>
      <c r="E36" s="10">
        <f t="shared" si="57"/>
        <v>0</v>
      </c>
      <c r="F36" s="46"/>
      <c r="G36" s="10">
        <f t="shared" si="58"/>
        <v>0</v>
      </c>
      <c r="H36" s="46"/>
      <c r="I36" s="10">
        <f t="shared" si="59"/>
        <v>0</v>
      </c>
    </row>
    <row r="37" spans="1:9">
      <c r="A37" s="9">
        <v>42815</v>
      </c>
      <c r="B37" s="46"/>
      <c r="C37" s="10">
        <f t="shared" si="56"/>
        <v>0</v>
      </c>
      <c r="D37" s="46"/>
      <c r="E37" s="10">
        <f t="shared" si="57"/>
        <v>0</v>
      </c>
      <c r="F37" s="46"/>
      <c r="G37" s="10">
        <f t="shared" si="58"/>
        <v>0</v>
      </c>
      <c r="H37" s="46"/>
      <c r="I37" s="10">
        <f t="shared" si="59"/>
        <v>0</v>
      </c>
    </row>
    <row r="38" spans="1:9">
      <c r="A38" s="9">
        <v>42816</v>
      </c>
      <c r="B38" s="46"/>
      <c r="C38" s="10">
        <f t="shared" si="56"/>
        <v>0</v>
      </c>
      <c r="D38" s="46"/>
      <c r="E38" s="10">
        <f t="shared" si="57"/>
        <v>0</v>
      </c>
      <c r="F38" s="46"/>
      <c r="G38" s="10">
        <f t="shared" si="58"/>
        <v>0</v>
      </c>
      <c r="H38" s="46"/>
      <c r="I38" s="10">
        <f t="shared" si="59"/>
        <v>0</v>
      </c>
    </row>
    <row r="39" spans="1:9">
      <c r="A39" s="9">
        <v>42817</v>
      </c>
      <c r="B39" s="46"/>
      <c r="C39" s="10">
        <f t="shared" si="56"/>
        <v>0</v>
      </c>
      <c r="D39" s="46"/>
      <c r="E39" s="10">
        <f t="shared" si="57"/>
        <v>0</v>
      </c>
      <c r="F39" s="46"/>
      <c r="G39" s="10">
        <f t="shared" si="58"/>
        <v>0</v>
      </c>
      <c r="H39" s="46"/>
      <c r="I39" s="10">
        <f t="shared" si="59"/>
        <v>0</v>
      </c>
    </row>
    <row r="40" spans="1:9">
      <c r="A40" s="9">
        <v>42818</v>
      </c>
      <c r="B40" s="46"/>
      <c r="C40" s="10">
        <f t="shared" si="56"/>
        <v>0</v>
      </c>
      <c r="D40" s="46"/>
      <c r="E40" s="10">
        <f t="shared" si="57"/>
        <v>0</v>
      </c>
      <c r="F40" s="46"/>
      <c r="G40" s="10">
        <f t="shared" si="58"/>
        <v>0</v>
      </c>
      <c r="H40" s="46"/>
      <c r="I40" s="10">
        <f t="shared" si="59"/>
        <v>0</v>
      </c>
    </row>
    <row r="41" spans="1:9">
      <c r="A41" s="9">
        <v>42819</v>
      </c>
      <c r="B41" s="46"/>
      <c r="C41" s="10">
        <f t="shared" si="56"/>
        <v>0</v>
      </c>
      <c r="D41" s="46"/>
      <c r="E41" s="10">
        <f t="shared" si="57"/>
        <v>0</v>
      </c>
      <c r="F41" s="46"/>
      <c r="G41" s="10">
        <f t="shared" si="58"/>
        <v>0</v>
      </c>
      <c r="H41" s="46"/>
      <c r="I41" s="10">
        <f t="shared" si="59"/>
        <v>0</v>
      </c>
    </row>
    <row r="42" spans="1:9">
      <c r="A42" s="9">
        <v>42820</v>
      </c>
      <c r="B42" s="46"/>
      <c r="C42" s="10">
        <f t="shared" si="56"/>
        <v>0</v>
      </c>
      <c r="D42" s="46"/>
      <c r="E42" s="10">
        <f t="shared" si="57"/>
        <v>0</v>
      </c>
      <c r="F42" s="46"/>
      <c r="G42" s="10">
        <f t="shared" si="58"/>
        <v>0</v>
      </c>
      <c r="H42" s="46"/>
      <c r="I42" s="10">
        <f t="shared" si="59"/>
        <v>0</v>
      </c>
    </row>
    <row r="43" spans="1:9">
      <c r="A43" s="9">
        <v>42821</v>
      </c>
      <c r="B43" s="46"/>
      <c r="C43" s="10">
        <f t="shared" si="56"/>
        <v>0</v>
      </c>
      <c r="D43" s="46"/>
      <c r="E43" s="10">
        <f t="shared" si="57"/>
        <v>0</v>
      </c>
      <c r="F43" s="46"/>
      <c r="G43" s="10">
        <f t="shared" si="58"/>
        <v>0</v>
      </c>
      <c r="H43" s="46"/>
      <c r="I43" s="10">
        <f t="shared" si="59"/>
        <v>0</v>
      </c>
    </row>
    <row r="44" spans="1:9">
      <c r="A44" s="9">
        <v>42822</v>
      </c>
      <c r="B44" s="46"/>
      <c r="C44" s="10">
        <f t="shared" si="56"/>
        <v>0</v>
      </c>
      <c r="D44" s="46"/>
      <c r="E44" s="10">
        <f t="shared" si="57"/>
        <v>0</v>
      </c>
      <c r="F44" s="46"/>
      <c r="G44" s="10">
        <f t="shared" si="58"/>
        <v>0</v>
      </c>
      <c r="H44" s="46"/>
      <c r="I44" s="10">
        <f t="shared" si="59"/>
        <v>0</v>
      </c>
    </row>
    <row r="45" spans="1:9">
      <c r="A45" s="9">
        <v>42823</v>
      </c>
      <c r="B45" s="46"/>
      <c r="C45" s="10">
        <f t="shared" si="56"/>
        <v>0</v>
      </c>
      <c r="D45" s="46"/>
      <c r="E45" s="10">
        <f t="shared" si="57"/>
        <v>0</v>
      </c>
      <c r="F45" s="46"/>
      <c r="G45" s="10">
        <f t="shared" si="58"/>
        <v>0</v>
      </c>
      <c r="H45" s="46"/>
      <c r="I45" s="10">
        <f t="shared" si="59"/>
        <v>0</v>
      </c>
    </row>
    <row r="46" spans="1:9">
      <c r="A46" s="9">
        <v>42824</v>
      </c>
      <c r="B46" s="46"/>
      <c r="C46" s="10">
        <f t="shared" si="56"/>
        <v>0</v>
      </c>
      <c r="D46" s="46"/>
      <c r="E46" s="10">
        <f t="shared" si="57"/>
        <v>0</v>
      </c>
      <c r="F46" s="46"/>
      <c r="G46" s="10">
        <f t="shared" si="58"/>
        <v>0</v>
      </c>
      <c r="H46" s="46"/>
      <c r="I46" s="10">
        <f t="shared" si="59"/>
        <v>0</v>
      </c>
    </row>
    <row r="47" spans="1:9">
      <c r="A47" s="9">
        <v>42825</v>
      </c>
      <c r="B47" s="46"/>
      <c r="C47" s="10">
        <f t="shared" si="56"/>
        <v>0</v>
      </c>
      <c r="D47" s="46"/>
      <c r="E47" s="10">
        <f t="shared" si="57"/>
        <v>0</v>
      </c>
      <c r="F47" s="46"/>
      <c r="G47" s="10">
        <f t="shared" si="58"/>
        <v>0</v>
      </c>
      <c r="H47" s="46"/>
      <c r="I47" s="10">
        <f t="shared" si="59"/>
        <v>0</v>
      </c>
    </row>
    <row r="48" spans="1:9">
      <c r="A48" s="9">
        <v>42826</v>
      </c>
      <c r="B48" s="46"/>
      <c r="C48" s="10">
        <f t="shared" si="56"/>
        <v>0</v>
      </c>
      <c r="D48" s="46"/>
      <c r="E48" s="10">
        <f t="shared" si="57"/>
        <v>0</v>
      </c>
      <c r="F48" s="46"/>
      <c r="G48" s="10">
        <f t="shared" si="58"/>
        <v>0</v>
      </c>
      <c r="H48" s="46"/>
      <c r="I48" s="10">
        <f t="shared" si="59"/>
        <v>0</v>
      </c>
    </row>
    <row r="49" spans="1:9">
      <c r="A49" s="9">
        <v>42827</v>
      </c>
      <c r="B49" s="46"/>
      <c r="C49" s="10">
        <f t="shared" si="56"/>
        <v>0</v>
      </c>
      <c r="D49" s="46"/>
      <c r="E49" s="10">
        <f t="shared" si="57"/>
        <v>0</v>
      </c>
      <c r="F49" s="46"/>
      <c r="G49" s="10">
        <f t="shared" si="58"/>
        <v>0</v>
      </c>
      <c r="H49" s="46"/>
      <c r="I49" s="10">
        <f t="shared" si="59"/>
        <v>0</v>
      </c>
    </row>
    <row r="50" spans="1:9">
      <c r="A50" s="9">
        <v>42828</v>
      </c>
      <c r="B50" s="46"/>
      <c r="C50" s="10">
        <f t="shared" si="56"/>
        <v>0</v>
      </c>
      <c r="D50" s="46"/>
      <c r="E50" s="10">
        <f t="shared" si="57"/>
        <v>0</v>
      </c>
      <c r="F50" s="46"/>
      <c r="G50" s="10">
        <f t="shared" si="58"/>
        <v>0</v>
      </c>
      <c r="H50" s="46"/>
      <c r="I50" s="10">
        <f t="shared" si="59"/>
        <v>0</v>
      </c>
    </row>
    <row r="51" spans="1:9">
      <c r="A51" s="9">
        <v>42829</v>
      </c>
      <c r="B51" s="46"/>
      <c r="C51" s="10">
        <f t="shared" si="56"/>
        <v>0</v>
      </c>
      <c r="D51" s="46"/>
      <c r="E51" s="10">
        <f t="shared" si="57"/>
        <v>0</v>
      </c>
      <c r="F51" s="46"/>
      <c r="G51" s="10">
        <f t="shared" si="58"/>
        <v>0</v>
      </c>
      <c r="H51" s="46"/>
      <c r="I51" s="10">
        <f t="shared" si="59"/>
        <v>0</v>
      </c>
    </row>
    <row r="52" spans="1:9">
      <c r="A52" s="9">
        <v>42830</v>
      </c>
      <c r="B52" s="46"/>
      <c r="C52" s="10">
        <f t="shared" si="56"/>
        <v>0</v>
      </c>
      <c r="D52" s="46"/>
      <c r="E52" s="10">
        <f t="shared" si="57"/>
        <v>0</v>
      </c>
      <c r="F52" s="46"/>
      <c r="G52" s="10">
        <f t="shared" si="58"/>
        <v>0</v>
      </c>
      <c r="H52" s="46"/>
      <c r="I52" s="10">
        <f t="shared" si="59"/>
        <v>0</v>
      </c>
    </row>
    <row r="53" spans="1:9">
      <c r="A53" s="9">
        <v>42831</v>
      </c>
      <c r="B53" s="46"/>
      <c r="C53" s="10">
        <f t="shared" si="56"/>
        <v>0</v>
      </c>
      <c r="D53" s="46"/>
      <c r="E53" s="10">
        <f t="shared" si="57"/>
        <v>0</v>
      </c>
      <c r="F53" s="46"/>
      <c r="G53" s="10">
        <f t="shared" si="58"/>
        <v>0</v>
      </c>
      <c r="H53" s="46"/>
      <c r="I53" s="10">
        <f t="shared" si="59"/>
        <v>0</v>
      </c>
    </row>
    <row r="54" spans="1:9">
      <c r="A54" s="9">
        <v>42832</v>
      </c>
      <c r="B54" s="46"/>
      <c r="C54" s="10">
        <f t="shared" si="56"/>
        <v>0</v>
      </c>
      <c r="D54" s="46"/>
      <c r="E54" s="10">
        <f t="shared" si="57"/>
        <v>0</v>
      </c>
      <c r="F54" s="46"/>
      <c r="G54" s="10">
        <f t="shared" si="58"/>
        <v>0</v>
      </c>
      <c r="H54" s="46"/>
      <c r="I54" s="10">
        <f t="shared" si="59"/>
        <v>0</v>
      </c>
    </row>
    <row r="55" spans="1:9">
      <c r="A55" s="9">
        <v>42833</v>
      </c>
      <c r="B55" s="46"/>
      <c r="C55" s="10">
        <f t="shared" si="56"/>
        <v>0</v>
      </c>
      <c r="D55" s="46"/>
      <c r="E55" s="10">
        <f t="shared" si="57"/>
        <v>0</v>
      </c>
      <c r="F55" s="46"/>
      <c r="G55" s="10">
        <f t="shared" si="58"/>
        <v>0</v>
      </c>
      <c r="H55" s="46"/>
      <c r="I55" s="10">
        <f t="shared" si="59"/>
        <v>0</v>
      </c>
    </row>
    <row r="56" spans="1:9">
      <c r="A56" s="9">
        <v>42834</v>
      </c>
      <c r="B56" s="46"/>
      <c r="C56" s="10">
        <f t="shared" si="56"/>
        <v>0</v>
      </c>
      <c r="D56" s="46"/>
      <c r="E56" s="10">
        <f t="shared" si="57"/>
        <v>0</v>
      </c>
      <c r="F56" s="46"/>
      <c r="G56" s="10">
        <f t="shared" si="58"/>
        <v>0</v>
      </c>
      <c r="H56" s="46"/>
      <c r="I56" s="10">
        <f t="shared" si="59"/>
        <v>0</v>
      </c>
    </row>
    <row r="57" spans="1:9">
      <c r="A57" s="9">
        <v>42835</v>
      </c>
      <c r="B57" s="46"/>
      <c r="C57" s="10">
        <f t="shared" si="56"/>
        <v>0</v>
      </c>
      <c r="D57" s="46"/>
      <c r="E57" s="10">
        <f t="shared" si="57"/>
        <v>0</v>
      </c>
      <c r="F57" s="46"/>
      <c r="G57" s="10">
        <f t="shared" si="58"/>
        <v>0</v>
      </c>
      <c r="H57" s="46"/>
      <c r="I57" s="10">
        <f t="shared" si="59"/>
        <v>0</v>
      </c>
    </row>
    <row r="58" spans="1:9">
      <c r="A58" s="9">
        <v>42836</v>
      </c>
      <c r="B58" s="46"/>
      <c r="C58" s="10">
        <f t="shared" si="56"/>
        <v>0</v>
      </c>
      <c r="D58" s="46"/>
      <c r="E58" s="10">
        <f t="shared" si="57"/>
        <v>0</v>
      </c>
      <c r="F58" s="46"/>
      <c r="G58" s="10">
        <f t="shared" si="58"/>
        <v>0</v>
      </c>
      <c r="H58" s="46"/>
      <c r="I58" s="10">
        <f t="shared" si="59"/>
        <v>0</v>
      </c>
    </row>
    <row r="59" spans="1:9">
      <c r="A59" s="9">
        <v>42837</v>
      </c>
      <c r="B59" s="46"/>
      <c r="C59" s="10">
        <f t="shared" si="56"/>
        <v>0</v>
      </c>
      <c r="D59" s="46"/>
      <c r="E59" s="10">
        <f t="shared" si="57"/>
        <v>0</v>
      </c>
      <c r="F59" s="46"/>
      <c r="G59" s="10">
        <f t="shared" si="58"/>
        <v>0</v>
      </c>
      <c r="H59" s="46"/>
      <c r="I59" s="10">
        <f t="shared" si="59"/>
        <v>0</v>
      </c>
    </row>
    <row r="60" spans="1:9">
      <c r="A60" s="9">
        <v>42838</v>
      </c>
      <c r="B60" s="46"/>
      <c r="C60" s="10">
        <f t="shared" si="56"/>
        <v>0</v>
      </c>
      <c r="D60" s="46"/>
      <c r="E60" s="10">
        <f t="shared" si="57"/>
        <v>0</v>
      </c>
      <c r="F60" s="46"/>
      <c r="G60" s="10">
        <f t="shared" si="58"/>
        <v>0</v>
      </c>
      <c r="H60" s="46"/>
      <c r="I60" s="10">
        <f t="shared" si="59"/>
        <v>0</v>
      </c>
    </row>
    <row r="61" spans="1:9">
      <c r="A61" s="9">
        <v>42839</v>
      </c>
      <c r="B61" s="46"/>
      <c r="C61" s="10">
        <f t="shared" si="56"/>
        <v>0</v>
      </c>
      <c r="D61" s="46"/>
      <c r="E61" s="10">
        <f t="shared" si="57"/>
        <v>0</v>
      </c>
      <c r="F61" s="46"/>
      <c r="G61" s="10">
        <f t="shared" si="58"/>
        <v>0</v>
      </c>
      <c r="H61" s="46"/>
      <c r="I61" s="10">
        <f t="shared" si="59"/>
        <v>0</v>
      </c>
    </row>
    <row r="62" spans="1:9">
      <c r="A62" s="9">
        <v>42840</v>
      </c>
      <c r="B62" s="46"/>
      <c r="C62" s="10">
        <f t="shared" si="56"/>
        <v>0</v>
      </c>
      <c r="D62" s="46"/>
      <c r="E62" s="10">
        <f t="shared" si="57"/>
        <v>0</v>
      </c>
      <c r="F62" s="46"/>
      <c r="G62" s="10">
        <f t="shared" si="58"/>
        <v>0</v>
      </c>
      <c r="H62" s="46"/>
      <c r="I62" s="10">
        <f t="shared" si="59"/>
        <v>0</v>
      </c>
    </row>
    <row r="63" spans="1:9">
      <c r="A63" s="9">
        <v>42841</v>
      </c>
      <c r="B63" s="46"/>
      <c r="C63" s="10">
        <f t="shared" si="56"/>
        <v>0</v>
      </c>
      <c r="D63" s="46"/>
      <c r="E63" s="10">
        <f t="shared" si="57"/>
        <v>0</v>
      </c>
      <c r="F63" s="46"/>
      <c r="G63" s="10">
        <f t="shared" si="58"/>
        <v>0</v>
      </c>
      <c r="H63" s="46"/>
      <c r="I63" s="10">
        <f t="shared" si="59"/>
        <v>0</v>
      </c>
    </row>
    <row r="64" spans="1:9">
      <c r="A64" s="9">
        <v>42842</v>
      </c>
      <c r="B64" s="46"/>
      <c r="C64" s="10">
        <f t="shared" si="56"/>
        <v>0</v>
      </c>
      <c r="D64" s="46"/>
      <c r="E64" s="10">
        <f t="shared" si="57"/>
        <v>0</v>
      </c>
      <c r="F64" s="46"/>
      <c r="G64" s="10">
        <f t="shared" si="58"/>
        <v>0</v>
      </c>
      <c r="H64" s="46"/>
      <c r="I64" s="10">
        <f t="shared" si="59"/>
        <v>0</v>
      </c>
    </row>
    <row r="65" spans="1:9">
      <c r="A65" s="9">
        <v>42843</v>
      </c>
      <c r="B65" s="46"/>
      <c r="C65" s="10">
        <f t="shared" si="56"/>
        <v>0</v>
      </c>
      <c r="D65" s="46"/>
      <c r="E65" s="10">
        <f t="shared" si="57"/>
        <v>0</v>
      </c>
      <c r="F65" s="46"/>
      <c r="G65" s="10">
        <f t="shared" si="58"/>
        <v>0</v>
      </c>
      <c r="H65" s="46"/>
      <c r="I65" s="10">
        <f t="shared" si="59"/>
        <v>0</v>
      </c>
    </row>
    <row r="66" spans="1:9">
      <c r="A66" s="9">
        <v>42844</v>
      </c>
      <c r="B66" s="46"/>
      <c r="C66" s="10">
        <f t="shared" si="56"/>
        <v>0</v>
      </c>
      <c r="D66" s="46"/>
      <c r="E66" s="10">
        <f t="shared" si="57"/>
        <v>0</v>
      </c>
      <c r="F66" s="46"/>
      <c r="G66" s="10">
        <f t="shared" si="58"/>
        <v>0</v>
      </c>
      <c r="H66" s="46"/>
      <c r="I66" s="10">
        <f t="shared" si="59"/>
        <v>0</v>
      </c>
    </row>
    <row r="67" spans="1:9">
      <c r="A67" s="9">
        <v>42845</v>
      </c>
      <c r="B67" s="46"/>
      <c r="C67" s="10">
        <f t="shared" si="56"/>
        <v>0</v>
      </c>
      <c r="D67" s="46"/>
      <c r="E67" s="10">
        <f t="shared" si="57"/>
        <v>0</v>
      </c>
      <c r="F67" s="46"/>
      <c r="G67" s="10">
        <f t="shared" si="58"/>
        <v>0</v>
      </c>
      <c r="H67" s="46"/>
      <c r="I67" s="10">
        <f t="shared" si="59"/>
        <v>0</v>
      </c>
    </row>
    <row r="68" spans="1:9">
      <c r="A68" s="9">
        <v>42846</v>
      </c>
      <c r="B68" s="46"/>
      <c r="C68" s="10">
        <f t="shared" si="56"/>
        <v>0</v>
      </c>
      <c r="D68" s="46"/>
      <c r="E68" s="10">
        <f t="shared" si="57"/>
        <v>0</v>
      </c>
      <c r="F68" s="46"/>
      <c r="G68" s="10">
        <f t="shared" si="58"/>
        <v>0</v>
      </c>
      <c r="H68" s="46"/>
      <c r="I68" s="10">
        <f t="shared" si="59"/>
        <v>0</v>
      </c>
    </row>
    <row r="69" spans="1:9">
      <c r="A69" s="9">
        <v>42847</v>
      </c>
      <c r="B69" s="46"/>
      <c r="C69" s="10">
        <f t="shared" si="56"/>
        <v>0</v>
      </c>
      <c r="D69" s="46"/>
      <c r="E69" s="10">
        <f t="shared" si="57"/>
        <v>0</v>
      </c>
      <c r="F69" s="46"/>
      <c r="G69" s="10">
        <f t="shared" si="58"/>
        <v>0</v>
      </c>
      <c r="H69" s="46"/>
      <c r="I69" s="10">
        <f t="shared" si="59"/>
        <v>0</v>
      </c>
    </row>
    <row r="70" spans="1:9">
      <c r="A70" s="9">
        <v>42848</v>
      </c>
      <c r="B70" s="46"/>
      <c r="C70" s="10">
        <f t="shared" si="56"/>
        <v>0</v>
      </c>
      <c r="D70" s="46"/>
      <c r="E70" s="10">
        <f t="shared" si="57"/>
        <v>0</v>
      </c>
      <c r="F70" s="46"/>
      <c r="G70" s="10">
        <f t="shared" si="58"/>
        <v>0</v>
      </c>
      <c r="H70" s="46"/>
      <c r="I70" s="10">
        <f t="shared" si="59"/>
        <v>0</v>
      </c>
    </row>
    <row r="71" spans="1:9">
      <c r="A71" s="9">
        <v>42849</v>
      </c>
      <c r="B71" s="46"/>
      <c r="C71" s="10">
        <f t="shared" si="56"/>
        <v>0</v>
      </c>
      <c r="D71" s="46"/>
      <c r="E71" s="10">
        <f t="shared" si="57"/>
        <v>0</v>
      </c>
      <c r="F71" s="46"/>
      <c r="G71" s="10">
        <f t="shared" si="58"/>
        <v>0</v>
      </c>
      <c r="H71" s="46"/>
      <c r="I71" s="10">
        <f t="shared" si="59"/>
        <v>0</v>
      </c>
    </row>
    <row r="72" spans="1:9">
      <c r="A72" s="9">
        <v>42850</v>
      </c>
      <c r="B72" s="46"/>
      <c r="C72" s="10">
        <f t="shared" si="56"/>
        <v>0</v>
      </c>
      <c r="D72" s="46"/>
      <c r="E72" s="10">
        <f t="shared" si="57"/>
        <v>0</v>
      </c>
      <c r="F72" s="46"/>
      <c r="G72" s="10">
        <f t="shared" si="58"/>
        <v>0</v>
      </c>
      <c r="H72" s="46"/>
      <c r="I72" s="10">
        <f t="shared" si="59"/>
        <v>0</v>
      </c>
    </row>
    <row r="73" spans="1:9">
      <c r="A73" s="9">
        <v>42851</v>
      </c>
      <c r="B73" s="46"/>
      <c r="C73" s="10">
        <f t="shared" si="56"/>
        <v>0</v>
      </c>
      <c r="D73" s="46"/>
      <c r="E73" s="10">
        <f t="shared" si="57"/>
        <v>0</v>
      </c>
      <c r="F73" s="46"/>
      <c r="G73" s="10">
        <f t="shared" si="58"/>
        <v>0</v>
      </c>
      <c r="H73" s="46"/>
      <c r="I73" s="10">
        <f t="shared" si="59"/>
        <v>0</v>
      </c>
    </row>
    <row r="74" spans="1:9">
      <c r="A74" s="9">
        <v>42852</v>
      </c>
      <c r="B74" s="46"/>
      <c r="C74" s="10">
        <f t="shared" si="56"/>
        <v>0</v>
      </c>
      <c r="D74" s="46"/>
      <c r="E74" s="10">
        <f t="shared" si="57"/>
        <v>0</v>
      </c>
      <c r="F74" s="46"/>
      <c r="G74" s="10">
        <f t="shared" si="58"/>
        <v>0</v>
      </c>
      <c r="H74" s="46"/>
      <c r="I74" s="10">
        <f t="shared" si="59"/>
        <v>0</v>
      </c>
    </row>
    <row r="75" spans="1:9">
      <c r="A75" s="9">
        <v>42853</v>
      </c>
      <c r="B75" s="46"/>
      <c r="C75" s="10">
        <f t="shared" si="56"/>
        <v>0</v>
      </c>
      <c r="D75" s="46"/>
      <c r="E75" s="10">
        <f t="shared" si="57"/>
        <v>0</v>
      </c>
      <c r="F75" s="46"/>
      <c r="G75" s="10">
        <f t="shared" si="58"/>
        <v>0</v>
      </c>
      <c r="H75" s="46"/>
      <c r="I75" s="10">
        <f t="shared" si="59"/>
        <v>0</v>
      </c>
    </row>
    <row r="76" spans="1:9">
      <c r="A76" s="9">
        <v>42854</v>
      </c>
      <c r="B76" s="46"/>
      <c r="C76" s="10">
        <f t="shared" si="56"/>
        <v>0</v>
      </c>
      <c r="D76" s="46"/>
      <c r="E76" s="10">
        <f t="shared" si="57"/>
        <v>0</v>
      </c>
      <c r="F76" s="46"/>
      <c r="G76" s="10">
        <f t="shared" si="58"/>
        <v>0</v>
      </c>
      <c r="H76" s="46"/>
      <c r="I76" s="10">
        <f t="shared" si="59"/>
        <v>0</v>
      </c>
    </row>
    <row r="77" spans="1:9">
      <c r="A77" s="9">
        <v>42855</v>
      </c>
      <c r="B77" s="46"/>
      <c r="C77" s="10">
        <f t="shared" si="56"/>
        <v>0</v>
      </c>
      <c r="D77" s="46"/>
      <c r="E77" s="10">
        <f t="shared" si="57"/>
        <v>0</v>
      </c>
      <c r="F77" s="46"/>
      <c r="G77" s="10">
        <f t="shared" si="58"/>
        <v>0</v>
      </c>
      <c r="H77" s="46"/>
      <c r="I77" s="10">
        <f t="shared" si="59"/>
        <v>0</v>
      </c>
    </row>
    <row r="78" spans="1:9">
      <c r="A78" s="9">
        <v>42856</v>
      </c>
      <c r="B78" s="46"/>
      <c r="C78" s="10">
        <f t="shared" si="56"/>
        <v>0</v>
      </c>
      <c r="D78" s="46"/>
      <c r="E78" s="10">
        <f t="shared" si="57"/>
        <v>0</v>
      </c>
      <c r="F78" s="46"/>
      <c r="G78" s="10">
        <f t="shared" si="58"/>
        <v>0</v>
      </c>
      <c r="H78" s="46"/>
      <c r="I78" s="10">
        <f t="shared" si="59"/>
        <v>0</v>
      </c>
    </row>
    <row r="79" spans="1:9">
      <c r="A79" s="9">
        <v>42857</v>
      </c>
      <c r="B79" s="46"/>
      <c r="C79" s="10">
        <f t="shared" si="56"/>
        <v>0</v>
      </c>
      <c r="D79" s="46"/>
      <c r="E79" s="10">
        <f t="shared" si="57"/>
        <v>0</v>
      </c>
      <c r="F79" s="46"/>
      <c r="G79" s="10">
        <f t="shared" si="58"/>
        <v>0</v>
      </c>
      <c r="H79" s="46"/>
      <c r="I79" s="10">
        <f t="shared" si="59"/>
        <v>0</v>
      </c>
    </row>
    <row r="80" spans="1:9">
      <c r="A80" s="9">
        <v>42858</v>
      </c>
      <c r="B80" s="46"/>
      <c r="C80" s="10">
        <f t="shared" si="56"/>
        <v>0</v>
      </c>
      <c r="D80" s="46"/>
      <c r="E80" s="10">
        <f t="shared" si="57"/>
        <v>0</v>
      </c>
      <c r="F80" s="46"/>
      <c r="G80" s="10">
        <f t="shared" si="58"/>
        <v>0</v>
      </c>
      <c r="H80" s="46"/>
      <c r="I80" s="10">
        <f t="shared" si="59"/>
        <v>0</v>
      </c>
    </row>
    <row r="81" spans="1:9">
      <c r="A81" s="9">
        <v>42859</v>
      </c>
      <c r="B81" s="46"/>
      <c r="C81" s="10">
        <f t="shared" si="56"/>
        <v>0</v>
      </c>
      <c r="D81" s="46"/>
      <c r="E81" s="10">
        <f t="shared" si="57"/>
        <v>0</v>
      </c>
      <c r="F81" s="46"/>
      <c r="G81" s="10">
        <f t="shared" si="58"/>
        <v>0</v>
      </c>
      <c r="H81" s="46"/>
      <c r="I81" s="10">
        <f t="shared" si="59"/>
        <v>0</v>
      </c>
    </row>
    <row r="82" spans="1:9">
      <c r="A82" s="9">
        <v>42860</v>
      </c>
      <c r="B82" s="46"/>
      <c r="C82" s="10">
        <f t="shared" si="56"/>
        <v>0</v>
      </c>
      <c r="D82" s="46"/>
      <c r="E82" s="10">
        <f t="shared" si="57"/>
        <v>0</v>
      </c>
      <c r="F82" s="46"/>
      <c r="G82" s="10">
        <f t="shared" si="58"/>
        <v>0</v>
      </c>
      <c r="H82" s="46"/>
      <c r="I82" s="10">
        <f t="shared" si="59"/>
        <v>0</v>
      </c>
    </row>
    <row r="83" spans="1:9">
      <c r="A83" s="9">
        <v>42861</v>
      </c>
      <c r="B83" s="46"/>
      <c r="C83" s="10">
        <f t="shared" si="56"/>
        <v>0</v>
      </c>
      <c r="D83" s="46"/>
      <c r="E83" s="10">
        <f t="shared" si="57"/>
        <v>0</v>
      </c>
      <c r="F83" s="46"/>
      <c r="G83" s="10">
        <f t="shared" si="58"/>
        <v>0</v>
      </c>
      <c r="H83" s="46"/>
      <c r="I83" s="10">
        <f t="shared" si="59"/>
        <v>0</v>
      </c>
    </row>
    <row r="84" spans="1:9">
      <c r="A84" s="9">
        <v>42862</v>
      </c>
      <c r="B84" s="46"/>
      <c r="C84" s="10">
        <f t="shared" si="56"/>
        <v>0</v>
      </c>
      <c r="D84" s="46"/>
      <c r="E84" s="10">
        <f t="shared" si="57"/>
        <v>0</v>
      </c>
      <c r="F84" s="46"/>
      <c r="G84" s="10">
        <f t="shared" si="58"/>
        <v>0</v>
      </c>
      <c r="H84" s="46"/>
      <c r="I84" s="10">
        <f t="shared" si="59"/>
        <v>0</v>
      </c>
    </row>
    <row r="85" spans="1:9">
      <c r="A85" s="9">
        <v>42863</v>
      </c>
      <c r="B85" s="46"/>
      <c r="C85" s="10">
        <f t="shared" si="56"/>
        <v>0</v>
      </c>
      <c r="D85" s="46"/>
      <c r="E85" s="10">
        <f t="shared" si="57"/>
        <v>0</v>
      </c>
      <c r="F85" s="46"/>
      <c r="G85" s="10">
        <f t="shared" si="58"/>
        <v>0</v>
      </c>
      <c r="H85" s="46"/>
      <c r="I85" s="10">
        <f t="shared" si="59"/>
        <v>0</v>
      </c>
    </row>
    <row r="86" spans="1:9">
      <c r="A86" s="9">
        <v>42864</v>
      </c>
      <c r="B86" s="46"/>
      <c r="C86" s="10">
        <f t="shared" si="56"/>
        <v>0</v>
      </c>
      <c r="D86" s="46"/>
      <c r="E86" s="10">
        <f t="shared" si="57"/>
        <v>0</v>
      </c>
      <c r="F86" s="46"/>
      <c r="G86" s="10">
        <f t="shared" si="58"/>
        <v>0</v>
      </c>
      <c r="H86" s="46"/>
      <c r="I86" s="10">
        <f t="shared" si="59"/>
        <v>0</v>
      </c>
    </row>
    <row r="87" spans="1:9">
      <c r="A87" s="9">
        <v>42865</v>
      </c>
      <c r="B87" s="46"/>
      <c r="C87" s="10">
        <f t="shared" si="56"/>
        <v>0</v>
      </c>
      <c r="D87" s="46"/>
      <c r="E87" s="10">
        <f t="shared" si="57"/>
        <v>0</v>
      </c>
      <c r="F87" s="46"/>
      <c r="G87" s="10">
        <f t="shared" si="58"/>
        <v>0</v>
      </c>
      <c r="H87" s="46"/>
      <c r="I87" s="10">
        <f t="shared" si="59"/>
        <v>0</v>
      </c>
    </row>
    <row r="88" spans="1:9">
      <c r="A88" s="9">
        <v>42866</v>
      </c>
      <c r="B88" s="46"/>
      <c r="C88" s="10">
        <f t="shared" si="56"/>
        <v>0</v>
      </c>
      <c r="D88" s="46"/>
      <c r="E88" s="10">
        <f t="shared" si="57"/>
        <v>0</v>
      </c>
      <c r="F88" s="46"/>
      <c r="G88" s="10">
        <f t="shared" si="58"/>
        <v>0</v>
      </c>
      <c r="H88" s="46"/>
      <c r="I88" s="10">
        <f t="shared" si="59"/>
        <v>0</v>
      </c>
    </row>
    <row r="89" spans="1:9">
      <c r="A89" s="9">
        <v>42867</v>
      </c>
      <c r="B89" s="46"/>
      <c r="C89" s="10">
        <f t="shared" si="56"/>
        <v>0</v>
      </c>
      <c r="D89" s="46"/>
      <c r="E89" s="10">
        <f t="shared" si="57"/>
        <v>0</v>
      </c>
      <c r="F89" s="46"/>
      <c r="G89" s="10">
        <f t="shared" si="58"/>
        <v>0</v>
      </c>
      <c r="H89" s="46"/>
      <c r="I89" s="10">
        <f t="shared" si="59"/>
        <v>0</v>
      </c>
    </row>
    <row r="90" spans="1:9">
      <c r="A90" s="9">
        <v>42868</v>
      </c>
      <c r="B90" s="46"/>
      <c r="C90" s="10">
        <f t="shared" si="56"/>
        <v>0</v>
      </c>
      <c r="D90" s="46"/>
      <c r="E90" s="10">
        <f t="shared" si="57"/>
        <v>0</v>
      </c>
      <c r="F90" s="46"/>
      <c r="G90" s="10">
        <f t="shared" si="58"/>
        <v>0</v>
      </c>
      <c r="H90" s="46"/>
      <c r="I90" s="10">
        <f t="shared" si="59"/>
        <v>0</v>
      </c>
    </row>
    <row r="91" spans="1:9">
      <c r="A91" s="9">
        <v>42869</v>
      </c>
      <c r="B91" s="46"/>
      <c r="C91" s="10">
        <f t="shared" si="56"/>
        <v>0</v>
      </c>
      <c r="D91" s="46"/>
      <c r="E91" s="10">
        <f t="shared" si="57"/>
        <v>0</v>
      </c>
      <c r="F91" s="46"/>
      <c r="G91" s="10">
        <f t="shared" si="58"/>
        <v>0</v>
      </c>
      <c r="H91" s="46"/>
      <c r="I91" s="10">
        <f t="shared" si="59"/>
        <v>0</v>
      </c>
    </row>
    <row r="92" spans="1:9">
      <c r="A92" s="9">
        <v>42870</v>
      </c>
      <c r="B92" s="46"/>
      <c r="C92" s="10">
        <f t="shared" si="56"/>
        <v>0</v>
      </c>
      <c r="D92" s="46"/>
      <c r="E92" s="10">
        <f t="shared" si="57"/>
        <v>0</v>
      </c>
      <c r="F92" s="46"/>
      <c r="G92" s="10">
        <f t="shared" si="58"/>
        <v>0</v>
      </c>
      <c r="H92" s="46"/>
      <c r="I92" s="10">
        <f t="shared" si="59"/>
        <v>0</v>
      </c>
    </row>
    <row r="93" spans="1:9">
      <c r="A93" s="9">
        <v>42871</v>
      </c>
      <c r="B93" s="46"/>
      <c r="C93" s="10">
        <f t="shared" si="56"/>
        <v>0</v>
      </c>
      <c r="D93" s="46"/>
      <c r="E93" s="10">
        <f t="shared" si="57"/>
        <v>0</v>
      </c>
      <c r="F93" s="46"/>
      <c r="G93" s="10">
        <f t="shared" si="58"/>
        <v>0</v>
      </c>
      <c r="H93" s="46"/>
      <c r="I93" s="10">
        <f t="shared" si="59"/>
        <v>0</v>
      </c>
    </row>
    <row r="94" spans="1:9">
      <c r="A94" s="9">
        <v>42872</v>
      </c>
      <c r="B94" s="46"/>
      <c r="C94" s="10">
        <f t="shared" si="56"/>
        <v>0</v>
      </c>
      <c r="D94" s="46"/>
      <c r="E94" s="10">
        <f t="shared" si="57"/>
        <v>0</v>
      </c>
      <c r="F94" s="46"/>
      <c r="G94" s="10">
        <f t="shared" si="58"/>
        <v>0</v>
      </c>
      <c r="H94" s="46"/>
      <c r="I94" s="10">
        <f t="shared" si="59"/>
        <v>0</v>
      </c>
    </row>
    <row r="95" spans="1:9">
      <c r="A95" s="9">
        <v>42873</v>
      </c>
      <c r="B95" s="46"/>
      <c r="C95" s="10">
        <f t="shared" ref="C95:C158" si="60">B95/100000000</f>
        <v>0</v>
      </c>
      <c r="D95" s="46"/>
      <c r="E95" s="10">
        <f t="shared" ref="E95:E158" si="61">D95/100000000</f>
        <v>0</v>
      </c>
      <c r="F95" s="46"/>
      <c r="G95" s="10">
        <f t="shared" ref="G95:G158" si="62">F95/100000000</f>
        <v>0</v>
      </c>
      <c r="H95" s="46"/>
      <c r="I95" s="10">
        <f t="shared" ref="I95:I158" si="63">H95/100000000</f>
        <v>0</v>
      </c>
    </row>
    <row r="96" spans="1:9">
      <c r="A96" s="9">
        <v>42874</v>
      </c>
      <c r="B96" s="46"/>
      <c r="C96" s="10">
        <f t="shared" si="60"/>
        <v>0</v>
      </c>
      <c r="D96" s="46"/>
      <c r="E96" s="10">
        <f t="shared" si="61"/>
        <v>0</v>
      </c>
      <c r="F96" s="46"/>
      <c r="G96" s="10">
        <f t="shared" si="62"/>
        <v>0</v>
      </c>
      <c r="H96" s="46"/>
      <c r="I96" s="10">
        <f t="shared" si="63"/>
        <v>0</v>
      </c>
    </row>
    <row r="97" spans="1:9">
      <c r="A97" s="9">
        <v>42875</v>
      </c>
      <c r="B97" s="46"/>
      <c r="C97" s="10">
        <f t="shared" si="60"/>
        <v>0</v>
      </c>
      <c r="D97" s="46"/>
      <c r="E97" s="10">
        <f t="shared" si="61"/>
        <v>0</v>
      </c>
      <c r="F97" s="46"/>
      <c r="G97" s="10">
        <f t="shared" si="62"/>
        <v>0</v>
      </c>
      <c r="H97" s="46"/>
      <c r="I97" s="10">
        <f t="shared" si="63"/>
        <v>0</v>
      </c>
    </row>
    <row r="98" spans="1:9">
      <c r="A98" s="9">
        <v>42876</v>
      </c>
      <c r="B98" s="46"/>
      <c r="C98" s="10">
        <f t="shared" si="60"/>
        <v>0</v>
      </c>
      <c r="D98" s="46"/>
      <c r="E98" s="10">
        <f t="shared" si="61"/>
        <v>0</v>
      </c>
      <c r="F98" s="46"/>
      <c r="G98" s="10">
        <f t="shared" si="62"/>
        <v>0</v>
      </c>
      <c r="H98" s="46"/>
      <c r="I98" s="10">
        <f t="shared" si="63"/>
        <v>0</v>
      </c>
    </row>
    <row r="99" spans="1:9">
      <c r="A99" s="9">
        <v>42877</v>
      </c>
      <c r="B99" s="46"/>
      <c r="C99" s="10">
        <f t="shared" si="60"/>
        <v>0</v>
      </c>
      <c r="D99" s="46"/>
      <c r="E99" s="10">
        <f t="shared" si="61"/>
        <v>0</v>
      </c>
      <c r="F99" s="46"/>
      <c r="G99" s="10">
        <f t="shared" si="62"/>
        <v>0</v>
      </c>
      <c r="H99" s="46"/>
      <c r="I99" s="10">
        <f t="shared" si="63"/>
        <v>0</v>
      </c>
    </row>
    <row r="100" spans="1:9">
      <c r="A100" s="9">
        <v>42878</v>
      </c>
      <c r="B100" s="46"/>
      <c r="C100" s="10">
        <f t="shared" si="60"/>
        <v>0</v>
      </c>
      <c r="D100" s="46"/>
      <c r="E100" s="10">
        <f t="shared" si="61"/>
        <v>0</v>
      </c>
      <c r="F100" s="46"/>
      <c r="G100" s="10">
        <f t="shared" si="62"/>
        <v>0</v>
      </c>
      <c r="H100" s="46"/>
      <c r="I100" s="10">
        <f t="shared" si="63"/>
        <v>0</v>
      </c>
    </row>
    <row r="101" spans="1:9">
      <c r="A101" s="9">
        <v>42879</v>
      </c>
      <c r="B101" s="46"/>
      <c r="C101" s="10">
        <f t="shared" si="60"/>
        <v>0</v>
      </c>
      <c r="D101" s="46"/>
      <c r="E101" s="10">
        <f t="shared" si="61"/>
        <v>0</v>
      </c>
      <c r="F101" s="46"/>
      <c r="G101" s="10">
        <f t="shared" si="62"/>
        <v>0</v>
      </c>
      <c r="H101" s="46"/>
      <c r="I101" s="10">
        <f t="shared" si="63"/>
        <v>0</v>
      </c>
    </row>
    <row r="102" spans="1:9">
      <c r="A102" s="9">
        <v>42880</v>
      </c>
      <c r="B102" s="46"/>
      <c r="C102" s="10">
        <f t="shared" si="60"/>
        <v>0</v>
      </c>
      <c r="D102" s="46"/>
      <c r="E102" s="10">
        <f t="shared" si="61"/>
        <v>0</v>
      </c>
      <c r="F102" s="46"/>
      <c r="G102" s="10">
        <f t="shared" si="62"/>
        <v>0</v>
      </c>
      <c r="H102" s="46"/>
      <c r="I102" s="10">
        <f t="shared" si="63"/>
        <v>0</v>
      </c>
    </row>
    <row r="103" spans="1:9">
      <c r="A103" s="9">
        <v>42881</v>
      </c>
      <c r="B103" s="46"/>
      <c r="C103" s="10">
        <f t="shared" si="60"/>
        <v>0</v>
      </c>
      <c r="D103" s="46"/>
      <c r="E103" s="10">
        <f t="shared" si="61"/>
        <v>0</v>
      </c>
      <c r="F103" s="46"/>
      <c r="G103" s="10">
        <f t="shared" si="62"/>
        <v>0</v>
      </c>
      <c r="H103" s="46"/>
      <c r="I103" s="10">
        <f t="shared" si="63"/>
        <v>0</v>
      </c>
    </row>
    <row r="104" spans="1:9">
      <c r="A104" s="9">
        <v>42882</v>
      </c>
      <c r="B104" s="46"/>
      <c r="C104" s="10">
        <f t="shared" si="60"/>
        <v>0</v>
      </c>
      <c r="D104" s="46"/>
      <c r="E104" s="10">
        <f t="shared" si="61"/>
        <v>0</v>
      </c>
      <c r="F104" s="46"/>
      <c r="G104" s="10">
        <f t="shared" si="62"/>
        <v>0</v>
      </c>
      <c r="H104" s="46"/>
      <c r="I104" s="10">
        <f t="shared" si="63"/>
        <v>0</v>
      </c>
    </row>
    <row r="105" spans="1:9">
      <c r="A105" s="9">
        <v>42883</v>
      </c>
      <c r="B105" s="46"/>
      <c r="C105" s="10">
        <f t="shared" si="60"/>
        <v>0</v>
      </c>
      <c r="D105" s="46"/>
      <c r="E105" s="10">
        <f t="shared" si="61"/>
        <v>0</v>
      </c>
      <c r="F105" s="46"/>
      <c r="G105" s="10">
        <f t="shared" si="62"/>
        <v>0</v>
      </c>
      <c r="H105" s="46"/>
      <c r="I105" s="10">
        <f t="shared" si="63"/>
        <v>0</v>
      </c>
    </row>
    <row r="106" spans="1:9">
      <c r="A106" s="9">
        <v>42884</v>
      </c>
      <c r="B106" s="46"/>
      <c r="C106" s="10">
        <f t="shared" si="60"/>
        <v>0</v>
      </c>
      <c r="D106" s="46"/>
      <c r="E106" s="10">
        <f t="shared" si="61"/>
        <v>0</v>
      </c>
      <c r="F106" s="46"/>
      <c r="G106" s="10">
        <f t="shared" si="62"/>
        <v>0</v>
      </c>
      <c r="H106" s="46"/>
      <c r="I106" s="10">
        <f t="shared" si="63"/>
        <v>0</v>
      </c>
    </row>
    <row r="107" spans="1:9">
      <c r="A107" s="9">
        <v>42885</v>
      </c>
      <c r="B107" s="46"/>
      <c r="C107" s="10">
        <f t="shared" si="60"/>
        <v>0</v>
      </c>
      <c r="D107" s="46"/>
      <c r="E107" s="10">
        <f t="shared" si="61"/>
        <v>0</v>
      </c>
      <c r="F107" s="46"/>
      <c r="G107" s="10">
        <f t="shared" si="62"/>
        <v>0</v>
      </c>
      <c r="H107" s="46"/>
      <c r="I107" s="10">
        <f t="shared" si="63"/>
        <v>0</v>
      </c>
    </row>
    <row r="108" spans="1:9">
      <c r="A108" s="9">
        <v>42886</v>
      </c>
      <c r="B108" s="46"/>
      <c r="C108" s="10">
        <f t="shared" si="60"/>
        <v>0</v>
      </c>
      <c r="D108" s="46"/>
      <c r="E108" s="10">
        <f t="shared" si="61"/>
        <v>0</v>
      </c>
      <c r="F108" s="46"/>
      <c r="G108" s="10">
        <f t="shared" si="62"/>
        <v>0</v>
      </c>
      <c r="H108" s="46"/>
      <c r="I108" s="10">
        <f t="shared" si="63"/>
        <v>0</v>
      </c>
    </row>
    <row r="109" spans="1:9">
      <c r="A109" s="9">
        <v>42887</v>
      </c>
      <c r="B109" s="46"/>
      <c r="C109" s="10">
        <f t="shared" si="60"/>
        <v>0</v>
      </c>
      <c r="D109" s="46"/>
      <c r="E109" s="10">
        <f t="shared" si="61"/>
        <v>0</v>
      </c>
      <c r="F109" s="46"/>
      <c r="G109" s="10">
        <f t="shared" si="62"/>
        <v>0</v>
      </c>
      <c r="H109" s="46"/>
      <c r="I109" s="10">
        <f t="shared" si="63"/>
        <v>0</v>
      </c>
    </row>
    <row r="110" spans="1:9">
      <c r="A110" s="9">
        <v>42888</v>
      </c>
      <c r="B110" s="46"/>
      <c r="C110" s="10">
        <f t="shared" si="60"/>
        <v>0</v>
      </c>
      <c r="D110" s="46"/>
      <c r="E110" s="10">
        <f t="shared" si="61"/>
        <v>0</v>
      </c>
      <c r="F110" s="46"/>
      <c r="G110" s="10">
        <f t="shared" si="62"/>
        <v>0</v>
      </c>
      <c r="H110" s="46"/>
      <c r="I110" s="10">
        <f t="shared" si="63"/>
        <v>0</v>
      </c>
    </row>
    <row r="111" spans="1:9">
      <c r="A111" s="9">
        <v>42889</v>
      </c>
      <c r="B111" s="46"/>
      <c r="C111" s="10">
        <f t="shared" si="60"/>
        <v>0</v>
      </c>
      <c r="D111" s="46"/>
      <c r="E111" s="10">
        <f t="shared" si="61"/>
        <v>0</v>
      </c>
      <c r="F111" s="46"/>
      <c r="G111" s="10">
        <f t="shared" si="62"/>
        <v>0</v>
      </c>
      <c r="H111" s="46"/>
      <c r="I111" s="10">
        <f t="shared" si="63"/>
        <v>0</v>
      </c>
    </row>
    <row r="112" spans="1:9">
      <c r="A112" s="9">
        <v>42890</v>
      </c>
      <c r="B112" s="46"/>
      <c r="C112" s="10">
        <f t="shared" si="60"/>
        <v>0</v>
      </c>
      <c r="D112" s="46"/>
      <c r="E112" s="10">
        <f t="shared" si="61"/>
        <v>0</v>
      </c>
      <c r="F112" s="46"/>
      <c r="G112" s="10">
        <f t="shared" si="62"/>
        <v>0</v>
      </c>
      <c r="H112" s="46"/>
      <c r="I112" s="10">
        <f t="shared" si="63"/>
        <v>0</v>
      </c>
    </row>
    <row r="113" spans="1:9">
      <c r="A113" s="9">
        <v>42891</v>
      </c>
      <c r="B113" s="46"/>
      <c r="C113" s="10">
        <f t="shared" si="60"/>
        <v>0</v>
      </c>
      <c r="D113" s="46"/>
      <c r="E113" s="10">
        <f t="shared" si="61"/>
        <v>0</v>
      </c>
      <c r="F113" s="46"/>
      <c r="G113" s="10">
        <f t="shared" si="62"/>
        <v>0</v>
      </c>
      <c r="H113" s="46"/>
      <c r="I113" s="10">
        <f t="shared" si="63"/>
        <v>0</v>
      </c>
    </row>
    <row r="114" spans="1:9">
      <c r="A114" s="9">
        <v>42892</v>
      </c>
      <c r="B114" s="46"/>
      <c r="C114" s="10">
        <f t="shared" si="60"/>
        <v>0</v>
      </c>
      <c r="D114" s="46"/>
      <c r="E114" s="10">
        <f t="shared" si="61"/>
        <v>0</v>
      </c>
      <c r="F114" s="46"/>
      <c r="G114" s="10">
        <f t="shared" si="62"/>
        <v>0</v>
      </c>
      <c r="H114" s="46"/>
      <c r="I114" s="10">
        <f t="shared" si="63"/>
        <v>0</v>
      </c>
    </row>
    <row r="115" spans="1:9">
      <c r="A115" s="9">
        <v>42893</v>
      </c>
      <c r="B115" s="46"/>
      <c r="C115" s="10">
        <f t="shared" si="60"/>
        <v>0</v>
      </c>
      <c r="D115" s="46"/>
      <c r="E115" s="10">
        <f t="shared" si="61"/>
        <v>0</v>
      </c>
      <c r="F115" s="46"/>
      <c r="G115" s="10">
        <f t="shared" si="62"/>
        <v>0</v>
      </c>
      <c r="H115" s="46"/>
      <c r="I115" s="10">
        <f t="shared" si="63"/>
        <v>0</v>
      </c>
    </row>
    <row r="116" spans="1:9">
      <c r="A116" s="9">
        <v>42894</v>
      </c>
      <c r="B116" s="46"/>
      <c r="C116" s="10">
        <f t="shared" si="60"/>
        <v>0</v>
      </c>
      <c r="D116" s="46"/>
      <c r="E116" s="10">
        <f t="shared" si="61"/>
        <v>0</v>
      </c>
      <c r="F116" s="46"/>
      <c r="G116" s="10">
        <f t="shared" si="62"/>
        <v>0</v>
      </c>
      <c r="H116" s="46"/>
      <c r="I116" s="10">
        <f t="shared" si="63"/>
        <v>0</v>
      </c>
    </row>
    <row r="117" spans="1:9">
      <c r="A117" s="9">
        <v>42895</v>
      </c>
      <c r="B117" s="46"/>
      <c r="C117" s="10">
        <f t="shared" si="60"/>
        <v>0</v>
      </c>
      <c r="D117" s="46"/>
      <c r="E117" s="10">
        <f t="shared" si="61"/>
        <v>0</v>
      </c>
      <c r="F117" s="46"/>
      <c r="G117" s="10">
        <f t="shared" si="62"/>
        <v>0</v>
      </c>
      <c r="H117" s="46"/>
      <c r="I117" s="10">
        <f t="shared" si="63"/>
        <v>0</v>
      </c>
    </row>
    <row r="118" spans="1:9">
      <c r="A118" s="9">
        <v>42896</v>
      </c>
      <c r="B118" s="46"/>
      <c r="C118" s="10">
        <f t="shared" si="60"/>
        <v>0</v>
      </c>
      <c r="D118" s="46"/>
      <c r="E118" s="10">
        <f t="shared" si="61"/>
        <v>0</v>
      </c>
      <c r="F118" s="46"/>
      <c r="G118" s="10">
        <f t="shared" si="62"/>
        <v>0</v>
      </c>
      <c r="H118" s="46"/>
      <c r="I118" s="10">
        <f t="shared" si="63"/>
        <v>0</v>
      </c>
    </row>
    <row r="119" spans="1:9">
      <c r="A119" s="9">
        <v>42897</v>
      </c>
      <c r="B119" s="46"/>
      <c r="C119" s="10">
        <f t="shared" si="60"/>
        <v>0</v>
      </c>
      <c r="D119" s="46"/>
      <c r="E119" s="10">
        <f t="shared" si="61"/>
        <v>0</v>
      </c>
      <c r="F119" s="46"/>
      <c r="G119" s="10">
        <f t="shared" si="62"/>
        <v>0</v>
      </c>
      <c r="H119" s="46"/>
      <c r="I119" s="10">
        <f t="shared" si="63"/>
        <v>0</v>
      </c>
    </row>
    <row r="120" spans="1:9">
      <c r="A120" s="9">
        <v>42898</v>
      </c>
      <c r="B120" s="46"/>
      <c r="C120" s="10">
        <f t="shared" si="60"/>
        <v>0</v>
      </c>
      <c r="D120" s="46"/>
      <c r="E120" s="10">
        <f t="shared" si="61"/>
        <v>0</v>
      </c>
      <c r="F120" s="46"/>
      <c r="G120" s="10">
        <f t="shared" si="62"/>
        <v>0</v>
      </c>
      <c r="H120" s="46"/>
      <c r="I120" s="10">
        <f t="shared" si="63"/>
        <v>0</v>
      </c>
    </row>
    <row r="121" spans="1:9">
      <c r="A121" s="9">
        <v>42899</v>
      </c>
      <c r="B121" s="46"/>
      <c r="C121" s="10">
        <f t="shared" si="60"/>
        <v>0</v>
      </c>
      <c r="D121" s="46"/>
      <c r="E121" s="10">
        <f t="shared" si="61"/>
        <v>0</v>
      </c>
      <c r="F121" s="46"/>
      <c r="G121" s="10">
        <f t="shared" si="62"/>
        <v>0</v>
      </c>
      <c r="H121" s="46"/>
      <c r="I121" s="10">
        <f t="shared" si="63"/>
        <v>0</v>
      </c>
    </row>
    <row r="122" spans="1:9">
      <c r="A122" s="9">
        <v>42900</v>
      </c>
      <c r="B122" s="46"/>
      <c r="C122" s="10">
        <f t="shared" si="60"/>
        <v>0</v>
      </c>
      <c r="D122" s="46"/>
      <c r="E122" s="10">
        <f t="shared" si="61"/>
        <v>0</v>
      </c>
      <c r="F122" s="46"/>
      <c r="G122" s="10">
        <f t="shared" si="62"/>
        <v>0</v>
      </c>
      <c r="H122" s="46"/>
      <c r="I122" s="10">
        <f t="shared" si="63"/>
        <v>0</v>
      </c>
    </row>
    <row r="123" spans="1:9">
      <c r="A123" s="9">
        <v>42901</v>
      </c>
      <c r="B123" s="46"/>
      <c r="C123" s="10">
        <f t="shared" si="60"/>
        <v>0</v>
      </c>
      <c r="D123" s="46"/>
      <c r="E123" s="10">
        <f t="shared" si="61"/>
        <v>0</v>
      </c>
      <c r="F123" s="46"/>
      <c r="G123" s="10">
        <f t="shared" si="62"/>
        <v>0</v>
      </c>
      <c r="H123" s="46"/>
      <c r="I123" s="10">
        <f t="shared" si="63"/>
        <v>0</v>
      </c>
    </row>
    <row r="124" spans="1:9">
      <c r="A124" s="9">
        <v>42902</v>
      </c>
      <c r="B124" s="46"/>
      <c r="C124" s="10">
        <f t="shared" si="60"/>
        <v>0</v>
      </c>
      <c r="D124" s="46"/>
      <c r="E124" s="10">
        <f t="shared" si="61"/>
        <v>0</v>
      </c>
      <c r="F124" s="46"/>
      <c r="G124" s="10">
        <f t="shared" si="62"/>
        <v>0</v>
      </c>
      <c r="H124" s="46"/>
      <c r="I124" s="10">
        <f t="shared" si="63"/>
        <v>0</v>
      </c>
    </row>
    <row r="125" spans="1:9">
      <c r="A125" s="9">
        <v>42903</v>
      </c>
      <c r="B125" s="46"/>
      <c r="C125" s="10">
        <f t="shared" si="60"/>
        <v>0</v>
      </c>
      <c r="D125" s="46"/>
      <c r="E125" s="10">
        <f t="shared" si="61"/>
        <v>0</v>
      </c>
      <c r="F125" s="46"/>
      <c r="G125" s="10">
        <f t="shared" si="62"/>
        <v>0</v>
      </c>
      <c r="H125" s="46"/>
      <c r="I125" s="10">
        <f t="shared" si="63"/>
        <v>0</v>
      </c>
    </row>
    <row r="126" spans="1:9">
      <c r="A126" s="9">
        <v>42904</v>
      </c>
      <c r="B126" s="46"/>
      <c r="C126" s="10">
        <f t="shared" si="60"/>
        <v>0</v>
      </c>
      <c r="D126" s="46"/>
      <c r="E126" s="10">
        <f t="shared" si="61"/>
        <v>0</v>
      </c>
      <c r="F126" s="46"/>
      <c r="G126" s="10">
        <f t="shared" si="62"/>
        <v>0</v>
      </c>
      <c r="H126" s="46"/>
      <c r="I126" s="10">
        <f t="shared" si="63"/>
        <v>0</v>
      </c>
    </row>
    <row r="127" spans="1:9">
      <c r="A127" s="9">
        <v>42905</v>
      </c>
      <c r="B127" s="46"/>
      <c r="C127" s="10">
        <f t="shared" si="60"/>
        <v>0</v>
      </c>
      <c r="D127" s="46"/>
      <c r="E127" s="10">
        <f t="shared" si="61"/>
        <v>0</v>
      </c>
      <c r="F127" s="46"/>
      <c r="G127" s="10">
        <f t="shared" si="62"/>
        <v>0</v>
      </c>
      <c r="H127" s="46"/>
      <c r="I127" s="10">
        <f t="shared" si="63"/>
        <v>0</v>
      </c>
    </row>
    <row r="128" spans="1:9">
      <c r="A128" s="9">
        <v>42906</v>
      </c>
      <c r="B128" s="46"/>
      <c r="C128" s="10">
        <f t="shared" si="60"/>
        <v>0</v>
      </c>
      <c r="D128" s="46"/>
      <c r="E128" s="10">
        <f t="shared" si="61"/>
        <v>0</v>
      </c>
      <c r="F128" s="46"/>
      <c r="G128" s="10">
        <f t="shared" si="62"/>
        <v>0</v>
      </c>
      <c r="H128" s="46"/>
      <c r="I128" s="10">
        <f t="shared" si="63"/>
        <v>0</v>
      </c>
    </row>
    <row r="129" spans="1:9">
      <c r="A129" s="9">
        <v>42907</v>
      </c>
      <c r="B129" s="46"/>
      <c r="C129" s="10">
        <f t="shared" si="60"/>
        <v>0</v>
      </c>
      <c r="D129" s="46"/>
      <c r="E129" s="10">
        <f t="shared" si="61"/>
        <v>0</v>
      </c>
      <c r="F129" s="46"/>
      <c r="G129" s="10">
        <f t="shared" si="62"/>
        <v>0</v>
      </c>
      <c r="H129" s="46"/>
      <c r="I129" s="10">
        <f t="shared" si="63"/>
        <v>0</v>
      </c>
    </row>
    <row r="130" spans="1:9">
      <c r="A130" s="9">
        <v>42908</v>
      </c>
      <c r="B130" s="46"/>
      <c r="C130" s="10">
        <f t="shared" si="60"/>
        <v>0</v>
      </c>
      <c r="D130" s="46"/>
      <c r="E130" s="10">
        <f t="shared" si="61"/>
        <v>0</v>
      </c>
      <c r="F130" s="46"/>
      <c r="G130" s="10">
        <f t="shared" si="62"/>
        <v>0</v>
      </c>
      <c r="H130" s="46"/>
      <c r="I130" s="10">
        <f t="shared" si="63"/>
        <v>0</v>
      </c>
    </row>
    <row r="131" spans="1:9">
      <c r="A131" s="9">
        <v>42909</v>
      </c>
      <c r="B131" s="46"/>
      <c r="C131" s="10">
        <f t="shared" si="60"/>
        <v>0</v>
      </c>
      <c r="D131" s="46"/>
      <c r="E131" s="10">
        <f t="shared" si="61"/>
        <v>0</v>
      </c>
      <c r="F131" s="46"/>
      <c r="G131" s="10">
        <f t="shared" si="62"/>
        <v>0</v>
      </c>
      <c r="H131" s="46"/>
      <c r="I131" s="10">
        <f t="shared" si="63"/>
        <v>0</v>
      </c>
    </row>
    <row r="132" spans="1:9">
      <c r="A132" s="9">
        <v>42910</v>
      </c>
      <c r="B132" s="46"/>
      <c r="C132" s="10">
        <f t="shared" si="60"/>
        <v>0</v>
      </c>
      <c r="D132" s="46"/>
      <c r="E132" s="10">
        <f t="shared" si="61"/>
        <v>0</v>
      </c>
      <c r="F132" s="46"/>
      <c r="G132" s="10">
        <f t="shared" si="62"/>
        <v>0</v>
      </c>
      <c r="H132" s="46"/>
      <c r="I132" s="10">
        <f t="shared" si="63"/>
        <v>0</v>
      </c>
    </row>
    <row r="133" spans="1:9">
      <c r="A133" s="9">
        <v>42911</v>
      </c>
      <c r="B133" s="46"/>
      <c r="C133" s="10">
        <f t="shared" si="60"/>
        <v>0</v>
      </c>
      <c r="D133" s="46"/>
      <c r="E133" s="10">
        <f t="shared" si="61"/>
        <v>0</v>
      </c>
      <c r="F133" s="46"/>
      <c r="G133" s="10">
        <f t="shared" si="62"/>
        <v>0</v>
      </c>
      <c r="H133" s="46"/>
      <c r="I133" s="10">
        <f t="shared" si="63"/>
        <v>0</v>
      </c>
    </row>
    <row r="134" spans="1:9">
      <c r="A134" s="9">
        <v>42912</v>
      </c>
      <c r="B134" s="46"/>
      <c r="C134" s="10">
        <f t="shared" si="60"/>
        <v>0</v>
      </c>
      <c r="D134" s="46"/>
      <c r="E134" s="10">
        <f t="shared" si="61"/>
        <v>0</v>
      </c>
      <c r="F134" s="46"/>
      <c r="G134" s="10">
        <f t="shared" si="62"/>
        <v>0</v>
      </c>
      <c r="H134" s="46"/>
      <c r="I134" s="10">
        <f t="shared" si="63"/>
        <v>0</v>
      </c>
    </row>
    <row r="135" spans="1:9">
      <c r="A135" s="9">
        <v>42913</v>
      </c>
      <c r="B135" s="46"/>
      <c r="C135" s="10">
        <f t="shared" si="60"/>
        <v>0</v>
      </c>
      <c r="D135" s="46"/>
      <c r="E135" s="10">
        <f t="shared" si="61"/>
        <v>0</v>
      </c>
      <c r="F135" s="46"/>
      <c r="G135" s="10">
        <f t="shared" si="62"/>
        <v>0</v>
      </c>
      <c r="H135" s="46"/>
      <c r="I135" s="10">
        <f t="shared" si="63"/>
        <v>0</v>
      </c>
    </row>
    <row r="136" spans="1:9">
      <c r="A136" s="9">
        <v>42914</v>
      </c>
      <c r="B136" s="46"/>
      <c r="C136" s="10">
        <f t="shared" si="60"/>
        <v>0</v>
      </c>
      <c r="D136" s="46"/>
      <c r="E136" s="10">
        <f t="shared" si="61"/>
        <v>0</v>
      </c>
      <c r="F136" s="46"/>
      <c r="G136" s="10">
        <f t="shared" si="62"/>
        <v>0</v>
      </c>
      <c r="H136" s="46"/>
      <c r="I136" s="10">
        <f t="shared" si="63"/>
        <v>0</v>
      </c>
    </row>
    <row r="137" spans="1:9">
      <c r="A137" s="9">
        <v>42915</v>
      </c>
      <c r="B137" s="46"/>
      <c r="C137" s="10">
        <f t="shared" si="60"/>
        <v>0</v>
      </c>
      <c r="D137" s="46"/>
      <c r="E137" s="10">
        <f t="shared" si="61"/>
        <v>0</v>
      </c>
      <c r="F137" s="46"/>
      <c r="G137" s="10">
        <f t="shared" si="62"/>
        <v>0</v>
      </c>
      <c r="H137" s="46"/>
      <c r="I137" s="10">
        <f t="shared" si="63"/>
        <v>0</v>
      </c>
    </row>
    <row r="138" spans="1:9">
      <c r="A138" s="9">
        <v>42916</v>
      </c>
      <c r="B138" s="46"/>
      <c r="C138" s="10">
        <f t="shared" si="60"/>
        <v>0</v>
      </c>
      <c r="D138" s="46"/>
      <c r="E138" s="10">
        <f t="shared" si="61"/>
        <v>0</v>
      </c>
      <c r="F138" s="46"/>
      <c r="G138" s="10">
        <f t="shared" si="62"/>
        <v>0</v>
      </c>
      <c r="H138" s="46"/>
      <c r="I138" s="10">
        <f t="shared" si="63"/>
        <v>0</v>
      </c>
    </row>
    <row r="139" spans="1:9">
      <c r="A139" s="9">
        <v>42917</v>
      </c>
      <c r="B139" s="46"/>
      <c r="C139" s="10">
        <f t="shared" si="60"/>
        <v>0</v>
      </c>
      <c r="D139" s="46"/>
      <c r="E139" s="10">
        <f t="shared" si="61"/>
        <v>0</v>
      </c>
      <c r="F139" s="46"/>
      <c r="G139" s="10">
        <f t="shared" si="62"/>
        <v>0</v>
      </c>
      <c r="H139" s="46"/>
      <c r="I139" s="10">
        <f t="shared" si="63"/>
        <v>0</v>
      </c>
    </row>
    <row r="140" spans="1:9">
      <c r="A140" s="9">
        <v>42918</v>
      </c>
      <c r="B140" s="46"/>
      <c r="C140" s="10">
        <f t="shared" si="60"/>
        <v>0</v>
      </c>
      <c r="D140" s="46"/>
      <c r="E140" s="10">
        <f t="shared" si="61"/>
        <v>0</v>
      </c>
      <c r="F140" s="46"/>
      <c r="G140" s="10">
        <f t="shared" si="62"/>
        <v>0</v>
      </c>
      <c r="H140" s="46"/>
      <c r="I140" s="10">
        <f t="shared" si="63"/>
        <v>0</v>
      </c>
    </row>
    <row r="141" spans="1:9">
      <c r="A141" s="9">
        <v>42919</v>
      </c>
      <c r="B141" s="46"/>
      <c r="C141" s="10">
        <f t="shared" si="60"/>
        <v>0</v>
      </c>
      <c r="D141" s="46"/>
      <c r="E141" s="10">
        <f t="shared" si="61"/>
        <v>0</v>
      </c>
      <c r="F141" s="46"/>
      <c r="G141" s="10">
        <f t="shared" si="62"/>
        <v>0</v>
      </c>
      <c r="H141" s="46"/>
      <c r="I141" s="10">
        <f t="shared" si="63"/>
        <v>0</v>
      </c>
    </row>
    <row r="142" spans="1:9">
      <c r="A142" s="9">
        <v>42920</v>
      </c>
      <c r="B142" s="46"/>
      <c r="C142" s="10">
        <f t="shared" si="60"/>
        <v>0</v>
      </c>
      <c r="D142" s="46"/>
      <c r="E142" s="10">
        <f t="shared" si="61"/>
        <v>0</v>
      </c>
      <c r="F142" s="46"/>
      <c r="G142" s="10">
        <f t="shared" si="62"/>
        <v>0</v>
      </c>
      <c r="H142" s="46"/>
      <c r="I142" s="10">
        <f t="shared" si="63"/>
        <v>0</v>
      </c>
    </row>
    <row r="143" spans="1:9">
      <c r="A143" s="9">
        <v>42921</v>
      </c>
      <c r="B143" s="46"/>
      <c r="C143" s="10">
        <f t="shared" si="60"/>
        <v>0</v>
      </c>
      <c r="D143" s="46"/>
      <c r="E143" s="10">
        <f t="shared" si="61"/>
        <v>0</v>
      </c>
      <c r="F143" s="46"/>
      <c r="G143" s="10">
        <f t="shared" si="62"/>
        <v>0</v>
      </c>
      <c r="H143" s="46"/>
      <c r="I143" s="10">
        <f t="shared" si="63"/>
        <v>0</v>
      </c>
    </row>
    <row r="144" spans="1:9">
      <c r="A144" s="9">
        <v>42922</v>
      </c>
      <c r="B144" s="46"/>
      <c r="C144" s="10">
        <f t="shared" si="60"/>
        <v>0</v>
      </c>
      <c r="D144" s="46"/>
      <c r="E144" s="10">
        <f t="shared" si="61"/>
        <v>0</v>
      </c>
      <c r="F144" s="46"/>
      <c r="G144" s="10">
        <f t="shared" si="62"/>
        <v>0</v>
      </c>
      <c r="H144" s="46"/>
      <c r="I144" s="10">
        <f t="shared" si="63"/>
        <v>0</v>
      </c>
    </row>
    <row r="145" spans="1:9">
      <c r="A145" s="9">
        <v>42923</v>
      </c>
      <c r="B145" s="46"/>
      <c r="C145" s="10">
        <f t="shared" si="60"/>
        <v>0</v>
      </c>
      <c r="D145" s="46"/>
      <c r="E145" s="10">
        <f t="shared" si="61"/>
        <v>0</v>
      </c>
      <c r="F145" s="46"/>
      <c r="G145" s="10">
        <f t="shared" si="62"/>
        <v>0</v>
      </c>
      <c r="H145" s="46"/>
      <c r="I145" s="10">
        <f t="shared" si="63"/>
        <v>0</v>
      </c>
    </row>
    <row r="146" spans="1:9">
      <c r="A146" s="9">
        <v>42924</v>
      </c>
      <c r="B146" s="46"/>
      <c r="C146" s="10">
        <f t="shared" si="60"/>
        <v>0</v>
      </c>
      <c r="D146" s="46"/>
      <c r="E146" s="10">
        <f t="shared" si="61"/>
        <v>0</v>
      </c>
      <c r="F146" s="46"/>
      <c r="G146" s="10">
        <f t="shared" si="62"/>
        <v>0</v>
      </c>
      <c r="H146" s="46"/>
      <c r="I146" s="10">
        <f t="shared" si="63"/>
        <v>0</v>
      </c>
    </row>
    <row r="147" spans="1:9">
      <c r="A147" s="9">
        <v>42925</v>
      </c>
      <c r="B147" s="46"/>
      <c r="C147" s="10">
        <f t="shared" si="60"/>
        <v>0</v>
      </c>
      <c r="D147" s="46"/>
      <c r="E147" s="10">
        <f t="shared" si="61"/>
        <v>0</v>
      </c>
      <c r="F147" s="46"/>
      <c r="G147" s="10">
        <f t="shared" si="62"/>
        <v>0</v>
      </c>
      <c r="H147" s="46"/>
      <c r="I147" s="10">
        <f t="shared" si="63"/>
        <v>0</v>
      </c>
    </row>
    <row r="148" spans="1:9">
      <c r="A148" s="9">
        <v>42926</v>
      </c>
      <c r="B148" s="46"/>
      <c r="C148" s="10">
        <f t="shared" si="60"/>
        <v>0</v>
      </c>
      <c r="D148" s="46"/>
      <c r="E148" s="10">
        <f t="shared" si="61"/>
        <v>0</v>
      </c>
      <c r="F148" s="46"/>
      <c r="G148" s="10">
        <f t="shared" si="62"/>
        <v>0</v>
      </c>
      <c r="H148" s="46"/>
      <c r="I148" s="10">
        <f t="shared" si="63"/>
        <v>0</v>
      </c>
    </row>
    <row r="149" spans="1:9">
      <c r="A149" s="9">
        <v>42927</v>
      </c>
      <c r="B149" s="46"/>
      <c r="C149" s="10">
        <f t="shared" si="60"/>
        <v>0</v>
      </c>
      <c r="D149" s="46"/>
      <c r="E149" s="10">
        <f t="shared" si="61"/>
        <v>0</v>
      </c>
      <c r="F149" s="46"/>
      <c r="G149" s="10">
        <f t="shared" si="62"/>
        <v>0</v>
      </c>
      <c r="H149" s="46"/>
      <c r="I149" s="10">
        <f t="shared" si="63"/>
        <v>0</v>
      </c>
    </row>
    <row r="150" spans="1:9">
      <c r="A150" s="9">
        <v>42928</v>
      </c>
      <c r="B150" s="46"/>
      <c r="C150" s="10">
        <f t="shared" si="60"/>
        <v>0</v>
      </c>
      <c r="D150" s="46"/>
      <c r="E150" s="10">
        <f t="shared" si="61"/>
        <v>0</v>
      </c>
      <c r="F150" s="46"/>
      <c r="G150" s="10">
        <f t="shared" si="62"/>
        <v>0</v>
      </c>
      <c r="H150" s="46"/>
      <c r="I150" s="10">
        <f t="shared" si="63"/>
        <v>0</v>
      </c>
    </row>
    <row r="151" spans="1:9">
      <c r="A151" s="9">
        <v>42929</v>
      </c>
      <c r="B151" s="46"/>
      <c r="C151" s="10">
        <f t="shared" si="60"/>
        <v>0</v>
      </c>
      <c r="D151" s="46"/>
      <c r="E151" s="10">
        <f t="shared" si="61"/>
        <v>0</v>
      </c>
      <c r="F151" s="46"/>
      <c r="G151" s="10">
        <f t="shared" si="62"/>
        <v>0</v>
      </c>
      <c r="H151" s="46"/>
      <c r="I151" s="10">
        <f t="shared" si="63"/>
        <v>0</v>
      </c>
    </row>
    <row r="152" spans="1:9">
      <c r="A152" s="9">
        <v>42930</v>
      </c>
      <c r="B152" s="46"/>
      <c r="C152" s="10">
        <f t="shared" si="60"/>
        <v>0</v>
      </c>
      <c r="D152" s="46"/>
      <c r="E152" s="10">
        <f t="shared" si="61"/>
        <v>0</v>
      </c>
      <c r="F152" s="46"/>
      <c r="G152" s="10">
        <f t="shared" si="62"/>
        <v>0</v>
      </c>
      <c r="H152" s="46"/>
      <c r="I152" s="10">
        <f t="shared" si="63"/>
        <v>0</v>
      </c>
    </row>
    <row r="153" spans="1:9">
      <c r="A153" s="9">
        <v>42931</v>
      </c>
      <c r="B153" s="46"/>
      <c r="C153" s="10">
        <f t="shared" si="60"/>
        <v>0</v>
      </c>
      <c r="D153" s="46"/>
      <c r="E153" s="10">
        <f t="shared" si="61"/>
        <v>0</v>
      </c>
      <c r="F153" s="46"/>
      <c r="G153" s="10">
        <f t="shared" si="62"/>
        <v>0</v>
      </c>
      <c r="H153" s="46"/>
      <c r="I153" s="10">
        <f t="shared" si="63"/>
        <v>0</v>
      </c>
    </row>
    <row r="154" spans="1:9">
      <c r="A154" s="9">
        <v>42932</v>
      </c>
      <c r="B154" s="46"/>
      <c r="C154" s="10">
        <f t="shared" si="60"/>
        <v>0</v>
      </c>
      <c r="D154" s="46"/>
      <c r="E154" s="10">
        <f t="shared" si="61"/>
        <v>0</v>
      </c>
      <c r="F154" s="46"/>
      <c r="G154" s="10">
        <f t="shared" si="62"/>
        <v>0</v>
      </c>
      <c r="H154" s="46"/>
      <c r="I154" s="10">
        <f t="shared" si="63"/>
        <v>0</v>
      </c>
    </row>
    <row r="155" spans="1:9">
      <c r="A155" s="9">
        <v>42933</v>
      </c>
      <c r="B155" s="46"/>
      <c r="C155" s="10">
        <f t="shared" si="60"/>
        <v>0</v>
      </c>
      <c r="D155" s="46"/>
      <c r="E155" s="10">
        <f t="shared" si="61"/>
        <v>0</v>
      </c>
      <c r="F155" s="46"/>
      <c r="G155" s="10">
        <f t="shared" si="62"/>
        <v>0</v>
      </c>
      <c r="H155" s="46"/>
      <c r="I155" s="10">
        <f t="shared" si="63"/>
        <v>0</v>
      </c>
    </row>
    <row r="156" spans="1:9">
      <c r="A156" s="9">
        <v>42934</v>
      </c>
      <c r="B156" s="46"/>
      <c r="C156" s="10">
        <f t="shared" si="60"/>
        <v>0</v>
      </c>
      <c r="D156" s="46"/>
      <c r="E156" s="10">
        <f t="shared" si="61"/>
        <v>0</v>
      </c>
      <c r="F156" s="46"/>
      <c r="G156" s="10">
        <f t="shared" si="62"/>
        <v>0</v>
      </c>
      <c r="H156" s="46"/>
      <c r="I156" s="10">
        <f t="shared" si="63"/>
        <v>0</v>
      </c>
    </row>
    <row r="157" spans="1:9">
      <c r="A157" s="9">
        <v>42935</v>
      </c>
      <c r="B157" s="46"/>
      <c r="C157" s="10">
        <f t="shared" si="60"/>
        <v>0</v>
      </c>
      <c r="D157" s="46"/>
      <c r="E157" s="10">
        <f t="shared" si="61"/>
        <v>0</v>
      </c>
      <c r="F157" s="46"/>
      <c r="G157" s="10">
        <f t="shared" si="62"/>
        <v>0</v>
      </c>
      <c r="H157" s="46"/>
      <c r="I157" s="10">
        <f t="shared" si="63"/>
        <v>0</v>
      </c>
    </row>
    <row r="158" spans="1:9">
      <c r="A158" s="9">
        <v>42936</v>
      </c>
      <c r="B158" s="46"/>
      <c r="C158" s="10">
        <f t="shared" si="60"/>
        <v>0</v>
      </c>
      <c r="D158" s="46"/>
      <c r="E158" s="10">
        <f t="shared" si="61"/>
        <v>0</v>
      </c>
      <c r="F158" s="46"/>
      <c r="G158" s="10">
        <f t="shared" si="62"/>
        <v>0</v>
      </c>
      <c r="H158" s="46"/>
      <c r="I158" s="10">
        <f t="shared" si="63"/>
        <v>0</v>
      </c>
    </row>
    <row r="159" spans="1:9">
      <c r="A159" s="9">
        <v>42937</v>
      </c>
      <c r="B159" s="46"/>
      <c r="C159" s="10">
        <f t="shared" ref="C159:C222" si="64">B159/100000000</f>
        <v>0</v>
      </c>
      <c r="D159" s="46"/>
      <c r="E159" s="10">
        <f t="shared" ref="E159:E222" si="65">D159/100000000</f>
        <v>0</v>
      </c>
      <c r="F159" s="46"/>
      <c r="G159" s="10">
        <f t="shared" ref="G159:G222" si="66">F159/100000000</f>
        <v>0</v>
      </c>
      <c r="H159" s="46"/>
      <c r="I159" s="10">
        <f t="shared" ref="I159:I222" si="67">H159/100000000</f>
        <v>0</v>
      </c>
    </row>
    <row r="160" spans="1:9">
      <c r="A160" s="9">
        <v>42938</v>
      </c>
      <c r="B160" s="46"/>
      <c r="C160" s="10">
        <f t="shared" si="64"/>
        <v>0</v>
      </c>
      <c r="D160" s="46"/>
      <c r="E160" s="10">
        <f t="shared" si="65"/>
        <v>0</v>
      </c>
      <c r="F160" s="46"/>
      <c r="G160" s="10">
        <f t="shared" si="66"/>
        <v>0</v>
      </c>
      <c r="H160" s="46"/>
      <c r="I160" s="10">
        <f t="shared" si="67"/>
        <v>0</v>
      </c>
    </row>
    <row r="161" spans="1:9">
      <c r="A161" s="9">
        <v>42939</v>
      </c>
      <c r="B161" s="46"/>
      <c r="C161" s="10">
        <f t="shared" si="64"/>
        <v>0</v>
      </c>
      <c r="D161" s="46"/>
      <c r="E161" s="10">
        <f t="shared" si="65"/>
        <v>0</v>
      </c>
      <c r="F161" s="46"/>
      <c r="G161" s="10">
        <f t="shared" si="66"/>
        <v>0</v>
      </c>
      <c r="H161" s="46"/>
      <c r="I161" s="10">
        <f t="shared" si="67"/>
        <v>0</v>
      </c>
    </row>
    <row r="162" spans="1:9">
      <c r="A162" s="9">
        <v>42940</v>
      </c>
      <c r="B162" s="46"/>
      <c r="C162" s="10">
        <f t="shared" si="64"/>
        <v>0</v>
      </c>
      <c r="D162" s="46"/>
      <c r="E162" s="10">
        <f t="shared" si="65"/>
        <v>0</v>
      </c>
      <c r="F162" s="46"/>
      <c r="G162" s="10">
        <f t="shared" si="66"/>
        <v>0</v>
      </c>
      <c r="H162" s="46"/>
      <c r="I162" s="10">
        <f t="shared" si="67"/>
        <v>0</v>
      </c>
    </row>
    <row r="163" spans="1:9">
      <c r="A163" s="9">
        <v>42941</v>
      </c>
      <c r="B163" s="46"/>
      <c r="C163" s="10">
        <f t="shared" si="64"/>
        <v>0</v>
      </c>
      <c r="D163" s="46"/>
      <c r="E163" s="10">
        <f t="shared" si="65"/>
        <v>0</v>
      </c>
      <c r="F163" s="46"/>
      <c r="G163" s="10">
        <f t="shared" si="66"/>
        <v>0</v>
      </c>
      <c r="H163" s="46"/>
      <c r="I163" s="10">
        <f t="shared" si="67"/>
        <v>0</v>
      </c>
    </row>
    <row r="164" spans="1:9">
      <c r="A164" s="9">
        <v>42942</v>
      </c>
      <c r="B164" s="46"/>
      <c r="C164" s="10">
        <f t="shared" si="64"/>
        <v>0</v>
      </c>
      <c r="D164" s="46"/>
      <c r="E164" s="10">
        <f t="shared" si="65"/>
        <v>0</v>
      </c>
      <c r="F164" s="46"/>
      <c r="G164" s="10">
        <f t="shared" si="66"/>
        <v>0</v>
      </c>
      <c r="H164" s="46"/>
      <c r="I164" s="10">
        <f t="shared" si="67"/>
        <v>0</v>
      </c>
    </row>
    <row r="165" spans="1:9">
      <c r="A165" s="9">
        <v>42943</v>
      </c>
      <c r="B165" s="46"/>
      <c r="C165" s="10">
        <f t="shared" si="64"/>
        <v>0</v>
      </c>
      <c r="D165" s="46"/>
      <c r="E165" s="10">
        <f t="shared" si="65"/>
        <v>0</v>
      </c>
      <c r="F165" s="46"/>
      <c r="G165" s="10">
        <f t="shared" si="66"/>
        <v>0</v>
      </c>
      <c r="H165" s="46"/>
      <c r="I165" s="10">
        <f t="shared" si="67"/>
        <v>0</v>
      </c>
    </row>
    <row r="166" spans="1:9">
      <c r="A166" s="9">
        <v>42944</v>
      </c>
      <c r="B166" s="46"/>
      <c r="C166" s="10">
        <f t="shared" si="64"/>
        <v>0</v>
      </c>
      <c r="D166" s="46"/>
      <c r="E166" s="10">
        <f t="shared" si="65"/>
        <v>0</v>
      </c>
      <c r="F166" s="46"/>
      <c r="G166" s="10">
        <f t="shared" si="66"/>
        <v>0</v>
      </c>
      <c r="H166" s="46"/>
      <c r="I166" s="10">
        <f t="shared" si="67"/>
        <v>0</v>
      </c>
    </row>
    <row r="167" spans="1:9">
      <c r="A167" s="9">
        <v>42945</v>
      </c>
      <c r="B167" s="46"/>
      <c r="C167" s="10">
        <f t="shared" si="64"/>
        <v>0</v>
      </c>
      <c r="D167" s="46"/>
      <c r="E167" s="10">
        <f t="shared" si="65"/>
        <v>0</v>
      </c>
      <c r="F167" s="46"/>
      <c r="G167" s="10">
        <f t="shared" si="66"/>
        <v>0</v>
      </c>
      <c r="H167" s="46"/>
      <c r="I167" s="10">
        <f t="shared" si="67"/>
        <v>0</v>
      </c>
    </row>
    <row r="168" spans="1:9">
      <c r="A168" s="9">
        <v>42946</v>
      </c>
      <c r="B168" s="46"/>
      <c r="C168" s="10">
        <f t="shared" si="64"/>
        <v>0</v>
      </c>
      <c r="D168" s="46"/>
      <c r="E168" s="10">
        <f t="shared" si="65"/>
        <v>0</v>
      </c>
      <c r="F168" s="46"/>
      <c r="G168" s="10">
        <f t="shared" si="66"/>
        <v>0</v>
      </c>
      <c r="H168" s="46"/>
      <c r="I168" s="10">
        <f t="shared" si="67"/>
        <v>0</v>
      </c>
    </row>
    <row r="169" spans="1:9">
      <c r="A169" s="9">
        <v>42947</v>
      </c>
      <c r="B169" s="46"/>
      <c r="C169" s="10">
        <f t="shared" si="64"/>
        <v>0</v>
      </c>
      <c r="D169" s="46"/>
      <c r="E169" s="10">
        <f t="shared" si="65"/>
        <v>0</v>
      </c>
      <c r="F169" s="46"/>
      <c r="G169" s="10">
        <f t="shared" si="66"/>
        <v>0</v>
      </c>
      <c r="H169" s="46"/>
      <c r="I169" s="10">
        <f t="shared" si="67"/>
        <v>0</v>
      </c>
    </row>
    <row r="170" spans="1:9">
      <c r="A170" s="9">
        <v>42948</v>
      </c>
      <c r="B170" s="46"/>
      <c r="C170" s="10">
        <f t="shared" si="64"/>
        <v>0</v>
      </c>
      <c r="D170" s="46"/>
      <c r="E170" s="10">
        <f t="shared" si="65"/>
        <v>0</v>
      </c>
      <c r="F170" s="46"/>
      <c r="G170" s="10">
        <f t="shared" si="66"/>
        <v>0</v>
      </c>
      <c r="H170" s="46"/>
      <c r="I170" s="10">
        <f t="shared" si="67"/>
        <v>0</v>
      </c>
    </row>
    <row r="171" spans="1:9">
      <c r="A171" s="9">
        <v>42949</v>
      </c>
      <c r="B171" s="46"/>
      <c r="C171" s="10">
        <f t="shared" si="64"/>
        <v>0</v>
      </c>
      <c r="D171" s="46"/>
      <c r="E171" s="10">
        <f t="shared" si="65"/>
        <v>0</v>
      </c>
      <c r="F171" s="46"/>
      <c r="G171" s="10">
        <f t="shared" si="66"/>
        <v>0</v>
      </c>
      <c r="H171" s="46"/>
      <c r="I171" s="10">
        <f t="shared" si="67"/>
        <v>0</v>
      </c>
    </row>
    <row r="172" spans="1:9">
      <c r="A172" s="9">
        <v>42950</v>
      </c>
      <c r="B172" s="46"/>
      <c r="C172" s="10">
        <f t="shared" si="64"/>
        <v>0</v>
      </c>
      <c r="D172" s="46"/>
      <c r="E172" s="10">
        <f t="shared" si="65"/>
        <v>0</v>
      </c>
      <c r="F172" s="46"/>
      <c r="G172" s="10">
        <f t="shared" si="66"/>
        <v>0</v>
      </c>
      <c r="H172" s="46"/>
      <c r="I172" s="10">
        <f t="shared" si="67"/>
        <v>0</v>
      </c>
    </row>
    <row r="173" spans="1:9">
      <c r="A173" s="9">
        <v>42951</v>
      </c>
      <c r="B173" s="46"/>
      <c r="C173" s="10">
        <f t="shared" si="64"/>
        <v>0</v>
      </c>
      <c r="D173" s="46"/>
      <c r="E173" s="10">
        <f t="shared" si="65"/>
        <v>0</v>
      </c>
      <c r="F173" s="46"/>
      <c r="G173" s="10">
        <f t="shared" si="66"/>
        <v>0</v>
      </c>
      <c r="H173" s="46"/>
      <c r="I173" s="10">
        <f t="shared" si="67"/>
        <v>0</v>
      </c>
    </row>
    <row r="174" spans="1:9">
      <c r="A174" s="9">
        <v>42952</v>
      </c>
      <c r="B174" s="46"/>
      <c r="C174" s="10">
        <f t="shared" si="64"/>
        <v>0</v>
      </c>
      <c r="D174" s="46"/>
      <c r="E174" s="10">
        <f t="shared" si="65"/>
        <v>0</v>
      </c>
      <c r="F174" s="46"/>
      <c r="G174" s="10">
        <f t="shared" si="66"/>
        <v>0</v>
      </c>
      <c r="H174" s="46"/>
      <c r="I174" s="10">
        <f t="shared" si="67"/>
        <v>0</v>
      </c>
    </row>
    <row r="175" spans="1:9">
      <c r="A175" s="9">
        <v>42953</v>
      </c>
      <c r="B175" s="46"/>
      <c r="C175" s="10">
        <f t="shared" si="64"/>
        <v>0</v>
      </c>
      <c r="D175" s="46"/>
      <c r="E175" s="10">
        <f t="shared" si="65"/>
        <v>0</v>
      </c>
      <c r="F175" s="46"/>
      <c r="G175" s="10">
        <f t="shared" si="66"/>
        <v>0</v>
      </c>
      <c r="H175" s="46"/>
      <c r="I175" s="10">
        <f t="shared" si="67"/>
        <v>0</v>
      </c>
    </row>
    <row r="176" spans="1:9">
      <c r="A176" s="9">
        <v>42954</v>
      </c>
      <c r="B176" s="46"/>
      <c r="C176" s="10">
        <f t="shared" si="64"/>
        <v>0</v>
      </c>
      <c r="D176" s="46"/>
      <c r="E176" s="10">
        <f t="shared" si="65"/>
        <v>0</v>
      </c>
      <c r="F176" s="46"/>
      <c r="G176" s="10">
        <f t="shared" si="66"/>
        <v>0</v>
      </c>
      <c r="H176" s="46"/>
      <c r="I176" s="10">
        <f t="shared" si="67"/>
        <v>0</v>
      </c>
    </row>
    <row r="177" spans="1:9">
      <c r="A177" s="9">
        <v>42955</v>
      </c>
      <c r="B177" s="46"/>
      <c r="C177" s="10">
        <f t="shared" si="64"/>
        <v>0</v>
      </c>
      <c r="D177" s="46"/>
      <c r="E177" s="10">
        <f t="shared" si="65"/>
        <v>0</v>
      </c>
      <c r="F177" s="46"/>
      <c r="G177" s="10">
        <f t="shared" si="66"/>
        <v>0</v>
      </c>
      <c r="H177" s="46"/>
      <c r="I177" s="10">
        <f t="shared" si="67"/>
        <v>0</v>
      </c>
    </row>
    <row r="178" spans="1:9">
      <c r="A178" s="9">
        <v>42956</v>
      </c>
      <c r="B178" s="46"/>
      <c r="C178" s="10">
        <f t="shared" si="64"/>
        <v>0</v>
      </c>
      <c r="D178" s="46"/>
      <c r="E178" s="10">
        <f t="shared" si="65"/>
        <v>0</v>
      </c>
      <c r="F178" s="46"/>
      <c r="G178" s="10">
        <f t="shared" si="66"/>
        <v>0</v>
      </c>
      <c r="H178" s="46"/>
      <c r="I178" s="10">
        <f t="shared" si="67"/>
        <v>0</v>
      </c>
    </row>
    <row r="179" spans="1:9">
      <c r="A179" s="9">
        <v>42957</v>
      </c>
      <c r="B179" s="46"/>
      <c r="C179" s="10">
        <f t="shared" si="64"/>
        <v>0</v>
      </c>
      <c r="D179" s="46"/>
      <c r="E179" s="10">
        <f t="shared" si="65"/>
        <v>0</v>
      </c>
      <c r="F179" s="46"/>
      <c r="G179" s="10">
        <f t="shared" si="66"/>
        <v>0</v>
      </c>
      <c r="H179" s="46"/>
      <c r="I179" s="10">
        <f t="shared" si="67"/>
        <v>0</v>
      </c>
    </row>
    <row r="180" spans="1:9">
      <c r="A180" s="9">
        <v>42958</v>
      </c>
      <c r="B180" s="46"/>
      <c r="C180" s="10">
        <f t="shared" si="64"/>
        <v>0</v>
      </c>
      <c r="D180" s="46"/>
      <c r="E180" s="10">
        <f t="shared" si="65"/>
        <v>0</v>
      </c>
      <c r="F180" s="46"/>
      <c r="G180" s="10">
        <f t="shared" si="66"/>
        <v>0</v>
      </c>
      <c r="H180" s="46"/>
      <c r="I180" s="10">
        <f t="shared" si="67"/>
        <v>0</v>
      </c>
    </row>
    <row r="181" spans="1:9">
      <c r="A181" s="9">
        <v>42959</v>
      </c>
      <c r="B181" s="46"/>
      <c r="C181" s="10">
        <f t="shared" si="64"/>
        <v>0</v>
      </c>
      <c r="D181" s="46"/>
      <c r="E181" s="10">
        <f t="shared" si="65"/>
        <v>0</v>
      </c>
      <c r="F181" s="46"/>
      <c r="G181" s="10">
        <f t="shared" si="66"/>
        <v>0</v>
      </c>
      <c r="H181" s="46"/>
      <c r="I181" s="10">
        <f t="shared" si="67"/>
        <v>0</v>
      </c>
    </row>
    <row r="182" spans="1:9">
      <c r="A182" s="9">
        <v>42960</v>
      </c>
      <c r="B182" s="46"/>
      <c r="C182" s="10">
        <f t="shared" si="64"/>
        <v>0</v>
      </c>
      <c r="D182" s="46"/>
      <c r="E182" s="10">
        <f t="shared" si="65"/>
        <v>0</v>
      </c>
      <c r="F182" s="46"/>
      <c r="G182" s="10">
        <f t="shared" si="66"/>
        <v>0</v>
      </c>
      <c r="H182" s="46"/>
      <c r="I182" s="10">
        <f t="shared" si="67"/>
        <v>0</v>
      </c>
    </row>
    <row r="183" spans="1:9">
      <c r="A183" s="9">
        <v>42961</v>
      </c>
      <c r="B183" s="46"/>
      <c r="C183" s="10">
        <f t="shared" si="64"/>
        <v>0</v>
      </c>
      <c r="D183" s="46"/>
      <c r="E183" s="10">
        <f t="shared" si="65"/>
        <v>0</v>
      </c>
      <c r="F183" s="46"/>
      <c r="G183" s="10">
        <f t="shared" si="66"/>
        <v>0</v>
      </c>
      <c r="H183" s="46"/>
      <c r="I183" s="10">
        <f t="shared" si="67"/>
        <v>0</v>
      </c>
    </row>
    <row r="184" spans="1:9">
      <c r="A184" s="9">
        <v>42962</v>
      </c>
      <c r="B184" s="46"/>
      <c r="C184" s="10">
        <f t="shared" si="64"/>
        <v>0</v>
      </c>
      <c r="D184" s="46"/>
      <c r="E184" s="10">
        <f t="shared" si="65"/>
        <v>0</v>
      </c>
      <c r="F184" s="46"/>
      <c r="G184" s="10">
        <f t="shared" si="66"/>
        <v>0</v>
      </c>
      <c r="H184" s="46"/>
      <c r="I184" s="10">
        <f t="shared" si="67"/>
        <v>0</v>
      </c>
    </row>
    <row r="185" spans="1:9">
      <c r="A185" s="9">
        <v>42963</v>
      </c>
      <c r="B185" s="46"/>
      <c r="C185" s="10">
        <f t="shared" si="64"/>
        <v>0</v>
      </c>
      <c r="D185" s="46"/>
      <c r="E185" s="10">
        <f t="shared" si="65"/>
        <v>0</v>
      </c>
      <c r="F185" s="46"/>
      <c r="G185" s="10">
        <f t="shared" si="66"/>
        <v>0</v>
      </c>
      <c r="H185" s="46"/>
      <c r="I185" s="10">
        <f t="shared" si="67"/>
        <v>0</v>
      </c>
    </row>
    <row r="186" spans="1:9">
      <c r="A186" s="9">
        <v>42964</v>
      </c>
      <c r="B186" s="46"/>
      <c r="C186" s="10">
        <f t="shared" si="64"/>
        <v>0</v>
      </c>
      <c r="D186" s="46"/>
      <c r="E186" s="10">
        <f t="shared" si="65"/>
        <v>0</v>
      </c>
      <c r="F186" s="46"/>
      <c r="G186" s="10">
        <f t="shared" si="66"/>
        <v>0</v>
      </c>
      <c r="H186" s="46"/>
      <c r="I186" s="10">
        <f t="shared" si="67"/>
        <v>0</v>
      </c>
    </row>
    <row r="187" spans="1:9">
      <c r="A187" s="9">
        <v>42965</v>
      </c>
      <c r="B187" s="46"/>
      <c r="C187" s="10">
        <f t="shared" si="64"/>
        <v>0</v>
      </c>
      <c r="D187" s="46"/>
      <c r="E187" s="10">
        <f t="shared" si="65"/>
        <v>0</v>
      </c>
      <c r="F187" s="46"/>
      <c r="G187" s="10">
        <f t="shared" si="66"/>
        <v>0</v>
      </c>
      <c r="H187" s="46"/>
      <c r="I187" s="10">
        <f t="shared" si="67"/>
        <v>0</v>
      </c>
    </row>
    <row r="188" spans="1:9">
      <c r="A188" s="9">
        <v>42966</v>
      </c>
      <c r="B188" s="46"/>
      <c r="C188" s="10">
        <f t="shared" si="64"/>
        <v>0</v>
      </c>
      <c r="D188" s="46"/>
      <c r="E188" s="10">
        <f t="shared" si="65"/>
        <v>0</v>
      </c>
      <c r="F188" s="46"/>
      <c r="G188" s="10">
        <f t="shared" si="66"/>
        <v>0</v>
      </c>
      <c r="H188" s="46"/>
      <c r="I188" s="10">
        <f t="shared" si="67"/>
        <v>0</v>
      </c>
    </row>
    <row r="189" spans="1:9">
      <c r="A189" s="9">
        <v>42967</v>
      </c>
      <c r="B189" s="46"/>
      <c r="C189" s="10">
        <f t="shared" si="64"/>
        <v>0</v>
      </c>
      <c r="D189" s="46"/>
      <c r="E189" s="10">
        <f t="shared" si="65"/>
        <v>0</v>
      </c>
      <c r="F189" s="46"/>
      <c r="G189" s="10">
        <f t="shared" si="66"/>
        <v>0</v>
      </c>
      <c r="H189" s="46"/>
      <c r="I189" s="10">
        <f t="shared" si="67"/>
        <v>0</v>
      </c>
    </row>
    <row r="190" spans="1:9">
      <c r="A190" s="9">
        <v>42968</v>
      </c>
      <c r="B190" s="46"/>
      <c r="C190" s="10">
        <f t="shared" si="64"/>
        <v>0</v>
      </c>
      <c r="D190" s="46"/>
      <c r="E190" s="10">
        <f t="shared" si="65"/>
        <v>0</v>
      </c>
      <c r="F190" s="46"/>
      <c r="G190" s="10">
        <f t="shared" si="66"/>
        <v>0</v>
      </c>
      <c r="H190" s="46"/>
      <c r="I190" s="10">
        <f t="shared" si="67"/>
        <v>0</v>
      </c>
    </row>
    <row r="191" spans="1:9">
      <c r="A191" s="9">
        <v>42969</v>
      </c>
      <c r="B191" s="46"/>
      <c r="C191" s="10">
        <f t="shared" si="64"/>
        <v>0</v>
      </c>
      <c r="D191" s="46"/>
      <c r="E191" s="10">
        <f t="shared" si="65"/>
        <v>0</v>
      </c>
      <c r="F191" s="46"/>
      <c r="G191" s="10">
        <f t="shared" si="66"/>
        <v>0</v>
      </c>
      <c r="H191" s="46"/>
      <c r="I191" s="10">
        <f t="shared" si="67"/>
        <v>0</v>
      </c>
    </row>
    <row r="192" spans="1:9">
      <c r="A192" s="9">
        <v>42970</v>
      </c>
      <c r="B192" s="46"/>
      <c r="C192" s="10">
        <f t="shared" si="64"/>
        <v>0</v>
      </c>
      <c r="D192" s="46"/>
      <c r="E192" s="10">
        <f t="shared" si="65"/>
        <v>0</v>
      </c>
      <c r="F192" s="46"/>
      <c r="G192" s="10">
        <f t="shared" si="66"/>
        <v>0</v>
      </c>
      <c r="H192" s="46"/>
      <c r="I192" s="10">
        <f t="shared" si="67"/>
        <v>0</v>
      </c>
    </row>
    <row r="193" spans="1:9">
      <c r="A193" s="9">
        <v>42971</v>
      </c>
      <c r="B193" s="46"/>
      <c r="C193" s="10">
        <f t="shared" si="64"/>
        <v>0</v>
      </c>
      <c r="D193" s="46"/>
      <c r="E193" s="10">
        <f t="shared" si="65"/>
        <v>0</v>
      </c>
      <c r="F193" s="46"/>
      <c r="G193" s="10">
        <f t="shared" si="66"/>
        <v>0</v>
      </c>
      <c r="H193" s="46"/>
      <c r="I193" s="10">
        <f t="shared" si="67"/>
        <v>0</v>
      </c>
    </row>
    <row r="194" spans="1:9">
      <c r="A194" s="9">
        <v>42972</v>
      </c>
      <c r="B194" s="46"/>
      <c r="C194" s="10">
        <f t="shared" si="64"/>
        <v>0</v>
      </c>
      <c r="D194" s="46"/>
      <c r="E194" s="10">
        <f t="shared" si="65"/>
        <v>0</v>
      </c>
      <c r="F194" s="46"/>
      <c r="G194" s="10">
        <f t="shared" si="66"/>
        <v>0</v>
      </c>
      <c r="H194" s="46"/>
      <c r="I194" s="10">
        <f t="shared" si="67"/>
        <v>0</v>
      </c>
    </row>
    <row r="195" spans="1:9">
      <c r="A195" s="9">
        <v>42973</v>
      </c>
      <c r="B195" s="46"/>
      <c r="C195" s="10">
        <f t="shared" si="64"/>
        <v>0</v>
      </c>
      <c r="D195" s="46"/>
      <c r="E195" s="10">
        <f t="shared" si="65"/>
        <v>0</v>
      </c>
      <c r="F195" s="46"/>
      <c r="G195" s="10">
        <f t="shared" si="66"/>
        <v>0</v>
      </c>
      <c r="H195" s="46"/>
      <c r="I195" s="10">
        <f t="shared" si="67"/>
        <v>0</v>
      </c>
    </row>
    <row r="196" spans="1:9">
      <c r="A196" s="9">
        <v>42974</v>
      </c>
      <c r="B196" s="46"/>
      <c r="C196" s="10">
        <f t="shared" si="64"/>
        <v>0</v>
      </c>
      <c r="D196" s="46"/>
      <c r="E196" s="10">
        <f t="shared" si="65"/>
        <v>0</v>
      </c>
      <c r="F196" s="46"/>
      <c r="G196" s="10">
        <f t="shared" si="66"/>
        <v>0</v>
      </c>
      <c r="H196" s="46"/>
      <c r="I196" s="10">
        <f t="shared" si="67"/>
        <v>0</v>
      </c>
    </row>
    <row r="197" spans="1:9">
      <c r="A197" s="9">
        <v>42975</v>
      </c>
      <c r="B197" s="46"/>
      <c r="C197" s="10">
        <f t="shared" si="64"/>
        <v>0</v>
      </c>
      <c r="D197" s="46"/>
      <c r="E197" s="10">
        <f t="shared" si="65"/>
        <v>0</v>
      </c>
      <c r="F197" s="46"/>
      <c r="G197" s="10">
        <f t="shared" si="66"/>
        <v>0</v>
      </c>
      <c r="H197" s="46"/>
      <c r="I197" s="10">
        <f t="shared" si="67"/>
        <v>0</v>
      </c>
    </row>
    <row r="198" spans="1:9">
      <c r="A198" s="9">
        <v>42976</v>
      </c>
      <c r="B198" s="46"/>
      <c r="C198" s="10">
        <f t="shared" si="64"/>
        <v>0</v>
      </c>
      <c r="D198" s="46"/>
      <c r="E198" s="10">
        <f t="shared" si="65"/>
        <v>0</v>
      </c>
      <c r="F198" s="46"/>
      <c r="G198" s="10">
        <f t="shared" si="66"/>
        <v>0</v>
      </c>
      <c r="H198" s="46"/>
      <c r="I198" s="10">
        <f t="shared" si="67"/>
        <v>0</v>
      </c>
    </row>
    <row r="199" spans="1:9">
      <c r="A199" s="9">
        <v>42977</v>
      </c>
      <c r="B199" s="46"/>
      <c r="C199" s="10">
        <f t="shared" si="64"/>
        <v>0</v>
      </c>
      <c r="D199" s="46"/>
      <c r="E199" s="10">
        <f t="shared" si="65"/>
        <v>0</v>
      </c>
      <c r="F199" s="46"/>
      <c r="G199" s="10">
        <f t="shared" si="66"/>
        <v>0</v>
      </c>
      <c r="H199" s="46"/>
      <c r="I199" s="10">
        <f t="shared" si="67"/>
        <v>0</v>
      </c>
    </row>
    <row r="200" spans="1:9">
      <c r="A200" s="9">
        <v>42978</v>
      </c>
      <c r="B200" s="46"/>
      <c r="C200" s="10">
        <f t="shared" si="64"/>
        <v>0</v>
      </c>
      <c r="D200" s="46"/>
      <c r="E200" s="10">
        <f t="shared" si="65"/>
        <v>0</v>
      </c>
      <c r="F200" s="46"/>
      <c r="G200" s="10">
        <f t="shared" si="66"/>
        <v>0</v>
      </c>
      <c r="H200" s="46"/>
      <c r="I200" s="10">
        <f t="shared" si="67"/>
        <v>0</v>
      </c>
    </row>
    <row r="201" spans="1:9">
      <c r="A201" s="9">
        <v>42979</v>
      </c>
      <c r="B201" s="46"/>
      <c r="C201" s="10">
        <f t="shared" si="64"/>
        <v>0</v>
      </c>
      <c r="D201" s="46"/>
      <c r="E201" s="10">
        <f t="shared" si="65"/>
        <v>0</v>
      </c>
      <c r="F201" s="46"/>
      <c r="G201" s="10">
        <f t="shared" si="66"/>
        <v>0</v>
      </c>
      <c r="H201" s="46"/>
      <c r="I201" s="10">
        <f t="shared" si="67"/>
        <v>0</v>
      </c>
    </row>
    <row r="202" spans="1:9">
      <c r="A202" s="9">
        <v>42980</v>
      </c>
      <c r="B202" s="46"/>
      <c r="C202" s="10">
        <f t="shared" si="64"/>
        <v>0</v>
      </c>
      <c r="D202" s="46"/>
      <c r="E202" s="10">
        <f t="shared" si="65"/>
        <v>0</v>
      </c>
      <c r="F202" s="46"/>
      <c r="G202" s="10">
        <f t="shared" si="66"/>
        <v>0</v>
      </c>
      <c r="H202" s="46"/>
      <c r="I202" s="10">
        <f t="shared" si="67"/>
        <v>0</v>
      </c>
    </row>
    <row r="203" spans="1:9">
      <c r="A203" s="9">
        <v>42981</v>
      </c>
      <c r="B203" s="46"/>
      <c r="C203" s="10">
        <f t="shared" si="64"/>
        <v>0</v>
      </c>
      <c r="D203" s="46"/>
      <c r="E203" s="10">
        <f t="shared" si="65"/>
        <v>0</v>
      </c>
      <c r="F203" s="46"/>
      <c r="G203" s="10">
        <f t="shared" si="66"/>
        <v>0</v>
      </c>
      <c r="H203" s="46"/>
      <c r="I203" s="10">
        <f t="shared" si="67"/>
        <v>0</v>
      </c>
    </row>
    <row r="204" spans="1:9">
      <c r="A204" s="9">
        <v>42982</v>
      </c>
      <c r="B204" s="46"/>
      <c r="C204" s="10">
        <f t="shared" si="64"/>
        <v>0</v>
      </c>
      <c r="D204" s="46"/>
      <c r="E204" s="10">
        <f t="shared" si="65"/>
        <v>0</v>
      </c>
      <c r="F204" s="46"/>
      <c r="G204" s="10">
        <f t="shared" si="66"/>
        <v>0</v>
      </c>
      <c r="H204" s="46"/>
      <c r="I204" s="10">
        <f t="shared" si="67"/>
        <v>0</v>
      </c>
    </row>
    <row r="205" spans="1:9">
      <c r="A205" s="9">
        <v>42983</v>
      </c>
      <c r="B205" s="46"/>
      <c r="C205" s="10">
        <f t="shared" si="64"/>
        <v>0</v>
      </c>
      <c r="D205" s="46"/>
      <c r="E205" s="10">
        <f t="shared" si="65"/>
        <v>0</v>
      </c>
      <c r="F205" s="46"/>
      <c r="G205" s="10">
        <f t="shared" si="66"/>
        <v>0</v>
      </c>
      <c r="H205" s="46"/>
      <c r="I205" s="10">
        <f t="shared" si="67"/>
        <v>0</v>
      </c>
    </row>
    <row r="206" spans="1:9">
      <c r="A206" s="9">
        <v>42984</v>
      </c>
      <c r="B206" s="46"/>
      <c r="C206" s="10">
        <f t="shared" si="64"/>
        <v>0</v>
      </c>
      <c r="D206" s="46"/>
      <c r="E206" s="10">
        <f t="shared" si="65"/>
        <v>0</v>
      </c>
      <c r="F206" s="46"/>
      <c r="G206" s="10">
        <f t="shared" si="66"/>
        <v>0</v>
      </c>
      <c r="H206" s="46"/>
      <c r="I206" s="10">
        <f t="shared" si="67"/>
        <v>0</v>
      </c>
    </row>
    <row r="207" spans="1:9">
      <c r="A207" s="9">
        <v>42985</v>
      </c>
      <c r="B207" s="46"/>
      <c r="C207" s="10">
        <f t="shared" si="64"/>
        <v>0</v>
      </c>
      <c r="D207" s="46"/>
      <c r="E207" s="10">
        <f t="shared" si="65"/>
        <v>0</v>
      </c>
      <c r="F207" s="46"/>
      <c r="G207" s="10">
        <f t="shared" si="66"/>
        <v>0</v>
      </c>
      <c r="H207" s="46"/>
      <c r="I207" s="10">
        <f t="shared" si="67"/>
        <v>0</v>
      </c>
    </row>
    <row r="208" spans="1:9">
      <c r="A208" s="9">
        <v>42986</v>
      </c>
      <c r="B208" s="46"/>
      <c r="C208" s="10">
        <f t="shared" si="64"/>
        <v>0</v>
      </c>
      <c r="D208" s="46"/>
      <c r="E208" s="10">
        <f t="shared" si="65"/>
        <v>0</v>
      </c>
      <c r="F208" s="46"/>
      <c r="G208" s="10">
        <f t="shared" si="66"/>
        <v>0</v>
      </c>
      <c r="H208" s="46"/>
      <c r="I208" s="10">
        <f t="shared" si="67"/>
        <v>0</v>
      </c>
    </row>
    <row r="209" spans="1:9">
      <c r="A209" s="9">
        <v>42987</v>
      </c>
      <c r="B209" s="46"/>
      <c r="C209" s="10">
        <f t="shared" si="64"/>
        <v>0</v>
      </c>
      <c r="D209" s="46"/>
      <c r="E209" s="10">
        <f t="shared" si="65"/>
        <v>0</v>
      </c>
      <c r="F209" s="46"/>
      <c r="G209" s="10">
        <f t="shared" si="66"/>
        <v>0</v>
      </c>
      <c r="H209" s="46"/>
      <c r="I209" s="10">
        <f t="shared" si="67"/>
        <v>0</v>
      </c>
    </row>
    <row r="210" spans="1:9">
      <c r="A210" s="9">
        <v>42988</v>
      </c>
      <c r="B210" s="46"/>
      <c r="C210" s="10">
        <f t="shared" si="64"/>
        <v>0</v>
      </c>
      <c r="D210" s="46"/>
      <c r="E210" s="10">
        <f t="shared" si="65"/>
        <v>0</v>
      </c>
      <c r="F210" s="46"/>
      <c r="G210" s="10">
        <f t="shared" si="66"/>
        <v>0</v>
      </c>
      <c r="H210" s="46"/>
      <c r="I210" s="10">
        <f t="shared" si="67"/>
        <v>0</v>
      </c>
    </row>
    <row r="211" spans="1:9">
      <c r="A211" s="9">
        <v>42989</v>
      </c>
      <c r="B211" s="46"/>
      <c r="C211" s="10">
        <f t="shared" si="64"/>
        <v>0</v>
      </c>
      <c r="D211" s="46"/>
      <c r="E211" s="10">
        <f t="shared" si="65"/>
        <v>0</v>
      </c>
      <c r="F211" s="46"/>
      <c r="G211" s="10">
        <f t="shared" si="66"/>
        <v>0</v>
      </c>
      <c r="H211" s="46"/>
      <c r="I211" s="10">
        <f t="shared" si="67"/>
        <v>0</v>
      </c>
    </row>
    <row r="212" spans="1:9">
      <c r="A212" s="9">
        <v>42990</v>
      </c>
      <c r="B212" s="46"/>
      <c r="C212" s="10">
        <f t="shared" si="64"/>
        <v>0</v>
      </c>
      <c r="D212" s="46"/>
      <c r="E212" s="10">
        <f t="shared" si="65"/>
        <v>0</v>
      </c>
      <c r="F212" s="46"/>
      <c r="G212" s="10">
        <f t="shared" si="66"/>
        <v>0</v>
      </c>
      <c r="H212" s="46"/>
      <c r="I212" s="10">
        <f t="shared" si="67"/>
        <v>0</v>
      </c>
    </row>
    <row r="213" spans="1:9">
      <c r="A213" s="9">
        <v>42991</v>
      </c>
      <c r="B213" s="46"/>
      <c r="C213" s="10">
        <f t="shared" si="64"/>
        <v>0</v>
      </c>
      <c r="D213" s="46"/>
      <c r="E213" s="10">
        <f t="shared" si="65"/>
        <v>0</v>
      </c>
      <c r="F213" s="46"/>
      <c r="G213" s="10">
        <f t="shared" si="66"/>
        <v>0</v>
      </c>
      <c r="H213" s="46"/>
      <c r="I213" s="10">
        <f t="shared" si="67"/>
        <v>0</v>
      </c>
    </row>
    <row r="214" spans="1:9">
      <c r="A214" s="9">
        <v>42992</v>
      </c>
      <c r="B214" s="46"/>
      <c r="C214" s="10">
        <f t="shared" si="64"/>
        <v>0</v>
      </c>
      <c r="D214" s="46"/>
      <c r="E214" s="10">
        <f t="shared" si="65"/>
        <v>0</v>
      </c>
      <c r="F214" s="46"/>
      <c r="G214" s="10">
        <f t="shared" si="66"/>
        <v>0</v>
      </c>
      <c r="H214" s="46"/>
      <c r="I214" s="10">
        <f t="shared" si="67"/>
        <v>0</v>
      </c>
    </row>
    <row r="215" spans="1:9">
      <c r="A215" s="9">
        <v>42993</v>
      </c>
      <c r="B215" s="46"/>
      <c r="C215" s="10">
        <f t="shared" si="64"/>
        <v>0</v>
      </c>
      <c r="D215" s="46"/>
      <c r="E215" s="10">
        <f t="shared" si="65"/>
        <v>0</v>
      </c>
      <c r="F215" s="46"/>
      <c r="G215" s="10">
        <f t="shared" si="66"/>
        <v>0</v>
      </c>
      <c r="H215" s="46"/>
      <c r="I215" s="10">
        <f t="shared" si="67"/>
        <v>0</v>
      </c>
    </row>
    <row r="216" spans="1:9">
      <c r="A216" s="9">
        <v>42994</v>
      </c>
      <c r="B216" s="46"/>
      <c r="C216" s="10">
        <f t="shared" si="64"/>
        <v>0</v>
      </c>
      <c r="D216" s="46"/>
      <c r="E216" s="10">
        <f t="shared" si="65"/>
        <v>0</v>
      </c>
      <c r="F216" s="46"/>
      <c r="G216" s="10">
        <f t="shared" si="66"/>
        <v>0</v>
      </c>
      <c r="H216" s="46"/>
      <c r="I216" s="10">
        <f t="shared" si="67"/>
        <v>0</v>
      </c>
    </row>
    <row r="217" spans="1:9">
      <c r="A217" s="9">
        <v>42995</v>
      </c>
      <c r="B217" s="46"/>
      <c r="C217" s="10">
        <f t="shared" si="64"/>
        <v>0</v>
      </c>
      <c r="D217" s="46"/>
      <c r="E217" s="10">
        <f t="shared" si="65"/>
        <v>0</v>
      </c>
      <c r="F217" s="46"/>
      <c r="G217" s="10">
        <f t="shared" si="66"/>
        <v>0</v>
      </c>
      <c r="H217" s="46"/>
      <c r="I217" s="10">
        <f t="shared" si="67"/>
        <v>0</v>
      </c>
    </row>
    <row r="218" spans="1:9">
      <c r="A218" s="9">
        <v>42996</v>
      </c>
      <c r="B218" s="46"/>
      <c r="C218" s="10">
        <f t="shared" si="64"/>
        <v>0</v>
      </c>
      <c r="D218" s="46"/>
      <c r="E218" s="10">
        <f t="shared" si="65"/>
        <v>0</v>
      </c>
      <c r="F218" s="46"/>
      <c r="G218" s="10">
        <f t="shared" si="66"/>
        <v>0</v>
      </c>
      <c r="H218" s="46"/>
      <c r="I218" s="10">
        <f t="shared" si="67"/>
        <v>0</v>
      </c>
    </row>
    <row r="219" spans="1:9">
      <c r="A219" s="9">
        <v>42997</v>
      </c>
      <c r="B219" s="46"/>
      <c r="C219" s="10">
        <f t="shared" si="64"/>
        <v>0</v>
      </c>
      <c r="D219" s="46"/>
      <c r="E219" s="10">
        <f t="shared" si="65"/>
        <v>0</v>
      </c>
      <c r="F219" s="46"/>
      <c r="G219" s="10">
        <f t="shared" si="66"/>
        <v>0</v>
      </c>
      <c r="H219" s="46"/>
      <c r="I219" s="10">
        <f t="shared" si="67"/>
        <v>0</v>
      </c>
    </row>
    <row r="220" spans="1:9">
      <c r="A220" s="9">
        <v>42998</v>
      </c>
      <c r="B220" s="46"/>
      <c r="C220" s="10">
        <f t="shared" si="64"/>
        <v>0</v>
      </c>
      <c r="D220" s="46"/>
      <c r="E220" s="10">
        <f t="shared" si="65"/>
        <v>0</v>
      </c>
      <c r="F220" s="46"/>
      <c r="G220" s="10">
        <f t="shared" si="66"/>
        <v>0</v>
      </c>
      <c r="H220" s="46"/>
      <c r="I220" s="10">
        <f t="shared" si="67"/>
        <v>0</v>
      </c>
    </row>
    <row r="221" spans="1:9">
      <c r="A221" s="9">
        <v>42999</v>
      </c>
      <c r="B221" s="46"/>
      <c r="C221" s="10">
        <f t="shared" si="64"/>
        <v>0</v>
      </c>
      <c r="D221" s="46"/>
      <c r="E221" s="10">
        <f t="shared" si="65"/>
        <v>0</v>
      </c>
      <c r="F221" s="46"/>
      <c r="G221" s="10">
        <f t="shared" si="66"/>
        <v>0</v>
      </c>
      <c r="H221" s="46"/>
      <c r="I221" s="10">
        <f t="shared" si="67"/>
        <v>0</v>
      </c>
    </row>
    <row r="222" spans="1:9">
      <c r="A222" s="9">
        <v>43000</v>
      </c>
      <c r="B222" s="46"/>
      <c r="C222" s="10">
        <f t="shared" si="64"/>
        <v>0</v>
      </c>
      <c r="D222" s="46"/>
      <c r="E222" s="10">
        <f t="shared" si="65"/>
        <v>0</v>
      </c>
      <c r="F222" s="46"/>
      <c r="G222" s="10">
        <f t="shared" si="66"/>
        <v>0</v>
      </c>
      <c r="H222" s="46"/>
      <c r="I222" s="10">
        <f t="shared" si="67"/>
        <v>0</v>
      </c>
    </row>
    <row r="223" spans="1:9">
      <c r="A223" s="9">
        <v>43001</v>
      </c>
      <c r="B223" s="46"/>
      <c r="C223" s="10">
        <f t="shared" ref="C223:C269" si="68">B223/100000000</f>
        <v>0</v>
      </c>
      <c r="D223" s="46"/>
      <c r="E223" s="10">
        <f t="shared" ref="E223:E269" si="69">D223/100000000</f>
        <v>0</v>
      </c>
      <c r="F223" s="46"/>
      <c r="G223" s="10">
        <f t="shared" ref="G223:G269" si="70">F223/100000000</f>
        <v>0</v>
      </c>
      <c r="H223" s="46"/>
      <c r="I223" s="10">
        <f t="shared" ref="I223:I269" si="71">H223/100000000</f>
        <v>0</v>
      </c>
    </row>
    <row r="224" spans="1:9">
      <c r="A224" s="9">
        <v>43002</v>
      </c>
      <c r="B224" s="46"/>
      <c r="C224" s="10">
        <f t="shared" si="68"/>
        <v>0</v>
      </c>
      <c r="D224" s="46"/>
      <c r="E224" s="10">
        <f t="shared" si="69"/>
        <v>0</v>
      </c>
      <c r="F224" s="46"/>
      <c r="G224" s="10">
        <f t="shared" si="70"/>
        <v>0</v>
      </c>
      <c r="H224" s="46"/>
      <c r="I224" s="10">
        <f t="shared" si="71"/>
        <v>0</v>
      </c>
    </row>
    <row r="225" spans="1:9">
      <c r="A225" s="9">
        <v>43003</v>
      </c>
      <c r="B225" s="46"/>
      <c r="C225" s="10">
        <f t="shared" si="68"/>
        <v>0</v>
      </c>
      <c r="D225" s="46"/>
      <c r="E225" s="10">
        <f t="shared" si="69"/>
        <v>0</v>
      </c>
      <c r="F225" s="46"/>
      <c r="G225" s="10">
        <f t="shared" si="70"/>
        <v>0</v>
      </c>
      <c r="H225" s="46"/>
      <c r="I225" s="10">
        <f t="shared" si="71"/>
        <v>0</v>
      </c>
    </row>
    <row r="226" spans="1:9">
      <c r="A226" s="9">
        <v>43004</v>
      </c>
      <c r="B226" s="46"/>
      <c r="C226" s="10">
        <f t="shared" si="68"/>
        <v>0</v>
      </c>
      <c r="D226" s="46"/>
      <c r="E226" s="10">
        <f t="shared" si="69"/>
        <v>0</v>
      </c>
      <c r="F226" s="46"/>
      <c r="G226" s="10">
        <f t="shared" si="70"/>
        <v>0</v>
      </c>
      <c r="H226" s="46"/>
      <c r="I226" s="10">
        <f t="shared" si="71"/>
        <v>0</v>
      </c>
    </row>
    <row r="227" spans="1:9">
      <c r="A227" s="9">
        <v>43005</v>
      </c>
      <c r="B227" s="46"/>
      <c r="C227" s="10">
        <f t="shared" si="68"/>
        <v>0</v>
      </c>
      <c r="D227" s="46"/>
      <c r="E227" s="10">
        <f t="shared" si="69"/>
        <v>0</v>
      </c>
      <c r="F227" s="46"/>
      <c r="G227" s="10">
        <f t="shared" si="70"/>
        <v>0</v>
      </c>
      <c r="H227" s="46"/>
      <c r="I227" s="10">
        <f t="shared" si="71"/>
        <v>0</v>
      </c>
    </row>
    <row r="228" spans="1:9">
      <c r="A228" s="9">
        <v>43006</v>
      </c>
      <c r="B228" s="46"/>
      <c r="C228" s="10">
        <f t="shared" si="68"/>
        <v>0</v>
      </c>
      <c r="D228" s="46"/>
      <c r="E228" s="10">
        <f t="shared" si="69"/>
        <v>0</v>
      </c>
      <c r="F228" s="46"/>
      <c r="G228" s="10">
        <f t="shared" si="70"/>
        <v>0</v>
      </c>
      <c r="H228" s="46"/>
      <c r="I228" s="10">
        <f t="shared" si="71"/>
        <v>0</v>
      </c>
    </row>
    <row r="229" spans="1:9">
      <c r="A229" s="9">
        <v>43007</v>
      </c>
      <c r="B229" s="46"/>
      <c r="C229" s="10">
        <f t="shared" si="68"/>
        <v>0</v>
      </c>
      <c r="D229" s="46"/>
      <c r="E229" s="10">
        <f t="shared" si="69"/>
        <v>0</v>
      </c>
      <c r="F229" s="46"/>
      <c r="G229" s="10">
        <f t="shared" si="70"/>
        <v>0</v>
      </c>
      <c r="H229" s="46"/>
      <c r="I229" s="10">
        <f t="shared" si="71"/>
        <v>0</v>
      </c>
    </row>
    <row r="230" spans="1:9">
      <c r="A230" s="9">
        <v>43008</v>
      </c>
      <c r="B230" s="46"/>
      <c r="C230" s="10">
        <f t="shared" si="68"/>
        <v>0</v>
      </c>
      <c r="D230" s="46"/>
      <c r="E230" s="10">
        <f t="shared" si="69"/>
        <v>0</v>
      </c>
      <c r="F230" s="46"/>
      <c r="G230" s="10">
        <f t="shared" si="70"/>
        <v>0</v>
      </c>
      <c r="H230" s="46"/>
      <c r="I230" s="10">
        <f t="shared" si="71"/>
        <v>0</v>
      </c>
    </row>
    <row r="231" spans="1:9">
      <c r="A231" s="9">
        <v>43009</v>
      </c>
      <c r="B231" s="46"/>
      <c r="C231" s="10">
        <f t="shared" si="68"/>
        <v>0</v>
      </c>
      <c r="D231" s="46"/>
      <c r="E231" s="10">
        <f t="shared" si="69"/>
        <v>0</v>
      </c>
      <c r="F231" s="46"/>
      <c r="G231" s="10">
        <f t="shared" si="70"/>
        <v>0</v>
      </c>
      <c r="H231" s="46"/>
      <c r="I231" s="10">
        <f t="shared" si="71"/>
        <v>0</v>
      </c>
    </row>
    <row r="232" spans="1:9">
      <c r="A232" s="9">
        <v>43010</v>
      </c>
      <c r="B232" s="46"/>
      <c r="C232" s="10">
        <f t="shared" si="68"/>
        <v>0</v>
      </c>
      <c r="D232" s="46"/>
      <c r="E232" s="10">
        <f t="shared" si="69"/>
        <v>0</v>
      </c>
      <c r="F232" s="46"/>
      <c r="G232" s="10">
        <f t="shared" si="70"/>
        <v>0</v>
      </c>
      <c r="H232" s="46"/>
      <c r="I232" s="10">
        <f t="shared" si="71"/>
        <v>0</v>
      </c>
    </row>
    <row r="233" spans="1:9">
      <c r="A233" s="9">
        <v>43011</v>
      </c>
      <c r="B233" s="46"/>
      <c r="C233" s="10">
        <f t="shared" si="68"/>
        <v>0</v>
      </c>
      <c r="D233" s="46"/>
      <c r="E233" s="10">
        <f t="shared" si="69"/>
        <v>0</v>
      </c>
      <c r="F233" s="46"/>
      <c r="G233" s="10">
        <f t="shared" si="70"/>
        <v>0</v>
      </c>
      <c r="H233" s="46"/>
      <c r="I233" s="10">
        <f t="shared" si="71"/>
        <v>0</v>
      </c>
    </row>
    <row r="234" spans="1:9">
      <c r="A234" s="9">
        <v>43012</v>
      </c>
      <c r="B234" s="46"/>
      <c r="C234" s="10">
        <f t="shared" si="68"/>
        <v>0</v>
      </c>
      <c r="D234" s="46"/>
      <c r="E234" s="10">
        <f t="shared" si="69"/>
        <v>0</v>
      </c>
      <c r="F234" s="46"/>
      <c r="G234" s="10">
        <f t="shared" si="70"/>
        <v>0</v>
      </c>
      <c r="H234" s="46"/>
      <c r="I234" s="10">
        <f t="shared" si="71"/>
        <v>0</v>
      </c>
    </row>
    <row r="235" spans="1:9">
      <c r="A235" s="9">
        <v>43013</v>
      </c>
      <c r="B235" s="46"/>
      <c r="C235" s="10">
        <f t="shared" si="68"/>
        <v>0</v>
      </c>
      <c r="D235" s="46"/>
      <c r="E235" s="10">
        <f t="shared" si="69"/>
        <v>0</v>
      </c>
      <c r="F235" s="46"/>
      <c r="G235" s="10">
        <f t="shared" si="70"/>
        <v>0</v>
      </c>
      <c r="H235" s="46"/>
      <c r="I235" s="10">
        <f t="shared" si="71"/>
        <v>0</v>
      </c>
    </row>
    <row r="236" spans="1:9">
      <c r="A236" s="9">
        <v>43014</v>
      </c>
      <c r="B236" s="46"/>
      <c r="C236" s="10">
        <f t="shared" si="68"/>
        <v>0</v>
      </c>
      <c r="D236" s="46"/>
      <c r="E236" s="10">
        <f t="shared" si="69"/>
        <v>0</v>
      </c>
      <c r="F236" s="46"/>
      <c r="G236" s="10">
        <f t="shared" si="70"/>
        <v>0</v>
      </c>
      <c r="H236" s="46"/>
      <c r="I236" s="10">
        <f t="shared" si="71"/>
        <v>0</v>
      </c>
    </row>
    <row r="237" spans="1:9">
      <c r="A237" s="9">
        <v>43015</v>
      </c>
      <c r="B237" s="46"/>
      <c r="C237" s="10">
        <f t="shared" si="68"/>
        <v>0</v>
      </c>
      <c r="D237" s="46"/>
      <c r="E237" s="10">
        <f t="shared" si="69"/>
        <v>0</v>
      </c>
      <c r="F237" s="46"/>
      <c r="G237" s="10">
        <f t="shared" si="70"/>
        <v>0</v>
      </c>
      <c r="H237" s="46"/>
      <c r="I237" s="10">
        <f t="shared" si="71"/>
        <v>0</v>
      </c>
    </row>
    <row r="238" spans="1:9">
      <c r="A238" s="9">
        <v>43016</v>
      </c>
      <c r="B238" s="46"/>
      <c r="C238" s="10">
        <f t="shared" si="68"/>
        <v>0</v>
      </c>
      <c r="D238" s="46"/>
      <c r="E238" s="10">
        <f t="shared" si="69"/>
        <v>0</v>
      </c>
      <c r="F238" s="46"/>
      <c r="G238" s="10">
        <f t="shared" si="70"/>
        <v>0</v>
      </c>
      <c r="H238" s="46"/>
      <c r="I238" s="10">
        <f t="shared" si="71"/>
        <v>0</v>
      </c>
    </row>
    <row r="239" spans="1:9">
      <c r="A239" s="9">
        <v>43017</v>
      </c>
      <c r="B239" s="46"/>
      <c r="C239" s="10">
        <f t="shared" si="68"/>
        <v>0</v>
      </c>
      <c r="D239" s="46"/>
      <c r="E239" s="10">
        <f t="shared" si="69"/>
        <v>0</v>
      </c>
      <c r="F239" s="46"/>
      <c r="G239" s="10">
        <f t="shared" si="70"/>
        <v>0</v>
      </c>
      <c r="H239" s="46"/>
      <c r="I239" s="10">
        <f t="shared" si="71"/>
        <v>0</v>
      </c>
    </row>
    <row r="240" spans="1:9">
      <c r="A240" s="9">
        <v>43018</v>
      </c>
      <c r="B240" s="46"/>
      <c r="C240" s="10">
        <f t="shared" si="68"/>
        <v>0</v>
      </c>
      <c r="D240" s="46"/>
      <c r="E240" s="10">
        <f t="shared" si="69"/>
        <v>0</v>
      </c>
      <c r="F240" s="46"/>
      <c r="G240" s="10">
        <f t="shared" si="70"/>
        <v>0</v>
      </c>
      <c r="H240" s="46"/>
      <c r="I240" s="10">
        <f t="shared" si="71"/>
        <v>0</v>
      </c>
    </row>
    <row r="241" spans="1:9">
      <c r="A241" s="9">
        <v>43019</v>
      </c>
      <c r="B241" s="46"/>
      <c r="C241" s="10">
        <f t="shared" si="68"/>
        <v>0</v>
      </c>
      <c r="D241" s="46"/>
      <c r="E241" s="10">
        <f t="shared" si="69"/>
        <v>0</v>
      </c>
      <c r="F241" s="46"/>
      <c r="G241" s="10">
        <f t="shared" si="70"/>
        <v>0</v>
      </c>
      <c r="H241" s="46"/>
      <c r="I241" s="10">
        <f t="shared" si="71"/>
        <v>0</v>
      </c>
    </row>
    <row r="242" spans="1:9">
      <c r="A242" s="9">
        <v>43020</v>
      </c>
      <c r="B242" s="46"/>
      <c r="C242" s="10">
        <f t="shared" si="68"/>
        <v>0</v>
      </c>
      <c r="D242" s="46"/>
      <c r="E242" s="10">
        <f t="shared" si="69"/>
        <v>0</v>
      </c>
      <c r="F242" s="46"/>
      <c r="G242" s="10">
        <f t="shared" si="70"/>
        <v>0</v>
      </c>
      <c r="H242" s="46"/>
      <c r="I242" s="10">
        <f t="shared" si="71"/>
        <v>0</v>
      </c>
    </row>
    <row r="243" spans="1:9">
      <c r="A243" s="9">
        <v>43021</v>
      </c>
      <c r="B243" s="46"/>
      <c r="C243" s="10">
        <f t="shared" si="68"/>
        <v>0</v>
      </c>
      <c r="D243" s="46"/>
      <c r="E243" s="10">
        <f t="shared" si="69"/>
        <v>0</v>
      </c>
      <c r="F243" s="46"/>
      <c r="G243" s="10">
        <f t="shared" si="70"/>
        <v>0</v>
      </c>
      <c r="H243" s="46"/>
      <c r="I243" s="10">
        <f t="shared" si="71"/>
        <v>0</v>
      </c>
    </row>
    <row r="244" spans="1:9">
      <c r="A244" s="9">
        <v>43022</v>
      </c>
      <c r="B244" s="46"/>
      <c r="C244" s="10">
        <f t="shared" si="68"/>
        <v>0</v>
      </c>
      <c r="D244" s="46"/>
      <c r="E244" s="10">
        <f t="shared" si="69"/>
        <v>0</v>
      </c>
      <c r="F244" s="46"/>
      <c r="G244" s="10">
        <f t="shared" si="70"/>
        <v>0</v>
      </c>
      <c r="H244" s="46"/>
      <c r="I244" s="10">
        <f t="shared" si="71"/>
        <v>0</v>
      </c>
    </row>
    <row r="245" spans="1:9">
      <c r="A245" s="9">
        <v>43023</v>
      </c>
      <c r="B245" s="46"/>
      <c r="C245" s="10">
        <f t="shared" si="68"/>
        <v>0</v>
      </c>
      <c r="D245" s="46"/>
      <c r="E245" s="10">
        <f t="shared" si="69"/>
        <v>0</v>
      </c>
      <c r="F245" s="46"/>
      <c r="G245" s="10">
        <f t="shared" si="70"/>
        <v>0</v>
      </c>
      <c r="H245" s="46"/>
      <c r="I245" s="10">
        <f t="shared" si="71"/>
        <v>0</v>
      </c>
    </row>
    <row r="246" spans="1:9">
      <c r="A246" s="9">
        <v>43024</v>
      </c>
      <c r="B246" s="46"/>
      <c r="C246" s="10">
        <f t="shared" si="68"/>
        <v>0</v>
      </c>
      <c r="D246" s="46"/>
      <c r="E246" s="10">
        <f t="shared" si="69"/>
        <v>0</v>
      </c>
      <c r="F246" s="46"/>
      <c r="G246" s="10">
        <f t="shared" si="70"/>
        <v>0</v>
      </c>
      <c r="H246" s="46"/>
      <c r="I246" s="10">
        <f t="shared" si="71"/>
        <v>0</v>
      </c>
    </row>
    <row r="247" spans="1:9">
      <c r="A247" s="9">
        <v>43025</v>
      </c>
      <c r="B247" s="46"/>
      <c r="C247" s="10">
        <f t="shared" si="68"/>
        <v>0</v>
      </c>
      <c r="D247" s="46"/>
      <c r="E247" s="10">
        <f t="shared" si="69"/>
        <v>0</v>
      </c>
      <c r="F247" s="46"/>
      <c r="G247" s="10">
        <f t="shared" si="70"/>
        <v>0</v>
      </c>
      <c r="H247" s="46"/>
      <c r="I247" s="10">
        <f t="shared" si="71"/>
        <v>0</v>
      </c>
    </row>
    <row r="248" spans="1:9">
      <c r="A248" s="9">
        <v>43026</v>
      </c>
      <c r="B248" s="46"/>
      <c r="C248" s="10">
        <f t="shared" si="68"/>
        <v>0</v>
      </c>
      <c r="D248" s="46"/>
      <c r="E248" s="10">
        <f t="shared" si="69"/>
        <v>0</v>
      </c>
      <c r="F248" s="46"/>
      <c r="G248" s="10">
        <f t="shared" si="70"/>
        <v>0</v>
      </c>
      <c r="H248" s="46"/>
      <c r="I248" s="10">
        <f t="shared" si="71"/>
        <v>0</v>
      </c>
    </row>
    <row r="249" spans="1:9">
      <c r="A249" s="9">
        <v>43027</v>
      </c>
      <c r="B249" s="46"/>
      <c r="C249" s="10">
        <f t="shared" si="68"/>
        <v>0</v>
      </c>
      <c r="D249" s="46"/>
      <c r="E249" s="10">
        <f t="shared" si="69"/>
        <v>0</v>
      </c>
      <c r="F249" s="46"/>
      <c r="G249" s="10">
        <f t="shared" si="70"/>
        <v>0</v>
      </c>
      <c r="H249" s="46"/>
      <c r="I249" s="10">
        <f t="shared" si="71"/>
        <v>0</v>
      </c>
    </row>
    <row r="250" spans="1:9">
      <c r="A250" s="9">
        <v>43028</v>
      </c>
      <c r="B250" s="46"/>
      <c r="C250" s="10">
        <f t="shared" si="68"/>
        <v>0</v>
      </c>
      <c r="D250" s="46"/>
      <c r="E250" s="10">
        <f t="shared" si="69"/>
        <v>0</v>
      </c>
      <c r="F250" s="46"/>
      <c r="G250" s="10">
        <f t="shared" si="70"/>
        <v>0</v>
      </c>
      <c r="H250" s="46"/>
      <c r="I250" s="10">
        <f t="shared" si="71"/>
        <v>0</v>
      </c>
    </row>
    <row r="251" spans="1:9">
      <c r="A251" s="9">
        <v>43029</v>
      </c>
      <c r="B251" s="46"/>
      <c r="C251" s="10">
        <f t="shared" si="68"/>
        <v>0</v>
      </c>
      <c r="D251" s="46"/>
      <c r="E251" s="10">
        <f t="shared" si="69"/>
        <v>0</v>
      </c>
      <c r="F251" s="46"/>
      <c r="G251" s="10">
        <f t="shared" si="70"/>
        <v>0</v>
      </c>
      <c r="H251" s="46"/>
      <c r="I251" s="10">
        <f t="shared" si="71"/>
        <v>0</v>
      </c>
    </row>
    <row r="252" spans="1:9">
      <c r="A252" s="9">
        <v>43030</v>
      </c>
      <c r="B252" s="46"/>
      <c r="C252" s="10">
        <f t="shared" si="68"/>
        <v>0</v>
      </c>
      <c r="D252" s="46"/>
      <c r="E252" s="10">
        <f t="shared" si="69"/>
        <v>0</v>
      </c>
      <c r="F252" s="46"/>
      <c r="G252" s="10">
        <f t="shared" si="70"/>
        <v>0</v>
      </c>
      <c r="H252" s="46"/>
      <c r="I252" s="10">
        <f t="shared" si="71"/>
        <v>0</v>
      </c>
    </row>
    <row r="253" spans="1:9">
      <c r="A253" s="9">
        <v>43031</v>
      </c>
      <c r="B253" s="46"/>
      <c r="C253" s="10">
        <f t="shared" si="68"/>
        <v>0</v>
      </c>
      <c r="D253" s="46"/>
      <c r="E253" s="10">
        <f t="shared" si="69"/>
        <v>0</v>
      </c>
      <c r="F253" s="46"/>
      <c r="G253" s="10">
        <f t="shared" si="70"/>
        <v>0</v>
      </c>
      <c r="H253" s="46"/>
      <c r="I253" s="10">
        <f t="shared" si="71"/>
        <v>0</v>
      </c>
    </row>
    <row r="254" spans="1:9">
      <c r="A254" s="9">
        <v>43032</v>
      </c>
      <c r="B254" s="46"/>
      <c r="C254" s="10">
        <f t="shared" si="68"/>
        <v>0</v>
      </c>
      <c r="D254" s="46"/>
      <c r="E254" s="10">
        <f t="shared" si="69"/>
        <v>0</v>
      </c>
      <c r="F254" s="46"/>
      <c r="G254" s="10">
        <f t="shared" si="70"/>
        <v>0</v>
      </c>
      <c r="H254" s="46"/>
      <c r="I254" s="10">
        <f t="shared" si="71"/>
        <v>0</v>
      </c>
    </row>
    <row r="255" spans="1:9">
      <c r="A255" s="9">
        <v>43033</v>
      </c>
      <c r="B255" s="46"/>
      <c r="C255" s="10">
        <f t="shared" si="68"/>
        <v>0</v>
      </c>
      <c r="D255" s="46"/>
      <c r="E255" s="10">
        <f t="shared" si="69"/>
        <v>0</v>
      </c>
      <c r="F255" s="46"/>
      <c r="G255" s="10">
        <f t="shared" si="70"/>
        <v>0</v>
      </c>
      <c r="H255" s="46"/>
      <c r="I255" s="10">
        <f t="shared" si="71"/>
        <v>0</v>
      </c>
    </row>
    <row r="256" spans="1:9">
      <c r="A256" s="9">
        <v>43034</v>
      </c>
      <c r="B256" s="46"/>
      <c r="C256" s="10">
        <f t="shared" si="68"/>
        <v>0</v>
      </c>
      <c r="D256" s="46"/>
      <c r="E256" s="10">
        <f t="shared" si="69"/>
        <v>0</v>
      </c>
      <c r="F256" s="46"/>
      <c r="G256" s="10">
        <f t="shared" si="70"/>
        <v>0</v>
      </c>
      <c r="H256" s="46"/>
      <c r="I256" s="10">
        <f t="shared" si="71"/>
        <v>0</v>
      </c>
    </row>
    <row r="257" spans="1:9">
      <c r="A257" s="9">
        <v>43035</v>
      </c>
      <c r="B257" s="46"/>
      <c r="C257" s="10">
        <f t="shared" si="68"/>
        <v>0</v>
      </c>
      <c r="D257" s="46"/>
      <c r="E257" s="10">
        <f t="shared" si="69"/>
        <v>0</v>
      </c>
      <c r="F257" s="46"/>
      <c r="G257" s="10">
        <f t="shared" si="70"/>
        <v>0</v>
      </c>
      <c r="H257" s="46"/>
      <c r="I257" s="10">
        <f t="shared" si="71"/>
        <v>0</v>
      </c>
    </row>
    <row r="258" spans="1:9">
      <c r="A258" s="9">
        <v>43036</v>
      </c>
      <c r="B258" s="46"/>
      <c r="C258" s="10">
        <f t="shared" si="68"/>
        <v>0</v>
      </c>
      <c r="D258" s="46"/>
      <c r="E258" s="10">
        <f t="shared" si="69"/>
        <v>0</v>
      </c>
      <c r="F258" s="46"/>
      <c r="G258" s="10">
        <f t="shared" si="70"/>
        <v>0</v>
      </c>
      <c r="H258" s="46"/>
      <c r="I258" s="10">
        <f t="shared" si="71"/>
        <v>0</v>
      </c>
    </row>
    <row r="259" spans="1:9">
      <c r="A259" s="9">
        <v>43037</v>
      </c>
      <c r="B259" s="46"/>
      <c r="C259" s="10">
        <f t="shared" si="68"/>
        <v>0</v>
      </c>
      <c r="D259" s="46"/>
      <c r="E259" s="10">
        <f t="shared" si="69"/>
        <v>0</v>
      </c>
      <c r="F259" s="46"/>
      <c r="G259" s="10">
        <f t="shared" si="70"/>
        <v>0</v>
      </c>
      <c r="H259" s="46"/>
      <c r="I259" s="10">
        <f t="shared" si="71"/>
        <v>0</v>
      </c>
    </row>
    <row r="260" spans="1:9">
      <c r="A260" s="9">
        <v>43038</v>
      </c>
      <c r="B260" s="46"/>
      <c r="C260" s="10">
        <f t="shared" si="68"/>
        <v>0</v>
      </c>
      <c r="D260" s="46"/>
      <c r="E260" s="10">
        <f t="shared" si="69"/>
        <v>0</v>
      </c>
      <c r="F260" s="46"/>
      <c r="G260" s="10">
        <f t="shared" si="70"/>
        <v>0</v>
      </c>
      <c r="H260" s="46"/>
      <c r="I260" s="10">
        <f t="shared" si="71"/>
        <v>0</v>
      </c>
    </row>
    <row r="261" spans="1:9">
      <c r="A261" s="9">
        <v>43039</v>
      </c>
      <c r="B261" s="46"/>
      <c r="C261" s="10">
        <f t="shared" si="68"/>
        <v>0</v>
      </c>
      <c r="D261" s="46"/>
      <c r="E261" s="10">
        <f t="shared" si="69"/>
        <v>0</v>
      </c>
      <c r="F261" s="46"/>
      <c r="G261" s="10">
        <f t="shared" si="70"/>
        <v>0</v>
      </c>
      <c r="H261" s="46"/>
      <c r="I261" s="10">
        <f t="shared" si="71"/>
        <v>0</v>
      </c>
    </row>
    <row r="262" spans="1:9">
      <c r="A262" s="9">
        <v>43040</v>
      </c>
      <c r="B262" s="46"/>
      <c r="C262" s="10">
        <f t="shared" si="68"/>
        <v>0</v>
      </c>
      <c r="D262" s="46"/>
      <c r="E262" s="10">
        <f t="shared" si="69"/>
        <v>0</v>
      </c>
      <c r="F262" s="46"/>
      <c r="G262" s="10">
        <f t="shared" si="70"/>
        <v>0</v>
      </c>
      <c r="H262" s="46"/>
      <c r="I262" s="10">
        <f t="shared" si="71"/>
        <v>0</v>
      </c>
    </row>
    <row r="263" spans="1:9">
      <c r="A263" s="9">
        <v>43041</v>
      </c>
      <c r="B263" s="46"/>
      <c r="C263" s="10">
        <f t="shared" si="68"/>
        <v>0</v>
      </c>
      <c r="D263" s="46"/>
      <c r="E263" s="10">
        <f t="shared" si="69"/>
        <v>0</v>
      </c>
      <c r="F263" s="46"/>
      <c r="G263" s="10">
        <f t="shared" si="70"/>
        <v>0</v>
      </c>
      <c r="H263" s="46"/>
      <c r="I263" s="10">
        <f t="shared" si="71"/>
        <v>0</v>
      </c>
    </row>
    <row r="264" spans="1:9">
      <c r="A264" s="9">
        <v>43042</v>
      </c>
      <c r="B264" s="46"/>
      <c r="C264" s="10">
        <f t="shared" si="68"/>
        <v>0</v>
      </c>
      <c r="D264" s="46"/>
      <c r="E264" s="10">
        <f t="shared" si="69"/>
        <v>0</v>
      </c>
      <c r="F264" s="46"/>
      <c r="G264" s="10">
        <f t="shared" si="70"/>
        <v>0</v>
      </c>
      <c r="H264" s="46"/>
      <c r="I264" s="10">
        <f t="shared" si="71"/>
        <v>0</v>
      </c>
    </row>
    <row r="265" spans="1:9">
      <c r="A265" s="9">
        <v>43043</v>
      </c>
      <c r="B265" s="46"/>
      <c r="C265" s="10">
        <f t="shared" si="68"/>
        <v>0</v>
      </c>
      <c r="D265" s="46"/>
      <c r="E265" s="10">
        <f t="shared" si="69"/>
        <v>0</v>
      </c>
      <c r="F265" s="46"/>
      <c r="G265" s="10">
        <f t="shared" si="70"/>
        <v>0</v>
      </c>
      <c r="H265" s="46"/>
      <c r="I265" s="10">
        <f t="shared" si="71"/>
        <v>0</v>
      </c>
    </row>
    <row r="266" spans="1:9">
      <c r="A266" s="9">
        <v>43044</v>
      </c>
      <c r="B266" s="46"/>
      <c r="C266" s="10">
        <f t="shared" si="68"/>
        <v>0</v>
      </c>
      <c r="D266" s="46"/>
      <c r="E266" s="10">
        <f t="shared" si="69"/>
        <v>0</v>
      </c>
      <c r="F266" s="46"/>
      <c r="G266" s="10">
        <f t="shared" si="70"/>
        <v>0</v>
      </c>
      <c r="H266" s="46"/>
      <c r="I266" s="10">
        <f t="shared" si="71"/>
        <v>0</v>
      </c>
    </row>
    <row r="267" spans="1:9">
      <c r="A267" s="9">
        <v>43045</v>
      </c>
      <c r="B267" s="46"/>
      <c r="C267" s="10">
        <f t="shared" si="68"/>
        <v>0</v>
      </c>
      <c r="D267" s="46"/>
      <c r="E267" s="10">
        <f t="shared" si="69"/>
        <v>0</v>
      </c>
      <c r="F267" s="46"/>
      <c r="G267" s="10">
        <f t="shared" si="70"/>
        <v>0</v>
      </c>
      <c r="H267" s="46"/>
      <c r="I267" s="10">
        <f t="shared" si="71"/>
        <v>0</v>
      </c>
    </row>
    <row r="268" spans="1:9">
      <c r="A268" s="9">
        <v>43046</v>
      </c>
      <c r="B268" s="46">
        <v>-35428269</v>
      </c>
      <c r="C268" s="10">
        <f t="shared" si="68"/>
        <v>-0.35428269000000001</v>
      </c>
      <c r="D268" s="46">
        <v>1590190563</v>
      </c>
      <c r="E268" s="10">
        <f t="shared" si="69"/>
        <v>15.90190563</v>
      </c>
      <c r="F268" s="46">
        <v>-271954712</v>
      </c>
      <c r="G268" s="10">
        <f t="shared" si="70"/>
        <v>-2.7195471200000001</v>
      </c>
      <c r="H268" s="46">
        <v>554238299</v>
      </c>
      <c r="I268" s="10">
        <f t="shared" si="71"/>
        <v>5.5423829900000001</v>
      </c>
    </row>
    <row r="269" spans="1:9">
      <c r="A269" s="9">
        <v>43047</v>
      </c>
      <c r="B269" s="46">
        <v>523665131</v>
      </c>
      <c r="C269" s="10">
        <f t="shared" si="68"/>
        <v>5.2366513100000001</v>
      </c>
      <c r="D269" s="46">
        <v>-98990678</v>
      </c>
      <c r="E269" s="10">
        <f t="shared" si="69"/>
        <v>-0.98990677999999999</v>
      </c>
      <c r="F269" s="46">
        <v>-27960283</v>
      </c>
      <c r="G269" s="10">
        <f t="shared" si="70"/>
        <v>-0.27960283000000002</v>
      </c>
      <c r="H269" s="46">
        <v>-3314180417</v>
      </c>
      <c r="I269" s="10">
        <f t="shared" si="71"/>
        <v>-33.14180417</v>
      </c>
    </row>
    <row r="270" spans="1:9">
      <c r="A270" s="9">
        <v>43048</v>
      </c>
      <c r="B270" s="46">
        <v>-590219590</v>
      </c>
      <c r="C270" s="10">
        <f t="shared" ref="C270" si="72">B270/100000000</f>
        <v>-5.9021958999999997</v>
      </c>
      <c r="D270" s="46">
        <v>-2773024623</v>
      </c>
      <c r="E270" s="10">
        <f t="shared" ref="E270" si="73">D270/100000000</f>
        <v>-27.730246229999999</v>
      </c>
      <c r="F270" s="46">
        <v>-597982007</v>
      </c>
      <c r="G270" s="10">
        <f t="shared" ref="G270" si="74">F270/100000000</f>
        <v>-5.9798200699999997</v>
      </c>
      <c r="H270" s="46">
        <v>-3141333499</v>
      </c>
      <c r="I270" s="10">
        <f t="shared" ref="I270" si="75">H270/100000000</f>
        <v>-31.413334989999999</v>
      </c>
    </row>
    <row r="271" spans="1:9">
      <c r="A271" s="9">
        <v>43049</v>
      </c>
      <c r="B271" s="46">
        <v>-480891093</v>
      </c>
      <c r="C271" s="10">
        <f t="shared" ref="C271:C274" si="76">B271/100000000</f>
        <v>-4.8089109299999997</v>
      </c>
      <c r="D271" s="46">
        <v>729015002</v>
      </c>
      <c r="E271" s="10">
        <f t="shared" ref="E271:E274" si="77">D271/100000000</f>
        <v>7.2901500199999996</v>
      </c>
      <c r="F271" s="46">
        <v>-983132733</v>
      </c>
      <c r="G271" s="10">
        <f t="shared" ref="G271:G274" si="78">F271/100000000</f>
        <v>-9.8313273300000006</v>
      </c>
      <c r="H271" s="46">
        <v>-1757938467</v>
      </c>
      <c r="I271" s="10">
        <f t="shared" ref="I271:I274" si="79">H271/100000000</f>
        <v>-17.57938467</v>
      </c>
    </row>
    <row r="272" spans="1:9">
      <c r="A272" s="9">
        <v>43050</v>
      </c>
      <c r="B272" s="46"/>
      <c r="C272" s="10"/>
      <c r="D272" s="46"/>
      <c r="E272" s="10"/>
      <c r="F272" s="46"/>
      <c r="G272" s="10"/>
      <c r="H272" s="46"/>
      <c r="I272" s="10"/>
    </row>
    <row r="273" spans="1:9">
      <c r="A273" s="9">
        <v>43051</v>
      </c>
      <c r="B273" s="46"/>
      <c r="C273" s="10"/>
      <c r="D273" s="46"/>
      <c r="E273" s="10"/>
      <c r="F273" s="46"/>
      <c r="G273" s="10"/>
      <c r="H273" s="46"/>
      <c r="I273" s="10"/>
    </row>
    <row r="274" spans="1:9">
      <c r="A274" s="9">
        <v>43052</v>
      </c>
      <c r="B274" s="46">
        <v>-179240840</v>
      </c>
      <c r="C274" s="10">
        <f t="shared" si="76"/>
        <v>-1.7924084</v>
      </c>
      <c r="D274" s="46">
        <v>-687797808</v>
      </c>
      <c r="E274" s="10">
        <f t="shared" si="77"/>
        <v>-6.8779780800000001</v>
      </c>
      <c r="F274" s="46">
        <v>-199219661</v>
      </c>
      <c r="G274" s="10">
        <f t="shared" si="78"/>
        <v>-1.9921966099999999</v>
      </c>
      <c r="H274" s="46">
        <v>2903638658</v>
      </c>
      <c r="I274" s="10">
        <f t="shared" si="79"/>
        <v>29.036386579999999</v>
      </c>
    </row>
    <row r="275" spans="1:9">
      <c r="A275" s="9">
        <v>43053</v>
      </c>
      <c r="B275" s="46">
        <v>-361292140</v>
      </c>
      <c r="C275" s="10">
        <f t="shared" ref="C275" si="80">B275/100000000</f>
        <v>-3.6129213999999998</v>
      </c>
      <c r="D275" s="46">
        <v>309918096</v>
      </c>
      <c r="E275" s="10">
        <f t="shared" ref="E275" si="81">D275/100000000</f>
        <v>3.09918096</v>
      </c>
      <c r="F275" s="46">
        <v>-98495506</v>
      </c>
      <c r="G275" s="10">
        <f t="shared" ref="G275" si="82">F275/100000000</f>
        <v>-0.98495505999999999</v>
      </c>
      <c r="H275" s="46">
        <v>741998008</v>
      </c>
      <c r="I275" s="10">
        <f t="shared" ref="I275" si="83">H275/100000000</f>
        <v>7.4199800800000002</v>
      </c>
    </row>
    <row r="276" spans="1:9">
      <c r="A276" s="9">
        <v>43054</v>
      </c>
      <c r="B276" s="46">
        <v>-463277950</v>
      </c>
      <c r="C276" s="10">
        <f t="shared" ref="C276" si="84">B276/100000000</f>
        <v>-4.6327794999999998</v>
      </c>
      <c r="D276" s="46">
        <v>-1258411687</v>
      </c>
      <c r="E276" s="10">
        <f t="shared" ref="E276" si="85">D276/100000000</f>
        <v>-12.584116870000001</v>
      </c>
      <c r="F276" s="46">
        <v>315890545</v>
      </c>
      <c r="G276" s="10">
        <f t="shared" ref="G276" si="86">F276/100000000</f>
        <v>3.1589054499999998</v>
      </c>
      <c r="H276" s="46">
        <v>-13735121874</v>
      </c>
      <c r="I276" s="10">
        <f t="shared" ref="I276" si="87">H276/100000000</f>
        <v>-137.35121874000001</v>
      </c>
    </row>
    <row r="277" spans="1:9">
      <c r="A277" s="9">
        <v>43055</v>
      </c>
      <c r="B277" s="46">
        <v>278145501</v>
      </c>
      <c r="C277" s="10">
        <f t="shared" ref="C277" si="88">B277/100000000</f>
        <v>2.7814550100000002</v>
      </c>
      <c r="D277" s="46">
        <v>1586071209</v>
      </c>
      <c r="E277" s="10">
        <f t="shared" ref="E277" si="89">D277/100000000</f>
        <v>15.86071209</v>
      </c>
      <c r="F277" s="46">
        <v>35077236</v>
      </c>
      <c r="G277" s="10">
        <f t="shared" ref="G277" si="90">F277/100000000</f>
        <v>0.35077236000000001</v>
      </c>
      <c r="H277" s="46">
        <v>-1854289974</v>
      </c>
      <c r="I277" s="10">
        <f t="shared" ref="I277" si="91">H277/100000000</f>
        <v>-18.542899739999999</v>
      </c>
    </row>
    <row r="278" spans="1:9">
      <c r="A278" s="9">
        <v>43056</v>
      </c>
      <c r="B278" s="46">
        <v>94299633</v>
      </c>
      <c r="C278" s="10">
        <f t="shared" ref="C278" si="92">B278/100000000</f>
        <v>0.94299633000000005</v>
      </c>
      <c r="D278" s="46">
        <v>1331015145</v>
      </c>
      <c r="E278" s="10">
        <f t="shared" ref="E278" si="93">D278/100000000</f>
        <v>13.310151449999999</v>
      </c>
      <c r="F278" s="46">
        <v>409762964</v>
      </c>
      <c r="G278" s="10">
        <f t="shared" ref="G278" si="94">F278/100000000</f>
        <v>4.0976296400000001</v>
      </c>
      <c r="H278" s="46">
        <v>2538871546</v>
      </c>
      <c r="I278" s="10">
        <f t="shared" ref="I278" si="95">H278/100000000</f>
        <v>25.38871546</v>
      </c>
    </row>
    <row r="279" spans="1:9">
      <c r="A279" s="9">
        <v>43057</v>
      </c>
      <c r="B279" s="46"/>
      <c r="C279" s="10"/>
      <c r="D279" s="46"/>
      <c r="E279" s="10"/>
      <c r="F279" s="46"/>
      <c r="G279" s="10"/>
      <c r="H279" s="46"/>
      <c r="I279" s="10"/>
    </row>
    <row r="280" spans="1:9">
      <c r="A280" s="9">
        <v>43058</v>
      </c>
      <c r="B280" s="46"/>
      <c r="C280" s="10"/>
      <c r="D280" s="46"/>
      <c r="E280" s="10"/>
      <c r="F280" s="46"/>
      <c r="G280" s="10"/>
      <c r="H280" s="46"/>
      <c r="I280" s="10"/>
    </row>
    <row r="281" spans="1:9">
      <c r="A281" s="9">
        <v>43059</v>
      </c>
      <c r="B281" s="46">
        <v>211893950</v>
      </c>
      <c r="C281" s="10">
        <f t="shared" ref="C281" si="96">B281/100000000</f>
        <v>2.1189395000000002</v>
      </c>
      <c r="D281" s="46">
        <v>353747505</v>
      </c>
      <c r="E281" s="10">
        <f t="shared" ref="E281" si="97">D281/100000000</f>
        <v>3.5374750499999998</v>
      </c>
      <c r="F281" s="46">
        <v>-355798179</v>
      </c>
      <c r="G281" s="10">
        <f t="shared" ref="G281" si="98">F281/100000000</f>
        <v>-3.5579817899999999</v>
      </c>
      <c r="H281" s="46">
        <v>-2366031983</v>
      </c>
      <c r="I281" s="10">
        <f t="shared" ref="I281" si="99">H281/100000000</f>
        <v>-23.660319829999999</v>
      </c>
    </row>
    <row r="282" spans="1:9">
      <c r="A282" s="9">
        <v>43060</v>
      </c>
      <c r="B282" s="46">
        <v>176423990</v>
      </c>
      <c r="C282" s="10">
        <f t="shared" ref="C282:C283" si="100">B282/100000000</f>
        <v>1.7642399</v>
      </c>
      <c r="D282" s="46">
        <v>4350970866</v>
      </c>
      <c r="E282" s="10">
        <f t="shared" ref="E282:E283" si="101">D282/100000000</f>
        <v>43.509708660000001</v>
      </c>
      <c r="F282" s="46">
        <v>-227175003</v>
      </c>
      <c r="G282" s="10">
        <f t="shared" ref="G282:G283" si="102">F282/100000000</f>
        <v>-2.2717500300000002</v>
      </c>
      <c r="H282" s="46">
        <v>7656612221</v>
      </c>
      <c r="I282" s="10">
        <f t="shared" ref="I282:I283" si="103">H282/100000000</f>
        <v>76.566122210000003</v>
      </c>
    </row>
    <row r="283" spans="1:9">
      <c r="A283" s="9">
        <v>43061</v>
      </c>
      <c r="B283" s="46">
        <v>352430467</v>
      </c>
      <c r="C283" s="10">
        <f t="shared" si="100"/>
        <v>3.5243046699999998</v>
      </c>
      <c r="D283" s="46">
        <v>1411473790</v>
      </c>
      <c r="E283" s="10">
        <f t="shared" si="101"/>
        <v>14.1147379</v>
      </c>
      <c r="F283" s="46">
        <v>1296821851</v>
      </c>
      <c r="G283" s="10">
        <f t="shared" si="102"/>
        <v>12.96821851</v>
      </c>
      <c r="H283" s="46">
        <v>8462036719</v>
      </c>
      <c r="I283" s="10">
        <f t="shared" si="103"/>
        <v>84.620367189999996</v>
      </c>
    </row>
    <row r="284" spans="1:9">
      <c r="A284" s="9">
        <v>43062</v>
      </c>
      <c r="B284" s="46">
        <v>438842308</v>
      </c>
      <c r="C284" s="10">
        <f t="shared" ref="C284" si="104">B284/100000000</f>
        <v>4.3884230799999999</v>
      </c>
      <c r="D284" s="46">
        <v>-105017185</v>
      </c>
      <c r="E284" s="10">
        <f t="shared" ref="E284" si="105">D284/100000000</f>
        <v>-1.0501718499999999</v>
      </c>
      <c r="F284" s="46">
        <v>-121074235</v>
      </c>
      <c r="G284" s="10">
        <f t="shared" ref="G284" si="106">F284/100000000</f>
        <v>-1.2107423500000001</v>
      </c>
      <c r="H284" s="46">
        <v>1609937281</v>
      </c>
      <c r="I284" s="10">
        <f t="shared" ref="I284" si="107">H284/100000000</f>
        <v>16.099372809999998</v>
      </c>
    </row>
    <row r="285" spans="1:9">
      <c r="A285" s="9">
        <v>43063</v>
      </c>
      <c r="B285" s="46">
        <v>-178980510</v>
      </c>
      <c r="C285" s="10">
        <f t="shared" ref="C285" si="108">B285/100000000</f>
        <v>-1.7898050999999999</v>
      </c>
      <c r="D285" s="46">
        <v>-747371146</v>
      </c>
      <c r="E285" s="10">
        <f t="shared" ref="E285" si="109">D285/100000000</f>
        <v>-7.4737114599999996</v>
      </c>
      <c r="F285" s="46">
        <v>-210353500</v>
      </c>
      <c r="G285" s="10">
        <f t="shared" ref="G285" si="110">F285/100000000</f>
        <v>-2.1035349999999999</v>
      </c>
      <c r="H285" s="46">
        <v>-3059591845</v>
      </c>
      <c r="I285" s="10">
        <f t="shared" ref="I285" si="111">H285/100000000</f>
        <v>-30.595918449999999</v>
      </c>
    </row>
    <row r="286" spans="1:9">
      <c r="A286" s="9">
        <v>43064</v>
      </c>
      <c r="B286" s="46"/>
      <c r="C286" s="10"/>
      <c r="D286" s="46"/>
      <c r="E286" s="10"/>
      <c r="F286" s="46"/>
      <c r="G286" s="10"/>
      <c r="H286" s="46"/>
      <c r="I286" s="10"/>
    </row>
    <row r="287" spans="1:9">
      <c r="A287" s="9">
        <v>43065</v>
      </c>
      <c r="B287" s="46"/>
      <c r="C287" s="10"/>
      <c r="D287" s="46"/>
      <c r="E287" s="10"/>
      <c r="F287" s="46"/>
      <c r="G287" s="10"/>
      <c r="H287" s="46"/>
      <c r="I287" s="10"/>
    </row>
    <row r="288" spans="1:9">
      <c r="A288" s="9">
        <v>43066</v>
      </c>
      <c r="B288" s="46">
        <v>-607460083</v>
      </c>
      <c r="C288" s="10">
        <f t="shared" ref="C288" si="112">B288/100000000</f>
        <v>-6.0746008299999996</v>
      </c>
      <c r="D288" s="46">
        <v>-1306801986</v>
      </c>
      <c r="E288" s="10">
        <f t="shared" ref="E288" si="113">D288/100000000</f>
        <v>-13.06801986</v>
      </c>
      <c r="F288" s="46">
        <v>-621094498</v>
      </c>
      <c r="G288" s="10">
        <f t="shared" ref="G288" si="114">F288/100000000</f>
        <v>-6.2109449799999998</v>
      </c>
      <c r="H288" s="46">
        <v>-8288538861</v>
      </c>
      <c r="I288" s="10">
        <f t="shared" ref="I288" si="115">H288/100000000</f>
        <v>-82.885388610000007</v>
      </c>
    </row>
    <row r="289" spans="1:9">
      <c r="A289" s="9">
        <v>43067</v>
      </c>
      <c r="B289" s="46">
        <v>-101548630</v>
      </c>
      <c r="C289" s="10">
        <f t="shared" ref="C289" si="116">B289/100000000</f>
        <v>-1.0154863000000001</v>
      </c>
      <c r="D289" s="46">
        <v>-239745801</v>
      </c>
      <c r="E289" s="10">
        <f t="shared" ref="E289" si="117">D289/100000000</f>
        <v>-2.3974580099999998</v>
      </c>
      <c r="F289" s="46">
        <v>-1461527255</v>
      </c>
      <c r="G289" s="10">
        <f t="shared" ref="G289" si="118">F289/100000000</f>
        <v>-14.61527255</v>
      </c>
      <c r="H289" s="46">
        <v>-8589640498</v>
      </c>
      <c r="I289" s="10">
        <f t="shared" ref="I289" si="119">H289/100000000</f>
        <v>-85.89640498</v>
      </c>
    </row>
    <row r="290" spans="1:9">
      <c r="A290" s="9">
        <v>43068</v>
      </c>
      <c r="B290" s="46">
        <v>54933243</v>
      </c>
      <c r="C290" s="10">
        <f t="shared" ref="C290" si="120">B290/100000000</f>
        <v>0.54933242999999998</v>
      </c>
      <c r="D290" s="46">
        <v>-289586379</v>
      </c>
      <c r="E290" s="10">
        <f t="shared" ref="E290" si="121">D290/100000000</f>
        <v>-2.8958637899999999</v>
      </c>
      <c r="F290" s="46">
        <v>-205774190</v>
      </c>
      <c r="G290" s="10">
        <f t="shared" ref="G290" si="122">F290/100000000</f>
        <v>-2.0577418999999999</v>
      </c>
      <c r="H290" s="46">
        <v>-6680572665</v>
      </c>
      <c r="I290" s="10">
        <f t="shared" ref="I290" si="123">H290/100000000</f>
        <v>-66.805726649999997</v>
      </c>
    </row>
    <row r="291" spans="1:9">
      <c r="A291" s="9">
        <v>43069</v>
      </c>
      <c r="B291" s="46">
        <v>-963609324</v>
      </c>
      <c r="C291" s="10">
        <f t="shared" ref="C291" si="124">B291/100000000</f>
        <v>-9.6360932399999992</v>
      </c>
      <c r="D291" s="46">
        <v>-413141896</v>
      </c>
      <c r="E291" s="10">
        <f t="shared" ref="E291" si="125">D291/100000000</f>
        <v>-4.1314189600000004</v>
      </c>
      <c r="F291" s="46">
        <v>-1619420468</v>
      </c>
      <c r="G291" s="10">
        <f t="shared" ref="G291" si="126">F291/100000000</f>
        <v>-16.194204679999999</v>
      </c>
      <c r="H291" s="46">
        <v>-13685550803</v>
      </c>
      <c r="I291" s="10">
        <f t="shared" ref="I291" si="127">H291/100000000</f>
        <v>-136.85550803000001</v>
      </c>
    </row>
    <row r="292" spans="1:9">
      <c r="A292" s="9">
        <v>43070</v>
      </c>
      <c r="B292" s="46">
        <v>-696739900</v>
      </c>
      <c r="C292" s="10">
        <f t="shared" ref="C292" si="128">B292/100000000</f>
        <v>-6.9673990000000003</v>
      </c>
      <c r="D292" s="46">
        <v>-2430476170</v>
      </c>
      <c r="E292" s="10">
        <f t="shared" ref="E292" si="129">D292/100000000</f>
        <v>-24.3047617</v>
      </c>
      <c r="F292" s="46">
        <v>-801316049</v>
      </c>
      <c r="G292" s="10">
        <f t="shared" ref="G292" si="130">F292/100000000</f>
        <v>-8.0131604900000006</v>
      </c>
      <c r="H292" s="46">
        <v>-7687429646</v>
      </c>
      <c r="I292" s="10">
        <f t="shared" ref="I292" si="131">H292/100000000</f>
        <v>-76.874296459999997</v>
      </c>
    </row>
    <row r="293" spans="1:9">
      <c r="A293" s="9">
        <v>43071</v>
      </c>
      <c r="B293" s="46"/>
      <c r="C293" s="10">
        <f t="shared" ref="C293:C296" si="132">B293/100000000</f>
        <v>0</v>
      </c>
      <c r="D293" s="46"/>
      <c r="E293" s="10">
        <f t="shared" ref="E293:E296" si="133">D293/100000000</f>
        <v>0</v>
      </c>
      <c r="F293" s="46"/>
      <c r="G293" s="10">
        <f t="shared" ref="G293:G296" si="134">F293/100000000</f>
        <v>0</v>
      </c>
      <c r="H293" s="46"/>
      <c r="I293" s="10">
        <f t="shared" ref="I293:I296" si="135">H293/100000000</f>
        <v>0</v>
      </c>
    </row>
    <row r="294" spans="1:9">
      <c r="A294" s="9">
        <v>43072</v>
      </c>
      <c r="B294" s="46"/>
      <c r="C294" s="10">
        <f t="shared" si="132"/>
        <v>0</v>
      </c>
      <c r="D294" s="46"/>
      <c r="E294" s="10">
        <f t="shared" si="133"/>
        <v>0</v>
      </c>
      <c r="F294" s="46"/>
      <c r="G294" s="10">
        <f t="shared" si="134"/>
        <v>0</v>
      </c>
      <c r="H294" s="46"/>
      <c r="I294" s="10">
        <f t="shared" si="135"/>
        <v>0</v>
      </c>
    </row>
    <row r="295" spans="1:9">
      <c r="A295" s="9">
        <v>43073</v>
      </c>
      <c r="B295" s="46">
        <v>-417588806</v>
      </c>
      <c r="C295" s="10">
        <f t="shared" si="132"/>
        <v>-4.1758880600000001</v>
      </c>
      <c r="D295" s="46">
        <v>115349286</v>
      </c>
      <c r="E295" s="10">
        <f t="shared" si="133"/>
        <v>1.1534928600000001</v>
      </c>
      <c r="F295" s="46">
        <v>-943266951</v>
      </c>
      <c r="G295" s="10">
        <f t="shared" si="134"/>
        <v>-9.4326695100000002</v>
      </c>
      <c r="H295" s="46">
        <v>-1416163087</v>
      </c>
      <c r="I295" s="10">
        <f t="shared" si="135"/>
        <v>-14.16163087</v>
      </c>
    </row>
    <row r="296" spans="1:9">
      <c r="A296" s="9">
        <v>43074</v>
      </c>
      <c r="B296" s="46">
        <v>-848141608</v>
      </c>
      <c r="C296" s="10">
        <f t="shared" si="132"/>
        <v>-8.4814160800000007</v>
      </c>
      <c r="D296" s="46">
        <v>-1277115750</v>
      </c>
      <c r="E296" s="10">
        <f t="shared" si="133"/>
        <v>-12.771157499999999</v>
      </c>
      <c r="F296" s="46">
        <v>-1356887237</v>
      </c>
      <c r="G296" s="10">
        <f t="shared" si="134"/>
        <v>-13.568872369999999</v>
      </c>
      <c r="H296" s="46">
        <v>-568247428</v>
      </c>
      <c r="I296" s="10">
        <f t="shared" si="135"/>
        <v>-5.6824742800000001</v>
      </c>
    </row>
    <row r="297" spans="1:9">
      <c r="A297" s="9">
        <v>43075</v>
      </c>
      <c r="B297" s="46">
        <v>-601491477</v>
      </c>
      <c r="C297" s="10">
        <f t="shared" ref="C297" si="136">B297/100000000</f>
        <v>-6.0149147699999999</v>
      </c>
      <c r="D297" s="46">
        <v>-2635390306</v>
      </c>
      <c r="E297" s="10">
        <f t="shared" ref="E297" si="137">D297/100000000</f>
        <v>-26.35390306</v>
      </c>
      <c r="F297" s="46">
        <v>-490168784</v>
      </c>
      <c r="G297" s="10">
        <f t="shared" ref="G297" si="138">F297/100000000</f>
        <v>-4.9016878400000001</v>
      </c>
      <c r="H297" s="46">
        <v>-11037707510</v>
      </c>
      <c r="I297" s="10">
        <f t="shared" ref="I297" si="139">H297/100000000</f>
        <v>-110.3770751</v>
      </c>
    </row>
    <row r="298" spans="1:9">
      <c r="A298" s="9">
        <v>43076</v>
      </c>
      <c r="B298" s="46">
        <v>-582220801</v>
      </c>
      <c r="C298" s="10">
        <f t="shared" ref="C298" si="140">B298/100000000</f>
        <v>-5.8222080099999998</v>
      </c>
      <c r="D298" s="46">
        <v>-693315501</v>
      </c>
      <c r="E298" s="10">
        <f t="shared" ref="E298" si="141">D298/100000000</f>
        <v>-6.9331550100000001</v>
      </c>
      <c r="F298" s="46">
        <v>-859505675</v>
      </c>
      <c r="G298" s="10">
        <f t="shared" ref="G298" si="142">F298/100000000</f>
        <v>-8.5950567499999995</v>
      </c>
      <c r="H298" s="46">
        <v>-6755812009</v>
      </c>
      <c r="I298" s="10">
        <f t="shared" ref="I298" si="143">H298/100000000</f>
        <v>-67.558120090000003</v>
      </c>
    </row>
    <row r="299" spans="1:9">
      <c r="A299" s="9">
        <v>43077</v>
      </c>
      <c r="B299" s="46">
        <v>-739784241</v>
      </c>
      <c r="C299" s="10">
        <f t="shared" ref="C299" si="144">B299/100000000</f>
        <v>-7.39784241</v>
      </c>
      <c r="D299" s="46">
        <v>961611479</v>
      </c>
      <c r="E299" s="10">
        <f t="shared" ref="E299" si="145">D299/100000000</f>
        <v>9.6161147899999992</v>
      </c>
      <c r="F299" s="46">
        <v>14663055</v>
      </c>
      <c r="G299" s="10">
        <f t="shared" ref="G299" si="146">F299/100000000</f>
        <v>0.14663055</v>
      </c>
      <c r="H299" s="46">
        <v>-2368583080</v>
      </c>
      <c r="I299" s="10">
        <f t="shared" ref="I299" si="147">H299/100000000</f>
        <v>-23.685830800000002</v>
      </c>
    </row>
    <row r="300" spans="1:9">
      <c r="A300" s="92">
        <v>43078</v>
      </c>
      <c r="B300" s="96"/>
      <c r="C300" s="98">
        <f t="shared" ref="C300:C302" si="148">B300/100000000</f>
        <v>0</v>
      </c>
      <c r="D300" s="97"/>
      <c r="E300" s="95">
        <f t="shared" ref="E300:E302" si="149">D300/100000000</f>
        <v>0</v>
      </c>
      <c r="F300" s="96"/>
      <c r="G300" s="98">
        <f t="shared" ref="G300:G302" si="150">F300/100000000</f>
        <v>0</v>
      </c>
      <c r="H300" s="96"/>
      <c r="I300" s="98">
        <f t="shared" ref="I300:I302" si="151">H300/100000000</f>
        <v>0</v>
      </c>
    </row>
    <row r="301" spans="1:9">
      <c r="A301" s="92">
        <v>43079</v>
      </c>
      <c r="B301" s="96"/>
      <c r="C301" s="98">
        <f t="shared" si="148"/>
        <v>0</v>
      </c>
      <c r="D301" s="97"/>
      <c r="E301" s="95">
        <f t="shared" si="149"/>
        <v>0</v>
      </c>
      <c r="F301" s="96"/>
      <c r="G301" s="98">
        <f t="shared" si="150"/>
        <v>0</v>
      </c>
      <c r="H301" s="96"/>
      <c r="I301" s="98">
        <f t="shared" si="151"/>
        <v>0</v>
      </c>
    </row>
    <row r="302" spans="1:9">
      <c r="A302" s="92">
        <v>43080</v>
      </c>
      <c r="B302" s="96">
        <v>-185263394</v>
      </c>
      <c r="C302" s="98">
        <f t="shared" si="148"/>
        <v>-1.85263394</v>
      </c>
      <c r="D302" s="97">
        <v>2182243576</v>
      </c>
      <c r="E302" s="95">
        <f t="shared" si="149"/>
        <v>21.822435760000001</v>
      </c>
      <c r="F302" s="96">
        <v>587081918</v>
      </c>
      <c r="G302" s="98">
        <f t="shared" si="150"/>
        <v>5.8708191799999998</v>
      </c>
      <c r="H302" s="96">
        <v>-3775174033</v>
      </c>
      <c r="I302" s="98">
        <f t="shared" si="151"/>
        <v>-37.751740329999997</v>
      </c>
    </row>
    <row r="303" spans="1:9">
      <c r="A303" s="92">
        <v>43081</v>
      </c>
      <c r="B303" s="96">
        <v>-761012818</v>
      </c>
      <c r="C303" s="98">
        <f t="shared" ref="C303" si="152">B303/100000000</f>
        <v>-7.6101281800000002</v>
      </c>
      <c r="D303" s="97">
        <v>-720884289</v>
      </c>
      <c r="E303" s="95">
        <f t="shared" ref="E303" si="153">D303/100000000</f>
        <v>-7.2088428899999997</v>
      </c>
      <c r="F303" s="96">
        <v>497385830</v>
      </c>
      <c r="G303" s="98">
        <f t="shared" ref="G303" si="154">F303/100000000</f>
        <v>4.9738582999999998</v>
      </c>
      <c r="H303" s="96">
        <v>-4910990223</v>
      </c>
      <c r="I303" s="98">
        <f t="shared" ref="I303" si="155">H303/100000000</f>
        <v>-49.109902230000003</v>
      </c>
    </row>
    <row r="304" spans="1:9">
      <c r="A304" s="92">
        <v>43082</v>
      </c>
      <c r="B304" s="96">
        <v>-245224390</v>
      </c>
      <c r="C304" s="98">
        <f t="shared" ref="C304" si="156">B304/100000000</f>
        <v>-2.4522439</v>
      </c>
      <c r="D304" s="97">
        <v>94060106</v>
      </c>
      <c r="E304" s="95">
        <f t="shared" ref="E304" si="157">D304/100000000</f>
        <v>0.94060105999999999</v>
      </c>
      <c r="F304" s="96">
        <v>209930332</v>
      </c>
      <c r="G304" s="98">
        <f t="shared" ref="G304" si="158">F304/100000000</f>
        <v>2.0993033200000002</v>
      </c>
      <c r="H304" s="96">
        <v>-1237924424</v>
      </c>
      <c r="I304" s="98">
        <f t="shared" ref="I304" si="159">H304/100000000</f>
        <v>-12.37924424</v>
      </c>
    </row>
    <row r="305" spans="1:9">
      <c r="A305" s="92">
        <v>43083</v>
      </c>
      <c r="B305" s="96">
        <v>-149730810</v>
      </c>
      <c r="C305" s="98">
        <f t="shared" ref="C305" si="160">B305/100000000</f>
        <v>-1.4973080999999999</v>
      </c>
      <c r="D305" s="97">
        <v>-321499372</v>
      </c>
      <c r="E305" s="95">
        <f t="shared" ref="E305" si="161">D305/100000000</f>
        <v>-3.2149937199999998</v>
      </c>
      <c r="F305" s="96">
        <v>244782666</v>
      </c>
      <c r="G305" s="98">
        <f t="shared" ref="G305" si="162">F305/100000000</f>
        <v>2.44782666</v>
      </c>
      <c r="H305" s="96">
        <v>2977751214</v>
      </c>
      <c r="I305" s="98">
        <f t="shared" ref="I305" si="163">H305/100000000</f>
        <v>29.777512139999999</v>
      </c>
    </row>
    <row r="306" spans="1:9">
      <c r="A306" s="92">
        <v>43084</v>
      </c>
      <c r="B306" s="96">
        <v>-287719946</v>
      </c>
      <c r="C306" s="98">
        <f t="shared" ref="C306:C309" si="164">B306/100000000</f>
        <v>-2.8771994599999999</v>
      </c>
      <c r="D306" s="97">
        <v>-2702385082</v>
      </c>
      <c r="E306" s="95">
        <f t="shared" ref="E306:E309" si="165">D306/100000000</f>
        <v>-27.02385082</v>
      </c>
      <c r="F306" s="96">
        <v>-146756178</v>
      </c>
      <c r="G306" s="98">
        <f t="shared" ref="G306:G309" si="166">F306/100000000</f>
        <v>-1.46756178</v>
      </c>
      <c r="H306" s="96">
        <v>-4280447060</v>
      </c>
      <c r="I306" s="98">
        <f t="shared" ref="I306:I309" si="167">H306/100000000</f>
        <v>-42.804470600000002</v>
      </c>
    </row>
    <row r="307" spans="1:9">
      <c r="A307" s="92">
        <v>43085</v>
      </c>
      <c r="B307" s="96"/>
      <c r="C307" s="98">
        <f t="shared" si="164"/>
        <v>0</v>
      </c>
      <c r="D307" s="97"/>
      <c r="E307" s="95">
        <f t="shared" si="165"/>
        <v>0</v>
      </c>
      <c r="F307" s="96"/>
      <c r="G307" s="98">
        <f t="shared" si="166"/>
        <v>0</v>
      </c>
      <c r="H307" s="96"/>
      <c r="I307" s="98">
        <f t="shared" si="167"/>
        <v>0</v>
      </c>
    </row>
    <row r="308" spans="1:9">
      <c r="A308" s="92">
        <v>43086</v>
      </c>
      <c r="B308" s="96"/>
      <c r="C308" s="98">
        <f t="shared" si="164"/>
        <v>0</v>
      </c>
      <c r="D308" s="97"/>
      <c r="E308" s="95">
        <f t="shared" si="165"/>
        <v>0</v>
      </c>
      <c r="F308" s="96"/>
      <c r="G308" s="98">
        <f t="shared" si="166"/>
        <v>0</v>
      </c>
      <c r="H308" s="96"/>
      <c r="I308" s="98">
        <f t="shared" si="167"/>
        <v>0</v>
      </c>
    </row>
    <row r="309" spans="1:9">
      <c r="A309" s="92">
        <v>43087</v>
      </c>
      <c r="B309" s="96">
        <v>-47890474</v>
      </c>
      <c r="C309" s="98">
        <f t="shared" si="164"/>
        <v>-0.47890474</v>
      </c>
      <c r="D309" s="97">
        <v>-130946756</v>
      </c>
      <c r="E309" s="95">
        <f t="shared" si="165"/>
        <v>-1.3094675600000001</v>
      </c>
      <c r="F309" s="96">
        <v>1015915590</v>
      </c>
      <c r="G309" s="98">
        <f t="shared" si="166"/>
        <v>10.1591559</v>
      </c>
      <c r="H309" s="96">
        <v>-126160633</v>
      </c>
      <c r="I309" s="98">
        <f t="shared" si="167"/>
        <v>-1.26160633</v>
      </c>
    </row>
    <row r="310" spans="1:9">
      <c r="A310" s="92">
        <v>43088</v>
      </c>
      <c r="B310" s="96">
        <v>243498590</v>
      </c>
      <c r="C310" s="98">
        <f t="shared" ref="C310" si="168">B310/100000000</f>
        <v>2.4349859</v>
      </c>
      <c r="D310" s="97">
        <v>587029070</v>
      </c>
      <c r="E310" s="95">
        <f t="shared" ref="E310" si="169">D310/100000000</f>
        <v>5.8702907</v>
      </c>
      <c r="F310" s="96">
        <v>771833227</v>
      </c>
      <c r="G310" s="98">
        <f t="shared" ref="G310" si="170">F310/100000000</f>
        <v>7.7183322700000003</v>
      </c>
      <c r="H310" s="96">
        <v>-5323157962</v>
      </c>
      <c r="I310" s="98">
        <f t="shared" ref="I310" si="171">H310/100000000</f>
        <v>-53.231579619999998</v>
      </c>
    </row>
    <row r="311" spans="1:9">
      <c r="A311" s="92">
        <v>43089</v>
      </c>
      <c r="B311" s="96">
        <v>74035674</v>
      </c>
      <c r="C311" s="98">
        <f t="shared" ref="C311" si="172">B311/100000000</f>
        <v>0.74035673999999996</v>
      </c>
      <c r="D311" s="97">
        <v>353357594</v>
      </c>
      <c r="E311" s="95">
        <f t="shared" ref="E311" si="173">D311/100000000</f>
        <v>3.53357594</v>
      </c>
      <c r="F311" s="96">
        <v>69393252</v>
      </c>
      <c r="G311" s="98">
        <f t="shared" ref="G311" si="174">F311/100000000</f>
        <v>0.69393252000000005</v>
      </c>
      <c r="H311" s="96">
        <v>-74499827</v>
      </c>
      <c r="I311" s="98">
        <f t="shared" ref="I311" si="175">H311/100000000</f>
        <v>-0.74499826999999996</v>
      </c>
    </row>
    <row r="312" spans="1:9">
      <c r="A312" s="92">
        <v>43090</v>
      </c>
      <c r="B312" s="96">
        <v>252457865</v>
      </c>
      <c r="C312" s="98">
        <f t="shared" ref="C312" si="176">B312/100000000</f>
        <v>2.52457865</v>
      </c>
      <c r="D312" s="97">
        <v>667294186</v>
      </c>
      <c r="E312" s="95">
        <f t="shared" ref="E312" si="177">D312/100000000</f>
        <v>6.6729418599999999</v>
      </c>
      <c r="F312" s="96">
        <v>281079131</v>
      </c>
      <c r="G312" s="98">
        <f t="shared" ref="G312" si="178">F312/100000000</f>
        <v>2.8107913099999999</v>
      </c>
      <c r="H312" s="96">
        <v>-2458203790</v>
      </c>
      <c r="I312" s="98">
        <f t="shared" ref="I312" si="179">H312/100000000</f>
        <v>-24.5820379</v>
      </c>
    </row>
    <row r="313" spans="1:9">
      <c r="A313" s="92">
        <v>43091</v>
      </c>
      <c r="B313" s="96">
        <v>-153588720</v>
      </c>
      <c r="C313" s="98">
        <f t="shared" ref="C313" si="180">B313/100000000</f>
        <v>-1.5358871999999999</v>
      </c>
      <c r="D313" s="97">
        <v>-264894784</v>
      </c>
      <c r="E313" s="95">
        <f t="shared" ref="E313" si="181">D313/100000000</f>
        <v>-2.6489478399999999</v>
      </c>
      <c r="F313" s="96">
        <v>194603647</v>
      </c>
      <c r="G313" s="98">
        <f t="shared" ref="G313" si="182">F313/100000000</f>
        <v>1.9460364699999999</v>
      </c>
      <c r="H313" s="96">
        <v>1233299639</v>
      </c>
      <c r="I313" s="98">
        <f t="shared" ref="I313" si="183">H313/100000000</f>
        <v>12.33299639</v>
      </c>
    </row>
    <row r="314" spans="1:9">
      <c r="A314" s="92">
        <v>43092</v>
      </c>
      <c r="B314" s="96"/>
      <c r="C314" s="98"/>
      <c r="D314" s="97"/>
      <c r="E314" s="95"/>
      <c r="F314" s="96"/>
      <c r="G314" s="98"/>
      <c r="H314" s="96"/>
      <c r="I314" s="98"/>
    </row>
    <row r="315" spans="1:9">
      <c r="A315" s="92">
        <v>43093</v>
      </c>
      <c r="B315" s="96"/>
      <c r="C315" s="98"/>
      <c r="D315" s="97"/>
      <c r="E315" s="95"/>
      <c r="F315" s="96"/>
      <c r="G315" s="98"/>
      <c r="H315" s="96"/>
      <c r="I315" s="98"/>
    </row>
    <row r="316" spans="1:9">
      <c r="A316" s="92">
        <v>43094</v>
      </c>
      <c r="B316" s="96">
        <v>-171833946</v>
      </c>
      <c r="C316" s="98">
        <f t="shared" ref="C316:C317" si="184">B316/100000000</f>
        <v>-1.7183394599999999</v>
      </c>
      <c r="D316" s="97">
        <v>-537152714</v>
      </c>
      <c r="E316" s="95">
        <f t="shared" ref="E316:E317" si="185">D316/100000000</f>
        <v>-5.3715271400000004</v>
      </c>
      <c r="F316" s="96">
        <v>-113645473</v>
      </c>
      <c r="G316" s="98">
        <f t="shared" ref="G316:G317" si="186">F316/100000000</f>
        <v>-1.1364547300000001</v>
      </c>
      <c r="H316" s="96">
        <v>661542573</v>
      </c>
      <c r="I316" s="98">
        <f t="shared" ref="I316:I317" si="187">H316/100000000</f>
        <v>6.6154257300000001</v>
      </c>
    </row>
    <row r="317" spans="1:9">
      <c r="A317" s="92">
        <v>43095</v>
      </c>
      <c r="B317" s="96">
        <v>-1025323848</v>
      </c>
      <c r="C317" s="98">
        <f t="shared" si="184"/>
        <v>-10.25323848</v>
      </c>
      <c r="D317" s="97">
        <v>-2219205162</v>
      </c>
      <c r="E317" s="95">
        <f t="shared" si="185"/>
        <v>-22.192051620000001</v>
      </c>
      <c r="F317" s="96">
        <v>-631996086</v>
      </c>
      <c r="G317" s="98">
        <f t="shared" si="186"/>
        <v>-6.3199608600000001</v>
      </c>
      <c r="H317" s="96">
        <v>-2518725396</v>
      </c>
      <c r="I317" s="98">
        <f t="shared" si="187"/>
        <v>-25.18725396</v>
      </c>
    </row>
    <row r="318" spans="1:9">
      <c r="A318" s="92">
        <v>43096</v>
      </c>
      <c r="B318" s="96">
        <v>166174533</v>
      </c>
      <c r="C318" s="98">
        <f t="shared" ref="C318" si="188">B318/100000000</f>
        <v>1.66174533</v>
      </c>
      <c r="D318" s="97">
        <v>184870175</v>
      </c>
      <c r="E318" s="95">
        <f t="shared" ref="E318" si="189">D318/100000000</f>
        <v>1.84870175</v>
      </c>
      <c r="F318" s="96">
        <v>-17188199</v>
      </c>
      <c r="G318" s="98">
        <f t="shared" ref="G318" si="190">F318/100000000</f>
        <v>-0.17188199000000001</v>
      </c>
      <c r="H318" s="96">
        <v>2575842749</v>
      </c>
      <c r="I318" s="98">
        <f t="shared" ref="I318" si="191">H318/100000000</f>
        <v>25.758427489999999</v>
      </c>
    </row>
    <row r="319" spans="1:9">
      <c r="A319" s="92">
        <v>43097</v>
      </c>
      <c r="B319" s="96">
        <v>-113635433</v>
      </c>
      <c r="C319" s="98">
        <f t="shared" ref="C319" si="192">B319/100000000</f>
        <v>-1.1363543300000001</v>
      </c>
      <c r="D319" s="97">
        <v>613737800</v>
      </c>
      <c r="E319" s="95">
        <f t="shared" ref="E319" si="193">D319/100000000</f>
        <v>6.137378</v>
      </c>
      <c r="F319" s="96">
        <v>393587690</v>
      </c>
      <c r="G319" s="98">
        <f t="shared" ref="G319" si="194">F319/100000000</f>
        <v>3.9358768999999998</v>
      </c>
      <c r="H319" s="96">
        <v>6502199793</v>
      </c>
      <c r="I319" s="98">
        <f t="shared" ref="I319" si="195">H319/100000000</f>
        <v>65.021997929999998</v>
      </c>
    </row>
    <row r="320" spans="1:9">
      <c r="A320" s="92">
        <v>43098</v>
      </c>
      <c r="B320" s="96">
        <v>239913722</v>
      </c>
      <c r="C320" s="98">
        <f t="shared" ref="C320" si="196">B320/100000000</f>
        <v>2.3991372200000001</v>
      </c>
      <c r="D320" s="97">
        <v>-10084349</v>
      </c>
      <c r="E320" s="95">
        <f t="shared" ref="E320" si="197">D320/100000000</f>
        <v>-0.10084348999999999</v>
      </c>
      <c r="F320" s="96">
        <v>720530613</v>
      </c>
      <c r="G320" s="98">
        <f t="shared" ref="G320" si="198">F320/100000000</f>
        <v>7.2053061300000003</v>
      </c>
      <c r="H320" s="96">
        <v>6560635755</v>
      </c>
      <c r="I320" s="98">
        <f t="shared" ref="I320" si="199">H320/100000000</f>
        <v>65.606357549999998</v>
      </c>
    </row>
    <row r="321" spans="1:9">
      <c r="A321" s="92">
        <v>43099</v>
      </c>
      <c r="B321" s="96"/>
      <c r="C321" s="98"/>
      <c r="D321" s="97"/>
      <c r="E321" s="95"/>
      <c r="F321" s="96"/>
      <c r="G321" s="98"/>
      <c r="H321" s="96"/>
      <c r="I321" s="98"/>
    </row>
    <row r="322" spans="1:9">
      <c r="A322" s="92">
        <v>43100</v>
      </c>
      <c r="B322" s="96"/>
      <c r="C322" s="98"/>
      <c r="D322" s="97"/>
      <c r="E322" s="95"/>
      <c r="F322" s="96"/>
      <c r="G322" s="98"/>
      <c r="H322" s="96"/>
      <c r="I322" s="98"/>
    </row>
    <row r="323" spans="1:9">
      <c r="A323" s="92">
        <v>43101</v>
      </c>
      <c r="B323" s="96"/>
      <c r="C323" s="98"/>
      <c r="D323" s="97"/>
      <c r="E323" s="95"/>
      <c r="F323" s="96"/>
      <c r="G323" s="98"/>
      <c r="H323" s="96"/>
      <c r="I323" s="98"/>
    </row>
    <row r="324" spans="1:9">
      <c r="A324" s="92">
        <v>43102</v>
      </c>
      <c r="B324" s="96">
        <v>885262708</v>
      </c>
      <c r="C324" s="98">
        <f t="shared" ref="C324" si="200">B324/100000000</f>
        <v>8.8526270799999995</v>
      </c>
      <c r="D324" s="97">
        <v>885262708</v>
      </c>
      <c r="E324" s="95">
        <f t="shared" ref="E324" si="201">D324/100000000</f>
        <v>8.8526270799999995</v>
      </c>
      <c r="F324" s="96">
        <v>-74245611</v>
      </c>
      <c r="G324" s="98">
        <f t="shared" ref="G324" si="202">F324/100000000</f>
        <v>-0.74245611</v>
      </c>
      <c r="H324" s="96">
        <v>8648245117</v>
      </c>
      <c r="I324" s="98">
        <f t="shared" ref="I324" si="203">H324/100000000</f>
        <v>86.482451170000004</v>
      </c>
    </row>
    <row r="325" spans="1:9">
      <c r="A325" s="92">
        <v>43103</v>
      </c>
      <c r="B325" s="96">
        <v>1679725617</v>
      </c>
      <c r="C325" s="98">
        <f t="shared" ref="C325" si="204">B325/100000000</f>
        <v>16.797256170000001</v>
      </c>
      <c r="D325" s="97">
        <v>1506486418</v>
      </c>
      <c r="E325" s="95">
        <f t="shared" ref="E325" si="205">D325/100000000</f>
        <v>15.064864180000001</v>
      </c>
      <c r="F325" s="96">
        <v>999578570</v>
      </c>
      <c r="G325" s="98">
        <f t="shared" ref="G325" si="206">F325/100000000</f>
        <v>9.9957857000000008</v>
      </c>
      <c r="H325" s="96">
        <v>3725762356</v>
      </c>
      <c r="I325" s="98">
        <f t="shared" ref="I325" si="207">H325/100000000</f>
        <v>37.257623559999999</v>
      </c>
    </row>
    <row r="326" spans="1:9">
      <c r="A326" s="92">
        <v>43104</v>
      </c>
      <c r="B326" s="96">
        <v>1020028250</v>
      </c>
      <c r="C326" s="98">
        <f t="shared" ref="C326" si="208">B326/100000000</f>
        <v>10.2002825</v>
      </c>
      <c r="D326" s="97">
        <v>817845859</v>
      </c>
      <c r="E326" s="95">
        <f t="shared" ref="E326" si="209">D326/100000000</f>
        <v>8.17845859</v>
      </c>
      <c r="F326" s="96">
        <v>-141653974</v>
      </c>
      <c r="G326" s="98">
        <f t="shared" ref="G326" si="210">F326/100000000</f>
        <v>-1.4165397399999999</v>
      </c>
      <c r="H326" s="96">
        <v>5474260013</v>
      </c>
      <c r="I326" s="98">
        <f t="shared" ref="I326" si="211">H326/100000000</f>
        <v>54.74260013</v>
      </c>
    </row>
    <row r="327" spans="1:9">
      <c r="A327" s="92">
        <v>43105</v>
      </c>
      <c r="B327" s="96">
        <v>947461930</v>
      </c>
      <c r="C327" s="98">
        <f t="shared" ref="C327" si="212">B327/100000000</f>
        <v>9.4746193000000005</v>
      </c>
      <c r="D327" s="97">
        <v>688283515</v>
      </c>
      <c r="E327" s="95">
        <f t="shared" ref="E327" si="213">D327/100000000</f>
        <v>6.88283515</v>
      </c>
      <c r="F327" s="96">
        <v>-334919686</v>
      </c>
      <c r="G327" s="98">
        <f t="shared" ref="G327" si="214">F327/100000000</f>
        <v>-3.3491968600000002</v>
      </c>
      <c r="H327" s="96">
        <v>3480267389</v>
      </c>
      <c r="I327" s="98">
        <f t="shared" ref="I327" si="215">H327/100000000</f>
        <v>34.802673890000001</v>
      </c>
    </row>
    <row r="328" spans="1:9">
      <c r="A328" s="92">
        <v>43106</v>
      </c>
      <c r="B328" s="96"/>
      <c r="C328" s="98"/>
      <c r="D328" s="97"/>
      <c r="E328" s="95"/>
      <c r="F328" s="96"/>
      <c r="G328" s="98"/>
      <c r="H328" s="96"/>
      <c r="I328" s="98"/>
    </row>
    <row r="329" spans="1:9">
      <c r="A329" s="92">
        <v>43107</v>
      </c>
      <c r="B329" s="96"/>
      <c r="C329" s="98"/>
      <c r="D329" s="97"/>
      <c r="E329" s="95"/>
      <c r="F329" s="96"/>
      <c r="G329" s="98"/>
      <c r="H329" s="96"/>
      <c r="I329" s="98"/>
    </row>
    <row r="330" spans="1:9">
      <c r="A330" s="92">
        <v>43108</v>
      </c>
      <c r="B330" s="96">
        <v>518929952</v>
      </c>
      <c r="C330" s="98">
        <f t="shared" ref="C330" si="216">B330/100000000</f>
        <v>5.1892995199999996</v>
      </c>
      <c r="D330" s="97">
        <v>-532258914</v>
      </c>
      <c r="E330" s="95">
        <f t="shared" ref="E330" si="217">D330/100000000</f>
        <v>-5.3225891399999998</v>
      </c>
      <c r="F330" s="96">
        <v>934560471</v>
      </c>
      <c r="G330" s="98">
        <f t="shared" ref="G330" si="218">F330/100000000</f>
        <v>9.3456047099999999</v>
      </c>
      <c r="H330" s="96">
        <v>5009518005</v>
      </c>
      <c r="I330" s="98">
        <f t="shared" ref="I330" si="219">H330/100000000</f>
        <v>50.095180050000003</v>
      </c>
    </row>
    <row r="331" spans="1:9">
      <c r="A331" s="92">
        <v>43109</v>
      </c>
      <c r="B331" s="96">
        <v>215231241</v>
      </c>
      <c r="C331" s="98">
        <f t="shared" ref="C331" si="220">B331/100000000</f>
        <v>2.15231241</v>
      </c>
      <c r="D331" s="97">
        <v>17114050</v>
      </c>
      <c r="E331" s="95">
        <f t="shared" ref="E331" si="221">D331/100000000</f>
        <v>0.1711405</v>
      </c>
      <c r="F331" s="96">
        <v>476122297</v>
      </c>
      <c r="G331" s="98">
        <f t="shared" ref="G331" si="222">F331/100000000</f>
        <v>4.7612229700000004</v>
      </c>
      <c r="H331" s="96">
        <v>-1121448341</v>
      </c>
      <c r="I331" s="98">
        <f t="shared" ref="I331" si="223">H331/100000000</f>
        <v>-11.21448341</v>
      </c>
    </row>
    <row r="332" spans="1:9">
      <c r="A332" s="92">
        <v>43110</v>
      </c>
      <c r="B332" s="96">
        <v>175967476</v>
      </c>
      <c r="C332" s="98">
        <f t="shared" ref="C332" si="224">B332/100000000</f>
        <v>1.75967476</v>
      </c>
      <c r="D332" s="97">
        <v>-72425444</v>
      </c>
      <c r="E332" s="95">
        <f t="shared" ref="E332" si="225">D332/100000000</f>
        <v>-0.72425444000000005</v>
      </c>
      <c r="F332" s="96">
        <v>526507075</v>
      </c>
      <c r="G332" s="98">
        <f t="shared" ref="G332" si="226">F332/100000000</f>
        <v>5.2650707499999996</v>
      </c>
      <c r="H332" s="96">
        <v>-3220958613</v>
      </c>
      <c r="I332" s="98">
        <f t="shared" ref="I332" si="227">H332/100000000</f>
        <v>-32.209586129999998</v>
      </c>
    </row>
    <row r="333" spans="1:9">
      <c r="A333" s="92">
        <v>43111</v>
      </c>
      <c r="B333" s="96">
        <v>236179956</v>
      </c>
      <c r="C333" s="98">
        <f t="shared" ref="C333:C347" si="228">B333/100000000</f>
        <v>2.3617995600000001</v>
      </c>
      <c r="D333" s="97">
        <v>-540134102</v>
      </c>
      <c r="E333" s="95">
        <f t="shared" ref="E333:E347" si="229">D333/100000000</f>
        <v>-5.4013410200000003</v>
      </c>
      <c r="F333" s="96">
        <v>286833445</v>
      </c>
      <c r="G333" s="98">
        <f t="shared" ref="G333:G347" si="230">F333/100000000</f>
        <v>2.8683344499999999</v>
      </c>
      <c r="H333" s="96">
        <v>-1613195488</v>
      </c>
      <c r="I333" s="98">
        <f t="shared" ref="I333:I347" si="231">H333/100000000</f>
        <v>-16.131954879999999</v>
      </c>
    </row>
    <row r="334" spans="1:9">
      <c r="A334" s="92">
        <v>43112</v>
      </c>
      <c r="B334" s="96">
        <v>285756433</v>
      </c>
      <c r="C334" s="98">
        <f t="shared" si="228"/>
        <v>2.8575643300000002</v>
      </c>
      <c r="D334" s="97">
        <v>1734307135</v>
      </c>
      <c r="E334" s="95">
        <f t="shared" si="229"/>
        <v>17.343071349999999</v>
      </c>
      <c r="F334" s="96">
        <v>411612338</v>
      </c>
      <c r="G334" s="98">
        <f t="shared" si="230"/>
        <v>4.1161233800000003</v>
      </c>
      <c r="H334" s="96">
        <v>-181008560</v>
      </c>
      <c r="I334" s="98">
        <f t="shared" si="231"/>
        <v>-1.8100856000000001</v>
      </c>
    </row>
    <row r="335" spans="1:9">
      <c r="A335" s="92">
        <v>43113</v>
      </c>
      <c r="B335" s="96"/>
      <c r="C335" s="98">
        <f t="shared" si="228"/>
        <v>0</v>
      </c>
      <c r="D335" s="97"/>
      <c r="E335" s="95">
        <f t="shared" si="229"/>
        <v>0</v>
      </c>
      <c r="F335" s="96"/>
      <c r="G335" s="98">
        <f t="shared" si="230"/>
        <v>0</v>
      </c>
      <c r="H335" s="96"/>
      <c r="I335" s="98">
        <f t="shared" si="231"/>
        <v>0</v>
      </c>
    </row>
    <row r="336" spans="1:9">
      <c r="A336" s="92">
        <v>43114</v>
      </c>
      <c r="B336" s="96"/>
      <c r="C336" s="98">
        <f t="shared" si="228"/>
        <v>0</v>
      </c>
      <c r="D336" s="97"/>
      <c r="E336" s="95">
        <f t="shared" si="229"/>
        <v>0</v>
      </c>
      <c r="F336" s="96"/>
      <c r="G336" s="98">
        <f t="shared" si="230"/>
        <v>0</v>
      </c>
      <c r="H336" s="96"/>
      <c r="I336" s="98">
        <f t="shared" si="231"/>
        <v>0</v>
      </c>
    </row>
    <row r="337" spans="1:9">
      <c r="A337" s="92">
        <v>43115</v>
      </c>
      <c r="B337" s="96">
        <v>439739270</v>
      </c>
      <c r="C337" s="98">
        <f t="shared" si="228"/>
        <v>4.3973927000000002</v>
      </c>
      <c r="D337" s="97">
        <v>2637572615</v>
      </c>
      <c r="E337" s="95">
        <f t="shared" si="229"/>
        <v>26.375726149999998</v>
      </c>
      <c r="F337" s="96">
        <v>375150905</v>
      </c>
      <c r="G337" s="98">
        <f t="shared" si="230"/>
        <v>3.7515090500000001</v>
      </c>
      <c r="H337" s="96">
        <v>2426356757</v>
      </c>
      <c r="I337" s="98">
        <f t="shared" si="231"/>
        <v>24.263567569999999</v>
      </c>
    </row>
    <row r="338" spans="1:9">
      <c r="A338" s="92">
        <v>43116</v>
      </c>
      <c r="B338" s="96">
        <v>676729163</v>
      </c>
      <c r="C338" s="98">
        <f t="shared" si="228"/>
        <v>6.7672916299999999</v>
      </c>
      <c r="D338" s="97">
        <v>1385534498</v>
      </c>
      <c r="E338" s="95">
        <f t="shared" si="229"/>
        <v>13.85534498</v>
      </c>
      <c r="F338" s="96">
        <v>466621457</v>
      </c>
      <c r="G338" s="98">
        <f t="shared" si="230"/>
        <v>4.6662145700000002</v>
      </c>
      <c r="H338" s="96">
        <v>3680450416</v>
      </c>
      <c r="I338" s="98">
        <f t="shared" si="231"/>
        <v>36.80450416</v>
      </c>
    </row>
    <row r="339" spans="1:9">
      <c r="A339" s="92">
        <v>43117</v>
      </c>
      <c r="B339" s="96">
        <v>-267980610</v>
      </c>
      <c r="C339" s="98">
        <f t="shared" si="228"/>
        <v>-2.6798061</v>
      </c>
      <c r="D339" s="97">
        <v>44179842</v>
      </c>
      <c r="E339" s="95">
        <f t="shared" si="229"/>
        <v>0.44179842000000002</v>
      </c>
      <c r="F339" s="96">
        <v>-30256355</v>
      </c>
      <c r="G339" s="98">
        <f t="shared" si="230"/>
        <v>-0.30256355000000001</v>
      </c>
      <c r="H339" s="96">
        <v>11076438027</v>
      </c>
      <c r="I339" s="98">
        <f t="shared" si="231"/>
        <v>110.76438027</v>
      </c>
    </row>
    <row r="340" spans="1:9">
      <c r="A340" s="92">
        <v>43118</v>
      </c>
      <c r="B340" s="96">
        <v>147516576</v>
      </c>
      <c r="C340" s="98">
        <f t="shared" si="228"/>
        <v>1.4751657600000001</v>
      </c>
      <c r="D340" s="97">
        <v>174031400</v>
      </c>
      <c r="E340" s="95">
        <f t="shared" si="229"/>
        <v>1.7403139999999999</v>
      </c>
      <c r="F340" s="96">
        <v>-1062916737</v>
      </c>
      <c r="G340" s="98">
        <f t="shared" si="230"/>
        <v>-10.629167369999999</v>
      </c>
      <c r="H340" s="96">
        <v>8672512678</v>
      </c>
      <c r="I340" s="98">
        <f t="shared" si="231"/>
        <v>86.725126779999997</v>
      </c>
    </row>
    <row r="341" spans="1:9">
      <c r="A341" s="92">
        <v>43119</v>
      </c>
      <c r="B341" s="96">
        <v>-347624760</v>
      </c>
      <c r="C341" s="98">
        <f t="shared" si="228"/>
        <v>-3.4762476000000002</v>
      </c>
      <c r="D341" s="97">
        <v>1062870250</v>
      </c>
      <c r="E341" s="95">
        <f t="shared" si="229"/>
        <v>10.628702499999999</v>
      </c>
      <c r="F341" s="96">
        <v>-870471694</v>
      </c>
      <c r="G341" s="98">
        <f t="shared" si="230"/>
        <v>-8.7047169400000008</v>
      </c>
      <c r="H341" s="96">
        <v>8617355320</v>
      </c>
      <c r="I341" s="98">
        <f t="shared" si="231"/>
        <v>86.173553200000001</v>
      </c>
    </row>
    <row r="342" spans="1:9">
      <c r="A342" s="92">
        <v>43120</v>
      </c>
      <c r="B342" s="96"/>
      <c r="C342" s="98">
        <f t="shared" si="228"/>
        <v>0</v>
      </c>
      <c r="D342" s="97"/>
      <c r="E342" s="95">
        <f t="shared" si="229"/>
        <v>0</v>
      </c>
      <c r="F342" s="96"/>
      <c r="G342" s="98">
        <f t="shared" si="230"/>
        <v>0</v>
      </c>
      <c r="H342" s="96"/>
      <c r="I342" s="98">
        <f t="shared" si="231"/>
        <v>0</v>
      </c>
    </row>
    <row r="343" spans="1:9">
      <c r="A343" s="92">
        <v>43121</v>
      </c>
      <c r="B343" s="96"/>
      <c r="C343" s="98">
        <f t="shared" si="228"/>
        <v>0</v>
      </c>
      <c r="D343" s="97"/>
      <c r="E343" s="95">
        <f t="shared" si="229"/>
        <v>0</v>
      </c>
      <c r="F343" s="96"/>
      <c r="G343" s="98">
        <f t="shared" si="230"/>
        <v>0</v>
      </c>
      <c r="H343" s="96"/>
      <c r="I343" s="98">
        <f t="shared" si="231"/>
        <v>0</v>
      </c>
    </row>
    <row r="344" spans="1:9">
      <c r="A344" s="92">
        <v>43122</v>
      </c>
      <c r="B344" s="102">
        <v>-143377683</v>
      </c>
      <c r="C344" s="98">
        <f t="shared" si="228"/>
        <v>-1.43377683</v>
      </c>
      <c r="D344" s="102">
        <v>215596682</v>
      </c>
      <c r="E344" s="95">
        <f t="shared" si="229"/>
        <v>2.1559668200000002</v>
      </c>
      <c r="F344" s="102">
        <v>-401375019</v>
      </c>
      <c r="G344" s="98">
        <f t="shared" si="230"/>
        <v>-4.0137501899999997</v>
      </c>
      <c r="H344" s="102">
        <v>2554998464</v>
      </c>
      <c r="I344" s="98">
        <f t="shared" si="231"/>
        <v>25.549984640000002</v>
      </c>
    </row>
    <row r="345" spans="1:9">
      <c r="A345" s="92">
        <v>43123</v>
      </c>
      <c r="B345" s="102">
        <v>-492623700</v>
      </c>
      <c r="C345" s="98">
        <f t="shared" si="228"/>
        <v>-4.9262370000000004</v>
      </c>
      <c r="D345" s="102">
        <v>858311941</v>
      </c>
      <c r="E345" s="95">
        <f t="shared" si="229"/>
        <v>8.5831194100000001</v>
      </c>
      <c r="F345" s="102">
        <v>-343119387</v>
      </c>
      <c r="G345" s="98">
        <f t="shared" si="230"/>
        <v>-3.43119387</v>
      </c>
      <c r="H345" s="102">
        <v>5162810185</v>
      </c>
      <c r="I345" s="98">
        <f t="shared" si="231"/>
        <v>51.62810185</v>
      </c>
    </row>
    <row r="346" spans="1:9">
      <c r="A346" s="92">
        <v>43124</v>
      </c>
      <c r="B346" s="102">
        <v>-97647010</v>
      </c>
      <c r="C346" s="98">
        <f t="shared" si="228"/>
        <v>-0.97647010000000001</v>
      </c>
      <c r="D346" s="102">
        <v>642944215</v>
      </c>
      <c r="E346" s="95">
        <f t="shared" si="229"/>
        <v>6.4294421499999999</v>
      </c>
      <c r="F346" s="102">
        <v>-551457011</v>
      </c>
      <c r="G346" s="98">
        <f t="shared" si="230"/>
        <v>-5.5145701100000002</v>
      </c>
      <c r="H346" s="102">
        <v>3523203831</v>
      </c>
      <c r="I346" s="98">
        <f t="shared" si="231"/>
        <v>35.23203831</v>
      </c>
    </row>
    <row r="347" spans="1:9">
      <c r="A347" s="92">
        <v>43125</v>
      </c>
      <c r="B347" s="102">
        <v>-429016825</v>
      </c>
      <c r="C347" s="98">
        <f t="shared" si="228"/>
        <v>-4.2901682499999998</v>
      </c>
      <c r="D347" s="102">
        <v>-1827931745</v>
      </c>
      <c r="E347" s="95">
        <f t="shared" si="229"/>
        <v>-18.279317450000001</v>
      </c>
      <c r="F347" s="102">
        <v>-149495537</v>
      </c>
      <c r="G347" s="98">
        <f t="shared" si="230"/>
        <v>-1.49495537</v>
      </c>
      <c r="H347" s="102">
        <v>5814233621</v>
      </c>
      <c r="I347" s="98">
        <f t="shared" si="231"/>
        <v>58.142336210000003</v>
      </c>
    </row>
    <row r="348" spans="1:9">
      <c r="A348" s="92">
        <v>43126</v>
      </c>
      <c r="B348" s="102">
        <v>-72674431</v>
      </c>
      <c r="C348" s="98">
        <f t="shared" ref="C348" si="232">B348/100000000</f>
        <v>-0.72674430999999995</v>
      </c>
      <c r="D348" s="102">
        <v>684072386</v>
      </c>
      <c r="E348" s="95">
        <f t="shared" ref="E348" si="233">D348/100000000</f>
        <v>6.8407238599999998</v>
      </c>
      <c r="F348" s="102">
        <v>-1914861281</v>
      </c>
      <c r="G348" s="98">
        <f t="shared" ref="G348" si="234">F348/100000000</f>
        <v>-19.148612809999999</v>
      </c>
      <c r="H348" s="102">
        <v>2135612278</v>
      </c>
      <c r="I348" s="98">
        <f t="shared" ref="I348" si="235">H348/100000000</f>
        <v>21.35612278</v>
      </c>
    </row>
    <row r="349" spans="1:9">
      <c r="A349" s="92">
        <v>43127</v>
      </c>
      <c r="B349" s="102"/>
      <c r="C349" s="98">
        <f t="shared" ref="C349:C351" si="236">B349/100000000</f>
        <v>0</v>
      </c>
      <c r="D349" s="102"/>
      <c r="E349" s="95">
        <f t="shared" ref="E349:E351" si="237">D349/100000000</f>
        <v>0</v>
      </c>
      <c r="F349" s="102"/>
      <c r="G349" s="98">
        <f t="shared" ref="G349:G351" si="238">F349/100000000</f>
        <v>0</v>
      </c>
      <c r="H349" s="102"/>
      <c r="I349" s="98">
        <f t="shared" ref="I349:I351" si="239">H349/100000000</f>
        <v>0</v>
      </c>
    </row>
    <row r="350" spans="1:9">
      <c r="A350" s="92">
        <v>43128</v>
      </c>
      <c r="B350" s="102"/>
      <c r="C350" s="98">
        <f t="shared" si="236"/>
        <v>0</v>
      </c>
      <c r="D350" s="102"/>
      <c r="E350" s="95">
        <f t="shared" si="237"/>
        <v>0</v>
      </c>
      <c r="F350" s="102"/>
      <c r="G350" s="98">
        <f t="shared" si="238"/>
        <v>0</v>
      </c>
      <c r="H350" s="102"/>
      <c r="I350" s="98">
        <f t="shared" si="239"/>
        <v>0</v>
      </c>
    </row>
    <row r="351" spans="1:9">
      <c r="A351" s="92">
        <v>43129</v>
      </c>
      <c r="B351" s="102">
        <v>212495950</v>
      </c>
      <c r="C351" s="98">
        <f t="shared" si="236"/>
        <v>2.1249595000000001</v>
      </c>
      <c r="D351" s="102">
        <v>-538029900</v>
      </c>
      <c r="E351" s="95">
        <f t="shared" si="237"/>
        <v>-5.3802989999999999</v>
      </c>
      <c r="F351" s="102">
        <v>401188432</v>
      </c>
      <c r="G351" s="98">
        <f t="shared" si="238"/>
        <v>4.0118843200000001</v>
      </c>
      <c r="H351" s="102">
        <v>2012535961</v>
      </c>
      <c r="I351" s="98">
        <f t="shared" si="239"/>
        <v>20.12535961</v>
      </c>
    </row>
    <row r="352" spans="1:9">
      <c r="A352" s="92">
        <v>43130</v>
      </c>
      <c r="B352" s="102">
        <v>-446412412</v>
      </c>
      <c r="C352" s="98">
        <f t="shared" ref="C352:C353" si="240">B352/100000000</f>
        <v>-4.4641241200000001</v>
      </c>
      <c r="D352" s="102">
        <v>-1591086318</v>
      </c>
      <c r="E352" s="95">
        <f t="shared" ref="E352:E353" si="241">D352/100000000</f>
        <v>-15.91086318</v>
      </c>
      <c r="F352" s="102">
        <v>127700459</v>
      </c>
      <c r="G352" s="98">
        <f t="shared" ref="G352:G353" si="242">F352/100000000</f>
        <v>1.27700459</v>
      </c>
      <c r="H352" s="102">
        <v>-2646366968</v>
      </c>
      <c r="I352" s="98">
        <f t="shared" ref="I352:I353" si="243">H352/100000000</f>
        <v>-26.463669679999999</v>
      </c>
    </row>
    <row r="353" spans="1:9">
      <c r="A353" s="92">
        <v>43131</v>
      </c>
      <c r="B353" s="102">
        <v>839316286</v>
      </c>
      <c r="C353" s="98">
        <f t="shared" si="240"/>
        <v>8.3931628600000003</v>
      </c>
      <c r="D353" s="102">
        <v>2272410837</v>
      </c>
      <c r="E353" s="95">
        <f t="shared" si="241"/>
        <v>22.72410837</v>
      </c>
      <c r="F353" s="102">
        <v>-309754825</v>
      </c>
      <c r="G353" s="98">
        <f t="shared" si="242"/>
        <v>-3.09754825</v>
      </c>
      <c r="H353" s="102">
        <v>2508949548</v>
      </c>
      <c r="I353" s="98">
        <f t="shared" si="243"/>
        <v>25.08949548</v>
      </c>
    </row>
    <row r="354" spans="1:9">
      <c r="A354" s="92">
        <v>43132</v>
      </c>
      <c r="B354" s="102">
        <v>120009456</v>
      </c>
      <c r="C354" s="98">
        <f t="shared" ref="C354" si="244">B354/100000000</f>
        <v>1.2000945599999999</v>
      </c>
      <c r="D354" s="102">
        <v>-233056015</v>
      </c>
      <c r="E354" s="95">
        <f t="shared" ref="E354" si="245">D354/100000000</f>
        <v>-2.3305601500000002</v>
      </c>
      <c r="F354" s="102">
        <v>-175329912</v>
      </c>
      <c r="G354" s="98">
        <f t="shared" ref="G354" si="246">F354/100000000</f>
        <v>-1.7532991200000001</v>
      </c>
      <c r="H354" s="102">
        <v>1378384597</v>
      </c>
      <c r="I354" s="98">
        <f t="shared" ref="I354" si="247">H354/100000000</f>
        <v>13.78384597</v>
      </c>
    </row>
    <row r="355" spans="1:9">
      <c r="A355" s="92">
        <v>43133</v>
      </c>
      <c r="B355" s="102">
        <v>-213580096</v>
      </c>
      <c r="C355" s="98">
        <f t="shared" ref="C355" si="248">B355/100000000</f>
        <v>-2.1358009600000001</v>
      </c>
      <c r="D355" s="102">
        <v>-230592755</v>
      </c>
      <c r="E355" s="95">
        <f t="shared" ref="E355" si="249">D355/100000000</f>
        <v>-2.3059275499999998</v>
      </c>
      <c r="F355" s="102">
        <v>-311314662</v>
      </c>
      <c r="G355" s="98">
        <f t="shared" ref="G355" si="250">F355/100000000</f>
        <v>-3.1131466200000002</v>
      </c>
      <c r="H355" s="102">
        <v>-440378970</v>
      </c>
      <c r="I355" s="98">
        <f t="shared" ref="I355" si="251">H355/100000000</f>
        <v>-4.4037896999999999</v>
      </c>
    </row>
    <row r="356" spans="1:9">
      <c r="A356" s="92">
        <v>43134</v>
      </c>
      <c r="B356" s="102"/>
      <c r="C356" s="98"/>
      <c r="D356" s="102"/>
      <c r="E356" s="95"/>
      <c r="F356" s="102"/>
      <c r="G356" s="98"/>
      <c r="H356" s="102"/>
      <c r="I356" s="98"/>
    </row>
    <row r="357" spans="1:9">
      <c r="A357" s="92">
        <v>43135</v>
      </c>
      <c r="B357" s="102"/>
      <c r="C357" s="98"/>
      <c r="D357" s="102"/>
      <c r="E357" s="95"/>
      <c r="F357" s="102"/>
      <c r="G357" s="98"/>
      <c r="H357" s="102"/>
      <c r="I357" s="98"/>
    </row>
    <row r="358" spans="1:9">
      <c r="A358" s="92">
        <v>43136</v>
      </c>
      <c r="B358" s="102">
        <v>-1165803075</v>
      </c>
      <c r="C358" s="98">
        <f t="shared" ref="C358:C362" si="252">B358/100000000</f>
        <v>-11.65803075</v>
      </c>
      <c r="D358" s="102">
        <v>-830339612</v>
      </c>
      <c r="E358" s="95">
        <f t="shared" ref="E358:E362" si="253">D358/100000000</f>
        <v>-8.3033961200000004</v>
      </c>
      <c r="F358" s="102">
        <v>-450250074</v>
      </c>
      <c r="G358" s="98">
        <f t="shared" ref="G358:G362" si="254">F358/100000000</f>
        <v>-4.5025007400000003</v>
      </c>
      <c r="H358" s="102">
        <v>-8343955637</v>
      </c>
      <c r="I358" s="98">
        <f t="shared" ref="I358:I362" si="255">H358/100000000</f>
        <v>-83.439556370000005</v>
      </c>
    </row>
    <row r="359" spans="1:9">
      <c r="A359" s="92">
        <v>43137</v>
      </c>
      <c r="B359" s="102">
        <v>-2400426545</v>
      </c>
      <c r="C359" s="98">
        <f t="shared" si="252"/>
        <v>-24.004265449999998</v>
      </c>
      <c r="D359" s="102">
        <v>131209757</v>
      </c>
      <c r="E359" s="95">
        <f t="shared" si="253"/>
        <v>1.3120975699999999</v>
      </c>
      <c r="F359" s="102">
        <v>-832247782</v>
      </c>
      <c r="G359" s="98">
        <f t="shared" si="254"/>
        <v>-8.3224778199999996</v>
      </c>
      <c r="H359" s="102">
        <v>-31335752999</v>
      </c>
      <c r="I359" s="98">
        <f t="shared" si="255"/>
        <v>-313.35752998999999</v>
      </c>
    </row>
    <row r="360" spans="1:9">
      <c r="A360" s="92">
        <v>43138</v>
      </c>
      <c r="B360" s="102">
        <v>-947225460</v>
      </c>
      <c r="C360" s="98">
        <f t="shared" si="252"/>
        <v>-9.4722545999999994</v>
      </c>
      <c r="D360" s="102">
        <v>-1438295276</v>
      </c>
      <c r="E360" s="95">
        <f t="shared" si="253"/>
        <v>-14.38295276</v>
      </c>
      <c r="F360" s="102">
        <v>1888782441</v>
      </c>
      <c r="G360" s="98">
        <f t="shared" si="254"/>
        <v>18.88782441</v>
      </c>
      <c r="H360" s="102">
        <v>-16641069594</v>
      </c>
      <c r="I360" s="98">
        <f t="shared" si="255"/>
        <v>-166.41069594000001</v>
      </c>
    </row>
    <row r="361" spans="1:9">
      <c r="A361" s="92">
        <v>43139</v>
      </c>
      <c r="B361" s="102">
        <v>-8333220</v>
      </c>
      <c r="C361" s="98">
        <f t="shared" si="252"/>
        <v>-8.3332199999999995E-2</v>
      </c>
      <c r="D361" s="102">
        <v>-2943922266</v>
      </c>
      <c r="E361" s="95">
        <f t="shared" si="253"/>
        <v>-29.439222659999999</v>
      </c>
      <c r="F361" s="102">
        <v>-677582417</v>
      </c>
      <c r="G361" s="98">
        <f t="shared" si="254"/>
        <v>-6.7758241699999999</v>
      </c>
      <c r="H361" s="102">
        <v>-8429517878</v>
      </c>
      <c r="I361" s="98">
        <f t="shared" si="255"/>
        <v>-84.295178780000001</v>
      </c>
    </row>
    <row r="362" spans="1:9">
      <c r="A362" s="92">
        <v>43140</v>
      </c>
      <c r="B362" s="102">
        <v>66263846</v>
      </c>
      <c r="C362" s="98">
        <f t="shared" si="252"/>
        <v>0.66263846000000004</v>
      </c>
      <c r="D362" s="102">
        <v>-18940711</v>
      </c>
      <c r="E362" s="95">
        <f t="shared" si="253"/>
        <v>-0.18940710999999999</v>
      </c>
      <c r="F362" s="102">
        <v>-370272829</v>
      </c>
      <c r="G362" s="98">
        <f t="shared" si="254"/>
        <v>-3.70272829</v>
      </c>
      <c r="H362" s="102">
        <v>-18779162841</v>
      </c>
      <c r="I362" s="98">
        <f t="shared" si="255"/>
        <v>-187.79162840999999</v>
      </c>
    </row>
    <row r="363" spans="1:9">
      <c r="A363" s="92">
        <v>43141</v>
      </c>
      <c r="B363" s="102"/>
      <c r="C363" s="98">
        <f t="shared" ref="C363:C374" si="256">B363/100000000</f>
        <v>0</v>
      </c>
      <c r="D363" s="102"/>
      <c r="E363" s="95">
        <f t="shared" ref="E363:E374" si="257">D363/100000000</f>
        <v>0</v>
      </c>
      <c r="F363" s="102"/>
      <c r="G363" s="98">
        <f t="shared" ref="G363:G374" si="258">F363/100000000</f>
        <v>0</v>
      </c>
      <c r="H363" s="102"/>
      <c r="I363" s="98">
        <f t="shared" ref="I363:I374" si="259">H363/100000000</f>
        <v>0</v>
      </c>
    </row>
    <row r="364" spans="1:9">
      <c r="A364" s="92">
        <v>43142</v>
      </c>
      <c r="B364" s="102"/>
      <c r="C364" s="98">
        <f t="shared" si="256"/>
        <v>0</v>
      </c>
      <c r="D364" s="102"/>
      <c r="E364" s="95">
        <f t="shared" si="257"/>
        <v>0</v>
      </c>
      <c r="F364" s="102"/>
      <c r="G364" s="98">
        <f t="shared" si="258"/>
        <v>0</v>
      </c>
      <c r="H364" s="102"/>
      <c r="I364" s="98">
        <f t="shared" si="259"/>
        <v>0</v>
      </c>
    </row>
    <row r="365" spans="1:9">
      <c r="A365" s="92">
        <v>43143</v>
      </c>
      <c r="B365" s="102">
        <v>-60268449</v>
      </c>
      <c r="C365" s="98">
        <f t="shared" si="256"/>
        <v>-0.60268449000000002</v>
      </c>
      <c r="D365" s="102">
        <v>-721694196</v>
      </c>
      <c r="E365" s="95">
        <f t="shared" si="257"/>
        <v>-7.2169419599999998</v>
      </c>
      <c r="F365" s="102">
        <v>293698282</v>
      </c>
      <c r="G365" s="98">
        <f t="shared" si="258"/>
        <v>2.9369828199999999</v>
      </c>
      <c r="H365" s="102">
        <v>-19377018634</v>
      </c>
      <c r="I365" s="98">
        <f t="shared" si="259"/>
        <v>-193.77018634000001</v>
      </c>
    </row>
    <row r="366" spans="1:9">
      <c r="A366" s="92">
        <v>43144</v>
      </c>
      <c r="B366" s="102"/>
      <c r="C366" s="98">
        <f t="shared" si="256"/>
        <v>0</v>
      </c>
      <c r="D366" s="102"/>
      <c r="E366" s="95">
        <f t="shared" si="257"/>
        <v>0</v>
      </c>
      <c r="F366" s="102"/>
      <c r="G366" s="98">
        <f t="shared" si="258"/>
        <v>0</v>
      </c>
      <c r="H366" s="102"/>
      <c r="I366" s="98">
        <f t="shared" si="259"/>
        <v>0</v>
      </c>
    </row>
    <row r="367" spans="1:9">
      <c r="A367" s="92">
        <v>43145</v>
      </c>
      <c r="B367" s="102"/>
      <c r="C367" s="98">
        <f t="shared" si="256"/>
        <v>0</v>
      </c>
      <c r="D367" s="102"/>
      <c r="E367" s="95">
        <f t="shared" si="257"/>
        <v>0</v>
      </c>
      <c r="F367" s="102"/>
      <c r="G367" s="98">
        <f t="shared" si="258"/>
        <v>0</v>
      </c>
      <c r="H367" s="102"/>
      <c r="I367" s="98">
        <f t="shared" si="259"/>
        <v>0</v>
      </c>
    </row>
    <row r="368" spans="1:9">
      <c r="A368" s="92">
        <v>43146</v>
      </c>
      <c r="B368" s="102"/>
      <c r="C368" s="98">
        <f t="shared" si="256"/>
        <v>0</v>
      </c>
      <c r="D368" s="102"/>
      <c r="E368" s="95">
        <f t="shared" si="257"/>
        <v>0</v>
      </c>
      <c r="F368" s="102"/>
      <c r="G368" s="98">
        <f t="shared" si="258"/>
        <v>0</v>
      </c>
      <c r="H368" s="102"/>
      <c r="I368" s="98">
        <f t="shared" si="259"/>
        <v>0</v>
      </c>
    </row>
    <row r="369" spans="1:9">
      <c r="A369" s="92">
        <v>43147</v>
      </c>
      <c r="B369" s="102"/>
      <c r="C369" s="98">
        <f t="shared" si="256"/>
        <v>0</v>
      </c>
      <c r="D369" s="102"/>
      <c r="E369" s="95">
        <f t="shared" si="257"/>
        <v>0</v>
      </c>
      <c r="F369" s="102"/>
      <c r="G369" s="98">
        <f t="shared" si="258"/>
        <v>0</v>
      </c>
      <c r="H369" s="102"/>
      <c r="I369" s="98">
        <f t="shared" si="259"/>
        <v>0</v>
      </c>
    </row>
    <row r="370" spans="1:9">
      <c r="A370" s="92">
        <v>43148</v>
      </c>
      <c r="B370" s="102"/>
      <c r="C370" s="98">
        <f t="shared" si="256"/>
        <v>0</v>
      </c>
      <c r="D370" s="102"/>
      <c r="E370" s="95">
        <f t="shared" si="257"/>
        <v>0</v>
      </c>
      <c r="F370" s="102"/>
      <c r="G370" s="98">
        <f t="shared" si="258"/>
        <v>0</v>
      </c>
      <c r="H370" s="102"/>
      <c r="I370" s="98">
        <f t="shared" si="259"/>
        <v>0</v>
      </c>
    </row>
    <row r="371" spans="1:9">
      <c r="A371" s="92">
        <v>43149</v>
      </c>
      <c r="B371" s="102"/>
      <c r="C371" s="98">
        <f t="shared" si="256"/>
        <v>0</v>
      </c>
      <c r="D371" s="102"/>
      <c r="E371" s="95">
        <f t="shared" si="257"/>
        <v>0</v>
      </c>
      <c r="F371" s="102"/>
      <c r="G371" s="98">
        <f t="shared" si="258"/>
        <v>0</v>
      </c>
      <c r="H371" s="102"/>
      <c r="I371" s="98">
        <f t="shared" si="259"/>
        <v>0</v>
      </c>
    </row>
    <row r="372" spans="1:9">
      <c r="A372" s="92">
        <v>43150</v>
      </c>
      <c r="B372" s="102"/>
      <c r="C372" s="98">
        <f t="shared" si="256"/>
        <v>0</v>
      </c>
      <c r="D372" s="102"/>
      <c r="E372" s="95">
        <f t="shared" si="257"/>
        <v>0</v>
      </c>
      <c r="F372" s="102"/>
      <c r="G372" s="98">
        <f t="shared" si="258"/>
        <v>0</v>
      </c>
      <c r="H372" s="102"/>
      <c r="I372" s="98">
        <f t="shared" si="259"/>
        <v>0</v>
      </c>
    </row>
    <row r="373" spans="1:9">
      <c r="A373" s="92">
        <v>43151</v>
      </c>
      <c r="B373" s="102"/>
      <c r="C373" s="98">
        <f t="shared" si="256"/>
        <v>0</v>
      </c>
      <c r="D373" s="102"/>
      <c r="E373" s="95">
        <f t="shared" si="257"/>
        <v>0</v>
      </c>
      <c r="F373" s="102"/>
      <c r="G373" s="98">
        <f t="shared" si="258"/>
        <v>0</v>
      </c>
      <c r="H373" s="102"/>
      <c r="I373" s="98">
        <f t="shared" si="259"/>
        <v>0</v>
      </c>
    </row>
    <row r="374" spans="1:9">
      <c r="A374" s="92">
        <v>43152</v>
      </c>
      <c r="B374" s="102">
        <v>82978080</v>
      </c>
      <c r="C374" s="98">
        <f t="shared" si="256"/>
        <v>0.82978079999999999</v>
      </c>
      <c r="D374" s="102">
        <v>1628068423</v>
      </c>
      <c r="E374" s="95">
        <f t="shared" si="257"/>
        <v>16.280684229999999</v>
      </c>
      <c r="F374" s="102">
        <v>406891598</v>
      </c>
      <c r="G374" s="98">
        <f t="shared" si="258"/>
        <v>4.0689159799999999</v>
      </c>
      <c r="H374" s="102">
        <v>9213624112</v>
      </c>
      <c r="I374" s="98">
        <f t="shared" si="259"/>
        <v>92.136241119999994</v>
      </c>
    </row>
    <row r="375" spans="1:9">
      <c r="A375" s="92">
        <v>43153</v>
      </c>
      <c r="B375" s="102">
        <v>492006943</v>
      </c>
      <c r="C375" s="98">
        <f t="shared" ref="C375:C376" si="260">B375/100000000</f>
        <v>4.9200694299999999</v>
      </c>
      <c r="D375" s="102">
        <v>-882353209</v>
      </c>
      <c r="E375" s="95">
        <f t="shared" ref="E375:E376" si="261">D375/100000000</f>
        <v>-8.8235320900000005</v>
      </c>
      <c r="F375" s="102">
        <v>16901748</v>
      </c>
      <c r="G375" s="98">
        <f t="shared" ref="G375:G376" si="262">F375/100000000</f>
        <v>0.16901748</v>
      </c>
      <c r="H375" s="102">
        <v>-6883185864</v>
      </c>
      <c r="I375" s="98">
        <f t="shared" ref="I375:I376" si="263">H375/100000000</f>
        <v>-68.831858639999993</v>
      </c>
    </row>
    <row r="376" spans="1:9">
      <c r="A376" s="92">
        <v>43154</v>
      </c>
      <c r="B376" s="102">
        <v>-20388777</v>
      </c>
      <c r="C376" s="98">
        <f t="shared" si="260"/>
        <v>-0.20388777</v>
      </c>
      <c r="D376" s="102">
        <v>597127235</v>
      </c>
      <c r="E376" s="95">
        <f t="shared" si="261"/>
        <v>5.9712723499999996</v>
      </c>
      <c r="F376" s="102">
        <v>698012988</v>
      </c>
      <c r="G376" s="98">
        <f t="shared" si="262"/>
        <v>6.9801298799999998</v>
      </c>
      <c r="H376" s="102">
        <v>2124096455</v>
      </c>
      <c r="I376" s="98">
        <f t="shared" si="263"/>
        <v>21.240964550000001</v>
      </c>
    </row>
    <row r="377" spans="1:9">
      <c r="A377" s="92">
        <v>43155</v>
      </c>
      <c r="B377" s="102"/>
      <c r="C377" s="98"/>
      <c r="D377" s="102"/>
      <c r="E377" s="95"/>
      <c r="F377" s="102"/>
      <c r="G377" s="98"/>
      <c r="H377" s="102"/>
      <c r="I377" s="98"/>
    </row>
    <row r="378" spans="1:9">
      <c r="A378" s="92">
        <v>43156</v>
      </c>
      <c r="B378" s="102"/>
      <c r="C378" s="98"/>
      <c r="D378" s="102"/>
      <c r="E378" s="95"/>
      <c r="F378" s="102"/>
      <c r="G378" s="98"/>
      <c r="H378" s="102"/>
      <c r="I378" s="98"/>
    </row>
    <row r="379" spans="1:9">
      <c r="A379" s="92">
        <v>43157</v>
      </c>
      <c r="B379" s="102">
        <v>359208886</v>
      </c>
      <c r="C379" s="98">
        <f t="shared" ref="C379" si="264">B379/100000000</f>
        <v>3.5920888600000001</v>
      </c>
      <c r="D379" s="102">
        <v>-360401549</v>
      </c>
      <c r="E379" s="95">
        <f t="shared" ref="E379" si="265">D379/100000000</f>
        <v>-3.6040154900000001</v>
      </c>
      <c r="F379" s="102">
        <v>728718679</v>
      </c>
      <c r="G379" s="98">
        <f t="shared" ref="G379" si="266">F379/100000000</f>
        <v>7.2871867899999998</v>
      </c>
      <c r="H379" s="102">
        <v>265150805</v>
      </c>
      <c r="I379" s="98">
        <f t="shared" ref="I379" si="267">H379/100000000</f>
        <v>2.6515080499999999</v>
      </c>
    </row>
    <row r="380" spans="1:9">
      <c r="A380" s="92">
        <v>43158</v>
      </c>
      <c r="B380" s="102">
        <v>386545274</v>
      </c>
      <c r="C380" s="98">
        <f t="shared" ref="C380:C382" si="268">B380/100000000</f>
        <v>3.8654527399999998</v>
      </c>
      <c r="D380" s="102">
        <v>-2548902685</v>
      </c>
      <c r="E380" s="95">
        <f t="shared" ref="E380:E382" si="269">D380/100000000</f>
        <v>-25.489026849999998</v>
      </c>
      <c r="F380" s="102">
        <v>528322846</v>
      </c>
      <c r="G380" s="98">
        <f t="shared" ref="G380:G382" si="270">F380/100000000</f>
        <v>5.2832284600000001</v>
      </c>
      <c r="H380" s="102">
        <v>-2091886051</v>
      </c>
      <c r="I380" s="98">
        <f t="shared" ref="I380:I382" si="271">H380/100000000</f>
        <v>-20.918860509999998</v>
      </c>
    </row>
    <row r="381" spans="1:9">
      <c r="A381" s="92">
        <v>43159</v>
      </c>
      <c r="B381" s="102"/>
      <c r="C381" s="98"/>
      <c r="D381" s="102"/>
      <c r="E381" s="95"/>
      <c r="F381" s="102"/>
      <c r="G381" s="98"/>
      <c r="H381" s="102"/>
      <c r="I381" s="98"/>
    </row>
    <row r="382" spans="1:9">
      <c r="A382" s="92">
        <v>43160</v>
      </c>
      <c r="B382" s="102">
        <v>199505170</v>
      </c>
      <c r="C382" s="98">
        <f t="shared" si="268"/>
        <v>1.9950517000000001</v>
      </c>
      <c r="D382" s="102">
        <v>-1493888565</v>
      </c>
      <c r="E382" s="95">
        <f t="shared" si="269"/>
        <v>-14.93888565</v>
      </c>
      <c r="F382" s="102">
        <v>-226238284</v>
      </c>
      <c r="G382" s="98">
        <f t="shared" si="270"/>
        <v>-2.2623828399999999</v>
      </c>
      <c r="H382" s="102">
        <v>-2879938261</v>
      </c>
      <c r="I382" s="98">
        <f t="shared" si="271"/>
        <v>-28.799382609999999</v>
      </c>
    </row>
    <row r="383" spans="1:9">
      <c r="A383" s="92">
        <v>43161</v>
      </c>
      <c r="B383" s="102">
        <v>230125922</v>
      </c>
      <c r="C383" s="98">
        <f t="shared" ref="C383" si="272">B383/100000000</f>
        <v>2.3012592199999999</v>
      </c>
      <c r="D383" s="102">
        <v>-451028647</v>
      </c>
      <c r="E383" s="95">
        <f t="shared" ref="E383" si="273">D383/100000000</f>
        <v>-4.5102864699999996</v>
      </c>
      <c r="F383" s="102">
        <v>69037419</v>
      </c>
      <c r="G383" s="98">
        <f t="shared" ref="G383" si="274">F383/100000000</f>
        <v>0.69037419</v>
      </c>
      <c r="H383" s="102">
        <v>-15576291321</v>
      </c>
      <c r="I383" s="98">
        <f t="shared" ref="I383" si="275">H383/100000000</f>
        <v>-155.76291320999999</v>
      </c>
    </row>
    <row r="384" spans="1:9">
      <c r="A384" s="92">
        <v>43162</v>
      </c>
      <c r="B384" s="102"/>
      <c r="C384" s="98"/>
      <c r="D384" s="102"/>
      <c r="E384" s="95"/>
      <c r="F384" s="102"/>
      <c r="G384" s="98"/>
      <c r="H384" s="102"/>
      <c r="I384" s="98"/>
    </row>
    <row r="385" spans="1:9">
      <c r="A385" s="92">
        <v>43163</v>
      </c>
      <c r="B385" s="102"/>
      <c r="C385" s="98"/>
      <c r="D385" s="102"/>
      <c r="E385" s="95"/>
      <c r="F385" s="102"/>
      <c r="G385" s="98"/>
      <c r="H385" s="102"/>
      <c r="I385" s="98"/>
    </row>
    <row r="386" spans="1:9">
      <c r="A386" s="92">
        <v>43164</v>
      </c>
      <c r="B386" s="102">
        <v>-289174412</v>
      </c>
      <c r="C386" s="98">
        <f t="shared" ref="C386" si="276">B386/100000000</f>
        <v>-2.8917441199999998</v>
      </c>
      <c r="D386" s="102">
        <v>-1816257858</v>
      </c>
      <c r="E386" s="95">
        <f t="shared" ref="E386" si="277">D386/100000000</f>
        <v>-18.162578580000002</v>
      </c>
      <c r="F386" s="102">
        <v>-194815655</v>
      </c>
      <c r="G386" s="98">
        <f t="shared" ref="G386" si="278">F386/100000000</f>
        <v>-1.94815655</v>
      </c>
      <c r="H386" s="102">
        <v>-10213111395</v>
      </c>
      <c r="I386" s="98">
        <f t="shared" ref="I386" si="279">H386/100000000</f>
        <v>-102.13111395</v>
      </c>
    </row>
    <row r="387" spans="1:9">
      <c r="A387" s="92">
        <v>43165</v>
      </c>
      <c r="B387" s="102">
        <v>254371233</v>
      </c>
      <c r="C387" s="98">
        <f t="shared" ref="C387" si="280">B387/100000000</f>
        <v>2.54371233</v>
      </c>
      <c r="D387" s="102">
        <v>-935203252</v>
      </c>
      <c r="E387" s="95">
        <f t="shared" ref="E387" si="281">D387/100000000</f>
        <v>-9.3520325199999998</v>
      </c>
      <c r="F387" s="102">
        <v>-237592236</v>
      </c>
      <c r="G387" s="98">
        <f t="shared" ref="G387" si="282">F387/100000000</f>
        <v>-2.3759223600000001</v>
      </c>
      <c r="H387" s="102">
        <v>3731379898</v>
      </c>
      <c r="I387" s="98">
        <f t="shared" ref="I387" si="283">H387/100000000</f>
        <v>37.313798980000001</v>
      </c>
    </row>
    <row r="388" spans="1:9">
      <c r="A388" s="92">
        <v>43166</v>
      </c>
      <c r="B388" s="102">
        <v>439509330</v>
      </c>
      <c r="C388" s="98">
        <f t="shared" ref="C388" si="284">B388/100000000</f>
        <v>4.3950933000000001</v>
      </c>
      <c r="D388" s="102">
        <v>-83338361</v>
      </c>
      <c r="E388" s="95">
        <f t="shared" ref="E388" si="285">D388/100000000</f>
        <v>-0.83338361000000005</v>
      </c>
      <c r="F388" s="102">
        <v>434020542</v>
      </c>
      <c r="G388" s="98">
        <f t="shared" ref="G388" si="286">F388/100000000</f>
        <v>4.3402054200000002</v>
      </c>
      <c r="H388" s="102">
        <v>-630449036</v>
      </c>
      <c r="I388" s="98">
        <f t="shared" ref="I388" si="287">H388/100000000</f>
        <v>-6.30449036</v>
      </c>
    </row>
    <row r="389" spans="1:9">
      <c r="A389" s="92">
        <v>43167</v>
      </c>
      <c r="B389" s="102">
        <v>391494050</v>
      </c>
      <c r="C389" s="98">
        <f t="shared" ref="C389" si="288">B389/100000000</f>
        <v>3.9149405000000002</v>
      </c>
      <c r="D389" s="102">
        <v>585761642</v>
      </c>
      <c r="E389" s="95">
        <f t="shared" ref="E389" si="289">D389/100000000</f>
        <v>5.8576164200000003</v>
      </c>
      <c r="F389" s="102">
        <v>-259007415</v>
      </c>
      <c r="G389" s="98">
        <f t="shared" ref="G389" si="290">F389/100000000</f>
        <v>-2.59007415</v>
      </c>
      <c r="H389" s="102">
        <v>-951890637</v>
      </c>
      <c r="I389" s="98">
        <f t="shared" ref="I389" si="291">H389/100000000</f>
        <v>-9.5189063699999998</v>
      </c>
    </row>
    <row r="390" spans="1:9">
      <c r="A390" s="92">
        <v>43168</v>
      </c>
      <c r="B390" s="102">
        <v>245559340</v>
      </c>
      <c r="C390" s="98">
        <f t="shared" ref="C390" si="292">B390/100000000</f>
        <v>2.4555934000000001</v>
      </c>
      <c r="D390" s="102">
        <v>1092086928</v>
      </c>
      <c r="E390" s="95">
        <f t="shared" ref="E390" si="293">D390/100000000</f>
        <v>10.92086928</v>
      </c>
      <c r="F390" s="102">
        <v>274842930</v>
      </c>
      <c r="G390" s="98">
        <f t="shared" ref="G390" si="294">F390/100000000</f>
        <v>2.7484293000000002</v>
      </c>
      <c r="H390" s="102">
        <v>-1980492300</v>
      </c>
      <c r="I390" s="98">
        <f t="shared" ref="I390" si="295">H390/100000000</f>
        <v>-19.804922999999999</v>
      </c>
    </row>
    <row r="391" spans="1:9">
      <c r="A391" s="92">
        <v>43169</v>
      </c>
      <c r="B391" s="102"/>
      <c r="C391" s="98"/>
      <c r="D391" s="102"/>
      <c r="E391" s="95"/>
      <c r="F391" s="102"/>
      <c r="G391" s="98"/>
      <c r="H391" s="102"/>
      <c r="I391" s="98"/>
    </row>
    <row r="392" spans="1:9">
      <c r="A392" s="92">
        <v>43170</v>
      </c>
      <c r="B392" s="102"/>
      <c r="C392" s="98"/>
      <c r="D392" s="102"/>
      <c r="E392" s="95"/>
      <c r="F392" s="102"/>
      <c r="G392" s="98"/>
      <c r="H392" s="102"/>
      <c r="I392" s="98"/>
    </row>
    <row r="393" spans="1:9">
      <c r="A393" s="92">
        <v>43171</v>
      </c>
      <c r="B393" s="102">
        <v>1407820770</v>
      </c>
      <c r="C393" s="98">
        <f t="shared" ref="C393" si="296">B393/100000000</f>
        <v>14.0782077</v>
      </c>
      <c r="D393" s="102">
        <v>6613367</v>
      </c>
      <c r="E393" s="95">
        <f t="shared" ref="E393" si="297">D393/100000000</f>
        <v>6.6133670000000006E-2</v>
      </c>
      <c r="F393" s="102">
        <v>250640550</v>
      </c>
      <c r="G393" s="98">
        <f t="shared" ref="G393" si="298">F393/100000000</f>
        <v>2.5064055000000001</v>
      </c>
      <c r="H393" s="102">
        <v>12371173652</v>
      </c>
      <c r="I393" s="98">
        <f t="shared" ref="I393" si="299">H393/100000000</f>
        <v>123.71173652</v>
      </c>
    </row>
    <row r="394" spans="1:9">
      <c r="A394" s="92">
        <v>43172</v>
      </c>
      <c r="B394" s="102">
        <v>474635750</v>
      </c>
      <c r="C394" s="98">
        <f t="shared" ref="C394" si="300">B394/100000000</f>
        <v>4.7463575000000002</v>
      </c>
      <c r="D394" s="102">
        <v>-761273341</v>
      </c>
      <c r="E394" s="95">
        <f t="shared" ref="E394" si="301">D394/100000000</f>
        <v>-7.6127334099999997</v>
      </c>
      <c r="F394" s="102">
        <v>-175829824</v>
      </c>
      <c r="G394" s="98">
        <f t="shared" ref="G394" si="302">F394/100000000</f>
        <v>-1.75829824</v>
      </c>
      <c r="H394" s="102">
        <v>7684719574</v>
      </c>
      <c r="I394" s="98">
        <f t="shared" ref="I394" si="303">H394/100000000</f>
        <v>76.847195740000004</v>
      </c>
    </row>
    <row r="395" spans="1:9">
      <c r="A395" s="92">
        <v>43173</v>
      </c>
      <c r="B395" s="102">
        <v>587700650</v>
      </c>
      <c r="C395" s="98">
        <f t="shared" ref="C395" si="304">B395/100000000</f>
        <v>5.8770065000000002</v>
      </c>
      <c r="D395" s="102">
        <v>-1338484180</v>
      </c>
      <c r="E395" s="95">
        <f t="shared" ref="E395" si="305">D395/100000000</f>
        <v>-13.3848418</v>
      </c>
      <c r="F395" s="102">
        <v>-236947959</v>
      </c>
      <c r="G395" s="98">
        <f t="shared" ref="G395" si="306">F395/100000000</f>
        <v>-2.3694795900000001</v>
      </c>
      <c r="H395" s="102">
        <v>-8318811439</v>
      </c>
      <c r="I395" s="98">
        <f t="shared" ref="I395" si="307">H395/100000000</f>
        <v>-83.188114389999996</v>
      </c>
    </row>
    <row r="396" spans="1:9">
      <c r="A396" s="92">
        <v>43174</v>
      </c>
      <c r="B396" s="102">
        <v>310471330</v>
      </c>
      <c r="C396" s="98">
        <f t="shared" ref="C396" si="308">B396/100000000</f>
        <v>3.1047132999999998</v>
      </c>
      <c r="D396" s="102">
        <v>-1125370350</v>
      </c>
      <c r="E396" s="95">
        <f t="shared" ref="E396" si="309">D396/100000000</f>
        <v>-11.2537035</v>
      </c>
      <c r="F396" s="102">
        <v>-710077744</v>
      </c>
      <c r="G396" s="98">
        <f t="shared" ref="G396" si="310">F396/100000000</f>
        <v>-7.1007774399999999</v>
      </c>
      <c r="H396" s="102">
        <v>-2057128118</v>
      </c>
      <c r="I396" s="98">
        <f t="shared" ref="I396" si="311">H396/100000000</f>
        <v>-20.57128118</v>
      </c>
    </row>
    <row r="397" spans="1:9">
      <c r="A397" s="92">
        <v>43175</v>
      </c>
      <c r="B397" s="102">
        <v>203836860</v>
      </c>
      <c r="C397" s="98">
        <f t="shared" ref="C397" si="312">B397/100000000</f>
        <v>2.0383686000000001</v>
      </c>
      <c r="D397" s="102">
        <v>-1429122053</v>
      </c>
      <c r="E397" s="95">
        <f t="shared" ref="E397" si="313">D397/100000000</f>
        <v>-14.29122053</v>
      </c>
      <c r="F397" s="102">
        <v>-64631503</v>
      </c>
      <c r="G397" s="98">
        <f t="shared" ref="G397" si="314">F397/100000000</f>
        <v>-0.64631503000000001</v>
      </c>
      <c r="H397" s="102">
        <v>1564145407</v>
      </c>
      <c r="I397" s="98">
        <f t="shared" ref="I397" si="315">H397/100000000</f>
        <v>15.64145407</v>
      </c>
    </row>
    <row r="398" spans="1:9">
      <c r="A398" s="92">
        <v>43176</v>
      </c>
      <c r="B398" s="102"/>
      <c r="C398" s="98"/>
      <c r="D398" s="102"/>
      <c r="E398" s="95"/>
      <c r="F398" s="102"/>
      <c r="G398" s="98"/>
      <c r="H398" s="102"/>
      <c r="I398" s="98"/>
    </row>
    <row r="399" spans="1:9">
      <c r="A399" s="92">
        <v>43177</v>
      </c>
      <c r="B399" s="102"/>
      <c r="C399" s="98"/>
      <c r="D399" s="102"/>
      <c r="E399" s="95"/>
      <c r="F399" s="102"/>
      <c r="G399" s="98"/>
      <c r="H399" s="102"/>
      <c r="I399" s="98"/>
    </row>
    <row r="400" spans="1:9">
      <c r="A400" s="92">
        <v>43178</v>
      </c>
      <c r="B400" s="102">
        <v>29239736</v>
      </c>
      <c r="C400" s="98">
        <f t="shared" ref="C400:C401" si="316">B400/100000000</f>
        <v>0.29239736</v>
      </c>
      <c r="D400" s="102">
        <v>-861718962</v>
      </c>
      <c r="E400" s="95">
        <f t="shared" ref="E400:E401" si="317">D400/100000000</f>
        <v>-8.6171896199999996</v>
      </c>
      <c r="F400" s="102">
        <v>-333054900</v>
      </c>
      <c r="G400" s="98">
        <f t="shared" ref="G400:G401" si="318">F400/100000000</f>
        <v>-3.330549</v>
      </c>
      <c r="H400" s="102">
        <v>2282913362</v>
      </c>
      <c r="I400" s="98">
        <f t="shared" ref="I400:I401" si="319">H400/100000000</f>
        <v>22.82913362</v>
      </c>
    </row>
    <row r="401" spans="1:9">
      <c r="A401" s="92">
        <v>43179</v>
      </c>
      <c r="B401" s="102">
        <v>283973293</v>
      </c>
      <c r="C401" s="98">
        <f t="shared" si="316"/>
        <v>2.8397329299999998</v>
      </c>
      <c r="D401" s="102">
        <v>-452943405</v>
      </c>
      <c r="E401" s="95">
        <f t="shared" si="317"/>
        <v>-4.5294340499999999</v>
      </c>
      <c r="F401" s="102">
        <v>-631479458</v>
      </c>
      <c r="G401" s="98">
        <f t="shared" si="318"/>
        <v>-6.31479458</v>
      </c>
      <c r="H401" s="102">
        <v>171970438</v>
      </c>
      <c r="I401" s="98">
        <f t="shared" si="319"/>
        <v>1.71970438</v>
      </c>
    </row>
    <row r="402" spans="1:9">
      <c r="A402" s="92">
        <v>43180</v>
      </c>
      <c r="B402" s="102">
        <v>729357345</v>
      </c>
      <c r="C402" s="98">
        <f t="shared" ref="C402:C403" si="320">B402/100000000</f>
        <v>7.2935734500000002</v>
      </c>
      <c r="D402" s="102">
        <v>498613719</v>
      </c>
      <c r="E402" s="95">
        <f t="shared" ref="E402:E403" si="321">D402/100000000</f>
        <v>4.98613719</v>
      </c>
      <c r="F402" s="102">
        <v>193207669</v>
      </c>
      <c r="G402" s="98">
        <f t="shared" ref="G402:G403" si="322">F402/100000000</f>
        <v>1.9320766899999999</v>
      </c>
      <c r="H402" s="102">
        <v>-620928986</v>
      </c>
      <c r="I402" s="98">
        <f t="shared" ref="I402:I403" si="323">H402/100000000</f>
        <v>-6.2092898600000002</v>
      </c>
    </row>
    <row r="403" spans="1:9">
      <c r="A403" s="92">
        <v>43181</v>
      </c>
      <c r="B403" s="102">
        <v>-372458090</v>
      </c>
      <c r="C403" s="98">
        <f t="shared" si="320"/>
        <v>-3.7245808999999999</v>
      </c>
      <c r="D403" s="102">
        <v>-4620329448</v>
      </c>
      <c r="E403" s="95">
        <f t="shared" si="321"/>
        <v>-46.203294479999997</v>
      </c>
      <c r="F403" s="102">
        <v>132039283</v>
      </c>
      <c r="G403" s="98">
        <f t="shared" si="322"/>
        <v>1.3203928300000001</v>
      </c>
      <c r="H403" s="102">
        <v>3142322240</v>
      </c>
      <c r="I403" s="98">
        <f t="shared" si="323"/>
        <v>31.4232224</v>
      </c>
    </row>
    <row r="404" spans="1:9">
      <c r="A404" s="92">
        <v>43182</v>
      </c>
      <c r="B404" s="102">
        <v>-1251979630</v>
      </c>
      <c r="C404" s="98">
        <f t="shared" ref="C404" si="324">B404/100000000</f>
        <v>-12.519796299999999</v>
      </c>
      <c r="D404" s="102">
        <v>-3524158957</v>
      </c>
      <c r="E404" s="95">
        <f t="shared" ref="E404" si="325">D404/100000000</f>
        <v>-35.241589570000002</v>
      </c>
      <c r="F404" s="102">
        <v>-768696810</v>
      </c>
      <c r="G404" s="98">
        <f t="shared" ref="G404" si="326">F404/100000000</f>
        <v>-7.6869680999999996</v>
      </c>
      <c r="H404" s="102">
        <v>-6263326706</v>
      </c>
      <c r="I404" s="98">
        <f t="shared" ref="I404" si="327">H404/100000000</f>
        <v>-62.633267060000001</v>
      </c>
    </row>
    <row r="405" spans="1:9">
      <c r="A405" s="92">
        <v>43183</v>
      </c>
      <c r="B405" s="102"/>
      <c r="C405" s="98"/>
      <c r="D405" s="102"/>
      <c r="E405" s="95"/>
      <c r="F405" s="102"/>
      <c r="G405" s="98"/>
      <c r="H405" s="102"/>
      <c r="I405" s="98"/>
    </row>
    <row r="406" spans="1:9">
      <c r="A406" s="92">
        <v>43184</v>
      </c>
      <c r="B406" s="102"/>
      <c r="C406" s="98"/>
      <c r="D406" s="102"/>
      <c r="E406" s="95"/>
      <c r="F406" s="102"/>
      <c r="G406" s="98"/>
      <c r="H406" s="102"/>
      <c r="I406" s="98"/>
    </row>
    <row r="407" spans="1:9">
      <c r="A407" s="92">
        <v>43185</v>
      </c>
      <c r="B407" s="102">
        <v>-355819820</v>
      </c>
      <c r="C407" s="98">
        <f t="shared" ref="C407" si="328">B407/100000000</f>
        <v>-3.5581982000000001</v>
      </c>
      <c r="D407" s="102">
        <v>-1684471482</v>
      </c>
      <c r="E407" s="95">
        <f t="shared" ref="E407" si="329">D407/100000000</f>
        <v>-16.84471482</v>
      </c>
      <c r="F407" s="102">
        <v>-779553151</v>
      </c>
      <c r="G407" s="98">
        <f t="shared" ref="G407" si="330">F407/100000000</f>
        <v>-7.79553151</v>
      </c>
      <c r="H407" s="102">
        <v>-8906162592</v>
      </c>
      <c r="I407" s="98">
        <f t="shared" ref="I407" si="331">H407/100000000</f>
        <v>-89.061625919999997</v>
      </c>
    </row>
    <row r="408" spans="1:9">
      <c r="A408" s="92">
        <v>43186</v>
      </c>
      <c r="B408" s="102">
        <v>-625560103</v>
      </c>
      <c r="C408" s="98">
        <f t="shared" ref="C408" si="332">B408/100000000</f>
        <v>-6.2556010300000002</v>
      </c>
      <c r="D408" s="102">
        <v>-444298345</v>
      </c>
      <c r="E408" s="95">
        <f t="shared" ref="E408" si="333">D408/100000000</f>
        <v>-4.4429834499999998</v>
      </c>
      <c r="F408" s="102">
        <v>-314013815</v>
      </c>
      <c r="G408" s="98">
        <f t="shared" ref="G408" si="334">F408/100000000</f>
        <v>-3.1401381499999999</v>
      </c>
      <c r="H408" s="102">
        <v>2542341524</v>
      </c>
      <c r="I408" s="98">
        <f t="shared" ref="I408" si="335">H408/100000000</f>
        <v>25.423415240000001</v>
      </c>
    </row>
    <row r="409" spans="1:9">
      <c r="A409" s="92">
        <v>43187</v>
      </c>
      <c r="B409" s="102">
        <v>-945235654</v>
      </c>
      <c r="C409" s="98">
        <f t="shared" ref="C409:C410" si="336">B409/100000000</f>
        <v>-9.4523565400000003</v>
      </c>
      <c r="D409" s="102">
        <v>-4366555815</v>
      </c>
      <c r="E409" s="95">
        <f t="shared" ref="E409:E410" si="337">D409/100000000</f>
        <v>-43.665558150000003</v>
      </c>
      <c r="F409" s="102">
        <v>-515339923</v>
      </c>
      <c r="G409" s="98">
        <f t="shared" ref="G409:G410" si="338">F409/100000000</f>
        <v>-5.1533992299999998</v>
      </c>
      <c r="H409" s="102">
        <v>-9419925194</v>
      </c>
      <c r="I409" s="98">
        <f t="shared" ref="I409:I410" si="339">H409/100000000</f>
        <v>-94.199251939999996</v>
      </c>
    </row>
    <row r="410" spans="1:9">
      <c r="A410" s="92">
        <v>43188</v>
      </c>
      <c r="B410" s="102">
        <v>135481670</v>
      </c>
      <c r="C410" s="98">
        <f t="shared" si="336"/>
        <v>1.3548167</v>
      </c>
      <c r="D410" s="102">
        <v>-763711453</v>
      </c>
      <c r="E410" s="95">
        <f t="shared" si="337"/>
        <v>-7.6371145299999998</v>
      </c>
      <c r="F410" s="102">
        <v>-526828380</v>
      </c>
      <c r="G410" s="98">
        <f t="shared" si="338"/>
        <v>-5.2682837999999999</v>
      </c>
      <c r="H410" s="102">
        <v>-12505706553</v>
      </c>
      <c r="I410" s="98">
        <f t="shared" si="339"/>
        <v>-125.05706553</v>
      </c>
    </row>
    <row r="411" spans="1:9">
      <c r="A411" s="92">
        <v>43189</v>
      </c>
      <c r="B411" s="102">
        <v>-688266239</v>
      </c>
      <c r="C411" s="98">
        <f t="shared" ref="C411" si="340">B411/100000000</f>
        <v>-6.8826623900000001</v>
      </c>
      <c r="D411" s="102">
        <v>965034063</v>
      </c>
      <c r="E411" s="95">
        <f t="shared" ref="E411" si="341">D411/100000000</f>
        <v>9.6503406300000005</v>
      </c>
      <c r="F411" s="102">
        <v>-451886027</v>
      </c>
      <c r="G411" s="98">
        <f t="shared" ref="G411" si="342">F411/100000000</f>
        <v>-4.5188602700000002</v>
      </c>
      <c r="H411" s="102">
        <v>1956930179</v>
      </c>
      <c r="I411" s="98">
        <f t="shared" ref="I411" si="343">H411/100000000</f>
        <v>19.569301790000001</v>
      </c>
    </row>
  </sheetData>
  <mergeCells count="6">
    <mergeCell ref="B3:I3"/>
    <mergeCell ref="B1:I1"/>
    <mergeCell ref="B2:C2"/>
    <mergeCell ref="D2:E2"/>
    <mergeCell ref="F2:G2"/>
    <mergeCell ref="H2:I2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6">
    <tabColor rgb="FFFFC000"/>
  </sheetPr>
  <dimension ref="A1:Q412"/>
  <sheetViews>
    <sheetView zoomScale="85" zoomScaleNormal="85" workbookViewId="0">
      <pane ySplit="3" topLeftCell="A403" activePane="bottomLeft" state="frozen"/>
      <selection pane="bottomLeft" activeCell="L423" sqref="L423"/>
    </sheetView>
  </sheetViews>
  <sheetFormatPr defaultRowHeight="15.6"/>
  <cols>
    <col min="1" max="1" width="14.5546875" style="1" bestFit="1" customWidth="1"/>
    <col min="2" max="2" width="13.77734375" style="2" bestFit="1" customWidth="1"/>
    <col min="3" max="3" width="15.44140625" style="2" bestFit="1" customWidth="1"/>
    <col min="4" max="4" width="15.77734375" style="2" customWidth="1"/>
    <col min="5" max="7" width="13.77734375" style="2" customWidth="1"/>
    <col min="8" max="8" width="15.6640625" style="2" bestFit="1" customWidth="1"/>
    <col min="9" max="9" width="15.88671875" style="2" customWidth="1"/>
    <col min="10" max="10" width="20.5546875" style="2" bestFit="1" customWidth="1"/>
    <col min="11" max="11" width="15.6640625" style="30" bestFit="1" customWidth="1"/>
    <col min="12" max="13" width="13.6640625" style="2" customWidth="1"/>
    <col min="14" max="14" width="8.88671875" style="2"/>
    <col min="15" max="15" width="23" style="2" bestFit="1" customWidth="1"/>
    <col min="16" max="16" width="86.88671875" style="2" customWidth="1"/>
    <col min="17" max="17" width="57.44140625" style="2" customWidth="1"/>
    <col min="18" max="16384" width="8.88671875" style="2"/>
  </cols>
  <sheetData>
    <row r="1" spans="1:17" ht="16.2">
      <c r="A1" s="15"/>
      <c r="B1" s="136" t="s">
        <v>51</v>
      </c>
      <c r="C1" s="107"/>
      <c r="D1" s="107"/>
      <c r="E1" s="142" t="s">
        <v>49</v>
      </c>
      <c r="F1" s="142" t="s">
        <v>50</v>
      </c>
      <c r="G1" s="138" t="s">
        <v>254</v>
      </c>
      <c r="H1" s="139"/>
      <c r="I1" s="139"/>
      <c r="J1" s="140"/>
      <c r="K1" s="141"/>
      <c r="L1" s="142" t="s">
        <v>52</v>
      </c>
      <c r="M1" s="142" t="s">
        <v>53</v>
      </c>
      <c r="N1" s="1" t="s">
        <v>191</v>
      </c>
      <c r="O1" s="1" t="s">
        <v>192</v>
      </c>
      <c r="P1" s="1" t="s">
        <v>190</v>
      </c>
      <c r="Q1" s="1"/>
    </row>
    <row r="2" spans="1:17" s="1" customFormat="1">
      <c r="A2" s="15" t="s">
        <v>1</v>
      </c>
      <c r="B2" s="17" t="s">
        <v>46</v>
      </c>
      <c r="C2" s="17" t="s">
        <v>47</v>
      </c>
      <c r="D2" s="17" t="s">
        <v>48</v>
      </c>
      <c r="E2" s="143"/>
      <c r="F2" s="143"/>
      <c r="G2" s="17" t="s">
        <v>46</v>
      </c>
      <c r="H2" s="17" t="s">
        <v>47</v>
      </c>
      <c r="I2" s="17" t="s">
        <v>54</v>
      </c>
      <c r="J2" s="93" t="s">
        <v>98</v>
      </c>
      <c r="K2" s="93" t="s">
        <v>55</v>
      </c>
      <c r="L2" s="143"/>
      <c r="M2" s="143"/>
      <c r="N2" s="1">
        <v>2</v>
      </c>
      <c r="O2" s="1" t="s">
        <v>252</v>
      </c>
      <c r="P2" s="94" t="s">
        <v>194</v>
      </c>
      <c r="Q2" s="94"/>
    </row>
    <row r="3" spans="1:17">
      <c r="A3" s="15" t="s">
        <v>40</v>
      </c>
      <c r="B3" s="125" t="s">
        <v>56</v>
      </c>
      <c r="C3" s="122"/>
      <c r="D3" s="122"/>
      <c r="E3" s="122"/>
      <c r="F3" s="122"/>
      <c r="G3" s="122"/>
      <c r="H3" s="122"/>
      <c r="I3" s="122"/>
      <c r="J3" s="137"/>
      <c r="K3" s="137"/>
      <c r="L3" s="137"/>
      <c r="M3" s="137"/>
      <c r="O3" s="2" t="s">
        <v>253</v>
      </c>
    </row>
    <row r="4" spans="1:17" s="8" customFormat="1" ht="15.6" customHeight="1">
      <c r="A4" s="9">
        <v>42781</v>
      </c>
      <c r="B4" s="10">
        <v>-6267</v>
      </c>
      <c r="C4" s="10">
        <v>11933</v>
      </c>
      <c r="D4" s="10">
        <f>B4+C4/4</f>
        <v>-3283.75</v>
      </c>
      <c r="E4" s="10">
        <v>245</v>
      </c>
      <c r="F4" s="10">
        <v>-34</v>
      </c>
      <c r="G4" s="10">
        <v>72898</v>
      </c>
      <c r="H4" s="10">
        <v>1287</v>
      </c>
      <c r="I4" s="10">
        <f>G4+H4/4</f>
        <v>73219.75</v>
      </c>
      <c r="J4" s="10" t="s">
        <v>57</v>
      </c>
      <c r="K4" s="10"/>
      <c r="L4" s="10"/>
      <c r="M4" s="10"/>
    </row>
    <row r="5" spans="1:17" s="8" customFormat="1" ht="15.6" customHeight="1">
      <c r="A5" s="9">
        <v>42782</v>
      </c>
      <c r="B5" s="10">
        <v>-5625</v>
      </c>
      <c r="C5" s="10">
        <v>5419</v>
      </c>
      <c r="D5" s="10">
        <f>B5+C5/4</f>
        <v>-4270.25</v>
      </c>
      <c r="E5" s="10">
        <v>44</v>
      </c>
      <c r="F5" s="10">
        <v>-195</v>
      </c>
      <c r="G5" s="10">
        <v>65850</v>
      </c>
      <c r="H5" s="10">
        <v>218</v>
      </c>
      <c r="I5" s="10">
        <f>G5+H5/4</f>
        <v>65904.5</v>
      </c>
      <c r="J5" s="10">
        <f>I5-$I$4</f>
        <v>-7315.25</v>
      </c>
      <c r="K5" s="10">
        <f>I5-I4</f>
        <v>-7315.25</v>
      </c>
      <c r="L5" s="10">
        <v>854</v>
      </c>
      <c r="M5" s="10">
        <v>-1232</v>
      </c>
    </row>
    <row r="6" spans="1:17">
      <c r="A6" s="9">
        <v>42783</v>
      </c>
      <c r="B6" s="10">
        <v>-5872</v>
      </c>
      <c r="C6" s="10">
        <v>4696</v>
      </c>
      <c r="D6" s="10">
        <f>B6+C6/4</f>
        <v>-4698</v>
      </c>
      <c r="E6" s="10">
        <v>61</v>
      </c>
      <c r="F6" s="10">
        <v>-130</v>
      </c>
      <c r="G6" s="10">
        <v>65639</v>
      </c>
      <c r="H6" s="10">
        <v>485</v>
      </c>
      <c r="I6" s="10">
        <f>G6+H6/4</f>
        <v>65760.25</v>
      </c>
      <c r="J6" s="10">
        <f>I6-$I$4</f>
        <v>-7459.5</v>
      </c>
      <c r="K6" s="10">
        <f>I6-I5</f>
        <v>-144.25</v>
      </c>
      <c r="L6" s="10">
        <v>925</v>
      </c>
      <c r="M6" s="10">
        <v>-1369</v>
      </c>
    </row>
    <row r="7" spans="1:17">
      <c r="A7" s="9">
        <v>42784</v>
      </c>
      <c r="B7" s="10">
        <v>-4258</v>
      </c>
      <c r="C7" s="10">
        <v>4915</v>
      </c>
      <c r="D7" s="10">
        <f>B7+C7/4</f>
        <v>-3029.25</v>
      </c>
      <c r="E7" s="10">
        <v>70</v>
      </c>
      <c r="F7" s="10">
        <v>-145</v>
      </c>
      <c r="G7" s="10">
        <v>65824</v>
      </c>
      <c r="H7" s="10">
        <v>558</v>
      </c>
      <c r="I7" s="10">
        <f>G7+H7/4</f>
        <v>65963.5</v>
      </c>
      <c r="J7" s="10">
        <f>I7-$I$4</f>
        <v>-7256.25</v>
      </c>
      <c r="K7" s="10">
        <f>I7-I6</f>
        <v>203.25</v>
      </c>
      <c r="L7" s="10">
        <v>911</v>
      </c>
      <c r="M7" s="10">
        <v>-1372</v>
      </c>
    </row>
    <row r="8" spans="1:17">
      <c r="A8" s="9">
        <v>42785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</row>
    <row r="9" spans="1:17">
      <c r="A9" s="9">
        <v>42786</v>
      </c>
      <c r="B9" s="10">
        <v>-6654</v>
      </c>
      <c r="C9" s="10">
        <v>4630</v>
      </c>
      <c r="D9" s="10">
        <f t="shared" ref="D9" si="0">B9+C9/4</f>
        <v>-5496.5</v>
      </c>
      <c r="E9" s="10">
        <v>0</v>
      </c>
      <c r="F9" s="10">
        <v>-161</v>
      </c>
      <c r="G9" s="10">
        <v>63705</v>
      </c>
      <c r="H9" s="10">
        <v>-328</v>
      </c>
      <c r="I9" s="10">
        <f t="shared" ref="I9" si="1">G9+H9/4</f>
        <v>63623</v>
      </c>
      <c r="J9" s="10">
        <f t="shared" ref="J9" si="2">I9-$I$4</f>
        <v>-9596.75</v>
      </c>
      <c r="K9" s="10">
        <f>I9-I7</f>
        <v>-2340.5</v>
      </c>
      <c r="L9" s="10">
        <v>1005</v>
      </c>
      <c r="M9" s="10">
        <v>-1553</v>
      </c>
    </row>
    <row r="10" spans="1:17">
      <c r="A10" s="9">
        <v>42787</v>
      </c>
      <c r="B10" s="10">
        <v>-5589</v>
      </c>
      <c r="C10" s="10">
        <v>4502</v>
      </c>
      <c r="D10" s="10">
        <f t="shared" ref="D10" si="3">B10+C10/4</f>
        <v>-4463.5</v>
      </c>
      <c r="E10" s="10">
        <v>-10</v>
      </c>
      <c r="F10" s="10">
        <v>-220</v>
      </c>
      <c r="G10" s="10">
        <v>60810</v>
      </c>
      <c r="H10" s="10">
        <v>-1034</v>
      </c>
      <c r="I10" s="10">
        <f t="shared" ref="I10" si="4">G10+H10/4</f>
        <v>60551.5</v>
      </c>
      <c r="J10" s="10">
        <f t="shared" ref="J10" si="5">I10-$I$4</f>
        <v>-12668.25</v>
      </c>
      <c r="K10" s="10">
        <f t="shared" ref="K10" si="6">I10-I9</f>
        <v>-3071.5</v>
      </c>
      <c r="L10" s="10">
        <v>909</v>
      </c>
      <c r="M10" s="10">
        <v>-1632</v>
      </c>
    </row>
    <row r="11" spans="1:17">
      <c r="A11" s="9">
        <v>42788</v>
      </c>
      <c r="B11" s="10">
        <v>-4969</v>
      </c>
      <c r="C11" s="10">
        <v>3954</v>
      </c>
      <c r="D11" s="10">
        <f t="shared" ref="D11" si="7">B11+C11/4</f>
        <v>-3980.5</v>
      </c>
      <c r="E11" s="10">
        <v>-5</v>
      </c>
      <c r="F11" s="10">
        <v>-245</v>
      </c>
      <c r="G11" s="10">
        <v>58196</v>
      </c>
      <c r="H11" s="10">
        <v>-2249</v>
      </c>
      <c r="I11" s="10">
        <f t="shared" ref="I11" si="8">G11+H11/4</f>
        <v>57633.75</v>
      </c>
      <c r="J11" s="10">
        <f t="shared" ref="J11" si="9">I11-$I$4</f>
        <v>-15586</v>
      </c>
      <c r="K11" s="10">
        <f t="shared" ref="K11" si="10">I11-I10</f>
        <v>-2917.75</v>
      </c>
      <c r="L11" s="10">
        <v>910</v>
      </c>
      <c r="M11" s="10">
        <v>-1596</v>
      </c>
    </row>
    <row r="12" spans="1:17">
      <c r="A12" s="9">
        <v>42789</v>
      </c>
      <c r="B12" s="10">
        <v>-7137</v>
      </c>
      <c r="C12" s="10">
        <v>5171</v>
      </c>
      <c r="D12" s="10">
        <f t="shared" ref="D12" si="11">B12+C12/4</f>
        <v>-5844.25</v>
      </c>
      <c r="E12" s="10">
        <v>21</v>
      </c>
      <c r="F12" s="10">
        <v>-312</v>
      </c>
      <c r="G12" s="10">
        <v>61620</v>
      </c>
      <c r="H12" s="10">
        <v>-1364</v>
      </c>
      <c r="I12" s="10">
        <f t="shared" ref="I12" si="12">G12+H12/4</f>
        <v>61279</v>
      </c>
      <c r="J12" s="10">
        <f t="shared" ref="J12" si="13">I12-$I$4</f>
        <v>-11940.75</v>
      </c>
      <c r="K12" s="10">
        <f t="shared" ref="K12" si="14">I12-I11</f>
        <v>3645.25</v>
      </c>
      <c r="L12" s="10">
        <v>922</v>
      </c>
      <c r="M12" s="10">
        <v>-1349</v>
      </c>
    </row>
    <row r="13" spans="1:17">
      <c r="A13" s="9">
        <v>42790</v>
      </c>
      <c r="B13" s="10">
        <v>-6686</v>
      </c>
      <c r="C13" s="10">
        <v>4578</v>
      </c>
      <c r="D13" s="10">
        <f t="shared" ref="D13" si="15">B13+C13/4</f>
        <v>-5541.5</v>
      </c>
      <c r="E13" s="10">
        <v>38</v>
      </c>
      <c r="F13" s="10">
        <v>-287</v>
      </c>
      <c r="G13" s="10">
        <v>61417</v>
      </c>
      <c r="H13" s="10">
        <v>-1376</v>
      </c>
      <c r="I13" s="10">
        <f t="shared" ref="I13" si="16">G13+H13/4</f>
        <v>61073</v>
      </c>
      <c r="J13" s="10">
        <f t="shared" ref="J13" si="17">I13-$I$4</f>
        <v>-12146.75</v>
      </c>
      <c r="K13" s="10">
        <f t="shared" ref="K13" si="18">I13-I12</f>
        <v>-206</v>
      </c>
      <c r="L13" s="10">
        <v>1022</v>
      </c>
      <c r="M13" s="10">
        <v>-1292</v>
      </c>
    </row>
    <row r="14" spans="1:17">
      <c r="A14" s="9">
        <v>42791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1:17">
      <c r="A15" s="9">
        <v>42792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 spans="1:17">
      <c r="A16" s="9">
        <v>42793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 spans="1:13">
      <c r="A17" s="9">
        <v>42794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spans="1:13">
      <c r="A18" s="9">
        <v>42795</v>
      </c>
      <c r="B18" s="10">
        <v>-4470</v>
      </c>
      <c r="C18" s="10">
        <v>727</v>
      </c>
      <c r="D18" s="10">
        <f t="shared" ref="D18" si="19">B18+C18/4</f>
        <v>-4288.25</v>
      </c>
      <c r="E18" s="10">
        <v>-174</v>
      </c>
      <c r="F18" s="10">
        <v>-253</v>
      </c>
      <c r="G18" s="10">
        <v>52483</v>
      </c>
      <c r="H18" s="10">
        <v>-3988</v>
      </c>
      <c r="I18" s="10">
        <f t="shared" ref="I18" si="20">G18+H18/4</f>
        <v>51486</v>
      </c>
      <c r="J18" s="10">
        <f t="shared" ref="J18" si="21">I18-$I$4</f>
        <v>-21733.75</v>
      </c>
      <c r="K18" s="10">
        <f>I18-I13</f>
        <v>-9587</v>
      </c>
      <c r="L18" s="10">
        <v>999</v>
      </c>
      <c r="M18" s="10">
        <v>-1331</v>
      </c>
    </row>
    <row r="19" spans="1:13">
      <c r="A19" s="9">
        <v>42796</v>
      </c>
      <c r="B19" s="10">
        <v>-3960</v>
      </c>
      <c r="C19" s="10">
        <v>-1333</v>
      </c>
      <c r="D19" s="10">
        <f t="shared" ref="D19" si="22">B19+C19/4</f>
        <v>-4293.25</v>
      </c>
      <c r="E19" s="10">
        <v>-314</v>
      </c>
      <c r="F19" s="10">
        <v>207</v>
      </c>
      <c r="G19" s="10">
        <v>50915</v>
      </c>
      <c r="H19" s="10">
        <v>-4019</v>
      </c>
      <c r="I19" s="10">
        <f t="shared" ref="I19" si="23">G19+H19/4</f>
        <v>49910.25</v>
      </c>
      <c r="J19" s="10">
        <f t="shared" ref="J19" si="24">I19-$I$4</f>
        <v>-23309.5</v>
      </c>
      <c r="K19" s="10">
        <f>I19-I18</f>
        <v>-1575.75</v>
      </c>
      <c r="L19" s="10">
        <v>1119</v>
      </c>
      <c r="M19" s="10">
        <v>-1635</v>
      </c>
    </row>
    <row r="20" spans="1:13">
      <c r="A20" s="9">
        <v>42797</v>
      </c>
      <c r="B20" s="10">
        <v>-2729</v>
      </c>
      <c r="C20" s="10">
        <v>-2739</v>
      </c>
      <c r="D20" s="10">
        <f t="shared" ref="D20:D23" si="25">B20+C20/4</f>
        <v>-3413.75</v>
      </c>
      <c r="E20" s="10">
        <v>-339</v>
      </c>
      <c r="F20" s="10">
        <v>153</v>
      </c>
      <c r="G20" s="10">
        <v>50379</v>
      </c>
      <c r="H20" s="10">
        <v>-4380</v>
      </c>
      <c r="I20" s="10">
        <f t="shared" ref="I20:I23" si="26">G20+H20/4</f>
        <v>49284</v>
      </c>
      <c r="J20" s="10">
        <f t="shared" ref="J20:J23" si="27">I20-$I$4</f>
        <v>-23935.75</v>
      </c>
      <c r="K20" s="10">
        <f t="shared" ref="K20" si="28">I20-I19</f>
        <v>-626.25</v>
      </c>
      <c r="L20" s="10">
        <v>1201</v>
      </c>
      <c r="M20" s="10">
        <v>-1801</v>
      </c>
    </row>
    <row r="21" spans="1:13">
      <c r="A21" s="9">
        <v>42798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1:13">
      <c r="A22" s="9">
        <v>42799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3">
      <c r="A23" s="9">
        <v>42800</v>
      </c>
      <c r="B23" s="10">
        <v>-3128</v>
      </c>
      <c r="C23" s="10">
        <v>-973</v>
      </c>
      <c r="D23" s="10">
        <f t="shared" si="25"/>
        <v>-3371.25</v>
      </c>
      <c r="E23" s="10">
        <v>-292</v>
      </c>
      <c r="F23" s="10">
        <v>226</v>
      </c>
      <c r="G23" s="10">
        <v>54164</v>
      </c>
      <c r="H23" s="10">
        <v>-2748</v>
      </c>
      <c r="I23" s="10">
        <f t="shared" si="26"/>
        <v>53477</v>
      </c>
      <c r="J23" s="10">
        <f t="shared" si="27"/>
        <v>-19742.75</v>
      </c>
      <c r="K23" s="10">
        <f>I23-I20</f>
        <v>4193</v>
      </c>
      <c r="L23" s="10">
        <v>1245</v>
      </c>
      <c r="M23" s="10">
        <v>-1718</v>
      </c>
    </row>
    <row r="24" spans="1:13">
      <c r="A24" s="9">
        <v>42801</v>
      </c>
      <c r="B24" s="10">
        <v>-2123</v>
      </c>
      <c r="C24" s="10">
        <v>-355</v>
      </c>
      <c r="D24" s="10">
        <f t="shared" ref="D24" si="29">B24+C24/4</f>
        <v>-2211.75</v>
      </c>
      <c r="E24" s="10">
        <v>-268</v>
      </c>
      <c r="F24" s="10">
        <v>141</v>
      </c>
      <c r="G24" s="10">
        <v>54790</v>
      </c>
      <c r="H24" s="10">
        <v>-2744</v>
      </c>
      <c r="I24" s="10">
        <f t="shared" ref="I24" si="30">G24+H24/4</f>
        <v>54104</v>
      </c>
      <c r="J24" s="10">
        <f t="shared" ref="J24" si="31">I24-$I$4</f>
        <v>-19115.75</v>
      </c>
      <c r="K24" s="10">
        <f>I24-I23</f>
        <v>627</v>
      </c>
      <c r="L24" s="10">
        <v>1251</v>
      </c>
      <c r="M24" s="10">
        <v>-1560</v>
      </c>
    </row>
    <row r="25" spans="1:13">
      <c r="A25" s="9">
        <v>42802</v>
      </c>
      <c r="B25" s="10">
        <v>-1944</v>
      </c>
      <c r="C25" s="10">
        <v>664</v>
      </c>
      <c r="D25" s="10">
        <f t="shared" ref="D25" si="32">B25+C25/4</f>
        <v>-1778</v>
      </c>
      <c r="E25" s="10">
        <v>-193</v>
      </c>
      <c r="F25" s="10">
        <v>176</v>
      </c>
      <c r="G25" s="10">
        <v>54262</v>
      </c>
      <c r="H25" s="10">
        <v>-2275</v>
      </c>
      <c r="I25" s="10">
        <f t="shared" ref="I25" si="33">G25+H25/4</f>
        <v>53693.25</v>
      </c>
      <c r="J25" s="10">
        <f t="shared" ref="J25" si="34">I25-$I$4</f>
        <v>-19526.5</v>
      </c>
      <c r="K25" s="10">
        <f>I25-I24</f>
        <v>-410.75</v>
      </c>
      <c r="L25" s="10">
        <v>1427</v>
      </c>
      <c r="M25" s="10">
        <v>-1482</v>
      </c>
    </row>
    <row r="26" spans="1:13">
      <c r="A26" s="9">
        <v>42803</v>
      </c>
      <c r="B26" s="10">
        <v>-1928</v>
      </c>
      <c r="C26" s="10">
        <v>-4767</v>
      </c>
      <c r="D26" s="10">
        <f t="shared" ref="D26" si="35">B26+C26/4</f>
        <v>-3119.75</v>
      </c>
      <c r="E26" s="10">
        <v>-60</v>
      </c>
      <c r="F26" s="10">
        <v>-47</v>
      </c>
      <c r="G26" s="10">
        <v>45418</v>
      </c>
      <c r="H26" s="10">
        <v>-5217</v>
      </c>
      <c r="I26" s="10">
        <f t="shared" ref="I26" si="36">G26+H26/4</f>
        <v>44113.75</v>
      </c>
      <c r="J26" s="10">
        <f t="shared" ref="J26" si="37">I26-$I$4</f>
        <v>-29106</v>
      </c>
      <c r="K26" s="10">
        <f>I26-I25</f>
        <v>-9579.5</v>
      </c>
      <c r="L26" s="10">
        <v>1271</v>
      </c>
      <c r="M26" s="10">
        <v>-1620</v>
      </c>
    </row>
    <row r="27" spans="1:13">
      <c r="A27" s="9">
        <v>42804</v>
      </c>
      <c r="B27" s="10">
        <v>-2374</v>
      </c>
      <c r="C27" s="10">
        <v>-5787</v>
      </c>
      <c r="D27" s="10">
        <f t="shared" ref="D27" si="38">B27+C27/4</f>
        <v>-3820.75</v>
      </c>
      <c r="E27" s="10">
        <v>-98</v>
      </c>
      <c r="F27" s="10">
        <v>48</v>
      </c>
      <c r="G27" s="10">
        <v>42792</v>
      </c>
      <c r="H27" s="10">
        <v>-5481</v>
      </c>
      <c r="I27" s="10">
        <f t="shared" ref="I27" si="39">G27+H27/4</f>
        <v>41421.75</v>
      </c>
      <c r="J27" s="10">
        <f t="shared" ref="J27" si="40">I27-$I$4</f>
        <v>-31798</v>
      </c>
      <c r="K27" s="10">
        <f>I27-I26</f>
        <v>-2692</v>
      </c>
      <c r="L27" s="10">
        <v>1025</v>
      </c>
      <c r="M27" s="10">
        <v>-1577</v>
      </c>
    </row>
    <row r="28" spans="1:13">
      <c r="A28" s="9">
        <v>42805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</row>
    <row r="29" spans="1:13">
      <c r="A29" s="9">
        <v>42806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</row>
    <row r="30" spans="1:13">
      <c r="A30" s="9">
        <v>42807</v>
      </c>
      <c r="B30" s="10">
        <v>-337</v>
      </c>
      <c r="C30" s="10">
        <v>-3198</v>
      </c>
      <c r="D30" s="10">
        <f t="shared" ref="D30" si="41">B30+C30/4</f>
        <v>-1136.5</v>
      </c>
      <c r="E30" s="10">
        <v>-57</v>
      </c>
      <c r="F30" s="10">
        <v>73</v>
      </c>
      <c r="G30" s="10">
        <v>49128</v>
      </c>
      <c r="H30" s="10">
        <v>-4412</v>
      </c>
      <c r="I30" s="10">
        <f t="shared" ref="I30" si="42">G30+H30/4</f>
        <v>48025</v>
      </c>
      <c r="J30" s="10">
        <f t="shared" ref="J30" si="43">I30-$I$4</f>
        <v>-25194.75</v>
      </c>
      <c r="K30" s="10">
        <f>I30-I27</f>
        <v>6603.25</v>
      </c>
      <c r="L30" s="10">
        <v>1199</v>
      </c>
      <c r="M30" s="10">
        <v>-1388</v>
      </c>
    </row>
    <row r="31" spans="1:13">
      <c r="A31" s="9">
        <v>42808</v>
      </c>
      <c r="B31" s="10"/>
      <c r="C31" s="10"/>
      <c r="D31" s="10">
        <f t="shared" ref="D31" si="44">B31+C31/4</f>
        <v>0</v>
      </c>
      <c r="E31" s="10"/>
      <c r="F31" s="10"/>
      <c r="G31" s="10"/>
      <c r="H31" s="10"/>
      <c r="I31" s="10">
        <f t="shared" ref="I31" si="45">G31+H31/4</f>
        <v>0</v>
      </c>
      <c r="J31" s="10"/>
      <c r="K31" s="10">
        <f>I31-I30</f>
        <v>-48025</v>
      </c>
      <c r="L31" s="10"/>
      <c r="M31" s="10"/>
    </row>
    <row r="32" spans="1:13">
      <c r="A32" s="9">
        <v>42809</v>
      </c>
      <c r="B32" s="10"/>
      <c r="C32" s="10"/>
      <c r="D32" s="10">
        <f t="shared" ref="D32:D95" si="46">B32+C32/4</f>
        <v>0</v>
      </c>
      <c r="E32" s="10"/>
      <c r="F32" s="10"/>
      <c r="G32" s="10"/>
      <c r="H32" s="10"/>
      <c r="I32" s="10">
        <f t="shared" ref="I32:I95" si="47">G32+H32/4</f>
        <v>0</v>
      </c>
      <c r="J32" s="10"/>
      <c r="K32" s="10">
        <f t="shared" ref="K32:K95" si="48">I32-I31</f>
        <v>0</v>
      </c>
      <c r="L32" s="10"/>
      <c r="M32" s="10"/>
    </row>
    <row r="33" spans="1:13">
      <c r="A33" s="9">
        <v>42810</v>
      </c>
      <c r="B33" s="10"/>
      <c r="C33" s="10"/>
      <c r="D33" s="10">
        <f t="shared" si="46"/>
        <v>0</v>
      </c>
      <c r="E33" s="10"/>
      <c r="F33" s="10"/>
      <c r="G33" s="10"/>
      <c r="H33" s="10"/>
      <c r="I33" s="10">
        <f t="shared" si="47"/>
        <v>0</v>
      </c>
      <c r="J33" s="10"/>
      <c r="K33" s="10">
        <f t="shared" si="48"/>
        <v>0</v>
      </c>
      <c r="L33" s="10"/>
      <c r="M33" s="10"/>
    </row>
    <row r="34" spans="1:13">
      <c r="A34" s="9">
        <v>42811</v>
      </c>
      <c r="B34" s="10"/>
      <c r="C34" s="10"/>
      <c r="D34" s="10">
        <f t="shared" si="46"/>
        <v>0</v>
      </c>
      <c r="E34" s="10"/>
      <c r="F34" s="10"/>
      <c r="G34" s="10"/>
      <c r="H34" s="10"/>
      <c r="I34" s="10">
        <f t="shared" si="47"/>
        <v>0</v>
      </c>
      <c r="J34" s="10"/>
      <c r="K34" s="10">
        <f t="shared" si="48"/>
        <v>0</v>
      </c>
      <c r="L34" s="10"/>
      <c r="M34" s="10"/>
    </row>
    <row r="35" spans="1:13">
      <c r="A35" s="9">
        <v>42812</v>
      </c>
      <c r="B35" s="10"/>
      <c r="C35" s="10"/>
      <c r="D35" s="10">
        <f t="shared" si="46"/>
        <v>0</v>
      </c>
      <c r="E35" s="10"/>
      <c r="F35" s="10"/>
      <c r="G35" s="10"/>
      <c r="H35" s="10"/>
      <c r="I35" s="10">
        <f t="shared" si="47"/>
        <v>0</v>
      </c>
      <c r="J35" s="10"/>
      <c r="K35" s="10">
        <f t="shared" si="48"/>
        <v>0</v>
      </c>
      <c r="L35" s="10"/>
      <c r="M35" s="10"/>
    </row>
    <row r="36" spans="1:13">
      <c r="A36" s="9">
        <v>42813</v>
      </c>
      <c r="B36" s="10"/>
      <c r="C36" s="10"/>
      <c r="D36" s="10">
        <f t="shared" si="46"/>
        <v>0</v>
      </c>
      <c r="E36" s="10"/>
      <c r="F36" s="10"/>
      <c r="G36" s="10"/>
      <c r="H36" s="10"/>
      <c r="I36" s="10">
        <f t="shared" si="47"/>
        <v>0</v>
      </c>
      <c r="J36" s="10"/>
      <c r="K36" s="10">
        <f t="shared" si="48"/>
        <v>0</v>
      </c>
      <c r="L36" s="10"/>
      <c r="M36" s="10"/>
    </row>
    <row r="37" spans="1:13">
      <c r="A37" s="9">
        <v>42814</v>
      </c>
      <c r="B37" s="10"/>
      <c r="C37" s="10"/>
      <c r="D37" s="10">
        <f t="shared" si="46"/>
        <v>0</v>
      </c>
      <c r="E37" s="10"/>
      <c r="F37" s="10"/>
      <c r="G37" s="10"/>
      <c r="H37" s="10"/>
      <c r="I37" s="10">
        <f t="shared" si="47"/>
        <v>0</v>
      </c>
      <c r="J37" s="10"/>
      <c r="K37" s="10">
        <f t="shared" si="48"/>
        <v>0</v>
      </c>
      <c r="L37" s="10"/>
      <c r="M37" s="10"/>
    </row>
    <row r="38" spans="1:13">
      <c r="A38" s="9">
        <v>42815</v>
      </c>
      <c r="B38" s="10"/>
      <c r="C38" s="10"/>
      <c r="D38" s="10">
        <f t="shared" si="46"/>
        <v>0</v>
      </c>
      <c r="E38" s="10"/>
      <c r="F38" s="10"/>
      <c r="G38" s="10"/>
      <c r="H38" s="10"/>
      <c r="I38" s="10">
        <f t="shared" si="47"/>
        <v>0</v>
      </c>
      <c r="J38" s="10"/>
      <c r="K38" s="10">
        <f t="shared" si="48"/>
        <v>0</v>
      </c>
      <c r="L38" s="10"/>
      <c r="M38" s="10"/>
    </row>
    <row r="39" spans="1:13">
      <c r="A39" s="9">
        <v>42816</v>
      </c>
      <c r="B39" s="10"/>
      <c r="C39" s="10"/>
      <c r="D39" s="10">
        <f t="shared" si="46"/>
        <v>0</v>
      </c>
      <c r="E39" s="10"/>
      <c r="F39" s="10"/>
      <c r="G39" s="10"/>
      <c r="H39" s="10"/>
      <c r="I39" s="10">
        <f t="shared" si="47"/>
        <v>0</v>
      </c>
      <c r="J39" s="10"/>
      <c r="K39" s="10">
        <f t="shared" si="48"/>
        <v>0</v>
      </c>
      <c r="L39" s="10"/>
      <c r="M39" s="10"/>
    </row>
    <row r="40" spans="1:13">
      <c r="A40" s="9">
        <v>42817</v>
      </c>
      <c r="B40" s="10"/>
      <c r="C40" s="10"/>
      <c r="D40" s="10">
        <f t="shared" si="46"/>
        <v>0</v>
      </c>
      <c r="E40" s="10"/>
      <c r="F40" s="10"/>
      <c r="G40" s="10"/>
      <c r="H40" s="10"/>
      <c r="I40" s="10">
        <f t="shared" si="47"/>
        <v>0</v>
      </c>
      <c r="J40" s="10"/>
      <c r="K40" s="10">
        <f t="shared" si="48"/>
        <v>0</v>
      </c>
      <c r="L40" s="10"/>
      <c r="M40" s="10"/>
    </row>
    <row r="41" spans="1:13">
      <c r="A41" s="9">
        <v>42818</v>
      </c>
      <c r="B41" s="10"/>
      <c r="C41" s="10"/>
      <c r="D41" s="10">
        <f t="shared" si="46"/>
        <v>0</v>
      </c>
      <c r="E41" s="10"/>
      <c r="F41" s="10"/>
      <c r="G41" s="10"/>
      <c r="H41" s="10"/>
      <c r="I41" s="10">
        <f t="shared" si="47"/>
        <v>0</v>
      </c>
      <c r="J41" s="10"/>
      <c r="K41" s="10">
        <f t="shared" si="48"/>
        <v>0</v>
      </c>
      <c r="L41" s="10"/>
      <c r="M41" s="10"/>
    </row>
    <row r="42" spans="1:13">
      <c r="A42" s="9">
        <v>42819</v>
      </c>
      <c r="B42" s="10"/>
      <c r="C42" s="10"/>
      <c r="D42" s="10">
        <f t="shared" si="46"/>
        <v>0</v>
      </c>
      <c r="E42" s="10"/>
      <c r="F42" s="10"/>
      <c r="G42" s="10"/>
      <c r="H42" s="10"/>
      <c r="I42" s="10">
        <f t="shared" si="47"/>
        <v>0</v>
      </c>
      <c r="J42" s="10"/>
      <c r="K42" s="10">
        <f t="shared" si="48"/>
        <v>0</v>
      </c>
      <c r="L42" s="10"/>
      <c r="M42" s="10"/>
    </row>
    <row r="43" spans="1:13">
      <c r="A43" s="9">
        <v>42820</v>
      </c>
      <c r="B43" s="10"/>
      <c r="C43" s="10"/>
      <c r="D43" s="10">
        <f t="shared" si="46"/>
        <v>0</v>
      </c>
      <c r="E43" s="10"/>
      <c r="F43" s="10"/>
      <c r="G43" s="10"/>
      <c r="H43" s="10"/>
      <c r="I43" s="10">
        <f t="shared" si="47"/>
        <v>0</v>
      </c>
      <c r="J43" s="10"/>
      <c r="K43" s="10">
        <f t="shared" si="48"/>
        <v>0</v>
      </c>
      <c r="L43" s="10"/>
      <c r="M43" s="10"/>
    </row>
    <row r="44" spans="1:13">
      <c r="A44" s="9">
        <v>42821</v>
      </c>
      <c r="B44" s="10"/>
      <c r="C44" s="10"/>
      <c r="D44" s="10">
        <f t="shared" si="46"/>
        <v>0</v>
      </c>
      <c r="E44" s="10"/>
      <c r="F44" s="10"/>
      <c r="G44" s="10"/>
      <c r="H44" s="10"/>
      <c r="I44" s="10">
        <f t="shared" si="47"/>
        <v>0</v>
      </c>
      <c r="J44" s="10"/>
      <c r="K44" s="10">
        <f t="shared" si="48"/>
        <v>0</v>
      </c>
      <c r="L44" s="10"/>
      <c r="M44" s="10"/>
    </row>
    <row r="45" spans="1:13">
      <c r="A45" s="9">
        <v>42822</v>
      </c>
      <c r="B45" s="10"/>
      <c r="C45" s="10"/>
      <c r="D45" s="10">
        <f t="shared" si="46"/>
        <v>0</v>
      </c>
      <c r="E45" s="10"/>
      <c r="F45" s="10"/>
      <c r="G45" s="10"/>
      <c r="H45" s="10"/>
      <c r="I45" s="10">
        <f t="shared" si="47"/>
        <v>0</v>
      </c>
      <c r="J45" s="10"/>
      <c r="K45" s="10">
        <f t="shared" si="48"/>
        <v>0</v>
      </c>
      <c r="L45" s="10"/>
      <c r="M45" s="10"/>
    </row>
    <row r="46" spans="1:13">
      <c r="A46" s="9">
        <v>42823</v>
      </c>
      <c r="B46" s="10"/>
      <c r="C46" s="10"/>
      <c r="D46" s="10">
        <f t="shared" si="46"/>
        <v>0</v>
      </c>
      <c r="E46" s="10"/>
      <c r="F46" s="10"/>
      <c r="G46" s="10"/>
      <c r="H46" s="10"/>
      <c r="I46" s="10">
        <f t="shared" si="47"/>
        <v>0</v>
      </c>
      <c r="J46" s="10"/>
      <c r="K46" s="10">
        <f t="shared" si="48"/>
        <v>0</v>
      </c>
      <c r="L46" s="10"/>
      <c r="M46" s="10"/>
    </row>
    <row r="47" spans="1:13">
      <c r="A47" s="9">
        <v>42824</v>
      </c>
      <c r="B47" s="10"/>
      <c r="C47" s="10"/>
      <c r="D47" s="10">
        <f t="shared" si="46"/>
        <v>0</v>
      </c>
      <c r="E47" s="10"/>
      <c r="F47" s="10"/>
      <c r="G47" s="10"/>
      <c r="H47" s="10"/>
      <c r="I47" s="10">
        <f t="shared" si="47"/>
        <v>0</v>
      </c>
      <c r="J47" s="10"/>
      <c r="K47" s="10">
        <f t="shared" si="48"/>
        <v>0</v>
      </c>
      <c r="L47" s="10"/>
      <c r="M47" s="10"/>
    </row>
    <row r="48" spans="1:13">
      <c r="A48" s="9">
        <v>42825</v>
      </c>
      <c r="B48" s="10"/>
      <c r="C48" s="10"/>
      <c r="D48" s="10">
        <f t="shared" si="46"/>
        <v>0</v>
      </c>
      <c r="E48" s="10"/>
      <c r="F48" s="10"/>
      <c r="G48" s="10"/>
      <c r="H48" s="10"/>
      <c r="I48" s="10">
        <f t="shared" si="47"/>
        <v>0</v>
      </c>
      <c r="J48" s="10"/>
      <c r="K48" s="10">
        <f t="shared" si="48"/>
        <v>0</v>
      </c>
      <c r="L48" s="10"/>
      <c r="M48" s="10"/>
    </row>
    <row r="49" spans="1:13">
      <c r="A49" s="9">
        <v>42826</v>
      </c>
      <c r="B49" s="10"/>
      <c r="C49" s="10"/>
      <c r="D49" s="10">
        <f t="shared" si="46"/>
        <v>0</v>
      </c>
      <c r="E49" s="10"/>
      <c r="F49" s="10"/>
      <c r="G49" s="10"/>
      <c r="H49" s="10"/>
      <c r="I49" s="10">
        <f t="shared" si="47"/>
        <v>0</v>
      </c>
      <c r="J49" s="10"/>
      <c r="K49" s="10">
        <f t="shared" si="48"/>
        <v>0</v>
      </c>
      <c r="L49" s="10"/>
      <c r="M49" s="10"/>
    </row>
    <row r="50" spans="1:13">
      <c r="A50" s="9">
        <v>42827</v>
      </c>
      <c r="B50" s="10"/>
      <c r="C50" s="10"/>
      <c r="D50" s="10">
        <f t="shared" si="46"/>
        <v>0</v>
      </c>
      <c r="E50" s="10"/>
      <c r="F50" s="10"/>
      <c r="G50" s="10"/>
      <c r="H50" s="10"/>
      <c r="I50" s="10">
        <f t="shared" si="47"/>
        <v>0</v>
      </c>
      <c r="J50" s="10"/>
      <c r="K50" s="10">
        <f t="shared" si="48"/>
        <v>0</v>
      </c>
      <c r="L50" s="10"/>
      <c r="M50" s="10"/>
    </row>
    <row r="51" spans="1:13">
      <c r="A51" s="9">
        <v>42828</v>
      </c>
      <c r="B51" s="10"/>
      <c r="C51" s="10"/>
      <c r="D51" s="10">
        <f t="shared" si="46"/>
        <v>0</v>
      </c>
      <c r="E51" s="10"/>
      <c r="F51" s="10"/>
      <c r="G51" s="10"/>
      <c r="H51" s="10"/>
      <c r="I51" s="10">
        <f t="shared" si="47"/>
        <v>0</v>
      </c>
      <c r="J51" s="10"/>
      <c r="K51" s="10">
        <f t="shared" si="48"/>
        <v>0</v>
      </c>
      <c r="L51" s="10"/>
      <c r="M51" s="10"/>
    </row>
    <row r="52" spans="1:13">
      <c r="A52" s="9">
        <v>42829</v>
      </c>
      <c r="B52" s="10"/>
      <c r="C52" s="10"/>
      <c r="D52" s="10">
        <f t="shared" si="46"/>
        <v>0</v>
      </c>
      <c r="E52" s="10"/>
      <c r="F52" s="10"/>
      <c r="G52" s="10"/>
      <c r="H52" s="10"/>
      <c r="I52" s="10">
        <f t="shared" si="47"/>
        <v>0</v>
      </c>
      <c r="J52" s="10"/>
      <c r="K52" s="10">
        <f t="shared" si="48"/>
        <v>0</v>
      </c>
      <c r="L52" s="10"/>
      <c r="M52" s="10"/>
    </row>
    <row r="53" spans="1:13">
      <c r="A53" s="9">
        <v>42830</v>
      </c>
      <c r="B53" s="10"/>
      <c r="C53" s="10"/>
      <c r="D53" s="10">
        <f t="shared" si="46"/>
        <v>0</v>
      </c>
      <c r="E53" s="10"/>
      <c r="F53" s="10"/>
      <c r="G53" s="10"/>
      <c r="H53" s="10"/>
      <c r="I53" s="10">
        <f t="shared" si="47"/>
        <v>0</v>
      </c>
      <c r="J53" s="10"/>
      <c r="K53" s="10">
        <f t="shared" si="48"/>
        <v>0</v>
      </c>
      <c r="L53" s="10"/>
      <c r="M53" s="10"/>
    </row>
    <row r="54" spans="1:13">
      <c r="A54" s="9">
        <v>42831</v>
      </c>
      <c r="B54" s="10"/>
      <c r="C54" s="10"/>
      <c r="D54" s="10">
        <f t="shared" si="46"/>
        <v>0</v>
      </c>
      <c r="E54" s="10"/>
      <c r="F54" s="10"/>
      <c r="G54" s="10"/>
      <c r="H54" s="10"/>
      <c r="I54" s="10">
        <f t="shared" si="47"/>
        <v>0</v>
      </c>
      <c r="J54" s="10"/>
      <c r="K54" s="10">
        <f t="shared" si="48"/>
        <v>0</v>
      </c>
      <c r="L54" s="10"/>
      <c r="M54" s="10"/>
    </row>
    <row r="55" spans="1:13">
      <c r="A55" s="9">
        <v>42832</v>
      </c>
      <c r="B55" s="10"/>
      <c r="C55" s="10"/>
      <c r="D55" s="10">
        <f t="shared" si="46"/>
        <v>0</v>
      </c>
      <c r="E55" s="10"/>
      <c r="F55" s="10"/>
      <c r="G55" s="10"/>
      <c r="H55" s="10"/>
      <c r="I55" s="10">
        <f t="shared" si="47"/>
        <v>0</v>
      </c>
      <c r="J55" s="10"/>
      <c r="K55" s="10">
        <f t="shared" si="48"/>
        <v>0</v>
      </c>
      <c r="L55" s="10"/>
      <c r="M55" s="10"/>
    </row>
    <row r="56" spans="1:13">
      <c r="A56" s="9">
        <v>42833</v>
      </c>
      <c r="B56" s="10"/>
      <c r="C56" s="10"/>
      <c r="D56" s="10">
        <f t="shared" si="46"/>
        <v>0</v>
      </c>
      <c r="E56" s="10"/>
      <c r="F56" s="10"/>
      <c r="G56" s="10"/>
      <c r="H56" s="10"/>
      <c r="I56" s="10">
        <f t="shared" si="47"/>
        <v>0</v>
      </c>
      <c r="J56" s="10"/>
      <c r="K56" s="10">
        <f t="shared" si="48"/>
        <v>0</v>
      </c>
      <c r="L56" s="10"/>
      <c r="M56" s="10"/>
    </row>
    <row r="57" spans="1:13">
      <c r="A57" s="9">
        <v>42834</v>
      </c>
      <c r="B57" s="10"/>
      <c r="C57" s="10"/>
      <c r="D57" s="10">
        <f t="shared" si="46"/>
        <v>0</v>
      </c>
      <c r="E57" s="10"/>
      <c r="F57" s="10"/>
      <c r="G57" s="10"/>
      <c r="H57" s="10"/>
      <c r="I57" s="10">
        <f t="shared" si="47"/>
        <v>0</v>
      </c>
      <c r="J57" s="10"/>
      <c r="K57" s="10">
        <f t="shared" si="48"/>
        <v>0</v>
      </c>
      <c r="L57" s="10"/>
      <c r="M57" s="10"/>
    </row>
    <row r="58" spans="1:13">
      <c r="A58" s="9">
        <v>42835</v>
      </c>
      <c r="B58" s="10"/>
      <c r="C58" s="10"/>
      <c r="D58" s="10">
        <f t="shared" si="46"/>
        <v>0</v>
      </c>
      <c r="E58" s="10"/>
      <c r="F58" s="10"/>
      <c r="G58" s="10"/>
      <c r="H58" s="10"/>
      <c r="I58" s="10">
        <f t="shared" si="47"/>
        <v>0</v>
      </c>
      <c r="J58" s="10"/>
      <c r="K58" s="10">
        <f t="shared" si="48"/>
        <v>0</v>
      </c>
      <c r="L58" s="10"/>
      <c r="M58" s="10"/>
    </row>
    <row r="59" spans="1:13">
      <c r="A59" s="9">
        <v>42836</v>
      </c>
      <c r="B59" s="10"/>
      <c r="C59" s="10"/>
      <c r="D59" s="10">
        <f t="shared" si="46"/>
        <v>0</v>
      </c>
      <c r="E59" s="10"/>
      <c r="F59" s="10"/>
      <c r="G59" s="10"/>
      <c r="H59" s="10"/>
      <c r="I59" s="10">
        <f t="shared" si="47"/>
        <v>0</v>
      </c>
      <c r="J59" s="10"/>
      <c r="K59" s="10">
        <f t="shared" si="48"/>
        <v>0</v>
      </c>
      <c r="L59" s="10"/>
      <c r="M59" s="10"/>
    </row>
    <row r="60" spans="1:13">
      <c r="A60" s="9">
        <v>42837</v>
      </c>
      <c r="B60" s="10"/>
      <c r="C60" s="10"/>
      <c r="D60" s="10">
        <f t="shared" si="46"/>
        <v>0</v>
      </c>
      <c r="E60" s="10"/>
      <c r="F60" s="10"/>
      <c r="G60" s="10"/>
      <c r="H60" s="10"/>
      <c r="I60" s="10">
        <f t="shared" si="47"/>
        <v>0</v>
      </c>
      <c r="J60" s="10"/>
      <c r="K60" s="10">
        <f t="shared" si="48"/>
        <v>0</v>
      </c>
      <c r="L60" s="10"/>
      <c r="M60" s="10"/>
    </row>
    <row r="61" spans="1:13">
      <c r="A61" s="9">
        <v>42838</v>
      </c>
      <c r="B61" s="10"/>
      <c r="C61" s="10"/>
      <c r="D61" s="10">
        <f t="shared" si="46"/>
        <v>0</v>
      </c>
      <c r="E61" s="10"/>
      <c r="F61" s="10"/>
      <c r="G61" s="10"/>
      <c r="H61" s="10"/>
      <c r="I61" s="10">
        <f t="shared" si="47"/>
        <v>0</v>
      </c>
      <c r="J61" s="10"/>
      <c r="K61" s="10">
        <f t="shared" si="48"/>
        <v>0</v>
      </c>
      <c r="L61" s="10"/>
      <c r="M61" s="10"/>
    </row>
    <row r="62" spans="1:13">
      <c r="A62" s="9">
        <v>42839</v>
      </c>
      <c r="B62" s="10"/>
      <c r="C62" s="10"/>
      <c r="D62" s="10">
        <f t="shared" si="46"/>
        <v>0</v>
      </c>
      <c r="E62" s="10"/>
      <c r="F62" s="10"/>
      <c r="G62" s="10"/>
      <c r="H62" s="10"/>
      <c r="I62" s="10">
        <f t="shared" si="47"/>
        <v>0</v>
      </c>
      <c r="J62" s="10"/>
      <c r="K62" s="10">
        <f t="shared" si="48"/>
        <v>0</v>
      </c>
      <c r="L62" s="10"/>
      <c r="M62" s="10"/>
    </row>
    <row r="63" spans="1:13">
      <c r="A63" s="9">
        <v>42840</v>
      </c>
      <c r="B63" s="10"/>
      <c r="C63" s="10"/>
      <c r="D63" s="10">
        <f t="shared" si="46"/>
        <v>0</v>
      </c>
      <c r="E63" s="10"/>
      <c r="F63" s="10"/>
      <c r="G63" s="10"/>
      <c r="H63" s="10"/>
      <c r="I63" s="10">
        <f t="shared" si="47"/>
        <v>0</v>
      </c>
      <c r="J63" s="10"/>
      <c r="K63" s="10">
        <f t="shared" si="48"/>
        <v>0</v>
      </c>
      <c r="L63" s="10"/>
      <c r="M63" s="10"/>
    </row>
    <row r="64" spans="1:13">
      <c r="A64" s="9">
        <v>42841</v>
      </c>
      <c r="B64" s="10"/>
      <c r="C64" s="10"/>
      <c r="D64" s="10">
        <f t="shared" si="46"/>
        <v>0</v>
      </c>
      <c r="E64" s="10"/>
      <c r="F64" s="10"/>
      <c r="G64" s="10"/>
      <c r="H64" s="10"/>
      <c r="I64" s="10">
        <f t="shared" si="47"/>
        <v>0</v>
      </c>
      <c r="J64" s="10"/>
      <c r="K64" s="10">
        <f t="shared" si="48"/>
        <v>0</v>
      </c>
      <c r="L64" s="10"/>
      <c r="M64" s="10"/>
    </row>
    <row r="65" spans="1:13">
      <c r="A65" s="9">
        <v>42842</v>
      </c>
      <c r="B65" s="10"/>
      <c r="C65" s="10"/>
      <c r="D65" s="10">
        <f t="shared" si="46"/>
        <v>0</v>
      </c>
      <c r="E65" s="10"/>
      <c r="F65" s="10"/>
      <c r="G65" s="10"/>
      <c r="H65" s="10"/>
      <c r="I65" s="10">
        <f t="shared" si="47"/>
        <v>0</v>
      </c>
      <c r="J65" s="10"/>
      <c r="K65" s="10">
        <f t="shared" si="48"/>
        <v>0</v>
      </c>
      <c r="L65" s="10"/>
      <c r="M65" s="10"/>
    </row>
    <row r="66" spans="1:13">
      <c r="A66" s="9">
        <v>42843</v>
      </c>
      <c r="B66" s="10"/>
      <c r="C66" s="10"/>
      <c r="D66" s="10">
        <f t="shared" si="46"/>
        <v>0</v>
      </c>
      <c r="E66" s="10"/>
      <c r="F66" s="10"/>
      <c r="G66" s="10"/>
      <c r="H66" s="10"/>
      <c r="I66" s="10">
        <f t="shared" si="47"/>
        <v>0</v>
      </c>
      <c r="J66" s="10"/>
      <c r="K66" s="10">
        <f t="shared" si="48"/>
        <v>0</v>
      </c>
      <c r="L66" s="10"/>
      <c r="M66" s="10"/>
    </row>
    <row r="67" spans="1:13">
      <c r="A67" s="9">
        <v>42844</v>
      </c>
      <c r="B67" s="10"/>
      <c r="C67" s="10"/>
      <c r="D67" s="10">
        <f t="shared" si="46"/>
        <v>0</v>
      </c>
      <c r="E67" s="10"/>
      <c r="F67" s="10"/>
      <c r="G67" s="10"/>
      <c r="H67" s="10"/>
      <c r="I67" s="10">
        <f t="shared" si="47"/>
        <v>0</v>
      </c>
      <c r="J67" s="10"/>
      <c r="K67" s="10">
        <f t="shared" si="48"/>
        <v>0</v>
      </c>
      <c r="L67" s="10"/>
      <c r="M67" s="10"/>
    </row>
    <row r="68" spans="1:13">
      <c r="A68" s="9">
        <v>42845</v>
      </c>
      <c r="B68" s="10"/>
      <c r="C68" s="10"/>
      <c r="D68" s="10">
        <f t="shared" si="46"/>
        <v>0</v>
      </c>
      <c r="E68" s="10"/>
      <c r="F68" s="10"/>
      <c r="G68" s="10"/>
      <c r="H68" s="10"/>
      <c r="I68" s="10">
        <f t="shared" si="47"/>
        <v>0</v>
      </c>
      <c r="J68" s="10"/>
      <c r="K68" s="10">
        <f t="shared" si="48"/>
        <v>0</v>
      </c>
      <c r="L68" s="10"/>
      <c r="M68" s="10"/>
    </row>
    <row r="69" spans="1:13">
      <c r="A69" s="9">
        <v>42846</v>
      </c>
      <c r="B69" s="10"/>
      <c r="C69" s="10"/>
      <c r="D69" s="10">
        <f t="shared" si="46"/>
        <v>0</v>
      </c>
      <c r="E69" s="10"/>
      <c r="F69" s="10"/>
      <c r="G69" s="10"/>
      <c r="H69" s="10"/>
      <c r="I69" s="10">
        <f t="shared" si="47"/>
        <v>0</v>
      </c>
      <c r="J69" s="10"/>
      <c r="K69" s="10">
        <f t="shared" si="48"/>
        <v>0</v>
      </c>
      <c r="L69" s="10"/>
      <c r="M69" s="10"/>
    </row>
    <row r="70" spans="1:13">
      <c r="A70" s="9">
        <v>42847</v>
      </c>
      <c r="B70" s="10"/>
      <c r="C70" s="10"/>
      <c r="D70" s="10">
        <f t="shared" si="46"/>
        <v>0</v>
      </c>
      <c r="E70" s="10"/>
      <c r="F70" s="10"/>
      <c r="G70" s="10"/>
      <c r="H70" s="10"/>
      <c r="I70" s="10">
        <f t="shared" si="47"/>
        <v>0</v>
      </c>
      <c r="J70" s="10"/>
      <c r="K70" s="10">
        <f t="shared" si="48"/>
        <v>0</v>
      </c>
      <c r="L70" s="10"/>
      <c r="M70" s="10"/>
    </row>
    <row r="71" spans="1:13">
      <c r="A71" s="9">
        <v>42848</v>
      </c>
      <c r="B71" s="10"/>
      <c r="C71" s="10"/>
      <c r="D71" s="10">
        <f t="shared" si="46"/>
        <v>0</v>
      </c>
      <c r="E71" s="10"/>
      <c r="F71" s="10"/>
      <c r="G71" s="10"/>
      <c r="H71" s="10"/>
      <c r="I71" s="10">
        <f t="shared" si="47"/>
        <v>0</v>
      </c>
      <c r="J71" s="10"/>
      <c r="K71" s="10">
        <f t="shared" si="48"/>
        <v>0</v>
      </c>
      <c r="L71" s="10"/>
      <c r="M71" s="10"/>
    </row>
    <row r="72" spans="1:13">
      <c r="A72" s="9">
        <v>42849</v>
      </c>
      <c r="B72" s="10"/>
      <c r="C72" s="10"/>
      <c r="D72" s="10">
        <f t="shared" si="46"/>
        <v>0</v>
      </c>
      <c r="E72" s="10"/>
      <c r="F72" s="10"/>
      <c r="G72" s="10"/>
      <c r="H72" s="10"/>
      <c r="I72" s="10">
        <f t="shared" si="47"/>
        <v>0</v>
      </c>
      <c r="J72" s="10"/>
      <c r="K72" s="10">
        <f t="shared" si="48"/>
        <v>0</v>
      </c>
      <c r="L72" s="10"/>
      <c r="M72" s="10"/>
    </row>
    <row r="73" spans="1:13">
      <c r="A73" s="9">
        <v>42850</v>
      </c>
      <c r="B73" s="10"/>
      <c r="C73" s="10"/>
      <c r="D73" s="10">
        <f t="shared" si="46"/>
        <v>0</v>
      </c>
      <c r="E73" s="10"/>
      <c r="F73" s="10"/>
      <c r="G73" s="10"/>
      <c r="H73" s="10"/>
      <c r="I73" s="10">
        <f t="shared" si="47"/>
        <v>0</v>
      </c>
      <c r="J73" s="10"/>
      <c r="K73" s="10">
        <f t="shared" si="48"/>
        <v>0</v>
      </c>
      <c r="L73" s="10"/>
      <c r="M73" s="10"/>
    </row>
    <row r="74" spans="1:13">
      <c r="A74" s="9">
        <v>42851</v>
      </c>
      <c r="B74" s="10"/>
      <c r="C74" s="10"/>
      <c r="D74" s="10">
        <f t="shared" si="46"/>
        <v>0</v>
      </c>
      <c r="E74" s="10"/>
      <c r="F74" s="10"/>
      <c r="G74" s="10"/>
      <c r="H74" s="10"/>
      <c r="I74" s="10">
        <f t="shared" si="47"/>
        <v>0</v>
      </c>
      <c r="J74" s="10"/>
      <c r="K74" s="10">
        <f t="shared" si="48"/>
        <v>0</v>
      </c>
      <c r="L74" s="10"/>
      <c r="M74" s="10"/>
    </row>
    <row r="75" spans="1:13">
      <c r="A75" s="9">
        <v>42852</v>
      </c>
      <c r="B75" s="10"/>
      <c r="C75" s="10"/>
      <c r="D75" s="10">
        <f t="shared" si="46"/>
        <v>0</v>
      </c>
      <c r="E75" s="10"/>
      <c r="F75" s="10"/>
      <c r="G75" s="10"/>
      <c r="H75" s="10"/>
      <c r="I75" s="10">
        <f t="shared" si="47"/>
        <v>0</v>
      </c>
      <c r="J75" s="10"/>
      <c r="K75" s="10">
        <f t="shared" si="48"/>
        <v>0</v>
      </c>
      <c r="L75" s="10"/>
      <c r="M75" s="10"/>
    </row>
    <row r="76" spans="1:13">
      <c r="A76" s="9">
        <v>42853</v>
      </c>
      <c r="B76" s="10"/>
      <c r="C76" s="10"/>
      <c r="D76" s="10">
        <f t="shared" si="46"/>
        <v>0</v>
      </c>
      <c r="E76" s="10"/>
      <c r="F76" s="10"/>
      <c r="G76" s="10"/>
      <c r="H76" s="10"/>
      <c r="I76" s="10">
        <f t="shared" si="47"/>
        <v>0</v>
      </c>
      <c r="J76" s="10"/>
      <c r="K76" s="10">
        <f t="shared" si="48"/>
        <v>0</v>
      </c>
      <c r="L76" s="10"/>
      <c r="M76" s="10"/>
    </row>
    <row r="77" spans="1:13">
      <c r="A77" s="9">
        <v>42854</v>
      </c>
      <c r="B77" s="10"/>
      <c r="C77" s="10"/>
      <c r="D77" s="10">
        <f t="shared" si="46"/>
        <v>0</v>
      </c>
      <c r="E77" s="10"/>
      <c r="F77" s="10"/>
      <c r="G77" s="10"/>
      <c r="H77" s="10"/>
      <c r="I77" s="10">
        <f t="shared" si="47"/>
        <v>0</v>
      </c>
      <c r="J77" s="10"/>
      <c r="K77" s="10">
        <f t="shared" si="48"/>
        <v>0</v>
      </c>
      <c r="L77" s="10"/>
      <c r="M77" s="10"/>
    </row>
    <row r="78" spans="1:13">
      <c r="A78" s="9">
        <v>42855</v>
      </c>
      <c r="B78" s="10"/>
      <c r="C78" s="10"/>
      <c r="D78" s="10">
        <f t="shared" si="46"/>
        <v>0</v>
      </c>
      <c r="E78" s="10"/>
      <c r="F78" s="10"/>
      <c r="G78" s="10"/>
      <c r="H78" s="10"/>
      <c r="I78" s="10">
        <f t="shared" si="47"/>
        <v>0</v>
      </c>
      <c r="J78" s="10"/>
      <c r="K78" s="10">
        <f t="shared" si="48"/>
        <v>0</v>
      </c>
      <c r="L78" s="10"/>
      <c r="M78" s="10"/>
    </row>
    <row r="79" spans="1:13">
      <c r="A79" s="9">
        <v>42856</v>
      </c>
      <c r="B79" s="10"/>
      <c r="C79" s="10"/>
      <c r="D79" s="10">
        <f t="shared" si="46"/>
        <v>0</v>
      </c>
      <c r="E79" s="10"/>
      <c r="F79" s="10"/>
      <c r="G79" s="10"/>
      <c r="H79" s="10"/>
      <c r="I79" s="10">
        <f t="shared" si="47"/>
        <v>0</v>
      </c>
      <c r="J79" s="10"/>
      <c r="K79" s="10">
        <f t="shared" si="48"/>
        <v>0</v>
      </c>
      <c r="L79" s="10"/>
      <c r="M79" s="10"/>
    </row>
    <row r="80" spans="1:13">
      <c r="A80" s="9">
        <v>42857</v>
      </c>
      <c r="B80" s="10"/>
      <c r="C80" s="10"/>
      <c r="D80" s="10">
        <f t="shared" si="46"/>
        <v>0</v>
      </c>
      <c r="E80" s="10"/>
      <c r="F80" s="10"/>
      <c r="G80" s="10"/>
      <c r="H80" s="10"/>
      <c r="I80" s="10">
        <f t="shared" si="47"/>
        <v>0</v>
      </c>
      <c r="J80" s="10"/>
      <c r="K80" s="10">
        <f t="shared" si="48"/>
        <v>0</v>
      </c>
      <c r="L80" s="10"/>
      <c r="M80" s="10"/>
    </row>
    <row r="81" spans="1:13">
      <c r="A81" s="9">
        <v>42858</v>
      </c>
      <c r="B81" s="10"/>
      <c r="C81" s="10"/>
      <c r="D81" s="10">
        <f t="shared" si="46"/>
        <v>0</v>
      </c>
      <c r="E81" s="10"/>
      <c r="F81" s="10"/>
      <c r="G81" s="10"/>
      <c r="H81" s="10"/>
      <c r="I81" s="10">
        <f t="shared" si="47"/>
        <v>0</v>
      </c>
      <c r="J81" s="10"/>
      <c r="K81" s="10">
        <f t="shared" si="48"/>
        <v>0</v>
      </c>
      <c r="L81" s="10"/>
      <c r="M81" s="10"/>
    </row>
    <row r="82" spans="1:13">
      <c r="A82" s="9">
        <v>42859</v>
      </c>
      <c r="B82" s="10"/>
      <c r="C82" s="10"/>
      <c r="D82" s="10">
        <f t="shared" si="46"/>
        <v>0</v>
      </c>
      <c r="E82" s="10"/>
      <c r="F82" s="10"/>
      <c r="G82" s="10"/>
      <c r="H82" s="10"/>
      <c r="I82" s="10">
        <f t="shared" si="47"/>
        <v>0</v>
      </c>
      <c r="J82" s="10"/>
      <c r="K82" s="10">
        <f t="shared" si="48"/>
        <v>0</v>
      </c>
      <c r="L82" s="10"/>
      <c r="M82" s="10"/>
    </row>
    <row r="83" spans="1:13">
      <c r="A83" s="9">
        <v>42860</v>
      </c>
      <c r="B83" s="10"/>
      <c r="C83" s="10"/>
      <c r="D83" s="10">
        <f t="shared" si="46"/>
        <v>0</v>
      </c>
      <c r="E83" s="10"/>
      <c r="F83" s="10"/>
      <c r="G83" s="10"/>
      <c r="H83" s="10"/>
      <c r="I83" s="10">
        <f t="shared" si="47"/>
        <v>0</v>
      </c>
      <c r="J83" s="10"/>
      <c r="K83" s="10">
        <f t="shared" si="48"/>
        <v>0</v>
      </c>
      <c r="L83" s="10"/>
      <c r="M83" s="10"/>
    </row>
    <row r="84" spans="1:13">
      <c r="A84" s="9">
        <v>42861</v>
      </c>
      <c r="B84" s="10"/>
      <c r="C84" s="10"/>
      <c r="D84" s="10">
        <f t="shared" si="46"/>
        <v>0</v>
      </c>
      <c r="E84" s="10"/>
      <c r="F84" s="10"/>
      <c r="G84" s="10"/>
      <c r="H84" s="10"/>
      <c r="I84" s="10">
        <f t="shared" si="47"/>
        <v>0</v>
      </c>
      <c r="J84" s="10"/>
      <c r="K84" s="10">
        <f t="shared" si="48"/>
        <v>0</v>
      </c>
      <c r="L84" s="10"/>
      <c r="M84" s="10"/>
    </row>
    <row r="85" spans="1:13">
      <c r="A85" s="9">
        <v>42862</v>
      </c>
      <c r="B85" s="10"/>
      <c r="C85" s="10"/>
      <c r="D85" s="10">
        <f t="shared" si="46"/>
        <v>0</v>
      </c>
      <c r="E85" s="10"/>
      <c r="F85" s="10"/>
      <c r="G85" s="10"/>
      <c r="H85" s="10"/>
      <c r="I85" s="10">
        <f t="shared" si="47"/>
        <v>0</v>
      </c>
      <c r="J85" s="10"/>
      <c r="K85" s="10">
        <f t="shared" si="48"/>
        <v>0</v>
      </c>
      <c r="L85" s="10"/>
      <c r="M85" s="10"/>
    </row>
    <row r="86" spans="1:13">
      <c r="A86" s="9">
        <v>42863</v>
      </c>
      <c r="B86" s="10"/>
      <c r="C86" s="10"/>
      <c r="D86" s="10">
        <f t="shared" si="46"/>
        <v>0</v>
      </c>
      <c r="E86" s="10"/>
      <c r="F86" s="10"/>
      <c r="G86" s="10"/>
      <c r="H86" s="10"/>
      <c r="I86" s="10">
        <f t="shared" si="47"/>
        <v>0</v>
      </c>
      <c r="J86" s="10"/>
      <c r="K86" s="10">
        <f t="shared" si="48"/>
        <v>0</v>
      </c>
      <c r="L86" s="10"/>
      <c r="M86" s="10"/>
    </row>
    <row r="87" spans="1:13">
      <c r="A87" s="9">
        <v>42864</v>
      </c>
      <c r="B87" s="10"/>
      <c r="C87" s="10"/>
      <c r="D87" s="10">
        <f t="shared" si="46"/>
        <v>0</v>
      </c>
      <c r="E87" s="10"/>
      <c r="F87" s="10"/>
      <c r="G87" s="10"/>
      <c r="H87" s="10"/>
      <c r="I87" s="10">
        <f t="shared" si="47"/>
        <v>0</v>
      </c>
      <c r="J87" s="10"/>
      <c r="K87" s="10">
        <f t="shared" si="48"/>
        <v>0</v>
      </c>
      <c r="L87" s="10"/>
      <c r="M87" s="10"/>
    </row>
    <row r="88" spans="1:13">
      <c r="A88" s="9">
        <v>42865</v>
      </c>
      <c r="B88" s="10"/>
      <c r="C88" s="10"/>
      <c r="D88" s="10">
        <f t="shared" si="46"/>
        <v>0</v>
      </c>
      <c r="E88" s="10"/>
      <c r="F88" s="10"/>
      <c r="G88" s="10"/>
      <c r="H88" s="10"/>
      <c r="I88" s="10">
        <f t="shared" si="47"/>
        <v>0</v>
      </c>
      <c r="J88" s="10"/>
      <c r="K88" s="10">
        <f t="shared" si="48"/>
        <v>0</v>
      </c>
      <c r="L88" s="10"/>
      <c r="M88" s="10"/>
    </row>
    <row r="89" spans="1:13">
      <c r="A89" s="9">
        <v>42866</v>
      </c>
      <c r="B89" s="10"/>
      <c r="C89" s="10"/>
      <c r="D89" s="10">
        <f t="shared" si="46"/>
        <v>0</v>
      </c>
      <c r="E89" s="10"/>
      <c r="F89" s="10"/>
      <c r="G89" s="10"/>
      <c r="H89" s="10"/>
      <c r="I89" s="10">
        <f t="shared" si="47"/>
        <v>0</v>
      </c>
      <c r="J89" s="10"/>
      <c r="K89" s="10">
        <f t="shared" si="48"/>
        <v>0</v>
      </c>
      <c r="L89" s="10"/>
      <c r="M89" s="10"/>
    </row>
    <row r="90" spans="1:13">
      <c r="A90" s="9">
        <v>42867</v>
      </c>
      <c r="B90" s="10"/>
      <c r="C90" s="10"/>
      <c r="D90" s="10">
        <f t="shared" si="46"/>
        <v>0</v>
      </c>
      <c r="E90" s="10"/>
      <c r="F90" s="10"/>
      <c r="G90" s="10"/>
      <c r="H90" s="10"/>
      <c r="I90" s="10">
        <f t="shared" si="47"/>
        <v>0</v>
      </c>
      <c r="J90" s="10"/>
      <c r="K90" s="10">
        <f t="shared" si="48"/>
        <v>0</v>
      </c>
      <c r="L90" s="10"/>
      <c r="M90" s="10"/>
    </row>
    <row r="91" spans="1:13">
      <c r="A91" s="9">
        <v>42868</v>
      </c>
      <c r="B91" s="10"/>
      <c r="C91" s="10"/>
      <c r="D91" s="10">
        <f t="shared" si="46"/>
        <v>0</v>
      </c>
      <c r="E91" s="10"/>
      <c r="F91" s="10"/>
      <c r="G91" s="10"/>
      <c r="H91" s="10"/>
      <c r="I91" s="10">
        <f t="shared" si="47"/>
        <v>0</v>
      </c>
      <c r="J91" s="10"/>
      <c r="K91" s="10">
        <f t="shared" si="48"/>
        <v>0</v>
      </c>
      <c r="L91" s="10"/>
      <c r="M91" s="10"/>
    </row>
    <row r="92" spans="1:13">
      <c r="A92" s="9">
        <v>42869</v>
      </c>
      <c r="B92" s="10"/>
      <c r="C92" s="10"/>
      <c r="D92" s="10">
        <f t="shared" si="46"/>
        <v>0</v>
      </c>
      <c r="E92" s="10"/>
      <c r="F92" s="10"/>
      <c r="G92" s="10"/>
      <c r="H92" s="10"/>
      <c r="I92" s="10">
        <f t="shared" si="47"/>
        <v>0</v>
      </c>
      <c r="J92" s="10"/>
      <c r="K92" s="10">
        <f t="shared" si="48"/>
        <v>0</v>
      </c>
      <c r="L92" s="10"/>
      <c r="M92" s="10"/>
    </row>
    <row r="93" spans="1:13">
      <c r="A93" s="9">
        <v>42870</v>
      </c>
      <c r="B93" s="10"/>
      <c r="C93" s="10"/>
      <c r="D93" s="10">
        <f t="shared" si="46"/>
        <v>0</v>
      </c>
      <c r="E93" s="10"/>
      <c r="F93" s="10"/>
      <c r="G93" s="10"/>
      <c r="H93" s="10"/>
      <c r="I93" s="10">
        <f t="shared" si="47"/>
        <v>0</v>
      </c>
      <c r="J93" s="10"/>
      <c r="K93" s="10">
        <f t="shared" si="48"/>
        <v>0</v>
      </c>
      <c r="L93" s="10"/>
      <c r="M93" s="10"/>
    </row>
    <row r="94" spans="1:13">
      <c r="A94" s="9">
        <v>42871</v>
      </c>
      <c r="B94" s="10"/>
      <c r="C94" s="10"/>
      <c r="D94" s="10">
        <f t="shared" si="46"/>
        <v>0</v>
      </c>
      <c r="E94" s="10"/>
      <c r="F94" s="10"/>
      <c r="G94" s="10"/>
      <c r="H94" s="10"/>
      <c r="I94" s="10">
        <f t="shared" si="47"/>
        <v>0</v>
      </c>
      <c r="J94" s="10"/>
      <c r="K94" s="10">
        <f t="shared" si="48"/>
        <v>0</v>
      </c>
      <c r="L94" s="10"/>
      <c r="M94" s="10"/>
    </row>
    <row r="95" spans="1:13">
      <c r="A95" s="9">
        <v>42872</v>
      </c>
      <c r="B95" s="10"/>
      <c r="C95" s="10"/>
      <c r="D95" s="10">
        <f t="shared" si="46"/>
        <v>0</v>
      </c>
      <c r="E95" s="10"/>
      <c r="F95" s="10"/>
      <c r="G95" s="10"/>
      <c r="H95" s="10"/>
      <c r="I95" s="10">
        <f t="shared" si="47"/>
        <v>0</v>
      </c>
      <c r="J95" s="10"/>
      <c r="K95" s="10">
        <f t="shared" si="48"/>
        <v>0</v>
      </c>
      <c r="L95" s="10"/>
      <c r="M95" s="10"/>
    </row>
    <row r="96" spans="1:13">
      <c r="A96" s="9">
        <v>42873</v>
      </c>
      <c r="B96" s="10"/>
      <c r="C96" s="10"/>
      <c r="D96" s="10">
        <f t="shared" ref="D96:D159" si="49">B96+C96/4</f>
        <v>0</v>
      </c>
      <c r="E96" s="10"/>
      <c r="F96" s="10"/>
      <c r="G96" s="10"/>
      <c r="H96" s="10"/>
      <c r="I96" s="10">
        <f t="shared" ref="I96:I159" si="50">G96+H96/4</f>
        <v>0</v>
      </c>
      <c r="J96" s="10"/>
      <c r="K96" s="10">
        <f t="shared" ref="K96:K159" si="51">I96-I95</f>
        <v>0</v>
      </c>
      <c r="L96" s="10"/>
      <c r="M96" s="10"/>
    </row>
    <row r="97" spans="1:13">
      <c r="A97" s="9">
        <v>42874</v>
      </c>
      <c r="B97" s="10"/>
      <c r="C97" s="10"/>
      <c r="D97" s="10">
        <f t="shared" si="49"/>
        <v>0</v>
      </c>
      <c r="E97" s="10"/>
      <c r="F97" s="10"/>
      <c r="G97" s="10"/>
      <c r="H97" s="10"/>
      <c r="I97" s="10">
        <f t="shared" si="50"/>
        <v>0</v>
      </c>
      <c r="J97" s="10"/>
      <c r="K97" s="10">
        <f t="shared" si="51"/>
        <v>0</v>
      </c>
      <c r="L97" s="10"/>
      <c r="M97" s="10"/>
    </row>
    <row r="98" spans="1:13">
      <c r="A98" s="9">
        <v>42875</v>
      </c>
      <c r="B98" s="10"/>
      <c r="C98" s="10"/>
      <c r="D98" s="10">
        <f t="shared" si="49"/>
        <v>0</v>
      </c>
      <c r="E98" s="10"/>
      <c r="F98" s="10"/>
      <c r="G98" s="10"/>
      <c r="H98" s="10"/>
      <c r="I98" s="10">
        <f t="shared" si="50"/>
        <v>0</v>
      </c>
      <c r="J98" s="10"/>
      <c r="K98" s="10">
        <f t="shared" si="51"/>
        <v>0</v>
      </c>
      <c r="L98" s="10"/>
      <c r="M98" s="10"/>
    </row>
    <row r="99" spans="1:13">
      <c r="A99" s="9">
        <v>42876</v>
      </c>
      <c r="B99" s="10"/>
      <c r="C99" s="10"/>
      <c r="D99" s="10">
        <f t="shared" si="49"/>
        <v>0</v>
      </c>
      <c r="E99" s="10"/>
      <c r="F99" s="10"/>
      <c r="G99" s="10"/>
      <c r="H99" s="10"/>
      <c r="I99" s="10">
        <f t="shared" si="50"/>
        <v>0</v>
      </c>
      <c r="J99" s="10"/>
      <c r="K99" s="10">
        <f t="shared" si="51"/>
        <v>0</v>
      </c>
      <c r="L99" s="10"/>
      <c r="M99" s="10"/>
    </row>
    <row r="100" spans="1:13">
      <c r="A100" s="9">
        <v>42877</v>
      </c>
      <c r="B100" s="10"/>
      <c r="C100" s="10"/>
      <c r="D100" s="10">
        <f t="shared" si="49"/>
        <v>0</v>
      </c>
      <c r="E100" s="10"/>
      <c r="F100" s="10"/>
      <c r="G100" s="10"/>
      <c r="H100" s="10"/>
      <c r="I100" s="10">
        <f t="shared" si="50"/>
        <v>0</v>
      </c>
      <c r="J100" s="10"/>
      <c r="K100" s="10">
        <f t="shared" si="51"/>
        <v>0</v>
      </c>
      <c r="L100" s="10"/>
      <c r="M100" s="10"/>
    </row>
    <row r="101" spans="1:13">
      <c r="A101" s="9">
        <v>42878</v>
      </c>
      <c r="B101" s="10"/>
      <c r="C101" s="10"/>
      <c r="D101" s="10">
        <f t="shared" si="49"/>
        <v>0</v>
      </c>
      <c r="E101" s="10"/>
      <c r="F101" s="10"/>
      <c r="G101" s="10"/>
      <c r="H101" s="10"/>
      <c r="I101" s="10">
        <f t="shared" si="50"/>
        <v>0</v>
      </c>
      <c r="J101" s="10"/>
      <c r="K101" s="10">
        <f t="shared" si="51"/>
        <v>0</v>
      </c>
      <c r="L101" s="10"/>
      <c r="M101" s="10"/>
    </row>
    <row r="102" spans="1:13">
      <c r="A102" s="9">
        <v>42879</v>
      </c>
      <c r="B102" s="10"/>
      <c r="C102" s="10"/>
      <c r="D102" s="10">
        <f t="shared" si="49"/>
        <v>0</v>
      </c>
      <c r="E102" s="10"/>
      <c r="F102" s="10"/>
      <c r="G102" s="10"/>
      <c r="H102" s="10"/>
      <c r="I102" s="10">
        <f t="shared" si="50"/>
        <v>0</v>
      </c>
      <c r="J102" s="10"/>
      <c r="K102" s="10">
        <f t="shared" si="51"/>
        <v>0</v>
      </c>
      <c r="L102" s="10"/>
      <c r="M102" s="10"/>
    </row>
    <row r="103" spans="1:13">
      <c r="A103" s="9">
        <v>42880</v>
      </c>
      <c r="B103" s="10"/>
      <c r="C103" s="10"/>
      <c r="D103" s="10">
        <f t="shared" si="49"/>
        <v>0</v>
      </c>
      <c r="E103" s="10"/>
      <c r="F103" s="10"/>
      <c r="G103" s="10"/>
      <c r="H103" s="10"/>
      <c r="I103" s="10">
        <f t="shared" si="50"/>
        <v>0</v>
      </c>
      <c r="J103" s="10"/>
      <c r="K103" s="10">
        <f t="shared" si="51"/>
        <v>0</v>
      </c>
      <c r="L103" s="10"/>
      <c r="M103" s="10"/>
    </row>
    <row r="104" spans="1:13">
      <c r="A104" s="9">
        <v>42881</v>
      </c>
      <c r="B104" s="10"/>
      <c r="C104" s="10"/>
      <c r="D104" s="10">
        <f t="shared" si="49"/>
        <v>0</v>
      </c>
      <c r="E104" s="10"/>
      <c r="F104" s="10"/>
      <c r="G104" s="10"/>
      <c r="H104" s="10"/>
      <c r="I104" s="10">
        <f t="shared" si="50"/>
        <v>0</v>
      </c>
      <c r="J104" s="10"/>
      <c r="K104" s="10">
        <f t="shared" si="51"/>
        <v>0</v>
      </c>
      <c r="L104" s="10"/>
      <c r="M104" s="10"/>
    </row>
    <row r="105" spans="1:13">
      <c r="A105" s="9">
        <v>42882</v>
      </c>
      <c r="B105" s="10"/>
      <c r="C105" s="10"/>
      <c r="D105" s="10">
        <f t="shared" si="49"/>
        <v>0</v>
      </c>
      <c r="E105" s="10"/>
      <c r="F105" s="10"/>
      <c r="G105" s="10"/>
      <c r="H105" s="10"/>
      <c r="I105" s="10">
        <f t="shared" si="50"/>
        <v>0</v>
      </c>
      <c r="J105" s="10"/>
      <c r="K105" s="10">
        <f t="shared" si="51"/>
        <v>0</v>
      </c>
      <c r="L105" s="10"/>
      <c r="M105" s="10"/>
    </row>
    <row r="106" spans="1:13">
      <c r="A106" s="9">
        <v>42883</v>
      </c>
      <c r="B106" s="10"/>
      <c r="C106" s="10"/>
      <c r="D106" s="10">
        <f t="shared" si="49"/>
        <v>0</v>
      </c>
      <c r="E106" s="10"/>
      <c r="F106" s="10"/>
      <c r="G106" s="10"/>
      <c r="H106" s="10"/>
      <c r="I106" s="10">
        <f t="shared" si="50"/>
        <v>0</v>
      </c>
      <c r="J106" s="10"/>
      <c r="K106" s="10">
        <f t="shared" si="51"/>
        <v>0</v>
      </c>
      <c r="L106" s="10"/>
      <c r="M106" s="10"/>
    </row>
    <row r="107" spans="1:13">
      <c r="A107" s="9">
        <v>42884</v>
      </c>
      <c r="B107" s="10"/>
      <c r="C107" s="10"/>
      <c r="D107" s="10">
        <f t="shared" si="49"/>
        <v>0</v>
      </c>
      <c r="E107" s="10"/>
      <c r="F107" s="10"/>
      <c r="G107" s="10"/>
      <c r="H107" s="10"/>
      <c r="I107" s="10">
        <f t="shared" si="50"/>
        <v>0</v>
      </c>
      <c r="J107" s="10"/>
      <c r="K107" s="10">
        <f t="shared" si="51"/>
        <v>0</v>
      </c>
      <c r="L107" s="10"/>
      <c r="M107" s="10"/>
    </row>
    <row r="108" spans="1:13">
      <c r="A108" s="9">
        <v>42885</v>
      </c>
      <c r="B108" s="10"/>
      <c r="C108" s="10"/>
      <c r="D108" s="10">
        <f t="shared" si="49"/>
        <v>0</v>
      </c>
      <c r="E108" s="10"/>
      <c r="F108" s="10"/>
      <c r="G108" s="10"/>
      <c r="H108" s="10"/>
      <c r="I108" s="10">
        <f t="shared" si="50"/>
        <v>0</v>
      </c>
      <c r="J108" s="10"/>
      <c r="K108" s="10">
        <f t="shared" si="51"/>
        <v>0</v>
      </c>
      <c r="L108" s="10"/>
      <c r="M108" s="10"/>
    </row>
    <row r="109" spans="1:13">
      <c r="A109" s="9">
        <v>42886</v>
      </c>
      <c r="B109" s="10"/>
      <c r="C109" s="10"/>
      <c r="D109" s="10">
        <f t="shared" si="49"/>
        <v>0</v>
      </c>
      <c r="E109" s="10"/>
      <c r="F109" s="10"/>
      <c r="G109" s="10"/>
      <c r="H109" s="10"/>
      <c r="I109" s="10">
        <f t="shared" si="50"/>
        <v>0</v>
      </c>
      <c r="J109" s="10"/>
      <c r="K109" s="10">
        <f t="shared" si="51"/>
        <v>0</v>
      </c>
      <c r="L109" s="10"/>
      <c r="M109" s="10"/>
    </row>
    <row r="110" spans="1:13">
      <c r="A110" s="9">
        <v>42887</v>
      </c>
      <c r="B110" s="10"/>
      <c r="C110" s="10"/>
      <c r="D110" s="10">
        <f t="shared" si="49"/>
        <v>0</v>
      </c>
      <c r="E110" s="10"/>
      <c r="F110" s="10"/>
      <c r="G110" s="10"/>
      <c r="H110" s="10"/>
      <c r="I110" s="10">
        <f t="shared" si="50"/>
        <v>0</v>
      </c>
      <c r="J110" s="10"/>
      <c r="K110" s="10">
        <f t="shared" si="51"/>
        <v>0</v>
      </c>
      <c r="L110" s="10"/>
      <c r="M110" s="10"/>
    </row>
    <row r="111" spans="1:13">
      <c r="A111" s="9">
        <v>42888</v>
      </c>
      <c r="B111" s="10"/>
      <c r="C111" s="10"/>
      <c r="D111" s="10">
        <f t="shared" si="49"/>
        <v>0</v>
      </c>
      <c r="E111" s="10"/>
      <c r="F111" s="10"/>
      <c r="G111" s="10"/>
      <c r="H111" s="10"/>
      <c r="I111" s="10">
        <f t="shared" si="50"/>
        <v>0</v>
      </c>
      <c r="J111" s="10"/>
      <c r="K111" s="10">
        <f t="shared" si="51"/>
        <v>0</v>
      </c>
      <c r="L111" s="10"/>
      <c r="M111" s="10"/>
    </row>
    <row r="112" spans="1:13">
      <c r="A112" s="9">
        <v>42889</v>
      </c>
      <c r="B112" s="10"/>
      <c r="C112" s="10"/>
      <c r="D112" s="10">
        <f t="shared" si="49"/>
        <v>0</v>
      </c>
      <c r="E112" s="10"/>
      <c r="F112" s="10"/>
      <c r="G112" s="10"/>
      <c r="H112" s="10"/>
      <c r="I112" s="10">
        <f t="shared" si="50"/>
        <v>0</v>
      </c>
      <c r="J112" s="10"/>
      <c r="K112" s="10">
        <f t="shared" si="51"/>
        <v>0</v>
      </c>
      <c r="L112" s="10"/>
      <c r="M112" s="10"/>
    </row>
    <row r="113" spans="1:13">
      <c r="A113" s="9">
        <v>42890</v>
      </c>
      <c r="B113" s="10"/>
      <c r="C113" s="10"/>
      <c r="D113" s="10">
        <f t="shared" si="49"/>
        <v>0</v>
      </c>
      <c r="E113" s="10"/>
      <c r="F113" s="10"/>
      <c r="G113" s="10"/>
      <c r="H113" s="10"/>
      <c r="I113" s="10">
        <f t="shared" si="50"/>
        <v>0</v>
      </c>
      <c r="J113" s="10"/>
      <c r="K113" s="10">
        <f t="shared" si="51"/>
        <v>0</v>
      </c>
      <c r="L113" s="10"/>
      <c r="M113" s="10"/>
    </row>
    <row r="114" spans="1:13">
      <c r="A114" s="9">
        <v>42891</v>
      </c>
      <c r="B114" s="10"/>
      <c r="C114" s="10"/>
      <c r="D114" s="10">
        <f t="shared" si="49"/>
        <v>0</v>
      </c>
      <c r="E114" s="10"/>
      <c r="F114" s="10"/>
      <c r="G114" s="10"/>
      <c r="H114" s="10"/>
      <c r="I114" s="10">
        <f t="shared" si="50"/>
        <v>0</v>
      </c>
      <c r="J114" s="10"/>
      <c r="K114" s="10">
        <f t="shared" si="51"/>
        <v>0</v>
      </c>
      <c r="L114" s="10"/>
      <c r="M114" s="10"/>
    </row>
    <row r="115" spans="1:13">
      <c r="A115" s="9">
        <v>42892</v>
      </c>
      <c r="B115" s="10"/>
      <c r="C115" s="10"/>
      <c r="D115" s="10">
        <f t="shared" si="49"/>
        <v>0</v>
      </c>
      <c r="E115" s="10"/>
      <c r="F115" s="10"/>
      <c r="G115" s="10"/>
      <c r="H115" s="10"/>
      <c r="I115" s="10">
        <f t="shared" si="50"/>
        <v>0</v>
      </c>
      <c r="J115" s="10"/>
      <c r="K115" s="10">
        <f t="shared" si="51"/>
        <v>0</v>
      </c>
      <c r="L115" s="10"/>
      <c r="M115" s="10"/>
    </row>
    <row r="116" spans="1:13">
      <c r="A116" s="9">
        <v>42893</v>
      </c>
      <c r="B116" s="10"/>
      <c r="C116" s="10"/>
      <c r="D116" s="10">
        <f t="shared" si="49"/>
        <v>0</v>
      </c>
      <c r="E116" s="10"/>
      <c r="F116" s="10"/>
      <c r="G116" s="10"/>
      <c r="H116" s="10"/>
      <c r="I116" s="10">
        <f t="shared" si="50"/>
        <v>0</v>
      </c>
      <c r="J116" s="10"/>
      <c r="K116" s="10">
        <f t="shared" si="51"/>
        <v>0</v>
      </c>
      <c r="L116" s="10"/>
      <c r="M116" s="10"/>
    </row>
    <row r="117" spans="1:13">
      <c r="A117" s="9">
        <v>42894</v>
      </c>
      <c r="B117" s="10"/>
      <c r="C117" s="10"/>
      <c r="D117" s="10">
        <f t="shared" si="49"/>
        <v>0</v>
      </c>
      <c r="E117" s="10"/>
      <c r="F117" s="10"/>
      <c r="G117" s="10"/>
      <c r="H117" s="10"/>
      <c r="I117" s="10">
        <f t="shared" si="50"/>
        <v>0</v>
      </c>
      <c r="J117" s="10"/>
      <c r="K117" s="10">
        <f t="shared" si="51"/>
        <v>0</v>
      </c>
      <c r="L117" s="10"/>
      <c r="M117" s="10"/>
    </row>
    <row r="118" spans="1:13">
      <c r="A118" s="9">
        <v>42895</v>
      </c>
      <c r="B118" s="10"/>
      <c r="C118" s="10"/>
      <c r="D118" s="10">
        <f t="shared" si="49"/>
        <v>0</v>
      </c>
      <c r="E118" s="10"/>
      <c r="F118" s="10"/>
      <c r="G118" s="10"/>
      <c r="H118" s="10"/>
      <c r="I118" s="10">
        <f t="shared" si="50"/>
        <v>0</v>
      </c>
      <c r="J118" s="10"/>
      <c r="K118" s="10">
        <f t="shared" si="51"/>
        <v>0</v>
      </c>
      <c r="L118" s="10"/>
      <c r="M118" s="10"/>
    </row>
    <row r="119" spans="1:13">
      <c r="A119" s="9">
        <v>42896</v>
      </c>
      <c r="B119" s="10"/>
      <c r="C119" s="10"/>
      <c r="D119" s="10">
        <f t="shared" si="49"/>
        <v>0</v>
      </c>
      <c r="E119" s="10"/>
      <c r="F119" s="10"/>
      <c r="G119" s="10"/>
      <c r="H119" s="10"/>
      <c r="I119" s="10">
        <f t="shared" si="50"/>
        <v>0</v>
      </c>
      <c r="J119" s="10"/>
      <c r="K119" s="10">
        <f t="shared" si="51"/>
        <v>0</v>
      </c>
      <c r="L119" s="10"/>
      <c r="M119" s="10"/>
    </row>
    <row r="120" spans="1:13">
      <c r="A120" s="9">
        <v>42897</v>
      </c>
      <c r="B120" s="10"/>
      <c r="C120" s="10"/>
      <c r="D120" s="10">
        <f t="shared" si="49"/>
        <v>0</v>
      </c>
      <c r="E120" s="10"/>
      <c r="F120" s="10"/>
      <c r="G120" s="10"/>
      <c r="H120" s="10"/>
      <c r="I120" s="10">
        <f t="shared" si="50"/>
        <v>0</v>
      </c>
      <c r="J120" s="10"/>
      <c r="K120" s="10">
        <f t="shared" si="51"/>
        <v>0</v>
      </c>
      <c r="L120" s="10"/>
      <c r="M120" s="10"/>
    </row>
    <row r="121" spans="1:13">
      <c r="A121" s="9">
        <v>42898</v>
      </c>
      <c r="B121" s="10"/>
      <c r="C121" s="10"/>
      <c r="D121" s="10">
        <f t="shared" si="49"/>
        <v>0</v>
      </c>
      <c r="E121" s="10"/>
      <c r="F121" s="10"/>
      <c r="G121" s="10"/>
      <c r="H121" s="10"/>
      <c r="I121" s="10">
        <f t="shared" si="50"/>
        <v>0</v>
      </c>
      <c r="J121" s="10"/>
      <c r="K121" s="10">
        <f t="shared" si="51"/>
        <v>0</v>
      </c>
      <c r="L121" s="10"/>
      <c r="M121" s="10"/>
    </row>
    <row r="122" spans="1:13">
      <c r="A122" s="9">
        <v>42899</v>
      </c>
      <c r="B122" s="10"/>
      <c r="C122" s="10"/>
      <c r="D122" s="10">
        <f t="shared" si="49"/>
        <v>0</v>
      </c>
      <c r="E122" s="10"/>
      <c r="F122" s="10"/>
      <c r="G122" s="10"/>
      <c r="H122" s="10"/>
      <c r="I122" s="10">
        <f t="shared" si="50"/>
        <v>0</v>
      </c>
      <c r="J122" s="10"/>
      <c r="K122" s="10">
        <f t="shared" si="51"/>
        <v>0</v>
      </c>
      <c r="L122" s="10"/>
      <c r="M122" s="10"/>
    </row>
    <row r="123" spans="1:13">
      <c r="A123" s="9">
        <v>42900</v>
      </c>
      <c r="B123" s="10"/>
      <c r="C123" s="10"/>
      <c r="D123" s="10">
        <f t="shared" si="49"/>
        <v>0</v>
      </c>
      <c r="E123" s="10"/>
      <c r="F123" s="10"/>
      <c r="G123" s="10"/>
      <c r="H123" s="10"/>
      <c r="I123" s="10">
        <f t="shared" si="50"/>
        <v>0</v>
      </c>
      <c r="J123" s="10"/>
      <c r="K123" s="10">
        <f t="shared" si="51"/>
        <v>0</v>
      </c>
      <c r="L123" s="10"/>
      <c r="M123" s="10"/>
    </row>
    <row r="124" spans="1:13">
      <c r="A124" s="9">
        <v>42901</v>
      </c>
      <c r="B124" s="10"/>
      <c r="C124" s="10"/>
      <c r="D124" s="10">
        <f t="shared" si="49"/>
        <v>0</v>
      </c>
      <c r="E124" s="10"/>
      <c r="F124" s="10"/>
      <c r="G124" s="10"/>
      <c r="H124" s="10"/>
      <c r="I124" s="10">
        <f t="shared" si="50"/>
        <v>0</v>
      </c>
      <c r="J124" s="10"/>
      <c r="K124" s="10">
        <f t="shared" si="51"/>
        <v>0</v>
      </c>
      <c r="L124" s="10"/>
      <c r="M124" s="10"/>
    </row>
    <row r="125" spans="1:13">
      <c r="A125" s="9">
        <v>42902</v>
      </c>
      <c r="B125" s="10"/>
      <c r="C125" s="10"/>
      <c r="D125" s="10">
        <f t="shared" si="49"/>
        <v>0</v>
      </c>
      <c r="E125" s="10"/>
      <c r="F125" s="10"/>
      <c r="G125" s="10"/>
      <c r="H125" s="10"/>
      <c r="I125" s="10">
        <f t="shared" si="50"/>
        <v>0</v>
      </c>
      <c r="J125" s="10"/>
      <c r="K125" s="10">
        <f t="shared" si="51"/>
        <v>0</v>
      </c>
      <c r="L125" s="10"/>
      <c r="M125" s="10"/>
    </row>
    <row r="126" spans="1:13">
      <c r="A126" s="9">
        <v>42903</v>
      </c>
      <c r="B126" s="10"/>
      <c r="C126" s="10"/>
      <c r="D126" s="10">
        <f t="shared" si="49"/>
        <v>0</v>
      </c>
      <c r="E126" s="10"/>
      <c r="F126" s="10"/>
      <c r="G126" s="10"/>
      <c r="H126" s="10"/>
      <c r="I126" s="10">
        <f t="shared" si="50"/>
        <v>0</v>
      </c>
      <c r="J126" s="10"/>
      <c r="K126" s="10">
        <f t="shared" si="51"/>
        <v>0</v>
      </c>
      <c r="L126" s="10"/>
      <c r="M126" s="10"/>
    </row>
    <row r="127" spans="1:13">
      <c r="A127" s="9">
        <v>42904</v>
      </c>
      <c r="B127" s="10"/>
      <c r="C127" s="10"/>
      <c r="D127" s="10">
        <f t="shared" si="49"/>
        <v>0</v>
      </c>
      <c r="E127" s="10"/>
      <c r="F127" s="10"/>
      <c r="G127" s="10"/>
      <c r="H127" s="10"/>
      <c r="I127" s="10">
        <f t="shared" si="50"/>
        <v>0</v>
      </c>
      <c r="J127" s="10"/>
      <c r="K127" s="10">
        <f t="shared" si="51"/>
        <v>0</v>
      </c>
      <c r="L127" s="10"/>
      <c r="M127" s="10"/>
    </row>
    <row r="128" spans="1:13">
      <c r="A128" s="9">
        <v>42905</v>
      </c>
      <c r="B128" s="10"/>
      <c r="C128" s="10"/>
      <c r="D128" s="10">
        <f t="shared" si="49"/>
        <v>0</v>
      </c>
      <c r="E128" s="10"/>
      <c r="F128" s="10"/>
      <c r="G128" s="10"/>
      <c r="H128" s="10"/>
      <c r="I128" s="10">
        <f t="shared" si="50"/>
        <v>0</v>
      </c>
      <c r="J128" s="10"/>
      <c r="K128" s="10">
        <f t="shared" si="51"/>
        <v>0</v>
      </c>
      <c r="L128" s="10"/>
      <c r="M128" s="10"/>
    </row>
    <row r="129" spans="1:13">
      <c r="A129" s="9">
        <v>42906</v>
      </c>
      <c r="B129" s="10"/>
      <c r="C129" s="10"/>
      <c r="D129" s="10">
        <f t="shared" si="49"/>
        <v>0</v>
      </c>
      <c r="E129" s="10"/>
      <c r="F129" s="10"/>
      <c r="G129" s="10"/>
      <c r="H129" s="10"/>
      <c r="I129" s="10">
        <f t="shared" si="50"/>
        <v>0</v>
      </c>
      <c r="J129" s="10"/>
      <c r="K129" s="10">
        <f t="shared" si="51"/>
        <v>0</v>
      </c>
      <c r="L129" s="10"/>
      <c r="M129" s="10"/>
    </row>
    <row r="130" spans="1:13">
      <c r="A130" s="9">
        <v>42907</v>
      </c>
      <c r="B130" s="10"/>
      <c r="C130" s="10"/>
      <c r="D130" s="10">
        <f t="shared" si="49"/>
        <v>0</v>
      </c>
      <c r="E130" s="10"/>
      <c r="F130" s="10"/>
      <c r="G130" s="10"/>
      <c r="H130" s="10"/>
      <c r="I130" s="10">
        <f t="shared" si="50"/>
        <v>0</v>
      </c>
      <c r="J130" s="10"/>
      <c r="K130" s="10">
        <f t="shared" si="51"/>
        <v>0</v>
      </c>
      <c r="L130" s="10"/>
      <c r="M130" s="10"/>
    </row>
    <row r="131" spans="1:13">
      <c r="A131" s="9">
        <v>42908</v>
      </c>
      <c r="B131" s="10"/>
      <c r="C131" s="10"/>
      <c r="D131" s="10">
        <f t="shared" si="49"/>
        <v>0</v>
      </c>
      <c r="E131" s="10"/>
      <c r="F131" s="10"/>
      <c r="G131" s="10"/>
      <c r="H131" s="10"/>
      <c r="I131" s="10">
        <f t="shared" si="50"/>
        <v>0</v>
      </c>
      <c r="J131" s="10"/>
      <c r="K131" s="10">
        <f t="shared" si="51"/>
        <v>0</v>
      </c>
      <c r="L131" s="10"/>
      <c r="M131" s="10"/>
    </row>
    <row r="132" spans="1:13">
      <c r="A132" s="9">
        <v>42909</v>
      </c>
      <c r="B132" s="10"/>
      <c r="C132" s="10"/>
      <c r="D132" s="10">
        <f t="shared" si="49"/>
        <v>0</v>
      </c>
      <c r="E132" s="10"/>
      <c r="F132" s="10"/>
      <c r="G132" s="10"/>
      <c r="H132" s="10"/>
      <c r="I132" s="10">
        <f t="shared" si="50"/>
        <v>0</v>
      </c>
      <c r="J132" s="10"/>
      <c r="K132" s="10">
        <f t="shared" si="51"/>
        <v>0</v>
      </c>
      <c r="L132" s="10"/>
      <c r="M132" s="10"/>
    </row>
    <row r="133" spans="1:13">
      <c r="A133" s="9">
        <v>42910</v>
      </c>
      <c r="B133" s="10"/>
      <c r="C133" s="10"/>
      <c r="D133" s="10">
        <f t="shared" si="49"/>
        <v>0</v>
      </c>
      <c r="E133" s="10"/>
      <c r="F133" s="10"/>
      <c r="G133" s="10"/>
      <c r="H133" s="10"/>
      <c r="I133" s="10">
        <f t="shared" si="50"/>
        <v>0</v>
      </c>
      <c r="J133" s="10"/>
      <c r="K133" s="10">
        <f t="shared" si="51"/>
        <v>0</v>
      </c>
      <c r="L133" s="10"/>
      <c r="M133" s="10"/>
    </row>
    <row r="134" spans="1:13">
      <c r="A134" s="9">
        <v>42911</v>
      </c>
      <c r="B134" s="10"/>
      <c r="C134" s="10"/>
      <c r="D134" s="10">
        <f t="shared" si="49"/>
        <v>0</v>
      </c>
      <c r="E134" s="10"/>
      <c r="F134" s="10"/>
      <c r="G134" s="10"/>
      <c r="H134" s="10"/>
      <c r="I134" s="10">
        <f t="shared" si="50"/>
        <v>0</v>
      </c>
      <c r="J134" s="10"/>
      <c r="K134" s="10">
        <f t="shared" si="51"/>
        <v>0</v>
      </c>
      <c r="L134" s="10"/>
      <c r="M134" s="10"/>
    </row>
    <row r="135" spans="1:13">
      <c r="A135" s="9">
        <v>42912</v>
      </c>
      <c r="B135" s="10"/>
      <c r="C135" s="10"/>
      <c r="D135" s="10">
        <f t="shared" si="49"/>
        <v>0</v>
      </c>
      <c r="E135" s="10"/>
      <c r="F135" s="10"/>
      <c r="G135" s="10"/>
      <c r="H135" s="10"/>
      <c r="I135" s="10">
        <f t="shared" si="50"/>
        <v>0</v>
      </c>
      <c r="J135" s="10"/>
      <c r="K135" s="10">
        <f t="shared" si="51"/>
        <v>0</v>
      </c>
      <c r="L135" s="10"/>
      <c r="M135" s="10"/>
    </row>
    <row r="136" spans="1:13">
      <c r="A136" s="9">
        <v>42913</v>
      </c>
      <c r="B136" s="10"/>
      <c r="C136" s="10"/>
      <c r="D136" s="10">
        <f t="shared" si="49"/>
        <v>0</v>
      </c>
      <c r="E136" s="10"/>
      <c r="F136" s="10"/>
      <c r="G136" s="10"/>
      <c r="H136" s="10"/>
      <c r="I136" s="10">
        <f t="shared" si="50"/>
        <v>0</v>
      </c>
      <c r="J136" s="10"/>
      <c r="K136" s="10">
        <f t="shared" si="51"/>
        <v>0</v>
      </c>
      <c r="L136" s="10"/>
      <c r="M136" s="10"/>
    </row>
    <row r="137" spans="1:13">
      <c r="A137" s="9">
        <v>42914</v>
      </c>
      <c r="B137" s="10"/>
      <c r="C137" s="10"/>
      <c r="D137" s="10">
        <f t="shared" si="49"/>
        <v>0</v>
      </c>
      <c r="E137" s="10"/>
      <c r="F137" s="10"/>
      <c r="G137" s="10"/>
      <c r="H137" s="10"/>
      <c r="I137" s="10">
        <f t="shared" si="50"/>
        <v>0</v>
      </c>
      <c r="J137" s="10"/>
      <c r="K137" s="10">
        <f t="shared" si="51"/>
        <v>0</v>
      </c>
      <c r="L137" s="10"/>
      <c r="M137" s="10"/>
    </row>
    <row r="138" spans="1:13">
      <c r="A138" s="9">
        <v>42915</v>
      </c>
      <c r="B138" s="10"/>
      <c r="C138" s="10"/>
      <c r="D138" s="10">
        <f t="shared" si="49"/>
        <v>0</v>
      </c>
      <c r="E138" s="10"/>
      <c r="F138" s="10"/>
      <c r="G138" s="10"/>
      <c r="H138" s="10"/>
      <c r="I138" s="10">
        <f t="shared" si="50"/>
        <v>0</v>
      </c>
      <c r="J138" s="10"/>
      <c r="K138" s="10">
        <f t="shared" si="51"/>
        <v>0</v>
      </c>
      <c r="L138" s="10"/>
      <c r="M138" s="10"/>
    </row>
    <row r="139" spans="1:13">
      <c r="A139" s="9">
        <v>42916</v>
      </c>
      <c r="B139" s="10"/>
      <c r="C139" s="10"/>
      <c r="D139" s="10">
        <f t="shared" si="49"/>
        <v>0</v>
      </c>
      <c r="E139" s="10"/>
      <c r="F139" s="10"/>
      <c r="G139" s="10"/>
      <c r="H139" s="10"/>
      <c r="I139" s="10">
        <f t="shared" si="50"/>
        <v>0</v>
      </c>
      <c r="J139" s="10"/>
      <c r="K139" s="10">
        <f t="shared" si="51"/>
        <v>0</v>
      </c>
      <c r="L139" s="10"/>
      <c r="M139" s="10"/>
    </row>
    <row r="140" spans="1:13">
      <c r="A140" s="9">
        <v>42917</v>
      </c>
      <c r="B140" s="10"/>
      <c r="C140" s="10"/>
      <c r="D140" s="10">
        <f t="shared" si="49"/>
        <v>0</v>
      </c>
      <c r="E140" s="10"/>
      <c r="F140" s="10"/>
      <c r="G140" s="10"/>
      <c r="H140" s="10"/>
      <c r="I140" s="10">
        <f t="shared" si="50"/>
        <v>0</v>
      </c>
      <c r="J140" s="10"/>
      <c r="K140" s="10">
        <f t="shared" si="51"/>
        <v>0</v>
      </c>
      <c r="L140" s="10"/>
      <c r="M140" s="10"/>
    </row>
    <row r="141" spans="1:13">
      <c r="A141" s="9">
        <v>42918</v>
      </c>
      <c r="B141" s="10"/>
      <c r="C141" s="10"/>
      <c r="D141" s="10">
        <f t="shared" si="49"/>
        <v>0</v>
      </c>
      <c r="E141" s="10"/>
      <c r="F141" s="10"/>
      <c r="G141" s="10"/>
      <c r="H141" s="10"/>
      <c r="I141" s="10">
        <f t="shared" si="50"/>
        <v>0</v>
      </c>
      <c r="J141" s="10"/>
      <c r="K141" s="10">
        <f t="shared" si="51"/>
        <v>0</v>
      </c>
      <c r="L141" s="10"/>
      <c r="M141" s="10"/>
    </row>
    <row r="142" spans="1:13">
      <c r="A142" s="9">
        <v>42919</v>
      </c>
      <c r="B142" s="10"/>
      <c r="C142" s="10"/>
      <c r="D142" s="10">
        <f t="shared" si="49"/>
        <v>0</v>
      </c>
      <c r="E142" s="10"/>
      <c r="F142" s="10"/>
      <c r="G142" s="10"/>
      <c r="H142" s="10"/>
      <c r="I142" s="10">
        <f t="shared" si="50"/>
        <v>0</v>
      </c>
      <c r="J142" s="10"/>
      <c r="K142" s="10">
        <f t="shared" si="51"/>
        <v>0</v>
      </c>
      <c r="L142" s="10"/>
      <c r="M142" s="10"/>
    </row>
    <row r="143" spans="1:13">
      <c r="A143" s="9">
        <v>42920</v>
      </c>
      <c r="B143" s="10"/>
      <c r="C143" s="10"/>
      <c r="D143" s="10">
        <f t="shared" si="49"/>
        <v>0</v>
      </c>
      <c r="E143" s="10"/>
      <c r="F143" s="10"/>
      <c r="G143" s="10"/>
      <c r="H143" s="10"/>
      <c r="I143" s="10">
        <f t="shared" si="50"/>
        <v>0</v>
      </c>
      <c r="J143" s="10"/>
      <c r="K143" s="10">
        <f t="shared" si="51"/>
        <v>0</v>
      </c>
      <c r="L143" s="10"/>
      <c r="M143" s="10"/>
    </row>
    <row r="144" spans="1:13">
      <c r="A144" s="9">
        <v>42921</v>
      </c>
      <c r="B144" s="10"/>
      <c r="C144" s="10"/>
      <c r="D144" s="10">
        <f t="shared" si="49"/>
        <v>0</v>
      </c>
      <c r="E144" s="10"/>
      <c r="F144" s="10"/>
      <c r="G144" s="10"/>
      <c r="H144" s="10"/>
      <c r="I144" s="10">
        <f t="shared" si="50"/>
        <v>0</v>
      </c>
      <c r="J144" s="10"/>
      <c r="K144" s="10">
        <f t="shared" si="51"/>
        <v>0</v>
      </c>
      <c r="L144" s="10"/>
      <c r="M144" s="10"/>
    </row>
    <row r="145" spans="1:13">
      <c r="A145" s="9">
        <v>42922</v>
      </c>
      <c r="B145" s="10"/>
      <c r="C145" s="10"/>
      <c r="D145" s="10">
        <f t="shared" si="49"/>
        <v>0</v>
      </c>
      <c r="E145" s="10"/>
      <c r="F145" s="10"/>
      <c r="G145" s="10"/>
      <c r="H145" s="10"/>
      <c r="I145" s="10">
        <f t="shared" si="50"/>
        <v>0</v>
      </c>
      <c r="J145" s="10"/>
      <c r="K145" s="10">
        <f t="shared" si="51"/>
        <v>0</v>
      </c>
      <c r="L145" s="10"/>
      <c r="M145" s="10"/>
    </row>
    <row r="146" spans="1:13">
      <c r="A146" s="9">
        <v>42923</v>
      </c>
      <c r="B146" s="10"/>
      <c r="C146" s="10"/>
      <c r="D146" s="10">
        <f t="shared" si="49"/>
        <v>0</v>
      </c>
      <c r="E146" s="10"/>
      <c r="F146" s="10"/>
      <c r="G146" s="10"/>
      <c r="H146" s="10"/>
      <c r="I146" s="10">
        <f t="shared" si="50"/>
        <v>0</v>
      </c>
      <c r="J146" s="10"/>
      <c r="K146" s="10">
        <f t="shared" si="51"/>
        <v>0</v>
      </c>
      <c r="L146" s="10"/>
      <c r="M146" s="10"/>
    </row>
    <row r="147" spans="1:13">
      <c r="A147" s="9">
        <v>42924</v>
      </c>
      <c r="B147" s="10"/>
      <c r="C147" s="10"/>
      <c r="D147" s="10">
        <f t="shared" si="49"/>
        <v>0</v>
      </c>
      <c r="E147" s="10"/>
      <c r="F147" s="10"/>
      <c r="G147" s="10"/>
      <c r="H147" s="10"/>
      <c r="I147" s="10">
        <f t="shared" si="50"/>
        <v>0</v>
      </c>
      <c r="J147" s="10"/>
      <c r="K147" s="10">
        <f t="shared" si="51"/>
        <v>0</v>
      </c>
      <c r="L147" s="10"/>
      <c r="M147" s="10"/>
    </row>
    <row r="148" spans="1:13">
      <c r="A148" s="9">
        <v>42925</v>
      </c>
      <c r="B148" s="10"/>
      <c r="C148" s="10"/>
      <c r="D148" s="10">
        <f t="shared" si="49"/>
        <v>0</v>
      </c>
      <c r="E148" s="10"/>
      <c r="F148" s="10"/>
      <c r="G148" s="10"/>
      <c r="H148" s="10"/>
      <c r="I148" s="10">
        <f t="shared" si="50"/>
        <v>0</v>
      </c>
      <c r="J148" s="10"/>
      <c r="K148" s="10">
        <f t="shared" si="51"/>
        <v>0</v>
      </c>
      <c r="L148" s="10"/>
      <c r="M148" s="10"/>
    </row>
    <row r="149" spans="1:13">
      <c r="A149" s="9">
        <v>42926</v>
      </c>
      <c r="B149" s="10"/>
      <c r="C149" s="10"/>
      <c r="D149" s="10">
        <f t="shared" si="49"/>
        <v>0</v>
      </c>
      <c r="E149" s="10"/>
      <c r="F149" s="10"/>
      <c r="G149" s="10"/>
      <c r="H149" s="10"/>
      <c r="I149" s="10">
        <f t="shared" si="50"/>
        <v>0</v>
      </c>
      <c r="J149" s="10"/>
      <c r="K149" s="10">
        <f t="shared" si="51"/>
        <v>0</v>
      </c>
      <c r="L149" s="10"/>
      <c r="M149" s="10"/>
    </row>
    <row r="150" spans="1:13">
      <c r="A150" s="9">
        <v>42927</v>
      </c>
      <c r="B150" s="10"/>
      <c r="C150" s="10"/>
      <c r="D150" s="10">
        <f t="shared" si="49"/>
        <v>0</v>
      </c>
      <c r="E150" s="10"/>
      <c r="F150" s="10"/>
      <c r="G150" s="10"/>
      <c r="H150" s="10"/>
      <c r="I150" s="10">
        <f t="shared" si="50"/>
        <v>0</v>
      </c>
      <c r="J150" s="10"/>
      <c r="K150" s="10">
        <f t="shared" si="51"/>
        <v>0</v>
      </c>
      <c r="L150" s="10"/>
      <c r="M150" s="10"/>
    </row>
    <row r="151" spans="1:13">
      <c r="A151" s="9">
        <v>42928</v>
      </c>
      <c r="B151" s="10"/>
      <c r="C151" s="10"/>
      <c r="D151" s="10">
        <f t="shared" si="49"/>
        <v>0</v>
      </c>
      <c r="E151" s="10"/>
      <c r="F151" s="10"/>
      <c r="G151" s="10"/>
      <c r="H151" s="10"/>
      <c r="I151" s="10">
        <f t="shared" si="50"/>
        <v>0</v>
      </c>
      <c r="J151" s="10"/>
      <c r="K151" s="10">
        <f t="shared" si="51"/>
        <v>0</v>
      </c>
      <c r="L151" s="10"/>
      <c r="M151" s="10"/>
    </row>
    <row r="152" spans="1:13">
      <c r="A152" s="9">
        <v>42929</v>
      </c>
      <c r="B152" s="10"/>
      <c r="C152" s="10"/>
      <c r="D152" s="10">
        <f t="shared" si="49"/>
        <v>0</v>
      </c>
      <c r="E152" s="10"/>
      <c r="F152" s="10"/>
      <c r="G152" s="10"/>
      <c r="H152" s="10"/>
      <c r="I152" s="10">
        <f t="shared" si="50"/>
        <v>0</v>
      </c>
      <c r="J152" s="10"/>
      <c r="K152" s="10">
        <f t="shared" si="51"/>
        <v>0</v>
      </c>
      <c r="L152" s="10"/>
      <c r="M152" s="10"/>
    </row>
    <row r="153" spans="1:13">
      <c r="A153" s="9">
        <v>42930</v>
      </c>
      <c r="B153" s="10"/>
      <c r="C153" s="10"/>
      <c r="D153" s="10">
        <f t="shared" si="49"/>
        <v>0</v>
      </c>
      <c r="E153" s="10"/>
      <c r="F153" s="10"/>
      <c r="G153" s="10"/>
      <c r="H153" s="10"/>
      <c r="I153" s="10">
        <f t="shared" si="50"/>
        <v>0</v>
      </c>
      <c r="J153" s="10"/>
      <c r="K153" s="10">
        <f t="shared" si="51"/>
        <v>0</v>
      </c>
      <c r="L153" s="10"/>
      <c r="M153" s="10"/>
    </row>
    <row r="154" spans="1:13">
      <c r="A154" s="9">
        <v>42931</v>
      </c>
      <c r="B154" s="10"/>
      <c r="C154" s="10"/>
      <c r="D154" s="10">
        <f t="shared" si="49"/>
        <v>0</v>
      </c>
      <c r="E154" s="10"/>
      <c r="F154" s="10"/>
      <c r="G154" s="10"/>
      <c r="H154" s="10"/>
      <c r="I154" s="10">
        <f t="shared" si="50"/>
        <v>0</v>
      </c>
      <c r="J154" s="10"/>
      <c r="K154" s="10">
        <f t="shared" si="51"/>
        <v>0</v>
      </c>
      <c r="L154" s="10"/>
      <c r="M154" s="10"/>
    </row>
    <row r="155" spans="1:13">
      <c r="A155" s="9">
        <v>42932</v>
      </c>
      <c r="B155" s="10"/>
      <c r="C155" s="10"/>
      <c r="D155" s="10">
        <f t="shared" si="49"/>
        <v>0</v>
      </c>
      <c r="E155" s="10"/>
      <c r="F155" s="10"/>
      <c r="G155" s="10"/>
      <c r="H155" s="10"/>
      <c r="I155" s="10">
        <f t="shared" si="50"/>
        <v>0</v>
      </c>
      <c r="J155" s="10"/>
      <c r="K155" s="10">
        <f t="shared" si="51"/>
        <v>0</v>
      </c>
      <c r="L155" s="10"/>
      <c r="M155" s="10"/>
    </row>
    <row r="156" spans="1:13">
      <c r="A156" s="9">
        <v>42933</v>
      </c>
      <c r="B156" s="10"/>
      <c r="C156" s="10"/>
      <c r="D156" s="10">
        <f t="shared" si="49"/>
        <v>0</v>
      </c>
      <c r="E156" s="10"/>
      <c r="F156" s="10"/>
      <c r="G156" s="10"/>
      <c r="H156" s="10"/>
      <c r="I156" s="10">
        <f t="shared" si="50"/>
        <v>0</v>
      </c>
      <c r="J156" s="10"/>
      <c r="K156" s="10">
        <f t="shared" si="51"/>
        <v>0</v>
      </c>
      <c r="L156" s="10"/>
      <c r="M156" s="10"/>
    </row>
    <row r="157" spans="1:13">
      <c r="A157" s="9">
        <v>42934</v>
      </c>
      <c r="B157" s="10"/>
      <c r="C157" s="10"/>
      <c r="D157" s="10">
        <f t="shared" si="49"/>
        <v>0</v>
      </c>
      <c r="E157" s="10"/>
      <c r="F157" s="10"/>
      <c r="G157" s="10"/>
      <c r="H157" s="10"/>
      <c r="I157" s="10">
        <f t="shared" si="50"/>
        <v>0</v>
      </c>
      <c r="J157" s="10"/>
      <c r="K157" s="10">
        <f t="shared" si="51"/>
        <v>0</v>
      </c>
      <c r="L157" s="10"/>
      <c r="M157" s="10"/>
    </row>
    <row r="158" spans="1:13">
      <c r="A158" s="9">
        <v>42935</v>
      </c>
      <c r="B158" s="10"/>
      <c r="C158" s="10"/>
      <c r="D158" s="10">
        <f t="shared" si="49"/>
        <v>0</v>
      </c>
      <c r="E158" s="10"/>
      <c r="F158" s="10"/>
      <c r="G158" s="10"/>
      <c r="H158" s="10"/>
      <c r="I158" s="10">
        <f t="shared" si="50"/>
        <v>0</v>
      </c>
      <c r="J158" s="10"/>
      <c r="K158" s="10">
        <f t="shared" si="51"/>
        <v>0</v>
      </c>
      <c r="L158" s="10"/>
      <c r="M158" s="10"/>
    </row>
    <row r="159" spans="1:13">
      <c r="A159" s="9">
        <v>42936</v>
      </c>
      <c r="B159" s="10"/>
      <c r="C159" s="10"/>
      <c r="D159" s="10">
        <f t="shared" si="49"/>
        <v>0</v>
      </c>
      <c r="E159" s="10"/>
      <c r="F159" s="10"/>
      <c r="G159" s="10"/>
      <c r="H159" s="10"/>
      <c r="I159" s="10">
        <f t="shared" si="50"/>
        <v>0</v>
      </c>
      <c r="J159" s="10"/>
      <c r="K159" s="10">
        <f t="shared" si="51"/>
        <v>0</v>
      </c>
      <c r="L159" s="10"/>
      <c r="M159" s="10"/>
    </row>
    <row r="160" spans="1:13">
      <c r="A160" s="9">
        <v>42937</v>
      </c>
      <c r="B160" s="10"/>
      <c r="C160" s="10"/>
      <c r="D160" s="10">
        <f t="shared" ref="D160:D223" si="52">B160+C160/4</f>
        <v>0</v>
      </c>
      <c r="E160" s="10"/>
      <c r="F160" s="10"/>
      <c r="G160" s="10"/>
      <c r="H160" s="10"/>
      <c r="I160" s="10">
        <f t="shared" ref="I160:I223" si="53">G160+H160/4</f>
        <v>0</v>
      </c>
      <c r="J160" s="10"/>
      <c r="K160" s="10">
        <f t="shared" ref="K160:K223" si="54">I160-I159</f>
        <v>0</v>
      </c>
      <c r="L160" s="10"/>
      <c r="M160" s="10"/>
    </row>
    <row r="161" spans="1:13">
      <c r="A161" s="9">
        <v>42938</v>
      </c>
      <c r="B161" s="10"/>
      <c r="C161" s="10"/>
      <c r="D161" s="10">
        <f t="shared" si="52"/>
        <v>0</v>
      </c>
      <c r="E161" s="10"/>
      <c r="F161" s="10"/>
      <c r="G161" s="10"/>
      <c r="H161" s="10"/>
      <c r="I161" s="10">
        <f t="shared" si="53"/>
        <v>0</v>
      </c>
      <c r="J161" s="10"/>
      <c r="K161" s="10">
        <f t="shared" si="54"/>
        <v>0</v>
      </c>
      <c r="L161" s="10"/>
      <c r="M161" s="10"/>
    </row>
    <row r="162" spans="1:13">
      <c r="A162" s="9">
        <v>42939</v>
      </c>
      <c r="B162" s="10"/>
      <c r="C162" s="10"/>
      <c r="D162" s="10">
        <f t="shared" si="52"/>
        <v>0</v>
      </c>
      <c r="E162" s="10"/>
      <c r="F162" s="10"/>
      <c r="G162" s="10"/>
      <c r="H162" s="10"/>
      <c r="I162" s="10">
        <f t="shared" si="53"/>
        <v>0</v>
      </c>
      <c r="J162" s="10"/>
      <c r="K162" s="10">
        <f t="shared" si="54"/>
        <v>0</v>
      </c>
      <c r="L162" s="10"/>
      <c r="M162" s="10"/>
    </row>
    <row r="163" spans="1:13">
      <c r="A163" s="9">
        <v>42940</v>
      </c>
      <c r="B163" s="10"/>
      <c r="C163" s="10"/>
      <c r="D163" s="10">
        <f t="shared" si="52"/>
        <v>0</v>
      </c>
      <c r="E163" s="10"/>
      <c r="F163" s="10"/>
      <c r="G163" s="10"/>
      <c r="H163" s="10"/>
      <c r="I163" s="10">
        <f t="shared" si="53"/>
        <v>0</v>
      </c>
      <c r="J163" s="10"/>
      <c r="K163" s="10">
        <f t="shared" si="54"/>
        <v>0</v>
      </c>
      <c r="L163" s="10"/>
      <c r="M163" s="10"/>
    </row>
    <row r="164" spans="1:13">
      <c r="A164" s="9">
        <v>42941</v>
      </c>
      <c r="B164" s="10"/>
      <c r="C164" s="10"/>
      <c r="D164" s="10">
        <f t="shared" si="52"/>
        <v>0</v>
      </c>
      <c r="E164" s="10"/>
      <c r="F164" s="10"/>
      <c r="G164" s="10"/>
      <c r="H164" s="10"/>
      <c r="I164" s="10">
        <f t="shared" si="53"/>
        <v>0</v>
      </c>
      <c r="J164" s="10"/>
      <c r="K164" s="10">
        <f t="shared" si="54"/>
        <v>0</v>
      </c>
      <c r="L164" s="10"/>
      <c r="M164" s="10"/>
    </row>
    <row r="165" spans="1:13">
      <c r="A165" s="9">
        <v>42942</v>
      </c>
      <c r="B165" s="10"/>
      <c r="C165" s="10"/>
      <c r="D165" s="10">
        <f t="shared" si="52"/>
        <v>0</v>
      </c>
      <c r="E165" s="10"/>
      <c r="F165" s="10"/>
      <c r="G165" s="10"/>
      <c r="H165" s="10"/>
      <c r="I165" s="10">
        <f t="shared" si="53"/>
        <v>0</v>
      </c>
      <c r="J165" s="10"/>
      <c r="K165" s="10">
        <f t="shared" si="54"/>
        <v>0</v>
      </c>
      <c r="L165" s="10"/>
      <c r="M165" s="10"/>
    </row>
    <row r="166" spans="1:13">
      <c r="A166" s="9">
        <v>42943</v>
      </c>
      <c r="B166" s="10"/>
      <c r="C166" s="10"/>
      <c r="D166" s="10">
        <f t="shared" si="52"/>
        <v>0</v>
      </c>
      <c r="E166" s="10"/>
      <c r="F166" s="10"/>
      <c r="G166" s="10"/>
      <c r="H166" s="10"/>
      <c r="I166" s="10">
        <f t="shared" si="53"/>
        <v>0</v>
      </c>
      <c r="J166" s="10"/>
      <c r="K166" s="10">
        <f t="shared" si="54"/>
        <v>0</v>
      </c>
      <c r="L166" s="10"/>
      <c r="M166" s="10"/>
    </row>
    <row r="167" spans="1:13">
      <c r="A167" s="9">
        <v>42944</v>
      </c>
      <c r="B167" s="10"/>
      <c r="C167" s="10"/>
      <c r="D167" s="10">
        <f t="shared" si="52"/>
        <v>0</v>
      </c>
      <c r="E167" s="10"/>
      <c r="F167" s="10"/>
      <c r="G167" s="10"/>
      <c r="H167" s="10"/>
      <c r="I167" s="10">
        <f t="shared" si="53"/>
        <v>0</v>
      </c>
      <c r="J167" s="10"/>
      <c r="K167" s="10">
        <f t="shared" si="54"/>
        <v>0</v>
      </c>
      <c r="L167" s="10"/>
      <c r="M167" s="10"/>
    </row>
    <row r="168" spans="1:13">
      <c r="A168" s="9">
        <v>42945</v>
      </c>
      <c r="B168" s="10"/>
      <c r="C168" s="10"/>
      <c r="D168" s="10">
        <f t="shared" si="52"/>
        <v>0</v>
      </c>
      <c r="E168" s="10"/>
      <c r="F168" s="10"/>
      <c r="G168" s="10"/>
      <c r="H168" s="10"/>
      <c r="I168" s="10">
        <f t="shared" si="53"/>
        <v>0</v>
      </c>
      <c r="J168" s="10"/>
      <c r="K168" s="10">
        <f t="shared" si="54"/>
        <v>0</v>
      </c>
      <c r="L168" s="10"/>
      <c r="M168" s="10"/>
    </row>
    <row r="169" spans="1:13">
      <c r="A169" s="9">
        <v>42946</v>
      </c>
      <c r="B169" s="10"/>
      <c r="C169" s="10"/>
      <c r="D169" s="10">
        <f t="shared" si="52"/>
        <v>0</v>
      </c>
      <c r="E169" s="10"/>
      <c r="F169" s="10"/>
      <c r="G169" s="10"/>
      <c r="H169" s="10"/>
      <c r="I169" s="10">
        <f t="shared" si="53"/>
        <v>0</v>
      </c>
      <c r="J169" s="10"/>
      <c r="K169" s="10">
        <f t="shared" si="54"/>
        <v>0</v>
      </c>
      <c r="L169" s="10"/>
      <c r="M169" s="10"/>
    </row>
    <row r="170" spans="1:13">
      <c r="A170" s="9">
        <v>42947</v>
      </c>
      <c r="B170" s="10"/>
      <c r="C170" s="10"/>
      <c r="D170" s="10">
        <f t="shared" si="52"/>
        <v>0</v>
      </c>
      <c r="E170" s="10"/>
      <c r="F170" s="10"/>
      <c r="G170" s="10"/>
      <c r="H170" s="10"/>
      <c r="I170" s="10">
        <f t="shared" si="53"/>
        <v>0</v>
      </c>
      <c r="J170" s="10"/>
      <c r="K170" s="10">
        <f t="shared" si="54"/>
        <v>0</v>
      </c>
      <c r="L170" s="10"/>
      <c r="M170" s="10"/>
    </row>
    <row r="171" spans="1:13">
      <c r="A171" s="9">
        <v>42948</v>
      </c>
      <c r="B171" s="10"/>
      <c r="C171" s="10"/>
      <c r="D171" s="10">
        <f t="shared" si="52"/>
        <v>0</v>
      </c>
      <c r="E171" s="10"/>
      <c r="F171" s="10"/>
      <c r="G171" s="10"/>
      <c r="H171" s="10"/>
      <c r="I171" s="10">
        <f t="shared" si="53"/>
        <v>0</v>
      </c>
      <c r="J171" s="10"/>
      <c r="K171" s="10">
        <f t="shared" si="54"/>
        <v>0</v>
      </c>
      <c r="L171" s="10"/>
      <c r="M171" s="10"/>
    </row>
    <row r="172" spans="1:13">
      <c r="A172" s="9">
        <v>42949</v>
      </c>
      <c r="B172" s="10"/>
      <c r="C172" s="10"/>
      <c r="D172" s="10">
        <f t="shared" si="52"/>
        <v>0</v>
      </c>
      <c r="E172" s="10"/>
      <c r="F172" s="10"/>
      <c r="G172" s="10"/>
      <c r="H172" s="10"/>
      <c r="I172" s="10">
        <f t="shared" si="53"/>
        <v>0</v>
      </c>
      <c r="J172" s="10"/>
      <c r="K172" s="10">
        <f t="shared" si="54"/>
        <v>0</v>
      </c>
      <c r="L172" s="10"/>
      <c r="M172" s="10"/>
    </row>
    <row r="173" spans="1:13">
      <c r="A173" s="9">
        <v>42950</v>
      </c>
      <c r="B173" s="10"/>
      <c r="C173" s="10"/>
      <c r="D173" s="10">
        <f t="shared" si="52"/>
        <v>0</v>
      </c>
      <c r="E173" s="10"/>
      <c r="F173" s="10"/>
      <c r="G173" s="10"/>
      <c r="H173" s="10"/>
      <c r="I173" s="10">
        <f t="shared" si="53"/>
        <v>0</v>
      </c>
      <c r="J173" s="10"/>
      <c r="K173" s="10">
        <f t="shared" si="54"/>
        <v>0</v>
      </c>
      <c r="L173" s="10"/>
      <c r="M173" s="10"/>
    </row>
    <row r="174" spans="1:13">
      <c r="A174" s="9">
        <v>42951</v>
      </c>
      <c r="B174" s="10"/>
      <c r="C174" s="10"/>
      <c r="D174" s="10">
        <f t="shared" si="52"/>
        <v>0</v>
      </c>
      <c r="E174" s="10"/>
      <c r="F174" s="10"/>
      <c r="G174" s="10"/>
      <c r="H174" s="10"/>
      <c r="I174" s="10">
        <f t="shared" si="53"/>
        <v>0</v>
      </c>
      <c r="J174" s="10"/>
      <c r="K174" s="10">
        <f t="shared" si="54"/>
        <v>0</v>
      </c>
      <c r="L174" s="10"/>
      <c r="M174" s="10"/>
    </row>
    <row r="175" spans="1:13">
      <c r="A175" s="9">
        <v>42952</v>
      </c>
      <c r="B175" s="10"/>
      <c r="C175" s="10"/>
      <c r="D175" s="10">
        <f t="shared" si="52"/>
        <v>0</v>
      </c>
      <c r="E175" s="10"/>
      <c r="F175" s="10"/>
      <c r="G175" s="10"/>
      <c r="H175" s="10"/>
      <c r="I175" s="10">
        <f t="shared" si="53"/>
        <v>0</v>
      </c>
      <c r="J175" s="10"/>
      <c r="K175" s="10">
        <f t="shared" si="54"/>
        <v>0</v>
      </c>
      <c r="L175" s="10"/>
      <c r="M175" s="10"/>
    </row>
    <row r="176" spans="1:13">
      <c r="A176" s="9">
        <v>42953</v>
      </c>
      <c r="B176" s="10"/>
      <c r="C176" s="10"/>
      <c r="D176" s="10">
        <f t="shared" si="52"/>
        <v>0</v>
      </c>
      <c r="E176" s="10"/>
      <c r="F176" s="10"/>
      <c r="G176" s="10"/>
      <c r="H176" s="10"/>
      <c r="I176" s="10">
        <f t="shared" si="53"/>
        <v>0</v>
      </c>
      <c r="J176" s="10"/>
      <c r="K176" s="10">
        <f t="shared" si="54"/>
        <v>0</v>
      </c>
      <c r="L176" s="10"/>
      <c r="M176" s="10"/>
    </row>
    <row r="177" spans="1:13">
      <c r="A177" s="9">
        <v>42954</v>
      </c>
      <c r="B177" s="10"/>
      <c r="C177" s="10"/>
      <c r="D177" s="10">
        <f t="shared" si="52"/>
        <v>0</v>
      </c>
      <c r="E177" s="10"/>
      <c r="F177" s="10"/>
      <c r="G177" s="10"/>
      <c r="H177" s="10"/>
      <c r="I177" s="10">
        <f t="shared" si="53"/>
        <v>0</v>
      </c>
      <c r="J177" s="10"/>
      <c r="K177" s="10">
        <f t="shared" si="54"/>
        <v>0</v>
      </c>
      <c r="L177" s="10"/>
      <c r="M177" s="10"/>
    </row>
    <row r="178" spans="1:13">
      <c r="A178" s="9">
        <v>42955</v>
      </c>
      <c r="B178" s="10"/>
      <c r="C178" s="10"/>
      <c r="D178" s="10">
        <f t="shared" si="52"/>
        <v>0</v>
      </c>
      <c r="E178" s="10"/>
      <c r="F178" s="10"/>
      <c r="G178" s="10"/>
      <c r="H178" s="10"/>
      <c r="I178" s="10">
        <f t="shared" si="53"/>
        <v>0</v>
      </c>
      <c r="J178" s="10"/>
      <c r="K178" s="10">
        <f t="shared" si="54"/>
        <v>0</v>
      </c>
      <c r="L178" s="10"/>
      <c r="M178" s="10"/>
    </row>
    <row r="179" spans="1:13">
      <c r="A179" s="9">
        <v>42956</v>
      </c>
      <c r="B179" s="10"/>
      <c r="C179" s="10"/>
      <c r="D179" s="10">
        <f t="shared" si="52"/>
        <v>0</v>
      </c>
      <c r="E179" s="10"/>
      <c r="F179" s="10"/>
      <c r="G179" s="10"/>
      <c r="H179" s="10"/>
      <c r="I179" s="10">
        <f t="shared" si="53"/>
        <v>0</v>
      </c>
      <c r="J179" s="10"/>
      <c r="K179" s="10">
        <f t="shared" si="54"/>
        <v>0</v>
      </c>
      <c r="L179" s="10"/>
      <c r="M179" s="10"/>
    </row>
    <row r="180" spans="1:13">
      <c r="A180" s="9">
        <v>42957</v>
      </c>
      <c r="B180" s="10"/>
      <c r="C180" s="10"/>
      <c r="D180" s="10">
        <f t="shared" si="52"/>
        <v>0</v>
      </c>
      <c r="E180" s="10"/>
      <c r="F180" s="10"/>
      <c r="G180" s="10"/>
      <c r="H180" s="10"/>
      <c r="I180" s="10">
        <f t="shared" si="53"/>
        <v>0</v>
      </c>
      <c r="J180" s="10"/>
      <c r="K180" s="10">
        <f t="shared" si="54"/>
        <v>0</v>
      </c>
      <c r="L180" s="10"/>
      <c r="M180" s="10"/>
    </row>
    <row r="181" spans="1:13">
      <c r="A181" s="9">
        <v>42958</v>
      </c>
      <c r="B181" s="10"/>
      <c r="C181" s="10"/>
      <c r="D181" s="10">
        <f t="shared" si="52"/>
        <v>0</v>
      </c>
      <c r="E181" s="10"/>
      <c r="F181" s="10"/>
      <c r="G181" s="10"/>
      <c r="H181" s="10"/>
      <c r="I181" s="10">
        <f t="shared" si="53"/>
        <v>0</v>
      </c>
      <c r="J181" s="10"/>
      <c r="K181" s="10">
        <f t="shared" si="54"/>
        <v>0</v>
      </c>
      <c r="L181" s="10"/>
      <c r="M181" s="10"/>
    </row>
    <row r="182" spans="1:13">
      <c r="A182" s="9">
        <v>42959</v>
      </c>
      <c r="B182" s="10"/>
      <c r="C182" s="10"/>
      <c r="D182" s="10">
        <f t="shared" si="52"/>
        <v>0</v>
      </c>
      <c r="E182" s="10"/>
      <c r="F182" s="10"/>
      <c r="G182" s="10"/>
      <c r="H182" s="10"/>
      <c r="I182" s="10">
        <f t="shared" si="53"/>
        <v>0</v>
      </c>
      <c r="J182" s="10"/>
      <c r="K182" s="10">
        <f t="shared" si="54"/>
        <v>0</v>
      </c>
      <c r="L182" s="10"/>
      <c r="M182" s="10"/>
    </row>
    <row r="183" spans="1:13">
      <c r="A183" s="9">
        <v>42960</v>
      </c>
      <c r="B183" s="10"/>
      <c r="C183" s="10"/>
      <c r="D183" s="10">
        <f t="shared" si="52"/>
        <v>0</v>
      </c>
      <c r="E183" s="10"/>
      <c r="F183" s="10"/>
      <c r="G183" s="10"/>
      <c r="H183" s="10"/>
      <c r="I183" s="10">
        <f t="shared" si="53"/>
        <v>0</v>
      </c>
      <c r="J183" s="10"/>
      <c r="K183" s="10">
        <f t="shared" si="54"/>
        <v>0</v>
      </c>
      <c r="L183" s="10"/>
      <c r="M183" s="10"/>
    </row>
    <row r="184" spans="1:13">
      <c r="A184" s="9">
        <v>42961</v>
      </c>
      <c r="B184" s="10"/>
      <c r="C184" s="10"/>
      <c r="D184" s="10">
        <f t="shared" si="52"/>
        <v>0</v>
      </c>
      <c r="E184" s="10"/>
      <c r="F184" s="10"/>
      <c r="G184" s="10"/>
      <c r="H184" s="10"/>
      <c r="I184" s="10">
        <f t="shared" si="53"/>
        <v>0</v>
      </c>
      <c r="J184" s="10"/>
      <c r="K184" s="10">
        <f t="shared" si="54"/>
        <v>0</v>
      </c>
      <c r="L184" s="10"/>
      <c r="M184" s="10"/>
    </row>
    <row r="185" spans="1:13">
      <c r="A185" s="9">
        <v>42962</v>
      </c>
      <c r="B185" s="10"/>
      <c r="C185" s="10"/>
      <c r="D185" s="10">
        <f t="shared" si="52"/>
        <v>0</v>
      </c>
      <c r="E185" s="10"/>
      <c r="F185" s="10"/>
      <c r="G185" s="10"/>
      <c r="H185" s="10"/>
      <c r="I185" s="10">
        <f t="shared" si="53"/>
        <v>0</v>
      </c>
      <c r="J185" s="10"/>
      <c r="K185" s="10">
        <f t="shared" si="54"/>
        <v>0</v>
      </c>
      <c r="L185" s="10"/>
      <c r="M185" s="10"/>
    </row>
    <row r="186" spans="1:13">
      <c r="A186" s="9">
        <v>42963</v>
      </c>
      <c r="B186" s="10"/>
      <c r="C186" s="10"/>
      <c r="D186" s="10">
        <f t="shared" si="52"/>
        <v>0</v>
      </c>
      <c r="E186" s="10"/>
      <c r="F186" s="10"/>
      <c r="G186" s="10"/>
      <c r="H186" s="10"/>
      <c r="I186" s="10">
        <f t="shared" si="53"/>
        <v>0</v>
      </c>
      <c r="J186" s="10"/>
      <c r="K186" s="10">
        <f t="shared" si="54"/>
        <v>0</v>
      </c>
      <c r="L186" s="10"/>
      <c r="M186" s="10"/>
    </row>
    <row r="187" spans="1:13">
      <c r="A187" s="9">
        <v>42964</v>
      </c>
      <c r="B187" s="10"/>
      <c r="C187" s="10"/>
      <c r="D187" s="10">
        <f t="shared" si="52"/>
        <v>0</v>
      </c>
      <c r="E187" s="10"/>
      <c r="F187" s="10"/>
      <c r="G187" s="10"/>
      <c r="H187" s="10"/>
      <c r="I187" s="10">
        <f t="shared" si="53"/>
        <v>0</v>
      </c>
      <c r="J187" s="10"/>
      <c r="K187" s="10">
        <f t="shared" si="54"/>
        <v>0</v>
      </c>
      <c r="L187" s="10"/>
      <c r="M187" s="10"/>
    </row>
    <row r="188" spans="1:13">
      <c r="A188" s="9">
        <v>42965</v>
      </c>
      <c r="B188" s="10"/>
      <c r="C188" s="10"/>
      <c r="D188" s="10">
        <f t="shared" si="52"/>
        <v>0</v>
      </c>
      <c r="E188" s="10"/>
      <c r="F188" s="10"/>
      <c r="G188" s="10"/>
      <c r="H188" s="10"/>
      <c r="I188" s="10">
        <f t="shared" si="53"/>
        <v>0</v>
      </c>
      <c r="J188" s="10"/>
      <c r="K188" s="10">
        <f t="shared" si="54"/>
        <v>0</v>
      </c>
      <c r="L188" s="10"/>
      <c r="M188" s="10"/>
    </row>
    <row r="189" spans="1:13">
      <c r="A189" s="9">
        <v>42966</v>
      </c>
      <c r="B189" s="10"/>
      <c r="C189" s="10"/>
      <c r="D189" s="10">
        <f t="shared" si="52"/>
        <v>0</v>
      </c>
      <c r="E189" s="10"/>
      <c r="F189" s="10"/>
      <c r="G189" s="10"/>
      <c r="H189" s="10"/>
      <c r="I189" s="10">
        <f t="shared" si="53"/>
        <v>0</v>
      </c>
      <c r="J189" s="10"/>
      <c r="K189" s="10">
        <f t="shared" si="54"/>
        <v>0</v>
      </c>
      <c r="L189" s="10"/>
      <c r="M189" s="10"/>
    </row>
    <row r="190" spans="1:13">
      <c r="A190" s="9">
        <v>42967</v>
      </c>
      <c r="B190" s="10"/>
      <c r="C190" s="10"/>
      <c r="D190" s="10">
        <f t="shared" si="52"/>
        <v>0</v>
      </c>
      <c r="E190" s="10"/>
      <c r="F190" s="10"/>
      <c r="G190" s="10"/>
      <c r="H190" s="10"/>
      <c r="I190" s="10">
        <f t="shared" si="53"/>
        <v>0</v>
      </c>
      <c r="J190" s="10"/>
      <c r="K190" s="10">
        <f t="shared" si="54"/>
        <v>0</v>
      </c>
      <c r="L190" s="10"/>
      <c r="M190" s="10"/>
    </row>
    <row r="191" spans="1:13">
      <c r="A191" s="9">
        <v>42968</v>
      </c>
      <c r="B191" s="10"/>
      <c r="C191" s="10"/>
      <c r="D191" s="10">
        <f t="shared" si="52"/>
        <v>0</v>
      </c>
      <c r="E191" s="10"/>
      <c r="F191" s="10"/>
      <c r="G191" s="10"/>
      <c r="H191" s="10"/>
      <c r="I191" s="10">
        <f t="shared" si="53"/>
        <v>0</v>
      </c>
      <c r="J191" s="10"/>
      <c r="K191" s="10">
        <f t="shared" si="54"/>
        <v>0</v>
      </c>
      <c r="L191" s="10"/>
      <c r="M191" s="10"/>
    </row>
    <row r="192" spans="1:13">
      <c r="A192" s="9">
        <v>42969</v>
      </c>
      <c r="B192" s="10"/>
      <c r="C192" s="10"/>
      <c r="D192" s="10">
        <f t="shared" si="52"/>
        <v>0</v>
      </c>
      <c r="E192" s="10"/>
      <c r="F192" s="10"/>
      <c r="G192" s="10"/>
      <c r="H192" s="10"/>
      <c r="I192" s="10">
        <f t="shared" si="53"/>
        <v>0</v>
      </c>
      <c r="J192" s="10"/>
      <c r="K192" s="10">
        <f t="shared" si="54"/>
        <v>0</v>
      </c>
      <c r="L192" s="10"/>
      <c r="M192" s="10"/>
    </row>
    <row r="193" spans="1:13">
      <c r="A193" s="9">
        <v>42970</v>
      </c>
      <c r="B193" s="10"/>
      <c r="C193" s="10"/>
      <c r="D193" s="10">
        <f t="shared" si="52"/>
        <v>0</v>
      </c>
      <c r="E193" s="10"/>
      <c r="F193" s="10"/>
      <c r="G193" s="10"/>
      <c r="H193" s="10"/>
      <c r="I193" s="10">
        <f t="shared" si="53"/>
        <v>0</v>
      </c>
      <c r="J193" s="10"/>
      <c r="K193" s="10">
        <f t="shared" si="54"/>
        <v>0</v>
      </c>
      <c r="L193" s="10"/>
      <c r="M193" s="10"/>
    </row>
    <row r="194" spans="1:13">
      <c r="A194" s="9">
        <v>42971</v>
      </c>
      <c r="B194" s="10"/>
      <c r="C194" s="10"/>
      <c r="D194" s="10">
        <f t="shared" si="52"/>
        <v>0</v>
      </c>
      <c r="E194" s="10"/>
      <c r="F194" s="10"/>
      <c r="G194" s="10"/>
      <c r="H194" s="10"/>
      <c r="I194" s="10">
        <f t="shared" si="53"/>
        <v>0</v>
      </c>
      <c r="J194" s="10"/>
      <c r="K194" s="10">
        <f t="shared" si="54"/>
        <v>0</v>
      </c>
      <c r="L194" s="10"/>
      <c r="M194" s="10"/>
    </row>
    <row r="195" spans="1:13">
      <c r="A195" s="9">
        <v>42972</v>
      </c>
      <c r="B195" s="10"/>
      <c r="C195" s="10"/>
      <c r="D195" s="10">
        <f t="shared" si="52"/>
        <v>0</v>
      </c>
      <c r="E195" s="10"/>
      <c r="F195" s="10"/>
      <c r="G195" s="10"/>
      <c r="H195" s="10"/>
      <c r="I195" s="10">
        <f t="shared" si="53"/>
        <v>0</v>
      </c>
      <c r="J195" s="10"/>
      <c r="K195" s="10">
        <f t="shared" si="54"/>
        <v>0</v>
      </c>
      <c r="L195" s="10"/>
      <c r="M195" s="10"/>
    </row>
    <row r="196" spans="1:13">
      <c r="A196" s="9">
        <v>42973</v>
      </c>
      <c r="B196" s="10"/>
      <c r="C196" s="10"/>
      <c r="D196" s="10">
        <f t="shared" si="52"/>
        <v>0</v>
      </c>
      <c r="E196" s="10"/>
      <c r="F196" s="10"/>
      <c r="G196" s="10"/>
      <c r="H196" s="10"/>
      <c r="I196" s="10">
        <f t="shared" si="53"/>
        <v>0</v>
      </c>
      <c r="J196" s="10"/>
      <c r="K196" s="10">
        <f t="shared" si="54"/>
        <v>0</v>
      </c>
      <c r="L196" s="10"/>
      <c r="M196" s="10"/>
    </row>
    <row r="197" spans="1:13">
      <c r="A197" s="9">
        <v>42974</v>
      </c>
      <c r="B197" s="10"/>
      <c r="C197" s="10"/>
      <c r="D197" s="10">
        <f t="shared" si="52"/>
        <v>0</v>
      </c>
      <c r="E197" s="10"/>
      <c r="F197" s="10"/>
      <c r="G197" s="10"/>
      <c r="H197" s="10"/>
      <c r="I197" s="10">
        <f t="shared" si="53"/>
        <v>0</v>
      </c>
      <c r="J197" s="10"/>
      <c r="K197" s="10">
        <f t="shared" si="54"/>
        <v>0</v>
      </c>
      <c r="L197" s="10"/>
      <c r="M197" s="10"/>
    </row>
    <row r="198" spans="1:13">
      <c r="A198" s="9">
        <v>42975</v>
      </c>
      <c r="B198" s="10"/>
      <c r="C198" s="10"/>
      <c r="D198" s="10">
        <f t="shared" si="52"/>
        <v>0</v>
      </c>
      <c r="E198" s="10"/>
      <c r="F198" s="10"/>
      <c r="G198" s="10"/>
      <c r="H198" s="10"/>
      <c r="I198" s="10">
        <f t="shared" si="53"/>
        <v>0</v>
      </c>
      <c r="J198" s="10"/>
      <c r="K198" s="10">
        <f t="shared" si="54"/>
        <v>0</v>
      </c>
      <c r="L198" s="10"/>
      <c r="M198" s="10"/>
    </row>
    <row r="199" spans="1:13">
      <c r="A199" s="9">
        <v>42976</v>
      </c>
      <c r="B199" s="10"/>
      <c r="C199" s="10"/>
      <c r="D199" s="10">
        <f t="shared" si="52"/>
        <v>0</v>
      </c>
      <c r="E199" s="10"/>
      <c r="F199" s="10"/>
      <c r="G199" s="10"/>
      <c r="H199" s="10"/>
      <c r="I199" s="10">
        <f t="shared" si="53"/>
        <v>0</v>
      </c>
      <c r="J199" s="10"/>
      <c r="K199" s="10">
        <f t="shared" si="54"/>
        <v>0</v>
      </c>
      <c r="L199" s="10"/>
      <c r="M199" s="10"/>
    </row>
    <row r="200" spans="1:13">
      <c r="A200" s="9">
        <v>42977</v>
      </c>
      <c r="B200" s="10"/>
      <c r="C200" s="10"/>
      <c r="D200" s="10">
        <f t="shared" si="52"/>
        <v>0</v>
      </c>
      <c r="E200" s="10"/>
      <c r="F200" s="10"/>
      <c r="G200" s="10"/>
      <c r="H200" s="10"/>
      <c r="I200" s="10">
        <f t="shared" si="53"/>
        <v>0</v>
      </c>
      <c r="J200" s="10"/>
      <c r="K200" s="10">
        <f t="shared" si="54"/>
        <v>0</v>
      </c>
      <c r="L200" s="10"/>
      <c r="M200" s="10"/>
    </row>
    <row r="201" spans="1:13">
      <c r="A201" s="9">
        <v>42978</v>
      </c>
      <c r="B201" s="10"/>
      <c r="C201" s="10"/>
      <c r="D201" s="10">
        <f t="shared" si="52"/>
        <v>0</v>
      </c>
      <c r="E201" s="10"/>
      <c r="F201" s="10"/>
      <c r="G201" s="10"/>
      <c r="H201" s="10"/>
      <c r="I201" s="10">
        <f t="shared" si="53"/>
        <v>0</v>
      </c>
      <c r="J201" s="10"/>
      <c r="K201" s="10">
        <f t="shared" si="54"/>
        <v>0</v>
      </c>
      <c r="L201" s="10"/>
      <c r="M201" s="10"/>
    </row>
    <row r="202" spans="1:13">
      <c r="A202" s="9">
        <v>42979</v>
      </c>
      <c r="B202" s="10"/>
      <c r="C202" s="10"/>
      <c r="D202" s="10">
        <f t="shared" si="52"/>
        <v>0</v>
      </c>
      <c r="E202" s="10"/>
      <c r="F202" s="10"/>
      <c r="G202" s="10"/>
      <c r="H202" s="10"/>
      <c r="I202" s="10">
        <f t="shared" si="53"/>
        <v>0</v>
      </c>
      <c r="J202" s="10"/>
      <c r="K202" s="10">
        <f t="shared" si="54"/>
        <v>0</v>
      </c>
      <c r="L202" s="10"/>
      <c r="M202" s="10"/>
    </row>
    <row r="203" spans="1:13">
      <c r="A203" s="9">
        <v>42980</v>
      </c>
      <c r="B203" s="10"/>
      <c r="C203" s="10"/>
      <c r="D203" s="10">
        <f t="shared" si="52"/>
        <v>0</v>
      </c>
      <c r="E203" s="10"/>
      <c r="F203" s="10"/>
      <c r="G203" s="10"/>
      <c r="H203" s="10"/>
      <c r="I203" s="10">
        <f t="shared" si="53"/>
        <v>0</v>
      </c>
      <c r="J203" s="10"/>
      <c r="K203" s="10">
        <f t="shared" si="54"/>
        <v>0</v>
      </c>
      <c r="L203" s="10"/>
      <c r="M203" s="10"/>
    </row>
    <row r="204" spans="1:13">
      <c r="A204" s="9">
        <v>42981</v>
      </c>
      <c r="B204" s="10"/>
      <c r="C204" s="10"/>
      <c r="D204" s="10">
        <f t="shared" si="52"/>
        <v>0</v>
      </c>
      <c r="E204" s="10"/>
      <c r="F204" s="10"/>
      <c r="G204" s="10"/>
      <c r="H204" s="10"/>
      <c r="I204" s="10">
        <f t="shared" si="53"/>
        <v>0</v>
      </c>
      <c r="J204" s="10"/>
      <c r="K204" s="10">
        <f t="shared" si="54"/>
        <v>0</v>
      </c>
      <c r="L204" s="10"/>
      <c r="M204" s="10"/>
    </row>
    <row r="205" spans="1:13">
      <c r="A205" s="9">
        <v>42982</v>
      </c>
      <c r="B205" s="10"/>
      <c r="C205" s="10"/>
      <c r="D205" s="10">
        <f t="shared" si="52"/>
        <v>0</v>
      </c>
      <c r="E205" s="10"/>
      <c r="F205" s="10"/>
      <c r="G205" s="10"/>
      <c r="H205" s="10"/>
      <c r="I205" s="10">
        <f t="shared" si="53"/>
        <v>0</v>
      </c>
      <c r="J205" s="10"/>
      <c r="K205" s="10">
        <f t="shared" si="54"/>
        <v>0</v>
      </c>
      <c r="L205" s="10"/>
      <c r="M205" s="10"/>
    </row>
    <row r="206" spans="1:13">
      <c r="A206" s="9">
        <v>42983</v>
      </c>
      <c r="B206" s="10"/>
      <c r="C206" s="10"/>
      <c r="D206" s="10">
        <f t="shared" si="52"/>
        <v>0</v>
      </c>
      <c r="E206" s="10"/>
      <c r="F206" s="10"/>
      <c r="G206" s="10"/>
      <c r="H206" s="10"/>
      <c r="I206" s="10">
        <f t="shared" si="53"/>
        <v>0</v>
      </c>
      <c r="J206" s="10"/>
      <c r="K206" s="10">
        <f t="shared" si="54"/>
        <v>0</v>
      </c>
      <c r="L206" s="10"/>
      <c r="M206" s="10"/>
    </row>
    <row r="207" spans="1:13">
      <c r="A207" s="9">
        <v>42984</v>
      </c>
      <c r="B207" s="10"/>
      <c r="C207" s="10"/>
      <c r="D207" s="10">
        <f t="shared" si="52"/>
        <v>0</v>
      </c>
      <c r="E207" s="10"/>
      <c r="F207" s="10"/>
      <c r="G207" s="10"/>
      <c r="H207" s="10"/>
      <c r="I207" s="10">
        <f t="shared" si="53"/>
        <v>0</v>
      </c>
      <c r="J207" s="10"/>
      <c r="K207" s="10">
        <f t="shared" si="54"/>
        <v>0</v>
      </c>
      <c r="L207" s="10"/>
      <c r="M207" s="10"/>
    </row>
    <row r="208" spans="1:13">
      <c r="A208" s="9">
        <v>42985</v>
      </c>
      <c r="B208" s="10"/>
      <c r="C208" s="10"/>
      <c r="D208" s="10">
        <f t="shared" si="52"/>
        <v>0</v>
      </c>
      <c r="E208" s="10"/>
      <c r="F208" s="10"/>
      <c r="G208" s="10"/>
      <c r="H208" s="10"/>
      <c r="I208" s="10">
        <f t="shared" si="53"/>
        <v>0</v>
      </c>
      <c r="J208" s="10"/>
      <c r="K208" s="10">
        <f t="shared" si="54"/>
        <v>0</v>
      </c>
      <c r="L208" s="10"/>
      <c r="M208" s="10"/>
    </row>
    <row r="209" spans="1:13">
      <c r="A209" s="9">
        <v>42986</v>
      </c>
      <c r="B209" s="10"/>
      <c r="C209" s="10"/>
      <c r="D209" s="10">
        <f t="shared" si="52"/>
        <v>0</v>
      </c>
      <c r="E209" s="10"/>
      <c r="F209" s="10"/>
      <c r="G209" s="10"/>
      <c r="H209" s="10"/>
      <c r="I209" s="10">
        <f t="shared" si="53"/>
        <v>0</v>
      </c>
      <c r="J209" s="10"/>
      <c r="K209" s="10">
        <f t="shared" si="54"/>
        <v>0</v>
      </c>
      <c r="L209" s="10"/>
      <c r="M209" s="10"/>
    </row>
    <row r="210" spans="1:13">
      <c r="A210" s="9">
        <v>42987</v>
      </c>
      <c r="B210" s="10"/>
      <c r="C210" s="10"/>
      <c r="D210" s="10">
        <f t="shared" si="52"/>
        <v>0</v>
      </c>
      <c r="E210" s="10"/>
      <c r="F210" s="10"/>
      <c r="G210" s="10"/>
      <c r="H210" s="10"/>
      <c r="I210" s="10">
        <f t="shared" si="53"/>
        <v>0</v>
      </c>
      <c r="J210" s="10"/>
      <c r="K210" s="10">
        <f t="shared" si="54"/>
        <v>0</v>
      </c>
      <c r="L210" s="10"/>
      <c r="M210" s="10"/>
    </row>
    <row r="211" spans="1:13">
      <c r="A211" s="9">
        <v>42988</v>
      </c>
      <c r="B211" s="10"/>
      <c r="C211" s="10"/>
      <c r="D211" s="10">
        <f t="shared" si="52"/>
        <v>0</v>
      </c>
      <c r="E211" s="10"/>
      <c r="F211" s="10"/>
      <c r="G211" s="10"/>
      <c r="H211" s="10"/>
      <c r="I211" s="10">
        <f t="shared" si="53"/>
        <v>0</v>
      </c>
      <c r="J211" s="10"/>
      <c r="K211" s="10">
        <f t="shared" si="54"/>
        <v>0</v>
      </c>
      <c r="L211" s="10"/>
      <c r="M211" s="10"/>
    </row>
    <row r="212" spans="1:13">
      <c r="A212" s="9">
        <v>42989</v>
      </c>
      <c r="B212" s="10"/>
      <c r="C212" s="10"/>
      <c r="D212" s="10">
        <f t="shared" si="52"/>
        <v>0</v>
      </c>
      <c r="E212" s="10"/>
      <c r="F212" s="10"/>
      <c r="G212" s="10"/>
      <c r="H212" s="10"/>
      <c r="I212" s="10">
        <f t="shared" si="53"/>
        <v>0</v>
      </c>
      <c r="J212" s="10"/>
      <c r="K212" s="10">
        <f t="shared" si="54"/>
        <v>0</v>
      </c>
      <c r="L212" s="10"/>
      <c r="M212" s="10"/>
    </row>
    <row r="213" spans="1:13">
      <c r="A213" s="9">
        <v>42990</v>
      </c>
      <c r="B213" s="10"/>
      <c r="C213" s="10"/>
      <c r="D213" s="10">
        <f t="shared" si="52"/>
        <v>0</v>
      </c>
      <c r="E213" s="10"/>
      <c r="F213" s="10"/>
      <c r="G213" s="10"/>
      <c r="H213" s="10"/>
      <c r="I213" s="10">
        <f t="shared" si="53"/>
        <v>0</v>
      </c>
      <c r="J213" s="10"/>
      <c r="K213" s="10">
        <f t="shared" si="54"/>
        <v>0</v>
      </c>
      <c r="L213" s="10"/>
      <c r="M213" s="10"/>
    </row>
    <row r="214" spans="1:13">
      <c r="A214" s="9">
        <v>42991</v>
      </c>
      <c r="B214" s="10"/>
      <c r="C214" s="10"/>
      <c r="D214" s="10">
        <f t="shared" si="52"/>
        <v>0</v>
      </c>
      <c r="E214" s="10"/>
      <c r="F214" s="10"/>
      <c r="G214" s="10"/>
      <c r="H214" s="10"/>
      <c r="I214" s="10">
        <f t="shared" si="53"/>
        <v>0</v>
      </c>
      <c r="J214" s="10"/>
      <c r="K214" s="10">
        <f t="shared" si="54"/>
        <v>0</v>
      </c>
      <c r="L214" s="10"/>
      <c r="M214" s="10"/>
    </row>
    <row r="215" spans="1:13">
      <c r="A215" s="9">
        <v>42992</v>
      </c>
      <c r="B215" s="10"/>
      <c r="C215" s="10"/>
      <c r="D215" s="10">
        <f t="shared" si="52"/>
        <v>0</v>
      </c>
      <c r="E215" s="10"/>
      <c r="F215" s="10"/>
      <c r="G215" s="10"/>
      <c r="H215" s="10"/>
      <c r="I215" s="10">
        <f t="shared" si="53"/>
        <v>0</v>
      </c>
      <c r="J215" s="10"/>
      <c r="K215" s="10">
        <f t="shared" si="54"/>
        <v>0</v>
      </c>
      <c r="L215" s="10"/>
      <c r="M215" s="10"/>
    </row>
    <row r="216" spans="1:13">
      <c r="A216" s="9">
        <v>42993</v>
      </c>
      <c r="B216" s="10"/>
      <c r="C216" s="10"/>
      <c r="D216" s="10">
        <f t="shared" si="52"/>
        <v>0</v>
      </c>
      <c r="E216" s="10"/>
      <c r="F216" s="10"/>
      <c r="G216" s="10"/>
      <c r="H216" s="10"/>
      <c r="I216" s="10">
        <f t="shared" si="53"/>
        <v>0</v>
      </c>
      <c r="J216" s="10"/>
      <c r="K216" s="10">
        <f t="shared" si="54"/>
        <v>0</v>
      </c>
      <c r="L216" s="10"/>
      <c r="M216" s="10"/>
    </row>
    <row r="217" spans="1:13">
      <c r="A217" s="9">
        <v>42994</v>
      </c>
      <c r="B217" s="10"/>
      <c r="C217" s="10"/>
      <c r="D217" s="10">
        <f t="shared" si="52"/>
        <v>0</v>
      </c>
      <c r="E217" s="10"/>
      <c r="F217" s="10"/>
      <c r="G217" s="10"/>
      <c r="H217" s="10"/>
      <c r="I217" s="10">
        <f t="shared" si="53"/>
        <v>0</v>
      </c>
      <c r="J217" s="10"/>
      <c r="K217" s="10">
        <f t="shared" si="54"/>
        <v>0</v>
      </c>
      <c r="L217" s="10"/>
      <c r="M217" s="10"/>
    </row>
    <row r="218" spans="1:13">
      <c r="A218" s="9">
        <v>42995</v>
      </c>
      <c r="B218" s="10"/>
      <c r="C218" s="10"/>
      <c r="D218" s="10">
        <f t="shared" si="52"/>
        <v>0</v>
      </c>
      <c r="E218" s="10"/>
      <c r="F218" s="10"/>
      <c r="G218" s="10"/>
      <c r="H218" s="10"/>
      <c r="I218" s="10">
        <f t="shared" si="53"/>
        <v>0</v>
      </c>
      <c r="J218" s="10"/>
      <c r="K218" s="10">
        <f t="shared" si="54"/>
        <v>0</v>
      </c>
      <c r="L218" s="10"/>
      <c r="M218" s="10"/>
    </row>
    <row r="219" spans="1:13">
      <c r="A219" s="9">
        <v>42996</v>
      </c>
      <c r="B219" s="10"/>
      <c r="C219" s="10"/>
      <c r="D219" s="10">
        <f t="shared" si="52"/>
        <v>0</v>
      </c>
      <c r="E219" s="10"/>
      <c r="F219" s="10"/>
      <c r="G219" s="10"/>
      <c r="H219" s="10"/>
      <c r="I219" s="10">
        <f t="shared" si="53"/>
        <v>0</v>
      </c>
      <c r="J219" s="10"/>
      <c r="K219" s="10">
        <f t="shared" si="54"/>
        <v>0</v>
      </c>
      <c r="L219" s="10"/>
      <c r="M219" s="10"/>
    </row>
    <row r="220" spans="1:13">
      <c r="A220" s="9">
        <v>42997</v>
      </c>
      <c r="B220" s="10"/>
      <c r="C220" s="10"/>
      <c r="D220" s="10">
        <f t="shared" si="52"/>
        <v>0</v>
      </c>
      <c r="E220" s="10"/>
      <c r="F220" s="10"/>
      <c r="G220" s="10"/>
      <c r="H220" s="10"/>
      <c r="I220" s="10">
        <f t="shared" si="53"/>
        <v>0</v>
      </c>
      <c r="J220" s="10"/>
      <c r="K220" s="10">
        <f t="shared" si="54"/>
        <v>0</v>
      </c>
      <c r="L220" s="10"/>
      <c r="M220" s="10"/>
    </row>
    <row r="221" spans="1:13">
      <c r="A221" s="9">
        <v>42998</v>
      </c>
      <c r="B221" s="10"/>
      <c r="C221" s="10"/>
      <c r="D221" s="10">
        <f t="shared" si="52"/>
        <v>0</v>
      </c>
      <c r="E221" s="10"/>
      <c r="F221" s="10"/>
      <c r="G221" s="10"/>
      <c r="H221" s="10"/>
      <c r="I221" s="10">
        <f t="shared" si="53"/>
        <v>0</v>
      </c>
      <c r="J221" s="10"/>
      <c r="K221" s="10">
        <f t="shared" si="54"/>
        <v>0</v>
      </c>
      <c r="L221" s="10"/>
      <c r="M221" s="10"/>
    </row>
    <row r="222" spans="1:13">
      <c r="A222" s="9">
        <v>42999</v>
      </c>
      <c r="B222" s="10"/>
      <c r="C222" s="10"/>
      <c r="D222" s="10">
        <f t="shared" si="52"/>
        <v>0</v>
      </c>
      <c r="E222" s="10"/>
      <c r="F222" s="10"/>
      <c r="G222" s="10"/>
      <c r="H222" s="10"/>
      <c r="I222" s="10">
        <f t="shared" si="53"/>
        <v>0</v>
      </c>
      <c r="J222" s="10"/>
      <c r="K222" s="10">
        <f t="shared" si="54"/>
        <v>0</v>
      </c>
      <c r="L222" s="10"/>
      <c r="M222" s="10"/>
    </row>
    <row r="223" spans="1:13">
      <c r="A223" s="9">
        <v>43000</v>
      </c>
      <c r="B223" s="10"/>
      <c r="C223" s="10"/>
      <c r="D223" s="10">
        <f t="shared" si="52"/>
        <v>0</v>
      </c>
      <c r="E223" s="10"/>
      <c r="F223" s="10"/>
      <c r="G223" s="10"/>
      <c r="H223" s="10"/>
      <c r="I223" s="10">
        <f t="shared" si="53"/>
        <v>0</v>
      </c>
      <c r="J223" s="10"/>
      <c r="K223" s="10">
        <f t="shared" si="54"/>
        <v>0</v>
      </c>
      <c r="L223" s="10"/>
      <c r="M223" s="10"/>
    </row>
    <row r="224" spans="1:13">
      <c r="A224" s="9">
        <v>43001</v>
      </c>
      <c r="B224" s="10"/>
      <c r="C224" s="10"/>
      <c r="D224" s="10">
        <f t="shared" ref="D224:D270" si="55">B224+C224/4</f>
        <v>0</v>
      </c>
      <c r="E224" s="10"/>
      <c r="F224" s="10"/>
      <c r="G224" s="10"/>
      <c r="H224" s="10"/>
      <c r="I224" s="10">
        <f t="shared" ref="I224:I270" si="56">G224+H224/4</f>
        <v>0</v>
      </c>
      <c r="J224" s="10"/>
      <c r="K224" s="10">
        <f t="shared" ref="K224:K270" si="57">I224-I223</f>
        <v>0</v>
      </c>
      <c r="L224" s="10"/>
      <c r="M224" s="10"/>
    </row>
    <row r="225" spans="1:13">
      <c r="A225" s="9">
        <v>43002</v>
      </c>
      <c r="B225" s="10"/>
      <c r="C225" s="10"/>
      <c r="D225" s="10">
        <f t="shared" si="55"/>
        <v>0</v>
      </c>
      <c r="E225" s="10"/>
      <c r="F225" s="10"/>
      <c r="G225" s="10"/>
      <c r="H225" s="10"/>
      <c r="I225" s="10">
        <f t="shared" si="56"/>
        <v>0</v>
      </c>
      <c r="J225" s="10"/>
      <c r="K225" s="10">
        <f t="shared" si="57"/>
        <v>0</v>
      </c>
      <c r="L225" s="10"/>
      <c r="M225" s="10"/>
    </row>
    <row r="226" spans="1:13">
      <c r="A226" s="9">
        <v>43003</v>
      </c>
      <c r="B226" s="10"/>
      <c r="C226" s="10"/>
      <c r="D226" s="10">
        <f t="shared" si="55"/>
        <v>0</v>
      </c>
      <c r="E226" s="10"/>
      <c r="F226" s="10"/>
      <c r="G226" s="10"/>
      <c r="H226" s="10"/>
      <c r="I226" s="10">
        <f t="shared" si="56"/>
        <v>0</v>
      </c>
      <c r="J226" s="10"/>
      <c r="K226" s="10">
        <f t="shared" si="57"/>
        <v>0</v>
      </c>
      <c r="L226" s="10"/>
      <c r="M226" s="10"/>
    </row>
    <row r="227" spans="1:13">
      <c r="A227" s="9">
        <v>43004</v>
      </c>
      <c r="B227" s="10"/>
      <c r="C227" s="10"/>
      <c r="D227" s="10">
        <f t="shared" si="55"/>
        <v>0</v>
      </c>
      <c r="E227" s="10"/>
      <c r="F227" s="10"/>
      <c r="G227" s="10"/>
      <c r="H227" s="10"/>
      <c r="I227" s="10">
        <f t="shared" si="56"/>
        <v>0</v>
      </c>
      <c r="J227" s="10"/>
      <c r="K227" s="10">
        <f t="shared" si="57"/>
        <v>0</v>
      </c>
      <c r="L227" s="10"/>
      <c r="M227" s="10"/>
    </row>
    <row r="228" spans="1:13">
      <c r="A228" s="9">
        <v>43005</v>
      </c>
      <c r="B228" s="10"/>
      <c r="C228" s="10"/>
      <c r="D228" s="10">
        <f t="shared" si="55"/>
        <v>0</v>
      </c>
      <c r="E228" s="10"/>
      <c r="F228" s="10"/>
      <c r="G228" s="10"/>
      <c r="H228" s="10"/>
      <c r="I228" s="10">
        <f t="shared" si="56"/>
        <v>0</v>
      </c>
      <c r="J228" s="10"/>
      <c r="K228" s="10">
        <f t="shared" si="57"/>
        <v>0</v>
      </c>
      <c r="L228" s="10"/>
      <c r="M228" s="10"/>
    </row>
    <row r="229" spans="1:13">
      <c r="A229" s="9">
        <v>43006</v>
      </c>
      <c r="B229" s="10"/>
      <c r="C229" s="10"/>
      <c r="D229" s="10">
        <f t="shared" si="55"/>
        <v>0</v>
      </c>
      <c r="E229" s="10"/>
      <c r="F229" s="10"/>
      <c r="G229" s="10"/>
      <c r="H229" s="10"/>
      <c r="I229" s="10">
        <f t="shared" si="56"/>
        <v>0</v>
      </c>
      <c r="J229" s="10"/>
      <c r="K229" s="10">
        <f t="shared" si="57"/>
        <v>0</v>
      </c>
      <c r="L229" s="10"/>
      <c r="M229" s="10"/>
    </row>
    <row r="230" spans="1:13">
      <c r="A230" s="9">
        <v>43007</v>
      </c>
      <c r="B230" s="10"/>
      <c r="C230" s="10"/>
      <c r="D230" s="10">
        <f t="shared" si="55"/>
        <v>0</v>
      </c>
      <c r="E230" s="10"/>
      <c r="F230" s="10"/>
      <c r="G230" s="10"/>
      <c r="H230" s="10"/>
      <c r="I230" s="10">
        <f t="shared" si="56"/>
        <v>0</v>
      </c>
      <c r="J230" s="10"/>
      <c r="K230" s="10">
        <f t="shared" si="57"/>
        <v>0</v>
      </c>
      <c r="L230" s="10"/>
      <c r="M230" s="10"/>
    </row>
    <row r="231" spans="1:13">
      <c r="A231" s="9">
        <v>43008</v>
      </c>
      <c r="B231" s="10"/>
      <c r="C231" s="10"/>
      <c r="D231" s="10">
        <f t="shared" si="55"/>
        <v>0</v>
      </c>
      <c r="E231" s="10"/>
      <c r="F231" s="10"/>
      <c r="G231" s="10"/>
      <c r="H231" s="10"/>
      <c r="I231" s="10">
        <f t="shared" si="56"/>
        <v>0</v>
      </c>
      <c r="J231" s="10"/>
      <c r="K231" s="10">
        <f t="shared" si="57"/>
        <v>0</v>
      </c>
      <c r="L231" s="10"/>
      <c r="M231" s="10"/>
    </row>
    <row r="232" spans="1:13">
      <c r="A232" s="9">
        <v>43009</v>
      </c>
      <c r="B232" s="10"/>
      <c r="C232" s="10"/>
      <c r="D232" s="10">
        <f t="shared" si="55"/>
        <v>0</v>
      </c>
      <c r="E232" s="10"/>
      <c r="F232" s="10"/>
      <c r="G232" s="10"/>
      <c r="H232" s="10"/>
      <c r="I232" s="10">
        <f t="shared" si="56"/>
        <v>0</v>
      </c>
      <c r="J232" s="10"/>
      <c r="K232" s="10">
        <f t="shared" si="57"/>
        <v>0</v>
      </c>
      <c r="L232" s="10"/>
      <c r="M232" s="10"/>
    </row>
    <row r="233" spans="1:13">
      <c r="A233" s="9">
        <v>43010</v>
      </c>
      <c r="B233" s="10"/>
      <c r="C233" s="10"/>
      <c r="D233" s="10">
        <f t="shared" si="55"/>
        <v>0</v>
      </c>
      <c r="E233" s="10"/>
      <c r="F233" s="10"/>
      <c r="G233" s="10"/>
      <c r="H233" s="10"/>
      <c r="I233" s="10">
        <f t="shared" si="56"/>
        <v>0</v>
      </c>
      <c r="J233" s="10"/>
      <c r="K233" s="10">
        <f t="shared" si="57"/>
        <v>0</v>
      </c>
      <c r="L233" s="10"/>
      <c r="M233" s="10"/>
    </row>
    <row r="234" spans="1:13">
      <c r="A234" s="9">
        <v>43011</v>
      </c>
      <c r="B234" s="10"/>
      <c r="C234" s="10"/>
      <c r="D234" s="10">
        <f t="shared" si="55"/>
        <v>0</v>
      </c>
      <c r="E234" s="10"/>
      <c r="F234" s="10"/>
      <c r="G234" s="10"/>
      <c r="H234" s="10"/>
      <c r="I234" s="10">
        <f t="shared" si="56"/>
        <v>0</v>
      </c>
      <c r="J234" s="10"/>
      <c r="K234" s="10">
        <f t="shared" si="57"/>
        <v>0</v>
      </c>
      <c r="L234" s="10"/>
      <c r="M234" s="10"/>
    </row>
    <row r="235" spans="1:13">
      <c r="A235" s="9">
        <v>43012</v>
      </c>
      <c r="B235" s="10"/>
      <c r="C235" s="10"/>
      <c r="D235" s="10">
        <f t="shared" si="55"/>
        <v>0</v>
      </c>
      <c r="E235" s="10"/>
      <c r="F235" s="10"/>
      <c r="G235" s="10"/>
      <c r="H235" s="10"/>
      <c r="I235" s="10">
        <f t="shared" si="56"/>
        <v>0</v>
      </c>
      <c r="J235" s="10"/>
      <c r="K235" s="10">
        <f t="shared" si="57"/>
        <v>0</v>
      </c>
      <c r="L235" s="10"/>
      <c r="M235" s="10"/>
    </row>
    <row r="236" spans="1:13">
      <c r="A236" s="9">
        <v>43013</v>
      </c>
      <c r="B236" s="10"/>
      <c r="C236" s="10"/>
      <c r="D236" s="10">
        <f t="shared" si="55"/>
        <v>0</v>
      </c>
      <c r="E236" s="10"/>
      <c r="F236" s="10"/>
      <c r="G236" s="10"/>
      <c r="H236" s="10"/>
      <c r="I236" s="10">
        <f t="shared" si="56"/>
        <v>0</v>
      </c>
      <c r="J236" s="10"/>
      <c r="K236" s="10">
        <f t="shared" si="57"/>
        <v>0</v>
      </c>
      <c r="L236" s="10"/>
      <c r="M236" s="10"/>
    </row>
    <row r="237" spans="1:13">
      <c r="A237" s="9">
        <v>43014</v>
      </c>
      <c r="B237" s="10"/>
      <c r="C237" s="10"/>
      <c r="D237" s="10">
        <f t="shared" si="55"/>
        <v>0</v>
      </c>
      <c r="E237" s="10"/>
      <c r="F237" s="10"/>
      <c r="G237" s="10"/>
      <c r="H237" s="10"/>
      <c r="I237" s="10">
        <f t="shared" si="56"/>
        <v>0</v>
      </c>
      <c r="J237" s="10"/>
      <c r="K237" s="10">
        <f t="shared" si="57"/>
        <v>0</v>
      </c>
      <c r="L237" s="10"/>
      <c r="M237" s="10"/>
    </row>
    <row r="238" spans="1:13">
      <c r="A238" s="9">
        <v>43015</v>
      </c>
      <c r="B238" s="10"/>
      <c r="C238" s="10"/>
      <c r="D238" s="10">
        <f t="shared" si="55"/>
        <v>0</v>
      </c>
      <c r="E238" s="10"/>
      <c r="F238" s="10"/>
      <c r="G238" s="10"/>
      <c r="H238" s="10"/>
      <c r="I238" s="10">
        <f t="shared" si="56"/>
        <v>0</v>
      </c>
      <c r="J238" s="10"/>
      <c r="K238" s="10">
        <f t="shared" si="57"/>
        <v>0</v>
      </c>
      <c r="L238" s="10"/>
      <c r="M238" s="10"/>
    </row>
    <row r="239" spans="1:13">
      <c r="A239" s="9">
        <v>43016</v>
      </c>
      <c r="B239" s="10"/>
      <c r="C239" s="10"/>
      <c r="D239" s="10">
        <f t="shared" si="55"/>
        <v>0</v>
      </c>
      <c r="E239" s="10"/>
      <c r="F239" s="10"/>
      <c r="G239" s="10"/>
      <c r="H239" s="10"/>
      <c r="I239" s="10">
        <f t="shared" si="56"/>
        <v>0</v>
      </c>
      <c r="J239" s="10"/>
      <c r="K239" s="10">
        <f t="shared" si="57"/>
        <v>0</v>
      </c>
      <c r="L239" s="10"/>
      <c r="M239" s="10"/>
    </row>
    <row r="240" spans="1:13">
      <c r="A240" s="9">
        <v>43017</v>
      </c>
      <c r="B240" s="10"/>
      <c r="C240" s="10"/>
      <c r="D240" s="10">
        <f t="shared" si="55"/>
        <v>0</v>
      </c>
      <c r="E240" s="10"/>
      <c r="F240" s="10"/>
      <c r="G240" s="10"/>
      <c r="H240" s="10"/>
      <c r="I240" s="10">
        <f t="shared" si="56"/>
        <v>0</v>
      </c>
      <c r="J240" s="10"/>
      <c r="K240" s="10">
        <f t="shared" si="57"/>
        <v>0</v>
      </c>
      <c r="L240" s="10"/>
      <c r="M240" s="10"/>
    </row>
    <row r="241" spans="1:13">
      <c r="A241" s="9">
        <v>43018</v>
      </c>
      <c r="B241" s="10"/>
      <c r="C241" s="10"/>
      <c r="D241" s="10">
        <f t="shared" si="55"/>
        <v>0</v>
      </c>
      <c r="E241" s="10"/>
      <c r="F241" s="10"/>
      <c r="G241" s="10"/>
      <c r="H241" s="10"/>
      <c r="I241" s="10">
        <f t="shared" si="56"/>
        <v>0</v>
      </c>
      <c r="J241" s="10"/>
      <c r="K241" s="10">
        <f t="shared" si="57"/>
        <v>0</v>
      </c>
      <c r="L241" s="10"/>
      <c r="M241" s="10"/>
    </row>
    <row r="242" spans="1:13">
      <c r="A242" s="9">
        <v>43019</v>
      </c>
      <c r="B242" s="10"/>
      <c r="C242" s="10"/>
      <c r="D242" s="10">
        <f t="shared" si="55"/>
        <v>0</v>
      </c>
      <c r="E242" s="10"/>
      <c r="F242" s="10"/>
      <c r="G242" s="10"/>
      <c r="H242" s="10"/>
      <c r="I242" s="10">
        <f t="shared" si="56"/>
        <v>0</v>
      </c>
      <c r="J242" s="10"/>
      <c r="K242" s="10">
        <f t="shared" si="57"/>
        <v>0</v>
      </c>
      <c r="L242" s="10"/>
      <c r="M242" s="10"/>
    </row>
    <row r="243" spans="1:13">
      <c r="A243" s="9">
        <v>43020</v>
      </c>
      <c r="B243" s="10"/>
      <c r="C243" s="10"/>
      <c r="D243" s="10">
        <f t="shared" si="55"/>
        <v>0</v>
      </c>
      <c r="E243" s="10"/>
      <c r="F243" s="10"/>
      <c r="G243" s="10"/>
      <c r="H243" s="10"/>
      <c r="I243" s="10">
        <f t="shared" si="56"/>
        <v>0</v>
      </c>
      <c r="J243" s="10"/>
      <c r="K243" s="10">
        <f t="shared" si="57"/>
        <v>0</v>
      </c>
      <c r="L243" s="10"/>
      <c r="M243" s="10"/>
    </row>
    <row r="244" spans="1:13">
      <c r="A244" s="9">
        <v>43021</v>
      </c>
      <c r="B244" s="10"/>
      <c r="C244" s="10"/>
      <c r="D244" s="10">
        <f t="shared" si="55"/>
        <v>0</v>
      </c>
      <c r="E244" s="10"/>
      <c r="F244" s="10"/>
      <c r="G244" s="10"/>
      <c r="H244" s="10"/>
      <c r="I244" s="10">
        <f t="shared" si="56"/>
        <v>0</v>
      </c>
      <c r="J244" s="10"/>
      <c r="K244" s="10">
        <f t="shared" si="57"/>
        <v>0</v>
      </c>
      <c r="L244" s="10"/>
      <c r="M244" s="10"/>
    </row>
    <row r="245" spans="1:13">
      <c r="A245" s="9">
        <v>43022</v>
      </c>
      <c r="B245" s="10"/>
      <c r="C245" s="10"/>
      <c r="D245" s="10">
        <f t="shared" si="55"/>
        <v>0</v>
      </c>
      <c r="E245" s="10"/>
      <c r="F245" s="10"/>
      <c r="G245" s="10"/>
      <c r="H245" s="10"/>
      <c r="I245" s="10">
        <f t="shared" si="56"/>
        <v>0</v>
      </c>
      <c r="J245" s="10"/>
      <c r="K245" s="10">
        <f t="shared" si="57"/>
        <v>0</v>
      </c>
      <c r="L245" s="10"/>
      <c r="M245" s="10"/>
    </row>
    <row r="246" spans="1:13">
      <c r="A246" s="9">
        <v>43023</v>
      </c>
      <c r="B246" s="10"/>
      <c r="C246" s="10"/>
      <c r="D246" s="10">
        <f t="shared" si="55"/>
        <v>0</v>
      </c>
      <c r="E246" s="10"/>
      <c r="F246" s="10"/>
      <c r="G246" s="10"/>
      <c r="H246" s="10"/>
      <c r="I246" s="10">
        <f t="shared" si="56"/>
        <v>0</v>
      </c>
      <c r="J246" s="10"/>
      <c r="K246" s="10">
        <f t="shared" si="57"/>
        <v>0</v>
      </c>
      <c r="L246" s="10"/>
      <c r="M246" s="10"/>
    </row>
    <row r="247" spans="1:13">
      <c r="A247" s="9">
        <v>43024</v>
      </c>
      <c r="B247" s="10"/>
      <c r="C247" s="10"/>
      <c r="D247" s="10">
        <f t="shared" si="55"/>
        <v>0</v>
      </c>
      <c r="E247" s="10"/>
      <c r="F247" s="10"/>
      <c r="G247" s="10"/>
      <c r="H247" s="10"/>
      <c r="I247" s="10">
        <f t="shared" si="56"/>
        <v>0</v>
      </c>
      <c r="J247" s="10"/>
      <c r="K247" s="10">
        <f t="shared" si="57"/>
        <v>0</v>
      </c>
      <c r="L247" s="10"/>
      <c r="M247" s="10"/>
    </row>
    <row r="248" spans="1:13">
      <c r="A248" s="9">
        <v>43025</v>
      </c>
      <c r="B248" s="10"/>
      <c r="C248" s="10"/>
      <c r="D248" s="10">
        <f t="shared" si="55"/>
        <v>0</v>
      </c>
      <c r="E248" s="10"/>
      <c r="F248" s="10"/>
      <c r="G248" s="10"/>
      <c r="H248" s="10"/>
      <c r="I248" s="10">
        <f t="shared" si="56"/>
        <v>0</v>
      </c>
      <c r="J248" s="10"/>
      <c r="K248" s="10">
        <f t="shared" si="57"/>
        <v>0</v>
      </c>
      <c r="L248" s="10"/>
      <c r="M248" s="10"/>
    </row>
    <row r="249" spans="1:13">
      <c r="A249" s="9">
        <v>43026</v>
      </c>
      <c r="B249" s="10">
        <v>-6617</v>
      </c>
      <c r="C249" s="10">
        <v>11717</v>
      </c>
      <c r="D249" s="10">
        <f t="shared" si="55"/>
        <v>-3687.75</v>
      </c>
      <c r="E249" s="10">
        <v>287</v>
      </c>
      <c r="F249" s="10">
        <v>215</v>
      </c>
      <c r="G249" s="10">
        <v>57714</v>
      </c>
      <c r="H249" s="10">
        <v>1885</v>
      </c>
      <c r="I249" s="10">
        <f t="shared" si="56"/>
        <v>58185.25</v>
      </c>
      <c r="J249" s="10">
        <f t="shared" ref="J249" si="58">I249-$I$4</f>
        <v>-15034.5</v>
      </c>
      <c r="K249" s="10">
        <f t="shared" si="57"/>
        <v>58185.25</v>
      </c>
      <c r="L249" s="10">
        <v>465</v>
      </c>
      <c r="M249" s="10">
        <v>-1148</v>
      </c>
    </row>
    <row r="250" spans="1:13">
      <c r="A250" s="9">
        <v>43027</v>
      </c>
      <c r="B250" s="10"/>
      <c r="C250" s="10"/>
      <c r="D250" s="10">
        <f t="shared" si="55"/>
        <v>0</v>
      </c>
      <c r="E250" s="10"/>
      <c r="F250" s="10"/>
      <c r="G250" s="10"/>
      <c r="H250" s="10"/>
      <c r="I250" s="10">
        <f t="shared" si="56"/>
        <v>0</v>
      </c>
      <c r="J250" s="10"/>
      <c r="K250" s="10"/>
      <c r="L250" s="10"/>
      <c r="M250" s="10"/>
    </row>
    <row r="251" spans="1:13">
      <c r="A251" s="9">
        <v>43028</v>
      </c>
      <c r="B251" s="10"/>
      <c r="C251" s="10"/>
      <c r="D251" s="10">
        <f t="shared" si="55"/>
        <v>0</v>
      </c>
      <c r="E251" s="10"/>
      <c r="F251" s="10"/>
      <c r="G251" s="10"/>
      <c r="H251" s="10"/>
      <c r="I251" s="10">
        <f t="shared" si="56"/>
        <v>0</v>
      </c>
      <c r="J251" s="10"/>
      <c r="K251" s="10">
        <f t="shared" si="57"/>
        <v>0</v>
      </c>
      <c r="L251" s="10"/>
      <c r="M251" s="10"/>
    </row>
    <row r="252" spans="1:13">
      <c r="A252" s="9">
        <v>43029</v>
      </c>
      <c r="B252" s="10"/>
      <c r="C252" s="10"/>
      <c r="D252" s="10">
        <f t="shared" si="55"/>
        <v>0</v>
      </c>
      <c r="E252" s="10"/>
      <c r="F252" s="10"/>
      <c r="G252" s="10"/>
      <c r="H252" s="10"/>
      <c r="I252" s="10">
        <f t="shared" si="56"/>
        <v>0</v>
      </c>
      <c r="J252" s="10"/>
      <c r="K252" s="10">
        <f t="shared" si="57"/>
        <v>0</v>
      </c>
      <c r="L252" s="10"/>
      <c r="M252" s="10"/>
    </row>
    <row r="253" spans="1:13">
      <c r="A253" s="9">
        <v>43030</v>
      </c>
      <c r="B253" s="10"/>
      <c r="C253" s="10"/>
      <c r="D253" s="10">
        <f t="shared" si="55"/>
        <v>0</v>
      </c>
      <c r="E253" s="10"/>
      <c r="F253" s="10"/>
      <c r="G253" s="10"/>
      <c r="H253" s="10"/>
      <c r="I253" s="10">
        <f t="shared" si="56"/>
        <v>0</v>
      </c>
      <c r="J253" s="10"/>
      <c r="K253" s="10">
        <f t="shared" si="57"/>
        <v>0</v>
      </c>
      <c r="L253" s="10"/>
      <c r="M253" s="10"/>
    </row>
    <row r="254" spans="1:13">
      <c r="A254" s="9">
        <v>43031</v>
      </c>
      <c r="B254" s="10"/>
      <c r="C254" s="10"/>
      <c r="D254" s="10">
        <f t="shared" si="55"/>
        <v>0</v>
      </c>
      <c r="E254" s="10"/>
      <c r="F254" s="10"/>
      <c r="G254" s="10"/>
      <c r="H254" s="10"/>
      <c r="I254" s="10">
        <f t="shared" si="56"/>
        <v>0</v>
      </c>
      <c r="J254" s="10"/>
      <c r="K254" s="10">
        <f t="shared" si="57"/>
        <v>0</v>
      </c>
      <c r="L254" s="10"/>
      <c r="M254" s="10"/>
    </row>
    <row r="255" spans="1:13">
      <c r="A255" s="9">
        <v>43032</v>
      </c>
      <c r="B255" s="10"/>
      <c r="C255" s="10"/>
      <c r="D255" s="10">
        <f t="shared" si="55"/>
        <v>0</v>
      </c>
      <c r="E255" s="10"/>
      <c r="F255" s="10"/>
      <c r="G255" s="10"/>
      <c r="H255" s="10"/>
      <c r="I255" s="10">
        <f t="shared" si="56"/>
        <v>0</v>
      </c>
      <c r="J255" s="10"/>
      <c r="K255" s="10">
        <f t="shared" si="57"/>
        <v>0</v>
      </c>
      <c r="L255" s="10"/>
      <c r="M255" s="10"/>
    </row>
    <row r="256" spans="1:13">
      <c r="A256" s="9">
        <v>43033</v>
      </c>
      <c r="B256" s="10"/>
      <c r="C256" s="10"/>
      <c r="D256" s="10">
        <f t="shared" si="55"/>
        <v>0</v>
      </c>
      <c r="E256" s="10"/>
      <c r="F256" s="10"/>
      <c r="G256" s="10"/>
      <c r="H256" s="10"/>
      <c r="I256" s="10">
        <f t="shared" si="56"/>
        <v>0</v>
      </c>
      <c r="J256" s="10"/>
      <c r="K256" s="10">
        <f t="shared" si="57"/>
        <v>0</v>
      </c>
      <c r="L256" s="10"/>
      <c r="M256" s="10"/>
    </row>
    <row r="257" spans="1:13">
      <c r="A257" s="9">
        <v>43034</v>
      </c>
      <c r="B257" s="10"/>
      <c r="C257" s="10"/>
      <c r="D257" s="10">
        <f t="shared" si="55"/>
        <v>0</v>
      </c>
      <c r="E257" s="10"/>
      <c r="F257" s="10"/>
      <c r="G257" s="10"/>
      <c r="H257" s="10"/>
      <c r="I257" s="10">
        <f t="shared" si="56"/>
        <v>0</v>
      </c>
      <c r="J257" s="10"/>
      <c r="K257" s="10">
        <f t="shared" si="57"/>
        <v>0</v>
      </c>
      <c r="L257" s="10"/>
      <c r="M257" s="10"/>
    </row>
    <row r="258" spans="1:13">
      <c r="A258" s="9">
        <v>43035</v>
      </c>
      <c r="B258" s="10"/>
      <c r="C258" s="10"/>
      <c r="D258" s="10">
        <f t="shared" si="55"/>
        <v>0</v>
      </c>
      <c r="E258" s="10"/>
      <c r="F258" s="10"/>
      <c r="G258" s="10"/>
      <c r="H258" s="10"/>
      <c r="I258" s="10">
        <f t="shared" si="56"/>
        <v>0</v>
      </c>
      <c r="J258" s="10"/>
      <c r="K258" s="10">
        <f t="shared" si="57"/>
        <v>0</v>
      </c>
      <c r="L258" s="10"/>
      <c r="M258" s="10"/>
    </row>
    <row r="259" spans="1:13">
      <c r="A259" s="9">
        <v>43036</v>
      </c>
      <c r="B259" s="10"/>
      <c r="C259" s="10"/>
      <c r="D259" s="10">
        <f t="shared" si="55"/>
        <v>0</v>
      </c>
      <c r="E259" s="10"/>
      <c r="F259" s="10"/>
      <c r="G259" s="10"/>
      <c r="H259" s="10"/>
      <c r="I259" s="10">
        <f t="shared" si="56"/>
        <v>0</v>
      </c>
      <c r="J259" s="10"/>
      <c r="K259" s="10">
        <f t="shared" si="57"/>
        <v>0</v>
      </c>
      <c r="L259" s="10"/>
      <c r="M259" s="10"/>
    </row>
    <row r="260" spans="1:13">
      <c r="A260" s="9">
        <v>43037</v>
      </c>
      <c r="B260" s="10"/>
      <c r="C260" s="10"/>
      <c r="D260" s="10">
        <f t="shared" si="55"/>
        <v>0</v>
      </c>
      <c r="E260" s="10"/>
      <c r="F260" s="10"/>
      <c r="G260" s="10"/>
      <c r="H260" s="10"/>
      <c r="I260" s="10">
        <f t="shared" si="56"/>
        <v>0</v>
      </c>
      <c r="J260" s="10"/>
      <c r="K260" s="10">
        <f t="shared" si="57"/>
        <v>0</v>
      </c>
      <c r="L260" s="10"/>
      <c r="M260" s="10"/>
    </row>
    <row r="261" spans="1:13">
      <c r="A261" s="9">
        <v>43038</v>
      </c>
      <c r="B261" s="10"/>
      <c r="C261" s="10"/>
      <c r="D261" s="10">
        <f t="shared" si="55"/>
        <v>0</v>
      </c>
      <c r="E261" s="10"/>
      <c r="F261" s="10"/>
      <c r="G261" s="10"/>
      <c r="H261" s="10"/>
      <c r="I261" s="10">
        <f t="shared" si="56"/>
        <v>0</v>
      </c>
      <c r="J261" s="10"/>
      <c r="K261" s="10">
        <f t="shared" si="57"/>
        <v>0</v>
      </c>
      <c r="L261" s="10"/>
      <c r="M261" s="10"/>
    </row>
    <row r="262" spans="1:13">
      <c r="A262" s="9">
        <v>43039</v>
      </c>
      <c r="B262" s="10"/>
      <c r="C262" s="10"/>
      <c r="D262" s="10">
        <f t="shared" si="55"/>
        <v>0</v>
      </c>
      <c r="E262" s="10"/>
      <c r="F262" s="10"/>
      <c r="G262" s="10"/>
      <c r="H262" s="10"/>
      <c r="I262" s="10">
        <f t="shared" si="56"/>
        <v>0</v>
      </c>
      <c r="J262" s="10"/>
      <c r="K262" s="10">
        <f t="shared" si="57"/>
        <v>0</v>
      </c>
      <c r="L262" s="10"/>
      <c r="M262" s="10"/>
    </row>
    <row r="263" spans="1:13">
      <c r="A263" s="9">
        <v>43040</v>
      </c>
      <c r="B263" s="10"/>
      <c r="C263" s="10"/>
      <c r="D263" s="10">
        <f t="shared" si="55"/>
        <v>0</v>
      </c>
      <c r="E263" s="10"/>
      <c r="F263" s="10"/>
      <c r="G263" s="10"/>
      <c r="H263" s="10"/>
      <c r="I263" s="10">
        <f t="shared" si="56"/>
        <v>0</v>
      </c>
      <c r="J263" s="10"/>
      <c r="K263" s="10">
        <f t="shared" si="57"/>
        <v>0</v>
      </c>
      <c r="L263" s="10"/>
      <c r="M263" s="10"/>
    </row>
    <row r="264" spans="1:13">
      <c r="A264" s="9">
        <v>43041</v>
      </c>
      <c r="B264" s="10"/>
      <c r="C264" s="10"/>
      <c r="D264" s="10">
        <f t="shared" si="55"/>
        <v>0</v>
      </c>
      <c r="E264" s="10"/>
      <c r="F264" s="10"/>
      <c r="G264" s="10"/>
      <c r="H264" s="10"/>
      <c r="I264" s="10">
        <f t="shared" si="56"/>
        <v>0</v>
      </c>
      <c r="J264" s="10"/>
      <c r="K264" s="10">
        <f t="shared" si="57"/>
        <v>0</v>
      </c>
      <c r="L264" s="10"/>
      <c r="M264" s="10"/>
    </row>
    <row r="265" spans="1:13">
      <c r="A265" s="9">
        <v>43042</v>
      </c>
      <c r="B265" s="10"/>
      <c r="C265" s="10"/>
      <c r="D265" s="10">
        <f t="shared" si="55"/>
        <v>0</v>
      </c>
      <c r="E265" s="10"/>
      <c r="F265" s="10"/>
      <c r="G265" s="10"/>
      <c r="H265" s="10"/>
      <c r="I265" s="10">
        <f t="shared" si="56"/>
        <v>0</v>
      </c>
      <c r="J265" s="10"/>
      <c r="K265" s="10">
        <f t="shared" si="57"/>
        <v>0</v>
      </c>
      <c r="L265" s="10"/>
      <c r="M265" s="10"/>
    </row>
    <row r="266" spans="1:13">
      <c r="A266" s="9">
        <v>43043</v>
      </c>
      <c r="B266" s="10"/>
      <c r="C266" s="10"/>
      <c r="D266" s="10">
        <f t="shared" si="55"/>
        <v>0</v>
      </c>
      <c r="E266" s="10"/>
      <c r="F266" s="10"/>
      <c r="G266" s="10"/>
      <c r="H266" s="10"/>
      <c r="I266" s="10">
        <f t="shared" si="56"/>
        <v>0</v>
      </c>
      <c r="J266" s="10"/>
      <c r="K266" s="10">
        <f t="shared" si="57"/>
        <v>0</v>
      </c>
      <c r="L266" s="10"/>
      <c r="M266" s="10"/>
    </row>
    <row r="267" spans="1:13">
      <c r="A267" s="9">
        <v>43044</v>
      </c>
      <c r="B267" s="10"/>
      <c r="C267" s="10"/>
      <c r="D267" s="10">
        <f t="shared" si="55"/>
        <v>0</v>
      </c>
      <c r="E267" s="10"/>
      <c r="F267" s="10"/>
      <c r="G267" s="10"/>
      <c r="H267" s="10"/>
      <c r="I267" s="10">
        <f t="shared" si="56"/>
        <v>0</v>
      </c>
      <c r="J267" s="10"/>
      <c r="K267" s="10">
        <f t="shared" si="57"/>
        <v>0</v>
      </c>
      <c r="L267" s="10"/>
      <c r="M267" s="10"/>
    </row>
    <row r="268" spans="1:13">
      <c r="A268" s="9">
        <v>43045</v>
      </c>
      <c r="B268" s="10"/>
      <c r="C268" s="10"/>
      <c r="D268" s="10">
        <f t="shared" si="55"/>
        <v>0</v>
      </c>
      <c r="E268" s="10"/>
      <c r="F268" s="10"/>
      <c r="G268" s="10"/>
      <c r="H268" s="10"/>
      <c r="I268" s="10">
        <f t="shared" si="56"/>
        <v>0</v>
      </c>
      <c r="J268" s="10"/>
      <c r="K268" s="10">
        <f t="shared" si="57"/>
        <v>0</v>
      </c>
      <c r="L268" s="10"/>
      <c r="M268" s="10"/>
    </row>
    <row r="269" spans="1:13">
      <c r="A269" s="9">
        <v>43046</v>
      </c>
      <c r="B269" s="10">
        <v>1952</v>
      </c>
      <c r="C269" s="10">
        <v>7340</v>
      </c>
      <c r="D269" s="10">
        <f t="shared" si="55"/>
        <v>3787</v>
      </c>
      <c r="E269" s="10">
        <v>423</v>
      </c>
      <c r="F269" s="10">
        <v>447</v>
      </c>
      <c r="G269" s="10">
        <v>49665</v>
      </c>
      <c r="H269" s="10">
        <v>112</v>
      </c>
      <c r="I269" s="10">
        <f t="shared" si="56"/>
        <v>49693</v>
      </c>
      <c r="J269" s="10">
        <f>I269-$I$249</f>
        <v>-8492.25</v>
      </c>
      <c r="K269" s="10">
        <f t="shared" si="57"/>
        <v>49693</v>
      </c>
      <c r="L269" s="10">
        <v>780</v>
      </c>
      <c r="M269" s="10">
        <v>-1830</v>
      </c>
    </row>
    <row r="270" spans="1:13">
      <c r="A270" s="9">
        <v>43047</v>
      </c>
      <c r="B270" s="10">
        <v>2421</v>
      </c>
      <c r="C270" s="10">
        <v>5202</v>
      </c>
      <c r="D270" s="10">
        <f t="shared" si="55"/>
        <v>3721.5</v>
      </c>
      <c r="E270" s="10">
        <v>439</v>
      </c>
      <c r="F270" s="10">
        <v>446</v>
      </c>
      <c r="G270" s="10">
        <v>46642</v>
      </c>
      <c r="H270" s="10">
        <v>-1173</v>
      </c>
      <c r="I270" s="10">
        <f t="shared" si="56"/>
        <v>46348.75</v>
      </c>
      <c r="J270" s="10">
        <f>I270-$I$249</f>
        <v>-11836.5</v>
      </c>
      <c r="K270" s="10">
        <f t="shared" si="57"/>
        <v>-3344.25</v>
      </c>
      <c r="L270" s="10">
        <v>639</v>
      </c>
      <c r="M270" s="10">
        <v>-1753</v>
      </c>
    </row>
    <row r="271" spans="1:13">
      <c r="A271" s="9">
        <v>43048</v>
      </c>
      <c r="B271" s="10">
        <v>1319</v>
      </c>
      <c r="C271" s="10">
        <v>1483</v>
      </c>
      <c r="D271" s="10">
        <f t="shared" ref="D271" si="59">B271+C271/4</f>
        <v>1689.75</v>
      </c>
      <c r="E271" s="10">
        <v>375</v>
      </c>
      <c r="F271" s="10">
        <v>360</v>
      </c>
      <c r="G271" s="10">
        <v>44498</v>
      </c>
      <c r="H271" s="10">
        <v>-1520</v>
      </c>
      <c r="I271" s="10">
        <f t="shared" ref="I271" si="60">G271+H271/4</f>
        <v>44118</v>
      </c>
      <c r="J271" s="10">
        <f>I271-$I$249</f>
        <v>-14067.25</v>
      </c>
      <c r="K271" s="10">
        <f t="shared" ref="K271" si="61">I271-I270</f>
        <v>-2230.75</v>
      </c>
      <c r="L271" s="10">
        <v>401</v>
      </c>
      <c r="M271" s="10">
        <v>-1704</v>
      </c>
    </row>
    <row r="272" spans="1:13">
      <c r="A272" s="9">
        <v>43049</v>
      </c>
      <c r="B272" s="10">
        <v>19</v>
      </c>
      <c r="C272" s="10">
        <v>2743</v>
      </c>
      <c r="D272" s="10">
        <f t="shared" ref="D272:D275" si="62">B272+C272/4</f>
        <v>704.75</v>
      </c>
      <c r="E272" s="10">
        <v>112</v>
      </c>
      <c r="F272" s="10">
        <v>324</v>
      </c>
      <c r="G272" s="10">
        <v>46346</v>
      </c>
      <c r="H272" s="10">
        <v>-1206</v>
      </c>
      <c r="I272" s="10">
        <f t="shared" ref="I272:I275" si="63">G272+H272/4</f>
        <v>46044.5</v>
      </c>
      <c r="J272" s="10">
        <f t="shared" ref="J272:J275" si="64">I272-$I$249</f>
        <v>-12140.75</v>
      </c>
      <c r="K272" s="10">
        <f t="shared" ref="K272" si="65">I272-I271</f>
        <v>1926.5</v>
      </c>
      <c r="L272" s="10">
        <v>387</v>
      </c>
      <c r="M272" s="10">
        <v>-1647</v>
      </c>
    </row>
    <row r="273" spans="1:13">
      <c r="A273" s="9">
        <v>43050</v>
      </c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</row>
    <row r="274" spans="1:13">
      <c r="A274" s="9">
        <v>43051</v>
      </c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</row>
    <row r="275" spans="1:13">
      <c r="A275" s="9">
        <v>43052</v>
      </c>
      <c r="B275" s="10">
        <v>-757</v>
      </c>
      <c r="C275" s="10">
        <v>3</v>
      </c>
      <c r="D275" s="10">
        <f t="shared" si="62"/>
        <v>-756.25</v>
      </c>
      <c r="E275" s="10">
        <v>154</v>
      </c>
      <c r="F275" s="10">
        <v>268</v>
      </c>
      <c r="G275" s="10">
        <v>46968</v>
      </c>
      <c r="H275" s="10">
        <v>196</v>
      </c>
      <c r="I275" s="10">
        <f t="shared" si="63"/>
        <v>47017</v>
      </c>
      <c r="J275" s="10">
        <f t="shared" si="64"/>
        <v>-11168.25</v>
      </c>
      <c r="K275" s="10">
        <f>I275-I272</f>
        <v>972.5</v>
      </c>
      <c r="L275" s="10">
        <v>250</v>
      </c>
      <c r="M275" s="10">
        <v>-1388</v>
      </c>
    </row>
    <row r="276" spans="1:13">
      <c r="A276" s="9">
        <v>43053</v>
      </c>
      <c r="B276" s="10">
        <v>2098</v>
      </c>
      <c r="C276" s="10">
        <v>1382</v>
      </c>
      <c r="D276" s="10">
        <f t="shared" ref="D276" si="66">B276+C276/4</f>
        <v>2443.5</v>
      </c>
      <c r="E276" s="10">
        <v>235</v>
      </c>
      <c r="F276" s="10">
        <v>216</v>
      </c>
      <c r="G276" s="10">
        <v>44412</v>
      </c>
      <c r="H276" s="10">
        <v>-514</v>
      </c>
      <c r="I276" s="10">
        <f t="shared" ref="I276" si="67">G276+H276/4</f>
        <v>44283.5</v>
      </c>
      <c r="J276" s="10">
        <f t="shared" ref="J276" si="68">I276-$I$249</f>
        <v>-13901.75</v>
      </c>
      <c r="K276" s="10">
        <f>I276-I275</f>
        <v>-2733.5</v>
      </c>
      <c r="L276" s="10">
        <v>18</v>
      </c>
      <c r="M276" s="10">
        <v>-1558</v>
      </c>
    </row>
    <row r="277" spans="1:13">
      <c r="A277" s="9">
        <v>43054</v>
      </c>
      <c r="B277" s="10">
        <v>-781</v>
      </c>
      <c r="C277" s="10">
        <v>-6225</v>
      </c>
      <c r="D277" s="10">
        <f t="shared" ref="D277" si="69">B277+C277/4</f>
        <v>-2337.25</v>
      </c>
      <c r="E277" s="10">
        <v>311</v>
      </c>
      <c r="F277" s="10">
        <v>118</v>
      </c>
      <c r="G277" s="10">
        <v>38395</v>
      </c>
      <c r="H277" s="10">
        <v>1566</v>
      </c>
      <c r="I277" s="10">
        <f t="shared" ref="I277" si="70">G277+H277/4</f>
        <v>38786.5</v>
      </c>
      <c r="J277" s="10">
        <f>I277-$I$277</f>
        <v>0</v>
      </c>
      <c r="K277" s="10">
        <f>I277-I276</f>
        <v>-5497</v>
      </c>
      <c r="L277" s="10">
        <v>-87</v>
      </c>
      <c r="M277" s="10">
        <v>-1196</v>
      </c>
    </row>
    <row r="278" spans="1:13">
      <c r="A278" s="9">
        <v>43055</v>
      </c>
      <c r="B278" s="10">
        <v>-742</v>
      </c>
      <c r="C278" s="10">
        <v>-5917</v>
      </c>
      <c r="D278" s="10">
        <f t="shared" ref="D278" si="71">B278+C278/4</f>
        <v>-2221.25</v>
      </c>
      <c r="E278" s="10">
        <v>246</v>
      </c>
      <c r="F278" s="10">
        <v>153</v>
      </c>
      <c r="G278" s="10">
        <v>39596</v>
      </c>
      <c r="H278" s="10">
        <v>3813</v>
      </c>
      <c r="I278" s="10">
        <f t="shared" ref="I278" si="72">G278+H278/4</f>
        <v>40549.25</v>
      </c>
      <c r="J278" s="10">
        <f>I278-$I$277</f>
        <v>1762.75</v>
      </c>
      <c r="K278" s="10">
        <f>I278-I277</f>
        <v>1762.75</v>
      </c>
      <c r="L278" s="10">
        <v>-22</v>
      </c>
      <c r="M278" s="10">
        <v>-1430</v>
      </c>
    </row>
    <row r="279" spans="1:13">
      <c r="A279" s="9">
        <v>43056</v>
      </c>
      <c r="B279" s="10">
        <v>-2009</v>
      </c>
      <c r="C279" s="10">
        <v>-2532</v>
      </c>
      <c r="D279" s="10">
        <f t="shared" ref="D279" si="73">B279+C279/4</f>
        <v>-2642</v>
      </c>
      <c r="E279" s="10">
        <v>211</v>
      </c>
      <c r="F279" s="10">
        <v>177</v>
      </c>
      <c r="G279" s="10">
        <v>47274</v>
      </c>
      <c r="H279" s="10">
        <v>5632</v>
      </c>
      <c r="I279" s="10">
        <f t="shared" ref="I279" si="74">G279+H279/4</f>
        <v>48682</v>
      </c>
      <c r="J279" s="10">
        <f>I279-$I$277</f>
        <v>9895.5</v>
      </c>
      <c r="K279" s="10">
        <f>I279-I278</f>
        <v>8132.75</v>
      </c>
      <c r="L279" s="10">
        <v>200</v>
      </c>
      <c r="M279" s="10">
        <v>-1558</v>
      </c>
    </row>
    <row r="280" spans="1:13">
      <c r="A280" s="9">
        <v>43057</v>
      </c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</row>
    <row r="281" spans="1:13">
      <c r="A281" s="9">
        <v>43058</v>
      </c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</row>
    <row r="282" spans="1:13">
      <c r="A282" s="9">
        <v>43059</v>
      </c>
      <c r="B282" s="10">
        <v>-827</v>
      </c>
      <c r="C282" s="10">
        <v>-2673</v>
      </c>
      <c r="D282" s="10">
        <f t="shared" ref="D282" si="75">B282+C282/4</f>
        <v>-1495.25</v>
      </c>
      <c r="E282" s="10">
        <v>152</v>
      </c>
      <c r="F282" s="10">
        <v>359</v>
      </c>
      <c r="G282" s="10">
        <v>43336</v>
      </c>
      <c r="H282" s="10">
        <v>3288</v>
      </c>
      <c r="I282" s="10">
        <f t="shared" ref="I282" si="76">G282+H282/4</f>
        <v>44158</v>
      </c>
      <c r="J282" s="10">
        <f>I282-$I$277</f>
        <v>5371.5</v>
      </c>
      <c r="K282" s="10">
        <f>I282-I279</f>
        <v>-4524</v>
      </c>
      <c r="L282" s="10">
        <v>100</v>
      </c>
      <c r="M282" s="10">
        <v>-1361</v>
      </c>
    </row>
    <row r="283" spans="1:13">
      <c r="A283" s="9">
        <v>43060</v>
      </c>
      <c r="B283" s="10">
        <v>-186</v>
      </c>
      <c r="C283" s="10">
        <v>-618</v>
      </c>
      <c r="D283" s="10">
        <f t="shared" ref="D283:D284" si="77">B283+C283/4</f>
        <v>-340.5</v>
      </c>
      <c r="E283" s="10">
        <v>234</v>
      </c>
      <c r="F283" s="10">
        <v>865</v>
      </c>
      <c r="G283" s="10">
        <v>45079</v>
      </c>
      <c r="H283" s="10">
        <v>4564</v>
      </c>
      <c r="I283" s="10">
        <f t="shared" ref="I283:I284" si="78">G283+H283/4</f>
        <v>46220</v>
      </c>
      <c r="J283" s="10">
        <f>I283-$I$277</f>
        <v>7433.5</v>
      </c>
      <c r="K283" s="10">
        <f>I283-I282</f>
        <v>2062</v>
      </c>
      <c r="L283" s="10">
        <v>179</v>
      </c>
      <c r="M283" s="10">
        <v>-2723</v>
      </c>
    </row>
    <row r="284" spans="1:13">
      <c r="A284" s="9">
        <v>43061</v>
      </c>
      <c r="B284" s="10">
        <v>455</v>
      </c>
      <c r="C284" s="10">
        <v>1859</v>
      </c>
      <c r="D284" s="10">
        <f t="shared" si="77"/>
        <v>919.75</v>
      </c>
      <c r="E284" s="10">
        <v>265</v>
      </c>
      <c r="F284" s="10">
        <v>638</v>
      </c>
      <c r="G284" s="10">
        <v>47559</v>
      </c>
      <c r="H284" s="10">
        <v>5207</v>
      </c>
      <c r="I284" s="10">
        <f t="shared" si="78"/>
        <v>48860.75</v>
      </c>
      <c r="J284" s="10">
        <f t="shared" ref="J284" si="79">I284-$I$277</f>
        <v>10074.25</v>
      </c>
      <c r="K284" s="10">
        <f>I284-I283</f>
        <v>2640.75</v>
      </c>
      <c r="L284" s="10">
        <v>189</v>
      </c>
      <c r="M284" s="10">
        <v>-2188</v>
      </c>
    </row>
    <row r="285" spans="1:13">
      <c r="A285" s="9">
        <v>43062</v>
      </c>
      <c r="B285" s="10">
        <v>1406</v>
      </c>
      <c r="C285" s="10">
        <v>2799</v>
      </c>
      <c r="D285" s="10">
        <f t="shared" ref="D285" si="80">B285+C285/4</f>
        <v>2105.75</v>
      </c>
      <c r="E285" s="10">
        <v>270</v>
      </c>
      <c r="F285" s="10">
        <v>755</v>
      </c>
      <c r="G285" s="10">
        <v>47189</v>
      </c>
      <c r="H285" s="10">
        <v>5379</v>
      </c>
      <c r="I285" s="10">
        <f t="shared" ref="I285" si="81">G285+H285/4</f>
        <v>48533.75</v>
      </c>
      <c r="J285" s="10">
        <f t="shared" ref="J285" si="82">I285-$I$277</f>
        <v>9747.25</v>
      </c>
      <c r="K285" s="10">
        <f>I285-I284</f>
        <v>-327</v>
      </c>
      <c r="L285" s="10">
        <v>228</v>
      </c>
      <c r="M285" s="10">
        <v>-2480</v>
      </c>
    </row>
    <row r="286" spans="1:13">
      <c r="A286" s="9">
        <v>43063</v>
      </c>
      <c r="B286" s="10">
        <v>1915</v>
      </c>
      <c r="C286" s="10">
        <v>1811</v>
      </c>
      <c r="D286" s="10">
        <f t="shared" ref="D286" si="83">B286+C286/4</f>
        <v>2367.75</v>
      </c>
      <c r="E286" s="10">
        <v>448</v>
      </c>
      <c r="F286" s="10">
        <v>609</v>
      </c>
      <c r="G286" s="10">
        <v>46909</v>
      </c>
      <c r="H286" s="10">
        <v>4968</v>
      </c>
      <c r="I286" s="10">
        <f t="shared" ref="I286" si="84">G286+H286/4</f>
        <v>48151</v>
      </c>
      <c r="J286" s="10">
        <f t="shared" ref="J286" si="85">I286-$I$277</f>
        <v>9364.5</v>
      </c>
      <c r="K286" s="10">
        <f>I286-I285</f>
        <v>-382.75</v>
      </c>
      <c r="L286" s="10">
        <v>170</v>
      </c>
      <c r="M286" s="10">
        <v>-3216</v>
      </c>
    </row>
    <row r="287" spans="1:13">
      <c r="A287" s="9">
        <v>43064</v>
      </c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</row>
    <row r="288" spans="1:13">
      <c r="A288" s="9">
        <v>43065</v>
      </c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</row>
    <row r="289" spans="1:13">
      <c r="A289" s="9">
        <v>43066</v>
      </c>
      <c r="B289" s="10">
        <v>811</v>
      </c>
      <c r="C289" s="10">
        <v>-4856</v>
      </c>
      <c r="D289" s="10">
        <f t="shared" ref="D289" si="86">B289+C289/4</f>
        <v>-403</v>
      </c>
      <c r="E289" s="10">
        <v>468</v>
      </c>
      <c r="F289" s="10">
        <v>533</v>
      </c>
      <c r="G289" s="10">
        <v>42452</v>
      </c>
      <c r="H289" s="10">
        <v>2375</v>
      </c>
      <c r="I289" s="10">
        <f t="shared" ref="I289" si="87">G289+H289/4</f>
        <v>43045.75</v>
      </c>
      <c r="J289" s="10">
        <f>I289-$I$277</f>
        <v>4259.25</v>
      </c>
      <c r="K289" s="10">
        <f>I289-I286</f>
        <v>-5105.25</v>
      </c>
      <c r="L289" s="10">
        <v>-218</v>
      </c>
      <c r="M289" s="10">
        <v>-3073</v>
      </c>
    </row>
    <row r="290" spans="1:13">
      <c r="A290" s="9">
        <v>43067</v>
      </c>
      <c r="B290" s="10">
        <v>-3019</v>
      </c>
      <c r="C290" s="10">
        <v>-6402</v>
      </c>
      <c r="D290" s="10">
        <f t="shared" ref="D290" si="88">B290+C290/4</f>
        <v>-4619.5</v>
      </c>
      <c r="E290" s="10">
        <v>566</v>
      </c>
      <c r="F290" s="10">
        <v>654</v>
      </c>
      <c r="G290" s="10">
        <v>42299</v>
      </c>
      <c r="H290" s="10">
        <v>2386</v>
      </c>
      <c r="I290" s="10">
        <f t="shared" ref="I290" si="89">G290+H290/4</f>
        <v>42895.5</v>
      </c>
      <c r="J290" s="10">
        <f>I290-$I$277</f>
        <v>4109</v>
      </c>
      <c r="K290" s="10">
        <f>I290-I289</f>
        <v>-150.25</v>
      </c>
      <c r="L290" s="10">
        <v>-206</v>
      </c>
      <c r="M290" s="10">
        <v>-3449</v>
      </c>
    </row>
    <row r="291" spans="1:13">
      <c r="A291" s="9">
        <v>43068</v>
      </c>
      <c r="B291" s="10">
        <v>-1367</v>
      </c>
      <c r="C291" s="10">
        <v>-7206</v>
      </c>
      <c r="D291" s="10">
        <f t="shared" ref="D291" si="90">B291+C291/4</f>
        <v>-3168.5</v>
      </c>
      <c r="E291" s="10">
        <v>523</v>
      </c>
      <c r="F291" s="10">
        <v>644</v>
      </c>
      <c r="G291" s="10">
        <v>42114</v>
      </c>
      <c r="H291" s="10">
        <v>2870</v>
      </c>
      <c r="I291" s="10">
        <f t="shared" ref="I291" si="91">G291+H291/4</f>
        <v>42831.5</v>
      </c>
      <c r="J291" s="10">
        <f>I291-$I$277</f>
        <v>4045</v>
      </c>
      <c r="K291" s="10">
        <f>I291-I290</f>
        <v>-64</v>
      </c>
      <c r="L291" s="10">
        <v>-110</v>
      </c>
      <c r="M291" s="10">
        <v>-3261</v>
      </c>
    </row>
    <row r="292" spans="1:13">
      <c r="A292" s="9">
        <v>43069</v>
      </c>
      <c r="B292" s="10">
        <v>-1378</v>
      </c>
      <c r="C292" s="10">
        <v>-12610</v>
      </c>
      <c r="D292" s="10">
        <f t="shared" ref="D292" si="92">B292+C292/4</f>
        <v>-4530.5</v>
      </c>
      <c r="E292" s="10">
        <v>534</v>
      </c>
      <c r="F292" s="10">
        <v>534</v>
      </c>
      <c r="G292" s="10">
        <v>37178</v>
      </c>
      <c r="H292" s="10">
        <v>-1520</v>
      </c>
      <c r="I292" s="10">
        <f t="shared" ref="I292" si="93">G292+H292/4</f>
        <v>36798</v>
      </c>
      <c r="J292" s="10">
        <f>I292-$I$277</f>
        <v>-1988.5</v>
      </c>
      <c r="K292" s="10">
        <f>I292-I291</f>
        <v>-6033.5</v>
      </c>
      <c r="L292" s="10">
        <v>-121</v>
      </c>
      <c r="M292" s="10">
        <v>-2924</v>
      </c>
    </row>
    <row r="293" spans="1:13">
      <c r="A293" s="9">
        <v>43070</v>
      </c>
      <c r="B293" s="10">
        <v>-1199</v>
      </c>
      <c r="C293" s="10">
        <v>-12365</v>
      </c>
      <c r="D293" s="10">
        <f t="shared" ref="D293" si="94">B293+C293/4</f>
        <v>-4290.25</v>
      </c>
      <c r="E293" s="10">
        <v>434</v>
      </c>
      <c r="F293" s="10">
        <v>754</v>
      </c>
      <c r="G293" s="10">
        <v>39801</v>
      </c>
      <c r="H293" s="10">
        <v>120</v>
      </c>
      <c r="I293" s="10">
        <f t="shared" ref="I293" si="95">G293+H293/4</f>
        <v>39831</v>
      </c>
      <c r="J293" s="10">
        <f>I293-$I$277</f>
        <v>1044.5</v>
      </c>
      <c r="K293" s="10">
        <f>I293-I292</f>
        <v>3033</v>
      </c>
      <c r="L293" s="10">
        <v>-154</v>
      </c>
      <c r="M293" s="10">
        <v>-2719</v>
      </c>
    </row>
    <row r="294" spans="1:13">
      <c r="A294" s="9">
        <v>43071</v>
      </c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</row>
    <row r="295" spans="1:13">
      <c r="A295" s="9">
        <v>43072</v>
      </c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</row>
    <row r="296" spans="1:13">
      <c r="A296" s="9">
        <v>43073</v>
      </c>
      <c r="B296" s="10">
        <v>-1235</v>
      </c>
      <c r="C296" s="10">
        <v>-11705</v>
      </c>
      <c r="D296" s="10">
        <f t="shared" ref="D296:D297" si="96">B296+C296/4</f>
        <v>-4161.25</v>
      </c>
      <c r="E296" s="10">
        <v>352</v>
      </c>
      <c r="F296" s="10">
        <v>898</v>
      </c>
      <c r="G296" s="10">
        <v>40521</v>
      </c>
      <c r="H296" s="10">
        <v>1713</v>
      </c>
      <c r="I296" s="10">
        <f t="shared" ref="I296:I297" si="97">G296+H296/4</f>
        <v>40949.25</v>
      </c>
      <c r="J296" s="10">
        <f t="shared" ref="J296:J297" si="98">I296-$I$277</f>
        <v>2162.75</v>
      </c>
      <c r="K296" s="10">
        <f>I296-I293</f>
        <v>1118.25</v>
      </c>
      <c r="L296" s="10">
        <v>-172</v>
      </c>
      <c r="M296" s="10">
        <v>-2525</v>
      </c>
    </row>
    <row r="297" spans="1:13">
      <c r="A297" s="9">
        <v>43074</v>
      </c>
      <c r="B297" s="10">
        <v>-1985</v>
      </c>
      <c r="C297" s="10">
        <v>-13201</v>
      </c>
      <c r="D297" s="10">
        <f t="shared" si="96"/>
        <v>-5285.25</v>
      </c>
      <c r="E297" s="10">
        <v>577</v>
      </c>
      <c r="F297" s="10">
        <v>1023</v>
      </c>
      <c r="G297" s="10">
        <v>40346</v>
      </c>
      <c r="H297" s="10">
        <v>1080</v>
      </c>
      <c r="I297" s="10">
        <f t="shared" si="97"/>
        <v>40616</v>
      </c>
      <c r="J297" s="10">
        <f t="shared" si="98"/>
        <v>1829.5</v>
      </c>
      <c r="K297" s="10">
        <f t="shared" ref="K297" si="99">I297-I296</f>
        <v>-333.25</v>
      </c>
      <c r="L297" s="10">
        <v>-30</v>
      </c>
      <c r="M297" s="10">
        <v>-2568</v>
      </c>
    </row>
    <row r="298" spans="1:13">
      <c r="A298" s="9">
        <v>43075</v>
      </c>
      <c r="B298" s="10">
        <v>-3515</v>
      </c>
      <c r="C298" s="10">
        <v>-17098</v>
      </c>
      <c r="D298" s="10">
        <f t="shared" ref="D298" si="100">B298+C298/4</f>
        <v>-7789.5</v>
      </c>
      <c r="E298" s="10">
        <v>535</v>
      </c>
      <c r="F298" s="10">
        <v>791</v>
      </c>
      <c r="G298" s="10">
        <v>40150</v>
      </c>
      <c r="H298" s="10">
        <v>-2894</v>
      </c>
      <c r="I298" s="10">
        <f t="shared" ref="I298" si="101">G298+H298/4</f>
        <v>39426.5</v>
      </c>
      <c r="J298" s="10">
        <f t="shared" ref="J298" si="102">I298-$I$277</f>
        <v>640</v>
      </c>
      <c r="K298" s="10">
        <f t="shared" ref="K298" si="103">I298-I297</f>
        <v>-1189.5</v>
      </c>
      <c r="L298" s="10">
        <v>-69</v>
      </c>
      <c r="M298" s="10">
        <v>-2642</v>
      </c>
    </row>
    <row r="299" spans="1:13">
      <c r="A299" s="9">
        <v>43076</v>
      </c>
      <c r="B299" s="10">
        <v>-4215</v>
      </c>
      <c r="C299" s="10">
        <v>-17430</v>
      </c>
      <c r="D299" s="10">
        <f t="shared" ref="D299" si="104">B299+C299/4</f>
        <v>-8572.5</v>
      </c>
      <c r="E299" s="10">
        <v>361</v>
      </c>
      <c r="F299" s="10">
        <v>783</v>
      </c>
      <c r="G299" s="10">
        <v>39222</v>
      </c>
      <c r="H299" s="10">
        <v>-1656</v>
      </c>
      <c r="I299" s="10">
        <f t="shared" ref="I299" si="105">G299+H299/4</f>
        <v>38808</v>
      </c>
      <c r="J299" s="10">
        <f t="shared" ref="J299" si="106">I299-$I$277</f>
        <v>21.5</v>
      </c>
      <c r="K299" s="10">
        <f t="shared" ref="K299" si="107">I299-I298</f>
        <v>-618.5</v>
      </c>
      <c r="L299" s="10">
        <v>-228</v>
      </c>
      <c r="M299" s="10">
        <v>-2692</v>
      </c>
    </row>
    <row r="300" spans="1:13">
      <c r="A300" s="9">
        <v>43077</v>
      </c>
      <c r="B300" s="10">
        <v>-3517</v>
      </c>
      <c r="C300" s="10">
        <v>-17050</v>
      </c>
      <c r="D300" s="10">
        <f t="shared" ref="D300:D304" si="108">B300+C300/4</f>
        <v>-7779.5</v>
      </c>
      <c r="E300" s="10">
        <v>434</v>
      </c>
      <c r="F300" s="10">
        <v>859</v>
      </c>
      <c r="G300" s="10">
        <v>36618</v>
      </c>
      <c r="H300" s="10">
        <v>-1625</v>
      </c>
      <c r="I300" s="10">
        <f t="shared" ref="I300:I304" si="109">G300+H300/4</f>
        <v>36211.75</v>
      </c>
      <c r="J300" s="10">
        <f t="shared" ref="J300" si="110">I300-$I$277</f>
        <v>-2574.75</v>
      </c>
      <c r="K300" s="10">
        <f t="shared" ref="K300" si="111">I300-I299</f>
        <v>-2596.25</v>
      </c>
      <c r="L300" s="10">
        <v>-314</v>
      </c>
      <c r="M300" s="10">
        <v>-2796</v>
      </c>
    </row>
    <row r="301" spans="1:13">
      <c r="A301" s="9">
        <v>43078</v>
      </c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</row>
    <row r="302" spans="1:13">
      <c r="A302" s="9">
        <v>43079</v>
      </c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</row>
    <row r="303" spans="1:13">
      <c r="A303" s="9">
        <v>43080</v>
      </c>
      <c r="B303" s="10">
        <v>-3884</v>
      </c>
      <c r="C303" s="10">
        <v>-15263</v>
      </c>
      <c r="D303" s="10">
        <f t="shared" si="108"/>
        <v>-7699.75</v>
      </c>
      <c r="E303" s="10">
        <v>382</v>
      </c>
      <c r="F303" s="10">
        <v>876</v>
      </c>
      <c r="G303" s="10">
        <v>38905</v>
      </c>
      <c r="H303" s="10">
        <v>-1853</v>
      </c>
      <c r="I303" s="10">
        <f t="shared" si="109"/>
        <v>38441.75</v>
      </c>
      <c r="J303" s="10">
        <f t="shared" ref="J303" si="112">I303-$I$277</f>
        <v>-344.75</v>
      </c>
      <c r="K303" s="10">
        <f>I303-I300</f>
        <v>2230</v>
      </c>
      <c r="L303" s="10">
        <v>-267</v>
      </c>
      <c r="M303" s="10">
        <v>-2830</v>
      </c>
    </row>
    <row r="304" spans="1:13">
      <c r="A304" s="9">
        <v>43081</v>
      </c>
      <c r="B304" s="10">
        <v>-3132</v>
      </c>
      <c r="C304" s="10">
        <v>-13734</v>
      </c>
      <c r="D304" s="10">
        <f t="shared" si="108"/>
        <v>-6565.5</v>
      </c>
      <c r="E304" s="10">
        <v>402</v>
      </c>
      <c r="F304" s="10">
        <v>895</v>
      </c>
      <c r="G304" s="10">
        <v>39279</v>
      </c>
      <c r="H304" s="10">
        <v>-1400</v>
      </c>
      <c r="I304" s="10">
        <f t="shared" si="109"/>
        <v>38929</v>
      </c>
      <c r="J304" s="10">
        <f t="shared" ref="J304" si="113">I304-$I$277</f>
        <v>142.5</v>
      </c>
      <c r="K304" s="10">
        <f t="shared" ref="K304" si="114">I304-I303</f>
        <v>487.25</v>
      </c>
      <c r="L304" s="10">
        <v>-465</v>
      </c>
      <c r="M304" s="10">
        <v>-2982</v>
      </c>
    </row>
    <row r="305" spans="1:13">
      <c r="A305" s="9">
        <v>43082</v>
      </c>
      <c r="B305" s="10">
        <v>-4822</v>
      </c>
      <c r="C305" s="10">
        <v>-13603</v>
      </c>
      <c r="D305" s="10">
        <f t="shared" ref="D305" si="115">B305+C305/4</f>
        <v>-8222.75</v>
      </c>
      <c r="E305" s="10">
        <v>417</v>
      </c>
      <c r="F305" s="10">
        <v>945</v>
      </c>
      <c r="G305" s="10">
        <v>41694</v>
      </c>
      <c r="H305" s="10">
        <v>-470</v>
      </c>
      <c r="I305" s="10">
        <f t="shared" ref="I305" si="116">G305+H305/4</f>
        <v>41576.5</v>
      </c>
      <c r="J305" s="10">
        <f t="shared" ref="J305" si="117">I305-$I$277</f>
        <v>2790</v>
      </c>
      <c r="K305" s="10">
        <f t="shared" ref="K305" si="118">I305-I304</f>
        <v>2647.5</v>
      </c>
      <c r="L305" s="10">
        <v>-251</v>
      </c>
      <c r="M305" s="10">
        <v>-3114</v>
      </c>
    </row>
    <row r="306" spans="1:13">
      <c r="A306" s="9">
        <v>43083</v>
      </c>
      <c r="B306" s="10">
        <v>-6193</v>
      </c>
      <c r="C306" s="10">
        <v>-10369</v>
      </c>
      <c r="D306" s="10">
        <f t="shared" ref="D306" si="119">B306+C306/4</f>
        <v>-8785.25</v>
      </c>
      <c r="E306" s="10">
        <v>505</v>
      </c>
      <c r="F306" s="10">
        <v>886</v>
      </c>
      <c r="G306" s="10">
        <v>44956</v>
      </c>
      <c r="H306" s="10">
        <v>430</v>
      </c>
      <c r="I306" s="10">
        <f t="shared" ref="I306" si="120">G306+H306/4</f>
        <v>45063.5</v>
      </c>
      <c r="J306" s="10">
        <f t="shared" ref="J306" si="121">I306-$I$277</f>
        <v>6277</v>
      </c>
      <c r="K306" s="10">
        <f t="shared" ref="K306" si="122">I306-I305</f>
        <v>3487</v>
      </c>
      <c r="L306" s="10">
        <v>-245</v>
      </c>
      <c r="M306" s="10">
        <v>-2879</v>
      </c>
    </row>
    <row r="307" spans="1:13">
      <c r="A307" s="9">
        <v>43084</v>
      </c>
      <c r="B307" s="10">
        <v>-974</v>
      </c>
      <c r="C307" s="10">
        <v>-10055</v>
      </c>
      <c r="D307" s="10">
        <f t="shared" ref="D307" si="123">B307+C307/4</f>
        <v>-3487.75</v>
      </c>
      <c r="E307" s="10">
        <v>509</v>
      </c>
      <c r="F307" s="10">
        <v>852</v>
      </c>
      <c r="G307" s="10">
        <v>39747</v>
      </c>
      <c r="H307" s="10">
        <v>39747</v>
      </c>
      <c r="I307" s="10">
        <f t="shared" ref="I307" si="124">G307+H307/4</f>
        <v>49683.75</v>
      </c>
      <c r="J307" s="10">
        <f t="shared" ref="J307" si="125">I307-$I$277</f>
        <v>10897.25</v>
      </c>
      <c r="K307" s="10">
        <f t="shared" ref="K307" si="126">I307-I306</f>
        <v>4620.25</v>
      </c>
      <c r="L307" s="10">
        <v>-218</v>
      </c>
      <c r="M307" s="10">
        <v>-2933</v>
      </c>
    </row>
    <row r="308" spans="1:13">
      <c r="A308" s="9">
        <v>43085</v>
      </c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</row>
    <row r="309" spans="1:13">
      <c r="A309" s="9">
        <v>43086</v>
      </c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</row>
    <row r="310" spans="1:13">
      <c r="A310" s="9">
        <v>43087</v>
      </c>
      <c r="B310" s="10">
        <v>-534</v>
      </c>
      <c r="C310" s="10">
        <v>-11932</v>
      </c>
      <c r="D310" s="10">
        <f t="shared" ref="D310" si="127">B310+C310/4</f>
        <v>-3517</v>
      </c>
      <c r="E310" s="10">
        <v>498</v>
      </c>
      <c r="F310" s="10">
        <v>856</v>
      </c>
      <c r="G310" s="10">
        <v>38194</v>
      </c>
      <c r="H310" s="10">
        <v>1491</v>
      </c>
      <c r="I310" s="10">
        <f t="shared" ref="I310" si="128">G310+H310/4</f>
        <v>38566.75</v>
      </c>
      <c r="J310" s="10">
        <f t="shared" ref="J310" si="129">I310-$I$277</f>
        <v>-219.75</v>
      </c>
      <c r="K310" s="10">
        <f>I310-I307</f>
        <v>-11117</v>
      </c>
      <c r="L310" s="10">
        <v>-230</v>
      </c>
      <c r="M310" s="10">
        <v>-2939</v>
      </c>
    </row>
    <row r="311" spans="1:13">
      <c r="A311" s="9">
        <v>43088</v>
      </c>
      <c r="B311" s="10">
        <v>-3373</v>
      </c>
      <c r="C311" s="10">
        <v>-11711</v>
      </c>
      <c r="D311" s="10">
        <f t="shared" ref="D311" si="130">B311+C311/4</f>
        <v>-6300.75</v>
      </c>
      <c r="E311" s="10">
        <v>418</v>
      </c>
      <c r="F311" s="10">
        <v>827</v>
      </c>
      <c r="G311" s="10">
        <v>42655</v>
      </c>
      <c r="H311" s="10">
        <v>863</v>
      </c>
      <c r="I311" s="10">
        <f t="shared" ref="I311" si="131">G311+H311/4</f>
        <v>42870.75</v>
      </c>
      <c r="J311" s="10">
        <f t="shared" ref="J311" si="132">I311-$I$277</f>
        <v>4084.25</v>
      </c>
      <c r="K311" s="10">
        <f t="shared" ref="K311" si="133">I311-I310</f>
        <v>4304</v>
      </c>
      <c r="L311" s="10">
        <v>-558</v>
      </c>
      <c r="M311" s="10">
        <v>-2802</v>
      </c>
    </row>
    <row r="312" spans="1:13">
      <c r="A312" s="9">
        <v>43089</v>
      </c>
      <c r="B312" s="10">
        <v>-4196</v>
      </c>
      <c r="C312" s="10">
        <v>-2716</v>
      </c>
      <c r="D312" s="10">
        <f t="shared" ref="D312" si="134">B312+C312/4</f>
        <v>-4875</v>
      </c>
      <c r="E312" s="10">
        <v>98</v>
      </c>
      <c r="F312" s="10">
        <v>585</v>
      </c>
      <c r="G312" s="10">
        <v>45582</v>
      </c>
      <c r="H312" s="10">
        <v>1853</v>
      </c>
      <c r="I312" s="10">
        <f t="shared" ref="I312" si="135">G312+H312/4</f>
        <v>46045.25</v>
      </c>
      <c r="J312" s="10">
        <f>I312-$I$312</f>
        <v>0</v>
      </c>
      <c r="K312" s="10">
        <f t="shared" ref="K312" si="136">I312-I311</f>
        <v>3174.5</v>
      </c>
      <c r="L312" s="10">
        <v>99</v>
      </c>
      <c r="M312" s="10">
        <v>-2231</v>
      </c>
    </row>
    <row r="313" spans="1:13">
      <c r="A313" s="9">
        <v>43090</v>
      </c>
      <c r="B313" s="10">
        <v>-4320</v>
      </c>
      <c r="C313" s="10">
        <v>-4812</v>
      </c>
      <c r="D313" s="10">
        <f t="shared" ref="D313" si="137">B313+C313/4</f>
        <v>-5523</v>
      </c>
      <c r="E313" s="10">
        <v>137</v>
      </c>
      <c r="F313" s="10">
        <v>509</v>
      </c>
      <c r="G313" s="10">
        <v>43574</v>
      </c>
      <c r="H313" s="10">
        <v>-87</v>
      </c>
      <c r="I313" s="10">
        <f t="shared" ref="I313" si="138">G313+H313/4</f>
        <v>43552.25</v>
      </c>
      <c r="J313" s="10">
        <f>I313-$I$312</f>
        <v>-2493</v>
      </c>
      <c r="K313" s="10">
        <f t="shared" ref="K313" si="139">I313-I312</f>
        <v>-2493</v>
      </c>
      <c r="L313" s="10">
        <v>32</v>
      </c>
      <c r="M313" s="10">
        <v>-2393</v>
      </c>
    </row>
    <row r="314" spans="1:13">
      <c r="A314" s="9">
        <v>43091</v>
      </c>
      <c r="B314" s="10">
        <v>-4608</v>
      </c>
      <c r="C314" s="10">
        <v>-3470</v>
      </c>
      <c r="D314" s="10">
        <f t="shared" ref="D314" si="140">B314+C314/4</f>
        <v>-5475.5</v>
      </c>
      <c r="E314" s="10">
        <v>178</v>
      </c>
      <c r="F314" s="10">
        <v>605</v>
      </c>
      <c r="G314" s="10">
        <v>45169</v>
      </c>
      <c r="H314" s="10">
        <v>397</v>
      </c>
      <c r="I314" s="10">
        <f t="shared" ref="I314" si="141">G314+H314/4</f>
        <v>45268.25</v>
      </c>
      <c r="J314" s="10">
        <f>I314-$I$312</f>
        <v>-777</v>
      </c>
      <c r="K314" s="10">
        <f t="shared" ref="K314" si="142">I314-I313</f>
        <v>1716</v>
      </c>
      <c r="L314" s="10">
        <v>120</v>
      </c>
      <c r="M314" s="10">
        <v>-2458</v>
      </c>
    </row>
    <row r="315" spans="1:13">
      <c r="A315" s="9">
        <v>43092</v>
      </c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</row>
    <row r="316" spans="1:13">
      <c r="A316" s="9">
        <v>43093</v>
      </c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</row>
    <row r="317" spans="1:13">
      <c r="A317" s="9">
        <v>43094</v>
      </c>
      <c r="B317" s="10">
        <v>-5217</v>
      </c>
      <c r="C317" s="10">
        <v>-4322</v>
      </c>
      <c r="D317" s="10">
        <f t="shared" ref="D317:D318" si="143">B317+C317/4</f>
        <v>-6297.5</v>
      </c>
      <c r="E317" s="10">
        <v>145</v>
      </c>
      <c r="F317" s="10">
        <v>538</v>
      </c>
      <c r="G317" s="10">
        <v>45550</v>
      </c>
      <c r="H317" s="10">
        <v>1062</v>
      </c>
      <c r="I317" s="10">
        <f t="shared" ref="I317:I318" si="144">G317+H317/4</f>
        <v>45815.5</v>
      </c>
      <c r="J317" s="10">
        <f>I317-$I$312</f>
        <v>-229.75</v>
      </c>
      <c r="K317" s="10">
        <f>I317-I314</f>
        <v>547.25</v>
      </c>
      <c r="L317" s="10">
        <v>68</v>
      </c>
      <c r="M317" s="10">
        <v>-2490</v>
      </c>
    </row>
    <row r="318" spans="1:13">
      <c r="A318" s="9">
        <v>43095</v>
      </c>
      <c r="B318" s="10">
        <v>-6115</v>
      </c>
      <c r="C318" s="10">
        <v>-6961</v>
      </c>
      <c r="D318" s="10">
        <f t="shared" si="143"/>
        <v>-7855.25</v>
      </c>
      <c r="E318" s="10">
        <v>129</v>
      </c>
      <c r="F318" s="10">
        <v>305</v>
      </c>
      <c r="G318" s="10">
        <v>43423</v>
      </c>
      <c r="H318" s="10">
        <v>-524</v>
      </c>
      <c r="I318" s="10">
        <f t="shared" si="144"/>
        <v>43292</v>
      </c>
      <c r="J318" s="10">
        <f t="shared" ref="J318" si="145">I318-$I$312</f>
        <v>-2753.25</v>
      </c>
      <c r="K318" s="10">
        <f t="shared" ref="K318" si="146">I318-I317</f>
        <v>-2523.5</v>
      </c>
      <c r="L318" s="10">
        <v>-32</v>
      </c>
      <c r="M318" s="10">
        <v>-2538</v>
      </c>
    </row>
    <row r="319" spans="1:13">
      <c r="A319" s="9">
        <v>43096</v>
      </c>
      <c r="B319" s="10">
        <v>-7086</v>
      </c>
      <c r="C319" s="10">
        <v>-5499</v>
      </c>
      <c r="D319" s="10">
        <f t="shared" ref="D319" si="147">B319+C319/4</f>
        <v>-8460.75</v>
      </c>
      <c r="E319" s="10">
        <v>177</v>
      </c>
      <c r="F319" s="10">
        <v>390</v>
      </c>
      <c r="G319" s="10">
        <v>48815</v>
      </c>
      <c r="H319" s="10">
        <v>1744</v>
      </c>
      <c r="I319" s="10">
        <f t="shared" ref="I319" si="148">G319+H319/4</f>
        <v>49251</v>
      </c>
      <c r="J319" s="10">
        <f t="shared" ref="J319" si="149">I319-$I$312</f>
        <v>3205.75</v>
      </c>
      <c r="K319" s="10">
        <f t="shared" ref="K319" si="150">I319-I318</f>
        <v>5959</v>
      </c>
      <c r="L319" s="10">
        <v>86</v>
      </c>
      <c r="M319" s="10">
        <v>-2516</v>
      </c>
    </row>
    <row r="320" spans="1:13">
      <c r="A320" s="9">
        <v>43097</v>
      </c>
      <c r="B320" s="10">
        <v>-6521</v>
      </c>
      <c r="C320" s="10">
        <v>-3919</v>
      </c>
      <c r="D320" s="10">
        <f t="shared" ref="D320" si="151">B320+C320/4</f>
        <v>-7500.75</v>
      </c>
      <c r="E320" s="10">
        <v>251</v>
      </c>
      <c r="F320" s="10">
        <v>381</v>
      </c>
      <c r="G320" s="10">
        <v>51327</v>
      </c>
      <c r="H320" s="10">
        <v>2716</v>
      </c>
      <c r="I320" s="10">
        <f t="shared" ref="I320" si="152">G320+H320/4</f>
        <v>52006</v>
      </c>
      <c r="J320" s="10">
        <f t="shared" ref="J320" si="153">I320-$I$312</f>
        <v>5960.75</v>
      </c>
      <c r="K320" s="10">
        <f t="shared" ref="K320" si="154">I320-I319</f>
        <v>2755</v>
      </c>
      <c r="L320" s="10">
        <v>263</v>
      </c>
      <c r="M320" s="10">
        <v>-2370</v>
      </c>
    </row>
    <row r="321" spans="1:13">
      <c r="A321" s="9">
        <v>43098</v>
      </c>
      <c r="B321" s="10">
        <v>-4538</v>
      </c>
      <c r="C321" s="10">
        <v>-3402</v>
      </c>
      <c r="D321" s="10">
        <f t="shared" ref="D321" si="155">B321+C321/4</f>
        <v>-5388.5</v>
      </c>
      <c r="E321" s="10">
        <v>387</v>
      </c>
      <c r="F321" s="10">
        <v>191</v>
      </c>
      <c r="G321" s="10">
        <v>48739</v>
      </c>
      <c r="H321" s="10">
        <v>3313</v>
      </c>
      <c r="I321" s="10">
        <f t="shared" ref="I321" si="156">G321+H321/4</f>
        <v>49567.25</v>
      </c>
      <c r="J321" s="10">
        <f t="shared" ref="J321" si="157">I321-$I$312</f>
        <v>3522</v>
      </c>
      <c r="K321" s="10">
        <f t="shared" ref="K321" si="158">I321-I320</f>
        <v>-2438.75</v>
      </c>
      <c r="L321" s="10">
        <v>239</v>
      </c>
      <c r="M321" s="10">
        <v>-2201</v>
      </c>
    </row>
    <row r="322" spans="1:13">
      <c r="A322" s="9">
        <v>43099</v>
      </c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</row>
    <row r="323" spans="1:13">
      <c r="A323" s="9">
        <v>43100</v>
      </c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</row>
    <row r="324" spans="1:13">
      <c r="A324" s="9">
        <v>43101</v>
      </c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</row>
    <row r="325" spans="1:13">
      <c r="A325" s="9">
        <v>43102</v>
      </c>
      <c r="B325" s="10">
        <v>-2886</v>
      </c>
      <c r="C325" s="10">
        <v>877</v>
      </c>
      <c r="D325" s="10">
        <f t="shared" ref="D325" si="159">B325+C325/4</f>
        <v>-2666.75</v>
      </c>
      <c r="E325" s="10">
        <v>538</v>
      </c>
      <c r="F325" s="10">
        <v>238</v>
      </c>
      <c r="G325" s="10">
        <v>52142</v>
      </c>
      <c r="H325" s="10">
        <v>3836</v>
      </c>
      <c r="I325" s="10">
        <f t="shared" ref="I325" si="160">G325+H325/4</f>
        <v>53101</v>
      </c>
      <c r="J325" s="10">
        <f t="shared" ref="J325" si="161">I325-$I$312</f>
        <v>7055.75</v>
      </c>
      <c r="K325" s="10">
        <f>I325-I321</f>
        <v>3533.75</v>
      </c>
      <c r="L325" s="10">
        <v>269</v>
      </c>
      <c r="M325" s="10">
        <v>-2095</v>
      </c>
    </row>
    <row r="326" spans="1:13">
      <c r="A326" s="9">
        <v>43103</v>
      </c>
      <c r="B326" s="10">
        <v>-1837</v>
      </c>
      <c r="C326" s="10">
        <v>2757</v>
      </c>
      <c r="D326" s="10">
        <f t="shared" ref="D326" si="162">B326+C326/4</f>
        <v>-1147.75</v>
      </c>
      <c r="E326" s="10">
        <v>443</v>
      </c>
      <c r="F326" s="10">
        <v>255</v>
      </c>
      <c r="G326" s="10">
        <v>50931</v>
      </c>
      <c r="H326" s="10">
        <v>4009</v>
      </c>
      <c r="I326" s="10">
        <f t="shared" ref="I326" si="163">G326+H326/4</f>
        <v>51933.25</v>
      </c>
      <c r="J326" s="10">
        <f t="shared" ref="J326" si="164">I326-$I$312</f>
        <v>5888</v>
      </c>
      <c r="K326" s="10">
        <f>I326-I325</f>
        <v>-1167.75</v>
      </c>
      <c r="L326" s="10">
        <v>174</v>
      </c>
      <c r="M326" s="10">
        <v>-1980</v>
      </c>
    </row>
    <row r="327" spans="1:13">
      <c r="A327" s="9">
        <v>43104</v>
      </c>
      <c r="B327" s="10">
        <v>-1312</v>
      </c>
      <c r="C327" s="10">
        <v>4845</v>
      </c>
      <c r="D327" s="10">
        <f t="shared" ref="D327" si="165">B327+C327/4</f>
        <v>-100.75</v>
      </c>
      <c r="E327" s="10">
        <v>487</v>
      </c>
      <c r="F327" s="10">
        <v>145</v>
      </c>
      <c r="G327" s="10">
        <v>51919</v>
      </c>
      <c r="H327" s="10">
        <v>4440</v>
      </c>
      <c r="I327" s="10">
        <f t="shared" ref="I327" si="166">G327+H327/4</f>
        <v>53029</v>
      </c>
      <c r="J327" s="10">
        <f t="shared" ref="J327" si="167">I327-$I$312</f>
        <v>6983.75</v>
      </c>
      <c r="K327" s="10">
        <f>I327-I326</f>
        <v>1095.75</v>
      </c>
      <c r="L327" s="10">
        <v>269</v>
      </c>
      <c r="M327" s="10">
        <v>-1924</v>
      </c>
    </row>
    <row r="328" spans="1:13">
      <c r="A328" s="9">
        <v>43105</v>
      </c>
      <c r="B328" s="10">
        <v>-1740</v>
      </c>
      <c r="C328" s="10">
        <v>5232</v>
      </c>
      <c r="D328" s="10">
        <f t="shared" ref="D328" si="168">B328+C328/4</f>
        <v>-432</v>
      </c>
      <c r="E328" s="10">
        <v>298</v>
      </c>
      <c r="F328" s="10">
        <v>136</v>
      </c>
      <c r="G328" s="10">
        <v>51706</v>
      </c>
      <c r="H328" s="10">
        <v>4683</v>
      </c>
      <c r="I328" s="10">
        <f t="shared" ref="I328" si="169">G328+H328/4</f>
        <v>52876.75</v>
      </c>
      <c r="J328" s="10">
        <f t="shared" ref="J328" si="170">I328-$I$312</f>
        <v>6831.5</v>
      </c>
      <c r="K328" s="10">
        <f>I328-I327</f>
        <v>-152.25</v>
      </c>
      <c r="L328" s="10">
        <v>711</v>
      </c>
      <c r="M328" s="10">
        <v>-1784</v>
      </c>
    </row>
    <row r="329" spans="1:13">
      <c r="A329" s="9">
        <v>43106</v>
      </c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</row>
    <row r="330" spans="1:13">
      <c r="A330" s="9">
        <v>43107</v>
      </c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</row>
    <row r="331" spans="1:13">
      <c r="A331" s="9">
        <v>43108</v>
      </c>
      <c r="B331" s="10">
        <v>1041</v>
      </c>
      <c r="C331" s="10">
        <v>5486</v>
      </c>
      <c r="D331" s="10">
        <f t="shared" ref="D331" si="171">B331+C331/4</f>
        <v>2412.5</v>
      </c>
      <c r="E331" s="10">
        <v>218</v>
      </c>
      <c r="F331" s="10">
        <v>354</v>
      </c>
      <c r="G331" s="10">
        <v>49674</v>
      </c>
      <c r="H331" s="10">
        <v>6112</v>
      </c>
      <c r="I331" s="10">
        <f t="shared" ref="I331" si="172">G331+H331/4</f>
        <v>51202</v>
      </c>
      <c r="J331" s="10">
        <f t="shared" ref="J331" si="173">I331-$I$312</f>
        <v>5156.75</v>
      </c>
      <c r="K331" s="10">
        <f>I331-I328</f>
        <v>-1674.75</v>
      </c>
      <c r="L331" s="10">
        <v>754</v>
      </c>
      <c r="M331" s="10">
        <v>-1993</v>
      </c>
    </row>
    <row r="332" spans="1:13">
      <c r="A332" s="9">
        <v>43109</v>
      </c>
      <c r="B332" s="10">
        <v>-57</v>
      </c>
      <c r="C332" s="10">
        <v>6472</v>
      </c>
      <c r="D332" s="10">
        <f t="shared" ref="D332" si="174">B332+C332/4</f>
        <v>1561</v>
      </c>
      <c r="E332" s="10">
        <v>158</v>
      </c>
      <c r="F332" s="10">
        <v>343</v>
      </c>
      <c r="G332" s="10">
        <v>53313</v>
      </c>
      <c r="H332" s="10">
        <v>7220</v>
      </c>
      <c r="I332" s="10">
        <f t="shared" ref="I332" si="175">G332+H332/4</f>
        <v>55118</v>
      </c>
      <c r="J332" s="10">
        <f t="shared" ref="J332" si="176">I332-$I$312</f>
        <v>9072.75</v>
      </c>
      <c r="K332" s="10">
        <f>I332-I331</f>
        <v>3916</v>
      </c>
      <c r="L332" s="10">
        <v>643</v>
      </c>
      <c r="M332" s="10">
        <v>-1953</v>
      </c>
    </row>
    <row r="333" spans="1:13">
      <c r="A333" s="9">
        <v>43110</v>
      </c>
      <c r="B333" s="10">
        <v>-4293</v>
      </c>
      <c r="C333" s="10">
        <v>5653</v>
      </c>
      <c r="D333" s="10">
        <f t="shared" ref="D333" si="177">B333+C333/4</f>
        <v>-2879.75</v>
      </c>
      <c r="E333" s="10">
        <v>311</v>
      </c>
      <c r="F333" s="10">
        <v>313</v>
      </c>
      <c r="G333" s="10">
        <v>53725</v>
      </c>
      <c r="H333" s="10">
        <v>7410</v>
      </c>
      <c r="I333" s="10">
        <f t="shared" ref="I333" si="178">G333+H333/4</f>
        <v>55577.5</v>
      </c>
      <c r="J333" s="10">
        <f t="shared" ref="J333" si="179">I333-$I$312</f>
        <v>9532.25</v>
      </c>
      <c r="K333" s="10">
        <f>I333-I332</f>
        <v>459.5</v>
      </c>
      <c r="L333" s="10">
        <v>552</v>
      </c>
      <c r="M333" s="10">
        <v>-1878</v>
      </c>
    </row>
    <row r="334" spans="1:13">
      <c r="A334" s="9">
        <v>43111</v>
      </c>
      <c r="B334" s="10">
        <v>-3408</v>
      </c>
      <c r="C334" s="10">
        <v>6844</v>
      </c>
      <c r="D334" s="10">
        <f t="shared" ref="D334" si="180">B334+C334/4</f>
        <v>-1697</v>
      </c>
      <c r="E334" s="10">
        <v>243</v>
      </c>
      <c r="F334" s="10">
        <v>108</v>
      </c>
      <c r="G334" s="10">
        <v>52468</v>
      </c>
      <c r="H334" s="10">
        <v>7869</v>
      </c>
      <c r="I334" s="10">
        <f t="shared" ref="I334" si="181">G334+H334/4</f>
        <v>54435.25</v>
      </c>
      <c r="J334" s="10">
        <f t="shared" ref="J334" si="182">I334-$I$312</f>
        <v>8390</v>
      </c>
      <c r="K334" s="10">
        <f>I334-I333</f>
        <v>-1142.25</v>
      </c>
      <c r="L334" s="10">
        <v>486</v>
      </c>
      <c r="M334" s="10">
        <v>-1529</v>
      </c>
    </row>
    <row r="335" spans="1:13">
      <c r="A335" s="9">
        <v>43112</v>
      </c>
      <c r="B335" s="10">
        <v>-4690</v>
      </c>
      <c r="C335" s="10">
        <v>8190</v>
      </c>
      <c r="D335" s="10">
        <f t="shared" ref="D335" si="183">B335+C335/4</f>
        <v>-2642.5</v>
      </c>
      <c r="E335" s="10">
        <v>151</v>
      </c>
      <c r="F335" s="10">
        <v>64</v>
      </c>
      <c r="G335" s="10">
        <v>55077</v>
      </c>
      <c r="H335" s="10">
        <v>7706</v>
      </c>
      <c r="I335" s="10">
        <f t="shared" ref="I335" si="184">G335+H335/4</f>
        <v>57003.5</v>
      </c>
      <c r="J335" s="10">
        <f t="shared" ref="J335" si="185">I335-$I$312</f>
        <v>10958.25</v>
      </c>
      <c r="K335" s="10">
        <f>I335-I334</f>
        <v>2568.25</v>
      </c>
      <c r="L335" s="10">
        <v>631</v>
      </c>
      <c r="M335" s="10">
        <v>-1532</v>
      </c>
    </row>
    <row r="336" spans="1:13">
      <c r="A336" s="9">
        <v>43113</v>
      </c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</row>
    <row r="337" spans="1:13">
      <c r="A337" s="9">
        <v>43114</v>
      </c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</row>
    <row r="338" spans="1:13">
      <c r="A338" s="9">
        <v>43115</v>
      </c>
      <c r="B338" s="10">
        <v>2</v>
      </c>
      <c r="C338" s="10">
        <v>10045</v>
      </c>
      <c r="D338" s="10">
        <f t="shared" ref="D338" si="186">B338+C338/4</f>
        <v>2513.25</v>
      </c>
      <c r="E338" s="10">
        <v>87</v>
      </c>
      <c r="F338" s="10">
        <v>102</v>
      </c>
      <c r="G338" s="10">
        <v>50994</v>
      </c>
      <c r="H338" s="10">
        <v>7465</v>
      </c>
      <c r="I338" s="10">
        <f t="shared" ref="I338" si="187">G338+H338/4</f>
        <v>52860.25</v>
      </c>
      <c r="J338" s="10">
        <f t="shared" ref="J338" si="188">I338-$I$312</f>
        <v>6815</v>
      </c>
      <c r="K338" s="10">
        <f>I338-I335</f>
        <v>-4143.25</v>
      </c>
      <c r="L338" s="10">
        <v>546</v>
      </c>
      <c r="M338" s="10">
        <v>-1609</v>
      </c>
    </row>
    <row r="339" spans="1:13">
      <c r="A339" s="9">
        <v>43116</v>
      </c>
      <c r="B339" s="10">
        <v>-681</v>
      </c>
      <c r="C339" s="10">
        <v>11054</v>
      </c>
      <c r="D339" s="10">
        <f t="shared" ref="D339" si="189">B339+C339/4</f>
        <v>2082.5</v>
      </c>
      <c r="E339" s="10">
        <v>-18</v>
      </c>
      <c r="F339" s="10">
        <v>76</v>
      </c>
      <c r="G339" s="10">
        <v>48364</v>
      </c>
      <c r="H339" s="10">
        <v>7448</v>
      </c>
      <c r="I339" s="10">
        <f t="shared" ref="I339" si="190">G339+H339/4</f>
        <v>50226</v>
      </c>
      <c r="J339" s="10">
        <f t="shared" ref="J339" si="191">I339-$I$312</f>
        <v>4180.75</v>
      </c>
      <c r="K339" s="10">
        <f>I339-I338</f>
        <v>-2634.25</v>
      </c>
      <c r="L339" s="10">
        <v>709</v>
      </c>
      <c r="M339" s="10">
        <v>-1552</v>
      </c>
    </row>
    <row r="340" spans="1:13">
      <c r="A340" s="9">
        <v>43117</v>
      </c>
      <c r="B340" s="10">
        <v>-5169</v>
      </c>
      <c r="C340" s="10">
        <v>9558</v>
      </c>
      <c r="D340" s="10">
        <f t="shared" ref="D340" si="192">B340+C340/4</f>
        <v>-2779.5</v>
      </c>
      <c r="E340" s="10">
        <v>123</v>
      </c>
      <c r="F340" s="10">
        <v>200</v>
      </c>
      <c r="G340" s="10">
        <v>52417</v>
      </c>
      <c r="H340" s="10">
        <v>3726</v>
      </c>
      <c r="I340" s="10">
        <f t="shared" ref="I340" si="193">G340+H340/4</f>
        <v>53348.5</v>
      </c>
      <c r="J340" s="10">
        <f>I340-$I$340</f>
        <v>0</v>
      </c>
      <c r="K340" s="10">
        <f>I340-I339</f>
        <v>3122.5</v>
      </c>
      <c r="L340" s="10">
        <v>474</v>
      </c>
      <c r="M340" s="10">
        <v>-1278</v>
      </c>
    </row>
    <row r="341" spans="1:13">
      <c r="A341" s="9">
        <v>43118</v>
      </c>
      <c r="B341" s="10">
        <v>-5366</v>
      </c>
      <c r="C341" s="10">
        <v>10042</v>
      </c>
      <c r="D341" s="10">
        <f t="shared" ref="D341" si="194">B341+C341/4</f>
        <v>-2855.5</v>
      </c>
      <c r="E341" s="10">
        <v>177</v>
      </c>
      <c r="F341" s="10">
        <v>172</v>
      </c>
      <c r="G341" s="10">
        <v>48666</v>
      </c>
      <c r="H341" s="10">
        <v>2164</v>
      </c>
      <c r="I341" s="10">
        <f t="shared" ref="I341" si="195">G341+H341/4</f>
        <v>49207</v>
      </c>
      <c r="J341" s="10">
        <f t="shared" ref="J341:J345" si="196">I341-$I$340</f>
        <v>-4141.5</v>
      </c>
      <c r="K341" s="10">
        <f>I341-I340</f>
        <v>-4141.5</v>
      </c>
      <c r="L341" s="10">
        <v>190</v>
      </c>
      <c r="M341" s="10">
        <v>-1305</v>
      </c>
    </row>
    <row r="342" spans="1:13">
      <c r="A342" s="9">
        <v>43119</v>
      </c>
      <c r="B342" s="10">
        <v>-4343</v>
      </c>
      <c r="C342" s="10">
        <v>11175</v>
      </c>
      <c r="D342" s="10">
        <f t="shared" ref="D342" si="197">B342+C342/4</f>
        <v>-1549.25</v>
      </c>
      <c r="E342" s="10">
        <v>484</v>
      </c>
      <c r="F342" s="10">
        <v>191</v>
      </c>
      <c r="G342" s="10">
        <v>49412</v>
      </c>
      <c r="H342" s="10">
        <v>3531</v>
      </c>
      <c r="I342" s="10">
        <f t="shared" ref="I342" si="198">G342+H342/4</f>
        <v>50294.75</v>
      </c>
      <c r="J342" s="10">
        <f t="shared" si="196"/>
        <v>-3053.75</v>
      </c>
      <c r="K342" s="10">
        <f>I342-I341</f>
        <v>1087.75</v>
      </c>
      <c r="L342" s="10">
        <v>196</v>
      </c>
      <c r="M342" s="10">
        <v>-1375</v>
      </c>
    </row>
    <row r="343" spans="1:13">
      <c r="A343" s="9">
        <v>43120</v>
      </c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</row>
    <row r="344" spans="1:13">
      <c r="A344" s="9">
        <v>43121</v>
      </c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</row>
    <row r="345" spans="1:13">
      <c r="A345" s="9">
        <v>43122</v>
      </c>
      <c r="B345" s="10">
        <v>584</v>
      </c>
      <c r="C345" s="10">
        <v>11788</v>
      </c>
      <c r="D345" s="10">
        <f t="shared" ref="D345" si="199">B345+C345/4</f>
        <v>3531</v>
      </c>
      <c r="E345" s="10">
        <v>578</v>
      </c>
      <c r="F345" s="10">
        <v>88</v>
      </c>
      <c r="G345" s="10">
        <v>42269</v>
      </c>
      <c r="H345" s="10">
        <v>798</v>
      </c>
      <c r="I345" s="10">
        <f t="shared" ref="I345" si="200">G345+H345/4</f>
        <v>42468.5</v>
      </c>
      <c r="J345" s="10">
        <f t="shared" si="196"/>
        <v>-10880</v>
      </c>
      <c r="K345" s="10">
        <f>I345-I342</f>
        <v>-7826.25</v>
      </c>
      <c r="L345" s="10">
        <v>219</v>
      </c>
      <c r="M345" s="10">
        <v>-1646</v>
      </c>
    </row>
    <row r="346" spans="1:13">
      <c r="A346" s="9">
        <v>43123</v>
      </c>
      <c r="B346" s="10">
        <v>2828</v>
      </c>
      <c r="C346" s="10">
        <v>9117</v>
      </c>
      <c r="D346" s="10">
        <f t="shared" ref="D346" si="201">B346+C346/4</f>
        <v>5107.25</v>
      </c>
      <c r="E346" s="10">
        <v>540</v>
      </c>
      <c r="F346" s="10">
        <v>83</v>
      </c>
      <c r="G346" s="10">
        <v>38665</v>
      </c>
      <c r="H346" s="10">
        <v>-233</v>
      </c>
      <c r="I346" s="10">
        <f t="shared" ref="I346" si="202">G346+H346/4</f>
        <v>38606.75</v>
      </c>
      <c r="J346" s="10">
        <f t="shared" ref="J346" si="203">I346-$I$340</f>
        <v>-14741.75</v>
      </c>
      <c r="K346" s="10">
        <f>I346-I345</f>
        <v>-3861.75</v>
      </c>
      <c r="L346" s="10">
        <v>186</v>
      </c>
      <c r="M346" s="10">
        <v>-2072</v>
      </c>
    </row>
    <row r="347" spans="1:13">
      <c r="A347" s="9">
        <v>43124</v>
      </c>
      <c r="B347" s="10">
        <v>789</v>
      </c>
      <c r="C347" s="10">
        <v>3475</v>
      </c>
      <c r="D347" s="10">
        <f t="shared" ref="D347" si="204">B347+C347/4</f>
        <v>1657.75</v>
      </c>
      <c r="E347" s="10">
        <v>529</v>
      </c>
      <c r="F347" s="10">
        <v>19</v>
      </c>
      <c r="G347" s="10">
        <v>41562</v>
      </c>
      <c r="H347" s="10">
        <v>950</v>
      </c>
      <c r="I347" s="10">
        <f t="shared" ref="I347" si="205">G347+H347/4</f>
        <v>41799.5</v>
      </c>
      <c r="J347" s="10">
        <f t="shared" ref="J347" si="206">I347-$I$340</f>
        <v>-11549</v>
      </c>
      <c r="K347" s="10">
        <f>I347-I346</f>
        <v>3192.75</v>
      </c>
      <c r="L347" s="10">
        <v>193</v>
      </c>
      <c r="M347" s="10">
        <v>-2158</v>
      </c>
    </row>
    <row r="348" spans="1:13">
      <c r="A348" s="9">
        <v>43125</v>
      </c>
      <c r="B348" s="10">
        <v>-735</v>
      </c>
      <c r="C348" s="10">
        <v>3159</v>
      </c>
      <c r="D348" s="10">
        <f t="shared" ref="D348" si="207">B348+C348/4</f>
        <v>54.75</v>
      </c>
      <c r="E348" s="10">
        <v>556</v>
      </c>
      <c r="F348" s="10">
        <v>132</v>
      </c>
      <c r="G348" s="10">
        <v>46835</v>
      </c>
      <c r="H348" s="10">
        <v>3399</v>
      </c>
      <c r="I348" s="10">
        <f t="shared" ref="I348" si="208">G348+H348/4</f>
        <v>47684.75</v>
      </c>
      <c r="J348" s="10">
        <f t="shared" ref="J348" si="209">I348-$I$340</f>
        <v>-5663.75</v>
      </c>
      <c r="K348" s="10">
        <f>I348-I347</f>
        <v>5885.25</v>
      </c>
      <c r="L348" s="10">
        <v>249</v>
      </c>
      <c r="M348" s="10">
        <v>-2215</v>
      </c>
    </row>
    <row r="349" spans="1:13">
      <c r="A349" s="9">
        <v>43126</v>
      </c>
      <c r="B349" s="10">
        <v>-2117</v>
      </c>
      <c r="C349" s="10">
        <v>3365</v>
      </c>
      <c r="D349" s="10">
        <f t="shared" ref="D349" si="210">B349+C349/4</f>
        <v>-1275.75</v>
      </c>
      <c r="E349" s="10">
        <v>310</v>
      </c>
      <c r="F349" s="10">
        <v>36</v>
      </c>
      <c r="G349" s="10">
        <v>46788</v>
      </c>
      <c r="H349" s="10">
        <v>4324</v>
      </c>
      <c r="I349" s="10">
        <f t="shared" ref="I349" si="211">G349+H349/4</f>
        <v>47869</v>
      </c>
      <c r="J349" s="10">
        <f t="shared" ref="J349" si="212">I349-$I$340</f>
        <v>-5479.5</v>
      </c>
      <c r="K349" s="10">
        <f>I349-I348</f>
        <v>184.25</v>
      </c>
      <c r="L349" s="10">
        <v>239</v>
      </c>
      <c r="M349" s="10">
        <v>-2008</v>
      </c>
    </row>
    <row r="350" spans="1:13">
      <c r="A350" s="9">
        <v>43127</v>
      </c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</row>
    <row r="351" spans="1:13">
      <c r="A351" s="9">
        <v>43128</v>
      </c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</row>
    <row r="352" spans="1:13">
      <c r="A352" s="9">
        <v>43129</v>
      </c>
      <c r="B352" s="10">
        <v>1125</v>
      </c>
      <c r="C352" s="10">
        <v>2944</v>
      </c>
      <c r="D352" s="10">
        <f t="shared" ref="D352" si="213">B352+C352/4</f>
        <v>1861</v>
      </c>
      <c r="E352" s="10">
        <v>285</v>
      </c>
      <c r="F352" s="10">
        <v>21</v>
      </c>
      <c r="G352" s="10">
        <v>44176</v>
      </c>
      <c r="H352" s="10">
        <v>5063</v>
      </c>
      <c r="I352" s="10">
        <f t="shared" ref="I352" si="214">G352+H352/4</f>
        <v>45441.75</v>
      </c>
      <c r="J352" s="10">
        <f t="shared" ref="J352" si="215">I352-$I$340</f>
        <v>-7906.75</v>
      </c>
      <c r="K352" s="10">
        <f>I352-I349</f>
        <v>-2427.25</v>
      </c>
      <c r="L352" s="10">
        <v>98</v>
      </c>
      <c r="M352" s="10">
        <v>-1944</v>
      </c>
    </row>
    <row r="353" spans="1:13">
      <c r="A353" s="9">
        <v>43130</v>
      </c>
      <c r="B353" s="10">
        <v>-1780</v>
      </c>
      <c r="C353" s="10">
        <v>-148</v>
      </c>
      <c r="D353" s="10">
        <f t="shared" ref="D353:D354" si="216">B353+C353/4</f>
        <v>-1817</v>
      </c>
      <c r="E353" s="10">
        <v>368</v>
      </c>
      <c r="F353" s="10">
        <v>50</v>
      </c>
      <c r="G353" s="10">
        <v>48316</v>
      </c>
      <c r="H353" s="10">
        <v>5199</v>
      </c>
      <c r="I353" s="10">
        <f t="shared" ref="I353:I354" si="217">G353+H353/4</f>
        <v>49615.75</v>
      </c>
      <c r="J353" s="10">
        <f t="shared" ref="J353:J354" si="218">I353-$I$340</f>
        <v>-3732.75</v>
      </c>
      <c r="K353" s="10">
        <f>I353-I352</f>
        <v>4174</v>
      </c>
      <c r="L353" s="10">
        <v>509</v>
      </c>
      <c r="M353" s="10">
        <v>-2054</v>
      </c>
    </row>
    <row r="354" spans="1:13">
      <c r="A354" s="9">
        <v>43131</v>
      </c>
      <c r="B354" s="10">
        <v>-3153</v>
      </c>
      <c r="C354" s="10">
        <v>439</v>
      </c>
      <c r="D354" s="10">
        <f t="shared" si="216"/>
        <v>-3043.25</v>
      </c>
      <c r="E354" s="10">
        <v>367</v>
      </c>
      <c r="F354" s="10">
        <v>137</v>
      </c>
      <c r="G354" s="10">
        <v>49683</v>
      </c>
      <c r="H354" s="10">
        <v>5580</v>
      </c>
      <c r="I354" s="10">
        <f t="shared" si="217"/>
        <v>51078</v>
      </c>
      <c r="J354" s="10">
        <f t="shared" si="218"/>
        <v>-2270.5</v>
      </c>
      <c r="K354" s="10">
        <f>I354-I353</f>
        <v>1462.25</v>
      </c>
      <c r="L354" s="10">
        <v>723</v>
      </c>
      <c r="M354" s="10">
        <v>-2004</v>
      </c>
    </row>
    <row r="355" spans="1:13">
      <c r="A355" s="9">
        <v>43132</v>
      </c>
      <c r="B355" s="10">
        <v>-1950</v>
      </c>
      <c r="C355" s="10">
        <v>688</v>
      </c>
      <c r="D355" s="10">
        <f t="shared" ref="D355" si="219">B355+C355/4</f>
        <v>-1778</v>
      </c>
      <c r="E355" s="10">
        <v>467</v>
      </c>
      <c r="F355" s="10">
        <v>-11</v>
      </c>
      <c r="G355" s="10">
        <v>47947</v>
      </c>
      <c r="H355" s="10">
        <v>4093</v>
      </c>
      <c r="I355" s="10">
        <f t="shared" ref="I355" si="220">G355+H355/4</f>
        <v>48970.25</v>
      </c>
      <c r="J355" s="10">
        <f t="shared" ref="J355" si="221">I355-$I$340</f>
        <v>-4378.25</v>
      </c>
      <c r="K355" s="10">
        <f>I355-I354</f>
        <v>-2107.75</v>
      </c>
      <c r="L355" s="10">
        <v>754</v>
      </c>
      <c r="M355" s="10">
        <v>-1849</v>
      </c>
    </row>
    <row r="356" spans="1:13">
      <c r="A356" s="9">
        <v>43133</v>
      </c>
      <c r="B356" s="10">
        <v>-877</v>
      </c>
      <c r="C356" s="10">
        <v>154</v>
      </c>
      <c r="D356" s="10">
        <f t="shared" ref="D356" si="222">B356+C356/4</f>
        <v>-838.5</v>
      </c>
      <c r="E356" s="10">
        <v>415</v>
      </c>
      <c r="F356" s="10">
        <v>5</v>
      </c>
      <c r="G356" s="10">
        <v>44044</v>
      </c>
      <c r="H356" s="10">
        <v>2564</v>
      </c>
      <c r="I356" s="10">
        <f t="shared" ref="I356" si="223">G356+H356/4</f>
        <v>44685</v>
      </c>
      <c r="J356" s="10">
        <f t="shared" ref="J356" si="224">I356-$I$340</f>
        <v>-8663.5</v>
      </c>
      <c r="K356" s="10">
        <f>I356-I355</f>
        <v>-4285.25</v>
      </c>
      <c r="L356" s="10">
        <v>832</v>
      </c>
      <c r="M356" s="10">
        <v>-1930</v>
      </c>
    </row>
    <row r="357" spans="1:13">
      <c r="A357" s="9">
        <v>43134</v>
      </c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</row>
    <row r="358" spans="1:13">
      <c r="A358" s="9">
        <v>43135</v>
      </c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</row>
    <row r="359" spans="1:13">
      <c r="A359" s="9">
        <v>43136</v>
      </c>
      <c r="B359" s="10">
        <v>-975</v>
      </c>
      <c r="C359" s="10">
        <v>-939</v>
      </c>
      <c r="D359" s="10">
        <f t="shared" ref="D359" si="225">B359+C359/4</f>
        <v>-1209.75</v>
      </c>
      <c r="E359" s="10">
        <v>448</v>
      </c>
      <c r="F359" s="10">
        <v>106</v>
      </c>
      <c r="G359" s="10">
        <v>40149</v>
      </c>
      <c r="H359" s="10">
        <v>-595</v>
      </c>
      <c r="I359" s="10">
        <f t="shared" ref="I359" si="226">G359+H359/4</f>
        <v>40000.25</v>
      </c>
      <c r="J359" s="10">
        <f t="shared" ref="J359" si="227">I359-$I$340</f>
        <v>-13348.25</v>
      </c>
      <c r="K359" s="10">
        <f>I359-I356</f>
        <v>-4684.75</v>
      </c>
      <c r="L359" s="10">
        <v>430</v>
      </c>
      <c r="M359" s="10">
        <v>-1977</v>
      </c>
    </row>
    <row r="360" spans="1:13">
      <c r="A360" s="9">
        <v>43137</v>
      </c>
      <c r="B360" s="10">
        <v>-7368</v>
      </c>
      <c r="C360" s="10">
        <v>-4456</v>
      </c>
      <c r="D360" s="10">
        <f t="shared" ref="D360:D375" si="228">B360+C360/4</f>
        <v>-8482</v>
      </c>
      <c r="E360" s="10">
        <v>510</v>
      </c>
      <c r="F360" s="10">
        <v>31</v>
      </c>
      <c r="G360" s="10">
        <v>43071</v>
      </c>
      <c r="H360" s="10">
        <v>168</v>
      </c>
      <c r="I360" s="10">
        <f t="shared" ref="I360:I375" si="229">G360+H360/4</f>
        <v>43113</v>
      </c>
      <c r="J360" s="10">
        <f t="shared" ref="J360:J363" si="230">I360-$I$340</f>
        <v>-10235.5</v>
      </c>
      <c r="K360" s="10">
        <f>I360-I359</f>
        <v>3112.75</v>
      </c>
      <c r="L360" s="10">
        <v>471</v>
      </c>
      <c r="M360" s="10">
        <v>-1676</v>
      </c>
    </row>
    <row r="361" spans="1:13">
      <c r="A361" s="9">
        <v>43138</v>
      </c>
      <c r="B361" s="10">
        <v>-6468</v>
      </c>
      <c r="C361" s="10">
        <v>-2655</v>
      </c>
      <c r="D361" s="10">
        <f t="shared" si="228"/>
        <v>-7131.75</v>
      </c>
      <c r="E361" s="10">
        <v>468</v>
      </c>
      <c r="F361" s="10">
        <v>167</v>
      </c>
      <c r="G361" s="10">
        <v>48188</v>
      </c>
      <c r="H361" s="10">
        <v>647</v>
      </c>
      <c r="I361" s="10">
        <f t="shared" si="229"/>
        <v>48349.75</v>
      </c>
      <c r="J361" s="10">
        <f t="shared" si="230"/>
        <v>-4998.75</v>
      </c>
      <c r="K361" s="10">
        <f t="shared" ref="K361:K363" si="231">I361-I360</f>
        <v>5236.75</v>
      </c>
      <c r="L361" s="10">
        <v>595</v>
      </c>
      <c r="M361" s="10">
        <v>-1634</v>
      </c>
    </row>
    <row r="362" spans="1:13">
      <c r="A362" s="9">
        <v>43139</v>
      </c>
      <c r="B362" s="10">
        <v>-6118</v>
      </c>
      <c r="C362" s="10">
        <v>-4183</v>
      </c>
      <c r="D362" s="10">
        <f t="shared" si="228"/>
        <v>-7163.75</v>
      </c>
      <c r="E362" s="10">
        <v>437</v>
      </c>
      <c r="F362" s="10">
        <v>206</v>
      </c>
      <c r="G362" s="10">
        <v>45939</v>
      </c>
      <c r="H362" s="10">
        <v>575</v>
      </c>
      <c r="I362" s="10">
        <f t="shared" si="229"/>
        <v>46082.75</v>
      </c>
      <c r="J362" s="10">
        <f t="shared" si="230"/>
        <v>-7265.75</v>
      </c>
      <c r="K362" s="10">
        <f t="shared" si="231"/>
        <v>-2267</v>
      </c>
      <c r="L362" s="10">
        <v>1099</v>
      </c>
      <c r="M362" s="10">
        <v>-1627</v>
      </c>
    </row>
    <row r="363" spans="1:13">
      <c r="A363" s="9">
        <v>43140</v>
      </c>
      <c r="B363" s="10">
        <v>-3459</v>
      </c>
      <c r="C363" s="10">
        <v>-6632</v>
      </c>
      <c r="D363" s="10">
        <f t="shared" si="228"/>
        <v>-5117</v>
      </c>
      <c r="E363" s="10">
        <v>382</v>
      </c>
      <c r="F363" s="10">
        <v>262</v>
      </c>
      <c r="G363" s="10">
        <v>42564</v>
      </c>
      <c r="H363" s="10">
        <v>-39</v>
      </c>
      <c r="I363" s="10">
        <f t="shared" si="229"/>
        <v>42554.25</v>
      </c>
      <c r="J363" s="10">
        <f t="shared" si="230"/>
        <v>-10794.25</v>
      </c>
      <c r="K363" s="10">
        <f t="shared" si="231"/>
        <v>-3528.5</v>
      </c>
      <c r="L363" s="10">
        <v>1050</v>
      </c>
      <c r="M363" s="10">
        <v>-1694</v>
      </c>
    </row>
    <row r="364" spans="1:13">
      <c r="A364" s="9">
        <v>43141</v>
      </c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</row>
    <row r="365" spans="1:13">
      <c r="A365" s="9">
        <v>43142</v>
      </c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</row>
    <row r="366" spans="1:13">
      <c r="A366" s="9">
        <v>43143</v>
      </c>
      <c r="B366" s="10">
        <v>-2392</v>
      </c>
      <c r="C366" s="10">
        <v>-5411</v>
      </c>
      <c r="D366" s="10">
        <f t="shared" si="228"/>
        <v>-3744.75</v>
      </c>
      <c r="E366" s="10">
        <v>311</v>
      </c>
      <c r="F366" s="10">
        <v>202</v>
      </c>
      <c r="G366" s="10">
        <v>42641</v>
      </c>
      <c r="H366" s="10">
        <v>-705</v>
      </c>
      <c r="I366" s="10">
        <f t="shared" si="229"/>
        <v>42464.75</v>
      </c>
      <c r="J366" s="10">
        <f>I366-$I$340</f>
        <v>-10707.5</v>
      </c>
      <c r="K366" s="10">
        <f>I366-I363</f>
        <v>-89.5</v>
      </c>
      <c r="L366" s="10">
        <v>984</v>
      </c>
      <c r="M366" s="10">
        <v>-1741</v>
      </c>
    </row>
    <row r="367" spans="1:13">
      <c r="A367" s="9">
        <v>43144</v>
      </c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</row>
    <row r="368" spans="1:13">
      <c r="A368" s="9">
        <v>43145</v>
      </c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</row>
    <row r="369" spans="1:13">
      <c r="A369" s="9">
        <v>43146</v>
      </c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</row>
    <row r="370" spans="1:13">
      <c r="A370" s="9">
        <v>43147</v>
      </c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</row>
    <row r="371" spans="1:13">
      <c r="A371" s="9">
        <v>43148</v>
      </c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</row>
    <row r="372" spans="1:13">
      <c r="A372" s="9">
        <v>43149</v>
      </c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</row>
    <row r="373" spans="1:13">
      <c r="A373" s="9">
        <v>43150</v>
      </c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</row>
    <row r="374" spans="1:13">
      <c r="A374" s="9">
        <v>43151</v>
      </c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</row>
    <row r="375" spans="1:13">
      <c r="A375" s="9">
        <v>43152</v>
      </c>
      <c r="B375" s="10">
        <v>-3689</v>
      </c>
      <c r="C375" s="10">
        <v>-714</v>
      </c>
      <c r="D375" s="10">
        <f t="shared" si="228"/>
        <v>-3867.5</v>
      </c>
      <c r="E375" s="10">
        <v>315</v>
      </c>
      <c r="F375" s="10">
        <v>90</v>
      </c>
      <c r="G375" s="10">
        <v>47776</v>
      </c>
      <c r="H375" s="10">
        <v>2035</v>
      </c>
      <c r="I375" s="10">
        <f t="shared" si="229"/>
        <v>48284.75</v>
      </c>
      <c r="J375" s="10">
        <f>I375-$I$375</f>
        <v>0</v>
      </c>
      <c r="K375" s="10">
        <f>I375-I366</f>
        <v>5820</v>
      </c>
      <c r="L375" s="10">
        <v>76</v>
      </c>
      <c r="M375" s="10">
        <v>-1657</v>
      </c>
    </row>
    <row r="376" spans="1:13">
      <c r="A376" s="9">
        <v>43153</v>
      </c>
      <c r="B376" s="10">
        <v>-3366</v>
      </c>
      <c r="C376" s="10">
        <v>-2534</v>
      </c>
      <c r="D376" s="10">
        <f t="shared" ref="D376" si="232">B376+C376/4</f>
        <v>-3999.5</v>
      </c>
      <c r="E376" s="10">
        <v>294</v>
      </c>
      <c r="F376" s="10">
        <v>367</v>
      </c>
      <c r="G376" s="10">
        <v>42893</v>
      </c>
      <c r="H376" s="10">
        <v>-2961</v>
      </c>
      <c r="I376" s="10">
        <f t="shared" ref="I376" si="233">G376+H376/4</f>
        <v>42152.75</v>
      </c>
      <c r="J376" s="10">
        <f>I376-$I$375</f>
        <v>-6132</v>
      </c>
      <c r="K376" s="10">
        <f t="shared" ref="K376" si="234">I376-I375</f>
        <v>-6132</v>
      </c>
      <c r="L376" s="10">
        <v>-4</v>
      </c>
      <c r="M376" s="10">
        <v>-1797</v>
      </c>
    </row>
    <row r="377" spans="1:13">
      <c r="A377" s="9">
        <v>43154</v>
      </c>
      <c r="B377" s="10">
        <v>-3891</v>
      </c>
      <c r="C377" s="10">
        <v>-1235</v>
      </c>
      <c r="D377" s="10">
        <f t="shared" ref="D377" si="235">B377+C377/4</f>
        <v>-4199.75</v>
      </c>
      <c r="E377" s="10">
        <v>411</v>
      </c>
      <c r="F377" s="10">
        <v>449</v>
      </c>
      <c r="G377" s="10">
        <v>47984</v>
      </c>
      <c r="H377" s="10">
        <v>566</v>
      </c>
      <c r="I377" s="10">
        <f t="shared" ref="I377" si="236">G377+H377/4</f>
        <v>48125.5</v>
      </c>
      <c r="J377" s="10">
        <f>I377-$I$375</f>
        <v>-159.25</v>
      </c>
      <c r="K377" s="10">
        <f t="shared" ref="K377" si="237">I377-I376</f>
        <v>5972.75</v>
      </c>
      <c r="L377" s="10">
        <v>184</v>
      </c>
      <c r="M377" s="10">
        <v>-1967</v>
      </c>
    </row>
    <row r="378" spans="1:13">
      <c r="A378" s="9">
        <v>43155</v>
      </c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</row>
    <row r="379" spans="1:13">
      <c r="A379" s="9">
        <v>43156</v>
      </c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</row>
    <row r="380" spans="1:13">
      <c r="A380" s="9">
        <v>43157</v>
      </c>
      <c r="B380" s="10">
        <v>-2924</v>
      </c>
      <c r="C380" s="10">
        <v>-1692</v>
      </c>
      <c r="D380" s="10">
        <f t="shared" ref="D380" si="238">B380+C380/4</f>
        <v>-3347</v>
      </c>
      <c r="E380" s="10">
        <v>362</v>
      </c>
      <c r="F380" s="10">
        <v>404</v>
      </c>
      <c r="G380" s="10">
        <v>44048</v>
      </c>
      <c r="H380" s="10">
        <v>-1693</v>
      </c>
      <c r="I380" s="10">
        <f t="shared" ref="I380" si="239">G380+H380/4</f>
        <v>43624.75</v>
      </c>
      <c r="J380" s="10">
        <f t="shared" ref="J380" si="240">I380-$I$375</f>
        <v>-4660</v>
      </c>
      <c r="K380" s="10">
        <f>I380-I377</f>
        <v>-4500.75</v>
      </c>
      <c r="L380" s="10">
        <v>118</v>
      </c>
      <c r="M380" s="10">
        <v>-1999</v>
      </c>
    </row>
    <row r="381" spans="1:13">
      <c r="A381" s="9">
        <v>43158</v>
      </c>
      <c r="B381" s="10">
        <v>-4231</v>
      </c>
      <c r="C381" s="10">
        <v>-2272</v>
      </c>
      <c r="D381" s="10">
        <f t="shared" ref="D381" si="241">B381+C381/4</f>
        <v>-4799</v>
      </c>
      <c r="E381" s="10">
        <v>336</v>
      </c>
      <c r="F381" s="10">
        <v>360</v>
      </c>
      <c r="G381" s="10">
        <v>45222</v>
      </c>
      <c r="H381" s="10">
        <v>-994</v>
      </c>
      <c r="I381" s="10">
        <f t="shared" ref="I381" si="242">G381+H381/4</f>
        <v>44973.5</v>
      </c>
      <c r="J381" s="10">
        <f t="shared" ref="J381" si="243">I381-$I$375</f>
        <v>-3311.25</v>
      </c>
      <c r="K381" s="10">
        <f>I381-I380</f>
        <v>1348.75</v>
      </c>
      <c r="L381" s="10">
        <v>109</v>
      </c>
      <c r="M381" s="10">
        <v>-1972</v>
      </c>
    </row>
    <row r="382" spans="1:13">
      <c r="A382" s="9">
        <v>43159</v>
      </c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</row>
    <row r="383" spans="1:13">
      <c r="A383" s="9">
        <v>43160</v>
      </c>
      <c r="B383" s="10">
        <v>-4524</v>
      </c>
      <c r="C383" s="10">
        <v>-1833</v>
      </c>
      <c r="D383" s="10">
        <f t="shared" ref="D383" si="244">B383+C383/4</f>
        <v>-4982.25</v>
      </c>
      <c r="E383" s="10">
        <v>320</v>
      </c>
      <c r="F383" s="10">
        <v>366</v>
      </c>
      <c r="G383" s="10">
        <v>45256</v>
      </c>
      <c r="H383" s="10">
        <v>-333</v>
      </c>
      <c r="I383" s="10">
        <f t="shared" ref="I383" si="245">G383+H383/4</f>
        <v>45172.75</v>
      </c>
      <c r="J383" s="10">
        <f t="shared" ref="J383" si="246">I383-$I$375</f>
        <v>-3112</v>
      </c>
      <c r="K383" s="10">
        <f>I383-I381</f>
        <v>199.25</v>
      </c>
      <c r="L383" s="10">
        <v>431</v>
      </c>
      <c r="M383" s="10">
        <v>-2015</v>
      </c>
    </row>
    <row r="384" spans="1:13">
      <c r="A384" s="9">
        <v>43161</v>
      </c>
      <c r="B384" s="10">
        <v>-4811</v>
      </c>
      <c r="C384" s="10">
        <v>-1601</v>
      </c>
      <c r="D384" s="10">
        <f t="shared" ref="D384" si="247">B384+C384/4</f>
        <v>-5211.25</v>
      </c>
      <c r="E384" s="10">
        <v>256</v>
      </c>
      <c r="F384" s="10">
        <v>274</v>
      </c>
      <c r="G384" s="10">
        <v>45748</v>
      </c>
      <c r="H384" s="10">
        <v>-690</v>
      </c>
      <c r="I384" s="10">
        <f t="shared" ref="I384" si="248">G384+H384/4</f>
        <v>45575.5</v>
      </c>
      <c r="J384" s="10">
        <f t="shared" ref="J384" si="249">I384-$I$375</f>
        <v>-2709.25</v>
      </c>
      <c r="K384" s="10">
        <f>I384-I383</f>
        <v>402.75</v>
      </c>
      <c r="L384" s="10">
        <v>427</v>
      </c>
      <c r="M384" s="10">
        <v>-2083</v>
      </c>
    </row>
    <row r="385" spans="1:13">
      <c r="A385" s="9">
        <v>43162</v>
      </c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</row>
    <row r="386" spans="1:13">
      <c r="A386" s="9">
        <v>43163</v>
      </c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</row>
    <row r="387" spans="1:13">
      <c r="A387" s="9">
        <v>43164</v>
      </c>
      <c r="B387" s="10">
        <v>-4622</v>
      </c>
      <c r="C387" s="10">
        <v>-2583</v>
      </c>
      <c r="D387" s="10">
        <f t="shared" ref="D387" si="250">B387+C387/4</f>
        <v>-5267.75</v>
      </c>
      <c r="E387" s="10">
        <v>394</v>
      </c>
      <c r="F387" s="10">
        <v>81</v>
      </c>
      <c r="G387" s="10">
        <v>45149</v>
      </c>
      <c r="H387" s="10">
        <v>-2767</v>
      </c>
      <c r="I387" s="10">
        <f t="shared" ref="I387" si="251">G387+H387/4</f>
        <v>44457.25</v>
      </c>
      <c r="J387" s="10">
        <f t="shared" ref="J387" si="252">I387-$I$375</f>
        <v>-3827.5</v>
      </c>
      <c r="K387" s="10">
        <f>I387-I384</f>
        <v>-1118.25</v>
      </c>
      <c r="L387" s="10">
        <v>30</v>
      </c>
      <c r="M387" s="10">
        <v>-1909</v>
      </c>
    </row>
    <row r="388" spans="1:13">
      <c r="A388" s="9">
        <v>43165</v>
      </c>
      <c r="B388" s="10">
        <v>-3567</v>
      </c>
      <c r="C388" s="10">
        <v>-875</v>
      </c>
      <c r="D388" s="10">
        <f t="shared" ref="D388" si="253">B388+C388/4</f>
        <v>-3785.75</v>
      </c>
      <c r="E388" s="10">
        <v>532</v>
      </c>
      <c r="F388" s="10">
        <v>-19</v>
      </c>
      <c r="G388" s="10">
        <v>47774</v>
      </c>
      <c r="H388" s="10">
        <v>1094</v>
      </c>
      <c r="I388" s="10">
        <f t="shared" ref="I388" si="254">G388+H388/4</f>
        <v>48047.5</v>
      </c>
      <c r="J388" s="10">
        <f t="shared" ref="J388" si="255">I388-$I$375</f>
        <v>-237.25</v>
      </c>
      <c r="K388" s="10">
        <f>I388-I387</f>
        <v>3590.25</v>
      </c>
      <c r="L388" s="10">
        <v>151</v>
      </c>
      <c r="M388" s="10">
        <v>-1730</v>
      </c>
    </row>
    <row r="389" spans="1:13">
      <c r="A389" s="9">
        <v>43166</v>
      </c>
      <c r="B389" s="10">
        <v>-4503</v>
      </c>
      <c r="C389" s="10">
        <v>-2952</v>
      </c>
      <c r="D389" s="10">
        <f t="shared" ref="D389" si="256">B389+C389/4</f>
        <v>-5241</v>
      </c>
      <c r="E389" s="10">
        <v>420</v>
      </c>
      <c r="F389" s="10">
        <v>15</v>
      </c>
      <c r="G389" s="10">
        <v>46274</v>
      </c>
      <c r="H389" s="10">
        <v>-858</v>
      </c>
      <c r="I389" s="10">
        <f t="shared" ref="I389" si="257">G389+H389/4</f>
        <v>46059.5</v>
      </c>
      <c r="J389" s="10">
        <f t="shared" ref="J389" si="258">I389-$I$375</f>
        <v>-2225.25</v>
      </c>
      <c r="K389" s="10">
        <f>I389-I388</f>
        <v>-1988</v>
      </c>
      <c r="L389" s="10">
        <v>113</v>
      </c>
      <c r="M389" s="10">
        <v>-1684</v>
      </c>
    </row>
    <row r="390" spans="1:13">
      <c r="A390" s="9">
        <v>43167</v>
      </c>
      <c r="B390" s="10">
        <v>-3576</v>
      </c>
      <c r="C390" s="10">
        <v>-1981</v>
      </c>
      <c r="D390" s="10">
        <f t="shared" ref="D390" si="259">B390+C390/4</f>
        <v>-4071.25</v>
      </c>
      <c r="E390" s="10">
        <v>555</v>
      </c>
      <c r="F390" s="10">
        <v>-196</v>
      </c>
      <c r="G390" s="10">
        <v>49664</v>
      </c>
      <c r="H390" s="10">
        <v>5094</v>
      </c>
      <c r="I390" s="10">
        <f t="shared" ref="I390" si="260">G390+H390/4</f>
        <v>50937.5</v>
      </c>
      <c r="J390" s="10">
        <f t="shared" ref="J390" si="261">I390-$I$375</f>
        <v>2652.75</v>
      </c>
      <c r="K390" s="10">
        <f>I390-I389</f>
        <v>4878</v>
      </c>
      <c r="L390" s="10">
        <v>-57</v>
      </c>
      <c r="M390" s="10">
        <v>-1658</v>
      </c>
    </row>
    <row r="391" spans="1:13">
      <c r="A391" s="9">
        <v>43168</v>
      </c>
      <c r="B391" s="10">
        <v>-4340</v>
      </c>
      <c r="C391" s="10">
        <v>-955</v>
      </c>
      <c r="D391" s="10">
        <f t="shared" ref="D391" si="262">B391+C391/4</f>
        <v>-4578.75</v>
      </c>
      <c r="E391" s="10">
        <v>519</v>
      </c>
      <c r="F391" s="10">
        <v>-202</v>
      </c>
      <c r="G391" s="10">
        <v>48919</v>
      </c>
      <c r="H391" s="10">
        <v>4022</v>
      </c>
      <c r="I391" s="10">
        <f t="shared" ref="I391" si="263">G391+H391/4</f>
        <v>49924.5</v>
      </c>
      <c r="J391" s="10">
        <f t="shared" ref="J391" si="264">I391-$I$375</f>
        <v>1639.75</v>
      </c>
      <c r="K391" s="10">
        <f>I391-I390</f>
        <v>-1013</v>
      </c>
      <c r="L391" s="10">
        <v>-213</v>
      </c>
      <c r="M391" s="10">
        <v>-1646</v>
      </c>
    </row>
    <row r="392" spans="1:13">
      <c r="A392" s="9">
        <v>43169</v>
      </c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</row>
    <row r="393" spans="1:13">
      <c r="A393" s="9">
        <v>43170</v>
      </c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</row>
    <row r="394" spans="1:13">
      <c r="A394" s="9">
        <v>43171</v>
      </c>
      <c r="B394" s="10">
        <v>-3764</v>
      </c>
      <c r="C394" s="10">
        <v>1181</v>
      </c>
      <c r="D394" s="10">
        <f t="shared" ref="D394" si="265">B394+C394/4</f>
        <v>-3468.75</v>
      </c>
      <c r="E394" s="10">
        <v>438</v>
      </c>
      <c r="F394" s="10">
        <v>-93</v>
      </c>
      <c r="G394" s="10">
        <v>51104</v>
      </c>
      <c r="H394" s="10">
        <v>6836</v>
      </c>
      <c r="I394" s="10">
        <f t="shared" ref="I394" si="266">G394+H394/4</f>
        <v>52813</v>
      </c>
      <c r="J394" s="10">
        <f t="shared" ref="J394" si="267">I394-$I$375</f>
        <v>4528.25</v>
      </c>
      <c r="K394" s="10">
        <f>I394-I391</f>
        <v>2888.5</v>
      </c>
      <c r="L394" s="10">
        <v>39</v>
      </c>
      <c r="M394" s="10">
        <v>-1499</v>
      </c>
    </row>
    <row r="395" spans="1:13">
      <c r="A395" s="9">
        <v>43172</v>
      </c>
      <c r="B395" s="10">
        <v>-2315</v>
      </c>
      <c r="C395" s="10">
        <v>1252</v>
      </c>
      <c r="D395" s="10">
        <f t="shared" ref="D395" si="268">B395+C395/4</f>
        <v>-2002</v>
      </c>
      <c r="E395" s="10">
        <v>517</v>
      </c>
      <c r="F395" s="10">
        <v>-170</v>
      </c>
      <c r="G395" s="10">
        <v>50013</v>
      </c>
      <c r="H395" s="10">
        <v>8768</v>
      </c>
      <c r="I395" s="10">
        <f t="shared" ref="I395" si="269">G395+H395/4</f>
        <v>52205</v>
      </c>
      <c r="J395" s="10">
        <f t="shared" ref="J395" si="270">I395-$I$375</f>
        <v>3920.25</v>
      </c>
      <c r="K395" s="10">
        <f>I395-I394</f>
        <v>-608</v>
      </c>
      <c r="L395" s="10">
        <v>163</v>
      </c>
      <c r="M395" s="10">
        <v>-1583</v>
      </c>
    </row>
    <row r="396" spans="1:13">
      <c r="A396" s="9">
        <v>43173</v>
      </c>
      <c r="B396" s="10">
        <v>-2490</v>
      </c>
      <c r="C396" s="10">
        <v>1488</v>
      </c>
      <c r="D396" s="10">
        <f t="shared" ref="D396" si="271">B396+C396/4</f>
        <v>-2118</v>
      </c>
      <c r="E396" s="10">
        <v>474</v>
      </c>
      <c r="F396" s="10">
        <v>-211</v>
      </c>
      <c r="G396" s="10">
        <v>47943</v>
      </c>
      <c r="H396" s="10">
        <v>5580</v>
      </c>
      <c r="I396" s="10">
        <f t="shared" ref="I396" si="272">G396+H396/4</f>
        <v>49338</v>
      </c>
      <c r="J396" s="10">
        <f t="shared" ref="J396" si="273">I396-$I$375</f>
        <v>1053.25</v>
      </c>
      <c r="K396" s="10">
        <f>I396-I395</f>
        <v>-2867</v>
      </c>
      <c r="L396" s="10">
        <v>59</v>
      </c>
      <c r="M396" s="10">
        <v>-1635</v>
      </c>
    </row>
    <row r="397" spans="1:13">
      <c r="A397" s="9">
        <v>43174</v>
      </c>
      <c r="B397" s="10">
        <v>-3358</v>
      </c>
      <c r="C397" s="10">
        <v>1808</v>
      </c>
      <c r="D397" s="10">
        <f t="shared" ref="D397" si="274">B397+C397/4</f>
        <v>-2906</v>
      </c>
      <c r="E397" s="10">
        <v>338</v>
      </c>
      <c r="F397" s="10">
        <v>-270</v>
      </c>
      <c r="G397" s="10">
        <v>48460</v>
      </c>
      <c r="H397" s="10">
        <v>6923</v>
      </c>
      <c r="I397" s="10">
        <f t="shared" ref="I397" si="275">G397+H397/4</f>
        <v>50190.75</v>
      </c>
      <c r="J397" s="10">
        <f t="shared" ref="J397" si="276">I397-$I$375</f>
        <v>1906</v>
      </c>
      <c r="K397" s="10">
        <f>I397-I396</f>
        <v>852.75</v>
      </c>
      <c r="L397" s="10">
        <v>155</v>
      </c>
      <c r="M397" s="10">
        <v>-1542</v>
      </c>
    </row>
    <row r="398" spans="1:13">
      <c r="A398" s="9">
        <v>43175</v>
      </c>
      <c r="B398" s="10">
        <v>-570</v>
      </c>
      <c r="C398" s="10">
        <v>1429</v>
      </c>
      <c r="D398" s="10">
        <f t="shared" ref="D398" si="277">B398+C398/4</f>
        <v>-212.75</v>
      </c>
      <c r="E398" s="10">
        <v>288</v>
      </c>
      <c r="F398" s="10">
        <v>-192</v>
      </c>
      <c r="G398" s="10">
        <v>41721</v>
      </c>
      <c r="H398" s="10">
        <v>4672</v>
      </c>
      <c r="I398" s="10">
        <f t="shared" ref="I398" si="278">G398+H398/4</f>
        <v>42889</v>
      </c>
      <c r="J398" s="10">
        <f t="shared" ref="J398" si="279">I398-$I$375</f>
        <v>-5395.75</v>
      </c>
      <c r="K398" s="10">
        <f>I398-I397</f>
        <v>-7301.75</v>
      </c>
      <c r="L398" s="10">
        <v>151</v>
      </c>
      <c r="M398" s="10">
        <v>-1599</v>
      </c>
    </row>
    <row r="399" spans="1:13">
      <c r="A399" s="9">
        <v>43176</v>
      </c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</row>
    <row r="400" spans="1:13">
      <c r="A400" s="9">
        <v>43177</v>
      </c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</row>
    <row r="401" spans="1:13">
      <c r="A401" s="9">
        <v>43178</v>
      </c>
      <c r="B401" s="10">
        <v>-1914</v>
      </c>
      <c r="C401" s="10">
        <v>3105</v>
      </c>
      <c r="D401" s="10">
        <f t="shared" ref="D401:D402" si="280">B401+C401/4</f>
        <v>-1137.75</v>
      </c>
      <c r="E401" s="10">
        <v>-197</v>
      </c>
      <c r="F401" s="10">
        <v>-192</v>
      </c>
      <c r="G401" s="10">
        <v>43891</v>
      </c>
      <c r="H401" s="10">
        <v>3079</v>
      </c>
      <c r="I401" s="10">
        <f t="shared" ref="I401:I402" si="281">G401+H401/4</f>
        <v>44660.75</v>
      </c>
      <c r="J401" s="10">
        <f t="shared" ref="J401:J402" si="282">I401-$I$375</f>
        <v>-3624</v>
      </c>
      <c r="K401" s="10">
        <f>I401-I398</f>
        <v>1771.75</v>
      </c>
      <c r="L401" s="10">
        <v>245</v>
      </c>
      <c r="M401" s="10">
        <v>-1697</v>
      </c>
    </row>
    <row r="402" spans="1:13">
      <c r="A402" s="9">
        <v>43179</v>
      </c>
      <c r="B402" s="10">
        <v>-1517</v>
      </c>
      <c r="C402" s="10">
        <v>4317</v>
      </c>
      <c r="D402" s="10">
        <f t="shared" si="280"/>
        <v>-437.75</v>
      </c>
      <c r="E402" s="10">
        <v>191</v>
      </c>
      <c r="F402" s="10">
        <v>-213</v>
      </c>
      <c r="G402" s="10">
        <v>44253</v>
      </c>
      <c r="H402" s="10">
        <v>3070</v>
      </c>
      <c r="I402" s="10">
        <f t="shared" si="281"/>
        <v>45020.5</v>
      </c>
      <c r="J402" s="10">
        <f t="shared" si="282"/>
        <v>-3264.25</v>
      </c>
      <c r="K402" s="10">
        <f>I402-I401</f>
        <v>359.75</v>
      </c>
      <c r="L402" s="10">
        <v>247</v>
      </c>
      <c r="M402" s="10">
        <v>-1705</v>
      </c>
    </row>
    <row r="403" spans="1:13">
      <c r="A403" s="9">
        <v>43180</v>
      </c>
      <c r="B403" s="10">
        <v>-5633</v>
      </c>
      <c r="C403" s="10">
        <v>6785</v>
      </c>
      <c r="D403" s="10">
        <f t="shared" ref="D403:D404" si="283">B403+C403/4</f>
        <v>-3936.75</v>
      </c>
      <c r="E403" s="10">
        <v>334</v>
      </c>
      <c r="F403" s="10">
        <v>-49</v>
      </c>
      <c r="G403" s="10">
        <v>44430</v>
      </c>
      <c r="H403" s="10">
        <v>756</v>
      </c>
      <c r="I403" s="10">
        <f t="shared" ref="I403:I404" si="284">G403+H403/4</f>
        <v>44619</v>
      </c>
      <c r="J403" s="10">
        <f>I403-$I$403</f>
        <v>0</v>
      </c>
      <c r="K403" s="10">
        <f t="shared" ref="K403:K404" si="285">I403-I402</f>
        <v>-401.5</v>
      </c>
      <c r="L403" s="10">
        <v>70</v>
      </c>
      <c r="M403" s="10">
        <v>-1672</v>
      </c>
    </row>
    <row r="404" spans="1:13">
      <c r="A404" s="9">
        <v>43181</v>
      </c>
      <c r="B404" s="10">
        <v>-5876</v>
      </c>
      <c r="C404" s="10">
        <v>3802</v>
      </c>
      <c r="D404" s="10">
        <f t="shared" si="283"/>
        <v>-4925.5</v>
      </c>
      <c r="E404" s="10">
        <v>303</v>
      </c>
      <c r="F404" s="10">
        <v>-69</v>
      </c>
      <c r="G404" s="10">
        <v>45537</v>
      </c>
      <c r="H404" s="10">
        <v>436</v>
      </c>
      <c r="I404" s="10">
        <f t="shared" si="284"/>
        <v>45646</v>
      </c>
      <c r="J404" s="10">
        <f>I404-$I$403</f>
        <v>1027</v>
      </c>
      <c r="K404" s="10">
        <f t="shared" si="285"/>
        <v>1027</v>
      </c>
      <c r="L404" s="10">
        <v>-42</v>
      </c>
      <c r="M404" s="10">
        <v>-1713</v>
      </c>
    </row>
    <row r="405" spans="1:13">
      <c r="A405" s="9">
        <v>43182</v>
      </c>
      <c r="B405" s="10">
        <v>-6437</v>
      </c>
      <c r="C405" s="10">
        <v>2336</v>
      </c>
      <c r="D405" s="10">
        <f t="shared" ref="D405" si="286">B405+C405/4</f>
        <v>-5853</v>
      </c>
      <c r="E405" s="10">
        <v>302</v>
      </c>
      <c r="F405" s="10">
        <v>61</v>
      </c>
      <c r="G405" s="10">
        <v>45385</v>
      </c>
      <c r="H405" s="10">
        <v>-2374</v>
      </c>
      <c r="I405" s="10">
        <f t="shared" ref="I405" si="287">G405+H405/4</f>
        <v>44791.5</v>
      </c>
      <c r="J405" s="10">
        <f>I405-$I$403</f>
        <v>172.5</v>
      </c>
      <c r="K405" s="10">
        <f t="shared" ref="K405" si="288">I405-I404</f>
        <v>-854.5</v>
      </c>
      <c r="L405" s="10">
        <v>-22</v>
      </c>
      <c r="M405" s="10">
        <v>-1873</v>
      </c>
    </row>
    <row r="406" spans="1:13">
      <c r="A406" s="9">
        <v>43183</v>
      </c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</row>
    <row r="407" spans="1:13">
      <c r="A407" s="9">
        <v>43184</v>
      </c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</row>
    <row r="408" spans="1:13">
      <c r="A408" s="9">
        <v>43185</v>
      </c>
      <c r="B408" s="10">
        <v>-5420</v>
      </c>
      <c r="C408" s="10">
        <v>5113</v>
      </c>
      <c r="D408" s="10">
        <f t="shared" ref="D408" si="289">B408+C408/4</f>
        <v>-4141.75</v>
      </c>
      <c r="E408" s="10">
        <v>290</v>
      </c>
      <c r="F408" s="10">
        <v>166</v>
      </c>
      <c r="G408" s="10">
        <v>48813</v>
      </c>
      <c r="H408" s="10">
        <v>-1568</v>
      </c>
      <c r="I408" s="10">
        <f t="shared" ref="I408" si="290">G408+H408/4</f>
        <v>48421</v>
      </c>
      <c r="J408" s="10">
        <f t="shared" ref="J408" si="291">I408-$I$403</f>
        <v>3802</v>
      </c>
      <c r="K408" s="10">
        <f>I408-I405</f>
        <v>3629.5</v>
      </c>
      <c r="L408" s="10">
        <v>84</v>
      </c>
      <c r="M408" s="10">
        <v>-1851</v>
      </c>
    </row>
    <row r="409" spans="1:13">
      <c r="A409" s="9">
        <v>43186</v>
      </c>
      <c r="B409" s="10">
        <v>-5562</v>
      </c>
      <c r="C409" s="10">
        <v>5070</v>
      </c>
      <c r="D409" s="10">
        <f t="shared" ref="D409" si="292">B409+C409/4</f>
        <v>-4294.5</v>
      </c>
      <c r="E409" s="10">
        <v>266</v>
      </c>
      <c r="F409" s="10">
        <v>88</v>
      </c>
      <c r="G409" s="10">
        <v>46920</v>
      </c>
      <c r="H409" s="10">
        <v>-548</v>
      </c>
      <c r="I409" s="10">
        <f t="shared" ref="I409" si="293">G409+H409/4</f>
        <v>46783</v>
      </c>
      <c r="J409" s="10">
        <f t="shared" ref="J409" si="294">I409-$I$403</f>
        <v>2164</v>
      </c>
      <c r="K409" s="10">
        <f>I409-I408</f>
        <v>-1638</v>
      </c>
      <c r="L409" s="10">
        <v>42</v>
      </c>
      <c r="M409" s="10">
        <v>-1660</v>
      </c>
    </row>
    <row r="410" spans="1:13">
      <c r="A410" s="9">
        <v>43187</v>
      </c>
      <c r="B410" s="10">
        <v>-6782</v>
      </c>
      <c r="C410" s="10">
        <v>3026</v>
      </c>
      <c r="D410" s="10">
        <f t="shared" ref="D410:D411" si="295">B410+C410/4</f>
        <v>-6025.5</v>
      </c>
      <c r="E410" s="10">
        <v>-20</v>
      </c>
      <c r="F410" s="10">
        <v>3026</v>
      </c>
      <c r="G410" s="10">
        <v>43066</v>
      </c>
      <c r="H410" s="10">
        <v>-6386</v>
      </c>
      <c r="I410" s="10">
        <f t="shared" ref="I410:I411" si="296">G410+H410/4</f>
        <v>41469.5</v>
      </c>
      <c r="J410" s="10">
        <f t="shared" ref="J410:J411" si="297">I410-$I$403</f>
        <v>-3149.5</v>
      </c>
      <c r="K410" s="10">
        <f t="shared" ref="K410:K411" si="298">I410-I409</f>
        <v>-5313.5</v>
      </c>
      <c r="L410" s="10">
        <v>-42</v>
      </c>
      <c r="M410" s="10">
        <v>-1709</v>
      </c>
    </row>
    <row r="411" spans="1:13">
      <c r="A411" s="9">
        <v>43188</v>
      </c>
      <c r="B411" s="10">
        <v>-6310</v>
      </c>
      <c r="C411" s="10">
        <v>2306</v>
      </c>
      <c r="D411" s="10">
        <f t="shared" si="295"/>
        <v>-5733.5</v>
      </c>
      <c r="E411" s="10">
        <v>100</v>
      </c>
      <c r="F411" s="10">
        <v>-119</v>
      </c>
      <c r="G411" s="10">
        <v>43526</v>
      </c>
      <c r="H411" s="10">
        <v>-3103</v>
      </c>
      <c r="I411" s="10">
        <f t="shared" si="296"/>
        <v>42750.25</v>
      </c>
      <c r="J411" s="10">
        <f t="shared" si="297"/>
        <v>-1868.75</v>
      </c>
      <c r="K411" s="10">
        <f t="shared" si="298"/>
        <v>1280.75</v>
      </c>
      <c r="L411" s="10">
        <v>143</v>
      </c>
      <c r="M411" s="10">
        <v>-1765</v>
      </c>
    </row>
    <row r="412" spans="1:13">
      <c r="A412" s="9">
        <v>43189</v>
      </c>
      <c r="B412" s="10">
        <v>-7666</v>
      </c>
      <c r="C412" s="10">
        <v>3612</v>
      </c>
      <c r="D412" s="10">
        <f t="shared" ref="D412" si="299">B412+C412/4</f>
        <v>-6763</v>
      </c>
      <c r="E412" s="10">
        <v>39</v>
      </c>
      <c r="F412" s="10">
        <v>-38</v>
      </c>
      <c r="G412" s="10">
        <v>48767</v>
      </c>
      <c r="H412" s="10">
        <v>648</v>
      </c>
      <c r="I412" s="10">
        <f t="shared" ref="I412" si="300">G412+H412/4</f>
        <v>48929</v>
      </c>
      <c r="J412" s="10">
        <f t="shared" ref="J412" si="301">I412-$I$403</f>
        <v>4310</v>
      </c>
      <c r="K412" s="10">
        <f t="shared" ref="K412" si="302">I412-I411</f>
        <v>6178.75</v>
      </c>
      <c r="L412" s="10">
        <v>216</v>
      </c>
      <c r="M412" s="10">
        <v>-1625</v>
      </c>
    </row>
  </sheetData>
  <mergeCells count="7">
    <mergeCell ref="B1:D1"/>
    <mergeCell ref="B3:M3"/>
    <mergeCell ref="G1:K1"/>
    <mergeCell ref="E1:E2"/>
    <mergeCell ref="F1:F2"/>
    <mergeCell ref="L1:L2"/>
    <mergeCell ref="M1:M2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0">
    <tabColor rgb="FFFFFF00"/>
  </sheetPr>
  <dimension ref="A1:R411"/>
  <sheetViews>
    <sheetView zoomScale="80" zoomScaleNormal="80" workbookViewId="0">
      <pane ySplit="3" topLeftCell="A410" activePane="bottomLeft" state="frozen"/>
      <selection pane="bottomLeft" activeCell="J415" sqref="J415"/>
    </sheetView>
  </sheetViews>
  <sheetFormatPr defaultRowHeight="15.6"/>
  <cols>
    <col min="1" max="1" width="14.5546875" style="1" bestFit="1" customWidth="1"/>
    <col min="2" max="2" width="13.77734375" style="2" bestFit="1" customWidth="1"/>
    <col min="3" max="3" width="15.44140625" style="2" bestFit="1" customWidth="1"/>
    <col min="4" max="4" width="16.33203125" style="2" bestFit="1" customWidth="1"/>
    <col min="5" max="5" width="13.77734375" style="2" bestFit="1" customWidth="1"/>
    <col min="6" max="6" width="15.44140625" style="2" bestFit="1" customWidth="1"/>
    <col min="7" max="7" width="16.33203125" style="2" bestFit="1" customWidth="1"/>
    <col min="8" max="8" width="13.77734375" style="2" bestFit="1" customWidth="1"/>
    <col min="9" max="9" width="15.44140625" style="2" bestFit="1" customWidth="1"/>
    <col min="10" max="10" width="16.33203125" style="2" bestFit="1" customWidth="1"/>
    <col min="11" max="11" width="13.77734375" style="2" bestFit="1" customWidth="1"/>
    <col min="12" max="12" width="15.44140625" style="2" bestFit="1" customWidth="1"/>
    <col min="13" max="13" width="16.33203125" style="2" bestFit="1" customWidth="1"/>
    <col min="14" max="15" width="15.33203125" style="2" customWidth="1"/>
    <col min="16" max="16" width="8.88671875" style="2"/>
    <col min="17" max="17" width="23" style="2" bestFit="1" customWidth="1"/>
    <col min="18" max="18" width="86.88671875" style="2" bestFit="1" customWidth="1"/>
    <col min="19" max="16384" width="8.88671875" style="2"/>
  </cols>
  <sheetData>
    <row r="1" spans="1:18" ht="16.2" customHeight="1">
      <c r="A1" s="15"/>
      <c r="B1" s="144" t="s">
        <v>73</v>
      </c>
      <c r="C1" s="110"/>
      <c r="D1" s="110"/>
      <c r="E1" s="145" t="s">
        <v>77</v>
      </c>
      <c r="F1" s="146"/>
      <c r="G1" s="146"/>
      <c r="H1" s="144" t="s">
        <v>78</v>
      </c>
      <c r="I1" s="110"/>
      <c r="J1" s="110"/>
      <c r="K1" s="145" t="s">
        <v>79</v>
      </c>
      <c r="L1" s="146"/>
      <c r="M1" s="146"/>
      <c r="N1" s="11" t="s">
        <v>80</v>
      </c>
      <c r="O1" s="24" t="s">
        <v>82</v>
      </c>
      <c r="P1" s="1" t="s">
        <v>191</v>
      </c>
      <c r="Q1" s="1" t="s">
        <v>192</v>
      </c>
      <c r="R1" s="1" t="s">
        <v>190</v>
      </c>
    </row>
    <row r="2" spans="1:18" s="1" customFormat="1">
      <c r="A2" s="15" t="s">
        <v>1</v>
      </c>
      <c r="B2" s="11" t="s">
        <v>75</v>
      </c>
      <c r="C2" s="11" t="s">
        <v>76</v>
      </c>
      <c r="D2" s="11" t="s">
        <v>74</v>
      </c>
      <c r="E2" s="24" t="s">
        <v>75</v>
      </c>
      <c r="F2" s="24" t="s">
        <v>76</v>
      </c>
      <c r="G2" s="24" t="s">
        <v>74</v>
      </c>
      <c r="H2" s="11" t="s">
        <v>75</v>
      </c>
      <c r="I2" s="11" t="s">
        <v>76</v>
      </c>
      <c r="J2" s="11" t="s">
        <v>74</v>
      </c>
      <c r="K2" s="24" t="s">
        <v>75</v>
      </c>
      <c r="L2" s="24" t="s">
        <v>76</v>
      </c>
      <c r="M2" s="24" t="s">
        <v>74</v>
      </c>
      <c r="N2" s="11" t="s">
        <v>81</v>
      </c>
      <c r="O2" s="24" t="s">
        <v>83</v>
      </c>
      <c r="P2" s="1">
        <v>3</v>
      </c>
      <c r="Q2" s="1" t="s">
        <v>261</v>
      </c>
      <c r="R2" s="94" t="s">
        <v>262</v>
      </c>
    </row>
    <row r="3" spans="1:18" ht="16.2">
      <c r="A3" s="15" t="s">
        <v>40</v>
      </c>
      <c r="B3" s="147" t="s">
        <v>389</v>
      </c>
      <c r="C3" s="148"/>
      <c r="D3" s="148"/>
      <c r="E3" s="148"/>
      <c r="F3" s="148"/>
      <c r="G3" s="148"/>
      <c r="H3" s="148"/>
      <c r="I3" s="148"/>
      <c r="J3" s="148"/>
      <c r="K3" s="148"/>
      <c r="L3" s="148"/>
      <c r="M3" s="149"/>
    </row>
    <row r="4" spans="1:18" s="8" customFormat="1" ht="15.6" customHeight="1">
      <c r="A4" s="9">
        <v>42782</v>
      </c>
      <c r="B4" s="10">
        <v>56942</v>
      </c>
      <c r="C4" s="10">
        <v>48493</v>
      </c>
      <c r="D4" s="25">
        <f>B4-C4</f>
        <v>8449</v>
      </c>
      <c r="E4" s="10">
        <v>74987</v>
      </c>
      <c r="F4" s="10">
        <v>54504</v>
      </c>
      <c r="G4" s="26">
        <f>E4-F4</f>
        <v>20483</v>
      </c>
      <c r="H4" s="10">
        <v>59035</v>
      </c>
      <c r="I4" s="10">
        <v>48755</v>
      </c>
      <c r="J4" s="25">
        <f>H4-I4</f>
        <v>10280</v>
      </c>
      <c r="K4" s="10">
        <v>78081</v>
      </c>
      <c r="L4" s="10">
        <v>56172</v>
      </c>
      <c r="M4" s="26">
        <f>K4-L4</f>
        <v>21909</v>
      </c>
      <c r="N4" s="25">
        <f>J4-D4</f>
        <v>1831</v>
      </c>
      <c r="O4" s="26">
        <f>M4-G4</f>
        <v>1426</v>
      </c>
    </row>
    <row r="5" spans="1:18">
      <c r="A5" s="9">
        <v>42783</v>
      </c>
      <c r="B5" s="10">
        <v>56477</v>
      </c>
      <c r="C5" s="10">
        <v>48469</v>
      </c>
      <c r="D5" s="25">
        <f>B5-C5</f>
        <v>8008</v>
      </c>
      <c r="E5" s="10">
        <v>75360</v>
      </c>
      <c r="F5" s="10">
        <v>54873</v>
      </c>
      <c r="G5" s="26">
        <f>E5-F5</f>
        <v>20487</v>
      </c>
      <c r="H5" s="10">
        <v>58521</v>
      </c>
      <c r="I5" s="10">
        <v>48963</v>
      </c>
      <c r="J5" s="25">
        <f>H5-I5</f>
        <v>9558</v>
      </c>
      <c r="K5" s="10">
        <v>78491</v>
      </c>
      <c r="L5" s="10">
        <v>56516</v>
      </c>
      <c r="M5" s="26">
        <f>K5-L5</f>
        <v>21975</v>
      </c>
      <c r="N5" s="25">
        <f>J5-D5</f>
        <v>1550</v>
      </c>
      <c r="O5" s="26">
        <f>M5-G5</f>
        <v>1488</v>
      </c>
    </row>
    <row r="6" spans="1:18">
      <c r="A6" s="9">
        <v>42784</v>
      </c>
      <c r="B6" s="10">
        <v>56490</v>
      </c>
      <c r="C6" s="10">
        <v>48265</v>
      </c>
      <c r="D6" s="25">
        <f>B6-C6</f>
        <v>8225</v>
      </c>
      <c r="E6" s="10">
        <v>75352</v>
      </c>
      <c r="F6" s="10">
        <v>48265</v>
      </c>
      <c r="G6" s="26">
        <f>E6-F6</f>
        <v>27087</v>
      </c>
      <c r="H6" s="10">
        <v>58534</v>
      </c>
      <c r="I6" s="10">
        <v>48746</v>
      </c>
      <c r="J6" s="25">
        <f>H6-I6</f>
        <v>9788</v>
      </c>
      <c r="K6" s="10">
        <v>78621</v>
      </c>
      <c r="L6" s="10">
        <v>56328</v>
      </c>
      <c r="M6" s="26">
        <f>K6-L6</f>
        <v>22293</v>
      </c>
      <c r="N6" s="25">
        <f>J6-D6</f>
        <v>1563</v>
      </c>
      <c r="O6" s="26">
        <f>M6-G6</f>
        <v>-4794</v>
      </c>
    </row>
    <row r="7" spans="1:18">
      <c r="A7" s="9">
        <v>42785</v>
      </c>
      <c r="B7" s="10"/>
      <c r="C7" s="10"/>
      <c r="D7" s="25"/>
      <c r="E7" s="10"/>
      <c r="F7" s="10"/>
      <c r="G7" s="26"/>
      <c r="H7" s="10"/>
      <c r="I7" s="10"/>
      <c r="J7" s="25"/>
      <c r="K7" s="10"/>
      <c r="L7" s="10"/>
      <c r="M7" s="26"/>
      <c r="N7" s="25"/>
      <c r="O7" s="26"/>
    </row>
    <row r="8" spans="1:18">
      <c r="A8" s="9">
        <v>42786</v>
      </c>
      <c r="B8" s="10">
        <v>56436</v>
      </c>
      <c r="C8" s="10">
        <v>49297</v>
      </c>
      <c r="D8" s="25">
        <f t="shared" ref="D8" si="0">B8-C8</f>
        <v>7139</v>
      </c>
      <c r="E8" s="10">
        <v>75569</v>
      </c>
      <c r="F8" s="10">
        <v>56579</v>
      </c>
      <c r="G8" s="26">
        <f t="shared" ref="G8" si="1">E8-F8</f>
        <v>18990</v>
      </c>
      <c r="H8" s="10">
        <v>58490</v>
      </c>
      <c r="I8" s="10">
        <v>49850</v>
      </c>
      <c r="J8" s="25">
        <f t="shared" ref="J8" si="2">H8-I8</f>
        <v>8640</v>
      </c>
      <c r="K8" s="10">
        <v>78935</v>
      </c>
      <c r="L8" s="10">
        <v>58356</v>
      </c>
      <c r="M8" s="26">
        <f t="shared" ref="M8" si="3">K8-L8</f>
        <v>20579</v>
      </c>
      <c r="N8" s="25">
        <f t="shared" ref="N8" si="4">J8-D8</f>
        <v>1501</v>
      </c>
      <c r="O8" s="26">
        <f t="shared" ref="O8" si="5">M8-G8</f>
        <v>1589</v>
      </c>
    </row>
    <row r="9" spans="1:18">
      <c r="A9" s="9">
        <v>42787</v>
      </c>
      <c r="B9" s="10">
        <v>55068</v>
      </c>
      <c r="C9" s="10">
        <v>49498</v>
      </c>
      <c r="D9" s="25">
        <f t="shared" ref="D9" si="6">B9-C9</f>
        <v>5570</v>
      </c>
      <c r="E9" s="10">
        <v>73847</v>
      </c>
      <c r="F9" s="10">
        <v>56287</v>
      </c>
      <c r="G9" s="26">
        <f t="shared" ref="G9" si="7">E9-F9</f>
        <v>17560</v>
      </c>
      <c r="H9" s="10">
        <v>57642</v>
      </c>
      <c r="I9" s="10">
        <v>49867</v>
      </c>
      <c r="J9" s="25">
        <f t="shared" ref="J9" si="8">H9-I9</f>
        <v>7775</v>
      </c>
      <c r="K9" s="10">
        <v>77244</v>
      </c>
      <c r="L9" s="10">
        <v>58235</v>
      </c>
      <c r="M9" s="26">
        <f t="shared" ref="M9" si="9">K9-L9</f>
        <v>19009</v>
      </c>
      <c r="N9" s="25">
        <f t="shared" ref="N9" si="10">J9-D9</f>
        <v>2205</v>
      </c>
      <c r="O9" s="26">
        <f t="shared" ref="O9" si="11">M9-G9</f>
        <v>1449</v>
      </c>
    </row>
    <row r="10" spans="1:18">
      <c r="A10" s="9">
        <v>42788</v>
      </c>
      <c r="B10" s="10">
        <v>54280</v>
      </c>
      <c r="C10" s="10">
        <v>48874</v>
      </c>
      <c r="D10" s="25">
        <f t="shared" ref="D10" si="12">B10-C10</f>
        <v>5406</v>
      </c>
      <c r="E10" s="10">
        <v>71449</v>
      </c>
      <c r="F10" s="10">
        <v>55907</v>
      </c>
      <c r="G10" s="26">
        <f t="shared" ref="G10" si="13">E10-F10</f>
        <v>15542</v>
      </c>
      <c r="H10" s="10">
        <v>56794</v>
      </c>
      <c r="I10" s="10">
        <v>49287</v>
      </c>
      <c r="J10" s="25">
        <f t="shared" ref="J10" si="14">H10-I10</f>
        <v>7507</v>
      </c>
      <c r="K10" s="10">
        <v>74588</v>
      </c>
      <c r="L10" s="10">
        <v>58145</v>
      </c>
      <c r="M10" s="26">
        <f t="shared" ref="M10" si="15">K10-L10</f>
        <v>16443</v>
      </c>
      <c r="N10" s="25">
        <f t="shared" ref="N10" si="16">J10-D10</f>
        <v>2101</v>
      </c>
      <c r="O10" s="26">
        <f t="shared" ref="O10" si="17">M10-G10</f>
        <v>901</v>
      </c>
    </row>
    <row r="11" spans="1:18">
      <c r="A11" s="9">
        <v>42789</v>
      </c>
      <c r="B11" s="10">
        <v>54689</v>
      </c>
      <c r="C11" s="10">
        <v>49390</v>
      </c>
      <c r="D11" s="25">
        <f t="shared" ref="D11" si="18">B11-C11</f>
        <v>5299</v>
      </c>
      <c r="E11" s="10">
        <v>72627</v>
      </c>
      <c r="F11" s="10">
        <v>56276</v>
      </c>
      <c r="G11" s="26">
        <f t="shared" ref="G11" si="19">E11-F11</f>
        <v>16351</v>
      </c>
      <c r="H11" s="10">
        <v>57179</v>
      </c>
      <c r="I11" s="10">
        <v>50214</v>
      </c>
      <c r="J11" s="25">
        <f t="shared" ref="J11" si="20">H11-I11</f>
        <v>6965</v>
      </c>
      <c r="K11" s="10">
        <v>75592</v>
      </c>
      <c r="L11" s="10">
        <v>58916</v>
      </c>
      <c r="M11" s="26">
        <f t="shared" ref="M11" si="21">K11-L11</f>
        <v>16676</v>
      </c>
      <c r="N11" s="25">
        <f t="shared" ref="N11" si="22">J11-D11</f>
        <v>1666</v>
      </c>
      <c r="O11" s="26">
        <f t="shared" ref="O11" si="23">M11-G11</f>
        <v>325</v>
      </c>
    </row>
    <row r="12" spans="1:18">
      <c r="A12" s="9">
        <v>42790</v>
      </c>
      <c r="B12" s="10">
        <v>55865</v>
      </c>
      <c r="C12" s="10">
        <v>49503</v>
      </c>
      <c r="D12" s="25">
        <f t="shared" ref="D12" si="24">B12-C12</f>
        <v>6362</v>
      </c>
      <c r="E12" s="10">
        <v>73669</v>
      </c>
      <c r="F12" s="10">
        <v>56437</v>
      </c>
      <c r="G12" s="26">
        <f t="shared" ref="G12" si="25">E12-F12</f>
        <v>17232</v>
      </c>
      <c r="H12" s="10">
        <v>57817</v>
      </c>
      <c r="I12" s="10">
        <v>50171</v>
      </c>
      <c r="J12" s="25">
        <f t="shared" ref="J12" si="26">H12-I12</f>
        <v>7646</v>
      </c>
      <c r="K12" s="10">
        <v>76123</v>
      </c>
      <c r="L12" s="10">
        <v>58982</v>
      </c>
      <c r="M12" s="26">
        <f t="shared" ref="M12" si="27">K12-L12</f>
        <v>17141</v>
      </c>
      <c r="N12" s="25">
        <f t="shared" ref="N12" si="28">J12-D12</f>
        <v>1284</v>
      </c>
      <c r="O12" s="26">
        <f t="shared" ref="O12" si="29">M12-G12</f>
        <v>-91</v>
      </c>
    </row>
    <row r="13" spans="1:18">
      <c r="A13" s="9">
        <v>42791</v>
      </c>
      <c r="B13" s="10"/>
      <c r="C13" s="10"/>
      <c r="D13" s="25"/>
      <c r="E13" s="10"/>
      <c r="F13" s="10"/>
      <c r="G13" s="26"/>
      <c r="H13" s="10"/>
      <c r="I13" s="10"/>
      <c r="J13" s="25"/>
      <c r="K13" s="10"/>
      <c r="L13" s="10"/>
      <c r="M13" s="26"/>
      <c r="N13" s="25"/>
      <c r="O13" s="26"/>
    </row>
    <row r="14" spans="1:18">
      <c r="A14" s="9">
        <v>42792</v>
      </c>
      <c r="B14" s="10"/>
      <c r="C14" s="10"/>
      <c r="D14" s="25"/>
      <c r="E14" s="10"/>
      <c r="F14" s="10"/>
      <c r="G14" s="26"/>
      <c r="H14" s="10"/>
      <c r="I14" s="10"/>
      <c r="J14" s="25"/>
      <c r="K14" s="10"/>
      <c r="L14" s="10"/>
      <c r="M14" s="26"/>
      <c r="N14" s="25"/>
      <c r="O14" s="26"/>
    </row>
    <row r="15" spans="1:18">
      <c r="A15" s="9">
        <v>42793</v>
      </c>
      <c r="B15" s="10"/>
      <c r="C15" s="10"/>
      <c r="D15" s="25"/>
      <c r="E15" s="10"/>
      <c r="F15" s="10"/>
      <c r="G15" s="26"/>
      <c r="H15" s="10"/>
      <c r="I15" s="10"/>
      <c r="J15" s="25"/>
      <c r="K15" s="10"/>
      <c r="L15" s="10"/>
      <c r="M15" s="26"/>
      <c r="N15" s="25"/>
      <c r="O15" s="26"/>
    </row>
    <row r="16" spans="1:18">
      <c r="A16" s="9">
        <v>42794</v>
      </c>
      <c r="B16" s="10"/>
      <c r="C16" s="10"/>
      <c r="D16" s="25"/>
      <c r="E16" s="10"/>
      <c r="F16" s="10"/>
      <c r="G16" s="26"/>
      <c r="H16" s="10"/>
      <c r="I16" s="10"/>
      <c r="J16" s="25"/>
      <c r="K16" s="10"/>
      <c r="L16" s="10"/>
      <c r="M16" s="26"/>
      <c r="N16" s="25"/>
      <c r="O16" s="26"/>
    </row>
    <row r="17" spans="1:15">
      <c r="A17" s="9">
        <v>42795</v>
      </c>
      <c r="B17" s="10">
        <v>57021</v>
      </c>
      <c r="C17" s="10">
        <v>49308</v>
      </c>
      <c r="D17" s="25">
        <f t="shared" ref="D17" si="30">B17-C17</f>
        <v>7713</v>
      </c>
      <c r="E17" s="10">
        <v>72571</v>
      </c>
      <c r="F17" s="10">
        <v>57600</v>
      </c>
      <c r="G17" s="26">
        <f t="shared" ref="G17" si="31">E17-F17</f>
        <v>14971</v>
      </c>
      <c r="H17" s="10">
        <v>58712</v>
      </c>
      <c r="I17" s="10">
        <v>49791</v>
      </c>
      <c r="J17" s="25">
        <f t="shared" ref="J17" si="32">H17-I17</f>
        <v>8921</v>
      </c>
      <c r="K17" s="10">
        <v>75026</v>
      </c>
      <c r="L17" s="10">
        <v>59552</v>
      </c>
      <c r="M17" s="26">
        <f t="shared" ref="M17" si="33">K17-L17</f>
        <v>15474</v>
      </c>
      <c r="N17" s="25">
        <f t="shared" ref="N17" si="34">J17-D17</f>
        <v>1208</v>
      </c>
      <c r="O17" s="26">
        <f t="shared" ref="O17" si="35">M17-G17</f>
        <v>503</v>
      </c>
    </row>
    <row r="18" spans="1:15">
      <c r="A18" s="9">
        <v>42796</v>
      </c>
      <c r="B18" s="10">
        <v>57098</v>
      </c>
      <c r="C18" s="10">
        <v>49619</v>
      </c>
      <c r="D18" s="25">
        <f t="shared" ref="D18" si="36">B18-C18</f>
        <v>7479</v>
      </c>
      <c r="E18" s="10">
        <v>71180</v>
      </c>
      <c r="F18" s="10">
        <v>57894</v>
      </c>
      <c r="G18" s="26">
        <f t="shared" ref="G18" si="37">E18-F18</f>
        <v>13286</v>
      </c>
      <c r="H18" s="10">
        <v>58822</v>
      </c>
      <c r="I18" s="10">
        <v>50317</v>
      </c>
      <c r="J18" s="25">
        <f t="shared" ref="J18" si="38">H18-I18</f>
        <v>8505</v>
      </c>
      <c r="K18" s="10">
        <v>74594</v>
      </c>
      <c r="L18" s="10">
        <v>60066</v>
      </c>
      <c r="M18" s="26">
        <f t="shared" ref="M18" si="39">K18-L18</f>
        <v>14528</v>
      </c>
      <c r="N18" s="25">
        <f t="shared" ref="N18" si="40">J18-D18</f>
        <v>1026</v>
      </c>
      <c r="O18" s="26">
        <f t="shared" ref="O18" si="41">M18-G18</f>
        <v>1242</v>
      </c>
    </row>
    <row r="19" spans="1:15">
      <c r="A19" s="9">
        <v>42797</v>
      </c>
      <c r="B19" s="10">
        <v>57162</v>
      </c>
      <c r="C19" s="10">
        <v>49616</v>
      </c>
      <c r="D19" s="25">
        <f t="shared" ref="D19:D22" si="42">B19-C19</f>
        <v>7546</v>
      </c>
      <c r="E19" s="10">
        <v>72392</v>
      </c>
      <c r="F19" s="10">
        <v>58653</v>
      </c>
      <c r="G19" s="26">
        <f t="shared" ref="G19:G22" si="43">E19-F19</f>
        <v>13739</v>
      </c>
      <c r="H19" s="10">
        <v>58888</v>
      </c>
      <c r="I19" s="10">
        <v>50908</v>
      </c>
      <c r="J19" s="25">
        <f t="shared" ref="J19:J22" si="44">H19-I19</f>
        <v>7980</v>
      </c>
      <c r="K19" s="10">
        <v>75649</v>
      </c>
      <c r="L19" s="10">
        <v>60767</v>
      </c>
      <c r="M19" s="26">
        <f t="shared" ref="M19:M22" si="45">K19-L19</f>
        <v>14882</v>
      </c>
      <c r="N19" s="25">
        <f t="shared" ref="N19:N22" si="46">J19-D19</f>
        <v>434</v>
      </c>
      <c r="O19" s="26">
        <f t="shared" ref="O19:O22" si="47">M19-G19</f>
        <v>1143</v>
      </c>
    </row>
    <row r="20" spans="1:15">
      <c r="A20" s="9">
        <v>42798</v>
      </c>
      <c r="B20" s="10"/>
      <c r="C20" s="10"/>
      <c r="D20" s="25"/>
      <c r="E20" s="10"/>
      <c r="F20" s="10"/>
      <c r="G20" s="26"/>
      <c r="H20" s="10"/>
      <c r="I20" s="10"/>
      <c r="J20" s="25"/>
      <c r="K20" s="10"/>
      <c r="L20" s="10"/>
      <c r="M20" s="26"/>
      <c r="N20" s="25"/>
      <c r="O20" s="26"/>
    </row>
    <row r="21" spans="1:15">
      <c r="A21" s="9">
        <v>42799</v>
      </c>
      <c r="B21" s="10"/>
      <c r="C21" s="10"/>
      <c r="D21" s="25"/>
      <c r="E21" s="10"/>
      <c r="F21" s="10"/>
      <c r="G21" s="26"/>
      <c r="H21" s="10"/>
      <c r="I21" s="10"/>
      <c r="J21" s="25"/>
      <c r="K21" s="10"/>
      <c r="L21" s="10"/>
      <c r="M21" s="26"/>
      <c r="N21" s="25"/>
      <c r="O21" s="26"/>
    </row>
    <row r="22" spans="1:15">
      <c r="A22" s="9">
        <v>42800</v>
      </c>
      <c r="B22" s="10">
        <v>55841</v>
      </c>
      <c r="C22" s="10">
        <v>48729</v>
      </c>
      <c r="D22" s="25">
        <f t="shared" si="42"/>
        <v>7112</v>
      </c>
      <c r="E22" s="10">
        <v>71387</v>
      </c>
      <c r="F22" s="10">
        <v>55983</v>
      </c>
      <c r="G22" s="26">
        <f t="shared" si="43"/>
        <v>15404</v>
      </c>
      <c r="H22" s="10">
        <v>58015</v>
      </c>
      <c r="I22" s="10">
        <v>50070</v>
      </c>
      <c r="J22" s="25">
        <f t="shared" si="44"/>
        <v>7945</v>
      </c>
      <c r="K22" s="10">
        <v>74909</v>
      </c>
      <c r="L22" s="10">
        <v>58852</v>
      </c>
      <c r="M22" s="26">
        <f t="shared" si="45"/>
        <v>16057</v>
      </c>
      <c r="N22" s="25">
        <f t="shared" si="46"/>
        <v>833</v>
      </c>
      <c r="O22" s="26">
        <f t="shared" si="47"/>
        <v>653</v>
      </c>
    </row>
    <row r="23" spans="1:15">
      <c r="A23" s="9">
        <v>42801</v>
      </c>
      <c r="B23" s="10">
        <v>53753</v>
      </c>
      <c r="C23" s="10">
        <v>48513</v>
      </c>
      <c r="D23" s="25">
        <f t="shared" ref="D23" si="48">B23-C23</f>
        <v>5240</v>
      </c>
      <c r="E23" s="10">
        <v>69531</v>
      </c>
      <c r="F23" s="10">
        <v>54716</v>
      </c>
      <c r="G23" s="26">
        <f t="shared" ref="G23" si="49">E23-F23</f>
        <v>14815</v>
      </c>
      <c r="H23" s="10">
        <v>56681</v>
      </c>
      <c r="I23" s="10">
        <v>50231</v>
      </c>
      <c r="J23" s="25">
        <f t="shared" ref="J23" si="50">H23-I23</f>
        <v>6450</v>
      </c>
      <c r="K23" s="10">
        <v>74856</v>
      </c>
      <c r="L23" s="10">
        <v>58417</v>
      </c>
      <c r="M23" s="26">
        <f t="shared" ref="M23" si="51">K23-L23</f>
        <v>16439</v>
      </c>
      <c r="N23" s="25">
        <f t="shared" ref="N23" si="52">J23-D23</f>
        <v>1210</v>
      </c>
      <c r="O23" s="26">
        <f t="shared" ref="O23" si="53">M23-G23</f>
        <v>1624</v>
      </c>
    </row>
    <row r="24" spans="1:15">
      <c r="A24" s="9">
        <v>42802</v>
      </c>
      <c r="B24" s="10">
        <v>51634</v>
      </c>
      <c r="C24" s="10">
        <v>43857</v>
      </c>
      <c r="D24" s="25">
        <f t="shared" ref="D24" si="54">B24-C24</f>
        <v>7777</v>
      </c>
      <c r="E24" s="10">
        <v>68092</v>
      </c>
      <c r="F24" s="10">
        <v>50256</v>
      </c>
      <c r="G24" s="26">
        <f t="shared" ref="G24" si="55">E24-F24</f>
        <v>17836</v>
      </c>
      <c r="H24" s="10">
        <v>56972</v>
      </c>
      <c r="I24" s="10">
        <v>47837</v>
      </c>
      <c r="J24" s="25">
        <f t="shared" ref="J24" si="56">H24-I24</f>
        <v>9135</v>
      </c>
      <c r="K24" s="10">
        <v>74276</v>
      </c>
      <c r="L24" s="10">
        <v>56391</v>
      </c>
      <c r="M24" s="26">
        <f t="shared" ref="M24" si="57">K24-L24</f>
        <v>17885</v>
      </c>
      <c r="N24" s="25">
        <f t="shared" ref="N24" si="58">J24-D24</f>
        <v>1358</v>
      </c>
      <c r="O24" s="26">
        <f t="shared" ref="O24" si="59">M24-G24</f>
        <v>49</v>
      </c>
    </row>
    <row r="25" spans="1:15">
      <c r="A25" s="9">
        <v>42803</v>
      </c>
      <c r="B25" s="10">
        <v>45778</v>
      </c>
      <c r="C25" s="10">
        <v>41026</v>
      </c>
      <c r="D25" s="25">
        <f t="shared" ref="D25" si="60">B25-C25</f>
        <v>4752</v>
      </c>
      <c r="E25" s="10">
        <v>62581</v>
      </c>
      <c r="F25" s="10">
        <v>48357</v>
      </c>
      <c r="G25" s="26">
        <f t="shared" ref="G25" si="61">E25-F25</f>
        <v>14224</v>
      </c>
      <c r="H25" s="10">
        <v>56308</v>
      </c>
      <c r="I25" s="10">
        <v>50247</v>
      </c>
      <c r="J25" s="25">
        <f t="shared" ref="J25" si="62">H25-I25</f>
        <v>6061</v>
      </c>
      <c r="K25" s="10">
        <v>74893</v>
      </c>
      <c r="L25" s="10">
        <v>60193</v>
      </c>
      <c r="M25" s="26">
        <f t="shared" ref="M25" si="63">K25-L25</f>
        <v>14700</v>
      </c>
      <c r="N25" s="25">
        <f t="shared" ref="N25" si="64">J25-D25</f>
        <v>1309</v>
      </c>
      <c r="O25" s="26">
        <f t="shared" ref="O25" si="65">M25-G25</f>
        <v>476</v>
      </c>
    </row>
    <row r="26" spans="1:15">
      <c r="A26" s="9">
        <v>42804</v>
      </c>
      <c r="B26" s="10">
        <v>32306</v>
      </c>
      <c r="C26" s="10">
        <v>32171</v>
      </c>
      <c r="D26" s="25">
        <f t="shared" ref="D26" si="66">B26-C26</f>
        <v>135</v>
      </c>
      <c r="E26" s="10">
        <v>47945</v>
      </c>
      <c r="F26" s="10">
        <v>39093</v>
      </c>
      <c r="G26" s="26">
        <f t="shared" ref="G26" si="67">E26-F26</f>
        <v>8852</v>
      </c>
      <c r="H26" s="10">
        <v>55378</v>
      </c>
      <c r="I26" s="10">
        <v>49397</v>
      </c>
      <c r="J26" s="25">
        <f t="shared" ref="J26" si="68">H26-I26</f>
        <v>5981</v>
      </c>
      <c r="K26" s="10">
        <v>72600</v>
      </c>
      <c r="L26" s="10">
        <v>60178</v>
      </c>
      <c r="M26" s="26">
        <f t="shared" ref="M26" si="69">K26-L26</f>
        <v>12422</v>
      </c>
      <c r="N26" s="25">
        <f t="shared" ref="N26" si="70">J26-D26</f>
        <v>5846</v>
      </c>
      <c r="O26" s="26">
        <f t="shared" ref="O26" si="71">M26-G26</f>
        <v>3570</v>
      </c>
    </row>
    <row r="27" spans="1:15">
      <c r="A27" s="9">
        <v>42805</v>
      </c>
      <c r="B27" s="10"/>
      <c r="C27" s="10"/>
      <c r="D27" s="25"/>
      <c r="E27" s="10"/>
      <c r="F27" s="10"/>
      <c r="G27" s="26"/>
      <c r="H27" s="10"/>
      <c r="I27" s="10"/>
      <c r="J27" s="25"/>
      <c r="K27" s="10"/>
      <c r="L27" s="10"/>
      <c r="M27" s="26"/>
      <c r="N27" s="25"/>
      <c r="O27" s="26"/>
    </row>
    <row r="28" spans="1:15">
      <c r="A28" s="9">
        <v>42806</v>
      </c>
      <c r="B28" s="10"/>
      <c r="C28" s="10"/>
      <c r="D28" s="25"/>
      <c r="E28" s="10"/>
      <c r="F28" s="10"/>
      <c r="G28" s="26"/>
      <c r="H28" s="10"/>
      <c r="I28" s="10"/>
      <c r="J28" s="25"/>
      <c r="K28" s="10"/>
      <c r="L28" s="10"/>
      <c r="M28" s="26"/>
      <c r="N28" s="25"/>
      <c r="O28" s="26"/>
    </row>
    <row r="29" spans="1:15">
      <c r="A29" s="9">
        <v>42807</v>
      </c>
      <c r="B29" s="10">
        <v>17022</v>
      </c>
      <c r="C29" s="10">
        <v>13455</v>
      </c>
      <c r="D29" s="25">
        <f t="shared" ref="D29" si="72">B29-C29</f>
        <v>3567</v>
      </c>
      <c r="E29" s="10">
        <v>27861</v>
      </c>
      <c r="F29" s="10">
        <v>18788</v>
      </c>
      <c r="G29" s="26">
        <f t="shared" ref="G29" si="73">E29-F29</f>
        <v>9073</v>
      </c>
      <c r="H29" s="10">
        <v>54860</v>
      </c>
      <c r="I29" s="10">
        <v>49198</v>
      </c>
      <c r="J29" s="25">
        <f t="shared" ref="J29" si="74">H29-I29</f>
        <v>5662</v>
      </c>
      <c r="K29" s="10">
        <v>74597</v>
      </c>
      <c r="L29" s="10">
        <v>59518</v>
      </c>
      <c r="M29" s="26">
        <f t="shared" ref="M29" si="75">K29-L29</f>
        <v>15079</v>
      </c>
      <c r="N29" s="25">
        <f t="shared" ref="N29" si="76">J29-D29</f>
        <v>2095</v>
      </c>
      <c r="O29" s="26">
        <f t="shared" ref="O29" si="77">M29-G29</f>
        <v>6006</v>
      </c>
    </row>
    <row r="30" spans="1:15">
      <c r="A30" s="9">
        <v>42808</v>
      </c>
      <c r="B30" s="10"/>
      <c r="C30" s="10"/>
      <c r="D30" s="25">
        <f t="shared" ref="D30" si="78">B30-C30</f>
        <v>0</v>
      </c>
      <c r="E30" s="10"/>
      <c r="F30" s="10"/>
      <c r="G30" s="26">
        <f t="shared" ref="G30" si="79">E30-F30</f>
        <v>0</v>
      </c>
      <c r="H30" s="10"/>
      <c r="I30" s="10"/>
      <c r="J30" s="25">
        <f t="shared" ref="J30" si="80">H30-I30</f>
        <v>0</v>
      </c>
      <c r="K30" s="10"/>
      <c r="L30" s="10"/>
      <c r="M30" s="26">
        <f t="shared" ref="M30" si="81">K30-L30</f>
        <v>0</v>
      </c>
      <c r="N30" s="25">
        <f t="shared" ref="N30" si="82">J30-D30</f>
        <v>0</v>
      </c>
      <c r="O30" s="26">
        <f t="shared" ref="O30" si="83">M30-G30</f>
        <v>0</v>
      </c>
    </row>
    <row r="31" spans="1:15">
      <c r="A31" s="9">
        <v>42809</v>
      </c>
      <c r="B31" s="10"/>
      <c r="C31" s="10"/>
      <c r="D31" s="25">
        <f t="shared" ref="D31:D94" si="84">B31-C31</f>
        <v>0</v>
      </c>
      <c r="E31" s="10"/>
      <c r="F31" s="10"/>
      <c r="G31" s="26">
        <f t="shared" ref="G31:G94" si="85">E31-F31</f>
        <v>0</v>
      </c>
      <c r="H31" s="10"/>
      <c r="I31" s="10"/>
      <c r="J31" s="25">
        <f t="shared" ref="J31:J94" si="86">H31-I31</f>
        <v>0</v>
      </c>
      <c r="K31" s="10"/>
      <c r="L31" s="10"/>
      <c r="M31" s="26">
        <f t="shared" ref="M31:M94" si="87">K31-L31</f>
        <v>0</v>
      </c>
      <c r="N31" s="25">
        <f t="shared" ref="N31:N94" si="88">J31-D31</f>
        <v>0</v>
      </c>
      <c r="O31" s="26">
        <f t="shared" ref="O31:O94" si="89">M31-G31</f>
        <v>0</v>
      </c>
    </row>
    <row r="32" spans="1:15">
      <c r="A32" s="9">
        <v>42810</v>
      </c>
      <c r="B32" s="10"/>
      <c r="C32" s="10"/>
      <c r="D32" s="25">
        <f t="shared" si="84"/>
        <v>0</v>
      </c>
      <c r="E32" s="10"/>
      <c r="F32" s="10"/>
      <c r="G32" s="26">
        <f t="shared" si="85"/>
        <v>0</v>
      </c>
      <c r="H32" s="10"/>
      <c r="I32" s="10"/>
      <c r="J32" s="25">
        <f t="shared" si="86"/>
        <v>0</v>
      </c>
      <c r="K32" s="10"/>
      <c r="L32" s="10"/>
      <c r="M32" s="26">
        <f t="shared" si="87"/>
        <v>0</v>
      </c>
      <c r="N32" s="25">
        <f t="shared" si="88"/>
        <v>0</v>
      </c>
      <c r="O32" s="26">
        <f t="shared" si="89"/>
        <v>0</v>
      </c>
    </row>
    <row r="33" spans="1:15">
      <c r="A33" s="9">
        <v>42811</v>
      </c>
      <c r="B33" s="10"/>
      <c r="C33" s="10"/>
      <c r="D33" s="25">
        <f t="shared" si="84"/>
        <v>0</v>
      </c>
      <c r="E33" s="10"/>
      <c r="F33" s="10"/>
      <c r="G33" s="26">
        <f t="shared" si="85"/>
        <v>0</v>
      </c>
      <c r="H33" s="10"/>
      <c r="I33" s="10"/>
      <c r="J33" s="25">
        <f t="shared" si="86"/>
        <v>0</v>
      </c>
      <c r="K33" s="10"/>
      <c r="L33" s="10"/>
      <c r="M33" s="26">
        <f t="shared" si="87"/>
        <v>0</v>
      </c>
      <c r="N33" s="25">
        <f t="shared" si="88"/>
        <v>0</v>
      </c>
      <c r="O33" s="26">
        <f t="shared" si="89"/>
        <v>0</v>
      </c>
    </row>
    <row r="34" spans="1:15">
      <c r="A34" s="9">
        <v>42812</v>
      </c>
      <c r="B34" s="10"/>
      <c r="C34" s="10"/>
      <c r="D34" s="25">
        <f t="shared" si="84"/>
        <v>0</v>
      </c>
      <c r="E34" s="10"/>
      <c r="F34" s="10"/>
      <c r="G34" s="26">
        <f t="shared" si="85"/>
        <v>0</v>
      </c>
      <c r="H34" s="10"/>
      <c r="I34" s="10"/>
      <c r="J34" s="25">
        <f t="shared" si="86"/>
        <v>0</v>
      </c>
      <c r="K34" s="10"/>
      <c r="L34" s="10"/>
      <c r="M34" s="26">
        <f t="shared" si="87"/>
        <v>0</v>
      </c>
      <c r="N34" s="25">
        <f t="shared" si="88"/>
        <v>0</v>
      </c>
      <c r="O34" s="26">
        <f t="shared" si="89"/>
        <v>0</v>
      </c>
    </row>
    <row r="35" spans="1:15">
      <c r="A35" s="9">
        <v>42813</v>
      </c>
      <c r="B35" s="10"/>
      <c r="C35" s="10"/>
      <c r="D35" s="25">
        <f t="shared" si="84"/>
        <v>0</v>
      </c>
      <c r="E35" s="10"/>
      <c r="F35" s="10"/>
      <c r="G35" s="26">
        <f t="shared" si="85"/>
        <v>0</v>
      </c>
      <c r="H35" s="10"/>
      <c r="I35" s="10"/>
      <c r="J35" s="25">
        <f t="shared" si="86"/>
        <v>0</v>
      </c>
      <c r="K35" s="10"/>
      <c r="L35" s="10"/>
      <c r="M35" s="26">
        <f t="shared" si="87"/>
        <v>0</v>
      </c>
      <c r="N35" s="25">
        <f t="shared" si="88"/>
        <v>0</v>
      </c>
      <c r="O35" s="26">
        <f t="shared" si="89"/>
        <v>0</v>
      </c>
    </row>
    <row r="36" spans="1:15">
      <c r="A36" s="9">
        <v>42814</v>
      </c>
      <c r="B36" s="10"/>
      <c r="C36" s="10"/>
      <c r="D36" s="25">
        <f t="shared" si="84"/>
        <v>0</v>
      </c>
      <c r="E36" s="10"/>
      <c r="F36" s="10"/>
      <c r="G36" s="26">
        <f t="shared" si="85"/>
        <v>0</v>
      </c>
      <c r="H36" s="10"/>
      <c r="I36" s="10"/>
      <c r="J36" s="25">
        <f t="shared" si="86"/>
        <v>0</v>
      </c>
      <c r="K36" s="10"/>
      <c r="L36" s="10"/>
      <c r="M36" s="26">
        <f t="shared" si="87"/>
        <v>0</v>
      </c>
      <c r="N36" s="25">
        <f t="shared" si="88"/>
        <v>0</v>
      </c>
      <c r="O36" s="26">
        <f t="shared" si="89"/>
        <v>0</v>
      </c>
    </row>
    <row r="37" spans="1:15">
      <c r="A37" s="9">
        <v>42815</v>
      </c>
      <c r="B37" s="10"/>
      <c r="C37" s="10"/>
      <c r="D37" s="25">
        <f t="shared" si="84"/>
        <v>0</v>
      </c>
      <c r="E37" s="10"/>
      <c r="F37" s="10"/>
      <c r="G37" s="26">
        <f t="shared" si="85"/>
        <v>0</v>
      </c>
      <c r="H37" s="10"/>
      <c r="I37" s="10"/>
      <c r="J37" s="25">
        <f t="shared" si="86"/>
        <v>0</v>
      </c>
      <c r="K37" s="10"/>
      <c r="L37" s="10"/>
      <c r="M37" s="26">
        <f t="shared" si="87"/>
        <v>0</v>
      </c>
      <c r="N37" s="25">
        <f t="shared" si="88"/>
        <v>0</v>
      </c>
      <c r="O37" s="26">
        <f t="shared" si="89"/>
        <v>0</v>
      </c>
    </row>
    <row r="38" spans="1:15">
      <c r="A38" s="9">
        <v>42816</v>
      </c>
      <c r="B38" s="10"/>
      <c r="C38" s="10"/>
      <c r="D38" s="25">
        <f t="shared" si="84"/>
        <v>0</v>
      </c>
      <c r="E38" s="10"/>
      <c r="F38" s="10"/>
      <c r="G38" s="26">
        <f t="shared" si="85"/>
        <v>0</v>
      </c>
      <c r="H38" s="10"/>
      <c r="I38" s="10"/>
      <c r="J38" s="25">
        <f t="shared" si="86"/>
        <v>0</v>
      </c>
      <c r="K38" s="10"/>
      <c r="L38" s="10"/>
      <c r="M38" s="26">
        <f t="shared" si="87"/>
        <v>0</v>
      </c>
      <c r="N38" s="25">
        <f t="shared" si="88"/>
        <v>0</v>
      </c>
      <c r="O38" s="26">
        <f t="shared" si="89"/>
        <v>0</v>
      </c>
    </row>
    <row r="39" spans="1:15">
      <c r="A39" s="9">
        <v>42817</v>
      </c>
      <c r="B39" s="10"/>
      <c r="C39" s="10"/>
      <c r="D39" s="25">
        <f t="shared" si="84"/>
        <v>0</v>
      </c>
      <c r="E39" s="10"/>
      <c r="F39" s="10"/>
      <c r="G39" s="26">
        <f t="shared" si="85"/>
        <v>0</v>
      </c>
      <c r="H39" s="10"/>
      <c r="I39" s="10"/>
      <c r="J39" s="25">
        <f t="shared" si="86"/>
        <v>0</v>
      </c>
      <c r="K39" s="10"/>
      <c r="L39" s="10"/>
      <c r="M39" s="26">
        <f t="shared" si="87"/>
        <v>0</v>
      </c>
      <c r="N39" s="25">
        <f t="shared" si="88"/>
        <v>0</v>
      </c>
      <c r="O39" s="26">
        <f t="shared" si="89"/>
        <v>0</v>
      </c>
    </row>
    <row r="40" spans="1:15">
      <c r="A40" s="9">
        <v>42818</v>
      </c>
      <c r="B40" s="10"/>
      <c r="C40" s="10"/>
      <c r="D40" s="25">
        <f t="shared" si="84"/>
        <v>0</v>
      </c>
      <c r="E40" s="10"/>
      <c r="F40" s="10"/>
      <c r="G40" s="26">
        <f t="shared" si="85"/>
        <v>0</v>
      </c>
      <c r="H40" s="10"/>
      <c r="I40" s="10"/>
      <c r="J40" s="25">
        <f t="shared" si="86"/>
        <v>0</v>
      </c>
      <c r="K40" s="10"/>
      <c r="L40" s="10"/>
      <c r="M40" s="26">
        <f t="shared" si="87"/>
        <v>0</v>
      </c>
      <c r="N40" s="25">
        <f t="shared" si="88"/>
        <v>0</v>
      </c>
      <c r="O40" s="26">
        <f t="shared" si="89"/>
        <v>0</v>
      </c>
    </row>
    <row r="41" spans="1:15">
      <c r="A41" s="9">
        <v>42819</v>
      </c>
      <c r="B41" s="10"/>
      <c r="C41" s="10"/>
      <c r="D41" s="25">
        <f t="shared" si="84"/>
        <v>0</v>
      </c>
      <c r="E41" s="10"/>
      <c r="F41" s="10"/>
      <c r="G41" s="26">
        <f t="shared" si="85"/>
        <v>0</v>
      </c>
      <c r="H41" s="10"/>
      <c r="I41" s="10"/>
      <c r="J41" s="25">
        <f t="shared" si="86"/>
        <v>0</v>
      </c>
      <c r="K41" s="10"/>
      <c r="L41" s="10"/>
      <c r="M41" s="26">
        <f t="shared" si="87"/>
        <v>0</v>
      </c>
      <c r="N41" s="25">
        <f t="shared" si="88"/>
        <v>0</v>
      </c>
      <c r="O41" s="26">
        <f t="shared" si="89"/>
        <v>0</v>
      </c>
    </row>
    <row r="42" spans="1:15">
      <c r="A42" s="9">
        <v>42820</v>
      </c>
      <c r="B42" s="10"/>
      <c r="C42" s="10"/>
      <c r="D42" s="25">
        <f t="shared" si="84"/>
        <v>0</v>
      </c>
      <c r="E42" s="10"/>
      <c r="F42" s="10"/>
      <c r="G42" s="26">
        <f t="shared" si="85"/>
        <v>0</v>
      </c>
      <c r="H42" s="10"/>
      <c r="I42" s="10"/>
      <c r="J42" s="25">
        <f t="shared" si="86"/>
        <v>0</v>
      </c>
      <c r="K42" s="10"/>
      <c r="L42" s="10"/>
      <c r="M42" s="26">
        <f t="shared" si="87"/>
        <v>0</v>
      </c>
      <c r="N42" s="25">
        <f t="shared" si="88"/>
        <v>0</v>
      </c>
      <c r="O42" s="26">
        <f t="shared" si="89"/>
        <v>0</v>
      </c>
    </row>
    <row r="43" spans="1:15">
      <c r="A43" s="9">
        <v>42821</v>
      </c>
      <c r="B43" s="10"/>
      <c r="C43" s="10"/>
      <c r="D43" s="25">
        <f t="shared" si="84"/>
        <v>0</v>
      </c>
      <c r="E43" s="10"/>
      <c r="F43" s="10"/>
      <c r="G43" s="26">
        <f t="shared" si="85"/>
        <v>0</v>
      </c>
      <c r="H43" s="10"/>
      <c r="I43" s="10"/>
      <c r="J43" s="25">
        <f t="shared" si="86"/>
        <v>0</v>
      </c>
      <c r="K43" s="10"/>
      <c r="L43" s="10"/>
      <c r="M43" s="26">
        <f t="shared" si="87"/>
        <v>0</v>
      </c>
      <c r="N43" s="25">
        <f t="shared" si="88"/>
        <v>0</v>
      </c>
      <c r="O43" s="26">
        <f t="shared" si="89"/>
        <v>0</v>
      </c>
    </row>
    <row r="44" spans="1:15">
      <c r="A44" s="9">
        <v>42822</v>
      </c>
      <c r="B44" s="10"/>
      <c r="C44" s="10"/>
      <c r="D44" s="25">
        <f t="shared" si="84"/>
        <v>0</v>
      </c>
      <c r="E44" s="10"/>
      <c r="F44" s="10"/>
      <c r="G44" s="26">
        <f t="shared" si="85"/>
        <v>0</v>
      </c>
      <c r="H44" s="10"/>
      <c r="I44" s="10"/>
      <c r="J44" s="25">
        <f t="shared" si="86"/>
        <v>0</v>
      </c>
      <c r="K44" s="10"/>
      <c r="L44" s="10"/>
      <c r="M44" s="26">
        <f t="shared" si="87"/>
        <v>0</v>
      </c>
      <c r="N44" s="25">
        <f t="shared" si="88"/>
        <v>0</v>
      </c>
      <c r="O44" s="26">
        <f t="shared" si="89"/>
        <v>0</v>
      </c>
    </row>
    <row r="45" spans="1:15">
      <c r="A45" s="9">
        <v>42823</v>
      </c>
      <c r="B45" s="10"/>
      <c r="C45" s="10"/>
      <c r="D45" s="25">
        <f t="shared" si="84"/>
        <v>0</v>
      </c>
      <c r="E45" s="10"/>
      <c r="F45" s="10"/>
      <c r="G45" s="26">
        <f t="shared" si="85"/>
        <v>0</v>
      </c>
      <c r="H45" s="10"/>
      <c r="I45" s="10"/>
      <c r="J45" s="25">
        <f t="shared" si="86"/>
        <v>0</v>
      </c>
      <c r="K45" s="10"/>
      <c r="L45" s="10"/>
      <c r="M45" s="26">
        <f t="shared" si="87"/>
        <v>0</v>
      </c>
      <c r="N45" s="25">
        <f t="shared" si="88"/>
        <v>0</v>
      </c>
      <c r="O45" s="26">
        <f t="shared" si="89"/>
        <v>0</v>
      </c>
    </row>
    <row r="46" spans="1:15">
      <c r="A46" s="9">
        <v>42824</v>
      </c>
      <c r="B46" s="10"/>
      <c r="C46" s="10"/>
      <c r="D46" s="25">
        <f t="shared" si="84"/>
        <v>0</v>
      </c>
      <c r="E46" s="10"/>
      <c r="F46" s="10"/>
      <c r="G46" s="26">
        <f t="shared" si="85"/>
        <v>0</v>
      </c>
      <c r="H46" s="10"/>
      <c r="I46" s="10"/>
      <c r="J46" s="25">
        <f t="shared" si="86"/>
        <v>0</v>
      </c>
      <c r="K46" s="10"/>
      <c r="L46" s="10"/>
      <c r="M46" s="26">
        <f t="shared" si="87"/>
        <v>0</v>
      </c>
      <c r="N46" s="25">
        <f t="shared" si="88"/>
        <v>0</v>
      </c>
      <c r="O46" s="26">
        <f t="shared" si="89"/>
        <v>0</v>
      </c>
    </row>
    <row r="47" spans="1:15">
      <c r="A47" s="9">
        <v>42825</v>
      </c>
      <c r="B47" s="10"/>
      <c r="C47" s="10"/>
      <c r="D47" s="25">
        <f t="shared" si="84"/>
        <v>0</v>
      </c>
      <c r="E47" s="10"/>
      <c r="F47" s="10"/>
      <c r="G47" s="26">
        <f t="shared" si="85"/>
        <v>0</v>
      </c>
      <c r="H47" s="10"/>
      <c r="I47" s="10"/>
      <c r="J47" s="25">
        <f t="shared" si="86"/>
        <v>0</v>
      </c>
      <c r="K47" s="10"/>
      <c r="L47" s="10"/>
      <c r="M47" s="26">
        <f t="shared" si="87"/>
        <v>0</v>
      </c>
      <c r="N47" s="25">
        <f t="shared" si="88"/>
        <v>0</v>
      </c>
      <c r="O47" s="26">
        <f t="shared" si="89"/>
        <v>0</v>
      </c>
    </row>
    <row r="48" spans="1:15">
      <c r="A48" s="9">
        <v>42826</v>
      </c>
      <c r="B48" s="10"/>
      <c r="C48" s="10"/>
      <c r="D48" s="25">
        <f t="shared" si="84"/>
        <v>0</v>
      </c>
      <c r="E48" s="10"/>
      <c r="F48" s="10"/>
      <c r="G48" s="26">
        <f t="shared" si="85"/>
        <v>0</v>
      </c>
      <c r="H48" s="10"/>
      <c r="I48" s="10"/>
      <c r="J48" s="25">
        <f t="shared" si="86"/>
        <v>0</v>
      </c>
      <c r="K48" s="10"/>
      <c r="L48" s="10"/>
      <c r="M48" s="26">
        <f t="shared" si="87"/>
        <v>0</v>
      </c>
      <c r="N48" s="25">
        <f t="shared" si="88"/>
        <v>0</v>
      </c>
      <c r="O48" s="26">
        <f t="shared" si="89"/>
        <v>0</v>
      </c>
    </row>
    <row r="49" spans="1:15">
      <c r="A49" s="9">
        <v>42827</v>
      </c>
      <c r="B49" s="10"/>
      <c r="C49" s="10"/>
      <c r="D49" s="25">
        <f t="shared" si="84"/>
        <v>0</v>
      </c>
      <c r="E49" s="10"/>
      <c r="F49" s="10"/>
      <c r="G49" s="26">
        <f t="shared" si="85"/>
        <v>0</v>
      </c>
      <c r="H49" s="10"/>
      <c r="I49" s="10"/>
      <c r="J49" s="25">
        <f t="shared" si="86"/>
        <v>0</v>
      </c>
      <c r="K49" s="10"/>
      <c r="L49" s="10"/>
      <c r="M49" s="26">
        <f t="shared" si="87"/>
        <v>0</v>
      </c>
      <c r="N49" s="25">
        <f t="shared" si="88"/>
        <v>0</v>
      </c>
      <c r="O49" s="26">
        <f t="shared" si="89"/>
        <v>0</v>
      </c>
    </row>
    <row r="50" spans="1:15">
      <c r="A50" s="9">
        <v>42828</v>
      </c>
      <c r="B50" s="10"/>
      <c r="C50" s="10"/>
      <c r="D50" s="25">
        <f t="shared" si="84"/>
        <v>0</v>
      </c>
      <c r="E50" s="10"/>
      <c r="F50" s="10"/>
      <c r="G50" s="26">
        <f t="shared" si="85"/>
        <v>0</v>
      </c>
      <c r="H50" s="10"/>
      <c r="I50" s="10"/>
      <c r="J50" s="25">
        <f t="shared" si="86"/>
        <v>0</v>
      </c>
      <c r="K50" s="10"/>
      <c r="L50" s="10"/>
      <c r="M50" s="26">
        <f t="shared" si="87"/>
        <v>0</v>
      </c>
      <c r="N50" s="25">
        <f t="shared" si="88"/>
        <v>0</v>
      </c>
      <c r="O50" s="26">
        <f t="shared" si="89"/>
        <v>0</v>
      </c>
    </row>
    <row r="51" spans="1:15">
      <c r="A51" s="9">
        <v>42829</v>
      </c>
      <c r="B51" s="10"/>
      <c r="C51" s="10"/>
      <c r="D51" s="25">
        <f t="shared" si="84"/>
        <v>0</v>
      </c>
      <c r="E51" s="10"/>
      <c r="F51" s="10"/>
      <c r="G51" s="26">
        <f t="shared" si="85"/>
        <v>0</v>
      </c>
      <c r="H51" s="10"/>
      <c r="I51" s="10"/>
      <c r="J51" s="25">
        <f t="shared" si="86"/>
        <v>0</v>
      </c>
      <c r="K51" s="10"/>
      <c r="L51" s="10"/>
      <c r="M51" s="26">
        <f t="shared" si="87"/>
        <v>0</v>
      </c>
      <c r="N51" s="25">
        <f t="shared" si="88"/>
        <v>0</v>
      </c>
      <c r="O51" s="26">
        <f t="shared" si="89"/>
        <v>0</v>
      </c>
    </row>
    <row r="52" spans="1:15">
      <c r="A52" s="9">
        <v>42830</v>
      </c>
      <c r="B52" s="10"/>
      <c r="C52" s="10"/>
      <c r="D52" s="25">
        <f t="shared" si="84"/>
        <v>0</v>
      </c>
      <c r="E52" s="10"/>
      <c r="F52" s="10"/>
      <c r="G52" s="26">
        <f t="shared" si="85"/>
        <v>0</v>
      </c>
      <c r="H52" s="10"/>
      <c r="I52" s="10"/>
      <c r="J52" s="25">
        <f t="shared" si="86"/>
        <v>0</v>
      </c>
      <c r="K52" s="10"/>
      <c r="L52" s="10"/>
      <c r="M52" s="26">
        <f t="shared" si="87"/>
        <v>0</v>
      </c>
      <c r="N52" s="25">
        <f t="shared" si="88"/>
        <v>0</v>
      </c>
      <c r="O52" s="26">
        <f t="shared" si="89"/>
        <v>0</v>
      </c>
    </row>
    <row r="53" spans="1:15">
      <c r="A53" s="9">
        <v>42831</v>
      </c>
      <c r="B53" s="10"/>
      <c r="C53" s="10"/>
      <c r="D53" s="25">
        <f t="shared" si="84"/>
        <v>0</v>
      </c>
      <c r="E53" s="10"/>
      <c r="F53" s="10"/>
      <c r="G53" s="26">
        <f t="shared" si="85"/>
        <v>0</v>
      </c>
      <c r="H53" s="10"/>
      <c r="I53" s="10"/>
      <c r="J53" s="25">
        <f t="shared" si="86"/>
        <v>0</v>
      </c>
      <c r="K53" s="10"/>
      <c r="L53" s="10"/>
      <c r="M53" s="26">
        <f t="shared" si="87"/>
        <v>0</v>
      </c>
      <c r="N53" s="25">
        <f t="shared" si="88"/>
        <v>0</v>
      </c>
      <c r="O53" s="26">
        <f t="shared" si="89"/>
        <v>0</v>
      </c>
    </row>
    <row r="54" spans="1:15">
      <c r="A54" s="9">
        <v>42832</v>
      </c>
      <c r="B54" s="10"/>
      <c r="C54" s="10"/>
      <c r="D54" s="25">
        <f t="shared" si="84"/>
        <v>0</v>
      </c>
      <c r="E54" s="10"/>
      <c r="F54" s="10"/>
      <c r="G54" s="26">
        <f t="shared" si="85"/>
        <v>0</v>
      </c>
      <c r="H54" s="10"/>
      <c r="I54" s="10"/>
      <c r="J54" s="25">
        <f t="shared" si="86"/>
        <v>0</v>
      </c>
      <c r="K54" s="10"/>
      <c r="L54" s="10"/>
      <c r="M54" s="26">
        <f t="shared" si="87"/>
        <v>0</v>
      </c>
      <c r="N54" s="25">
        <f t="shared" si="88"/>
        <v>0</v>
      </c>
      <c r="O54" s="26">
        <f t="shared" si="89"/>
        <v>0</v>
      </c>
    </row>
    <row r="55" spans="1:15">
      <c r="A55" s="9">
        <v>42833</v>
      </c>
      <c r="B55" s="10"/>
      <c r="C55" s="10"/>
      <c r="D55" s="25">
        <f t="shared" si="84"/>
        <v>0</v>
      </c>
      <c r="E55" s="10"/>
      <c r="F55" s="10"/>
      <c r="G55" s="26">
        <f t="shared" si="85"/>
        <v>0</v>
      </c>
      <c r="H55" s="10"/>
      <c r="I55" s="10"/>
      <c r="J55" s="25">
        <f t="shared" si="86"/>
        <v>0</v>
      </c>
      <c r="K55" s="10"/>
      <c r="L55" s="10"/>
      <c r="M55" s="26">
        <f t="shared" si="87"/>
        <v>0</v>
      </c>
      <c r="N55" s="25">
        <f t="shared" si="88"/>
        <v>0</v>
      </c>
      <c r="O55" s="26">
        <f t="shared" si="89"/>
        <v>0</v>
      </c>
    </row>
    <row r="56" spans="1:15">
      <c r="A56" s="9">
        <v>42834</v>
      </c>
      <c r="B56" s="10"/>
      <c r="C56" s="10"/>
      <c r="D56" s="25">
        <f t="shared" si="84"/>
        <v>0</v>
      </c>
      <c r="E56" s="10"/>
      <c r="F56" s="10"/>
      <c r="G56" s="26">
        <f t="shared" si="85"/>
        <v>0</v>
      </c>
      <c r="H56" s="10"/>
      <c r="I56" s="10"/>
      <c r="J56" s="25">
        <f t="shared" si="86"/>
        <v>0</v>
      </c>
      <c r="K56" s="10"/>
      <c r="L56" s="10"/>
      <c r="M56" s="26">
        <f t="shared" si="87"/>
        <v>0</v>
      </c>
      <c r="N56" s="25">
        <f t="shared" si="88"/>
        <v>0</v>
      </c>
      <c r="O56" s="26">
        <f t="shared" si="89"/>
        <v>0</v>
      </c>
    </row>
    <row r="57" spans="1:15">
      <c r="A57" s="9">
        <v>42835</v>
      </c>
      <c r="B57" s="10"/>
      <c r="C57" s="10"/>
      <c r="D57" s="25">
        <f t="shared" si="84"/>
        <v>0</v>
      </c>
      <c r="E57" s="10"/>
      <c r="F57" s="10"/>
      <c r="G57" s="26">
        <f t="shared" si="85"/>
        <v>0</v>
      </c>
      <c r="H57" s="10"/>
      <c r="I57" s="10"/>
      <c r="J57" s="25">
        <f t="shared" si="86"/>
        <v>0</v>
      </c>
      <c r="K57" s="10"/>
      <c r="L57" s="10"/>
      <c r="M57" s="26">
        <f t="shared" si="87"/>
        <v>0</v>
      </c>
      <c r="N57" s="25">
        <f t="shared" si="88"/>
        <v>0</v>
      </c>
      <c r="O57" s="26">
        <f t="shared" si="89"/>
        <v>0</v>
      </c>
    </row>
    <row r="58" spans="1:15">
      <c r="A58" s="9">
        <v>42836</v>
      </c>
      <c r="B58" s="10"/>
      <c r="C58" s="10"/>
      <c r="D58" s="25">
        <f t="shared" si="84"/>
        <v>0</v>
      </c>
      <c r="E58" s="10"/>
      <c r="F58" s="10"/>
      <c r="G58" s="26">
        <f t="shared" si="85"/>
        <v>0</v>
      </c>
      <c r="H58" s="10"/>
      <c r="I58" s="10"/>
      <c r="J58" s="25">
        <f t="shared" si="86"/>
        <v>0</v>
      </c>
      <c r="K58" s="10"/>
      <c r="L58" s="10"/>
      <c r="M58" s="26">
        <f t="shared" si="87"/>
        <v>0</v>
      </c>
      <c r="N58" s="25">
        <f t="shared" si="88"/>
        <v>0</v>
      </c>
      <c r="O58" s="26">
        <f t="shared" si="89"/>
        <v>0</v>
      </c>
    </row>
    <row r="59" spans="1:15">
      <c r="A59" s="9">
        <v>42837</v>
      </c>
      <c r="B59" s="10"/>
      <c r="C59" s="10"/>
      <c r="D59" s="25">
        <f t="shared" si="84"/>
        <v>0</v>
      </c>
      <c r="E59" s="10"/>
      <c r="F59" s="10"/>
      <c r="G59" s="26">
        <f t="shared" si="85"/>
        <v>0</v>
      </c>
      <c r="H59" s="10"/>
      <c r="I59" s="10"/>
      <c r="J59" s="25">
        <f t="shared" si="86"/>
        <v>0</v>
      </c>
      <c r="K59" s="10"/>
      <c r="L59" s="10"/>
      <c r="M59" s="26">
        <f t="shared" si="87"/>
        <v>0</v>
      </c>
      <c r="N59" s="25">
        <f t="shared" si="88"/>
        <v>0</v>
      </c>
      <c r="O59" s="26">
        <f t="shared" si="89"/>
        <v>0</v>
      </c>
    </row>
    <row r="60" spans="1:15">
      <c r="A60" s="9">
        <v>42838</v>
      </c>
      <c r="B60" s="10"/>
      <c r="C60" s="10"/>
      <c r="D60" s="25">
        <f t="shared" si="84"/>
        <v>0</v>
      </c>
      <c r="E60" s="10"/>
      <c r="F60" s="10"/>
      <c r="G60" s="26">
        <f t="shared" si="85"/>
        <v>0</v>
      </c>
      <c r="H60" s="10"/>
      <c r="I60" s="10"/>
      <c r="J60" s="25">
        <f t="shared" si="86"/>
        <v>0</v>
      </c>
      <c r="K60" s="10"/>
      <c r="L60" s="10"/>
      <c r="M60" s="26">
        <f t="shared" si="87"/>
        <v>0</v>
      </c>
      <c r="N60" s="25">
        <f t="shared" si="88"/>
        <v>0</v>
      </c>
      <c r="O60" s="26">
        <f t="shared" si="89"/>
        <v>0</v>
      </c>
    </row>
    <row r="61" spans="1:15">
      <c r="A61" s="9">
        <v>42839</v>
      </c>
      <c r="B61" s="10"/>
      <c r="C61" s="10"/>
      <c r="D61" s="25">
        <f t="shared" si="84"/>
        <v>0</v>
      </c>
      <c r="E61" s="10"/>
      <c r="F61" s="10"/>
      <c r="G61" s="26">
        <f t="shared" si="85"/>
        <v>0</v>
      </c>
      <c r="H61" s="10"/>
      <c r="I61" s="10"/>
      <c r="J61" s="25">
        <f t="shared" si="86"/>
        <v>0</v>
      </c>
      <c r="K61" s="10"/>
      <c r="L61" s="10"/>
      <c r="M61" s="26">
        <f t="shared" si="87"/>
        <v>0</v>
      </c>
      <c r="N61" s="25">
        <f t="shared" si="88"/>
        <v>0</v>
      </c>
      <c r="O61" s="26">
        <f t="shared" si="89"/>
        <v>0</v>
      </c>
    </row>
    <row r="62" spans="1:15">
      <c r="A62" s="9">
        <v>42840</v>
      </c>
      <c r="B62" s="10"/>
      <c r="C62" s="10"/>
      <c r="D62" s="25">
        <f t="shared" si="84"/>
        <v>0</v>
      </c>
      <c r="E62" s="10"/>
      <c r="F62" s="10"/>
      <c r="G62" s="26">
        <f t="shared" si="85"/>
        <v>0</v>
      </c>
      <c r="H62" s="10"/>
      <c r="I62" s="10"/>
      <c r="J62" s="25">
        <f t="shared" si="86"/>
        <v>0</v>
      </c>
      <c r="K62" s="10"/>
      <c r="L62" s="10"/>
      <c r="M62" s="26">
        <f t="shared" si="87"/>
        <v>0</v>
      </c>
      <c r="N62" s="25">
        <f t="shared" si="88"/>
        <v>0</v>
      </c>
      <c r="O62" s="26">
        <f t="shared" si="89"/>
        <v>0</v>
      </c>
    </row>
    <row r="63" spans="1:15">
      <c r="A63" s="9">
        <v>42841</v>
      </c>
      <c r="B63" s="10"/>
      <c r="C63" s="10"/>
      <c r="D63" s="25">
        <f t="shared" si="84"/>
        <v>0</v>
      </c>
      <c r="E63" s="10"/>
      <c r="F63" s="10"/>
      <c r="G63" s="26">
        <f t="shared" si="85"/>
        <v>0</v>
      </c>
      <c r="H63" s="10"/>
      <c r="I63" s="10"/>
      <c r="J63" s="25">
        <f t="shared" si="86"/>
        <v>0</v>
      </c>
      <c r="K63" s="10"/>
      <c r="L63" s="10"/>
      <c r="M63" s="26">
        <f t="shared" si="87"/>
        <v>0</v>
      </c>
      <c r="N63" s="25">
        <f t="shared" si="88"/>
        <v>0</v>
      </c>
      <c r="O63" s="26">
        <f t="shared" si="89"/>
        <v>0</v>
      </c>
    </row>
    <row r="64" spans="1:15">
      <c r="A64" s="9">
        <v>42842</v>
      </c>
      <c r="B64" s="10"/>
      <c r="C64" s="10"/>
      <c r="D64" s="25">
        <f t="shared" si="84"/>
        <v>0</v>
      </c>
      <c r="E64" s="10"/>
      <c r="F64" s="10"/>
      <c r="G64" s="26">
        <f t="shared" si="85"/>
        <v>0</v>
      </c>
      <c r="H64" s="10"/>
      <c r="I64" s="10"/>
      <c r="J64" s="25">
        <f t="shared" si="86"/>
        <v>0</v>
      </c>
      <c r="K64" s="10"/>
      <c r="L64" s="10"/>
      <c r="M64" s="26">
        <f t="shared" si="87"/>
        <v>0</v>
      </c>
      <c r="N64" s="25">
        <f t="shared" si="88"/>
        <v>0</v>
      </c>
      <c r="O64" s="26">
        <f t="shared" si="89"/>
        <v>0</v>
      </c>
    </row>
    <row r="65" spans="1:15">
      <c r="A65" s="9">
        <v>42843</v>
      </c>
      <c r="B65" s="10"/>
      <c r="C65" s="10"/>
      <c r="D65" s="25">
        <f t="shared" si="84"/>
        <v>0</v>
      </c>
      <c r="E65" s="10"/>
      <c r="F65" s="10"/>
      <c r="G65" s="26">
        <f t="shared" si="85"/>
        <v>0</v>
      </c>
      <c r="H65" s="10"/>
      <c r="I65" s="10"/>
      <c r="J65" s="25">
        <f t="shared" si="86"/>
        <v>0</v>
      </c>
      <c r="K65" s="10"/>
      <c r="L65" s="10"/>
      <c r="M65" s="26">
        <f t="shared" si="87"/>
        <v>0</v>
      </c>
      <c r="N65" s="25">
        <f t="shared" si="88"/>
        <v>0</v>
      </c>
      <c r="O65" s="26">
        <f t="shared" si="89"/>
        <v>0</v>
      </c>
    </row>
    <row r="66" spans="1:15">
      <c r="A66" s="9">
        <v>42844</v>
      </c>
      <c r="B66" s="10"/>
      <c r="C66" s="10"/>
      <c r="D66" s="25">
        <f t="shared" si="84"/>
        <v>0</v>
      </c>
      <c r="E66" s="10"/>
      <c r="F66" s="10"/>
      <c r="G66" s="26">
        <f t="shared" si="85"/>
        <v>0</v>
      </c>
      <c r="H66" s="10"/>
      <c r="I66" s="10"/>
      <c r="J66" s="25">
        <f t="shared" si="86"/>
        <v>0</v>
      </c>
      <c r="K66" s="10"/>
      <c r="L66" s="10"/>
      <c r="M66" s="26">
        <f t="shared" si="87"/>
        <v>0</v>
      </c>
      <c r="N66" s="25">
        <f t="shared" si="88"/>
        <v>0</v>
      </c>
      <c r="O66" s="26">
        <f t="shared" si="89"/>
        <v>0</v>
      </c>
    </row>
    <row r="67" spans="1:15">
      <c r="A67" s="9">
        <v>42845</v>
      </c>
      <c r="B67" s="10"/>
      <c r="C67" s="10"/>
      <c r="D67" s="25">
        <f t="shared" si="84"/>
        <v>0</v>
      </c>
      <c r="E67" s="10"/>
      <c r="F67" s="10"/>
      <c r="G67" s="26">
        <f t="shared" si="85"/>
        <v>0</v>
      </c>
      <c r="H67" s="10"/>
      <c r="I67" s="10"/>
      <c r="J67" s="25">
        <f t="shared" si="86"/>
        <v>0</v>
      </c>
      <c r="K67" s="10"/>
      <c r="L67" s="10"/>
      <c r="M67" s="26">
        <f t="shared" si="87"/>
        <v>0</v>
      </c>
      <c r="N67" s="25">
        <f t="shared" si="88"/>
        <v>0</v>
      </c>
      <c r="O67" s="26">
        <f t="shared" si="89"/>
        <v>0</v>
      </c>
    </row>
    <row r="68" spans="1:15">
      <c r="A68" s="9">
        <v>42846</v>
      </c>
      <c r="B68" s="10"/>
      <c r="C68" s="10"/>
      <c r="D68" s="25">
        <f t="shared" si="84"/>
        <v>0</v>
      </c>
      <c r="E68" s="10"/>
      <c r="F68" s="10"/>
      <c r="G68" s="26">
        <f t="shared" si="85"/>
        <v>0</v>
      </c>
      <c r="H68" s="10"/>
      <c r="I68" s="10"/>
      <c r="J68" s="25">
        <f t="shared" si="86"/>
        <v>0</v>
      </c>
      <c r="K68" s="10"/>
      <c r="L68" s="10"/>
      <c r="M68" s="26">
        <f t="shared" si="87"/>
        <v>0</v>
      </c>
      <c r="N68" s="25">
        <f t="shared" si="88"/>
        <v>0</v>
      </c>
      <c r="O68" s="26">
        <f t="shared" si="89"/>
        <v>0</v>
      </c>
    </row>
    <row r="69" spans="1:15">
      <c r="A69" s="9">
        <v>42847</v>
      </c>
      <c r="B69" s="10"/>
      <c r="C69" s="10"/>
      <c r="D69" s="25">
        <f t="shared" si="84"/>
        <v>0</v>
      </c>
      <c r="E69" s="10"/>
      <c r="F69" s="10"/>
      <c r="G69" s="26">
        <f t="shared" si="85"/>
        <v>0</v>
      </c>
      <c r="H69" s="10"/>
      <c r="I69" s="10"/>
      <c r="J69" s="25">
        <f t="shared" si="86"/>
        <v>0</v>
      </c>
      <c r="K69" s="10"/>
      <c r="L69" s="10"/>
      <c r="M69" s="26">
        <f t="shared" si="87"/>
        <v>0</v>
      </c>
      <c r="N69" s="25">
        <f t="shared" si="88"/>
        <v>0</v>
      </c>
      <c r="O69" s="26">
        <f t="shared" si="89"/>
        <v>0</v>
      </c>
    </row>
    <row r="70" spans="1:15">
      <c r="A70" s="9">
        <v>42848</v>
      </c>
      <c r="B70" s="10"/>
      <c r="C70" s="10"/>
      <c r="D70" s="25">
        <f t="shared" si="84"/>
        <v>0</v>
      </c>
      <c r="E70" s="10"/>
      <c r="F70" s="10"/>
      <c r="G70" s="26">
        <f t="shared" si="85"/>
        <v>0</v>
      </c>
      <c r="H70" s="10"/>
      <c r="I70" s="10"/>
      <c r="J70" s="25">
        <f t="shared" si="86"/>
        <v>0</v>
      </c>
      <c r="K70" s="10"/>
      <c r="L70" s="10"/>
      <c r="M70" s="26">
        <f t="shared" si="87"/>
        <v>0</v>
      </c>
      <c r="N70" s="25">
        <f t="shared" si="88"/>
        <v>0</v>
      </c>
      <c r="O70" s="26">
        <f t="shared" si="89"/>
        <v>0</v>
      </c>
    </row>
    <row r="71" spans="1:15">
      <c r="A71" s="9">
        <v>42849</v>
      </c>
      <c r="B71" s="10"/>
      <c r="C71" s="10"/>
      <c r="D71" s="25">
        <f t="shared" si="84"/>
        <v>0</v>
      </c>
      <c r="E71" s="10"/>
      <c r="F71" s="10"/>
      <c r="G71" s="26">
        <f t="shared" si="85"/>
        <v>0</v>
      </c>
      <c r="H71" s="10"/>
      <c r="I71" s="10"/>
      <c r="J71" s="25">
        <f t="shared" si="86"/>
        <v>0</v>
      </c>
      <c r="K71" s="10"/>
      <c r="L71" s="10"/>
      <c r="M71" s="26">
        <f t="shared" si="87"/>
        <v>0</v>
      </c>
      <c r="N71" s="25">
        <f t="shared" si="88"/>
        <v>0</v>
      </c>
      <c r="O71" s="26">
        <f t="shared" si="89"/>
        <v>0</v>
      </c>
    </row>
    <row r="72" spans="1:15">
      <c r="A72" s="9">
        <v>42850</v>
      </c>
      <c r="B72" s="10"/>
      <c r="C72" s="10"/>
      <c r="D72" s="25">
        <f t="shared" si="84"/>
        <v>0</v>
      </c>
      <c r="E72" s="10"/>
      <c r="F72" s="10"/>
      <c r="G72" s="26">
        <f t="shared" si="85"/>
        <v>0</v>
      </c>
      <c r="H72" s="10"/>
      <c r="I72" s="10"/>
      <c r="J72" s="25">
        <f t="shared" si="86"/>
        <v>0</v>
      </c>
      <c r="K72" s="10"/>
      <c r="L72" s="10"/>
      <c r="M72" s="26">
        <f t="shared" si="87"/>
        <v>0</v>
      </c>
      <c r="N72" s="25">
        <f t="shared" si="88"/>
        <v>0</v>
      </c>
      <c r="O72" s="26">
        <f t="shared" si="89"/>
        <v>0</v>
      </c>
    </row>
    <row r="73" spans="1:15">
      <c r="A73" s="9">
        <v>42851</v>
      </c>
      <c r="B73" s="10"/>
      <c r="C73" s="10"/>
      <c r="D73" s="25">
        <f t="shared" si="84"/>
        <v>0</v>
      </c>
      <c r="E73" s="10"/>
      <c r="F73" s="10"/>
      <c r="G73" s="26">
        <f t="shared" si="85"/>
        <v>0</v>
      </c>
      <c r="H73" s="10"/>
      <c r="I73" s="10"/>
      <c r="J73" s="25">
        <f t="shared" si="86"/>
        <v>0</v>
      </c>
      <c r="K73" s="10"/>
      <c r="L73" s="10"/>
      <c r="M73" s="26">
        <f t="shared" si="87"/>
        <v>0</v>
      </c>
      <c r="N73" s="25">
        <f t="shared" si="88"/>
        <v>0</v>
      </c>
      <c r="O73" s="26">
        <f t="shared" si="89"/>
        <v>0</v>
      </c>
    </row>
    <row r="74" spans="1:15">
      <c r="A74" s="9">
        <v>42852</v>
      </c>
      <c r="B74" s="10"/>
      <c r="C74" s="10"/>
      <c r="D74" s="25">
        <f t="shared" si="84"/>
        <v>0</v>
      </c>
      <c r="E74" s="10"/>
      <c r="F74" s="10"/>
      <c r="G74" s="26">
        <f t="shared" si="85"/>
        <v>0</v>
      </c>
      <c r="H74" s="10"/>
      <c r="I74" s="10"/>
      <c r="J74" s="25">
        <f t="shared" si="86"/>
        <v>0</v>
      </c>
      <c r="K74" s="10"/>
      <c r="L74" s="10"/>
      <c r="M74" s="26">
        <f t="shared" si="87"/>
        <v>0</v>
      </c>
      <c r="N74" s="25">
        <f t="shared" si="88"/>
        <v>0</v>
      </c>
      <c r="O74" s="26">
        <f t="shared" si="89"/>
        <v>0</v>
      </c>
    </row>
    <row r="75" spans="1:15">
      <c r="A75" s="9">
        <v>42853</v>
      </c>
      <c r="B75" s="10"/>
      <c r="C75" s="10"/>
      <c r="D75" s="25">
        <f t="shared" si="84"/>
        <v>0</v>
      </c>
      <c r="E75" s="10"/>
      <c r="F75" s="10"/>
      <c r="G75" s="26">
        <f t="shared" si="85"/>
        <v>0</v>
      </c>
      <c r="H75" s="10"/>
      <c r="I75" s="10"/>
      <c r="J75" s="25">
        <f t="shared" si="86"/>
        <v>0</v>
      </c>
      <c r="K75" s="10"/>
      <c r="L75" s="10"/>
      <c r="M75" s="26">
        <f t="shared" si="87"/>
        <v>0</v>
      </c>
      <c r="N75" s="25">
        <f t="shared" si="88"/>
        <v>0</v>
      </c>
      <c r="O75" s="26">
        <f t="shared" si="89"/>
        <v>0</v>
      </c>
    </row>
    <row r="76" spans="1:15">
      <c r="A76" s="9">
        <v>42854</v>
      </c>
      <c r="B76" s="10"/>
      <c r="C76" s="10"/>
      <c r="D76" s="25">
        <f t="shared" si="84"/>
        <v>0</v>
      </c>
      <c r="E76" s="10"/>
      <c r="F76" s="10"/>
      <c r="G76" s="26">
        <f t="shared" si="85"/>
        <v>0</v>
      </c>
      <c r="H76" s="10"/>
      <c r="I76" s="10"/>
      <c r="J76" s="25">
        <f t="shared" si="86"/>
        <v>0</v>
      </c>
      <c r="K76" s="10"/>
      <c r="L76" s="10"/>
      <c r="M76" s="26">
        <f t="shared" si="87"/>
        <v>0</v>
      </c>
      <c r="N76" s="25">
        <f t="shared" si="88"/>
        <v>0</v>
      </c>
      <c r="O76" s="26">
        <f t="shared" si="89"/>
        <v>0</v>
      </c>
    </row>
    <row r="77" spans="1:15">
      <c r="A77" s="9">
        <v>42855</v>
      </c>
      <c r="B77" s="10"/>
      <c r="C77" s="10"/>
      <c r="D77" s="25">
        <f t="shared" si="84"/>
        <v>0</v>
      </c>
      <c r="E77" s="10"/>
      <c r="F77" s="10"/>
      <c r="G77" s="26">
        <f t="shared" si="85"/>
        <v>0</v>
      </c>
      <c r="H77" s="10"/>
      <c r="I77" s="10"/>
      <c r="J77" s="25">
        <f t="shared" si="86"/>
        <v>0</v>
      </c>
      <c r="K77" s="10"/>
      <c r="L77" s="10"/>
      <c r="M77" s="26">
        <f t="shared" si="87"/>
        <v>0</v>
      </c>
      <c r="N77" s="25">
        <f t="shared" si="88"/>
        <v>0</v>
      </c>
      <c r="O77" s="26">
        <f t="shared" si="89"/>
        <v>0</v>
      </c>
    </row>
    <row r="78" spans="1:15">
      <c r="A78" s="9">
        <v>42856</v>
      </c>
      <c r="B78" s="10"/>
      <c r="C78" s="10"/>
      <c r="D78" s="25">
        <f t="shared" si="84"/>
        <v>0</v>
      </c>
      <c r="E78" s="10"/>
      <c r="F78" s="10"/>
      <c r="G78" s="26">
        <f t="shared" si="85"/>
        <v>0</v>
      </c>
      <c r="H78" s="10"/>
      <c r="I78" s="10"/>
      <c r="J78" s="25">
        <f t="shared" si="86"/>
        <v>0</v>
      </c>
      <c r="K78" s="10"/>
      <c r="L78" s="10"/>
      <c r="M78" s="26">
        <f t="shared" si="87"/>
        <v>0</v>
      </c>
      <c r="N78" s="25">
        <f t="shared" si="88"/>
        <v>0</v>
      </c>
      <c r="O78" s="26">
        <f t="shared" si="89"/>
        <v>0</v>
      </c>
    </row>
    <row r="79" spans="1:15">
      <c r="A79" s="9">
        <v>42857</v>
      </c>
      <c r="B79" s="10"/>
      <c r="C79" s="10"/>
      <c r="D79" s="25">
        <f t="shared" si="84"/>
        <v>0</v>
      </c>
      <c r="E79" s="10"/>
      <c r="F79" s="10"/>
      <c r="G79" s="26">
        <f t="shared" si="85"/>
        <v>0</v>
      </c>
      <c r="H79" s="10"/>
      <c r="I79" s="10"/>
      <c r="J79" s="25">
        <f t="shared" si="86"/>
        <v>0</v>
      </c>
      <c r="K79" s="10"/>
      <c r="L79" s="10"/>
      <c r="M79" s="26">
        <f t="shared" si="87"/>
        <v>0</v>
      </c>
      <c r="N79" s="25">
        <f t="shared" si="88"/>
        <v>0</v>
      </c>
      <c r="O79" s="26">
        <f t="shared" si="89"/>
        <v>0</v>
      </c>
    </row>
    <row r="80" spans="1:15">
      <c r="A80" s="9">
        <v>42858</v>
      </c>
      <c r="B80" s="10"/>
      <c r="C80" s="10"/>
      <c r="D80" s="25">
        <f t="shared" si="84"/>
        <v>0</v>
      </c>
      <c r="E80" s="10"/>
      <c r="F80" s="10"/>
      <c r="G80" s="26">
        <f t="shared" si="85"/>
        <v>0</v>
      </c>
      <c r="H80" s="10"/>
      <c r="I80" s="10"/>
      <c r="J80" s="25">
        <f t="shared" si="86"/>
        <v>0</v>
      </c>
      <c r="K80" s="10"/>
      <c r="L80" s="10"/>
      <c r="M80" s="26">
        <f t="shared" si="87"/>
        <v>0</v>
      </c>
      <c r="N80" s="25">
        <f t="shared" si="88"/>
        <v>0</v>
      </c>
      <c r="O80" s="26">
        <f t="shared" si="89"/>
        <v>0</v>
      </c>
    </row>
    <row r="81" spans="1:15">
      <c r="A81" s="9">
        <v>42859</v>
      </c>
      <c r="B81" s="10"/>
      <c r="C81" s="10"/>
      <c r="D81" s="25">
        <f t="shared" si="84"/>
        <v>0</v>
      </c>
      <c r="E81" s="10"/>
      <c r="F81" s="10"/>
      <c r="G81" s="26">
        <f t="shared" si="85"/>
        <v>0</v>
      </c>
      <c r="H81" s="10"/>
      <c r="I81" s="10"/>
      <c r="J81" s="25">
        <f t="shared" si="86"/>
        <v>0</v>
      </c>
      <c r="K81" s="10"/>
      <c r="L81" s="10"/>
      <c r="M81" s="26">
        <f t="shared" si="87"/>
        <v>0</v>
      </c>
      <c r="N81" s="25">
        <f t="shared" si="88"/>
        <v>0</v>
      </c>
      <c r="O81" s="26">
        <f t="shared" si="89"/>
        <v>0</v>
      </c>
    </row>
    <row r="82" spans="1:15">
      <c r="A82" s="9">
        <v>42860</v>
      </c>
      <c r="B82" s="10"/>
      <c r="C82" s="10"/>
      <c r="D82" s="25">
        <f t="shared" si="84"/>
        <v>0</v>
      </c>
      <c r="E82" s="10"/>
      <c r="F82" s="10"/>
      <c r="G82" s="26">
        <f t="shared" si="85"/>
        <v>0</v>
      </c>
      <c r="H82" s="10"/>
      <c r="I82" s="10"/>
      <c r="J82" s="25">
        <f t="shared" si="86"/>
        <v>0</v>
      </c>
      <c r="K82" s="10"/>
      <c r="L82" s="10"/>
      <c r="M82" s="26">
        <f t="shared" si="87"/>
        <v>0</v>
      </c>
      <c r="N82" s="25">
        <f t="shared" si="88"/>
        <v>0</v>
      </c>
      <c r="O82" s="26">
        <f t="shared" si="89"/>
        <v>0</v>
      </c>
    </row>
    <row r="83" spans="1:15">
      <c r="A83" s="9">
        <v>42861</v>
      </c>
      <c r="B83" s="10"/>
      <c r="C83" s="10"/>
      <c r="D83" s="25">
        <f t="shared" si="84"/>
        <v>0</v>
      </c>
      <c r="E83" s="10"/>
      <c r="F83" s="10"/>
      <c r="G83" s="26">
        <f t="shared" si="85"/>
        <v>0</v>
      </c>
      <c r="H83" s="10"/>
      <c r="I83" s="10"/>
      <c r="J83" s="25">
        <f t="shared" si="86"/>
        <v>0</v>
      </c>
      <c r="K83" s="10"/>
      <c r="L83" s="10"/>
      <c r="M83" s="26">
        <f t="shared" si="87"/>
        <v>0</v>
      </c>
      <c r="N83" s="25">
        <f t="shared" si="88"/>
        <v>0</v>
      </c>
      <c r="O83" s="26">
        <f t="shared" si="89"/>
        <v>0</v>
      </c>
    </row>
    <row r="84" spans="1:15">
      <c r="A84" s="9">
        <v>42862</v>
      </c>
      <c r="B84" s="10"/>
      <c r="C84" s="10"/>
      <c r="D84" s="25">
        <f t="shared" si="84"/>
        <v>0</v>
      </c>
      <c r="E84" s="10"/>
      <c r="F84" s="10"/>
      <c r="G84" s="26">
        <f t="shared" si="85"/>
        <v>0</v>
      </c>
      <c r="H84" s="10"/>
      <c r="I84" s="10"/>
      <c r="J84" s="25">
        <f t="shared" si="86"/>
        <v>0</v>
      </c>
      <c r="K84" s="10"/>
      <c r="L84" s="10"/>
      <c r="M84" s="26">
        <f t="shared" si="87"/>
        <v>0</v>
      </c>
      <c r="N84" s="25">
        <f t="shared" si="88"/>
        <v>0</v>
      </c>
      <c r="O84" s="26">
        <f t="shared" si="89"/>
        <v>0</v>
      </c>
    </row>
    <row r="85" spans="1:15">
      <c r="A85" s="9">
        <v>42863</v>
      </c>
      <c r="B85" s="10"/>
      <c r="C85" s="10"/>
      <c r="D85" s="25">
        <f t="shared" si="84"/>
        <v>0</v>
      </c>
      <c r="E85" s="10"/>
      <c r="F85" s="10"/>
      <c r="G85" s="26">
        <f t="shared" si="85"/>
        <v>0</v>
      </c>
      <c r="H85" s="10"/>
      <c r="I85" s="10"/>
      <c r="J85" s="25">
        <f t="shared" si="86"/>
        <v>0</v>
      </c>
      <c r="K85" s="10"/>
      <c r="L85" s="10"/>
      <c r="M85" s="26">
        <f t="shared" si="87"/>
        <v>0</v>
      </c>
      <c r="N85" s="25">
        <f t="shared" si="88"/>
        <v>0</v>
      </c>
      <c r="O85" s="26">
        <f t="shared" si="89"/>
        <v>0</v>
      </c>
    </row>
    <row r="86" spans="1:15">
      <c r="A86" s="9">
        <v>42864</v>
      </c>
      <c r="B86" s="10"/>
      <c r="C86" s="10"/>
      <c r="D86" s="25">
        <f t="shared" si="84"/>
        <v>0</v>
      </c>
      <c r="E86" s="10"/>
      <c r="F86" s="10"/>
      <c r="G86" s="26">
        <f t="shared" si="85"/>
        <v>0</v>
      </c>
      <c r="H86" s="10"/>
      <c r="I86" s="10"/>
      <c r="J86" s="25">
        <f t="shared" si="86"/>
        <v>0</v>
      </c>
      <c r="K86" s="10"/>
      <c r="L86" s="10"/>
      <c r="M86" s="26">
        <f t="shared" si="87"/>
        <v>0</v>
      </c>
      <c r="N86" s="25">
        <f t="shared" si="88"/>
        <v>0</v>
      </c>
      <c r="O86" s="26">
        <f t="shared" si="89"/>
        <v>0</v>
      </c>
    </row>
    <row r="87" spans="1:15">
      <c r="A87" s="9">
        <v>42865</v>
      </c>
      <c r="B87" s="10"/>
      <c r="C87" s="10"/>
      <c r="D87" s="25">
        <f t="shared" si="84"/>
        <v>0</v>
      </c>
      <c r="E87" s="10"/>
      <c r="F87" s="10"/>
      <c r="G87" s="26">
        <f t="shared" si="85"/>
        <v>0</v>
      </c>
      <c r="H87" s="10"/>
      <c r="I87" s="10"/>
      <c r="J87" s="25">
        <f t="shared" si="86"/>
        <v>0</v>
      </c>
      <c r="K87" s="10"/>
      <c r="L87" s="10"/>
      <c r="M87" s="26">
        <f t="shared" si="87"/>
        <v>0</v>
      </c>
      <c r="N87" s="25">
        <f t="shared" si="88"/>
        <v>0</v>
      </c>
      <c r="O87" s="26">
        <f t="shared" si="89"/>
        <v>0</v>
      </c>
    </row>
    <row r="88" spans="1:15">
      <c r="A88" s="9">
        <v>42866</v>
      </c>
      <c r="B88" s="10"/>
      <c r="C88" s="10"/>
      <c r="D88" s="25">
        <f t="shared" si="84"/>
        <v>0</v>
      </c>
      <c r="E88" s="10"/>
      <c r="F88" s="10"/>
      <c r="G88" s="26">
        <f t="shared" si="85"/>
        <v>0</v>
      </c>
      <c r="H88" s="10"/>
      <c r="I88" s="10"/>
      <c r="J88" s="25">
        <f t="shared" si="86"/>
        <v>0</v>
      </c>
      <c r="K88" s="10"/>
      <c r="L88" s="10"/>
      <c r="M88" s="26">
        <f t="shared" si="87"/>
        <v>0</v>
      </c>
      <c r="N88" s="25">
        <f t="shared" si="88"/>
        <v>0</v>
      </c>
      <c r="O88" s="26">
        <f t="shared" si="89"/>
        <v>0</v>
      </c>
    </row>
    <row r="89" spans="1:15">
      <c r="A89" s="9">
        <v>42867</v>
      </c>
      <c r="B89" s="10"/>
      <c r="C89" s="10"/>
      <c r="D89" s="25">
        <f t="shared" si="84"/>
        <v>0</v>
      </c>
      <c r="E89" s="10"/>
      <c r="F89" s="10"/>
      <c r="G89" s="26">
        <f t="shared" si="85"/>
        <v>0</v>
      </c>
      <c r="H89" s="10"/>
      <c r="I89" s="10"/>
      <c r="J89" s="25">
        <f t="shared" si="86"/>
        <v>0</v>
      </c>
      <c r="K89" s="10"/>
      <c r="L89" s="10"/>
      <c r="M89" s="26">
        <f t="shared" si="87"/>
        <v>0</v>
      </c>
      <c r="N89" s="25">
        <f t="shared" si="88"/>
        <v>0</v>
      </c>
      <c r="O89" s="26">
        <f t="shared" si="89"/>
        <v>0</v>
      </c>
    </row>
    <row r="90" spans="1:15">
      <c r="A90" s="9">
        <v>42868</v>
      </c>
      <c r="B90" s="10"/>
      <c r="C90" s="10"/>
      <c r="D90" s="25">
        <f t="shared" si="84"/>
        <v>0</v>
      </c>
      <c r="E90" s="10"/>
      <c r="F90" s="10"/>
      <c r="G90" s="26">
        <f t="shared" si="85"/>
        <v>0</v>
      </c>
      <c r="H90" s="10"/>
      <c r="I90" s="10"/>
      <c r="J90" s="25">
        <f t="shared" si="86"/>
        <v>0</v>
      </c>
      <c r="K90" s="10"/>
      <c r="L90" s="10"/>
      <c r="M90" s="26">
        <f t="shared" si="87"/>
        <v>0</v>
      </c>
      <c r="N90" s="25">
        <f t="shared" si="88"/>
        <v>0</v>
      </c>
      <c r="O90" s="26">
        <f t="shared" si="89"/>
        <v>0</v>
      </c>
    </row>
    <row r="91" spans="1:15">
      <c r="A91" s="9">
        <v>42869</v>
      </c>
      <c r="B91" s="10"/>
      <c r="C91" s="10"/>
      <c r="D91" s="25">
        <f t="shared" si="84"/>
        <v>0</v>
      </c>
      <c r="E91" s="10"/>
      <c r="F91" s="10"/>
      <c r="G91" s="26">
        <f t="shared" si="85"/>
        <v>0</v>
      </c>
      <c r="H91" s="10"/>
      <c r="I91" s="10"/>
      <c r="J91" s="25">
        <f t="shared" si="86"/>
        <v>0</v>
      </c>
      <c r="K91" s="10"/>
      <c r="L91" s="10"/>
      <c r="M91" s="26">
        <f t="shared" si="87"/>
        <v>0</v>
      </c>
      <c r="N91" s="25">
        <f t="shared" si="88"/>
        <v>0</v>
      </c>
      <c r="O91" s="26">
        <f t="shared" si="89"/>
        <v>0</v>
      </c>
    </row>
    <row r="92" spans="1:15">
      <c r="A92" s="9">
        <v>42870</v>
      </c>
      <c r="B92" s="10"/>
      <c r="C92" s="10"/>
      <c r="D92" s="25">
        <f t="shared" si="84"/>
        <v>0</v>
      </c>
      <c r="E92" s="10"/>
      <c r="F92" s="10"/>
      <c r="G92" s="26">
        <f t="shared" si="85"/>
        <v>0</v>
      </c>
      <c r="H92" s="10"/>
      <c r="I92" s="10"/>
      <c r="J92" s="25">
        <f t="shared" si="86"/>
        <v>0</v>
      </c>
      <c r="K92" s="10"/>
      <c r="L92" s="10"/>
      <c r="M92" s="26">
        <f t="shared" si="87"/>
        <v>0</v>
      </c>
      <c r="N92" s="25">
        <f t="shared" si="88"/>
        <v>0</v>
      </c>
      <c r="O92" s="26">
        <f t="shared" si="89"/>
        <v>0</v>
      </c>
    </row>
    <row r="93" spans="1:15">
      <c r="A93" s="9">
        <v>42871</v>
      </c>
      <c r="B93" s="10"/>
      <c r="C93" s="10"/>
      <c r="D93" s="25">
        <f t="shared" si="84"/>
        <v>0</v>
      </c>
      <c r="E93" s="10"/>
      <c r="F93" s="10"/>
      <c r="G93" s="26">
        <f t="shared" si="85"/>
        <v>0</v>
      </c>
      <c r="H93" s="10"/>
      <c r="I93" s="10"/>
      <c r="J93" s="25">
        <f t="shared" si="86"/>
        <v>0</v>
      </c>
      <c r="K93" s="10"/>
      <c r="L93" s="10"/>
      <c r="M93" s="26">
        <f t="shared" si="87"/>
        <v>0</v>
      </c>
      <c r="N93" s="25">
        <f t="shared" si="88"/>
        <v>0</v>
      </c>
      <c r="O93" s="26">
        <f t="shared" si="89"/>
        <v>0</v>
      </c>
    </row>
    <row r="94" spans="1:15">
      <c r="A94" s="9">
        <v>42872</v>
      </c>
      <c r="B94" s="10"/>
      <c r="C94" s="10"/>
      <c r="D94" s="25">
        <f t="shared" si="84"/>
        <v>0</v>
      </c>
      <c r="E94" s="10"/>
      <c r="F94" s="10"/>
      <c r="G94" s="26">
        <f t="shared" si="85"/>
        <v>0</v>
      </c>
      <c r="H94" s="10"/>
      <c r="I94" s="10"/>
      <c r="J94" s="25">
        <f t="shared" si="86"/>
        <v>0</v>
      </c>
      <c r="K94" s="10"/>
      <c r="L94" s="10"/>
      <c r="M94" s="26">
        <f t="shared" si="87"/>
        <v>0</v>
      </c>
      <c r="N94" s="25">
        <f t="shared" si="88"/>
        <v>0</v>
      </c>
      <c r="O94" s="26">
        <f t="shared" si="89"/>
        <v>0</v>
      </c>
    </row>
    <row r="95" spans="1:15">
      <c r="A95" s="9">
        <v>42873</v>
      </c>
      <c r="B95" s="10"/>
      <c r="C95" s="10"/>
      <c r="D95" s="25">
        <f t="shared" ref="D95:D158" si="90">B95-C95</f>
        <v>0</v>
      </c>
      <c r="E95" s="10"/>
      <c r="F95" s="10"/>
      <c r="G95" s="26">
        <f t="shared" ref="G95:G158" si="91">E95-F95</f>
        <v>0</v>
      </c>
      <c r="H95" s="10"/>
      <c r="I95" s="10"/>
      <c r="J95" s="25">
        <f t="shared" ref="J95:J158" si="92">H95-I95</f>
        <v>0</v>
      </c>
      <c r="K95" s="10"/>
      <c r="L95" s="10"/>
      <c r="M95" s="26">
        <f t="shared" ref="M95:M158" si="93">K95-L95</f>
        <v>0</v>
      </c>
      <c r="N95" s="25">
        <f t="shared" ref="N95:N158" si="94">J95-D95</f>
        <v>0</v>
      </c>
      <c r="O95" s="26">
        <f t="shared" ref="O95:O158" si="95">M95-G95</f>
        <v>0</v>
      </c>
    </row>
    <row r="96" spans="1:15">
      <c r="A96" s="9">
        <v>42874</v>
      </c>
      <c r="B96" s="10"/>
      <c r="C96" s="10"/>
      <c r="D96" s="25">
        <f t="shared" si="90"/>
        <v>0</v>
      </c>
      <c r="E96" s="10"/>
      <c r="F96" s="10"/>
      <c r="G96" s="26">
        <f t="shared" si="91"/>
        <v>0</v>
      </c>
      <c r="H96" s="10"/>
      <c r="I96" s="10"/>
      <c r="J96" s="25">
        <f t="shared" si="92"/>
        <v>0</v>
      </c>
      <c r="K96" s="10"/>
      <c r="L96" s="10"/>
      <c r="M96" s="26">
        <f t="shared" si="93"/>
        <v>0</v>
      </c>
      <c r="N96" s="25">
        <f t="shared" si="94"/>
        <v>0</v>
      </c>
      <c r="O96" s="26">
        <f t="shared" si="95"/>
        <v>0</v>
      </c>
    </row>
    <row r="97" spans="1:15">
      <c r="A97" s="9">
        <v>42875</v>
      </c>
      <c r="B97" s="10"/>
      <c r="C97" s="10"/>
      <c r="D97" s="25">
        <f t="shared" si="90"/>
        <v>0</v>
      </c>
      <c r="E97" s="10"/>
      <c r="F97" s="10"/>
      <c r="G97" s="26">
        <f t="shared" si="91"/>
        <v>0</v>
      </c>
      <c r="H97" s="10"/>
      <c r="I97" s="10"/>
      <c r="J97" s="25">
        <f t="shared" si="92"/>
        <v>0</v>
      </c>
      <c r="K97" s="10"/>
      <c r="L97" s="10"/>
      <c r="M97" s="26">
        <f t="shared" si="93"/>
        <v>0</v>
      </c>
      <c r="N97" s="25">
        <f t="shared" si="94"/>
        <v>0</v>
      </c>
      <c r="O97" s="26">
        <f t="shared" si="95"/>
        <v>0</v>
      </c>
    </row>
    <row r="98" spans="1:15">
      <c r="A98" s="9">
        <v>42876</v>
      </c>
      <c r="B98" s="10"/>
      <c r="C98" s="10"/>
      <c r="D98" s="25">
        <f t="shared" si="90"/>
        <v>0</v>
      </c>
      <c r="E98" s="10"/>
      <c r="F98" s="10"/>
      <c r="G98" s="26">
        <f t="shared" si="91"/>
        <v>0</v>
      </c>
      <c r="H98" s="10"/>
      <c r="I98" s="10"/>
      <c r="J98" s="25">
        <f t="shared" si="92"/>
        <v>0</v>
      </c>
      <c r="K98" s="10"/>
      <c r="L98" s="10"/>
      <c r="M98" s="26">
        <f t="shared" si="93"/>
        <v>0</v>
      </c>
      <c r="N98" s="25">
        <f t="shared" si="94"/>
        <v>0</v>
      </c>
      <c r="O98" s="26">
        <f t="shared" si="95"/>
        <v>0</v>
      </c>
    </row>
    <row r="99" spans="1:15">
      <c r="A99" s="9">
        <v>42877</v>
      </c>
      <c r="B99" s="10"/>
      <c r="C99" s="10"/>
      <c r="D99" s="25">
        <f t="shared" si="90"/>
        <v>0</v>
      </c>
      <c r="E99" s="10"/>
      <c r="F99" s="10"/>
      <c r="G99" s="26">
        <f t="shared" si="91"/>
        <v>0</v>
      </c>
      <c r="H99" s="10"/>
      <c r="I99" s="10"/>
      <c r="J99" s="25">
        <f t="shared" si="92"/>
        <v>0</v>
      </c>
      <c r="K99" s="10"/>
      <c r="L99" s="10"/>
      <c r="M99" s="26">
        <f t="shared" si="93"/>
        <v>0</v>
      </c>
      <c r="N99" s="25">
        <f t="shared" si="94"/>
        <v>0</v>
      </c>
      <c r="O99" s="26">
        <f t="shared" si="95"/>
        <v>0</v>
      </c>
    </row>
    <row r="100" spans="1:15">
      <c r="A100" s="9">
        <v>42878</v>
      </c>
      <c r="B100" s="10"/>
      <c r="C100" s="10"/>
      <c r="D100" s="25">
        <f t="shared" si="90"/>
        <v>0</v>
      </c>
      <c r="E100" s="10"/>
      <c r="F100" s="10"/>
      <c r="G100" s="26">
        <f t="shared" si="91"/>
        <v>0</v>
      </c>
      <c r="H100" s="10"/>
      <c r="I100" s="10"/>
      <c r="J100" s="25">
        <f t="shared" si="92"/>
        <v>0</v>
      </c>
      <c r="K100" s="10"/>
      <c r="L100" s="10"/>
      <c r="M100" s="26">
        <f t="shared" si="93"/>
        <v>0</v>
      </c>
      <c r="N100" s="25">
        <f t="shared" si="94"/>
        <v>0</v>
      </c>
      <c r="O100" s="26">
        <f t="shared" si="95"/>
        <v>0</v>
      </c>
    </row>
    <row r="101" spans="1:15">
      <c r="A101" s="9">
        <v>42879</v>
      </c>
      <c r="B101" s="10"/>
      <c r="C101" s="10"/>
      <c r="D101" s="25">
        <f t="shared" si="90"/>
        <v>0</v>
      </c>
      <c r="E101" s="10"/>
      <c r="F101" s="10"/>
      <c r="G101" s="26">
        <f t="shared" si="91"/>
        <v>0</v>
      </c>
      <c r="H101" s="10"/>
      <c r="I101" s="10"/>
      <c r="J101" s="25">
        <f t="shared" si="92"/>
        <v>0</v>
      </c>
      <c r="K101" s="10"/>
      <c r="L101" s="10"/>
      <c r="M101" s="26">
        <f t="shared" si="93"/>
        <v>0</v>
      </c>
      <c r="N101" s="25">
        <f t="shared" si="94"/>
        <v>0</v>
      </c>
      <c r="O101" s="26">
        <f t="shared" si="95"/>
        <v>0</v>
      </c>
    </row>
    <row r="102" spans="1:15">
      <c r="A102" s="9">
        <v>42880</v>
      </c>
      <c r="B102" s="10"/>
      <c r="C102" s="10"/>
      <c r="D102" s="25">
        <f t="shared" si="90"/>
        <v>0</v>
      </c>
      <c r="E102" s="10"/>
      <c r="F102" s="10"/>
      <c r="G102" s="26">
        <f t="shared" si="91"/>
        <v>0</v>
      </c>
      <c r="H102" s="10"/>
      <c r="I102" s="10"/>
      <c r="J102" s="25">
        <f t="shared" si="92"/>
        <v>0</v>
      </c>
      <c r="K102" s="10"/>
      <c r="L102" s="10"/>
      <c r="M102" s="26">
        <f t="shared" si="93"/>
        <v>0</v>
      </c>
      <c r="N102" s="25">
        <f t="shared" si="94"/>
        <v>0</v>
      </c>
      <c r="O102" s="26">
        <f t="shared" si="95"/>
        <v>0</v>
      </c>
    </row>
    <row r="103" spans="1:15">
      <c r="A103" s="9">
        <v>42881</v>
      </c>
      <c r="B103" s="10"/>
      <c r="C103" s="10"/>
      <c r="D103" s="25">
        <f t="shared" si="90"/>
        <v>0</v>
      </c>
      <c r="E103" s="10"/>
      <c r="F103" s="10"/>
      <c r="G103" s="26">
        <f t="shared" si="91"/>
        <v>0</v>
      </c>
      <c r="H103" s="10"/>
      <c r="I103" s="10"/>
      <c r="J103" s="25">
        <f t="shared" si="92"/>
        <v>0</v>
      </c>
      <c r="K103" s="10"/>
      <c r="L103" s="10"/>
      <c r="M103" s="26">
        <f t="shared" si="93"/>
        <v>0</v>
      </c>
      <c r="N103" s="25">
        <f t="shared" si="94"/>
        <v>0</v>
      </c>
      <c r="O103" s="26">
        <f t="shared" si="95"/>
        <v>0</v>
      </c>
    </row>
    <row r="104" spans="1:15">
      <c r="A104" s="9">
        <v>42882</v>
      </c>
      <c r="B104" s="10"/>
      <c r="C104" s="10"/>
      <c r="D104" s="25">
        <f t="shared" si="90"/>
        <v>0</v>
      </c>
      <c r="E104" s="10"/>
      <c r="F104" s="10"/>
      <c r="G104" s="26">
        <f t="shared" si="91"/>
        <v>0</v>
      </c>
      <c r="H104" s="10"/>
      <c r="I104" s="10"/>
      <c r="J104" s="25">
        <f t="shared" si="92"/>
        <v>0</v>
      </c>
      <c r="K104" s="10"/>
      <c r="L104" s="10"/>
      <c r="M104" s="26">
        <f t="shared" si="93"/>
        <v>0</v>
      </c>
      <c r="N104" s="25">
        <f t="shared" si="94"/>
        <v>0</v>
      </c>
      <c r="O104" s="26">
        <f t="shared" si="95"/>
        <v>0</v>
      </c>
    </row>
    <row r="105" spans="1:15">
      <c r="A105" s="9">
        <v>42883</v>
      </c>
      <c r="B105" s="10"/>
      <c r="C105" s="10"/>
      <c r="D105" s="25">
        <f t="shared" si="90"/>
        <v>0</v>
      </c>
      <c r="E105" s="10"/>
      <c r="F105" s="10"/>
      <c r="G105" s="26">
        <f t="shared" si="91"/>
        <v>0</v>
      </c>
      <c r="H105" s="10"/>
      <c r="I105" s="10"/>
      <c r="J105" s="25">
        <f t="shared" si="92"/>
        <v>0</v>
      </c>
      <c r="K105" s="10"/>
      <c r="L105" s="10"/>
      <c r="M105" s="26">
        <f t="shared" si="93"/>
        <v>0</v>
      </c>
      <c r="N105" s="25">
        <f t="shared" si="94"/>
        <v>0</v>
      </c>
      <c r="O105" s="26">
        <f t="shared" si="95"/>
        <v>0</v>
      </c>
    </row>
    <row r="106" spans="1:15">
      <c r="A106" s="9">
        <v>42884</v>
      </c>
      <c r="B106" s="10"/>
      <c r="C106" s="10"/>
      <c r="D106" s="25">
        <f t="shared" si="90"/>
        <v>0</v>
      </c>
      <c r="E106" s="10"/>
      <c r="F106" s="10"/>
      <c r="G106" s="26">
        <f t="shared" si="91"/>
        <v>0</v>
      </c>
      <c r="H106" s="10"/>
      <c r="I106" s="10"/>
      <c r="J106" s="25">
        <f t="shared" si="92"/>
        <v>0</v>
      </c>
      <c r="K106" s="10"/>
      <c r="L106" s="10"/>
      <c r="M106" s="26">
        <f t="shared" si="93"/>
        <v>0</v>
      </c>
      <c r="N106" s="25">
        <f t="shared" si="94"/>
        <v>0</v>
      </c>
      <c r="O106" s="26">
        <f t="shared" si="95"/>
        <v>0</v>
      </c>
    </row>
    <row r="107" spans="1:15">
      <c r="A107" s="9">
        <v>42885</v>
      </c>
      <c r="B107" s="10"/>
      <c r="C107" s="10"/>
      <c r="D107" s="25">
        <f t="shared" si="90"/>
        <v>0</v>
      </c>
      <c r="E107" s="10"/>
      <c r="F107" s="10"/>
      <c r="G107" s="26">
        <f t="shared" si="91"/>
        <v>0</v>
      </c>
      <c r="H107" s="10"/>
      <c r="I107" s="10"/>
      <c r="J107" s="25">
        <f t="shared" si="92"/>
        <v>0</v>
      </c>
      <c r="K107" s="10"/>
      <c r="L107" s="10"/>
      <c r="M107" s="26">
        <f t="shared" si="93"/>
        <v>0</v>
      </c>
      <c r="N107" s="25">
        <f t="shared" si="94"/>
        <v>0</v>
      </c>
      <c r="O107" s="26">
        <f t="shared" si="95"/>
        <v>0</v>
      </c>
    </row>
    <row r="108" spans="1:15">
      <c r="A108" s="9">
        <v>42886</v>
      </c>
      <c r="B108" s="10"/>
      <c r="C108" s="10"/>
      <c r="D108" s="25">
        <f t="shared" si="90"/>
        <v>0</v>
      </c>
      <c r="E108" s="10"/>
      <c r="F108" s="10"/>
      <c r="G108" s="26">
        <f t="shared" si="91"/>
        <v>0</v>
      </c>
      <c r="H108" s="10"/>
      <c r="I108" s="10"/>
      <c r="J108" s="25">
        <f t="shared" si="92"/>
        <v>0</v>
      </c>
      <c r="K108" s="10"/>
      <c r="L108" s="10"/>
      <c r="M108" s="26">
        <f t="shared" si="93"/>
        <v>0</v>
      </c>
      <c r="N108" s="25">
        <f t="shared" si="94"/>
        <v>0</v>
      </c>
      <c r="O108" s="26">
        <f t="shared" si="95"/>
        <v>0</v>
      </c>
    </row>
    <row r="109" spans="1:15">
      <c r="A109" s="9">
        <v>42887</v>
      </c>
      <c r="B109" s="10"/>
      <c r="C109" s="10"/>
      <c r="D109" s="25">
        <f t="shared" si="90"/>
        <v>0</v>
      </c>
      <c r="E109" s="10"/>
      <c r="F109" s="10"/>
      <c r="G109" s="26">
        <f t="shared" si="91"/>
        <v>0</v>
      </c>
      <c r="H109" s="10"/>
      <c r="I109" s="10"/>
      <c r="J109" s="25">
        <f t="shared" si="92"/>
        <v>0</v>
      </c>
      <c r="K109" s="10"/>
      <c r="L109" s="10"/>
      <c r="M109" s="26">
        <f t="shared" si="93"/>
        <v>0</v>
      </c>
      <c r="N109" s="25">
        <f t="shared" si="94"/>
        <v>0</v>
      </c>
      <c r="O109" s="26">
        <f t="shared" si="95"/>
        <v>0</v>
      </c>
    </row>
    <row r="110" spans="1:15">
      <c r="A110" s="9">
        <v>42888</v>
      </c>
      <c r="B110" s="10"/>
      <c r="C110" s="10"/>
      <c r="D110" s="25">
        <f t="shared" si="90"/>
        <v>0</v>
      </c>
      <c r="E110" s="10"/>
      <c r="F110" s="10"/>
      <c r="G110" s="26">
        <f t="shared" si="91"/>
        <v>0</v>
      </c>
      <c r="H110" s="10"/>
      <c r="I110" s="10"/>
      <c r="J110" s="25">
        <f t="shared" si="92"/>
        <v>0</v>
      </c>
      <c r="K110" s="10"/>
      <c r="L110" s="10"/>
      <c r="M110" s="26">
        <f t="shared" si="93"/>
        <v>0</v>
      </c>
      <c r="N110" s="25">
        <f t="shared" si="94"/>
        <v>0</v>
      </c>
      <c r="O110" s="26">
        <f t="shared" si="95"/>
        <v>0</v>
      </c>
    </row>
    <row r="111" spans="1:15">
      <c r="A111" s="9">
        <v>42889</v>
      </c>
      <c r="B111" s="10"/>
      <c r="C111" s="10"/>
      <c r="D111" s="25">
        <f t="shared" si="90"/>
        <v>0</v>
      </c>
      <c r="E111" s="10"/>
      <c r="F111" s="10"/>
      <c r="G111" s="26">
        <f t="shared" si="91"/>
        <v>0</v>
      </c>
      <c r="H111" s="10"/>
      <c r="I111" s="10"/>
      <c r="J111" s="25">
        <f t="shared" si="92"/>
        <v>0</v>
      </c>
      <c r="K111" s="10"/>
      <c r="L111" s="10"/>
      <c r="M111" s="26">
        <f t="shared" si="93"/>
        <v>0</v>
      </c>
      <c r="N111" s="25">
        <f t="shared" si="94"/>
        <v>0</v>
      </c>
      <c r="O111" s="26">
        <f t="shared" si="95"/>
        <v>0</v>
      </c>
    </row>
    <row r="112" spans="1:15">
      <c r="A112" s="9">
        <v>42890</v>
      </c>
      <c r="B112" s="10"/>
      <c r="C112" s="10"/>
      <c r="D112" s="25">
        <f t="shared" si="90"/>
        <v>0</v>
      </c>
      <c r="E112" s="10"/>
      <c r="F112" s="10"/>
      <c r="G112" s="26">
        <f t="shared" si="91"/>
        <v>0</v>
      </c>
      <c r="H112" s="10"/>
      <c r="I112" s="10"/>
      <c r="J112" s="25">
        <f t="shared" si="92"/>
        <v>0</v>
      </c>
      <c r="K112" s="10"/>
      <c r="L112" s="10"/>
      <c r="M112" s="26">
        <f t="shared" si="93"/>
        <v>0</v>
      </c>
      <c r="N112" s="25">
        <f t="shared" si="94"/>
        <v>0</v>
      </c>
      <c r="O112" s="26">
        <f t="shared" si="95"/>
        <v>0</v>
      </c>
    </row>
    <row r="113" spans="1:15">
      <c r="A113" s="9">
        <v>42891</v>
      </c>
      <c r="B113" s="10"/>
      <c r="C113" s="10"/>
      <c r="D113" s="25">
        <f t="shared" si="90"/>
        <v>0</v>
      </c>
      <c r="E113" s="10"/>
      <c r="F113" s="10"/>
      <c r="G113" s="26">
        <f t="shared" si="91"/>
        <v>0</v>
      </c>
      <c r="H113" s="10"/>
      <c r="I113" s="10"/>
      <c r="J113" s="25">
        <f t="shared" si="92"/>
        <v>0</v>
      </c>
      <c r="K113" s="10"/>
      <c r="L113" s="10"/>
      <c r="M113" s="26">
        <f t="shared" si="93"/>
        <v>0</v>
      </c>
      <c r="N113" s="25">
        <f t="shared" si="94"/>
        <v>0</v>
      </c>
      <c r="O113" s="26">
        <f t="shared" si="95"/>
        <v>0</v>
      </c>
    </row>
    <row r="114" spans="1:15">
      <c r="A114" s="9">
        <v>42892</v>
      </c>
      <c r="B114" s="10"/>
      <c r="C114" s="10"/>
      <c r="D114" s="25">
        <f t="shared" si="90"/>
        <v>0</v>
      </c>
      <c r="E114" s="10"/>
      <c r="F114" s="10"/>
      <c r="G114" s="26">
        <f t="shared" si="91"/>
        <v>0</v>
      </c>
      <c r="H114" s="10"/>
      <c r="I114" s="10"/>
      <c r="J114" s="25">
        <f t="shared" si="92"/>
        <v>0</v>
      </c>
      <c r="K114" s="10"/>
      <c r="L114" s="10"/>
      <c r="M114" s="26">
        <f t="shared" si="93"/>
        <v>0</v>
      </c>
      <c r="N114" s="25">
        <f t="shared" si="94"/>
        <v>0</v>
      </c>
      <c r="O114" s="26">
        <f t="shared" si="95"/>
        <v>0</v>
      </c>
    </row>
    <row r="115" spans="1:15">
      <c r="A115" s="9">
        <v>42893</v>
      </c>
      <c r="B115" s="10"/>
      <c r="C115" s="10"/>
      <c r="D115" s="25">
        <f t="shared" si="90"/>
        <v>0</v>
      </c>
      <c r="E115" s="10"/>
      <c r="F115" s="10"/>
      <c r="G115" s="26">
        <f t="shared" si="91"/>
        <v>0</v>
      </c>
      <c r="H115" s="10"/>
      <c r="I115" s="10"/>
      <c r="J115" s="25">
        <f t="shared" si="92"/>
        <v>0</v>
      </c>
      <c r="K115" s="10"/>
      <c r="L115" s="10"/>
      <c r="M115" s="26">
        <f t="shared" si="93"/>
        <v>0</v>
      </c>
      <c r="N115" s="25">
        <f t="shared" si="94"/>
        <v>0</v>
      </c>
      <c r="O115" s="26">
        <f t="shared" si="95"/>
        <v>0</v>
      </c>
    </row>
    <row r="116" spans="1:15">
      <c r="A116" s="9">
        <v>42894</v>
      </c>
      <c r="B116" s="10"/>
      <c r="C116" s="10"/>
      <c r="D116" s="25">
        <f t="shared" si="90"/>
        <v>0</v>
      </c>
      <c r="E116" s="10"/>
      <c r="F116" s="10"/>
      <c r="G116" s="26">
        <f t="shared" si="91"/>
        <v>0</v>
      </c>
      <c r="H116" s="10"/>
      <c r="I116" s="10"/>
      <c r="J116" s="25">
        <f t="shared" si="92"/>
        <v>0</v>
      </c>
      <c r="K116" s="10"/>
      <c r="L116" s="10"/>
      <c r="M116" s="26">
        <f t="shared" si="93"/>
        <v>0</v>
      </c>
      <c r="N116" s="25">
        <f t="shared" si="94"/>
        <v>0</v>
      </c>
      <c r="O116" s="26">
        <f t="shared" si="95"/>
        <v>0</v>
      </c>
    </row>
    <row r="117" spans="1:15">
      <c r="A117" s="9">
        <v>42895</v>
      </c>
      <c r="B117" s="10"/>
      <c r="C117" s="10"/>
      <c r="D117" s="25">
        <f t="shared" si="90"/>
        <v>0</v>
      </c>
      <c r="E117" s="10"/>
      <c r="F117" s="10"/>
      <c r="G117" s="26">
        <f t="shared" si="91"/>
        <v>0</v>
      </c>
      <c r="H117" s="10"/>
      <c r="I117" s="10"/>
      <c r="J117" s="25">
        <f t="shared" si="92"/>
        <v>0</v>
      </c>
      <c r="K117" s="10"/>
      <c r="L117" s="10"/>
      <c r="M117" s="26">
        <f t="shared" si="93"/>
        <v>0</v>
      </c>
      <c r="N117" s="25">
        <f t="shared" si="94"/>
        <v>0</v>
      </c>
      <c r="O117" s="26">
        <f t="shared" si="95"/>
        <v>0</v>
      </c>
    </row>
    <row r="118" spans="1:15">
      <c r="A118" s="9">
        <v>42896</v>
      </c>
      <c r="B118" s="10"/>
      <c r="C118" s="10"/>
      <c r="D118" s="25">
        <f t="shared" si="90"/>
        <v>0</v>
      </c>
      <c r="E118" s="10"/>
      <c r="F118" s="10"/>
      <c r="G118" s="26">
        <f t="shared" si="91"/>
        <v>0</v>
      </c>
      <c r="H118" s="10"/>
      <c r="I118" s="10"/>
      <c r="J118" s="25">
        <f t="shared" si="92"/>
        <v>0</v>
      </c>
      <c r="K118" s="10"/>
      <c r="L118" s="10"/>
      <c r="M118" s="26">
        <f t="shared" si="93"/>
        <v>0</v>
      </c>
      <c r="N118" s="25">
        <f t="shared" si="94"/>
        <v>0</v>
      </c>
      <c r="O118" s="26">
        <f t="shared" si="95"/>
        <v>0</v>
      </c>
    </row>
    <row r="119" spans="1:15">
      <c r="A119" s="9">
        <v>42897</v>
      </c>
      <c r="B119" s="10"/>
      <c r="C119" s="10"/>
      <c r="D119" s="25">
        <f t="shared" si="90"/>
        <v>0</v>
      </c>
      <c r="E119" s="10"/>
      <c r="F119" s="10"/>
      <c r="G119" s="26">
        <f t="shared" si="91"/>
        <v>0</v>
      </c>
      <c r="H119" s="10"/>
      <c r="I119" s="10"/>
      <c r="J119" s="25">
        <f t="shared" si="92"/>
        <v>0</v>
      </c>
      <c r="K119" s="10"/>
      <c r="L119" s="10"/>
      <c r="M119" s="26">
        <f t="shared" si="93"/>
        <v>0</v>
      </c>
      <c r="N119" s="25">
        <f t="shared" si="94"/>
        <v>0</v>
      </c>
      <c r="O119" s="26">
        <f t="shared" si="95"/>
        <v>0</v>
      </c>
    </row>
    <row r="120" spans="1:15">
      <c r="A120" s="9">
        <v>42898</v>
      </c>
      <c r="B120" s="10"/>
      <c r="C120" s="10"/>
      <c r="D120" s="25">
        <f t="shared" si="90"/>
        <v>0</v>
      </c>
      <c r="E120" s="10"/>
      <c r="F120" s="10"/>
      <c r="G120" s="26">
        <f t="shared" si="91"/>
        <v>0</v>
      </c>
      <c r="H120" s="10"/>
      <c r="I120" s="10"/>
      <c r="J120" s="25">
        <f t="shared" si="92"/>
        <v>0</v>
      </c>
      <c r="K120" s="10"/>
      <c r="L120" s="10"/>
      <c r="M120" s="26">
        <f t="shared" si="93"/>
        <v>0</v>
      </c>
      <c r="N120" s="25">
        <f t="shared" si="94"/>
        <v>0</v>
      </c>
      <c r="O120" s="26">
        <f t="shared" si="95"/>
        <v>0</v>
      </c>
    </row>
    <row r="121" spans="1:15">
      <c r="A121" s="9">
        <v>42899</v>
      </c>
      <c r="B121" s="10"/>
      <c r="C121" s="10"/>
      <c r="D121" s="25">
        <f t="shared" si="90"/>
        <v>0</v>
      </c>
      <c r="E121" s="10"/>
      <c r="F121" s="10"/>
      <c r="G121" s="26">
        <f t="shared" si="91"/>
        <v>0</v>
      </c>
      <c r="H121" s="10"/>
      <c r="I121" s="10"/>
      <c r="J121" s="25">
        <f t="shared" si="92"/>
        <v>0</v>
      </c>
      <c r="K121" s="10"/>
      <c r="L121" s="10"/>
      <c r="M121" s="26">
        <f t="shared" si="93"/>
        <v>0</v>
      </c>
      <c r="N121" s="25">
        <f t="shared" si="94"/>
        <v>0</v>
      </c>
      <c r="O121" s="26">
        <f t="shared" si="95"/>
        <v>0</v>
      </c>
    </row>
    <row r="122" spans="1:15">
      <c r="A122" s="9">
        <v>42900</v>
      </c>
      <c r="B122" s="10"/>
      <c r="C122" s="10"/>
      <c r="D122" s="25">
        <f t="shared" si="90"/>
        <v>0</v>
      </c>
      <c r="E122" s="10"/>
      <c r="F122" s="10"/>
      <c r="G122" s="26">
        <f t="shared" si="91"/>
        <v>0</v>
      </c>
      <c r="H122" s="10"/>
      <c r="I122" s="10"/>
      <c r="J122" s="25">
        <f t="shared" si="92"/>
        <v>0</v>
      </c>
      <c r="K122" s="10"/>
      <c r="L122" s="10"/>
      <c r="M122" s="26">
        <f t="shared" si="93"/>
        <v>0</v>
      </c>
      <c r="N122" s="25">
        <f t="shared" si="94"/>
        <v>0</v>
      </c>
      <c r="O122" s="26">
        <f t="shared" si="95"/>
        <v>0</v>
      </c>
    </row>
    <row r="123" spans="1:15">
      <c r="A123" s="9">
        <v>42901</v>
      </c>
      <c r="B123" s="10"/>
      <c r="C123" s="10"/>
      <c r="D123" s="25">
        <f t="shared" si="90"/>
        <v>0</v>
      </c>
      <c r="E123" s="10"/>
      <c r="F123" s="10"/>
      <c r="G123" s="26">
        <f t="shared" si="91"/>
        <v>0</v>
      </c>
      <c r="H123" s="10"/>
      <c r="I123" s="10"/>
      <c r="J123" s="25">
        <f t="shared" si="92"/>
        <v>0</v>
      </c>
      <c r="K123" s="10"/>
      <c r="L123" s="10"/>
      <c r="M123" s="26">
        <f t="shared" si="93"/>
        <v>0</v>
      </c>
      <c r="N123" s="25">
        <f t="shared" si="94"/>
        <v>0</v>
      </c>
      <c r="O123" s="26">
        <f t="shared" si="95"/>
        <v>0</v>
      </c>
    </row>
    <row r="124" spans="1:15">
      <c r="A124" s="9">
        <v>42902</v>
      </c>
      <c r="B124" s="10"/>
      <c r="C124" s="10"/>
      <c r="D124" s="25">
        <f t="shared" si="90"/>
        <v>0</v>
      </c>
      <c r="E124" s="10"/>
      <c r="F124" s="10"/>
      <c r="G124" s="26">
        <f t="shared" si="91"/>
        <v>0</v>
      </c>
      <c r="H124" s="10"/>
      <c r="I124" s="10"/>
      <c r="J124" s="25">
        <f t="shared" si="92"/>
        <v>0</v>
      </c>
      <c r="K124" s="10"/>
      <c r="L124" s="10"/>
      <c r="M124" s="26">
        <f t="shared" si="93"/>
        <v>0</v>
      </c>
      <c r="N124" s="25">
        <f t="shared" si="94"/>
        <v>0</v>
      </c>
      <c r="O124" s="26">
        <f t="shared" si="95"/>
        <v>0</v>
      </c>
    </row>
    <row r="125" spans="1:15">
      <c r="A125" s="9">
        <v>42903</v>
      </c>
      <c r="B125" s="10"/>
      <c r="C125" s="10"/>
      <c r="D125" s="25">
        <f t="shared" si="90"/>
        <v>0</v>
      </c>
      <c r="E125" s="10"/>
      <c r="F125" s="10"/>
      <c r="G125" s="26">
        <f t="shared" si="91"/>
        <v>0</v>
      </c>
      <c r="H125" s="10"/>
      <c r="I125" s="10"/>
      <c r="J125" s="25">
        <f t="shared" si="92"/>
        <v>0</v>
      </c>
      <c r="K125" s="10"/>
      <c r="L125" s="10"/>
      <c r="M125" s="26">
        <f t="shared" si="93"/>
        <v>0</v>
      </c>
      <c r="N125" s="25">
        <f t="shared" si="94"/>
        <v>0</v>
      </c>
      <c r="O125" s="26">
        <f t="shared" si="95"/>
        <v>0</v>
      </c>
    </row>
    <row r="126" spans="1:15">
      <c r="A126" s="9">
        <v>42904</v>
      </c>
      <c r="B126" s="10"/>
      <c r="C126" s="10"/>
      <c r="D126" s="25">
        <f t="shared" si="90"/>
        <v>0</v>
      </c>
      <c r="E126" s="10"/>
      <c r="F126" s="10"/>
      <c r="G126" s="26">
        <f t="shared" si="91"/>
        <v>0</v>
      </c>
      <c r="H126" s="10"/>
      <c r="I126" s="10"/>
      <c r="J126" s="25">
        <f t="shared" si="92"/>
        <v>0</v>
      </c>
      <c r="K126" s="10"/>
      <c r="L126" s="10"/>
      <c r="M126" s="26">
        <f t="shared" si="93"/>
        <v>0</v>
      </c>
      <c r="N126" s="25">
        <f t="shared" si="94"/>
        <v>0</v>
      </c>
      <c r="O126" s="26">
        <f t="shared" si="95"/>
        <v>0</v>
      </c>
    </row>
    <row r="127" spans="1:15">
      <c r="A127" s="9">
        <v>42905</v>
      </c>
      <c r="B127" s="10"/>
      <c r="C127" s="10"/>
      <c r="D127" s="25">
        <f t="shared" si="90"/>
        <v>0</v>
      </c>
      <c r="E127" s="10"/>
      <c r="F127" s="10"/>
      <c r="G127" s="26">
        <f t="shared" si="91"/>
        <v>0</v>
      </c>
      <c r="H127" s="10"/>
      <c r="I127" s="10"/>
      <c r="J127" s="25">
        <f t="shared" si="92"/>
        <v>0</v>
      </c>
      <c r="K127" s="10"/>
      <c r="L127" s="10"/>
      <c r="M127" s="26">
        <f t="shared" si="93"/>
        <v>0</v>
      </c>
      <c r="N127" s="25">
        <f t="shared" si="94"/>
        <v>0</v>
      </c>
      <c r="O127" s="26">
        <f t="shared" si="95"/>
        <v>0</v>
      </c>
    </row>
    <row r="128" spans="1:15">
      <c r="A128" s="9">
        <v>42906</v>
      </c>
      <c r="B128" s="10"/>
      <c r="C128" s="10"/>
      <c r="D128" s="25">
        <f t="shared" si="90"/>
        <v>0</v>
      </c>
      <c r="E128" s="10"/>
      <c r="F128" s="10"/>
      <c r="G128" s="26">
        <f t="shared" si="91"/>
        <v>0</v>
      </c>
      <c r="H128" s="10"/>
      <c r="I128" s="10"/>
      <c r="J128" s="25">
        <f t="shared" si="92"/>
        <v>0</v>
      </c>
      <c r="K128" s="10"/>
      <c r="L128" s="10"/>
      <c r="M128" s="26">
        <f t="shared" si="93"/>
        <v>0</v>
      </c>
      <c r="N128" s="25">
        <f t="shared" si="94"/>
        <v>0</v>
      </c>
      <c r="O128" s="26">
        <f t="shared" si="95"/>
        <v>0</v>
      </c>
    </row>
    <row r="129" spans="1:15">
      <c r="A129" s="9">
        <v>42907</v>
      </c>
      <c r="B129" s="10"/>
      <c r="C129" s="10"/>
      <c r="D129" s="25">
        <f t="shared" si="90"/>
        <v>0</v>
      </c>
      <c r="E129" s="10"/>
      <c r="F129" s="10"/>
      <c r="G129" s="26">
        <f t="shared" si="91"/>
        <v>0</v>
      </c>
      <c r="H129" s="10"/>
      <c r="I129" s="10"/>
      <c r="J129" s="25">
        <f t="shared" si="92"/>
        <v>0</v>
      </c>
      <c r="K129" s="10"/>
      <c r="L129" s="10"/>
      <c r="M129" s="26">
        <f t="shared" si="93"/>
        <v>0</v>
      </c>
      <c r="N129" s="25">
        <f t="shared" si="94"/>
        <v>0</v>
      </c>
      <c r="O129" s="26">
        <f t="shared" si="95"/>
        <v>0</v>
      </c>
    </row>
    <row r="130" spans="1:15">
      <c r="A130" s="9">
        <v>42908</v>
      </c>
      <c r="B130" s="10"/>
      <c r="C130" s="10"/>
      <c r="D130" s="25">
        <f t="shared" si="90"/>
        <v>0</v>
      </c>
      <c r="E130" s="10"/>
      <c r="F130" s="10"/>
      <c r="G130" s="26">
        <f t="shared" si="91"/>
        <v>0</v>
      </c>
      <c r="H130" s="10"/>
      <c r="I130" s="10"/>
      <c r="J130" s="25">
        <f t="shared" si="92"/>
        <v>0</v>
      </c>
      <c r="K130" s="10"/>
      <c r="L130" s="10"/>
      <c r="M130" s="26">
        <f t="shared" si="93"/>
        <v>0</v>
      </c>
      <c r="N130" s="25">
        <f t="shared" si="94"/>
        <v>0</v>
      </c>
      <c r="O130" s="26">
        <f t="shared" si="95"/>
        <v>0</v>
      </c>
    </row>
    <row r="131" spans="1:15">
      <c r="A131" s="9">
        <v>42909</v>
      </c>
      <c r="B131" s="10"/>
      <c r="C131" s="10"/>
      <c r="D131" s="25">
        <f t="shared" si="90"/>
        <v>0</v>
      </c>
      <c r="E131" s="10"/>
      <c r="F131" s="10"/>
      <c r="G131" s="26">
        <f t="shared" si="91"/>
        <v>0</v>
      </c>
      <c r="H131" s="10"/>
      <c r="I131" s="10"/>
      <c r="J131" s="25">
        <f t="shared" si="92"/>
        <v>0</v>
      </c>
      <c r="K131" s="10"/>
      <c r="L131" s="10"/>
      <c r="M131" s="26">
        <f t="shared" si="93"/>
        <v>0</v>
      </c>
      <c r="N131" s="25">
        <f t="shared" si="94"/>
        <v>0</v>
      </c>
      <c r="O131" s="26">
        <f t="shared" si="95"/>
        <v>0</v>
      </c>
    </row>
    <row r="132" spans="1:15">
      <c r="A132" s="9">
        <v>42910</v>
      </c>
      <c r="B132" s="10"/>
      <c r="C132" s="10"/>
      <c r="D132" s="25">
        <f t="shared" si="90"/>
        <v>0</v>
      </c>
      <c r="E132" s="10"/>
      <c r="F132" s="10"/>
      <c r="G132" s="26">
        <f t="shared" si="91"/>
        <v>0</v>
      </c>
      <c r="H132" s="10"/>
      <c r="I132" s="10"/>
      <c r="J132" s="25">
        <f t="shared" si="92"/>
        <v>0</v>
      </c>
      <c r="K132" s="10"/>
      <c r="L132" s="10"/>
      <c r="M132" s="26">
        <f t="shared" si="93"/>
        <v>0</v>
      </c>
      <c r="N132" s="25">
        <f t="shared" si="94"/>
        <v>0</v>
      </c>
      <c r="O132" s="26">
        <f t="shared" si="95"/>
        <v>0</v>
      </c>
    </row>
    <row r="133" spans="1:15">
      <c r="A133" s="9">
        <v>42911</v>
      </c>
      <c r="B133" s="10"/>
      <c r="C133" s="10"/>
      <c r="D133" s="25">
        <f t="shared" si="90"/>
        <v>0</v>
      </c>
      <c r="E133" s="10"/>
      <c r="F133" s="10"/>
      <c r="G133" s="26">
        <f t="shared" si="91"/>
        <v>0</v>
      </c>
      <c r="H133" s="10"/>
      <c r="I133" s="10"/>
      <c r="J133" s="25">
        <f t="shared" si="92"/>
        <v>0</v>
      </c>
      <c r="K133" s="10"/>
      <c r="L133" s="10"/>
      <c r="M133" s="26">
        <f t="shared" si="93"/>
        <v>0</v>
      </c>
      <c r="N133" s="25">
        <f t="shared" si="94"/>
        <v>0</v>
      </c>
      <c r="O133" s="26">
        <f t="shared" si="95"/>
        <v>0</v>
      </c>
    </row>
    <row r="134" spans="1:15">
      <c r="A134" s="9">
        <v>42912</v>
      </c>
      <c r="B134" s="10"/>
      <c r="C134" s="10"/>
      <c r="D134" s="25">
        <f t="shared" si="90"/>
        <v>0</v>
      </c>
      <c r="E134" s="10"/>
      <c r="F134" s="10"/>
      <c r="G134" s="26">
        <f t="shared" si="91"/>
        <v>0</v>
      </c>
      <c r="H134" s="10"/>
      <c r="I134" s="10"/>
      <c r="J134" s="25">
        <f t="shared" si="92"/>
        <v>0</v>
      </c>
      <c r="K134" s="10"/>
      <c r="L134" s="10"/>
      <c r="M134" s="26">
        <f t="shared" si="93"/>
        <v>0</v>
      </c>
      <c r="N134" s="25">
        <f t="shared" si="94"/>
        <v>0</v>
      </c>
      <c r="O134" s="26">
        <f t="shared" si="95"/>
        <v>0</v>
      </c>
    </row>
    <row r="135" spans="1:15">
      <c r="A135" s="9">
        <v>42913</v>
      </c>
      <c r="B135" s="10"/>
      <c r="C135" s="10"/>
      <c r="D135" s="25">
        <f t="shared" si="90"/>
        <v>0</v>
      </c>
      <c r="E135" s="10"/>
      <c r="F135" s="10"/>
      <c r="G135" s="26">
        <f t="shared" si="91"/>
        <v>0</v>
      </c>
      <c r="H135" s="10"/>
      <c r="I135" s="10"/>
      <c r="J135" s="25">
        <f t="shared" si="92"/>
        <v>0</v>
      </c>
      <c r="K135" s="10"/>
      <c r="L135" s="10"/>
      <c r="M135" s="26">
        <f t="shared" si="93"/>
        <v>0</v>
      </c>
      <c r="N135" s="25">
        <f t="shared" si="94"/>
        <v>0</v>
      </c>
      <c r="O135" s="26">
        <f t="shared" si="95"/>
        <v>0</v>
      </c>
    </row>
    <row r="136" spans="1:15">
      <c r="A136" s="9">
        <v>42914</v>
      </c>
      <c r="B136" s="10"/>
      <c r="C136" s="10"/>
      <c r="D136" s="25">
        <f t="shared" si="90"/>
        <v>0</v>
      </c>
      <c r="E136" s="10"/>
      <c r="F136" s="10"/>
      <c r="G136" s="26">
        <f t="shared" si="91"/>
        <v>0</v>
      </c>
      <c r="H136" s="10"/>
      <c r="I136" s="10"/>
      <c r="J136" s="25">
        <f t="shared" si="92"/>
        <v>0</v>
      </c>
      <c r="K136" s="10"/>
      <c r="L136" s="10"/>
      <c r="M136" s="26">
        <f t="shared" si="93"/>
        <v>0</v>
      </c>
      <c r="N136" s="25">
        <f t="shared" si="94"/>
        <v>0</v>
      </c>
      <c r="O136" s="26">
        <f t="shared" si="95"/>
        <v>0</v>
      </c>
    </row>
    <row r="137" spans="1:15">
      <c r="A137" s="9">
        <v>42915</v>
      </c>
      <c r="B137" s="10"/>
      <c r="C137" s="10"/>
      <c r="D137" s="25">
        <f t="shared" si="90"/>
        <v>0</v>
      </c>
      <c r="E137" s="10"/>
      <c r="F137" s="10"/>
      <c r="G137" s="26">
        <f t="shared" si="91"/>
        <v>0</v>
      </c>
      <c r="H137" s="10"/>
      <c r="I137" s="10"/>
      <c r="J137" s="25">
        <f t="shared" si="92"/>
        <v>0</v>
      </c>
      <c r="K137" s="10"/>
      <c r="L137" s="10"/>
      <c r="M137" s="26">
        <f t="shared" si="93"/>
        <v>0</v>
      </c>
      <c r="N137" s="25">
        <f t="shared" si="94"/>
        <v>0</v>
      </c>
      <c r="O137" s="26">
        <f t="shared" si="95"/>
        <v>0</v>
      </c>
    </row>
    <row r="138" spans="1:15">
      <c r="A138" s="9">
        <v>42916</v>
      </c>
      <c r="B138" s="10"/>
      <c r="C138" s="10"/>
      <c r="D138" s="25">
        <f t="shared" si="90"/>
        <v>0</v>
      </c>
      <c r="E138" s="10"/>
      <c r="F138" s="10"/>
      <c r="G138" s="26">
        <f t="shared" si="91"/>
        <v>0</v>
      </c>
      <c r="H138" s="10"/>
      <c r="I138" s="10"/>
      <c r="J138" s="25">
        <f t="shared" si="92"/>
        <v>0</v>
      </c>
      <c r="K138" s="10"/>
      <c r="L138" s="10"/>
      <c r="M138" s="26">
        <f t="shared" si="93"/>
        <v>0</v>
      </c>
      <c r="N138" s="25">
        <f t="shared" si="94"/>
        <v>0</v>
      </c>
      <c r="O138" s="26">
        <f t="shared" si="95"/>
        <v>0</v>
      </c>
    </row>
    <row r="139" spans="1:15">
      <c r="A139" s="9">
        <v>42917</v>
      </c>
      <c r="B139" s="10"/>
      <c r="C139" s="10"/>
      <c r="D139" s="25">
        <f t="shared" si="90"/>
        <v>0</v>
      </c>
      <c r="E139" s="10"/>
      <c r="F139" s="10"/>
      <c r="G139" s="26">
        <f t="shared" si="91"/>
        <v>0</v>
      </c>
      <c r="H139" s="10"/>
      <c r="I139" s="10"/>
      <c r="J139" s="25">
        <f t="shared" si="92"/>
        <v>0</v>
      </c>
      <c r="K139" s="10"/>
      <c r="L139" s="10"/>
      <c r="M139" s="26">
        <f t="shared" si="93"/>
        <v>0</v>
      </c>
      <c r="N139" s="25">
        <f t="shared" si="94"/>
        <v>0</v>
      </c>
      <c r="O139" s="26">
        <f t="shared" si="95"/>
        <v>0</v>
      </c>
    </row>
    <row r="140" spans="1:15">
      <c r="A140" s="9">
        <v>42918</v>
      </c>
      <c r="B140" s="10"/>
      <c r="C140" s="10"/>
      <c r="D140" s="25">
        <f t="shared" si="90"/>
        <v>0</v>
      </c>
      <c r="E140" s="10"/>
      <c r="F140" s="10"/>
      <c r="G140" s="26">
        <f t="shared" si="91"/>
        <v>0</v>
      </c>
      <c r="H140" s="10"/>
      <c r="I140" s="10"/>
      <c r="J140" s="25">
        <f t="shared" si="92"/>
        <v>0</v>
      </c>
      <c r="K140" s="10"/>
      <c r="L140" s="10"/>
      <c r="M140" s="26">
        <f t="shared" si="93"/>
        <v>0</v>
      </c>
      <c r="N140" s="25">
        <f t="shared" si="94"/>
        <v>0</v>
      </c>
      <c r="O140" s="26">
        <f t="shared" si="95"/>
        <v>0</v>
      </c>
    </row>
    <row r="141" spans="1:15">
      <c r="A141" s="9">
        <v>42919</v>
      </c>
      <c r="B141" s="10"/>
      <c r="C141" s="10"/>
      <c r="D141" s="25">
        <f t="shared" si="90"/>
        <v>0</v>
      </c>
      <c r="E141" s="10"/>
      <c r="F141" s="10"/>
      <c r="G141" s="26">
        <f t="shared" si="91"/>
        <v>0</v>
      </c>
      <c r="H141" s="10"/>
      <c r="I141" s="10"/>
      <c r="J141" s="25">
        <f t="shared" si="92"/>
        <v>0</v>
      </c>
      <c r="K141" s="10"/>
      <c r="L141" s="10"/>
      <c r="M141" s="26">
        <f t="shared" si="93"/>
        <v>0</v>
      </c>
      <c r="N141" s="25">
        <f t="shared" si="94"/>
        <v>0</v>
      </c>
      <c r="O141" s="26">
        <f t="shared" si="95"/>
        <v>0</v>
      </c>
    </row>
    <row r="142" spans="1:15">
      <c r="A142" s="9">
        <v>42920</v>
      </c>
      <c r="B142" s="10"/>
      <c r="C142" s="10"/>
      <c r="D142" s="25">
        <f t="shared" si="90"/>
        <v>0</v>
      </c>
      <c r="E142" s="10"/>
      <c r="F142" s="10"/>
      <c r="G142" s="26">
        <f t="shared" si="91"/>
        <v>0</v>
      </c>
      <c r="H142" s="10"/>
      <c r="I142" s="10"/>
      <c r="J142" s="25">
        <f t="shared" si="92"/>
        <v>0</v>
      </c>
      <c r="K142" s="10"/>
      <c r="L142" s="10"/>
      <c r="M142" s="26">
        <f t="shared" si="93"/>
        <v>0</v>
      </c>
      <c r="N142" s="25">
        <f t="shared" si="94"/>
        <v>0</v>
      </c>
      <c r="O142" s="26">
        <f t="shared" si="95"/>
        <v>0</v>
      </c>
    </row>
    <row r="143" spans="1:15">
      <c r="A143" s="9">
        <v>42921</v>
      </c>
      <c r="B143" s="10"/>
      <c r="C143" s="10"/>
      <c r="D143" s="25">
        <f t="shared" si="90"/>
        <v>0</v>
      </c>
      <c r="E143" s="10"/>
      <c r="F143" s="10"/>
      <c r="G143" s="26">
        <f t="shared" si="91"/>
        <v>0</v>
      </c>
      <c r="H143" s="10"/>
      <c r="I143" s="10"/>
      <c r="J143" s="25">
        <f t="shared" si="92"/>
        <v>0</v>
      </c>
      <c r="K143" s="10"/>
      <c r="L143" s="10"/>
      <c r="M143" s="26">
        <f t="shared" si="93"/>
        <v>0</v>
      </c>
      <c r="N143" s="25">
        <f t="shared" si="94"/>
        <v>0</v>
      </c>
      <c r="O143" s="26">
        <f t="shared" si="95"/>
        <v>0</v>
      </c>
    </row>
    <row r="144" spans="1:15">
      <c r="A144" s="9">
        <v>42922</v>
      </c>
      <c r="B144" s="10"/>
      <c r="C144" s="10"/>
      <c r="D144" s="25">
        <f t="shared" si="90"/>
        <v>0</v>
      </c>
      <c r="E144" s="10"/>
      <c r="F144" s="10"/>
      <c r="G144" s="26">
        <f t="shared" si="91"/>
        <v>0</v>
      </c>
      <c r="H144" s="10"/>
      <c r="I144" s="10"/>
      <c r="J144" s="25">
        <f t="shared" si="92"/>
        <v>0</v>
      </c>
      <c r="K144" s="10"/>
      <c r="L144" s="10"/>
      <c r="M144" s="26">
        <f t="shared" si="93"/>
        <v>0</v>
      </c>
      <c r="N144" s="25">
        <f t="shared" si="94"/>
        <v>0</v>
      </c>
      <c r="O144" s="26">
        <f t="shared" si="95"/>
        <v>0</v>
      </c>
    </row>
    <row r="145" spans="1:15">
      <c r="A145" s="9">
        <v>42923</v>
      </c>
      <c r="B145" s="10"/>
      <c r="C145" s="10"/>
      <c r="D145" s="25">
        <f t="shared" si="90"/>
        <v>0</v>
      </c>
      <c r="E145" s="10"/>
      <c r="F145" s="10"/>
      <c r="G145" s="26">
        <f t="shared" si="91"/>
        <v>0</v>
      </c>
      <c r="H145" s="10"/>
      <c r="I145" s="10"/>
      <c r="J145" s="25">
        <f t="shared" si="92"/>
        <v>0</v>
      </c>
      <c r="K145" s="10"/>
      <c r="L145" s="10"/>
      <c r="M145" s="26">
        <f t="shared" si="93"/>
        <v>0</v>
      </c>
      <c r="N145" s="25">
        <f t="shared" si="94"/>
        <v>0</v>
      </c>
      <c r="O145" s="26">
        <f t="shared" si="95"/>
        <v>0</v>
      </c>
    </row>
    <row r="146" spans="1:15">
      <c r="A146" s="9">
        <v>42924</v>
      </c>
      <c r="B146" s="10"/>
      <c r="C146" s="10"/>
      <c r="D146" s="25">
        <f t="shared" si="90"/>
        <v>0</v>
      </c>
      <c r="E146" s="10"/>
      <c r="F146" s="10"/>
      <c r="G146" s="26">
        <f t="shared" si="91"/>
        <v>0</v>
      </c>
      <c r="H146" s="10"/>
      <c r="I146" s="10"/>
      <c r="J146" s="25">
        <f t="shared" si="92"/>
        <v>0</v>
      </c>
      <c r="K146" s="10"/>
      <c r="L146" s="10"/>
      <c r="M146" s="26">
        <f t="shared" si="93"/>
        <v>0</v>
      </c>
      <c r="N146" s="25">
        <f t="shared" si="94"/>
        <v>0</v>
      </c>
      <c r="O146" s="26">
        <f t="shared" si="95"/>
        <v>0</v>
      </c>
    </row>
    <row r="147" spans="1:15">
      <c r="A147" s="9">
        <v>42925</v>
      </c>
      <c r="B147" s="10"/>
      <c r="C147" s="10"/>
      <c r="D147" s="25">
        <f t="shared" si="90"/>
        <v>0</v>
      </c>
      <c r="E147" s="10"/>
      <c r="F147" s="10"/>
      <c r="G147" s="26">
        <f t="shared" si="91"/>
        <v>0</v>
      </c>
      <c r="H147" s="10"/>
      <c r="I147" s="10"/>
      <c r="J147" s="25">
        <f t="shared" si="92"/>
        <v>0</v>
      </c>
      <c r="K147" s="10"/>
      <c r="L147" s="10"/>
      <c r="M147" s="26">
        <f t="shared" si="93"/>
        <v>0</v>
      </c>
      <c r="N147" s="25">
        <f t="shared" si="94"/>
        <v>0</v>
      </c>
      <c r="O147" s="26">
        <f t="shared" si="95"/>
        <v>0</v>
      </c>
    </row>
    <row r="148" spans="1:15">
      <c r="A148" s="9">
        <v>42926</v>
      </c>
      <c r="B148" s="10"/>
      <c r="C148" s="10"/>
      <c r="D148" s="25">
        <f t="shared" si="90"/>
        <v>0</v>
      </c>
      <c r="E148" s="10"/>
      <c r="F148" s="10"/>
      <c r="G148" s="26">
        <f t="shared" si="91"/>
        <v>0</v>
      </c>
      <c r="H148" s="10"/>
      <c r="I148" s="10"/>
      <c r="J148" s="25">
        <f t="shared" si="92"/>
        <v>0</v>
      </c>
      <c r="K148" s="10"/>
      <c r="L148" s="10"/>
      <c r="M148" s="26">
        <f t="shared" si="93"/>
        <v>0</v>
      </c>
      <c r="N148" s="25">
        <f t="shared" si="94"/>
        <v>0</v>
      </c>
      <c r="O148" s="26">
        <f t="shared" si="95"/>
        <v>0</v>
      </c>
    </row>
    <row r="149" spans="1:15">
      <c r="A149" s="9">
        <v>42927</v>
      </c>
      <c r="B149" s="10"/>
      <c r="C149" s="10"/>
      <c r="D149" s="25">
        <f t="shared" si="90"/>
        <v>0</v>
      </c>
      <c r="E149" s="10"/>
      <c r="F149" s="10"/>
      <c r="G149" s="26">
        <f t="shared" si="91"/>
        <v>0</v>
      </c>
      <c r="H149" s="10"/>
      <c r="I149" s="10"/>
      <c r="J149" s="25">
        <f t="shared" si="92"/>
        <v>0</v>
      </c>
      <c r="K149" s="10"/>
      <c r="L149" s="10"/>
      <c r="M149" s="26">
        <f t="shared" si="93"/>
        <v>0</v>
      </c>
      <c r="N149" s="25">
        <f t="shared" si="94"/>
        <v>0</v>
      </c>
      <c r="O149" s="26">
        <f t="shared" si="95"/>
        <v>0</v>
      </c>
    </row>
    <row r="150" spans="1:15">
      <c r="A150" s="9">
        <v>42928</v>
      </c>
      <c r="B150" s="10"/>
      <c r="C150" s="10"/>
      <c r="D150" s="25">
        <f t="shared" si="90"/>
        <v>0</v>
      </c>
      <c r="E150" s="10"/>
      <c r="F150" s="10"/>
      <c r="G150" s="26">
        <f t="shared" si="91"/>
        <v>0</v>
      </c>
      <c r="H150" s="10"/>
      <c r="I150" s="10"/>
      <c r="J150" s="25">
        <f t="shared" si="92"/>
        <v>0</v>
      </c>
      <c r="K150" s="10"/>
      <c r="L150" s="10"/>
      <c r="M150" s="26">
        <f t="shared" si="93"/>
        <v>0</v>
      </c>
      <c r="N150" s="25">
        <f t="shared" si="94"/>
        <v>0</v>
      </c>
      <c r="O150" s="26">
        <f t="shared" si="95"/>
        <v>0</v>
      </c>
    </row>
    <row r="151" spans="1:15">
      <c r="A151" s="9">
        <v>42929</v>
      </c>
      <c r="B151" s="10"/>
      <c r="C151" s="10"/>
      <c r="D151" s="25">
        <f t="shared" si="90"/>
        <v>0</v>
      </c>
      <c r="E151" s="10"/>
      <c r="F151" s="10"/>
      <c r="G151" s="26">
        <f t="shared" si="91"/>
        <v>0</v>
      </c>
      <c r="H151" s="10"/>
      <c r="I151" s="10"/>
      <c r="J151" s="25">
        <f t="shared" si="92"/>
        <v>0</v>
      </c>
      <c r="K151" s="10"/>
      <c r="L151" s="10"/>
      <c r="M151" s="26">
        <f t="shared" si="93"/>
        <v>0</v>
      </c>
      <c r="N151" s="25">
        <f t="shared" si="94"/>
        <v>0</v>
      </c>
      <c r="O151" s="26">
        <f t="shared" si="95"/>
        <v>0</v>
      </c>
    </row>
    <row r="152" spans="1:15">
      <c r="A152" s="9">
        <v>42930</v>
      </c>
      <c r="B152" s="10"/>
      <c r="C152" s="10"/>
      <c r="D152" s="25">
        <f t="shared" si="90"/>
        <v>0</v>
      </c>
      <c r="E152" s="10"/>
      <c r="F152" s="10"/>
      <c r="G152" s="26">
        <f t="shared" si="91"/>
        <v>0</v>
      </c>
      <c r="H152" s="10"/>
      <c r="I152" s="10"/>
      <c r="J152" s="25">
        <f t="shared" si="92"/>
        <v>0</v>
      </c>
      <c r="K152" s="10"/>
      <c r="L152" s="10"/>
      <c r="M152" s="26">
        <f t="shared" si="93"/>
        <v>0</v>
      </c>
      <c r="N152" s="25">
        <f t="shared" si="94"/>
        <v>0</v>
      </c>
      <c r="O152" s="26">
        <f t="shared" si="95"/>
        <v>0</v>
      </c>
    </row>
    <row r="153" spans="1:15">
      <c r="A153" s="9">
        <v>42931</v>
      </c>
      <c r="B153" s="10"/>
      <c r="C153" s="10"/>
      <c r="D153" s="25">
        <f t="shared" si="90"/>
        <v>0</v>
      </c>
      <c r="E153" s="10"/>
      <c r="F153" s="10"/>
      <c r="G153" s="26">
        <f t="shared" si="91"/>
        <v>0</v>
      </c>
      <c r="H153" s="10"/>
      <c r="I153" s="10"/>
      <c r="J153" s="25">
        <f t="shared" si="92"/>
        <v>0</v>
      </c>
      <c r="K153" s="10"/>
      <c r="L153" s="10"/>
      <c r="M153" s="26">
        <f t="shared" si="93"/>
        <v>0</v>
      </c>
      <c r="N153" s="25">
        <f t="shared" si="94"/>
        <v>0</v>
      </c>
      <c r="O153" s="26">
        <f t="shared" si="95"/>
        <v>0</v>
      </c>
    </row>
    <row r="154" spans="1:15">
      <c r="A154" s="9">
        <v>42932</v>
      </c>
      <c r="B154" s="10"/>
      <c r="C154" s="10"/>
      <c r="D154" s="25">
        <f t="shared" si="90"/>
        <v>0</v>
      </c>
      <c r="E154" s="10"/>
      <c r="F154" s="10"/>
      <c r="G154" s="26">
        <f t="shared" si="91"/>
        <v>0</v>
      </c>
      <c r="H154" s="10"/>
      <c r="I154" s="10"/>
      <c r="J154" s="25">
        <f t="shared" si="92"/>
        <v>0</v>
      </c>
      <c r="K154" s="10"/>
      <c r="L154" s="10"/>
      <c r="M154" s="26">
        <f t="shared" si="93"/>
        <v>0</v>
      </c>
      <c r="N154" s="25">
        <f t="shared" si="94"/>
        <v>0</v>
      </c>
      <c r="O154" s="26">
        <f t="shared" si="95"/>
        <v>0</v>
      </c>
    </row>
    <row r="155" spans="1:15">
      <c r="A155" s="9">
        <v>42933</v>
      </c>
      <c r="B155" s="10"/>
      <c r="C155" s="10"/>
      <c r="D155" s="25">
        <f t="shared" si="90"/>
        <v>0</v>
      </c>
      <c r="E155" s="10"/>
      <c r="F155" s="10"/>
      <c r="G155" s="26">
        <f t="shared" si="91"/>
        <v>0</v>
      </c>
      <c r="H155" s="10"/>
      <c r="I155" s="10"/>
      <c r="J155" s="25">
        <f t="shared" si="92"/>
        <v>0</v>
      </c>
      <c r="K155" s="10"/>
      <c r="L155" s="10"/>
      <c r="M155" s="26">
        <f t="shared" si="93"/>
        <v>0</v>
      </c>
      <c r="N155" s="25">
        <f t="shared" si="94"/>
        <v>0</v>
      </c>
      <c r="O155" s="26">
        <f t="shared" si="95"/>
        <v>0</v>
      </c>
    </row>
    <row r="156" spans="1:15">
      <c r="A156" s="9">
        <v>42934</v>
      </c>
      <c r="B156" s="10"/>
      <c r="C156" s="10"/>
      <c r="D156" s="25">
        <f t="shared" si="90"/>
        <v>0</v>
      </c>
      <c r="E156" s="10"/>
      <c r="F156" s="10"/>
      <c r="G156" s="26">
        <f t="shared" si="91"/>
        <v>0</v>
      </c>
      <c r="H156" s="10"/>
      <c r="I156" s="10"/>
      <c r="J156" s="25">
        <f t="shared" si="92"/>
        <v>0</v>
      </c>
      <c r="K156" s="10"/>
      <c r="L156" s="10"/>
      <c r="M156" s="26">
        <f t="shared" si="93"/>
        <v>0</v>
      </c>
      <c r="N156" s="25">
        <f t="shared" si="94"/>
        <v>0</v>
      </c>
      <c r="O156" s="26">
        <f t="shared" si="95"/>
        <v>0</v>
      </c>
    </row>
    <row r="157" spans="1:15">
      <c r="A157" s="9">
        <v>42935</v>
      </c>
      <c r="B157" s="10"/>
      <c r="C157" s="10"/>
      <c r="D157" s="25">
        <f t="shared" si="90"/>
        <v>0</v>
      </c>
      <c r="E157" s="10"/>
      <c r="F157" s="10"/>
      <c r="G157" s="26">
        <f t="shared" si="91"/>
        <v>0</v>
      </c>
      <c r="H157" s="10"/>
      <c r="I157" s="10"/>
      <c r="J157" s="25">
        <f t="shared" si="92"/>
        <v>0</v>
      </c>
      <c r="K157" s="10"/>
      <c r="L157" s="10"/>
      <c r="M157" s="26">
        <f t="shared" si="93"/>
        <v>0</v>
      </c>
      <c r="N157" s="25">
        <f t="shared" si="94"/>
        <v>0</v>
      </c>
      <c r="O157" s="26">
        <f t="shared" si="95"/>
        <v>0</v>
      </c>
    </row>
    <row r="158" spans="1:15">
      <c r="A158" s="9">
        <v>42936</v>
      </c>
      <c r="B158" s="10"/>
      <c r="C158" s="10"/>
      <c r="D158" s="25">
        <f t="shared" si="90"/>
        <v>0</v>
      </c>
      <c r="E158" s="10"/>
      <c r="F158" s="10"/>
      <c r="G158" s="26">
        <f t="shared" si="91"/>
        <v>0</v>
      </c>
      <c r="H158" s="10"/>
      <c r="I158" s="10"/>
      <c r="J158" s="25">
        <f t="shared" si="92"/>
        <v>0</v>
      </c>
      <c r="K158" s="10"/>
      <c r="L158" s="10"/>
      <c r="M158" s="26">
        <f t="shared" si="93"/>
        <v>0</v>
      </c>
      <c r="N158" s="25">
        <f t="shared" si="94"/>
        <v>0</v>
      </c>
      <c r="O158" s="26">
        <f t="shared" si="95"/>
        <v>0</v>
      </c>
    </row>
    <row r="159" spans="1:15">
      <c r="A159" s="9">
        <v>42937</v>
      </c>
      <c r="B159" s="10"/>
      <c r="C159" s="10"/>
      <c r="D159" s="25">
        <f t="shared" ref="D159:D222" si="96">B159-C159</f>
        <v>0</v>
      </c>
      <c r="E159" s="10"/>
      <c r="F159" s="10"/>
      <c r="G159" s="26">
        <f t="shared" ref="G159:G222" si="97">E159-F159</f>
        <v>0</v>
      </c>
      <c r="H159" s="10"/>
      <c r="I159" s="10"/>
      <c r="J159" s="25">
        <f t="shared" ref="J159:J222" si="98">H159-I159</f>
        <v>0</v>
      </c>
      <c r="K159" s="10"/>
      <c r="L159" s="10"/>
      <c r="M159" s="26">
        <f t="shared" ref="M159:M222" si="99">K159-L159</f>
        <v>0</v>
      </c>
      <c r="N159" s="25">
        <f t="shared" ref="N159:N222" si="100">J159-D159</f>
        <v>0</v>
      </c>
      <c r="O159" s="26">
        <f t="shared" ref="O159:O222" si="101">M159-G159</f>
        <v>0</v>
      </c>
    </row>
    <row r="160" spans="1:15">
      <c r="A160" s="9">
        <v>42938</v>
      </c>
      <c r="B160" s="10"/>
      <c r="C160" s="10"/>
      <c r="D160" s="25">
        <f t="shared" si="96"/>
        <v>0</v>
      </c>
      <c r="E160" s="10"/>
      <c r="F160" s="10"/>
      <c r="G160" s="26">
        <f t="shared" si="97"/>
        <v>0</v>
      </c>
      <c r="H160" s="10"/>
      <c r="I160" s="10"/>
      <c r="J160" s="25">
        <f t="shared" si="98"/>
        <v>0</v>
      </c>
      <c r="K160" s="10"/>
      <c r="L160" s="10"/>
      <c r="M160" s="26">
        <f t="shared" si="99"/>
        <v>0</v>
      </c>
      <c r="N160" s="25">
        <f t="shared" si="100"/>
        <v>0</v>
      </c>
      <c r="O160" s="26">
        <f t="shared" si="101"/>
        <v>0</v>
      </c>
    </row>
    <row r="161" spans="1:15">
      <c r="A161" s="9">
        <v>42939</v>
      </c>
      <c r="B161" s="10"/>
      <c r="C161" s="10"/>
      <c r="D161" s="25">
        <f t="shared" si="96"/>
        <v>0</v>
      </c>
      <c r="E161" s="10"/>
      <c r="F161" s="10"/>
      <c r="G161" s="26">
        <f t="shared" si="97"/>
        <v>0</v>
      </c>
      <c r="H161" s="10"/>
      <c r="I161" s="10"/>
      <c r="J161" s="25">
        <f t="shared" si="98"/>
        <v>0</v>
      </c>
      <c r="K161" s="10"/>
      <c r="L161" s="10"/>
      <c r="M161" s="26">
        <f t="shared" si="99"/>
        <v>0</v>
      </c>
      <c r="N161" s="25">
        <f t="shared" si="100"/>
        <v>0</v>
      </c>
      <c r="O161" s="26">
        <f t="shared" si="101"/>
        <v>0</v>
      </c>
    </row>
    <row r="162" spans="1:15">
      <c r="A162" s="9">
        <v>42940</v>
      </c>
      <c r="B162" s="10"/>
      <c r="C162" s="10"/>
      <c r="D162" s="25">
        <f t="shared" si="96"/>
        <v>0</v>
      </c>
      <c r="E162" s="10"/>
      <c r="F162" s="10"/>
      <c r="G162" s="26">
        <f t="shared" si="97"/>
        <v>0</v>
      </c>
      <c r="H162" s="10"/>
      <c r="I162" s="10"/>
      <c r="J162" s="25">
        <f t="shared" si="98"/>
        <v>0</v>
      </c>
      <c r="K162" s="10"/>
      <c r="L162" s="10"/>
      <c r="M162" s="26">
        <f t="shared" si="99"/>
        <v>0</v>
      </c>
      <c r="N162" s="25">
        <f t="shared" si="100"/>
        <v>0</v>
      </c>
      <c r="O162" s="26">
        <f t="shared" si="101"/>
        <v>0</v>
      </c>
    </row>
    <row r="163" spans="1:15">
      <c r="A163" s="9">
        <v>42941</v>
      </c>
      <c r="B163" s="10"/>
      <c r="C163" s="10"/>
      <c r="D163" s="25">
        <f t="shared" si="96"/>
        <v>0</v>
      </c>
      <c r="E163" s="10"/>
      <c r="F163" s="10"/>
      <c r="G163" s="26">
        <f t="shared" si="97"/>
        <v>0</v>
      </c>
      <c r="H163" s="10"/>
      <c r="I163" s="10"/>
      <c r="J163" s="25">
        <f t="shared" si="98"/>
        <v>0</v>
      </c>
      <c r="K163" s="10"/>
      <c r="L163" s="10"/>
      <c r="M163" s="26">
        <f t="shared" si="99"/>
        <v>0</v>
      </c>
      <c r="N163" s="25">
        <f t="shared" si="100"/>
        <v>0</v>
      </c>
      <c r="O163" s="26">
        <f t="shared" si="101"/>
        <v>0</v>
      </c>
    </row>
    <row r="164" spans="1:15">
      <c r="A164" s="9">
        <v>42942</v>
      </c>
      <c r="B164" s="10"/>
      <c r="C164" s="10"/>
      <c r="D164" s="25">
        <f t="shared" si="96"/>
        <v>0</v>
      </c>
      <c r="E164" s="10"/>
      <c r="F164" s="10"/>
      <c r="G164" s="26">
        <f t="shared" si="97"/>
        <v>0</v>
      </c>
      <c r="H164" s="10"/>
      <c r="I164" s="10"/>
      <c r="J164" s="25">
        <f t="shared" si="98"/>
        <v>0</v>
      </c>
      <c r="K164" s="10"/>
      <c r="L164" s="10"/>
      <c r="M164" s="26">
        <f t="shared" si="99"/>
        <v>0</v>
      </c>
      <c r="N164" s="25">
        <f t="shared" si="100"/>
        <v>0</v>
      </c>
      <c r="O164" s="26">
        <f t="shared" si="101"/>
        <v>0</v>
      </c>
    </row>
    <row r="165" spans="1:15">
      <c r="A165" s="9">
        <v>42943</v>
      </c>
      <c r="B165" s="10"/>
      <c r="C165" s="10"/>
      <c r="D165" s="25">
        <f t="shared" si="96"/>
        <v>0</v>
      </c>
      <c r="E165" s="10"/>
      <c r="F165" s="10"/>
      <c r="G165" s="26">
        <f t="shared" si="97"/>
        <v>0</v>
      </c>
      <c r="H165" s="10"/>
      <c r="I165" s="10"/>
      <c r="J165" s="25">
        <f t="shared" si="98"/>
        <v>0</v>
      </c>
      <c r="K165" s="10"/>
      <c r="L165" s="10"/>
      <c r="M165" s="26">
        <f t="shared" si="99"/>
        <v>0</v>
      </c>
      <c r="N165" s="25">
        <f t="shared" si="100"/>
        <v>0</v>
      </c>
      <c r="O165" s="26">
        <f t="shared" si="101"/>
        <v>0</v>
      </c>
    </row>
    <row r="166" spans="1:15">
      <c r="A166" s="9">
        <v>42944</v>
      </c>
      <c r="B166" s="10"/>
      <c r="C166" s="10"/>
      <c r="D166" s="25">
        <f t="shared" si="96"/>
        <v>0</v>
      </c>
      <c r="E166" s="10"/>
      <c r="F166" s="10"/>
      <c r="G166" s="26">
        <f t="shared" si="97"/>
        <v>0</v>
      </c>
      <c r="H166" s="10"/>
      <c r="I166" s="10"/>
      <c r="J166" s="25">
        <f t="shared" si="98"/>
        <v>0</v>
      </c>
      <c r="K166" s="10"/>
      <c r="L166" s="10"/>
      <c r="M166" s="26">
        <f t="shared" si="99"/>
        <v>0</v>
      </c>
      <c r="N166" s="25">
        <f t="shared" si="100"/>
        <v>0</v>
      </c>
      <c r="O166" s="26">
        <f t="shared" si="101"/>
        <v>0</v>
      </c>
    </row>
    <row r="167" spans="1:15">
      <c r="A167" s="9">
        <v>42945</v>
      </c>
      <c r="B167" s="10"/>
      <c r="C167" s="10"/>
      <c r="D167" s="25">
        <f t="shared" si="96"/>
        <v>0</v>
      </c>
      <c r="E167" s="10"/>
      <c r="F167" s="10"/>
      <c r="G167" s="26">
        <f t="shared" si="97"/>
        <v>0</v>
      </c>
      <c r="H167" s="10"/>
      <c r="I167" s="10"/>
      <c r="J167" s="25">
        <f t="shared" si="98"/>
        <v>0</v>
      </c>
      <c r="K167" s="10"/>
      <c r="L167" s="10"/>
      <c r="M167" s="26">
        <f t="shared" si="99"/>
        <v>0</v>
      </c>
      <c r="N167" s="25">
        <f t="shared" si="100"/>
        <v>0</v>
      </c>
      <c r="O167" s="26">
        <f t="shared" si="101"/>
        <v>0</v>
      </c>
    </row>
    <row r="168" spans="1:15">
      <c r="A168" s="9">
        <v>42946</v>
      </c>
      <c r="B168" s="10"/>
      <c r="C168" s="10"/>
      <c r="D168" s="25">
        <f t="shared" si="96"/>
        <v>0</v>
      </c>
      <c r="E168" s="10"/>
      <c r="F168" s="10"/>
      <c r="G168" s="26">
        <f t="shared" si="97"/>
        <v>0</v>
      </c>
      <c r="H168" s="10"/>
      <c r="I168" s="10"/>
      <c r="J168" s="25">
        <f t="shared" si="98"/>
        <v>0</v>
      </c>
      <c r="K168" s="10"/>
      <c r="L168" s="10"/>
      <c r="M168" s="26">
        <f t="shared" si="99"/>
        <v>0</v>
      </c>
      <c r="N168" s="25">
        <f t="shared" si="100"/>
        <v>0</v>
      </c>
      <c r="O168" s="26">
        <f t="shared" si="101"/>
        <v>0</v>
      </c>
    </row>
    <row r="169" spans="1:15">
      <c r="A169" s="9">
        <v>42947</v>
      </c>
      <c r="B169" s="10"/>
      <c r="C169" s="10"/>
      <c r="D169" s="25">
        <f t="shared" si="96"/>
        <v>0</v>
      </c>
      <c r="E169" s="10"/>
      <c r="F169" s="10"/>
      <c r="G169" s="26">
        <f t="shared" si="97"/>
        <v>0</v>
      </c>
      <c r="H169" s="10"/>
      <c r="I169" s="10"/>
      <c r="J169" s="25">
        <f t="shared" si="98"/>
        <v>0</v>
      </c>
      <c r="K169" s="10"/>
      <c r="L169" s="10"/>
      <c r="M169" s="26">
        <f t="shared" si="99"/>
        <v>0</v>
      </c>
      <c r="N169" s="25">
        <f t="shared" si="100"/>
        <v>0</v>
      </c>
      <c r="O169" s="26">
        <f t="shared" si="101"/>
        <v>0</v>
      </c>
    </row>
    <row r="170" spans="1:15">
      <c r="A170" s="9">
        <v>42948</v>
      </c>
      <c r="B170" s="10"/>
      <c r="C170" s="10"/>
      <c r="D170" s="25">
        <f t="shared" si="96"/>
        <v>0</v>
      </c>
      <c r="E170" s="10"/>
      <c r="F170" s="10"/>
      <c r="G170" s="26">
        <f t="shared" si="97"/>
        <v>0</v>
      </c>
      <c r="H170" s="10"/>
      <c r="I170" s="10"/>
      <c r="J170" s="25">
        <f t="shared" si="98"/>
        <v>0</v>
      </c>
      <c r="K170" s="10"/>
      <c r="L170" s="10"/>
      <c r="M170" s="26">
        <f t="shared" si="99"/>
        <v>0</v>
      </c>
      <c r="N170" s="25">
        <f t="shared" si="100"/>
        <v>0</v>
      </c>
      <c r="O170" s="26">
        <f t="shared" si="101"/>
        <v>0</v>
      </c>
    </row>
    <row r="171" spans="1:15">
      <c r="A171" s="9">
        <v>42949</v>
      </c>
      <c r="B171" s="10"/>
      <c r="C171" s="10"/>
      <c r="D171" s="25">
        <f t="shared" si="96"/>
        <v>0</v>
      </c>
      <c r="E171" s="10"/>
      <c r="F171" s="10"/>
      <c r="G171" s="26">
        <f t="shared" si="97"/>
        <v>0</v>
      </c>
      <c r="H171" s="10"/>
      <c r="I171" s="10"/>
      <c r="J171" s="25">
        <f t="shared" si="98"/>
        <v>0</v>
      </c>
      <c r="K171" s="10"/>
      <c r="L171" s="10"/>
      <c r="M171" s="26">
        <f t="shared" si="99"/>
        <v>0</v>
      </c>
      <c r="N171" s="25">
        <f t="shared" si="100"/>
        <v>0</v>
      </c>
      <c r="O171" s="26">
        <f t="shared" si="101"/>
        <v>0</v>
      </c>
    </row>
    <row r="172" spans="1:15">
      <c r="A172" s="9">
        <v>42950</v>
      </c>
      <c r="B172" s="10"/>
      <c r="C172" s="10"/>
      <c r="D172" s="25">
        <f t="shared" si="96"/>
        <v>0</v>
      </c>
      <c r="E172" s="10"/>
      <c r="F172" s="10"/>
      <c r="G172" s="26">
        <f t="shared" si="97"/>
        <v>0</v>
      </c>
      <c r="H172" s="10"/>
      <c r="I172" s="10"/>
      <c r="J172" s="25">
        <f t="shared" si="98"/>
        <v>0</v>
      </c>
      <c r="K172" s="10"/>
      <c r="L172" s="10"/>
      <c r="M172" s="26">
        <f t="shared" si="99"/>
        <v>0</v>
      </c>
      <c r="N172" s="25">
        <f t="shared" si="100"/>
        <v>0</v>
      </c>
      <c r="O172" s="26">
        <f t="shared" si="101"/>
        <v>0</v>
      </c>
    </row>
    <row r="173" spans="1:15">
      <c r="A173" s="9">
        <v>42951</v>
      </c>
      <c r="B173" s="10"/>
      <c r="C173" s="10"/>
      <c r="D173" s="25">
        <f t="shared" si="96"/>
        <v>0</v>
      </c>
      <c r="E173" s="10"/>
      <c r="F173" s="10"/>
      <c r="G173" s="26">
        <f t="shared" si="97"/>
        <v>0</v>
      </c>
      <c r="H173" s="10"/>
      <c r="I173" s="10"/>
      <c r="J173" s="25">
        <f t="shared" si="98"/>
        <v>0</v>
      </c>
      <c r="K173" s="10"/>
      <c r="L173" s="10"/>
      <c r="M173" s="26">
        <f t="shared" si="99"/>
        <v>0</v>
      </c>
      <c r="N173" s="25">
        <f t="shared" si="100"/>
        <v>0</v>
      </c>
      <c r="O173" s="26">
        <f t="shared" si="101"/>
        <v>0</v>
      </c>
    </row>
    <row r="174" spans="1:15">
      <c r="A174" s="9">
        <v>42952</v>
      </c>
      <c r="B174" s="10"/>
      <c r="C174" s="10"/>
      <c r="D174" s="25">
        <f t="shared" si="96"/>
        <v>0</v>
      </c>
      <c r="E174" s="10"/>
      <c r="F174" s="10"/>
      <c r="G174" s="26">
        <f t="shared" si="97"/>
        <v>0</v>
      </c>
      <c r="H174" s="10"/>
      <c r="I174" s="10"/>
      <c r="J174" s="25">
        <f t="shared" si="98"/>
        <v>0</v>
      </c>
      <c r="K174" s="10"/>
      <c r="L174" s="10"/>
      <c r="M174" s="26">
        <f t="shared" si="99"/>
        <v>0</v>
      </c>
      <c r="N174" s="25">
        <f t="shared" si="100"/>
        <v>0</v>
      </c>
      <c r="O174" s="26">
        <f t="shared" si="101"/>
        <v>0</v>
      </c>
    </row>
    <row r="175" spans="1:15">
      <c r="A175" s="9">
        <v>42953</v>
      </c>
      <c r="B175" s="10"/>
      <c r="C175" s="10"/>
      <c r="D175" s="25">
        <f t="shared" si="96"/>
        <v>0</v>
      </c>
      <c r="E175" s="10"/>
      <c r="F175" s="10"/>
      <c r="G175" s="26">
        <f t="shared" si="97"/>
        <v>0</v>
      </c>
      <c r="H175" s="10"/>
      <c r="I175" s="10"/>
      <c r="J175" s="25">
        <f t="shared" si="98"/>
        <v>0</v>
      </c>
      <c r="K175" s="10"/>
      <c r="L175" s="10"/>
      <c r="M175" s="26">
        <f t="shared" si="99"/>
        <v>0</v>
      </c>
      <c r="N175" s="25">
        <f t="shared" si="100"/>
        <v>0</v>
      </c>
      <c r="O175" s="26">
        <f t="shared" si="101"/>
        <v>0</v>
      </c>
    </row>
    <row r="176" spans="1:15">
      <c r="A176" s="9">
        <v>42954</v>
      </c>
      <c r="B176" s="10"/>
      <c r="C176" s="10"/>
      <c r="D176" s="25">
        <f t="shared" si="96"/>
        <v>0</v>
      </c>
      <c r="E176" s="10"/>
      <c r="F176" s="10"/>
      <c r="G176" s="26">
        <f t="shared" si="97"/>
        <v>0</v>
      </c>
      <c r="H176" s="10"/>
      <c r="I176" s="10"/>
      <c r="J176" s="25">
        <f t="shared" si="98"/>
        <v>0</v>
      </c>
      <c r="K176" s="10"/>
      <c r="L176" s="10"/>
      <c r="M176" s="26">
        <f t="shared" si="99"/>
        <v>0</v>
      </c>
      <c r="N176" s="25">
        <f t="shared" si="100"/>
        <v>0</v>
      </c>
      <c r="O176" s="26">
        <f t="shared" si="101"/>
        <v>0</v>
      </c>
    </row>
    <row r="177" spans="1:15">
      <c r="A177" s="9">
        <v>42955</v>
      </c>
      <c r="B177" s="10"/>
      <c r="C177" s="10"/>
      <c r="D177" s="25">
        <f t="shared" si="96"/>
        <v>0</v>
      </c>
      <c r="E177" s="10"/>
      <c r="F177" s="10"/>
      <c r="G177" s="26">
        <f t="shared" si="97"/>
        <v>0</v>
      </c>
      <c r="H177" s="10"/>
      <c r="I177" s="10"/>
      <c r="J177" s="25">
        <f t="shared" si="98"/>
        <v>0</v>
      </c>
      <c r="K177" s="10"/>
      <c r="L177" s="10"/>
      <c r="M177" s="26">
        <f t="shared" si="99"/>
        <v>0</v>
      </c>
      <c r="N177" s="25">
        <f t="shared" si="100"/>
        <v>0</v>
      </c>
      <c r="O177" s="26">
        <f t="shared" si="101"/>
        <v>0</v>
      </c>
    </row>
    <row r="178" spans="1:15">
      <c r="A178" s="9">
        <v>42956</v>
      </c>
      <c r="B178" s="10"/>
      <c r="C178" s="10"/>
      <c r="D178" s="25">
        <f t="shared" si="96"/>
        <v>0</v>
      </c>
      <c r="E178" s="10"/>
      <c r="F178" s="10"/>
      <c r="G178" s="26">
        <f t="shared" si="97"/>
        <v>0</v>
      </c>
      <c r="H178" s="10"/>
      <c r="I178" s="10"/>
      <c r="J178" s="25">
        <f t="shared" si="98"/>
        <v>0</v>
      </c>
      <c r="K178" s="10"/>
      <c r="L178" s="10"/>
      <c r="M178" s="26">
        <f t="shared" si="99"/>
        <v>0</v>
      </c>
      <c r="N178" s="25">
        <f t="shared" si="100"/>
        <v>0</v>
      </c>
      <c r="O178" s="26">
        <f t="shared" si="101"/>
        <v>0</v>
      </c>
    </row>
    <row r="179" spans="1:15">
      <c r="A179" s="9">
        <v>42957</v>
      </c>
      <c r="B179" s="10"/>
      <c r="C179" s="10"/>
      <c r="D179" s="25">
        <f t="shared" si="96"/>
        <v>0</v>
      </c>
      <c r="E179" s="10"/>
      <c r="F179" s="10"/>
      <c r="G179" s="26">
        <f t="shared" si="97"/>
        <v>0</v>
      </c>
      <c r="H179" s="10"/>
      <c r="I179" s="10"/>
      <c r="J179" s="25">
        <f t="shared" si="98"/>
        <v>0</v>
      </c>
      <c r="K179" s="10"/>
      <c r="L179" s="10"/>
      <c r="M179" s="26">
        <f t="shared" si="99"/>
        <v>0</v>
      </c>
      <c r="N179" s="25">
        <f t="shared" si="100"/>
        <v>0</v>
      </c>
      <c r="O179" s="26">
        <f t="shared" si="101"/>
        <v>0</v>
      </c>
    </row>
    <row r="180" spans="1:15">
      <c r="A180" s="9">
        <v>42958</v>
      </c>
      <c r="B180" s="10"/>
      <c r="C180" s="10"/>
      <c r="D180" s="25">
        <f t="shared" si="96"/>
        <v>0</v>
      </c>
      <c r="E180" s="10"/>
      <c r="F180" s="10"/>
      <c r="G180" s="26">
        <f t="shared" si="97"/>
        <v>0</v>
      </c>
      <c r="H180" s="10"/>
      <c r="I180" s="10"/>
      <c r="J180" s="25">
        <f t="shared" si="98"/>
        <v>0</v>
      </c>
      <c r="K180" s="10"/>
      <c r="L180" s="10"/>
      <c r="M180" s="26">
        <f t="shared" si="99"/>
        <v>0</v>
      </c>
      <c r="N180" s="25">
        <f t="shared" si="100"/>
        <v>0</v>
      </c>
      <c r="O180" s="26">
        <f t="shared" si="101"/>
        <v>0</v>
      </c>
    </row>
    <row r="181" spans="1:15">
      <c r="A181" s="9">
        <v>42959</v>
      </c>
      <c r="B181" s="10"/>
      <c r="C181" s="10"/>
      <c r="D181" s="25">
        <f t="shared" si="96"/>
        <v>0</v>
      </c>
      <c r="E181" s="10"/>
      <c r="F181" s="10"/>
      <c r="G181" s="26">
        <f t="shared" si="97"/>
        <v>0</v>
      </c>
      <c r="H181" s="10"/>
      <c r="I181" s="10"/>
      <c r="J181" s="25">
        <f t="shared" si="98"/>
        <v>0</v>
      </c>
      <c r="K181" s="10"/>
      <c r="L181" s="10"/>
      <c r="M181" s="26">
        <f t="shared" si="99"/>
        <v>0</v>
      </c>
      <c r="N181" s="25">
        <f t="shared" si="100"/>
        <v>0</v>
      </c>
      <c r="O181" s="26">
        <f t="shared" si="101"/>
        <v>0</v>
      </c>
    </row>
    <row r="182" spans="1:15">
      <c r="A182" s="9">
        <v>42960</v>
      </c>
      <c r="B182" s="10"/>
      <c r="C182" s="10"/>
      <c r="D182" s="25">
        <f t="shared" si="96"/>
        <v>0</v>
      </c>
      <c r="E182" s="10"/>
      <c r="F182" s="10"/>
      <c r="G182" s="26">
        <f t="shared" si="97"/>
        <v>0</v>
      </c>
      <c r="H182" s="10"/>
      <c r="I182" s="10"/>
      <c r="J182" s="25">
        <f t="shared" si="98"/>
        <v>0</v>
      </c>
      <c r="K182" s="10"/>
      <c r="L182" s="10"/>
      <c r="M182" s="26">
        <f t="shared" si="99"/>
        <v>0</v>
      </c>
      <c r="N182" s="25">
        <f t="shared" si="100"/>
        <v>0</v>
      </c>
      <c r="O182" s="26">
        <f t="shared" si="101"/>
        <v>0</v>
      </c>
    </row>
    <row r="183" spans="1:15">
      <c r="A183" s="9">
        <v>42961</v>
      </c>
      <c r="B183" s="10"/>
      <c r="C183" s="10"/>
      <c r="D183" s="25">
        <f t="shared" si="96"/>
        <v>0</v>
      </c>
      <c r="E183" s="10"/>
      <c r="F183" s="10"/>
      <c r="G183" s="26">
        <f t="shared" si="97"/>
        <v>0</v>
      </c>
      <c r="H183" s="10"/>
      <c r="I183" s="10"/>
      <c r="J183" s="25">
        <f t="shared" si="98"/>
        <v>0</v>
      </c>
      <c r="K183" s="10"/>
      <c r="L183" s="10"/>
      <c r="M183" s="26">
        <f t="shared" si="99"/>
        <v>0</v>
      </c>
      <c r="N183" s="25">
        <f t="shared" si="100"/>
        <v>0</v>
      </c>
      <c r="O183" s="26">
        <f t="shared" si="101"/>
        <v>0</v>
      </c>
    </row>
    <row r="184" spans="1:15">
      <c r="A184" s="9">
        <v>42962</v>
      </c>
      <c r="B184" s="10"/>
      <c r="C184" s="10"/>
      <c r="D184" s="25">
        <f t="shared" si="96"/>
        <v>0</v>
      </c>
      <c r="E184" s="10"/>
      <c r="F184" s="10"/>
      <c r="G184" s="26">
        <f t="shared" si="97"/>
        <v>0</v>
      </c>
      <c r="H184" s="10"/>
      <c r="I184" s="10"/>
      <c r="J184" s="25">
        <f t="shared" si="98"/>
        <v>0</v>
      </c>
      <c r="K184" s="10"/>
      <c r="L184" s="10"/>
      <c r="M184" s="26">
        <f t="shared" si="99"/>
        <v>0</v>
      </c>
      <c r="N184" s="25">
        <f t="shared" si="100"/>
        <v>0</v>
      </c>
      <c r="O184" s="26">
        <f t="shared" si="101"/>
        <v>0</v>
      </c>
    </row>
    <row r="185" spans="1:15">
      <c r="A185" s="9">
        <v>42963</v>
      </c>
      <c r="B185" s="10"/>
      <c r="C185" s="10"/>
      <c r="D185" s="25">
        <f t="shared" si="96"/>
        <v>0</v>
      </c>
      <c r="E185" s="10"/>
      <c r="F185" s="10"/>
      <c r="G185" s="26">
        <f t="shared" si="97"/>
        <v>0</v>
      </c>
      <c r="H185" s="10"/>
      <c r="I185" s="10"/>
      <c r="J185" s="25">
        <f t="shared" si="98"/>
        <v>0</v>
      </c>
      <c r="K185" s="10"/>
      <c r="L185" s="10"/>
      <c r="M185" s="26">
        <f t="shared" si="99"/>
        <v>0</v>
      </c>
      <c r="N185" s="25">
        <f t="shared" si="100"/>
        <v>0</v>
      </c>
      <c r="O185" s="26">
        <f t="shared" si="101"/>
        <v>0</v>
      </c>
    </row>
    <row r="186" spans="1:15">
      <c r="A186" s="9">
        <v>42964</v>
      </c>
      <c r="B186" s="10"/>
      <c r="C186" s="10"/>
      <c r="D186" s="25">
        <f t="shared" si="96"/>
        <v>0</v>
      </c>
      <c r="E186" s="10"/>
      <c r="F186" s="10"/>
      <c r="G186" s="26">
        <f t="shared" si="97"/>
        <v>0</v>
      </c>
      <c r="H186" s="10"/>
      <c r="I186" s="10"/>
      <c r="J186" s="25">
        <f t="shared" si="98"/>
        <v>0</v>
      </c>
      <c r="K186" s="10"/>
      <c r="L186" s="10"/>
      <c r="M186" s="26">
        <f t="shared" si="99"/>
        <v>0</v>
      </c>
      <c r="N186" s="25">
        <f t="shared" si="100"/>
        <v>0</v>
      </c>
      <c r="O186" s="26">
        <f t="shared" si="101"/>
        <v>0</v>
      </c>
    </row>
    <row r="187" spans="1:15">
      <c r="A187" s="9">
        <v>42965</v>
      </c>
      <c r="B187" s="10"/>
      <c r="C187" s="10"/>
      <c r="D187" s="25">
        <f t="shared" si="96"/>
        <v>0</v>
      </c>
      <c r="E187" s="10"/>
      <c r="F187" s="10"/>
      <c r="G187" s="26">
        <f t="shared" si="97"/>
        <v>0</v>
      </c>
      <c r="H187" s="10"/>
      <c r="I187" s="10"/>
      <c r="J187" s="25">
        <f t="shared" si="98"/>
        <v>0</v>
      </c>
      <c r="K187" s="10"/>
      <c r="L187" s="10"/>
      <c r="M187" s="26">
        <f t="shared" si="99"/>
        <v>0</v>
      </c>
      <c r="N187" s="25">
        <f t="shared" si="100"/>
        <v>0</v>
      </c>
      <c r="O187" s="26">
        <f t="shared" si="101"/>
        <v>0</v>
      </c>
    </row>
    <row r="188" spans="1:15">
      <c r="A188" s="9">
        <v>42966</v>
      </c>
      <c r="B188" s="10"/>
      <c r="C188" s="10"/>
      <c r="D188" s="25">
        <f t="shared" si="96"/>
        <v>0</v>
      </c>
      <c r="E188" s="10"/>
      <c r="F188" s="10"/>
      <c r="G188" s="26">
        <f t="shared" si="97"/>
        <v>0</v>
      </c>
      <c r="H188" s="10"/>
      <c r="I188" s="10"/>
      <c r="J188" s="25">
        <f t="shared" si="98"/>
        <v>0</v>
      </c>
      <c r="K188" s="10"/>
      <c r="L188" s="10"/>
      <c r="M188" s="26">
        <f t="shared" si="99"/>
        <v>0</v>
      </c>
      <c r="N188" s="25">
        <f t="shared" si="100"/>
        <v>0</v>
      </c>
      <c r="O188" s="26">
        <f t="shared" si="101"/>
        <v>0</v>
      </c>
    </row>
    <row r="189" spans="1:15">
      <c r="A189" s="9">
        <v>42967</v>
      </c>
      <c r="B189" s="10"/>
      <c r="C189" s="10"/>
      <c r="D189" s="25">
        <f t="shared" si="96"/>
        <v>0</v>
      </c>
      <c r="E189" s="10"/>
      <c r="F189" s="10"/>
      <c r="G189" s="26">
        <f t="shared" si="97"/>
        <v>0</v>
      </c>
      <c r="H189" s="10"/>
      <c r="I189" s="10"/>
      <c r="J189" s="25">
        <f t="shared" si="98"/>
        <v>0</v>
      </c>
      <c r="K189" s="10"/>
      <c r="L189" s="10"/>
      <c r="M189" s="26">
        <f t="shared" si="99"/>
        <v>0</v>
      </c>
      <c r="N189" s="25">
        <f t="shared" si="100"/>
        <v>0</v>
      </c>
      <c r="O189" s="26">
        <f t="shared" si="101"/>
        <v>0</v>
      </c>
    </row>
    <row r="190" spans="1:15">
      <c r="A190" s="9">
        <v>42968</v>
      </c>
      <c r="B190" s="10"/>
      <c r="C190" s="10"/>
      <c r="D190" s="25">
        <f t="shared" si="96"/>
        <v>0</v>
      </c>
      <c r="E190" s="10"/>
      <c r="F190" s="10"/>
      <c r="G190" s="26">
        <f t="shared" si="97"/>
        <v>0</v>
      </c>
      <c r="H190" s="10"/>
      <c r="I190" s="10"/>
      <c r="J190" s="25">
        <f t="shared" si="98"/>
        <v>0</v>
      </c>
      <c r="K190" s="10"/>
      <c r="L190" s="10"/>
      <c r="M190" s="26">
        <f t="shared" si="99"/>
        <v>0</v>
      </c>
      <c r="N190" s="25">
        <f t="shared" si="100"/>
        <v>0</v>
      </c>
      <c r="O190" s="26">
        <f t="shared" si="101"/>
        <v>0</v>
      </c>
    </row>
    <row r="191" spans="1:15">
      <c r="A191" s="9">
        <v>42969</v>
      </c>
      <c r="B191" s="10"/>
      <c r="C191" s="10"/>
      <c r="D191" s="25">
        <f t="shared" si="96"/>
        <v>0</v>
      </c>
      <c r="E191" s="10"/>
      <c r="F191" s="10"/>
      <c r="G191" s="26">
        <f t="shared" si="97"/>
        <v>0</v>
      </c>
      <c r="H191" s="10"/>
      <c r="I191" s="10"/>
      <c r="J191" s="25">
        <f t="shared" si="98"/>
        <v>0</v>
      </c>
      <c r="K191" s="10"/>
      <c r="L191" s="10"/>
      <c r="M191" s="26">
        <f t="shared" si="99"/>
        <v>0</v>
      </c>
      <c r="N191" s="25">
        <f t="shared" si="100"/>
        <v>0</v>
      </c>
      <c r="O191" s="26">
        <f t="shared" si="101"/>
        <v>0</v>
      </c>
    </row>
    <row r="192" spans="1:15">
      <c r="A192" s="9">
        <v>42970</v>
      </c>
      <c r="B192" s="10"/>
      <c r="C192" s="10"/>
      <c r="D192" s="25">
        <f t="shared" si="96"/>
        <v>0</v>
      </c>
      <c r="E192" s="10"/>
      <c r="F192" s="10"/>
      <c r="G192" s="26">
        <f t="shared" si="97"/>
        <v>0</v>
      </c>
      <c r="H192" s="10"/>
      <c r="I192" s="10"/>
      <c r="J192" s="25">
        <f t="shared" si="98"/>
        <v>0</v>
      </c>
      <c r="K192" s="10"/>
      <c r="L192" s="10"/>
      <c r="M192" s="26">
        <f t="shared" si="99"/>
        <v>0</v>
      </c>
      <c r="N192" s="25">
        <f t="shared" si="100"/>
        <v>0</v>
      </c>
      <c r="O192" s="26">
        <f t="shared" si="101"/>
        <v>0</v>
      </c>
    </row>
    <row r="193" spans="1:15">
      <c r="A193" s="9">
        <v>42971</v>
      </c>
      <c r="B193" s="10"/>
      <c r="C193" s="10"/>
      <c r="D193" s="25">
        <f t="shared" si="96"/>
        <v>0</v>
      </c>
      <c r="E193" s="10"/>
      <c r="F193" s="10"/>
      <c r="G193" s="26">
        <f t="shared" si="97"/>
        <v>0</v>
      </c>
      <c r="H193" s="10"/>
      <c r="I193" s="10"/>
      <c r="J193" s="25">
        <f t="shared" si="98"/>
        <v>0</v>
      </c>
      <c r="K193" s="10"/>
      <c r="L193" s="10"/>
      <c r="M193" s="26">
        <f t="shared" si="99"/>
        <v>0</v>
      </c>
      <c r="N193" s="25">
        <f t="shared" si="100"/>
        <v>0</v>
      </c>
      <c r="O193" s="26">
        <f t="shared" si="101"/>
        <v>0</v>
      </c>
    </row>
    <row r="194" spans="1:15">
      <c r="A194" s="9">
        <v>42972</v>
      </c>
      <c r="B194" s="10"/>
      <c r="C194" s="10"/>
      <c r="D194" s="25">
        <f t="shared" si="96"/>
        <v>0</v>
      </c>
      <c r="E194" s="10"/>
      <c r="F194" s="10"/>
      <c r="G194" s="26">
        <f t="shared" si="97"/>
        <v>0</v>
      </c>
      <c r="H194" s="10"/>
      <c r="I194" s="10"/>
      <c r="J194" s="25">
        <f t="shared" si="98"/>
        <v>0</v>
      </c>
      <c r="K194" s="10"/>
      <c r="L194" s="10"/>
      <c r="M194" s="26">
        <f t="shared" si="99"/>
        <v>0</v>
      </c>
      <c r="N194" s="25">
        <f t="shared" si="100"/>
        <v>0</v>
      </c>
      <c r="O194" s="26">
        <f t="shared" si="101"/>
        <v>0</v>
      </c>
    </row>
    <row r="195" spans="1:15">
      <c r="A195" s="9">
        <v>42973</v>
      </c>
      <c r="B195" s="10"/>
      <c r="C195" s="10"/>
      <c r="D195" s="25">
        <f t="shared" si="96"/>
        <v>0</v>
      </c>
      <c r="E195" s="10"/>
      <c r="F195" s="10"/>
      <c r="G195" s="26">
        <f t="shared" si="97"/>
        <v>0</v>
      </c>
      <c r="H195" s="10"/>
      <c r="I195" s="10"/>
      <c r="J195" s="25">
        <f t="shared" si="98"/>
        <v>0</v>
      </c>
      <c r="K195" s="10"/>
      <c r="L195" s="10"/>
      <c r="M195" s="26">
        <f t="shared" si="99"/>
        <v>0</v>
      </c>
      <c r="N195" s="25">
        <f t="shared" si="100"/>
        <v>0</v>
      </c>
      <c r="O195" s="26">
        <f t="shared" si="101"/>
        <v>0</v>
      </c>
    </row>
    <row r="196" spans="1:15">
      <c r="A196" s="9">
        <v>42974</v>
      </c>
      <c r="B196" s="10"/>
      <c r="C196" s="10"/>
      <c r="D196" s="25">
        <f t="shared" si="96"/>
        <v>0</v>
      </c>
      <c r="E196" s="10"/>
      <c r="F196" s="10"/>
      <c r="G196" s="26">
        <f t="shared" si="97"/>
        <v>0</v>
      </c>
      <c r="H196" s="10"/>
      <c r="I196" s="10"/>
      <c r="J196" s="25">
        <f t="shared" si="98"/>
        <v>0</v>
      </c>
      <c r="K196" s="10"/>
      <c r="L196" s="10"/>
      <c r="M196" s="26">
        <f t="shared" si="99"/>
        <v>0</v>
      </c>
      <c r="N196" s="25">
        <f t="shared" si="100"/>
        <v>0</v>
      </c>
      <c r="O196" s="26">
        <f t="shared" si="101"/>
        <v>0</v>
      </c>
    </row>
    <row r="197" spans="1:15">
      <c r="A197" s="9">
        <v>42975</v>
      </c>
      <c r="B197" s="10"/>
      <c r="C197" s="10"/>
      <c r="D197" s="25">
        <f t="shared" si="96"/>
        <v>0</v>
      </c>
      <c r="E197" s="10"/>
      <c r="F197" s="10"/>
      <c r="G197" s="26">
        <f t="shared" si="97"/>
        <v>0</v>
      </c>
      <c r="H197" s="10"/>
      <c r="I197" s="10"/>
      <c r="J197" s="25">
        <f t="shared" si="98"/>
        <v>0</v>
      </c>
      <c r="K197" s="10"/>
      <c r="L197" s="10"/>
      <c r="M197" s="26">
        <f t="shared" si="99"/>
        <v>0</v>
      </c>
      <c r="N197" s="25">
        <f t="shared" si="100"/>
        <v>0</v>
      </c>
      <c r="O197" s="26">
        <f t="shared" si="101"/>
        <v>0</v>
      </c>
    </row>
    <row r="198" spans="1:15">
      <c r="A198" s="9">
        <v>42976</v>
      </c>
      <c r="B198" s="10"/>
      <c r="C198" s="10"/>
      <c r="D198" s="25">
        <f t="shared" si="96"/>
        <v>0</v>
      </c>
      <c r="E198" s="10"/>
      <c r="F198" s="10"/>
      <c r="G198" s="26">
        <f t="shared" si="97"/>
        <v>0</v>
      </c>
      <c r="H198" s="10"/>
      <c r="I198" s="10"/>
      <c r="J198" s="25">
        <f t="shared" si="98"/>
        <v>0</v>
      </c>
      <c r="K198" s="10"/>
      <c r="L198" s="10"/>
      <c r="M198" s="26">
        <f t="shared" si="99"/>
        <v>0</v>
      </c>
      <c r="N198" s="25">
        <f t="shared" si="100"/>
        <v>0</v>
      </c>
      <c r="O198" s="26">
        <f t="shared" si="101"/>
        <v>0</v>
      </c>
    </row>
    <row r="199" spans="1:15">
      <c r="A199" s="9">
        <v>42977</v>
      </c>
      <c r="B199" s="10"/>
      <c r="C199" s="10"/>
      <c r="D199" s="25">
        <f t="shared" si="96"/>
        <v>0</v>
      </c>
      <c r="E199" s="10"/>
      <c r="F199" s="10"/>
      <c r="G199" s="26">
        <f t="shared" si="97"/>
        <v>0</v>
      </c>
      <c r="H199" s="10"/>
      <c r="I199" s="10"/>
      <c r="J199" s="25">
        <f t="shared" si="98"/>
        <v>0</v>
      </c>
      <c r="K199" s="10"/>
      <c r="L199" s="10"/>
      <c r="M199" s="26">
        <f t="shared" si="99"/>
        <v>0</v>
      </c>
      <c r="N199" s="25">
        <f t="shared" si="100"/>
        <v>0</v>
      </c>
      <c r="O199" s="26">
        <f t="shared" si="101"/>
        <v>0</v>
      </c>
    </row>
    <row r="200" spans="1:15">
      <c r="A200" s="9">
        <v>42978</v>
      </c>
      <c r="B200" s="10"/>
      <c r="C200" s="10"/>
      <c r="D200" s="25">
        <f t="shared" si="96"/>
        <v>0</v>
      </c>
      <c r="E200" s="10"/>
      <c r="F200" s="10"/>
      <c r="G200" s="26">
        <f t="shared" si="97"/>
        <v>0</v>
      </c>
      <c r="H200" s="10"/>
      <c r="I200" s="10"/>
      <c r="J200" s="25">
        <f t="shared" si="98"/>
        <v>0</v>
      </c>
      <c r="K200" s="10"/>
      <c r="L200" s="10"/>
      <c r="M200" s="26">
        <f t="shared" si="99"/>
        <v>0</v>
      </c>
      <c r="N200" s="25">
        <f t="shared" si="100"/>
        <v>0</v>
      </c>
      <c r="O200" s="26">
        <f t="shared" si="101"/>
        <v>0</v>
      </c>
    </row>
    <row r="201" spans="1:15">
      <c r="A201" s="9">
        <v>42979</v>
      </c>
      <c r="B201" s="10"/>
      <c r="C201" s="10"/>
      <c r="D201" s="25">
        <f t="shared" si="96"/>
        <v>0</v>
      </c>
      <c r="E201" s="10"/>
      <c r="F201" s="10"/>
      <c r="G201" s="26">
        <f t="shared" si="97"/>
        <v>0</v>
      </c>
      <c r="H201" s="10"/>
      <c r="I201" s="10"/>
      <c r="J201" s="25">
        <f t="shared" si="98"/>
        <v>0</v>
      </c>
      <c r="K201" s="10"/>
      <c r="L201" s="10"/>
      <c r="M201" s="26">
        <f t="shared" si="99"/>
        <v>0</v>
      </c>
      <c r="N201" s="25">
        <f t="shared" si="100"/>
        <v>0</v>
      </c>
      <c r="O201" s="26">
        <f t="shared" si="101"/>
        <v>0</v>
      </c>
    </row>
    <row r="202" spans="1:15">
      <c r="A202" s="9">
        <v>42980</v>
      </c>
      <c r="B202" s="10"/>
      <c r="C202" s="10"/>
      <c r="D202" s="25">
        <f t="shared" si="96"/>
        <v>0</v>
      </c>
      <c r="E202" s="10"/>
      <c r="F202" s="10"/>
      <c r="G202" s="26">
        <f t="shared" si="97"/>
        <v>0</v>
      </c>
      <c r="H202" s="10"/>
      <c r="I202" s="10"/>
      <c r="J202" s="25">
        <f t="shared" si="98"/>
        <v>0</v>
      </c>
      <c r="K202" s="10"/>
      <c r="L202" s="10"/>
      <c r="M202" s="26">
        <f t="shared" si="99"/>
        <v>0</v>
      </c>
      <c r="N202" s="25">
        <f t="shared" si="100"/>
        <v>0</v>
      </c>
      <c r="O202" s="26">
        <f t="shared" si="101"/>
        <v>0</v>
      </c>
    </row>
    <row r="203" spans="1:15">
      <c r="A203" s="9">
        <v>42981</v>
      </c>
      <c r="B203" s="10"/>
      <c r="C203" s="10"/>
      <c r="D203" s="25">
        <f t="shared" si="96"/>
        <v>0</v>
      </c>
      <c r="E203" s="10"/>
      <c r="F203" s="10"/>
      <c r="G203" s="26">
        <f t="shared" si="97"/>
        <v>0</v>
      </c>
      <c r="H203" s="10"/>
      <c r="I203" s="10"/>
      <c r="J203" s="25">
        <f t="shared" si="98"/>
        <v>0</v>
      </c>
      <c r="K203" s="10"/>
      <c r="L203" s="10"/>
      <c r="M203" s="26">
        <f t="shared" si="99"/>
        <v>0</v>
      </c>
      <c r="N203" s="25">
        <f t="shared" si="100"/>
        <v>0</v>
      </c>
      <c r="O203" s="26">
        <f t="shared" si="101"/>
        <v>0</v>
      </c>
    </row>
    <row r="204" spans="1:15">
      <c r="A204" s="9">
        <v>42982</v>
      </c>
      <c r="B204" s="10"/>
      <c r="C204" s="10"/>
      <c r="D204" s="25">
        <f t="shared" si="96"/>
        <v>0</v>
      </c>
      <c r="E204" s="10"/>
      <c r="F204" s="10"/>
      <c r="G204" s="26">
        <f t="shared" si="97"/>
        <v>0</v>
      </c>
      <c r="H204" s="10"/>
      <c r="I204" s="10"/>
      <c r="J204" s="25">
        <f t="shared" si="98"/>
        <v>0</v>
      </c>
      <c r="K204" s="10"/>
      <c r="L204" s="10"/>
      <c r="M204" s="26">
        <f t="shared" si="99"/>
        <v>0</v>
      </c>
      <c r="N204" s="25">
        <f t="shared" si="100"/>
        <v>0</v>
      </c>
      <c r="O204" s="26">
        <f t="shared" si="101"/>
        <v>0</v>
      </c>
    </row>
    <row r="205" spans="1:15">
      <c r="A205" s="9">
        <v>42983</v>
      </c>
      <c r="B205" s="10"/>
      <c r="C205" s="10"/>
      <c r="D205" s="25">
        <f t="shared" si="96"/>
        <v>0</v>
      </c>
      <c r="E205" s="10"/>
      <c r="F205" s="10"/>
      <c r="G205" s="26">
        <f t="shared" si="97"/>
        <v>0</v>
      </c>
      <c r="H205" s="10"/>
      <c r="I205" s="10"/>
      <c r="J205" s="25">
        <f t="shared" si="98"/>
        <v>0</v>
      </c>
      <c r="K205" s="10"/>
      <c r="L205" s="10"/>
      <c r="M205" s="26">
        <f t="shared" si="99"/>
        <v>0</v>
      </c>
      <c r="N205" s="25">
        <f t="shared" si="100"/>
        <v>0</v>
      </c>
      <c r="O205" s="26">
        <f t="shared" si="101"/>
        <v>0</v>
      </c>
    </row>
    <row r="206" spans="1:15">
      <c r="A206" s="9">
        <v>42984</v>
      </c>
      <c r="B206" s="10"/>
      <c r="C206" s="10"/>
      <c r="D206" s="25">
        <f t="shared" si="96"/>
        <v>0</v>
      </c>
      <c r="E206" s="10"/>
      <c r="F206" s="10"/>
      <c r="G206" s="26">
        <f t="shared" si="97"/>
        <v>0</v>
      </c>
      <c r="H206" s="10"/>
      <c r="I206" s="10"/>
      <c r="J206" s="25">
        <f t="shared" si="98"/>
        <v>0</v>
      </c>
      <c r="K206" s="10"/>
      <c r="L206" s="10"/>
      <c r="M206" s="26">
        <f t="shared" si="99"/>
        <v>0</v>
      </c>
      <c r="N206" s="25">
        <f t="shared" si="100"/>
        <v>0</v>
      </c>
      <c r="O206" s="26">
        <f t="shared" si="101"/>
        <v>0</v>
      </c>
    </row>
    <row r="207" spans="1:15">
      <c r="A207" s="9">
        <v>42985</v>
      </c>
      <c r="B207" s="10"/>
      <c r="C207" s="10"/>
      <c r="D207" s="25">
        <f t="shared" si="96"/>
        <v>0</v>
      </c>
      <c r="E207" s="10"/>
      <c r="F207" s="10"/>
      <c r="G207" s="26">
        <f t="shared" si="97"/>
        <v>0</v>
      </c>
      <c r="H207" s="10"/>
      <c r="I207" s="10"/>
      <c r="J207" s="25">
        <f t="shared" si="98"/>
        <v>0</v>
      </c>
      <c r="K207" s="10"/>
      <c r="L207" s="10"/>
      <c r="M207" s="26">
        <f t="shared" si="99"/>
        <v>0</v>
      </c>
      <c r="N207" s="25">
        <f t="shared" si="100"/>
        <v>0</v>
      </c>
      <c r="O207" s="26">
        <f t="shared" si="101"/>
        <v>0</v>
      </c>
    </row>
    <row r="208" spans="1:15">
      <c r="A208" s="9">
        <v>42986</v>
      </c>
      <c r="B208" s="10"/>
      <c r="C208" s="10"/>
      <c r="D208" s="25">
        <f t="shared" si="96"/>
        <v>0</v>
      </c>
      <c r="E208" s="10"/>
      <c r="F208" s="10"/>
      <c r="G208" s="26">
        <f t="shared" si="97"/>
        <v>0</v>
      </c>
      <c r="H208" s="10"/>
      <c r="I208" s="10"/>
      <c r="J208" s="25">
        <f t="shared" si="98"/>
        <v>0</v>
      </c>
      <c r="K208" s="10"/>
      <c r="L208" s="10"/>
      <c r="M208" s="26">
        <f t="shared" si="99"/>
        <v>0</v>
      </c>
      <c r="N208" s="25">
        <f t="shared" si="100"/>
        <v>0</v>
      </c>
      <c r="O208" s="26">
        <f t="shared" si="101"/>
        <v>0</v>
      </c>
    </row>
    <row r="209" spans="1:15">
      <c r="A209" s="9">
        <v>42987</v>
      </c>
      <c r="B209" s="10"/>
      <c r="C209" s="10"/>
      <c r="D209" s="25">
        <f t="shared" si="96"/>
        <v>0</v>
      </c>
      <c r="E209" s="10"/>
      <c r="F209" s="10"/>
      <c r="G209" s="26">
        <f t="shared" si="97"/>
        <v>0</v>
      </c>
      <c r="H209" s="10"/>
      <c r="I209" s="10"/>
      <c r="J209" s="25">
        <f t="shared" si="98"/>
        <v>0</v>
      </c>
      <c r="K209" s="10"/>
      <c r="L209" s="10"/>
      <c r="M209" s="26">
        <f t="shared" si="99"/>
        <v>0</v>
      </c>
      <c r="N209" s="25">
        <f t="shared" si="100"/>
        <v>0</v>
      </c>
      <c r="O209" s="26">
        <f t="shared" si="101"/>
        <v>0</v>
      </c>
    </row>
    <row r="210" spans="1:15">
      <c r="A210" s="9">
        <v>42988</v>
      </c>
      <c r="B210" s="10"/>
      <c r="C210" s="10"/>
      <c r="D210" s="25">
        <f t="shared" si="96"/>
        <v>0</v>
      </c>
      <c r="E210" s="10"/>
      <c r="F210" s="10"/>
      <c r="G210" s="26">
        <f t="shared" si="97"/>
        <v>0</v>
      </c>
      <c r="H210" s="10"/>
      <c r="I210" s="10"/>
      <c r="J210" s="25">
        <f t="shared" si="98"/>
        <v>0</v>
      </c>
      <c r="K210" s="10"/>
      <c r="L210" s="10"/>
      <c r="M210" s="26">
        <f t="shared" si="99"/>
        <v>0</v>
      </c>
      <c r="N210" s="25">
        <f t="shared" si="100"/>
        <v>0</v>
      </c>
      <c r="O210" s="26">
        <f t="shared" si="101"/>
        <v>0</v>
      </c>
    </row>
    <row r="211" spans="1:15">
      <c r="A211" s="9">
        <v>42989</v>
      </c>
      <c r="B211" s="10"/>
      <c r="C211" s="10"/>
      <c r="D211" s="25">
        <f t="shared" si="96"/>
        <v>0</v>
      </c>
      <c r="E211" s="10"/>
      <c r="F211" s="10"/>
      <c r="G211" s="26">
        <f t="shared" si="97"/>
        <v>0</v>
      </c>
      <c r="H211" s="10"/>
      <c r="I211" s="10"/>
      <c r="J211" s="25">
        <f t="shared" si="98"/>
        <v>0</v>
      </c>
      <c r="K211" s="10"/>
      <c r="L211" s="10"/>
      <c r="M211" s="26">
        <f t="shared" si="99"/>
        <v>0</v>
      </c>
      <c r="N211" s="25">
        <f t="shared" si="100"/>
        <v>0</v>
      </c>
      <c r="O211" s="26">
        <f t="shared" si="101"/>
        <v>0</v>
      </c>
    </row>
    <row r="212" spans="1:15">
      <c r="A212" s="9">
        <v>42990</v>
      </c>
      <c r="B212" s="10"/>
      <c r="C212" s="10"/>
      <c r="D212" s="25">
        <f t="shared" si="96"/>
        <v>0</v>
      </c>
      <c r="E212" s="10"/>
      <c r="F212" s="10"/>
      <c r="G212" s="26">
        <f t="shared" si="97"/>
        <v>0</v>
      </c>
      <c r="H212" s="10"/>
      <c r="I212" s="10"/>
      <c r="J212" s="25">
        <f t="shared" si="98"/>
        <v>0</v>
      </c>
      <c r="K212" s="10"/>
      <c r="L212" s="10"/>
      <c r="M212" s="26">
        <f t="shared" si="99"/>
        <v>0</v>
      </c>
      <c r="N212" s="25">
        <f t="shared" si="100"/>
        <v>0</v>
      </c>
      <c r="O212" s="26">
        <f t="shared" si="101"/>
        <v>0</v>
      </c>
    </row>
    <row r="213" spans="1:15">
      <c r="A213" s="9">
        <v>42991</v>
      </c>
      <c r="B213" s="10"/>
      <c r="C213" s="10"/>
      <c r="D213" s="25">
        <f t="shared" si="96"/>
        <v>0</v>
      </c>
      <c r="E213" s="10"/>
      <c r="F213" s="10"/>
      <c r="G213" s="26">
        <f t="shared" si="97"/>
        <v>0</v>
      </c>
      <c r="H213" s="10"/>
      <c r="I213" s="10"/>
      <c r="J213" s="25">
        <f t="shared" si="98"/>
        <v>0</v>
      </c>
      <c r="K213" s="10"/>
      <c r="L213" s="10"/>
      <c r="M213" s="26">
        <f t="shared" si="99"/>
        <v>0</v>
      </c>
      <c r="N213" s="25">
        <f t="shared" si="100"/>
        <v>0</v>
      </c>
      <c r="O213" s="26">
        <f t="shared" si="101"/>
        <v>0</v>
      </c>
    </row>
    <row r="214" spans="1:15">
      <c r="A214" s="9">
        <v>42992</v>
      </c>
      <c r="B214" s="10"/>
      <c r="C214" s="10"/>
      <c r="D214" s="25">
        <f t="shared" si="96"/>
        <v>0</v>
      </c>
      <c r="E214" s="10"/>
      <c r="F214" s="10"/>
      <c r="G214" s="26">
        <f t="shared" si="97"/>
        <v>0</v>
      </c>
      <c r="H214" s="10"/>
      <c r="I214" s="10"/>
      <c r="J214" s="25">
        <f t="shared" si="98"/>
        <v>0</v>
      </c>
      <c r="K214" s="10"/>
      <c r="L214" s="10"/>
      <c r="M214" s="26">
        <f t="shared" si="99"/>
        <v>0</v>
      </c>
      <c r="N214" s="25">
        <f t="shared" si="100"/>
        <v>0</v>
      </c>
      <c r="O214" s="26">
        <f t="shared" si="101"/>
        <v>0</v>
      </c>
    </row>
    <row r="215" spans="1:15">
      <c r="A215" s="9">
        <v>42993</v>
      </c>
      <c r="B215" s="10"/>
      <c r="C215" s="10"/>
      <c r="D215" s="25">
        <f t="shared" si="96"/>
        <v>0</v>
      </c>
      <c r="E215" s="10"/>
      <c r="F215" s="10"/>
      <c r="G215" s="26">
        <f t="shared" si="97"/>
        <v>0</v>
      </c>
      <c r="H215" s="10"/>
      <c r="I215" s="10"/>
      <c r="J215" s="25">
        <f t="shared" si="98"/>
        <v>0</v>
      </c>
      <c r="K215" s="10"/>
      <c r="L215" s="10"/>
      <c r="M215" s="26">
        <f t="shared" si="99"/>
        <v>0</v>
      </c>
      <c r="N215" s="25">
        <f t="shared" si="100"/>
        <v>0</v>
      </c>
      <c r="O215" s="26">
        <f t="shared" si="101"/>
        <v>0</v>
      </c>
    </row>
    <row r="216" spans="1:15">
      <c r="A216" s="9">
        <v>42994</v>
      </c>
      <c r="B216" s="10"/>
      <c r="C216" s="10"/>
      <c r="D216" s="25">
        <f t="shared" si="96"/>
        <v>0</v>
      </c>
      <c r="E216" s="10"/>
      <c r="F216" s="10"/>
      <c r="G216" s="26">
        <f t="shared" si="97"/>
        <v>0</v>
      </c>
      <c r="H216" s="10"/>
      <c r="I216" s="10"/>
      <c r="J216" s="25">
        <f t="shared" si="98"/>
        <v>0</v>
      </c>
      <c r="K216" s="10"/>
      <c r="L216" s="10"/>
      <c r="M216" s="26">
        <f t="shared" si="99"/>
        <v>0</v>
      </c>
      <c r="N216" s="25">
        <f t="shared" si="100"/>
        <v>0</v>
      </c>
      <c r="O216" s="26">
        <f t="shared" si="101"/>
        <v>0</v>
      </c>
    </row>
    <row r="217" spans="1:15">
      <c r="A217" s="9">
        <v>42995</v>
      </c>
      <c r="B217" s="10"/>
      <c r="C217" s="10"/>
      <c r="D217" s="25">
        <f t="shared" si="96"/>
        <v>0</v>
      </c>
      <c r="E217" s="10"/>
      <c r="F217" s="10"/>
      <c r="G217" s="26">
        <f t="shared" si="97"/>
        <v>0</v>
      </c>
      <c r="H217" s="10"/>
      <c r="I217" s="10"/>
      <c r="J217" s="25">
        <f t="shared" si="98"/>
        <v>0</v>
      </c>
      <c r="K217" s="10"/>
      <c r="L217" s="10"/>
      <c r="M217" s="26">
        <f t="shared" si="99"/>
        <v>0</v>
      </c>
      <c r="N217" s="25">
        <f t="shared" si="100"/>
        <v>0</v>
      </c>
      <c r="O217" s="26">
        <f t="shared" si="101"/>
        <v>0</v>
      </c>
    </row>
    <row r="218" spans="1:15">
      <c r="A218" s="9">
        <v>42996</v>
      </c>
      <c r="B218" s="10"/>
      <c r="C218" s="10"/>
      <c r="D218" s="25">
        <f t="shared" si="96"/>
        <v>0</v>
      </c>
      <c r="E218" s="10"/>
      <c r="F218" s="10"/>
      <c r="G218" s="26">
        <f t="shared" si="97"/>
        <v>0</v>
      </c>
      <c r="H218" s="10"/>
      <c r="I218" s="10"/>
      <c r="J218" s="25">
        <f t="shared" si="98"/>
        <v>0</v>
      </c>
      <c r="K218" s="10"/>
      <c r="L218" s="10"/>
      <c r="M218" s="26">
        <f t="shared" si="99"/>
        <v>0</v>
      </c>
      <c r="N218" s="25">
        <f t="shared" si="100"/>
        <v>0</v>
      </c>
      <c r="O218" s="26">
        <f t="shared" si="101"/>
        <v>0</v>
      </c>
    </row>
    <row r="219" spans="1:15">
      <c r="A219" s="9">
        <v>42997</v>
      </c>
      <c r="B219" s="10"/>
      <c r="C219" s="10"/>
      <c r="D219" s="25">
        <f t="shared" si="96"/>
        <v>0</v>
      </c>
      <c r="E219" s="10"/>
      <c r="F219" s="10"/>
      <c r="G219" s="26">
        <f t="shared" si="97"/>
        <v>0</v>
      </c>
      <c r="H219" s="10"/>
      <c r="I219" s="10"/>
      <c r="J219" s="25">
        <f t="shared" si="98"/>
        <v>0</v>
      </c>
      <c r="K219" s="10"/>
      <c r="L219" s="10"/>
      <c r="M219" s="26">
        <f t="shared" si="99"/>
        <v>0</v>
      </c>
      <c r="N219" s="25">
        <f t="shared" si="100"/>
        <v>0</v>
      </c>
      <c r="O219" s="26">
        <f t="shared" si="101"/>
        <v>0</v>
      </c>
    </row>
    <row r="220" spans="1:15">
      <c r="A220" s="9">
        <v>42998</v>
      </c>
      <c r="B220" s="10"/>
      <c r="C220" s="10"/>
      <c r="D220" s="25">
        <f t="shared" si="96"/>
        <v>0</v>
      </c>
      <c r="E220" s="10"/>
      <c r="F220" s="10"/>
      <c r="G220" s="26">
        <f t="shared" si="97"/>
        <v>0</v>
      </c>
      <c r="H220" s="10"/>
      <c r="I220" s="10"/>
      <c r="J220" s="25">
        <f t="shared" si="98"/>
        <v>0</v>
      </c>
      <c r="K220" s="10"/>
      <c r="L220" s="10"/>
      <c r="M220" s="26">
        <f t="shared" si="99"/>
        <v>0</v>
      </c>
      <c r="N220" s="25">
        <f t="shared" si="100"/>
        <v>0</v>
      </c>
      <c r="O220" s="26">
        <f t="shared" si="101"/>
        <v>0</v>
      </c>
    </row>
    <row r="221" spans="1:15">
      <c r="A221" s="9">
        <v>42999</v>
      </c>
      <c r="B221" s="10"/>
      <c r="C221" s="10"/>
      <c r="D221" s="25">
        <f t="shared" si="96"/>
        <v>0</v>
      </c>
      <c r="E221" s="10"/>
      <c r="F221" s="10"/>
      <c r="G221" s="26">
        <f t="shared" si="97"/>
        <v>0</v>
      </c>
      <c r="H221" s="10"/>
      <c r="I221" s="10"/>
      <c r="J221" s="25">
        <f t="shared" si="98"/>
        <v>0</v>
      </c>
      <c r="K221" s="10"/>
      <c r="L221" s="10"/>
      <c r="M221" s="26">
        <f t="shared" si="99"/>
        <v>0</v>
      </c>
      <c r="N221" s="25">
        <f t="shared" si="100"/>
        <v>0</v>
      </c>
      <c r="O221" s="26">
        <f t="shared" si="101"/>
        <v>0</v>
      </c>
    </row>
    <row r="222" spans="1:15">
      <c r="A222" s="9">
        <v>43000</v>
      </c>
      <c r="B222" s="10"/>
      <c r="C222" s="10"/>
      <c r="D222" s="25">
        <f t="shared" si="96"/>
        <v>0</v>
      </c>
      <c r="E222" s="10"/>
      <c r="F222" s="10"/>
      <c r="G222" s="26">
        <f t="shared" si="97"/>
        <v>0</v>
      </c>
      <c r="H222" s="10"/>
      <c r="I222" s="10"/>
      <c r="J222" s="25">
        <f t="shared" si="98"/>
        <v>0</v>
      </c>
      <c r="K222" s="10"/>
      <c r="L222" s="10"/>
      <c r="M222" s="26">
        <f t="shared" si="99"/>
        <v>0</v>
      </c>
      <c r="N222" s="25">
        <f t="shared" si="100"/>
        <v>0</v>
      </c>
      <c r="O222" s="26">
        <f t="shared" si="101"/>
        <v>0</v>
      </c>
    </row>
    <row r="223" spans="1:15">
      <c r="A223" s="9">
        <v>43001</v>
      </c>
      <c r="B223" s="10"/>
      <c r="C223" s="10"/>
      <c r="D223" s="25">
        <f t="shared" ref="D223:D269" si="102">B223-C223</f>
        <v>0</v>
      </c>
      <c r="E223" s="10"/>
      <c r="F223" s="10"/>
      <c r="G223" s="26">
        <f t="shared" ref="G223:G269" si="103">E223-F223</f>
        <v>0</v>
      </c>
      <c r="H223" s="10"/>
      <c r="I223" s="10"/>
      <c r="J223" s="25">
        <f t="shared" ref="J223:J269" si="104">H223-I223</f>
        <v>0</v>
      </c>
      <c r="K223" s="10"/>
      <c r="L223" s="10"/>
      <c r="M223" s="26">
        <f t="shared" ref="M223:M269" si="105">K223-L223</f>
        <v>0</v>
      </c>
      <c r="N223" s="25">
        <f t="shared" ref="N223:N269" si="106">J223-D223</f>
        <v>0</v>
      </c>
      <c r="O223" s="26">
        <f t="shared" ref="O223:O269" si="107">M223-G223</f>
        <v>0</v>
      </c>
    </row>
    <row r="224" spans="1:15">
      <c r="A224" s="9">
        <v>43002</v>
      </c>
      <c r="B224" s="10"/>
      <c r="C224" s="10"/>
      <c r="D224" s="25">
        <f t="shared" si="102"/>
        <v>0</v>
      </c>
      <c r="E224" s="10"/>
      <c r="F224" s="10"/>
      <c r="G224" s="26">
        <f t="shared" si="103"/>
        <v>0</v>
      </c>
      <c r="H224" s="10"/>
      <c r="I224" s="10"/>
      <c r="J224" s="25">
        <f t="shared" si="104"/>
        <v>0</v>
      </c>
      <c r="K224" s="10"/>
      <c r="L224" s="10"/>
      <c r="M224" s="26">
        <f t="shared" si="105"/>
        <v>0</v>
      </c>
      <c r="N224" s="25">
        <f t="shared" si="106"/>
        <v>0</v>
      </c>
      <c r="O224" s="26">
        <f t="shared" si="107"/>
        <v>0</v>
      </c>
    </row>
    <row r="225" spans="1:15">
      <c r="A225" s="9">
        <v>43003</v>
      </c>
      <c r="B225" s="10"/>
      <c r="C225" s="10"/>
      <c r="D225" s="25">
        <f t="shared" si="102"/>
        <v>0</v>
      </c>
      <c r="E225" s="10"/>
      <c r="F225" s="10"/>
      <c r="G225" s="26">
        <f t="shared" si="103"/>
        <v>0</v>
      </c>
      <c r="H225" s="10"/>
      <c r="I225" s="10"/>
      <c r="J225" s="25">
        <f t="shared" si="104"/>
        <v>0</v>
      </c>
      <c r="K225" s="10"/>
      <c r="L225" s="10"/>
      <c r="M225" s="26">
        <f t="shared" si="105"/>
        <v>0</v>
      </c>
      <c r="N225" s="25">
        <f t="shared" si="106"/>
        <v>0</v>
      </c>
      <c r="O225" s="26">
        <f t="shared" si="107"/>
        <v>0</v>
      </c>
    </row>
    <row r="226" spans="1:15">
      <c r="A226" s="9">
        <v>43004</v>
      </c>
      <c r="B226" s="10"/>
      <c r="C226" s="10"/>
      <c r="D226" s="25">
        <f t="shared" si="102"/>
        <v>0</v>
      </c>
      <c r="E226" s="10"/>
      <c r="F226" s="10"/>
      <c r="G226" s="26">
        <f t="shared" si="103"/>
        <v>0</v>
      </c>
      <c r="H226" s="10"/>
      <c r="I226" s="10"/>
      <c r="J226" s="25">
        <f t="shared" si="104"/>
        <v>0</v>
      </c>
      <c r="K226" s="10"/>
      <c r="L226" s="10"/>
      <c r="M226" s="26">
        <f t="shared" si="105"/>
        <v>0</v>
      </c>
      <c r="N226" s="25">
        <f t="shared" si="106"/>
        <v>0</v>
      </c>
      <c r="O226" s="26">
        <f t="shared" si="107"/>
        <v>0</v>
      </c>
    </row>
    <row r="227" spans="1:15">
      <c r="A227" s="9">
        <v>43005</v>
      </c>
      <c r="B227" s="10"/>
      <c r="C227" s="10"/>
      <c r="D227" s="25">
        <f t="shared" si="102"/>
        <v>0</v>
      </c>
      <c r="E227" s="10"/>
      <c r="F227" s="10"/>
      <c r="G227" s="26">
        <f t="shared" si="103"/>
        <v>0</v>
      </c>
      <c r="H227" s="10"/>
      <c r="I227" s="10"/>
      <c r="J227" s="25">
        <f t="shared" si="104"/>
        <v>0</v>
      </c>
      <c r="K227" s="10"/>
      <c r="L227" s="10"/>
      <c r="M227" s="26">
        <f t="shared" si="105"/>
        <v>0</v>
      </c>
      <c r="N227" s="25">
        <f t="shared" si="106"/>
        <v>0</v>
      </c>
      <c r="O227" s="26">
        <f t="shared" si="107"/>
        <v>0</v>
      </c>
    </row>
    <row r="228" spans="1:15">
      <c r="A228" s="9">
        <v>43006</v>
      </c>
      <c r="B228" s="10"/>
      <c r="C228" s="10"/>
      <c r="D228" s="25">
        <f t="shared" si="102"/>
        <v>0</v>
      </c>
      <c r="E228" s="10"/>
      <c r="F228" s="10"/>
      <c r="G228" s="26">
        <f t="shared" si="103"/>
        <v>0</v>
      </c>
      <c r="H228" s="10"/>
      <c r="I228" s="10"/>
      <c r="J228" s="25">
        <f t="shared" si="104"/>
        <v>0</v>
      </c>
      <c r="K228" s="10"/>
      <c r="L228" s="10"/>
      <c r="M228" s="26">
        <f t="shared" si="105"/>
        <v>0</v>
      </c>
      <c r="N228" s="25">
        <f t="shared" si="106"/>
        <v>0</v>
      </c>
      <c r="O228" s="26">
        <f t="shared" si="107"/>
        <v>0</v>
      </c>
    </row>
    <row r="229" spans="1:15">
      <c r="A229" s="9">
        <v>43007</v>
      </c>
      <c r="B229" s="10"/>
      <c r="C229" s="10"/>
      <c r="D229" s="25">
        <f t="shared" si="102"/>
        <v>0</v>
      </c>
      <c r="E229" s="10"/>
      <c r="F229" s="10"/>
      <c r="G229" s="26">
        <f t="shared" si="103"/>
        <v>0</v>
      </c>
      <c r="H229" s="10"/>
      <c r="I229" s="10"/>
      <c r="J229" s="25">
        <f t="shared" si="104"/>
        <v>0</v>
      </c>
      <c r="K229" s="10"/>
      <c r="L229" s="10"/>
      <c r="M229" s="26">
        <f t="shared" si="105"/>
        <v>0</v>
      </c>
      <c r="N229" s="25">
        <f t="shared" si="106"/>
        <v>0</v>
      </c>
      <c r="O229" s="26">
        <f t="shared" si="107"/>
        <v>0</v>
      </c>
    </row>
    <row r="230" spans="1:15">
      <c r="A230" s="9">
        <v>43008</v>
      </c>
      <c r="B230" s="10"/>
      <c r="C230" s="10"/>
      <c r="D230" s="25">
        <f t="shared" si="102"/>
        <v>0</v>
      </c>
      <c r="E230" s="10"/>
      <c r="F230" s="10"/>
      <c r="G230" s="26">
        <f t="shared" si="103"/>
        <v>0</v>
      </c>
      <c r="H230" s="10"/>
      <c r="I230" s="10"/>
      <c r="J230" s="25">
        <f t="shared" si="104"/>
        <v>0</v>
      </c>
      <c r="K230" s="10"/>
      <c r="L230" s="10"/>
      <c r="M230" s="26">
        <f t="shared" si="105"/>
        <v>0</v>
      </c>
      <c r="N230" s="25">
        <f t="shared" si="106"/>
        <v>0</v>
      </c>
      <c r="O230" s="26">
        <f t="shared" si="107"/>
        <v>0</v>
      </c>
    </row>
    <row r="231" spans="1:15">
      <c r="A231" s="9">
        <v>43009</v>
      </c>
      <c r="B231" s="10"/>
      <c r="C231" s="10"/>
      <c r="D231" s="25">
        <f t="shared" si="102"/>
        <v>0</v>
      </c>
      <c r="E231" s="10"/>
      <c r="F231" s="10"/>
      <c r="G231" s="26">
        <f t="shared" si="103"/>
        <v>0</v>
      </c>
      <c r="H231" s="10"/>
      <c r="I231" s="10"/>
      <c r="J231" s="25">
        <f t="shared" si="104"/>
        <v>0</v>
      </c>
      <c r="K231" s="10"/>
      <c r="L231" s="10"/>
      <c r="M231" s="26">
        <f t="shared" si="105"/>
        <v>0</v>
      </c>
      <c r="N231" s="25">
        <f t="shared" si="106"/>
        <v>0</v>
      </c>
      <c r="O231" s="26">
        <f t="shared" si="107"/>
        <v>0</v>
      </c>
    </row>
    <row r="232" spans="1:15">
      <c r="A232" s="9">
        <v>43010</v>
      </c>
      <c r="B232" s="10"/>
      <c r="C232" s="10"/>
      <c r="D232" s="25">
        <f t="shared" si="102"/>
        <v>0</v>
      </c>
      <c r="E232" s="10"/>
      <c r="F232" s="10"/>
      <c r="G232" s="26">
        <f t="shared" si="103"/>
        <v>0</v>
      </c>
      <c r="H232" s="10"/>
      <c r="I232" s="10"/>
      <c r="J232" s="25">
        <f t="shared" si="104"/>
        <v>0</v>
      </c>
      <c r="K232" s="10"/>
      <c r="L232" s="10"/>
      <c r="M232" s="26">
        <f t="shared" si="105"/>
        <v>0</v>
      </c>
      <c r="N232" s="25">
        <f t="shared" si="106"/>
        <v>0</v>
      </c>
      <c r="O232" s="26">
        <f t="shared" si="107"/>
        <v>0</v>
      </c>
    </row>
    <row r="233" spans="1:15">
      <c r="A233" s="9">
        <v>43011</v>
      </c>
      <c r="B233" s="10"/>
      <c r="C233" s="10"/>
      <c r="D233" s="25">
        <f t="shared" si="102"/>
        <v>0</v>
      </c>
      <c r="E233" s="10"/>
      <c r="F233" s="10"/>
      <c r="G233" s="26">
        <f t="shared" si="103"/>
        <v>0</v>
      </c>
      <c r="H233" s="10"/>
      <c r="I233" s="10"/>
      <c r="J233" s="25">
        <f t="shared" si="104"/>
        <v>0</v>
      </c>
      <c r="K233" s="10"/>
      <c r="L233" s="10"/>
      <c r="M233" s="26">
        <f t="shared" si="105"/>
        <v>0</v>
      </c>
      <c r="N233" s="25">
        <f t="shared" si="106"/>
        <v>0</v>
      </c>
      <c r="O233" s="26">
        <f t="shared" si="107"/>
        <v>0</v>
      </c>
    </row>
    <row r="234" spans="1:15">
      <c r="A234" s="9">
        <v>43012</v>
      </c>
      <c r="B234" s="10"/>
      <c r="C234" s="10"/>
      <c r="D234" s="25">
        <f t="shared" si="102"/>
        <v>0</v>
      </c>
      <c r="E234" s="10"/>
      <c r="F234" s="10"/>
      <c r="G234" s="26">
        <f t="shared" si="103"/>
        <v>0</v>
      </c>
      <c r="H234" s="10"/>
      <c r="I234" s="10"/>
      <c r="J234" s="25">
        <f t="shared" si="104"/>
        <v>0</v>
      </c>
      <c r="K234" s="10"/>
      <c r="L234" s="10"/>
      <c r="M234" s="26">
        <f t="shared" si="105"/>
        <v>0</v>
      </c>
      <c r="N234" s="25">
        <f t="shared" si="106"/>
        <v>0</v>
      </c>
      <c r="O234" s="26">
        <f t="shared" si="107"/>
        <v>0</v>
      </c>
    </row>
    <row r="235" spans="1:15">
      <c r="A235" s="9">
        <v>43013</v>
      </c>
      <c r="B235" s="10"/>
      <c r="C235" s="10"/>
      <c r="D235" s="25">
        <f t="shared" si="102"/>
        <v>0</v>
      </c>
      <c r="E235" s="10"/>
      <c r="F235" s="10"/>
      <c r="G235" s="26">
        <f t="shared" si="103"/>
        <v>0</v>
      </c>
      <c r="H235" s="10"/>
      <c r="I235" s="10"/>
      <c r="J235" s="25">
        <f t="shared" si="104"/>
        <v>0</v>
      </c>
      <c r="K235" s="10"/>
      <c r="L235" s="10"/>
      <c r="M235" s="26">
        <f t="shared" si="105"/>
        <v>0</v>
      </c>
      <c r="N235" s="25">
        <f t="shared" si="106"/>
        <v>0</v>
      </c>
      <c r="O235" s="26">
        <f t="shared" si="107"/>
        <v>0</v>
      </c>
    </row>
    <row r="236" spans="1:15">
      <c r="A236" s="9">
        <v>43014</v>
      </c>
      <c r="B236" s="10"/>
      <c r="C236" s="10"/>
      <c r="D236" s="25">
        <f t="shared" si="102"/>
        <v>0</v>
      </c>
      <c r="E236" s="10"/>
      <c r="F236" s="10"/>
      <c r="G236" s="26">
        <f t="shared" si="103"/>
        <v>0</v>
      </c>
      <c r="H236" s="10"/>
      <c r="I236" s="10"/>
      <c r="J236" s="25">
        <f t="shared" si="104"/>
        <v>0</v>
      </c>
      <c r="K236" s="10"/>
      <c r="L236" s="10"/>
      <c r="M236" s="26">
        <f t="shared" si="105"/>
        <v>0</v>
      </c>
      <c r="N236" s="25">
        <f t="shared" si="106"/>
        <v>0</v>
      </c>
      <c r="O236" s="26">
        <f t="shared" si="107"/>
        <v>0</v>
      </c>
    </row>
    <row r="237" spans="1:15">
      <c r="A237" s="9">
        <v>43015</v>
      </c>
      <c r="B237" s="10"/>
      <c r="C237" s="10"/>
      <c r="D237" s="25">
        <f t="shared" si="102"/>
        <v>0</v>
      </c>
      <c r="E237" s="10"/>
      <c r="F237" s="10"/>
      <c r="G237" s="26">
        <f t="shared" si="103"/>
        <v>0</v>
      </c>
      <c r="H237" s="10"/>
      <c r="I237" s="10"/>
      <c r="J237" s="25">
        <f t="shared" si="104"/>
        <v>0</v>
      </c>
      <c r="K237" s="10"/>
      <c r="L237" s="10"/>
      <c r="M237" s="26">
        <f t="shared" si="105"/>
        <v>0</v>
      </c>
      <c r="N237" s="25">
        <f t="shared" si="106"/>
        <v>0</v>
      </c>
      <c r="O237" s="26">
        <f t="shared" si="107"/>
        <v>0</v>
      </c>
    </row>
    <row r="238" spans="1:15">
      <c r="A238" s="9">
        <v>43016</v>
      </c>
      <c r="B238" s="10"/>
      <c r="C238" s="10"/>
      <c r="D238" s="25">
        <f t="shared" si="102"/>
        <v>0</v>
      </c>
      <c r="E238" s="10"/>
      <c r="F238" s="10"/>
      <c r="G238" s="26">
        <f t="shared" si="103"/>
        <v>0</v>
      </c>
      <c r="H238" s="10"/>
      <c r="I238" s="10"/>
      <c r="J238" s="25">
        <f t="shared" si="104"/>
        <v>0</v>
      </c>
      <c r="K238" s="10"/>
      <c r="L238" s="10"/>
      <c r="M238" s="26">
        <f t="shared" si="105"/>
        <v>0</v>
      </c>
      <c r="N238" s="25">
        <f t="shared" si="106"/>
        <v>0</v>
      </c>
      <c r="O238" s="26">
        <f t="shared" si="107"/>
        <v>0</v>
      </c>
    </row>
    <row r="239" spans="1:15">
      <c r="A239" s="9">
        <v>43017</v>
      </c>
      <c r="B239" s="10"/>
      <c r="C239" s="10"/>
      <c r="D239" s="25">
        <f t="shared" si="102"/>
        <v>0</v>
      </c>
      <c r="E239" s="10"/>
      <c r="F239" s="10"/>
      <c r="G239" s="26">
        <f t="shared" si="103"/>
        <v>0</v>
      </c>
      <c r="H239" s="10"/>
      <c r="I239" s="10"/>
      <c r="J239" s="25">
        <f t="shared" si="104"/>
        <v>0</v>
      </c>
      <c r="K239" s="10"/>
      <c r="L239" s="10"/>
      <c r="M239" s="26">
        <f t="shared" si="105"/>
        <v>0</v>
      </c>
      <c r="N239" s="25">
        <f t="shared" si="106"/>
        <v>0</v>
      </c>
      <c r="O239" s="26">
        <f t="shared" si="107"/>
        <v>0</v>
      </c>
    </row>
    <row r="240" spans="1:15">
      <c r="A240" s="9">
        <v>43018</v>
      </c>
      <c r="B240" s="10"/>
      <c r="C240" s="10"/>
      <c r="D240" s="25">
        <f t="shared" si="102"/>
        <v>0</v>
      </c>
      <c r="E240" s="10"/>
      <c r="F240" s="10"/>
      <c r="G240" s="26">
        <f t="shared" si="103"/>
        <v>0</v>
      </c>
      <c r="H240" s="10"/>
      <c r="I240" s="10"/>
      <c r="J240" s="25">
        <f t="shared" si="104"/>
        <v>0</v>
      </c>
      <c r="K240" s="10"/>
      <c r="L240" s="10"/>
      <c r="M240" s="26">
        <f t="shared" si="105"/>
        <v>0</v>
      </c>
      <c r="N240" s="25">
        <f t="shared" si="106"/>
        <v>0</v>
      </c>
      <c r="O240" s="26">
        <f t="shared" si="107"/>
        <v>0</v>
      </c>
    </row>
    <row r="241" spans="1:15">
      <c r="A241" s="9">
        <v>43019</v>
      </c>
      <c r="B241" s="10"/>
      <c r="C241" s="10"/>
      <c r="D241" s="25">
        <f t="shared" si="102"/>
        <v>0</v>
      </c>
      <c r="E241" s="10"/>
      <c r="F241" s="10"/>
      <c r="G241" s="26">
        <f t="shared" si="103"/>
        <v>0</v>
      </c>
      <c r="H241" s="10"/>
      <c r="I241" s="10"/>
      <c r="J241" s="25">
        <f t="shared" si="104"/>
        <v>0</v>
      </c>
      <c r="K241" s="10"/>
      <c r="L241" s="10"/>
      <c r="M241" s="26">
        <f t="shared" si="105"/>
        <v>0</v>
      </c>
      <c r="N241" s="25">
        <f t="shared" si="106"/>
        <v>0</v>
      </c>
      <c r="O241" s="26">
        <f t="shared" si="107"/>
        <v>0</v>
      </c>
    </row>
    <row r="242" spans="1:15">
      <c r="A242" s="9">
        <v>43020</v>
      </c>
      <c r="B242" s="10"/>
      <c r="C242" s="10"/>
      <c r="D242" s="25">
        <f t="shared" si="102"/>
        <v>0</v>
      </c>
      <c r="E242" s="10"/>
      <c r="F242" s="10"/>
      <c r="G242" s="26">
        <f t="shared" si="103"/>
        <v>0</v>
      </c>
      <c r="H242" s="10"/>
      <c r="I242" s="10"/>
      <c r="J242" s="25">
        <f t="shared" si="104"/>
        <v>0</v>
      </c>
      <c r="K242" s="10"/>
      <c r="L242" s="10"/>
      <c r="M242" s="26">
        <f t="shared" si="105"/>
        <v>0</v>
      </c>
      <c r="N242" s="25">
        <f t="shared" si="106"/>
        <v>0</v>
      </c>
      <c r="O242" s="26">
        <f t="shared" si="107"/>
        <v>0</v>
      </c>
    </row>
    <row r="243" spans="1:15">
      <c r="A243" s="9">
        <v>43021</v>
      </c>
      <c r="B243" s="10"/>
      <c r="C243" s="10"/>
      <c r="D243" s="25">
        <f t="shared" si="102"/>
        <v>0</v>
      </c>
      <c r="E243" s="10"/>
      <c r="F243" s="10"/>
      <c r="G243" s="26">
        <f t="shared" si="103"/>
        <v>0</v>
      </c>
      <c r="H243" s="10"/>
      <c r="I243" s="10"/>
      <c r="J243" s="25">
        <f t="shared" si="104"/>
        <v>0</v>
      </c>
      <c r="K243" s="10"/>
      <c r="L243" s="10"/>
      <c r="M243" s="26">
        <f t="shared" si="105"/>
        <v>0</v>
      </c>
      <c r="N243" s="25">
        <f t="shared" si="106"/>
        <v>0</v>
      </c>
      <c r="O243" s="26">
        <f t="shared" si="107"/>
        <v>0</v>
      </c>
    </row>
    <row r="244" spans="1:15">
      <c r="A244" s="9">
        <v>43022</v>
      </c>
      <c r="B244" s="10"/>
      <c r="C244" s="10"/>
      <c r="D244" s="25">
        <f t="shared" si="102"/>
        <v>0</v>
      </c>
      <c r="E244" s="10"/>
      <c r="F244" s="10"/>
      <c r="G244" s="26">
        <f t="shared" si="103"/>
        <v>0</v>
      </c>
      <c r="H244" s="10"/>
      <c r="I244" s="10"/>
      <c r="J244" s="25">
        <f t="shared" si="104"/>
        <v>0</v>
      </c>
      <c r="K244" s="10"/>
      <c r="L244" s="10"/>
      <c r="M244" s="26">
        <f t="shared" si="105"/>
        <v>0</v>
      </c>
      <c r="N244" s="25">
        <f t="shared" si="106"/>
        <v>0</v>
      </c>
      <c r="O244" s="26">
        <f t="shared" si="107"/>
        <v>0</v>
      </c>
    </row>
    <row r="245" spans="1:15">
      <c r="A245" s="9">
        <v>43023</v>
      </c>
      <c r="B245" s="10"/>
      <c r="C245" s="10"/>
      <c r="D245" s="25">
        <f t="shared" si="102"/>
        <v>0</v>
      </c>
      <c r="E245" s="10"/>
      <c r="F245" s="10"/>
      <c r="G245" s="26">
        <f t="shared" si="103"/>
        <v>0</v>
      </c>
      <c r="H245" s="10"/>
      <c r="I245" s="10"/>
      <c r="J245" s="25">
        <f t="shared" si="104"/>
        <v>0</v>
      </c>
      <c r="K245" s="10"/>
      <c r="L245" s="10"/>
      <c r="M245" s="26">
        <f t="shared" si="105"/>
        <v>0</v>
      </c>
      <c r="N245" s="25">
        <f t="shared" si="106"/>
        <v>0</v>
      </c>
      <c r="O245" s="26">
        <f t="shared" si="107"/>
        <v>0</v>
      </c>
    </row>
    <row r="246" spans="1:15">
      <c r="A246" s="9">
        <v>43024</v>
      </c>
      <c r="B246" s="10"/>
      <c r="C246" s="10"/>
      <c r="D246" s="25">
        <f t="shared" si="102"/>
        <v>0</v>
      </c>
      <c r="E246" s="10"/>
      <c r="F246" s="10"/>
      <c r="G246" s="26">
        <f t="shared" si="103"/>
        <v>0</v>
      </c>
      <c r="H246" s="10"/>
      <c r="I246" s="10"/>
      <c r="J246" s="25">
        <f t="shared" si="104"/>
        <v>0</v>
      </c>
      <c r="K246" s="10"/>
      <c r="L246" s="10"/>
      <c r="M246" s="26">
        <f t="shared" si="105"/>
        <v>0</v>
      </c>
      <c r="N246" s="25">
        <f t="shared" si="106"/>
        <v>0</v>
      </c>
      <c r="O246" s="26">
        <f t="shared" si="107"/>
        <v>0</v>
      </c>
    </row>
    <row r="247" spans="1:15">
      <c r="A247" s="9">
        <v>43025</v>
      </c>
      <c r="B247" s="10"/>
      <c r="C247" s="10"/>
      <c r="D247" s="25">
        <f t="shared" si="102"/>
        <v>0</v>
      </c>
      <c r="E247" s="10"/>
      <c r="F247" s="10"/>
      <c r="G247" s="26">
        <f t="shared" si="103"/>
        <v>0</v>
      </c>
      <c r="H247" s="10"/>
      <c r="I247" s="10"/>
      <c r="J247" s="25">
        <f t="shared" si="104"/>
        <v>0</v>
      </c>
      <c r="K247" s="10"/>
      <c r="L247" s="10"/>
      <c r="M247" s="26">
        <f t="shared" si="105"/>
        <v>0</v>
      </c>
      <c r="N247" s="25">
        <f t="shared" si="106"/>
        <v>0</v>
      </c>
      <c r="O247" s="26">
        <f t="shared" si="107"/>
        <v>0</v>
      </c>
    </row>
    <row r="248" spans="1:15">
      <c r="A248" s="9">
        <v>43026</v>
      </c>
      <c r="B248" s="10"/>
      <c r="C248" s="10"/>
      <c r="D248" s="25">
        <f t="shared" si="102"/>
        <v>0</v>
      </c>
      <c r="E248" s="10"/>
      <c r="F248" s="10"/>
      <c r="G248" s="26">
        <f t="shared" si="103"/>
        <v>0</v>
      </c>
      <c r="H248" s="10"/>
      <c r="I248" s="10"/>
      <c r="J248" s="25">
        <f t="shared" si="104"/>
        <v>0</v>
      </c>
      <c r="K248" s="10"/>
      <c r="L248" s="10"/>
      <c r="M248" s="26">
        <f t="shared" si="105"/>
        <v>0</v>
      </c>
      <c r="N248" s="25">
        <f t="shared" si="106"/>
        <v>0</v>
      </c>
      <c r="O248" s="26">
        <f t="shared" si="107"/>
        <v>0</v>
      </c>
    </row>
    <row r="249" spans="1:15">
      <c r="A249" s="9">
        <v>43027</v>
      </c>
      <c r="B249" s="10"/>
      <c r="C249" s="10"/>
      <c r="D249" s="25">
        <f t="shared" si="102"/>
        <v>0</v>
      </c>
      <c r="E249" s="10"/>
      <c r="F249" s="10"/>
      <c r="G249" s="26">
        <f t="shared" si="103"/>
        <v>0</v>
      </c>
      <c r="H249" s="10"/>
      <c r="I249" s="10"/>
      <c r="J249" s="25">
        <f t="shared" si="104"/>
        <v>0</v>
      </c>
      <c r="K249" s="10"/>
      <c r="L249" s="10"/>
      <c r="M249" s="26">
        <f t="shared" si="105"/>
        <v>0</v>
      </c>
      <c r="N249" s="25">
        <f t="shared" si="106"/>
        <v>0</v>
      </c>
      <c r="O249" s="26">
        <f t="shared" si="107"/>
        <v>0</v>
      </c>
    </row>
    <row r="250" spans="1:15">
      <c r="A250" s="9">
        <v>43028</v>
      </c>
      <c r="B250" s="10"/>
      <c r="C250" s="10"/>
      <c r="D250" s="25">
        <f t="shared" si="102"/>
        <v>0</v>
      </c>
      <c r="E250" s="10"/>
      <c r="F250" s="10"/>
      <c r="G250" s="26">
        <f t="shared" si="103"/>
        <v>0</v>
      </c>
      <c r="H250" s="10"/>
      <c r="I250" s="10"/>
      <c r="J250" s="25">
        <f t="shared" si="104"/>
        <v>0</v>
      </c>
      <c r="K250" s="10"/>
      <c r="L250" s="10"/>
      <c r="M250" s="26">
        <f t="shared" si="105"/>
        <v>0</v>
      </c>
      <c r="N250" s="25">
        <f t="shared" si="106"/>
        <v>0</v>
      </c>
      <c r="O250" s="26">
        <f t="shared" si="107"/>
        <v>0</v>
      </c>
    </row>
    <row r="251" spans="1:15">
      <c r="A251" s="9">
        <v>43029</v>
      </c>
      <c r="B251" s="10"/>
      <c r="C251" s="10"/>
      <c r="D251" s="25">
        <f t="shared" si="102"/>
        <v>0</v>
      </c>
      <c r="E251" s="10"/>
      <c r="F251" s="10"/>
      <c r="G251" s="26">
        <f t="shared" si="103"/>
        <v>0</v>
      </c>
      <c r="H251" s="10"/>
      <c r="I251" s="10"/>
      <c r="J251" s="25">
        <f t="shared" si="104"/>
        <v>0</v>
      </c>
      <c r="K251" s="10"/>
      <c r="L251" s="10"/>
      <c r="M251" s="26">
        <f t="shared" si="105"/>
        <v>0</v>
      </c>
      <c r="N251" s="25">
        <f t="shared" si="106"/>
        <v>0</v>
      </c>
      <c r="O251" s="26">
        <f t="shared" si="107"/>
        <v>0</v>
      </c>
    </row>
    <row r="252" spans="1:15">
      <c r="A252" s="9">
        <v>43030</v>
      </c>
      <c r="B252" s="10"/>
      <c r="C252" s="10"/>
      <c r="D252" s="25">
        <f t="shared" si="102"/>
        <v>0</v>
      </c>
      <c r="E252" s="10"/>
      <c r="F252" s="10"/>
      <c r="G252" s="26">
        <f t="shared" si="103"/>
        <v>0</v>
      </c>
      <c r="H252" s="10"/>
      <c r="I252" s="10"/>
      <c r="J252" s="25">
        <f t="shared" si="104"/>
        <v>0</v>
      </c>
      <c r="K252" s="10"/>
      <c r="L252" s="10"/>
      <c r="M252" s="26">
        <f t="shared" si="105"/>
        <v>0</v>
      </c>
      <c r="N252" s="25">
        <f t="shared" si="106"/>
        <v>0</v>
      </c>
      <c r="O252" s="26">
        <f t="shared" si="107"/>
        <v>0</v>
      </c>
    </row>
    <row r="253" spans="1:15">
      <c r="A253" s="9">
        <v>43031</v>
      </c>
      <c r="B253" s="10"/>
      <c r="C253" s="10"/>
      <c r="D253" s="25">
        <f t="shared" si="102"/>
        <v>0</v>
      </c>
      <c r="E253" s="10"/>
      <c r="F253" s="10"/>
      <c r="G253" s="26">
        <f t="shared" si="103"/>
        <v>0</v>
      </c>
      <c r="H253" s="10"/>
      <c r="I253" s="10"/>
      <c r="J253" s="25">
        <f t="shared" si="104"/>
        <v>0</v>
      </c>
      <c r="K253" s="10"/>
      <c r="L253" s="10"/>
      <c r="M253" s="26">
        <f t="shared" si="105"/>
        <v>0</v>
      </c>
      <c r="N253" s="25">
        <f t="shared" si="106"/>
        <v>0</v>
      </c>
      <c r="O253" s="26">
        <f t="shared" si="107"/>
        <v>0</v>
      </c>
    </row>
    <row r="254" spans="1:15">
      <c r="A254" s="9">
        <v>43032</v>
      </c>
      <c r="B254" s="10"/>
      <c r="C254" s="10"/>
      <c r="D254" s="25">
        <f t="shared" si="102"/>
        <v>0</v>
      </c>
      <c r="E254" s="10"/>
      <c r="F254" s="10"/>
      <c r="G254" s="26">
        <f t="shared" si="103"/>
        <v>0</v>
      </c>
      <c r="H254" s="10"/>
      <c r="I254" s="10"/>
      <c r="J254" s="25">
        <f t="shared" si="104"/>
        <v>0</v>
      </c>
      <c r="K254" s="10"/>
      <c r="L254" s="10"/>
      <c r="M254" s="26">
        <f t="shared" si="105"/>
        <v>0</v>
      </c>
      <c r="N254" s="25">
        <f t="shared" si="106"/>
        <v>0</v>
      </c>
      <c r="O254" s="26">
        <f t="shared" si="107"/>
        <v>0</v>
      </c>
    </row>
    <row r="255" spans="1:15">
      <c r="A255" s="9">
        <v>43033</v>
      </c>
      <c r="B255" s="10"/>
      <c r="C255" s="10"/>
      <c r="D255" s="25">
        <f t="shared" si="102"/>
        <v>0</v>
      </c>
      <c r="E255" s="10"/>
      <c r="F255" s="10"/>
      <c r="G255" s="26">
        <f t="shared" si="103"/>
        <v>0</v>
      </c>
      <c r="H255" s="10"/>
      <c r="I255" s="10"/>
      <c r="J255" s="25">
        <f t="shared" si="104"/>
        <v>0</v>
      </c>
      <c r="K255" s="10"/>
      <c r="L255" s="10"/>
      <c r="M255" s="26">
        <f t="shared" si="105"/>
        <v>0</v>
      </c>
      <c r="N255" s="25">
        <f t="shared" si="106"/>
        <v>0</v>
      </c>
      <c r="O255" s="26">
        <f t="shared" si="107"/>
        <v>0</v>
      </c>
    </row>
    <row r="256" spans="1:15">
      <c r="A256" s="9">
        <v>43034</v>
      </c>
      <c r="B256" s="10"/>
      <c r="C256" s="10"/>
      <c r="D256" s="25">
        <f t="shared" si="102"/>
        <v>0</v>
      </c>
      <c r="E256" s="10"/>
      <c r="F256" s="10"/>
      <c r="G256" s="26">
        <f t="shared" si="103"/>
        <v>0</v>
      </c>
      <c r="H256" s="10"/>
      <c r="I256" s="10"/>
      <c r="J256" s="25">
        <f t="shared" si="104"/>
        <v>0</v>
      </c>
      <c r="K256" s="10"/>
      <c r="L256" s="10"/>
      <c r="M256" s="26">
        <f t="shared" si="105"/>
        <v>0</v>
      </c>
      <c r="N256" s="25">
        <f t="shared" si="106"/>
        <v>0</v>
      </c>
      <c r="O256" s="26">
        <f t="shared" si="107"/>
        <v>0</v>
      </c>
    </row>
    <row r="257" spans="1:15">
      <c r="A257" s="9">
        <v>43035</v>
      </c>
      <c r="B257" s="10"/>
      <c r="C257" s="10"/>
      <c r="D257" s="25">
        <f t="shared" si="102"/>
        <v>0</v>
      </c>
      <c r="E257" s="10"/>
      <c r="F257" s="10"/>
      <c r="G257" s="26">
        <f t="shared" si="103"/>
        <v>0</v>
      </c>
      <c r="H257" s="10"/>
      <c r="I257" s="10"/>
      <c r="J257" s="25">
        <f t="shared" si="104"/>
        <v>0</v>
      </c>
      <c r="K257" s="10"/>
      <c r="L257" s="10"/>
      <c r="M257" s="26">
        <f t="shared" si="105"/>
        <v>0</v>
      </c>
      <c r="N257" s="25">
        <f t="shared" si="106"/>
        <v>0</v>
      </c>
      <c r="O257" s="26">
        <f t="shared" si="107"/>
        <v>0</v>
      </c>
    </row>
    <row r="258" spans="1:15">
      <c r="A258" s="9">
        <v>43036</v>
      </c>
      <c r="B258" s="10"/>
      <c r="C258" s="10"/>
      <c r="D258" s="25">
        <f t="shared" si="102"/>
        <v>0</v>
      </c>
      <c r="E258" s="10"/>
      <c r="F258" s="10"/>
      <c r="G258" s="26">
        <f t="shared" si="103"/>
        <v>0</v>
      </c>
      <c r="H258" s="10"/>
      <c r="I258" s="10"/>
      <c r="J258" s="25">
        <f t="shared" si="104"/>
        <v>0</v>
      </c>
      <c r="K258" s="10"/>
      <c r="L258" s="10"/>
      <c r="M258" s="26">
        <f t="shared" si="105"/>
        <v>0</v>
      </c>
      <c r="N258" s="25">
        <f t="shared" si="106"/>
        <v>0</v>
      </c>
      <c r="O258" s="26">
        <f t="shared" si="107"/>
        <v>0</v>
      </c>
    </row>
    <row r="259" spans="1:15">
      <c r="A259" s="9">
        <v>43037</v>
      </c>
      <c r="B259" s="10"/>
      <c r="C259" s="10"/>
      <c r="D259" s="25">
        <f t="shared" si="102"/>
        <v>0</v>
      </c>
      <c r="E259" s="10"/>
      <c r="F259" s="10"/>
      <c r="G259" s="26">
        <f t="shared" si="103"/>
        <v>0</v>
      </c>
      <c r="H259" s="10"/>
      <c r="I259" s="10"/>
      <c r="J259" s="25">
        <f t="shared" si="104"/>
        <v>0</v>
      </c>
      <c r="K259" s="10"/>
      <c r="L259" s="10"/>
      <c r="M259" s="26">
        <f t="shared" si="105"/>
        <v>0</v>
      </c>
      <c r="N259" s="25">
        <f t="shared" si="106"/>
        <v>0</v>
      </c>
      <c r="O259" s="26">
        <f t="shared" si="107"/>
        <v>0</v>
      </c>
    </row>
    <row r="260" spans="1:15">
      <c r="A260" s="9">
        <v>43038</v>
      </c>
      <c r="B260" s="10"/>
      <c r="C260" s="10"/>
      <c r="D260" s="25">
        <f t="shared" si="102"/>
        <v>0</v>
      </c>
      <c r="E260" s="10"/>
      <c r="F260" s="10"/>
      <c r="G260" s="26">
        <f t="shared" si="103"/>
        <v>0</v>
      </c>
      <c r="H260" s="10"/>
      <c r="I260" s="10"/>
      <c r="J260" s="25">
        <f t="shared" si="104"/>
        <v>0</v>
      </c>
      <c r="K260" s="10"/>
      <c r="L260" s="10"/>
      <c r="M260" s="26">
        <f t="shared" si="105"/>
        <v>0</v>
      </c>
      <c r="N260" s="25">
        <f t="shared" si="106"/>
        <v>0</v>
      </c>
      <c r="O260" s="26">
        <f t="shared" si="107"/>
        <v>0</v>
      </c>
    </row>
    <row r="261" spans="1:15">
      <c r="A261" s="9">
        <v>43039</v>
      </c>
      <c r="B261" s="10"/>
      <c r="C261" s="10"/>
      <c r="D261" s="25">
        <f t="shared" si="102"/>
        <v>0</v>
      </c>
      <c r="E261" s="10"/>
      <c r="F261" s="10"/>
      <c r="G261" s="26">
        <f t="shared" si="103"/>
        <v>0</v>
      </c>
      <c r="H261" s="10"/>
      <c r="I261" s="10"/>
      <c r="J261" s="25">
        <f t="shared" si="104"/>
        <v>0</v>
      </c>
      <c r="K261" s="10"/>
      <c r="L261" s="10"/>
      <c r="M261" s="26">
        <f t="shared" si="105"/>
        <v>0</v>
      </c>
      <c r="N261" s="25">
        <f t="shared" si="106"/>
        <v>0</v>
      </c>
      <c r="O261" s="26">
        <f t="shared" si="107"/>
        <v>0</v>
      </c>
    </row>
    <row r="262" spans="1:15">
      <c r="A262" s="9">
        <v>43040</v>
      </c>
      <c r="B262" s="10"/>
      <c r="C262" s="10"/>
      <c r="D262" s="25">
        <f t="shared" si="102"/>
        <v>0</v>
      </c>
      <c r="E262" s="10"/>
      <c r="F262" s="10"/>
      <c r="G262" s="26">
        <f t="shared" si="103"/>
        <v>0</v>
      </c>
      <c r="H262" s="10"/>
      <c r="I262" s="10"/>
      <c r="J262" s="25">
        <f t="shared" si="104"/>
        <v>0</v>
      </c>
      <c r="K262" s="10"/>
      <c r="L262" s="10"/>
      <c r="M262" s="26">
        <f t="shared" si="105"/>
        <v>0</v>
      </c>
      <c r="N262" s="25">
        <f t="shared" si="106"/>
        <v>0</v>
      </c>
      <c r="O262" s="26">
        <f t="shared" si="107"/>
        <v>0</v>
      </c>
    </row>
    <row r="263" spans="1:15">
      <c r="A263" s="9">
        <v>43041</v>
      </c>
      <c r="B263" s="10"/>
      <c r="C263" s="10"/>
      <c r="D263" s="25">
        <f t="shared" si="102"/>
        <v>0</v>
      </c>
      <c r="E263" s="10"/>
      <c r="F263" s="10"/>
      <c r="G263" s="26">
        <f t="shared" si="103"/>
        <v>0</v>
      </c>
      <c r="H263" s="10"/>
      <c r="I263" s="10"/>
      <c r="J263" s="25">
        <f t="shared" si="104"/>
        <v>0</v>
      </c>
      <c r="K263" s="10"/>
      <c r="L263" s="10"/>
      <c r="M263" s="26">
        <f t="shared" si="105"/>
        <v>0</v>
      </c>
      <c r="N263" s="25">
        <f t="shared" si="106"/>
        <v>0</v>
      </c>
      <c r="O263" s="26">
        <f t="shared" si="107"/>
        <v>0</v>
      </c>
    </row>
    <row r="264" spans="1:15">
      <c r="A264" s="9">
        <v>43042</v>
      </c>
      <c r="B264" s="10"/>
      <c r="C264" s="10"/>
      <c r="D264" s="25">
        <f t="shared" si="102"/>
        <v>0</v>
      </c>
      <c r="E264" s="10"/>
      <c r="F264" s="10"/>
      <c r="G264" s="26">
        <f t="shared" si="103"/>
        <v>0</v>
      </c>
      <c r="H264" s="10"/>
      <c r="I264" s="10"/>
      <c r="J264" s="25">
        <f t="shared" si="104"/>
        <v>0</v>
      </c>
      <c r="K264" s="10"/>
      <c r="L264" s="10"/>
      <c r="M264" s="26">
        <f t="shared" si="105"/>
        <v>0</v>
      </c>
      <c r="N264" s="25">
        <f t="shared" si="106"/>
        <v>0</v>
      </c>
      <c r="O264" s="26">
        <f t="shared" si="107"/>
        <v>0</v>
      </c>
    </row>
    <row r="265" spans="1:15">
      <c r="A265" s="9">
        <v>43043</v>
      </c>
      <c r="B265" s="10"/>
      <c r="C265" s="10"/>
      <c r="D265" s="25">
        <f t="shared" si="102"/>
        <v>0</v>
      </c>
      <c r="E265" s="10"/>
      <c r="F265" s="10"/>
      <c r="G265" s="26">
        <f t="shared" si="103"/>
        <v>0</v>
      </c>
      <c r="H265" s="10"/>
      <c r="I265" s="10"/>
      <c r="J265" s="25">
        <f t="shared" si="104"/>
        <v>0</v>
      </c>
      <c r="K265" s="10"/>
      <c r="L265" s="10"/>
      <c r="M265" s="26">
        <f t="shared" si="105"/>
        <v>0</v>
      </c>
      <c r="N265" s="25">
        <f t="shared" si="106"/>
        <v>0</v>
      </c>
      <c r="O265" s="26">
        <f t="shared" si="107"/>
        <v>0</v>
      </c>
    </row>
    <row r="266" spans="1:15">
      <c r="A266" s="9">
        <v>43044</v>
      </c>
      <c r="B266" s="10"/>
      <c r="C266" s="10"/>
      <c r="D266" s="25">
        <f t="shared" si="102"/>
        <v>0</v>
      </c>
      <c r="E266" s="10"/>
      <c r="F266" s="10"/>
      <c r="G266" s="26">
        <f t="shared" si="103"/>
        <v>0</v>
      </c>
      <c r="H266" s="10"/>
      <c r="I266" s="10"/>
      <c r="J266" s="25">
        <f t="shared" si="104"/>
        <v>0</v>
      </c>
      <c r="K266" s="10"/>
      <c r="L266" s="10"/>
      <c r="M266" s="26">
        <f t="shared" si="105"/>
        <v>0</v>
      </c>
      <c r="N266" s="25">
        <f t="shared" si="106"/>
        <v>0</v>
      </c>
      <c r="O266" s="26">
        <f t="shared" si="107"/>
        <v>0</v>
      </c>
    </row>
    <row r="267" spans="1:15">
      <c r="A267" s="9">
        <v>43045</v>
      </c>
      <c r="B267" s="10"/>
      <c r="C267" s="10"/>
      <c r="D267" s="25">
        <f t="shared" si="102"/>
        <v>0</v>
      </c>
      <c r="E267" s="10"/>
      <c r="F267" s="10"/>
      <c r="G267" s="26">
        <f t="shared" si="103"/>
        <v>0</v>
      </c>
      <c r="H267" s="10"/>
      <c r="I267" s="10"/>
      <c r="J267" s="25">
        <f t="shared" si="104"/>
        <v>0</v>
      </c>
      <c r="K267" s="10"/>
      <c r="L267" s="10"/>
      <c r="M267" s="26">
        <f t="shared" si="105"/>
        <v>0</v>
      </c>
      <c r="N267" s="25">
        <f t="shared" si="106"/>
        <v>0</v>
      </c>
      <c r="O267" s="26">
        <f t="shared" si="107"/>
        <v>0</v>
      </c>
    </row>
    <row r="268" spans="1:15">
      <c r="A268" s="9">
        <v>43046</v>
      </c>
      <c r="B268" s="10"/>
      <c r="C268" s="10"/>
      <c r="D268" s="25">
        <f t="shared" si="102"/>
        <v>0</v>
      </c>
      <c r="E268" s="10"/>
      <c r="F268" s="10"/>
      <c r="G268" s="26">
        <f t="shared" si="103"/>
        <v>0</v>
      </c>
      <c r="H268" s="10"/>
      <c r="I268" s="10"/>
      <c r="J268" s="25">
        <f t="shared" si="104"/>
        <v>0</v>
      </c>
      <c r="K268" s="10"/>
      <c r="L268" s="10"/>
      <c r="M268" s="26">
        <f t="shared" si="105"/>
        <v>0</v>
      </c>
      <c r="N268" s="25">
        <f t="shared" si="106"/>
        <v>0</v>
      </c>
      <c r="O268" s="26">
        <f t="shared" si="107"/>
        <v>0</v>
      </c>
    </row>
    <row r="269" spans="1:15">
      <c r="A269" s="9">
        <v>43047</v>
      </c>
      <c r="B269" s="10">
        <v>43682</v>
      </c>
      <c r="C269" s="10">
        <v>39840</v>
      </c>
      <c r="D269" s="25">
        <f t="shared" si="102"/>
        <v>3842</v>
      </c>
      <c r="E269" s="10">
        <v>60284</v>
      </c>
      <c r="F269" s="10">
        <v>49289</v>
      </c>
      <c r="G269" s="26">
        <f t="shared" si="103"/>
        <v>10995</v>
      </c>
      <c r="H269" s="10">
        <v>47871</v>
      </c>
      <c r="I269" s="10">
        <v>40189</v>
      </c>
      <c r="J269" s="25">
        <f t="shared" si="104"/>
        <v>7682</v>
      </c>
      <c r="K269" s="10">
        <v>69266</v>
      </c>
      <c r="L269" s="10">
        <v>52839</v>
      </c>
      <c r="M269" s="26">
        <f t="shared" si="105"/>
        <v>16427</v>
      </c>
      <c r="N269" s="25">
        <f t="shared" si="106"/>
        <v>3840</v>
      </c>
      <c r="O269" s="26">
        <f t="shared" si="107"/>
        <v>5432</v>
      </c>
    </row>
    <row r="270" spans="1:15">
      <c r="A270" s="9">
        <v>43048</v>
      </c>
      <c r="B270" s="10">
        <v>44299</v>
      </c>
      <c r="C270" s="10">
        <v>37141</v>
      </c>
      <c r="D270" s="25">
        <f t="shared" ref="D270" si="108">B270-C270</f>
        <v>7158</v>
      </c>
      <c r="E270" s="10">
        <v>60284</v>
      </c>
      <c r="F270" s="10">
        <v>49289</v>
      </c>
      <c r="G270" s="26">
        <f t="shared" ref="G270" si="109">E270-F270</f>
        <v>10995</v>
      </c>
      <c r="H270" s="10">
        <v>49072</v>
      </c>
      <c r="I270" s="10">
        <v>41051</v>
      </c>
      <c r="J270" s="25">
        <f t="shared" ref="J270" si="110">H270-I270</f>
        <v>8021</v>
      </c>
      <c r="K270" s="10">
        <v>68127</v>
      </c>
      <c r="L270" s="10">
        <v>53365</v>
      </c>
      <c r="M270" s="26">
        <f t="shared" ref="M270" si="111">K270-L270</f>
        <v>14762</v>
      </c>
      <c r="N270" s="25">
        <f t="shared" ref="N270" si="112">J270-D270</f>
        <v>863</v>
      </c>
      <c r="O270" s="26">
        <f t="shared" ref="O270" si="113">M270-G270</f>
        <v>3767</v>
      </c>
    </row>
    <row r="271" spans="1:15">
      <c r="A271" s="9">
        <v>43049</v>
      </c>
      <c r="B271" s="10">
        <v>42665</v>
      </c>
      <c r="C271" s="10">
        <v>33231</v>
      </c>
      <c r="D271" s="25">
        <f t="shared" ref="D271:D274" si="114">B271-C271</f>
        <v>9434</v>
      </c>
      <c r="E271" s="10">
        <v>55617</v>
      </c>
      <c r="F271" s="10">
        <v>43146</v>
      </c>
      <c r="G271" s="26">
        <f t="shared" ref="G271:G274" si="115">E271-F271</f>
        <v>12471</v>
      </c>
      <c r="H271" s="10">
        <v>49921</v>
      </c>
      <c r="I271" s="10">
        <v>41825</v>
      </c>
      <c r="J271" s="25">
        <f t="shared" ref="J271:J274" si="116">H271-I271</f>
        <v>8096</v>
      </c>
      <c r="K271" s="10">
        <v>71712</v>
      </c>
      <c r="L271" s="10">
        <v>54254</v>
      </c>
      <c r="M271" s="26">
        <f t="shared" ref="M271:M274" si="117">K271-L271</f>
        <v>17458</v>
      </c>
      <c r="N271" s="25">
        <f t="shared" ref="N271:N274" si="118">J271-D271</f>
        <v>-1338</v>
      </c>
      <c r="O271" s="26">
        <f t="shared" ref="O271:O274" si="119">M271-G271</f>
        <v>4987</v>
      </c>
    </row>
    <row r="272" spans="1:15">
      <c r="A272" s="9">
        <v>43050</v>
      </c>
      <c r="B272" s="10"/>
      <c r="C272" s="10"/>
      <c r="D272" s="25">
        <f t="shared" si="114"/>
        <v>0</v>
      </c>
      <c r="E272" s="10"/>
      <c r="F272" s="10"/>
      <c r="G272" s="26">
        <f t="shared" si="115"/>
        <v>0</v>
      </c>
      <c r="H272" s="10"/>
      <c r="I272" s="10"/>
      <c r="J272" s="25">
        <f t="shared" si="116"/>
        <v>0</v>
      </c>
      <c r="K272" s="10"/>
      <c r="L272" s="10"/>
      <c r="M272" s="26">
        <f t="shared" si="117"/>
        <v>0</v>
      </c>
      <c r="N272" s="25">
        <f t="shared" si="118"/>
        <v>0</v>
      </c>
      <c r="O272" s="26">
        <f t="shared" si="119"/>
        <v>0</v>
      </c>
    </row>
    <row r="273" spans="1:15">
      <c r="A273" s="9">
        <v>43051</v>
      </c>
      <c r="B273" s="10"/>
      <c r="C273" s="10"/>
      <c r="D273" s="25">
        <f t="shared" si="114"/>
        <v>0</v>
      </c>
      <c r="E273" s="10"/>
      <c r="F273" s="10"/>
      <c r="G273" s="26">
        <f t="shared" si="115"/>
        <v>0</v>
      </c>
      <c r="H273" s="10"/>
      <c r="I273" s="10"/>
      <c r="J273" s="25">
        <f t="shared" si="116"/>
        <v>0</v>
      </c>
      <c r="K273" s="10"/>
      <c r="L273" s="10"/>
      <c r="M273" s="26">
        <f t="shared" si="117"/>
        <v>0</v>
      </c>
      <c r="N273" s="25">
        <f t="shared" si="118"/>
        <v>0</v>
      </c>
      <c r="O273" s="26">
        <f t="shared" si="119"/>
        <v>0</v>
      </c>
    </row>
    <row r="274" spans="1:15">
      <c r="A274" s="9">
        <v>43052</v>
      </c>
      <c r="B274" s="10">
        <v>25675</v>
      </c>
      <c r="C274" s="10">
        <v>18410</v>
      </c>
      <c r="D274" s="25">
        <f t="shared" si="114"/>
        <v>7265</v>
      </c>
      <c r="E274" s="10">
        <v>36292</v>
      </c>
      <c r="F274" s="10">
        <v>28149</v>
      </c>
      <c r="G274" s="26">
        <f t="shared" si="115"/>
        <v>8143</v>
      </c>
      <c r="H274" s="10">
        <v>49682</v>
      </c>
      <c r="I274" s="10">
        <v>40906</v>
      </c>
      <c r="J274" s="25">
        <f t="shared" si="116"/>
        <v>8776</v>
      </c>
      <c r="K274" s="10">
        <v>71610</v>
      </c>
      <c r="L274" s="10">
        <v>53524</v>
      </c>
      <c r="M274" s="26">
        <f t="shared" si="117"/>
        <v>18086</v>
      </c>
      <c r="N274" s="25">
        <f t="shared" si="118"/>
        <v>1511</v>
      </c>
      <c r="O274" s="26">
        <f t="shared" si="119"/>
        <v>9943</v>
      </c>
    </row>
    <row r="275" spans="1:15">
      <c r="A275" s="9">
        <v>43053</v>
      </c>
      <c r="B275" s="10">
        <v>16852</v>
      </c>
      <c r="C275" s="10">
        <v>13143</v>
      </c>
      <c r="D275" s="25">
        <f t="shared" ref="D275" si="120">B275-C275</f>
        <v>3709</v>
      </c>
      <c r="E275" s="10">
        <v>24270</v>
      </c>
      <c r="F275" s="10">
        <v>18147</v>
      </c>
      <c r="G275" s="26">
        <f t="shared" ref="G275" si="121">E275-F275</f>
        <v>6123</v>
      </c>
      <c r="H275" s="10">
        <v>52690</v>
      </c>
      <c r="I275" s="10">
        <v>43186</v>
      </c>
      <c r="J275" s="25">
        <f t="shared" ref="J275" si="122">H275-I275</f>
        <v>9504</v>
      </c>
      <c r="K275" s="10">
        <v>76592</v>
      </c>
      <c r="L275" s="10">
        <v>56699</v>
      </c>
      <c r="M275" s="26">
        <f t="shared" ref="M275" si="123">K275-L275</f>
        <v>19893</v>
      </c>
      <c r="N275" s="25">
        <f t="shared" ref="N275" si="124">J275-D275</f>
        <v>5795</v>
      </c>
      <c r="O275" s="26">
        <f t="shared" ref="O275" si="125">M275-G275</f>
        <v>13770</v>
      </c>
    </row>
    <row r="276" spans="1:15">
      <c r="A276" s="9">
        <v>43054</v>
      </c>
      <c r="B276" s="10">
        <v>44951</v>
      </c>
      <c r="C276" s="10">
        <v>43455</v>
      </c>
      <c r="D276" s="25">
        <f t="shared" ref="D276" si="126">B276-C276</f>
        <v>1496</v>
      </c>
      <c r="E276" s="10">
        <v>61994</v>
      </c>
      <c r="F276" s="10">
        <v>52181</v>
      </c>
      <c r="G276" s="26">
        <f t="shared" ref="G276" si="127">E276-F276</f>
        <v>9813</v>
      </c>
      <c r="H276" s="10">
        <v>45569</v>
      </c>
      <c r="I276" s="10">
        <v>43456</v>
      </c>
      <c r="J276" s="25">
        <f t="shared" ref="J276" si="128">H276-I276</f>
        <v>2113</v>
      </c>
      <c r="K276" s="10">
        <v>63205</v>
      </c>
      <c r="L276" s="10">
        <v>53248</v>
      </c>
      <c r="M276" s="26">
        <f t="shared" ref="M276" si="129">K276-L276</f>
        <v>9957</v>
      </c>
      <c r="N276" s="25">
        <f t="shared" ref="N276" si="130">J276-D276</f>
        <v>617</v>
      </c>
      <c r="O276" s="26">
        <f t="shared" ref="O276" si="131">M276-G276</f>
        <v>144</v>
      </c>
    </row>
    <row r="277" spans="1:15">
      <c r="A277" s="9">
        <v>43055</v>
      </c>
      <c r="B277" s="10">
        <v>44857</v>
      </c>
      <c r="C277" s="10">
        <v>44021</v>
      </c>
      <c r="D277" s="25">
        <f t="shared" ref="D277" si="132">B277-C277</f>
        <v>836</v>
      </c>
      <c r="E277" s="10">
        <v>62515</v>
      </c>
      <c r="F277" s="10">
        <v>52285</v>
      </c>
      <c r="G277" s="26">
        <f t="shared" ref="G277" si="133">E277-F277</f>
        <v>10230</v>
      </c>
      <c r="H277" s="10">
        <v>45625</v>
      </c>
      <c r="I277" s="10">
        <v>44023</v>
      </c>
      <c r="J277" s="25">
        <f t="shared" ref="J277" si="134">H277-I277</f>
        <v>1602</v>
      </c>
      <c r="K277" s="10">
        <v>63706</v>
      </c>
      <c r="L277" s="10">
        <v>53735</v>
      </c>
      <c r="M277" s="26">
        <f t="shared" ref="M277" si="135">K277-L277</f>
        <v>9971</v>
      </c>
      <c r="N277" s="25">
        <f t="shared" ref="N277" si="136">J277-D277</f>
        <v>766</v>
      </c>
      <c r="O277" s="26">
        <f t="shared" ref="O277" si="137">M277-G277</f>
        <v>-259</v>
      </c>
    </row>
    <row r="278" spans="1:15">
      <c r="A278" s="9">
        <v>43056</v>
      </c>
      <c r="B278" s="10">
        <v>46002</v>
      </c>
      <c r="C278" s="10">
        <v>40443</v>
      </c>
      <c r="D278" s="25">
        <f t="shared" ref="D278" si="138">B278-C278</f>
        <v>5559</v>
      </c>
      <c r="E278" s="10">
        <v>64336</v>
      </c>
      <c r="F278" s="10">
        <v>49760</v>
      </c>
      <c r="G278" s="26">
        <f t="shared" ref="G278" si="139">E278-F278</f>
        <v>14576</v>
      </c>
      <c r="H278" s="10">
        <v>46770</v>
      </c>
      <c r="I278" s="10">
        <v>40444</v>
      </c>
      <c r="J278" s="25">
        <f t="shared" ref="J278" si="140">H278-I278</f>
        <v>6326</v>
      </c>
      <c r="K278" s="10">
        <v>65235</v>
      </c>
      <c r="L278" s="10">
        <v>51269</v>
      </c>
      <c r="M278" s="26">
        <f t="shared" ref="M278" si="141">K278-L278</f>
        <v>13966</v>
      </c>
      <c r="N278" s="25">
        <f t="shared" ref="N278" si="142">J278-D278</f>
        <v>767</v>
      </c>
      <c r="O278" s="26">
        <f t="shared" ref="O278" si="143">M278-G278</f>
        <v>-610</v>
      </c>
    </row>
    <row r="279" spans="1:15">
      <c r="A279" s="9">
        <v>43057</v>
      </c>
      <c r="B279" s="10"/>
      <c r="C279" s="10"/>
      <c r="D279" s="25">
        <f t="shared" ref="D279:D281" si="144">B279-C279</f>
        <v>0</v>
      </c>
      <c r="E279" s="10"/>
      <c r="F279" s="10"/>
      <c r="G279" s="26">
        <f t="shared" ref="G279:G281" si="145">E279-F279</f>
        <v>0</v>
      </c>
      <c r="H279" s="10"/>
      <c r="I279" s="10"/>
      <c r="J279" s="25">
        <f t="shared" ref="J279:J281" si="146">H279-I279</f>
        <v>0</v>
      </c>
      <c r="K279" s="10"/>
      <c r="L279" s="10"/>
      <c r="M279" s="26">
        <f t="shared" ref="M279:M281" si="147">K279-L279</f>
        <v>0</v>
      </c>
      <c r="N279" s="25">
        <f t="shared" ref="N279:N281" si="148">J279-D279</f>
        <v>0</v>
      </c>
      <c r="O279" s="26">
        <f t="shared" ref="O279:O281" si="149">M279-G279</f>
        <v>0</v>
      </c>
    </row>
    <row r="280" spans="1:15">
      <c r="A280" s="9">
        <v>43058</v>
      </c>
      <c r="B280" s="10"/>
      <c r="C280" s="10"/>
      <c r="D280" s="25">
        <f t="shared" si="144"/>
        <v>0</v>
      </c>
      <c r="E280" s="10"/>
      <c r="F280" s="10"/>
      <c r="G280" s="26">
        <f t="shared" si="145"/>
        <v>0</v>
      </c>
      <c r="H280" s="10"/>
      <c r="I280" s="10"/>
      <c r="J280" s="25">
        <f t="shared" si="146"/>
        <v>0</v>
      </c>
      <c r="K280" s="10"/>
      <c r="L280" s="10"/>
      <c r="M280" s="26">
        <f t="shared" si="147"/>
        <v>0</v>
      </c>
      <c r="N280" s="25">
        <f t="shared" si="148"/>
        <v>0</v>
      </c>
      <c r="O280" s="26">
        <f t="shared" si="149"/>
        <v>0</v>
      </c>
    </row>
    <row r="281" spans="1:15">
      <c r="A281" s="9">
        <v>43059</v>
      </c>
      <c r="B281" s="10">
        <v>46019</v>
      </c>
      <c r="C281" s="10">
        <v>43915</v>
      </c>
      <c r="D281" s="25">
        <f t="shared" si="144"/>
        <v>2104</v>
      </c>
      <c r="E281" s="10">
        <v>63940</v>
      </c>
      <c r="F281" s="10">
        <v>53054</v>
      </c>
      <c r="G281" s="26">
        <f t="shared" si="145"/>
        <v>10886</v>
      </c>
      <c r="H281" s="10">
        <v>46787</v>
      </c>
      <c r="I281" s="10">
        <v>43916</v>
      </c>
      <c r="J281" s="25">
        <f t="shared" si="146"/>
        <v>2871</v>
      </c>
      <c r="K281" s="10">
        <v>64839</v>
      </c>
      <c r="L281" s="10">
        <v>54793</v>
      </c>
      <c r="M281" s="26">
        <f t="shared" si="147"/>
        <v>10046</v>
      </c>
      <c r="N281" s="25">
        <f t="shared" si="148"/>
        <v>767</v>
      </c>
      <c r="O281" s="26">
        <f t="shared" si="149"/>
        <v>-840</v>
      </c>
    </row>
    <row r="282" spans="1:15">
      <c r="A282" s="9">
        <v>43060</v>
      </c>
      <c r="B282" s="10">
        <v>46076</v>
      </c>
      <c r="C282" s="10">
        <v>43182</v>
      </c>
      <c r="D282" s="25">
        <f t="shared" ref="D282:D283" si="150">B282-C282</f>
        <v>2894</v>
      </c>
      <c r="E282" s="10">
        <v>64918</v>
      </c>
      <c r="F282" s="10">
        <v>53158</v>
      </c>
      <c r="G282" s="26">
        <f t="shared" ref="G282:G283" si="151">E282-F282</f>
        <v>11760</v>
      </c>
      <c r="H282" s="10">
        <v>46844</v>
      </c>
      <c r="I282" s="10">
        <v>43303</v>
      </c>
      <c r="J282" s="25">
        <f t="shared" ref="J282:J283" si="152">H282-I282</f>
        <v>3541</v>
      </c>
      <c r="K282" s="10">
        <v>65810</v>
      </c>
      <c r="L282" s="10">
        <v>54986</v>
      </c>
      <c r="M282" s="26">
        <f t="shared" ref="M282:M283" si="153">K282-L282</f>
        <v>10824</v>
      </c>
      <c r="N282" s="25">
        <f t="shared" ref="N282:N283" si="154">J282-D282</f>
        <v>647</v>
      </c>
      <c r="O282" s="26">
        <f t="shared" ref="O282:O283" si="155">M282-G282</f>
        <v>-936</v>
      </c>
    </row>
    <row r="283" spans="1:15">
      <c r="A283" s="9">
        <v>43061</v>
      </c>
      <c r="B283" s="10">
        <v>47065</v>
      </c>
      <c r="C283" s="10">
        <v>42130</v>
      </c>
      <c r="D283" s="25">
        <f t="shared" si="150"/>
        <v>4935</v>
      </c>
      <c r="E283" s="10">
        <v>65914</v>
      </c>
      <c r="F283" s="10">
        <v>53076</v>
      </c>
      <c r="G283" s="26">
        <f t="shared" si="151"/>
        <v>12838</v>
      </c>
      <c r="H283" s="10">
        <v>47833</v>
      </c>
      <c r="I283" s="10">
        <v>42151</v>
      </c>
      <c r="J283" s="25">
        <f t="shared" si="152"/>
        <v>5682</v>
      </c>
      <c r="K283" s="10">
        <v>66804</v>
      </c>
      <c r="L283" s="10">
        <v>54253</v>
      </c>
      <c r="M283" s="26">
        <f t="shared" si="153"/>
        <v>12551</v>
      </c>
      <c r="N283" s="25">
        <f t="shared" si="154"/>
        <v>747</v>
      </c>
      <c r="O283" s="26">
        <f t="shared" si="155"/>
        <v>-287</v>
      </c>
    </row>
    <row r="284" spans="1:15">
      <c r="A284" s="9">
        <v>43062</v>
      </c>
      <c r="B284" s="10">
        <v>46622</v>
      </c>
      <c r="C284" s="10">
        <v>42257</v>
      </c>
      <c r="D284" s="25">
        <f t="shared" ref="D284" si="156">B284-C284</f>
        <v>4365</v>
      </c>
      <c r="E284" s="10">
        <v>65029</v>
      </c>
      <c r="F284" s="10">
        <v>52113</v>
      </c>
      <c r="G284" s="26">
        <f t="shared" ref="G284" si="157">E284-F284</f>
        <v>12916</v>
      </c>
      <c r="H284" s="10">
        <v>47390</v>
      </c>
      <c r="I284" s="10">
        <v>42278</v>
      </c>
      <c r="J284" s="25">
        <f t="shared" ref="J284" si="158">H284-I284</f>
        <v>5112</v>
      </c>
      <c r="K284" s="10">
        <v>65919</v>
      </c>
      <c r="L284" s="10">
        <v>53426</v>
      </c>
      <c r="M284" s="26">
        <f t="shared" ref="M284" si="159">K284-L284</f>
        <v>12493</v>
      </c>
      <c r="N284" s="25">
        <f t="shared" ref="N284" si="160">J284-D284</f>
        <v>747</v>
      </c>
      <c r="O284" s="26">
        <f t="shared" ref="O284" si="161">M284-G284</f>
        <v>-423</v>
      </c>
    </row>
    <row r="285" spans="1:15">
      <c r="A285" s="9">
        <v>43063</v>
      </c>
      <c r="B285" s="10">
        <v>45747</v>
      </c>
      <c r="C285" s="10">
        <v>43113</v>
      </c>
      <c r="D285" s="25">
        <f t="shared" ref="D285" si="162">B285-C285</f>
        <v>2634</v>
      </c>
      <c r="E285" s="10">
        <v>64595</v>
      </c>
      <c r="F285" s="10">
        <v>52973</v>
      </c>
      <c r="G285" s="26">
        <f t="shared" ref="G285" si="163">E285-F285</f>
        <v>11622</v>
      </c>
      <c r="H285" s="10">
        <v>46515</v>
      </c>
      <c r="I285" s="10">
        <v>43134</v>
      </c>
      <c r="J285" s="25">
        <f t="shared" ref="J285" si="164">H285-I285</f>
        <v>3381</v>
      </c>
      <c r="K285" s="10">
        <v>65485</v>
      </c>
      <c r="L285" s="10">
        <v>54846</v>
      </c>
      <c r="M285" s="26">
        <f t="shared" ref="M285" si="165">K285-L285</f>
        <v>10639</v>
      </c>
      <c r="N285" s="25">
        <f t="shared" ref="N285" si="166">J285-D285</f>
        <v>747</v>
      </c>
      <c r="O285" s="26">
        <f t="shared" ref="O285" si="167">M285-G285</f>
        <v>-983</v>
      </c>
    </row>
    <row r="286" spans="1:15">
      <c r="A286" s="9">
        <v>43064</v>
      </c>
      <c r="B286" s="10"/>
      <c r="C286" s="10"/>
      <c r="D286" s="25">
        <f t="shared" ref="D286:D288" si="168">B286-C286</f>
        <v>0</v>
      </c>
      <c r="E286" s="10"/>
      <c r="F286" s="10"/>
      <c r="G286" s="26">
        <f t="shared" ref="G286:G288" si="169">E286-F286</f>
        <v>0</v>
      </c>
      <c r="H286" s="10"/>
      <c r="I286" s="10"/>
      <c r="J286" s="25">
        <f t="shared" ref="J286:J288" si="170">H286-I286</f>
        <v>0</v>
      </c>
      <c r="K286" s="10"/>
      <c r="L286" s="10"/>
      <c r="M286" s="26">
        <f t="shared" ref="M286:M288" si="171">K286-L286</f>
        <v>0</v>
      </c>
      <c r="N286" s="25">
        <f t="shared" ref="N286:N288" si="172">J286-D286</f>
        <v>0</v>
      </c>
      <c r="O286" s="26">
        <f t="shared" ref="O286:O288" si="173">M286-G286</f>
        <v>0</v>
      </c>
    </row>
    <row r="287" spans="1:15">
      <c r="A287" s="9">
        <v>43065</v>
      </c>
      <c r="B287" s="10"/>
      <c r="C287" s="10"/>
      <c r="D287" s="25">
        <f t="shared" si="168"/>
        <v>0</v>
      </c>
      <c r="E287" s="10"/>
      <c r="F287" s="10"/>
      <c r="G287" s="26">
        <f t="shared" si="169"/>
        <v>0</v>
      </c>
      <c r="H287" s="10"/>
      <c r="I287" s="10"/>
      <c r="J287" s="25">
        <f t="shared" si="170"/>
        <v>0</v>
      </c>
      <c r="K287" s="10"/>
      <c r="L287" s="10"/>
      <c r="M287" s="26">
        <f t="shared" si="171"/>
        <v>0</v>
      </c>
      <c r="N287" s="25">
        <f t="shared" si="172"/>
        <v>0</v>
      </c>
      <c r="O287" s="26">
        <f t="shared" si="173"/>
        <v>0</v>
      </c>
    </row>
    <row r="288" spans="1:15">
      <c r="A288" s="9">
        <v>43066</v>
      </c>
      <c r="B288" s="10">
        <v>44770</v>
      </c>
      <c r="C288" s="10">
        <v>45253</v>
      </c>
      <c r="D288" s="25">
        <f t="shared" si="168"/>
        <v>-483</v>
      </c>
      <c r="E288" s="10">
        <v>63531</v>
      </c>
      <c r="F288" s="10">
        <v>55347</v>
      </c>
      <c r="G288" s="26">
        <f t="shared" si="169"/>
        <v>8184</v>
      </c>
      <c r="H288" s="10">
        <v>45538</v>
      </c>
      <c r="I288" s="10">
        <v>45584</v>
      </c>
      <c r="J288" s="25">
        <f t="shared" si="170"/>
        <v>-46</v>
      </c>
      <c r="K288" s="10">
        <v>64661</v>
      </c>
      <c r="L288" s="10">
        <v>57557</v>
      </c>
      <c r="M288" s="26">
        <f t="shared" si="171"/>
        <v>7104</v>
      </c>
      <c r="N288" s="25">
        <f t="shared" si="172"/>
        <v>437</v>
      </c>
      <c r="O288" s="26">
        <f t="shared" si="173"/>
        <v>-1080</v>
      </c>
    </row>
    <row r="289" spans="1:15">
      <c r="A289" s="9">
        <v>43067</v>
      </c>
      <c r="B289" s="10">
        <v>44699</v>
      </c>
      <c r="C289" s="10">
        <v>45173</v>
      </c>
      <c r="D289" s="25">
        <f t="shared" ref="D289" si="174">B289-C289</f>
        <v>-474</v>
      </c>
      <c r="E289" s="10">
        <v>63568</v>
      </c>
      <c r="F289" s="10">
        <v>56117</v>
      </c>
      <c r="G289" s="26">
        <f t="shared" ref="G289" si="175">E289-F289</f>
        <v>7451</v>
      </c>
      <c r="H289" s="10">
        <v>45462</v>
      </c>
      <c r="I289" s="10">
        <v>45741</v>
      </c>
      <c r="J289" s="25">
        <f t="shared" ref="J289" si="176">H289-I289</f>
        <v>-279</v>
      </c>
      <c r="K289" s="10">
        <v>64464</v>
      </c>
      <c r="L289" s="10">
        <v>58370</v>
      </c>
      <c r="M289" s="26">
        <f t="shared" ref="M289" si="177">K289-L289</f>
        <v>6094</v>
      </c>
      <c r="N289" s="25">
        <f t="shared" ref="N289" si="178">J289-D289</f>
        <v>195</v>
      </c>
      <c r="O289" s="26">
        <f t="shared" ref="O289" si="179">M289-G289</f>
        <v>-1357</v>
      </c>
    </row>
    <row r="290" spans="1:15">
      <c r="A290" s="9">
        <v>43068</v>
      </c>
      <c r="B290" s="10">
        <v>44507</v>
      </c>
      <c r="C290" s="10">
        <v>45076</v>
      </c>
      <c r="D290" s="25">
        <f t="shared" ref="D290" si="180">B290-C290</f>
        <v>-569</v>
      </c>
      <c r="E290" s="10">
        <v>63642</v>
      </c>
      <c r="F290" s="10">
        <v>55617</v>
      </c>
      <c r="G290" s="26">
        <f t="shared" ref="G290" si="181">E290-F290</f>
        <v>8025</v>
      </c>
      <c r="H290" s="10">
        <v>45320</v>
      </c>
      <c r="I290" s="10">
        <v>45407</v>
      </c>
      <c r="J290" s="25">
        <f t="shared" ref="J290" si="182">H290-I290</f>
        <v>-87</v>
      </c>
      <c r="K290" s="10">
        <v>64681</v>
      </c>
      <c r="L290" s="10">
        <v>57470</v>
      </c>
      <c r="M290" s="26">
        <f t="shared" ref="M290" si="183">K290-L290</f>
        <v>7211</v>
      </c>
      <c r="N290" s="25">
        <f t="shared" ref="N290" si="184">J290-D290</f>
        <v>482</v>
      </c>
      <c r="O290" s="26">
        <f t="shared" ref="O290" si="185">M290-G290</f>
        <v>-814</v>
      </c>
    </row>
    <row r="291" spans="1:15">
      <c r="A291" s="9">
        <v>43069</v>
      </c>
      <c r="B291" s="10">
        <v>43973</v>
      </c>
      <c r="C291" s="10">
        <v>48109</v>
      </c>
      <c r="D291" s="25">
        <f t="shared" ref="D291" si="186">B291-C291</f>
        <v>-4136</v>
      </c>
      <c r="E291" s="10">
        <v>63179</v>
      </c>
      <c r="F291" s="10">
        <v>57442</v>
      </c>
      <c r="G291" s="26">
        <f t="shared" ref="G291" si="187">E291-F291</f>
        <v>5737</v>
      </c>
      <c r="H291" s="10">
        <v>44786</v>
      </c>
      <c r="I291" s="10">
        <v>48441</v>
      </c>
      <c r="J291" s="25">
        <f t="shared" ref="J291" si="188">H291-I291</f>
        <v>-3655</v>
      </c>
      <c r="K291" s="10">
        <v>64721</v>
      </c>
      <c r="L291" s="10">
        <v>60184</v>
      </c>
      <c r="M291" s="26">
        <f t="shared" ref="M291" si="189">K291-L291</f>
        <v>4537</v>
      </c>
      <c r="N291" s="25">
        <f t="shared" ref="N291" si="190">J291-D291</f>
        <v>481</v>
      </c>
      <c r="O291" s="26">
        <f t="shared" ref="O291" si="191">M291-G291</f>
        <v>-1200</v>
      </c>
    </row>
    <row r="292" spans="1:15">
      <c r="A292" s="9">
        <v>43070</v>
      </c>
      <c r="B292" s="10">
        <v>43541</v>
      </c>
      <c r="C292" s="10">
        <v>45086</v>
      </c>
      <c r="D292" s="25">
        <f t="shared" ref="D292" si="192">B292-C292</f>
        <v>-1545</v>
      </c>
      <c r="E292" s="10">
        <v>62662</v>
      </c>
      <c r="F292" s="10">
        <v>55581</v>
      </c>
      <c r="G292" s="26">
        <f t="shared" ref="G292" si="193">E292-F292</f>
        <v>7081</v>
      </c>
      <c r="H292" s="10">
        <v>44354</v>
      </c>
      <c r="I292" s="10">
        <v>46114</v>
      </c>
      <c r="J292" s="25">
        <f t="shared" ref="J292" si="194">H292-I292</f>
        <v>-1760</v>
      </c>
      <c r="K292" s="10">
        <v>64050</v>
      </c>
      <c r="L292" s="10">
        <v>58610</v>
      </c>
      <c r="M292" s="26">
        <f t="shared" ref="M292" si="195">K292-L292</f>
        <v>5440</v>
      </c>
      <c r="N292" s="25">
        <f t="shared" ref="N292" si="196">J292-D292</f>
        <v>-215</v>
      </c>
      <c r="O292" s="26">
        <f t="shared" ref="O292" si="197">M292-G292</f>
        <v>-1641</v>
      </c>
    </row>
    <row r="293" spans="1:15">
      <c r="A293" s="9">
        <v>43071</v>
      </c>
      <c r="B293" s="10"/>
      <c r="C293" s="10"/>
      <c r="D293" s="25">
        <f t="shared" ref="D293:D296" si="198">B293-C293</f>
        <v>0</v>
      </c>
      <c r="E293" s="10"/>
      <c r="F293" s="10"/>
      <c r="G293" s="26">
        <f t="shared" ref="G293:G296" si="199">E293-F293</f>
        <v>0</v>
      </c>
      <c r="H293" s="10"/>
      <c r="I293" s="10"/>
      <c r="J293" s="25">
        <f t="shared" ref="J293:J296" si="200">H293-I293</f>
        <v>0</v>
      </c>
      <c r="K293" s="10"/>
      <c r="L293" s="10"/>
      <c r="M293" s="26">
        <f t="shared" ref="M293:M296" si="201">K293-L293</f>
        <v>0</v>
      </c>
      <c r="N293" s="25">
        <f t="shared" ref="N293:N296" si="202">J293-D293</f>
        <v>0</v>
      </c>
      <c r="O293" s="26">
        <f t="shared" ref="O293:O296" si="203">M293-G293</f>
        <v>0</v>
      </c>
    </row>
    <row r="294" spans="1:15">
      <c r="A294" s="9">
        <v>43072</v>
      </c>
      <c r="B294" s="10"/>
      <c r="C294" s="10"/>
      <c r="D294" s="25">
        <f t="shared" si="198"/>
        <v>0</v>
      </c>
      <c r="E294" s="10"/>
      <c r="F294" s="10"/>
      <c r="G294" s="26">
        <f t="shared" si="199"/>
        <v>0</v>
      </c>
      <c r="H294" s="10"/>
      <c r="I294" s="10"/>
      <c r="J294" s="25">
        <f t="shared" si="200"/>
        <v>0</v>
      </c>
      <c r="K294" s="10"/>
      <c r="L294" s="10"/>
      <c r="M294" s="26">
        <f t="shared" si="201"/>
        <v>0</v>
      </c>
      <c r="N294" s="25">
        <f t="shared" si="202"/>
        <v>0</v>
      </c>
      <c r="O294" s="26">
        <f t="shared" si="203"/>
        <v>0</v>
      </c>
    </row>
    <row r="295" spans="1:15">
      <c r="A295" s="9">
        <v>43073</v>
      </c>
      <c r="B295" s="10">
        <v>41807</v>
      </c>
      <c r="C295" s="10">
        <v>44626</v>
      </c>
      <c r="D295" s="25">
        <f t="shared" si="198"/>
        <v>-2819</v>
      </c>
      <c r="E295" s="10">
        <v>61484</v>
      </c>
      <c r="F295" s="10">
        <v>55048</v>
      </c>
      <c r="G295" s="26">
        <f t="shared" si="199"/>
        <v>6436</v>
      </c>
      <c r="H295" s="10">
        <v>43300</v>
      </c>
      <c r="I295" s="10">
        <v>46097</v>
      </c>
      <c r="J295" s="25">
        <f t="shared" si="200"/>
        <v>-2797</v>
      </c>
      <c r="K295" s="10">
        <v>63347</v>
      </c>
      <c r="L295" s="10">
        <v>58132</v>
      </c>
      <c r="M295" s="26">
        <f t="shared" si="201"/>
        <v>5215</v>
      </c>
      <c r="N295" s="25">
        <f t="shared" si="202"/>
        <v>22</v>
      </c>
      <c r="O295" s="26">
        <f t="shared" si="203"/>
        <v>-1221</v>
      </c>
    </row>
    <row r="296" spans="1:15">
      <c r="A296" s="9">
        <v>43074</v>
      </c>
      <c r="B296" s="10">
        <v>40495</v>
      </c>
      <c r="C296" s="10">
        <v>45383</v>
      </c>
      <c r="D296" s="25">
        <f t="shared" si="198"/>
        <v>-4888</v>
      </c>
      <c r="E296" s="10">
        <v>60561</v>
      </c>
      <c r="F296" s="10">
        <v>54628</v>
      </c>
      <c r="G296" s="26">
        <f t="shared" si="199"/>
        <v>5933</v>
      </c>
      <c r="H296" s="10">
        <v>41988</v>
      </c>
      <c r="I296" s="10">
        <v>46382</v>
      </c>
      <c r="J296" s="25">
        <f t="shared" si="200"/>
        <v>-4394</v>
      </c>
      <c r="K296" s="10">
        <v>62199</v>
      </c>
      <c r="L296" s="10">
        <v>58468</v>
      </c>
      <c r="M296" s="26">
        <f t="shared" si="201"/>
        <v>3731</v>
      </c>
      <c r="N296" s="25">
        <f t="shared" si="202"/>
        <v>494</v>
      </c>
      <c r="O296" s="26">
        <f t="shared" si="203"/>
        <v>-2202</v>
      </c>
    </row>
    <row r="297" spans="1:15">
      <c r="A297" s="9">
        <v>43075</v>
      </c>
      <c r="B297" s="10">
        <v>41450</v>
      </c>
      <c r="C297" s="10">
        <v>46949</v>
      </c>
      <c r="D297" s="25">
        <f t="shared" ref="D297" si="204">B297-C297</f>
        <v>-5499</v>
      </c>
      <c r="E297" s="10">
        <v>60046</v>
      </c>
      <c r="F297" s="10">
        <v>55877</v>
      </c>
      <c r="G297" s="26">
        <f t="shared" ref="G297" si="205">E297-F297</f>
        <v>4169</v>
      </c>
      <c r="H297" s="10">
        <v>43338</v>
      </c>
      <c r="I297" s="10">
        <v>47822</v>
      </c>
      <c r="J297" s="25">
        <f t="shared" ref="J297" si="206">H297-I297</f>
        <v>-4484</v>
      </c>
      <c r="K297" s="10">
        <v>62676</v>
      </c>
      <c r="L297" s="10">
        <v>60525</v>
      </c>
      <c r="M297" s="26">
        <f t="shared" ref="M297" si="207">K297-L297</f>
        <v>2151</v>
      </c>
      <c r="N297" s="25">
        <f t="shared" ref="N297" si="208">J297-D297</f>
        <v>1015</v>
      </c>
      <c r="O297" s="26">
        <f t="shared" ref="O297" si="209">M297-G297</f>
        <v>-2018</v>
      </c>
    </row>
    <row r="298" spans="1:15">
      <c r="A298" s="9">
        <v>43076</v>
      </c>
      <c r="B298" s="10">
        <v>42942</v>
      </c>
      <c r="C298" s="10">
        <v>47336</v>
      </c>
      <c r="D298" s="25">
        <f t="shared" ref="D298" si="210">B298-C298</f>
        <v>-4394</v>
      </c>
      <c r="E298" s="10">
        <v>60499</v>
      </c>
      <c r="F298" s="10">
        <v>56211</v>
      </c>
      <c r="G298" s="26">
        <f t="shared" ref="G298" si="211">E298-F298</f>
        <v>4288</v>
      </c>
      <c r="H298" s="10">
        <v>45330</v>
      </c>
      <c r="I298" s="10">
        <v>48782</v>
      </c>
      <c r="J298" s="25">
        <f t="shared" ref="J298" si="212">H298-I298</f>
        <v>-3452</v>
      </c>
      <c r="K298" s="10">
        <v>63585</v>
      </c>
      <c r="L298" s="10">
        <v>61057</v>
      </c>
      <c r="M298" s="26">
        <f t="shared" ref="M298" si="213">K298-L298</f>
        <v>2528</v>
      </c>
      <c r="N298" s="25">
        <f t="shared" ref="N298" si="214">J298-D298</f>
        <v>942</v>
      </c>
      <c r="O298" s="26">
        <f t="shared" ref="O298" si="215">M298-G298</f>
        <v>-1760</v>
      </c>
    </row>
    <row r="299" spans="1:15">
      <c r="A299" s="9">
        <v>43077</v>
      </c>
      <c r="B299" s="10">
        <v>41524</v>
      </c>
      <c r="C299" s="10">
        <v>47222</v>
      </c>
      <c r="D299" s="25">
        <f t="shared" ref="D299:D302" si="216">B299-C299</f>
        <v>-5698</v>
      </c>
      <c r="E299" s="10">
        <v>58019</v>
      </c>
      <c r="F299" s="10">
        <v>57017</v>
      </c>
      <c r="G299" s="26">
        <f t="shared" ref="G299:G302" si="217">E299-F299</f>
        <v>1002</v>
      </c>
      <c r="H299" s="10">
        <v>44985</v>
      </c>
      <c r="I299" s="10">
        <v>48489</v>
      </c>
      <c r="J299" s="25">
        <f t="shared" ref="J299:J302" si="218">H299-I299</f>
        <v>-3504</v>
      </c>
      <c r="K299" s="10">
        <v>62050</v>
      </c>
      <c r="L299" s="10">
        <v>61329</v>
      </c>
      <c r="M299" s="26">
        <f t="shared" ref="M299" si="219">K299-L299</f>
        <v>721</v>
      </c>
      <c r="N299" s="25">
        <f t="shared" ref="N299" si="220">J299-D299</f>
        <v>2194</v>
      </c>
      <c r="O299" s="26">
        <f t="shared" ref="O299" si="221">M299-G299</f>
        <v>-281</v>
      </c>
    </row>
    <row r="300" spans="1:15">
      <c r="A300" s="9">
        <v>43078</v>
      </c>
      <c r="B300" s="10"/>
      <c r="C300" s="10"/>
      <c r="D300" s="25">
        <f t="shared" si="216"/>
        <v>0</v>
      </c>
      <c r="E300" s="10"/>
      <c r="F300" s="10"/>
      <c r="G300" s="26">
        <f t="shared" si="217"/>
        <v>0</v>
      </c>
      <c r="H300" s="10"/>
      <c r="I300" s="10"/>
      <c r="J300" s="25">
        <f t="shared" si="218"/>
        <v>0</v>
      </c>
      <c r="K300" s="10"/>
      <c r="L300" s="10"/>
      <c r="M300" s="26">
        <f t="shared" ref="M300:M302" si="222">K300-L300</f>
        <v>0</v>
      </c>
      <c r="N300" s="25">
        <f t="shared" ref="N300:N302" si="223">J300-D300</f>
        <v>0</v>
      </c>
      <c r="O300" s="26">
        <f t="shared" ref="O300:O302" si="224">M300-G300</f>
        <v>0</v>
      </c>
    </row>
    <row r="301" spans="1:15">
      <c r="A301" s="9">
        <v>43079</v>
      </c>
      <c r="B301" s="10"/>
      <c r="C301" s="10"/>
      <c r="D301" s="25">
        <f t="shared" si="216"/>
        <v>0</v>
      </c>
      <c r="E301" s="10"/>
      <c r="F301" s="10"/>
      <c r="G301" s="26">
        <f t="shared" si="217"/>
        <v>0</v>
      </c>
      <c r="H301" s="10"/>
      <c r="I301" s="10"/>
      <c r="J301" s="25">
        <f t="shared" si="218"/>
        <v>0</v>
      </c>
      <c r="K301" s="10"/>
      <c r="L301" s="10"/>
      <c r="M301" s="26">
        <f t="shared" si="222"/>
        <v>0</v>
      </c>
      <c r="N301" s="25">
        <f t="shared" si="223"/>
        <v>0</v>
      </c>
      <c r="O301" s="26">
        <f t="shared" si="224"/>
        <v>0</v>
      </c>
    </row>
    <row r="302" spans="1:15">
      <c r="A302" s="9">
        <v>43080</v>
      </c>
      <c r="B302" s="10">
        <v>39719</v>
      </c>
      <c r="C302" s="10">
        <v>45576</v>
      </c>
      <c r="D302" s="25">
        <f t="shared" si="216"/>
        <v>-5857</v>
      </c>
      <c r="E302" s="10">
        <v>55335</v>
      </c>
      <c r="F302" s="10">
        <v>54329</v>
      </c>
      <c r="G302" s="26">
        <f t="shared" si="217"/>
        <v>1006</v>
      </c>
      <c r="H302" s="10">
        <v>43550</v>
      </c>
      <c r="I302" s="10">
        <v>47145</v>
      </c>
      <c r="J302" s="25">
        <f t="shared" si="218"/>
        <v>-3595</v>
      </c>
      <c r="K302" s="10">
        <v>59696</v>
      </c>
      <c r="L302" s="10">
        <v>60094</v>
      </c>
      <c r="M302" s="26">
        <f t="shared" si="222"/>
        <v>-398</v>
      </c>
      <c r="N302" s="25">
        <f t="shared" si="223"/>
        <v>2262</v>
      </c>
      <c r="O302" s="26">
        <f t="shared" si="224"/>
        <v>-1404</v>
      </c>
    </row>
    <row r="303" spans="1:15">
      <c r="A303" s="9">
        <v>43081</v>
      </c>
      <c r="B303" s="10">
        <v>40077</v>
      </c>
      <c r="C303" s="10">
        <v>44585</v>
      </c>
      <c r="D303" s="25">
        <f t="shared" ref="D303" si="225">B303-C303</f>
        <v>-4508</v>
      </c>
      <c r="E303" s="10">
        <v>55029</v>
      </c>
      <c r="F303" s="10">
        <v>54034</v>
      </c>
      <c r="G303" s="26">
        <f t="shared" ref="G303" si="226">E303-F303</f>
        <v>995</v>
      </c>
      <c r="H303" s="10">
        <v>44175</v>
      </c>
      <c r="I303" s="10">
        <v>46402</v>
      </c>
      <c r="J303" s="25">
        <f t="shared" ref="J303" si="227">H303-I303</f>
        <v>-2227</v>
      </c>
      <c r="K303" s="10">
        <v>60366</v>
      </c>
      <c r="L303" s="10">
        <v>59148</v>
      </c>
      <c r="M303" s="26">
        <f t="shared" ref="M303" si="228">K303-L303</f>
        <v>1218</v>
      </c>
      <c r="N303" s="25">
        <f t="shared" ref="N303" si="229">J303-D303</f>
        <v>2281</v>
      </c>
      <c r="O303" s="26">
        <f t="shared" ref="O303" si="230">M303-G303</f>
        <v>223</v>
      </c>
    </row>
    <row r="304" spans="1:15">
      <c r="A304" s="9">
        <v>43082</v>
      </c>
      <c r="B304" s="10">
        <v>39309</v>
      </c>
      <c r="C304" s="10">
        <v>44132</v>
      </c>
      <c r="D304" s="25">
        <f t="shared" ref="D304" si="231">B304-C304</f>
        <v>-4823</v>
      </c>
      <c r="E304" s="10">
        <v>54626</v>
      </c>
      <c r="F304" s="10">
        <v>52751</v>
      </c>
      <c r="G304" s="26">
        <f t="shared" ref="G304" si="232">E304-F304</f>
        <v>1875</v>
      </c>
      <c r="H304" s="10">
        <v>43773</v>
      </c>
      <c r="I304" s="10">
        <v>46074</v>
      </c>
      <c r="J304" s="25">
        <f t="shared" ref="J304" si="233">H304-I304</f>
        <v>-2301</v>
      </c>
      <c r="K304" s="10">
        <v>59841</v>
      </c>
      <c r="L304" s="10">
        <v>58284</v>
      </c>
      <c r="M304" s="26">
        <f t="shared" ref="M304" si="234">K304-L304</f>
        <v>1557</v>
      </c>
      <c r="N304" s="25">
        <f t="shared" ref="N304" si="235">J304-D304</f>
        <v>2522</v>
      </c>
      <c r="O304" s="26">
        <f t="shared" ref="O304" si="236">M304-G304</f>
        <v>-318</v>
      </c>
    </row>
    <row r="305" spans="1:15">
      <c r="A305" s="9">
        <v>43083</v>
      </c>
      <c r="B305" s="10">
        <v>39647</v>
      </c>
      <c r="C305" s="10">
        <v>40874</v>
      </c>
      <c r="D305" s="25">
        <f t="shared" ref="D305" si="237">B305-C305</f>
        <v>-1227</v>
      </c>
      <c r="E305" s="10">
        <v>55521</v>
      </c>
      <c r="F305" s="10">
        <v>48925</v>
      </c>
      <c r="G305" s="26">
        <f t="shared" ref="G305" si="238">E305-F305</f>
        <v>6596</v>
      </c>
      <c r="H305" s="10">
        <v>43674</v>
      </c>
      <c r="I305" s="10">
        <v>45969</v>
      </c>
      <c r="J305" s="25">
        <f t="shared" ref="J305" si="239">H305-I305</f>
        <v>-2295</v>
      </c>
      <c r="K305" s="10">
        <v>62922</v>
      </c>
      <c r="L305" s="10">
        <v>58452</v>
      </c>
      <c r="M305" s="26">
        <f t="shared" ref="M305" si="240">K305-L305</f>
        <v>4470</v>
      </c>
      <c r="N305" s="25">
        <f t="shared" ref="N305" si="241">J305-D305</f>
        <v>-1068</v>
      </c>
      <c r="O305" s="26">
        <f t="shared" ref="O305" si="242">M305-G305</f>
        <v>-2126</v>
      </c>
    </row>
    <row r="306" spans="1:15">
      <c r="A306" s="9">
        <v>43084</v>
      </c>
      <c r="B306" s="10">
        <v>34287</v>
      </c>
      <c r="C306" s="10">
        <v>35930</v>
      </c>
      <c r="D306" s="25">
        <f t="shared" ref="D306" si="243">B306-C306</f>
        <v>-1643</v>
      </c>
      <c r="E306" s="10">
        <v>49970</v>
      </c>
      <c r="F306" s="10">
        <v>44270</v>
      </c>
      <c r="G306" s="26">
        <f t="shared" ref="G306" si="244">E306-F306</f>
        <v>5700</v>
      </c>
      <c r="H306" s="10">
        <v>43620</v>
      </c>
      <c r="I306" s="10">
        <v>47892</v>
      </c>
      <c r="J306" s="25">
        <f t="shared" ref="J306" si="245">H306-I306</f>
        <v>-4272</v>
      </c>
      <c r="K306" s="10">
        <v>63171</v>
      </c>
      <c r="L306" s="10">
        <v>59806</v>
      </c>
      <c r="M306" s="26">
        <f t="shared" ref="M306" si="246">K306-L306</f>
        <v>3365</v>
      </c>
      <c r="N306" s="25">
        <f t="shared" ref="N306" si="247">J306-D306</f>
        <v>-2629</v>
      </c>
      <c r="O306" s="26">
        <f t="shared" ref="O306" si="248">M306-G306</f>
        <v>-2335</v>
      </c>
    </row>
    <row r="307" spans="1:15">
      <c r="A307" s="9">
        <v>43085</v>
      </c>
      <c r="B307" s="10"/>
      <c r="C307" s="10"/>
      <c r="D307" s="25"/>
      <c r="E307" s="10"/>
      <c r="F307" s="10"/>
      <c r="G307" s="26"/>
      <c r="H307" s="10"/>
      <c r="I307" s="10"/>
      <c r="J307" s="25"/>
      <c r="K307" s="10"/>
      <c r="L307" s="10"/>
      <c r="M307" s="26"/>
      <c r="N307" s="25"/>
      <c r="O307" s="26"/>
    </row>
    <row r="308" spans="1:15">
      <c r="A308" s="9">
        <v>43086</v>
      </c>
      <c r="B308" s="10"/>
      <c r="C308" s="10"/>
      <c r="D308" s="25"/>
      <c r="E308" s="10"/>
      <c r="F308" s="10"/>
      <c r="G308" s="26"/>
      <c r="H308" s="10"/>
      <c r="I308" s="10"/>
      <c r="J308" s="25"/>
      <c r="K308" s="10"/>
      <c r="L308" s="10"/>
      <c r="M308" s="26"/>
      <c r="N308" s="25"/>
      <c r="O308" s="26"/>
    </row>
    <row r="309" spans="1:15">
      <c r="A309" s="9">
        <v>43087</v>
      </c>
      <c r="B309" s="10">
        <v>21387</v>
      </c>
      <c r="C309" s="10">
        <v>21491</v>
      </c>
      <c r="D309" s="25">
        <f t="shared" ref="D309" si="249">B309-C309</f>
        <v>-104</v>
      </c>
      <c r="E309" s="10">
        <v>31101</v>
      </c>
      <c r="F309" s="10">
        <v>29492</v>
      </c>
      <c r="G309" s="26">
        <f t="shared" ref="G309" si="250">E309-F309</f>
        <v>1609</v>
      </c>
      <c r="H309" s="10">
        <v>45859</v>
      </c>
      <c r="I309" s="10">
        <v>48301</v>
      </c>
      <c r="J309" s="25">
        <f t="shared" ref="J309" si="251">H309-I309</f>
        <v>-2442</v>
      </c>
      <c r="K309" s="10">
        <v>66511</v>
      </c>
      <c r="L309" s="10">
        <v>61475</v>
      </c>
      <c r="M309" s="26">
        <f t="shared" ref="M309" si="252">K309-L309</f>
        <v>5036</v>
      </c>
      <c r="N309" s="25">
        <f t="shared" ref="N309" si="253">J309-D309</f>
        <v>-2338</v>
      </c>
      <c r="O309" s="26">
        <f t="shared" ref="O309" si="254">M309-G309</f>
        <v>3427</v>
      </c>
    </row>
    <row r="310" spans="1:15">
      <c r="A310" s="9">
        <v>43088</v>
      </c>
      <c r="B310" s="10">
        <v>16052</v>
      </c>
      <c r="C310" s="10">
        <v>10790</v>
      </c>
      <c r="D310" s="25">
        <f t="shared" ref="D310" si="255">B310-C310</f>
        <v>5262</v>
      </c>
      <c r="E310" s="10">
        <v>23213</v>
      </c>
      <c r="F310" s="10">
        <v>17031</v>
      </c>
      <c r="G310" s="26">
        <f t="shared" ref="G310" si="256">E310-F310</f>
        <v>6182</v>
      </c>
      <c r="H310" s="10">
        <v>46876</v>
      </c>
      <c r="I310" s="10">
        <v>47514</v>
      </c>
      <c r="J310" s="25">
        <f t="shared" ref="J310" si="257">H310-I310</f>
        <v>-638</v>
      </c>
      <c r="K310" s="10">
        <v>68206</v>
      </c>
      <c r="L310" s="10">
        <v>62010</v>
      </c>
      <c r="M310" s="26">
        <f t="shared" ref="M310" si="258">K310-L310</f>
        <v>6196</v>
      </c>
      <c r="N310" s="25">
        <f t="shared" ref="N310" si="259">J310-D310</f>
        <v>-5900</v>
      </c>
      <c r="O310" s="26">
        <f t="shared" ref="O310" si="260">M310-G310</f>
        <v>14</v>
      </c>
    </row>
    <row r="311" spans="1:15">
      <c r="A311" s="9">
        <v>43089</v>
      </c>
      <c r="B311" s="10">
        <v>41421</v>
      </c>
      <c r="C311" s="10">
        <v>44465</v>
      </c>
      <c r="D311" s="25">
        <f t="shared" ref="D311" si="261">B311-C311</f>
        <v>-3044</v>
      </c>
      <c r="E311" s="10">
        <v>55789</v>
      </c>
      <c r="F311" s="10">
        <v>49552</v>
      </c>
      <c r="G311" s="26">
        <f t="shared" ref="G311" si="262">E311-F311</f>
        <v>6237</v>
      </c>
      <c r="H311" s="10">
        <v>42202</v>
      </c>
      <c r="I311" s="10">
        <v>45034</v>
      </c>
      <c r="J311" s="25">
        <f t="shared" ref="J311" si="263">H311-I311</f>
        <v>-2832</v>
      </c>
      <c r="K311" s="10">
        <v>56570</v>
      </c>
      <c r="L311" s="10">
        <v>52094</v>
      </c>
      <c r="M311" s="26">
        <f t="shared" ref="M311" si="264">K311-L311</f>
        <v>4476</v>
      </c>
      <c r="N311" s="25">
        <f t="shared" ref="N311" si="265">J311-D311</f>
        <v>212</v>
      </c>
      <c r="O311" s="26">
        <f t="shared" ref="O311" si="266">M311-G311</f>
        <v>-1761</v>
      </c>
    </row>
    <row r="312" spans="1:15">
      <c r="A312" s="9">
        <v>43090</v>
      </c>
      <c r="B312" s="10">
        <v>41741</v>
      </c>
      <c r="C312" s="10">
        <v>46631</v>
      </c>
      <c r="D312" s="25">
        <f t="shared" ref="D312" si="267">B312-C312</f>
        <v>-4890</v>
      </c>
      <c r="E312" s="10">
        <v>56183</v>
      </c>
      <c r="F312" s="10">
        <v>51591</v>
      </c>
      <c r="G312" s="26">
        <f t="shared" ref="G312" si="268">E312-F312</f>
        <v>4592</v>
      </c>
      <c r="H312" s="10">
        <v>42522</v>
      </c>
      <c r="I312" s="10">
        <v>46632</v>
      </c>
      <c r="J312" s="25">
        <f t="shared" ref="J312" si="269">H312-I312</f>
        <v>-4110</v>
      </c>
      <c r="K312" s="10">
        <v>56964</v>
      </c>
      <c r="L312" s="10">
        <v>54473</v>
      </c>
      <c r="M312" s="26">
        <f t="shared" ref="M312" si="270">K312-L312</f>
        <v>2491</v>
      </c>
      <c r="N312" s="25">
        <f t="shared" ref="N312" si="271">J312-D312</f>
        <v>780</v>
      </c>
      <c r="O312" s="26">
        <f t="shared" ref="O312" si="272">M312-G312</f>
        <v>-2101</v>
      </c>
    </row>
    <row r="313" spans="1:15">
      <c r="A313" s="9">
        <v>43091</v>
      </c>
      <c r="B313" s="10">
        <v>42030</v>
      </c>
      <c r="C313" s="10">
        <v>44873</v>
      </c>
      <c r="D313" s="25">
        <f t="shared" ref="D313" si="273">B313-C313</f>
        <v>-2843</v>
      </c>
      <c r="E313" s="10">
        <v>56578</v>
      </c>
      <c r="F313" s="10">
        <v>50028</v>
      </c>
      <c r="G313" s="26">
        <f t="shared" ref="G313" si="274">E313-F313</f>
        <v>6550</v>
      </c>
      <c r="H313" s="10">
        <v>42811</v>
      </c>
      <c r="I313" s="10">
        <v>45753</v>
      </c>
      <c r="J313" s="25">
        <f t="shared" ref="J313" si="275">H313-I313</f>
        <v>-2942</v>
      </c>
      <c r="K313" s="10">
        <v>57360</v>
      </c>
      <c r="L313" s="10">
        <v>52988</v>
      </c>
      <c r="M313" s="26">
        <f t="shared" ref="M313" si="276">K313-L313</f>
        <v>4372</v>
      </c>
      <c r="N313" s="25">
        <f t="shared" ref="N313" si="277">J313-D313</f>
        <v>-99</v>
      </c>
      <c r="O313" s="26">
        <f t="shared" ref="O313" si="278">M313-G313</f>
        <v>-2178</v>
      </c>
    </row>
    <row r="314" spans="1:15">
      <c r="A314" s="9">
        <v>43092</v>
      </c>
      <c r="B314" s="10"/>
      <c r="C314" s="10"/>
      <c r="D314" s="25"/>
      <c r="E314" s="10"/>
      <c r="F314" s="10"/>
      <c r="G314" s="26"/>
      <c r="H314" s="10"/>
      <c r="I314" s="10"/>
      <c r="J314" s="25"/>
      <c r="K314" s="10"/>
      <c r="L314" s="10"/>
      <c r="M314" s="26"/>
      <c r="N314" s="25"/>
      <c r="O314" s="26"/>
    </row>
    <row r="315" spans="1:15">
      <c r="A315" s="9">
        <v>43093</v>
      </c>
      <c r="B315" s="10"/>
      <c r="C315" s="10"/>
      <c r="D315" s="25"/>
      <c r="E315" s="10"/>
      <c r="F315" s="10"/>
      <c r="G315" s="26"/>
      <c r="H315" s="10"/>
      <c r="I315" s="10"/>
      <c r="J315" s="25"/>
      <c r="K315" s="10"/>
      <c r="L315" s="10"/>
      <c r="M315" s="26"/>
      <c r="N315" s="25"/>
      <c r="O315" s="26"/>
    </row>
    <row r="316" spans="1:15">
      <c r="A316" s="9">
        <v>43094</v>
      </c>
      <c r="B316" s="10">
        <v>42474</v>
      </c>
      <c r="C316" s="10">
        <v>44718</v>
      </c>
      <c r="D316" s="25">
        <f t="shared" ref="D316:D317" si="279">B316-C316</f>
        <v>-2244</v>
      </c>
      <c r="E316" s="10">
        <v>57386</v>
      </c>
      <c r="F316" s="10">
        <v>50006</v>
      </c>
      <c r="G316" s="26">
        <f t="shared" ref="G316:G317" si="280">E316-F316</f>
        <v>7380</v>
      </c>
      <c r="H316" s="10">
        <v>43214</v>
      </c>
      <c r="I316" s="10">
        <v>45819</v>
      </c>
      <c r="J316" s="25">
        <f t="shared" ref="J316:J317" si="281">H316-I316</f>
        <v>-2605</v>
      </c>
      <c r="K316" s="10">
        <v>58167</v>
      </c>
      <c r="L316" s="10">
        <v>53349</v>
      </c>
      <c r="M316" s="26">
        <f t="shared" ref="M316:M317" si="282">K316-L316</f>
        <v>4818</v>
      </c>
      <c r="N316" s="25">
        <f t="shared" ref="N316:N317" si="283">J316-D316</f>
        <v>-361</v>
      </c>
      <c r="O316" s="26">
        <f t="shared" ref="O316:O317" si="284">M316-G316</f>
        <v>-2562</v>
      </c>
    </row>
    <row r="317" spans="1:15">
      <c r="A317" s="9">
        <v>43095</v>
      </c>
      <c r="B317" s="10">
        <v>41376</v>
      </c>
      <c r="C317" s="10">
        <v>47436</v>
      </c>
      <c r="D317" s="25">
        <f t="shared" si="279"/>
        <v>-6060</v>
      </c>
      <c r="E317" s="10">
        <v>56596</v>
      </c>
      <c r="F317" s="10">
        <v>52030</v>
      </c>
      <c r="G317" s="26">
        <f t="shared" si="280"/>
        <v>4566</v>
      </c>
      <c r="H317" s="10">
        <v>42157</v>
      </c>
      <c r="I317" s="10">
        <v>49092</v>
      </c>
      <c r="J317" s="25">
        <f t="shared" si="281"/>
        <v>-6935</v>
      </c>
      <c r="K317" s="10">
        <v>57644</v>
      </c>
      <c r="L317" s="10">
        <v>55890</v>
      </c>
      <c r="M317" s="26">
        <f t="shared" si="282"/>
        <v>1754</v>
      </c>
      <c r="N317" s="25">
        <f t="shared" si="283"/>
        <v>-875</v>
      </c>
      <c r="O317" s="26">
        <f t="shared" si="284"/>
        <v>-2812</v>
      </c>
    </row>
    <row r="318" spans="1:15">
      <c r="A318" s="9">
        <v>43096</v>
      </c>
      <c r="B318" s="10">
        <v>44578</v>
      </c>
      <c r="C318" s="10">
        <v>47951</v>
      </c>
      <c r="D318" s="25">
        <f t="shared" ref="D318" si="285">B318-C318</f>
        <v>-3373</v>
      </c>
      <c r="E318" s="10">
        <v>59436</v>
      </c>
      <c r="F318" s="10">
        <v>53764</v>
      </c>
      <c r="G318" s="26">
        <f t="shared" ref="G318" si="286">E318-F318</f>
        <v>5672</v>
      </c>
      <c r="H318" s="10">
        <v>45359</v>
      </c>
      <c r="I318" s="10">
        <v>49174</v>
      </c>
      <c r="J318" s="25">
        <f t="shared" ref="J318" si="287">H318-I318</f>
        <v>-3815</v>
      </c>
      <c r="K318" s="10">
        <v>60217</v>
      </c>
      <c r="L318" s="10">
        <v>57481</v>
      </c>
      <c r="M318" s="26">
        <f t="shared" ref="M318" si="288">K318-L318</f>
        <v>2736</v>
      </c>
      <c r="N318" s="25">
        <f t="shared" ref="N318" si="289">J318-D318</f>
        <v>-442</v>
      </c>
      <c r="O318" s="26">
        <f t="shared" ref="O318" si="290">M318-G318</f>
        <v>-2936</v>
      </c>
    </row>
    <row r="319" spans="1:15">
      <c r="A319" s="9">
        <v>43097</v>
      </c>
      <c r="B319" s="10">
        <v>47496</v>
      </c>
      <c r="C319" s="10">
        <v>49026</v>
      </c>
      <c r="D319" s="25">
        <f t="shared" ref="D319" si="291">B319-C319</f>
        <v>-1530</v>
      </c>
      <c r="E319" s="10">
        <v>62223</v>
      </c>
      <c r="F319" s="10">
        <v>55642</v>
      </c>
      <c r="G319" s="26">
        <f t="shared" ref="G319" si="292">E319-F319</f>
        <v>6581</v>
      </c>
      <c r="H319" s="10">
        <v>48277</v>
      </c>
      <c r="I319" s="10">
        <v>50745</v>
      </c>
      <c r="J319" s="25">
        <f t="shared" ref="J319" si="293">H319-I319</f>
        <v>-2468</v>
      </c>
      <c r="K319" s="10">
        <v>63004</v>
      </c>
      <c r="L319" s="10">
        <v>59074</v>
      </c>
      <c r="M319" s="26">
        <f t="shared" ref="M319" si="294">K319-L319</f>
        <v>3930</v>
      </c>
      <c r="N319" s="25">
        <f t="shared" ref="N319" si="295">J319-D319</f>
        <v>-938</v>
      </c>
      <c r="O319" s="26">
        <f t="shared" ref="O319" si="296">M319-G319</f>
        <v>-2651</v>
      </c>
    </row>
    <row r="320" spans="1:15">
      <c r="A320" s="9">
        <v>43098</v>
      </c>
      <c r="B320" s="10">
        <v>48578</v>
      </c>
      <c r="C320" s="10">
        <v>47202</v>
      </c>
      <c r="D320" s="25">
        <f t="shared" ref="D320" si="297">B320-C320</f>
        <v>1376</v>
      </c>
      <c r="E320" s="10">
        <v>61914</v>
      </c>
      <c r="F320" s="10">
        <v>53942</v>
      </c>
      <c r="G320" s="26">
        <f t="shared" ref="G320" si="298">E320-F320</f>
        <v>7972</v>
      </c>
      <c r="H320" s="10">
        <v>49214</v>
      </c>
      <c r="I320" s="10">
        <v>49007</v>
      </c>
      <c r="J320" s="25">
        <f t="shared" ref="J320" si="299">H320-I320</f>
        <v>207</v>
      </c>
      <c r="K320" s="10">
        <v>63253</v>
      </c>
      <c r="L320" s="10">
        <v>57355</v>
      </c>
      <c r="M320" s="26">
        <f t="shared" ref="M320" si="300">K320-L320</f>
        <v>5898</v>
      </c>
      <c r="N320" s="25">
        <f t="shared" ref="N320" si="301">J320-D320</f>
        <v>-1169</v>
      </c>
      <c r="O320" s="26">
        <f t="shared" ref="O320" si="302">M320-G320</f>
        <v>-2074</v>
      </c>
    </row>
    <row r="321" spans="1:15">
      <c r="A321" s="9">
        <v>43099</v>
      </c>
      <c r="B321" s="10"/>
      <c r="C321" s="10"/>
      <c r="D321" s="25"/>
      <c r="E321" s="10"/>
      <c r="F321" s="10"/>
      <c r="G321" s="26"/>
      <c r="H321" s="10"/>
      <c r="I321" s="10"/>
      <c r="J321" s="25"/>
      <c r="K321" s="10"/>
      <c r="L321" s="10"/>
      <c r="M321" s="26"/>
      <c r="N321" s="25"/>
      <c r="O321" s="26"/>
    </row>
    <row r="322" spans="1:15">
      <c r="A322" s="9">
        <v>43100</v>
      </c>
      <c r="B322" s="10"/>
      <c r="C322" s="10"/>
      <c r="D322" s="25"/>
      <c r="E322" s="10"/>
      <c r="F322" s="10"/>
      <c r="G322" s="26"/>
      <c r="H322" s="10"/>
      <c r="I322" s="10"/>
      <c r="J322" s="25"/>
      <c r="K322" s="10"/>
      <c r="L322" s="10"/>
      <c r="M322" s="26"/>
      <c r="N322" s="25"/>
      <c r="O322" s="26"/>
    </row>
    <row r="323" spans="1:15">
      <c r="A323" s="9">
        <v>43101</v>
      </c>
      <c r="B323" s="10"/>
      <c r="C323" s="10"/>
      <c r="D323" s="25"/>
      <c r="E323" s="10"/>
      <c r="F323" s="10"/>
      <c r="G323" s="26"/>
      <c r="H323" s="10"/>
      <c r="I323" s="10"/>
      <c r="J323" s="25"/>
      <c r="K323" s="10"/>
      <c r="L323" s="10"/>
      <c r="M323" s="26"/>
      <c r="N323" s="25"/>
      <c r="O323" s="26"/>
    </row>
    <row r="324" spans="1:15">
      <c r="A324" s="9">
        <v>43102</v>
      </c>
      <c r="B324" s="10">
        <v>49931</v>
      </c>
      <c r="C324" s="10">
        <v>48706</v>
      </c>
      <c r="D324" s="25">
        <f t="shared" ref="D324" si="303">B324-C324</f>
        <v>1225</v>
      </c>
      <c r="E324" s="10">
        <v>64336</v>
      </c>
      <c r="F324" s="10">
        <v>56036</v>
      </c>
      <c r="G324" s="26">
        <f t="shared" ref="G324" si="304">E324-F324</f>
        <v>8300</v>
      </c>
      <c r="H324" s="10">
        <v>50567</v>
      </c>
      <c r="I324" s="10">
        <v>50273</v>
      </c>
      <c r="J324" s="25">
        <f t="shared" ref="J324" si="305">H324-I324</f>
        <v>294</v>
      </c>
      <c r="K324" s="10">
        <v>67061</v>
      </c>
      <c r="L324" s="10">
        <v>59873</v>
      </c>
      <c r="M324" s="26">
        <f t="shared" ref="M324" si="306">K324-L324</f>
        <v>7188</v>
      </c>
      <c r="N324" s="25">
        <f t="shared" ref="N324" si="307">J324-D324</f>
        <v>-931</v>
      </c>
      <c r="O324" s="26">
        <f t="shared" ref="O324" si="308">M324-G324</f>
        <v>-1112</v>
      </c>
    </row>
    <row r="325" spans="1:15">
      <c r="A325" s="9">
        <v>43103</v>
      </c>
      <c r="B325" s="10">
        <v>48820</v>
      </c>
      <c r="C325" s="10">
        <v>47282</v>
      </c>
      <c r="D325" s="25">
        <f t="shared" ref="D325" si="309">B325-C325</f>
        <v>1538</v>
      </c>
      <c r="E325" s="10">
        <v>62166</v>
      </c>
      <c r="F325" s="10">
        <v>54289</v>
      </c>
      <c r="G325" s="26">
        <f t="shared" ref="G325" si="310">E325-F325</f>
        <v>7877</v>
      </c>
      <c r="H325" s="10">
        <v>49456</v>
      </c>
      <c r="I325" s="10">
        <v>48368</v>
      </c>
      <c r="J325" s="25">
        <f t="shared" ref="J325" si="311">H325-I325</f>
        <v>1088</v>
      </c>
      <c r="K325" s="10">
        <v>64839</v>
      </c>
      <c r="L325" s="10">
        <v>57399</v>
      </c>
      <c r="M325" s="26">
        <f t="shared" ref="M325" si="312">K325-L325</f>
        <v>7440</v>
      </c>
      <c r="N325" s="25">
        <f t="shared" ref="N325" si="313">J325-D325</f>
        <v>-450</v>
      </c>
      <c r="O325" s="26">
        <f t="shared" ref="O325" si="314">M325-G325</f>
        <v>-437</v>
      </c>
    </row>
    <row r="326" spans="1:15">
      <c r="A326" s="9">
        <v>43104</v>
      </c>
      <c r="B326" s="10">
        <v>49748</v>
      </c>
      <c r="C326" s="10">
        <v>46399</v>
      </c>
      <c r="D326" s="25">
        <f t="shared" ref="D326" si="315">B326-C326</f>
        <v>3349</v>
      </c>
      <c r="E326" s="10">
        <v>61616</v>
      </c>
      <c r="F326" s="10">
        <v>53345</v>
      </c>
      <c r="G326" s="26">
        <f t="shared" ref="G326" si="316">E326-F326</f>
        <v>8271</v>
      </c>
      <c r="H326" s="10">
        <v>50384</v>
      </c>
      <c r="I326" s="10">
        <v>46744</v>
      </c>
      <c r="J326" s="25">
        <f t="shared" ref="J326" si="317">H326-I326</f>
        <v>3640</v>
      </c>
      <c r="K326" s="10">
        <v>64491</v>
      </c>
      <c r="L326" s="10">
        <v>56705</v>
      </c>
      <c r="M326" s="26">
        <f t="shared" ref="M326" si="318">K326-L326</f>
        <v>7786</v>
      </c>
      <c r="N326" s="25">
        <f t="shared" ref="N326" si="319">J326-D326</f>
        <v>291</v>
      </c>
      <c r="O326" s="26">
        <f t="shared" ref="O326" si="320">M326-G326</f>
        <v>-485</v>
      </c>
    </row>
    <row r="327" spans="1:15">
      <c r="A327" s="9">
        <v>43105</v>
      </c>
      <c r="B327" s="10">
        <v>48886</v>
      </c>
      <c r="C327" s="10">
        <v>46006</v>
      </c>
      <c r="D327" s="25">
        <f t="shared" ref="D327" si="321">B327-C327</f>
        <v>2880</v>
      </c>
      <c r="E327" s="10">
        <v>60609</v>
      </c>
      <c r="F327" s="10">
        <v>53356</v>
      </c>
      <c r="G327" s="26">
        <f t="shared" ref="G327" si="322">E327-F327</f>
        <v>7253</v>
      </c>
      <c r="H327" s="10">
        <v>49522</v>
      </c>
      <c r="I327" s="10">
        <v>46504</v>
      </c>
      <c r="J327" s="25">
        <f t="shared" ref="J327" si="323">H327-I327</f>
        <v>3018</v>
      </c>
      <c r="K327" s="10">
        <v>64081</v>
      </c>
      <c r="L327" s="10">
        <v>56763</v>
      </c>
      <c r="M327" s="26">
        <f t="shared" ref="M327" si="324">K327-L327</f>
        <v>7318</v>
      </c>
      <c r="N327" s="25">
        <f t="shared" ref="N327" si="325">J327-D327</f>
        <v>138</v>
      </c>
      <c r="O327" s="26">
        <f t="shared" ref="O327" si="326">M327-G327</f>
        <v>65</v>
      </c>
    </row>
    <row r="328" spans="1:15">
      <c r="A328" s="9">
        <v>43106</v>
      </c>
      <c r="B328" s="10"/>
      <c r="C328" s="10"/>
      <c r="D328" s="25"/>
      <c r="E328" s="10"/>
      <c r="F328" s="10"/>
      <c r="G328" s="26"/>
      <c r="H328" s="10"/>
      <c r="I328" s="10"/>
      <c r="J328" s="25"/>
      <c r="K328" s="10"/>
      <c r="L328" s="10"/>
      <c r="M328" s="26"/>
      <c r="N328" s="25"/>
      <c r="O328" s="26"/>
    </row>
    <row r="329" spans="1:15">
      <c r="A329" s="9">
        <v>43107</v>
      </c>
      <c r="B329" s="10"/>
      <c r="C329" s="10"/>
      <c r="D329" s="25"/>
      <c r="E329" s="10"/>
      <c r="F329" s="10"/>
      <c r="G329" s="26"/>
      <c r="H329" s="10"/>
      <c r="I329" s="10"/>
      <c r="J329" s="25"/>
      <c r="K329" s="10"/>
      <c r="L329" s="10"/>
      <c r="M329" s="26"/>
      <c r="N329" s="25"/>
      <c r="O329" s="26"/>
    </row>
    <row r="330" spans="1:15">
      <c r="A330" s="9">
        <v>43108</v>
      </c>
      <c r="B330" s="10">
        <v>48648</v>
      </c>
      <c r="C330" s="10">
        <v>47413</v>
      </c>
      <c r="D330" s="25">
        <f t="shared" ref="D330" si="327">B330-C330</f>
        <v>1235</v>
      </c>
      <c r="E330" s="10">
        <v>60633</v>
      </c>
      <c r="F330" s="10">
        <v>53938</v>
      </c>
      <c r="G330" s="26">
        <f t="shared" ref="G330" si="328">E330-F330</f>
        <v>6695</v>
      </c>
      <c r="H330" s="10">
        <v>49284</v>
      </c>
      <c r="I330" s="10">
        <v>48031</v>
      </c>
      <c r="J330" s="25">
        <f t="shared" ref="J330" si="329">H330-I330</f>
        <v>1253</v>
      </c>
      <c r="K330" s="10">
        <v>64999</v>
      </c>
      <c r="L330" s="10">
        <v>57153</v>
      </c>
      <c r="M330" s="26">
        <f t="shared" ref="M330" si="330">K330-L330</f>
        <v>7846</v>
      </c>
      <c r="N330" s="25">
        <f t="shared" ref="N330" si="331">J330-D330</f>
        <v>18</v>
      </c>
      <c r="O330" s="26">
        <f t="shared" ref="O330" si="332">M330-G330</f>
        <v>1151</v>
      </c>
    </row>
    <row r="331" spans="1:15">
      <c r="A331" s="9">
        <v>43109</v>
      </c>
      <c r="B331" s="10">
        <v>48853</v>
      </c>
      <c r="C331" s="10">
        <v>46768</v>
      </c>
      <c r="D331" s="25">
        <f t="shared" ref="D331" si="333">B331-C331</f>
        <v>2085</v>
      </c>
      <c r="E331" s="10">
        <v>62078</v>
      </c>
      <c r="F331" s="10">
        <v>53749</v>
      </c>
      <c r="G331" s="26">
        <f t="shared" ref="G331" si="334">E331-F331</f>
        <v>8329</v>
      </c>
      <c r="H331" s="10">
        <v>49791</v>
      </c>
      <c r="I331" s="10">
        <v>47727</v>
      </c>
      <c r="J331" s="25">
        <f t="shared" ref="J331" si="335">H331-I331</f>
        <v>2064</v>
      </c>
      <c r="K331" s="10">
        <v>66542</v>
      </c>
      <c r="L331" s="10">
        <v>56977</v>
      </c>
      <c r="M331" s="26">
        <f t="shared" ref="M331" si="336">K331-L331</f>
        <v>9565</v>
      </c>
      <c r="N331" s="25">
        <f t="shared" ref="N331" si="337">J331-D331</f>
        <v>-21</v>
      </c>
      <c r="O331" s="26">
        <f t="shared" ref="O331" si="338">M331-G331</f>
        <v>1236</v>
      </c>
    </row>
    <row r="332" spans="1:15">
      <c r="A332" s="9">
        <v>43110</v>
      </c>
      <c r="B332" s="10">
        <v>47789</v>
      </c>
      <c r="C332" s="10">
        <v>46474</v>
      </c>
      <c r="D332" s="25">
        <f t="shared" ref="D332" si="339">B332-C332</f>
        <v>1315</v>
      </c>
      <c r="E332" s="10">
        <v>60267</v>
      </c>
      <c r="F332" s="10">
        <v>53626</v>
      </c>
      <c r="G332" s="26">
        <f t="shared" ref="G332" si="340">E332-F332</f>
        <v>6641</v>
      </c>
      <c r="H332" s="10">
        <v>50273</v>
      </c>
      <c r="I332" s="10">
        <v>47338</v>
      </c>
      <c r="J332" s="25">
        <f t="shared" ref="J332" si="341">H332-I332</f>
        <v>2935</v>
      </c>
      <c r="K332" s="10">
        <v>66129</v>
      </c>
      <c r="L332" s="10">
        <v>58525</v>
      </c>
      <c r="M332" s="26">
        <f t="shared" ref="M332" si="342">K332-L332</f>
        <v>7604</v>
      </c>
      <c r="N332" s="25">
        <f t="shared" ref="N332" si="343">J332-D332</f>
        <v>1620</v>
      </c>
      <c r="O332" s="26">
        <f t="shared" ref="O332" si="344">M332-G332</f>
        <v>963</v>
      </c>
    </row>
    <row r="333" spans="1:15">
      <c r="A333" s="9">
        <v>43111</v>
      </c>
      <c r="B333" s="10">
        <v>47449</v>
      </c>
      <c r="C333" s="10">
        <v>42713</v>
      </c>
      <c r="D333" s="25">
        <f t="shared" ref="D333" si="345">B333-C333</f>
        <v>4736</v>
      </c>
      <c r="E333" s="10">
        <v>60693</v>
      </c>
      <c r="F333" s="10">
        <v>49426</v>
      </c>
      <c r="G333" s="26">
        <f t="shared" ref="G333" si="346">E333-F333</f>
        <v>11267</v>
      </c>
      <c r="H333" s="10">
        <v>51451</v>
      </c>
      <c r="I333" s="10">
        <v>46684</v>
      </c>
      <c r="J333" s="25">
        <f t="shared" ref="J333" si="347">H333-I333</f>
        <v>4767</v>
      </c>
      <c r="K333" s="10">
        <v>68092</v>
      </c>
      <c r="L333" s="10">
        <v>56010</v>
      </c>
      <c r="M333" s="26">
        <f t="shared" ref="M333" si="348">K333-L333</f>
        <v>12082</v>
      </c>
      <c r="N333" s="25">
        <f t="shared" ref="N333" si="349">J333-D333</f>
        <v>31</v>
      </c>
      <c r="O333" s="26">
        <f t="shared" ref="O333" si="350">M333-G333</f>
        <v>815</v>
      </c>
    </row>
    <row r="334" spans="1:15">
      <c r="A334" s="9">
        <v>43112</v>
      </c>
      <c r="B334" s="10">
        <v>39418</v>
      </c>
      <c r="C334" s="10">
        <v>36332</v>
      </c>
      <c r="D334" s="25">
        <f t="shared" ref="D334" si="351">B334-C334</f>
        <v>3086</v>
      </c>
      <c r="E334" s="10">
        <v>51602</v>
      </c>
      <c r="F334" s="10">
        <v>44753</v>
      </c>
      <c r="G334" s="26">
        <f t="shared" ref="G334" si="352">E334-F334</f>
        <v>6849</v>
      </c>
      <c r="H334" s="10">
        <v>51785</v>
      </c>
      <c r="I334" s="10">
        <v>46431</v>
      </c>
      <c r="J334" s="25">
        <f t="shared" ref="J334" si="353">H334-I334</f>
        <v>5354</v>
      </c>
      <c r="K334" s="10">
        <v>70809</v>
      </c>
      <c r="L334" s="10">
        <v>58068</v>
      </c>
      <c r="M334" s="26">
        <f t="shared" ref="M334" si="354">K334-L334</f>
        <v>12741</v>
      </c>
      <c r="N334" s="25">
        <f t="shared" ref="N334" si="355">J334-D334</f>
        <v>2268</v>
      </c>
      <c r="O334" s="26">
        <f t="shared" ref="O334" si="356">M334-G334</f>
        <v>5892</v>
      </c>
    </row>
    <row r="335" spans="1:15">
      <c r="A335" s="9">
        <v>43113</v>
      </c>
      <c r="B335" s="10"/>
      <c r="C335" s="10"/>
      <c r="D335" s="25"/>
      <c r="E335" s="10"/>
      <c r="F335" s="10"/>
      <c r="G335" s="26"/>
      <c r="H335" s="10"/>
      <c r="I335" s="10"/>
      <c r="J335" s="25"/>
      <c r="K335" s="10"/>
      <c r="L335" s="10"/>
      <c r="M335" s="26"/>
      <c r="N335" s="25"/>
      <c r="O335" s="26"/>
    </row>
    <row r="336" spans="1:15">
      <c r="A336" s="9">
        <v>43114</v>
      </c>
      <c r="B336" s="10"/>
      <c r="C336" s="10"/>
      <c r="D336" s="25"/>
      <c r="E336" s="10"/>
      <c r="F336" s="10"/>
      <c r="G336" s="26"/>
      <c r="H336" s="10"/>
      <c r="I336" s="10"/>
      <c r="J336" s="25"/>
      <c r="K336" s="10"/>
      <c r="L336" s="10"/>
      <c r="M336" s="26"/>
      <c r="N336" s="25"/>
      <c r="O336" s="26"/>
    </row>
    <row r="337" spans="1:15">
      <c r="A337" s="9">
        <v>43115</v>
      </c>
      <c r="B337" s="10">
        <v>20071</v>
      </c>
      <c r="C337" s="10">
        <v>18702</v>
      </c>
      <c r="D337" s="25">
        <f t="shared" ref="D337" si="357">B337-C337</f>
        <v>1369</v>
      </c>
      <c r="E337" s="10">
        <v>28448</v>
      </c>
      <c r="F337" s="10">
        <v>25639</v>
      </c>
      <c r="G337" s="26">
        <f t="shared" ref="G337" si="358">E337-F337</f>
        <v>2809</v>
      </c>
      <c r="H337" s="10">
        <v>50909</v>
      </c>
      <c r="I337" s="10">
        <v>45344</v>
      </c>
      <c r="J337" s="25">
        <f t="shared" ref="J337" si="359">H337-I337</f>
        <v>5565</v>
      </c>
      <c r="K337" s="10">
        <v>68721</v>
      </c>
      <c r="L337" s="10">
        <v>55501</v>
      </c>
      <c r="M337" s="26">
        <f t="shared" ref="M337" si="360">K337-L337</f>
        <v>13220</v>
      </c>
      <c r="N337" s="25">
        <f t="shared" ref="N337" si="361">J337-D337</f>
        <v>4196</v>
      </c>
      <c r="O337" s="26">
        <f t="shared" ref="O337" si="362">M337-G337</f>
        <v>10411</v>
      </c>
    </row>
    <row r="338" spans="1:15">
      <c r="A338" s="9">
        <v>43116</v>
      </c>
      <c r="B338" s="10">
        <v>9208</v>
      </c>
      <c r="C338" s="10">
        <v>9187</v>
      </c>
      <c r="D338" s="25">
        <f t="shared" ref="D338" si="363">B338-C338</f>
        <v>21</v>
      </c>
      <c r="E338" s="10">
        <v>15803</v>
      </c>
      <c r="F338" s="10">
        <v>15285</v>
      </c>
      <c r="G338" s="26">
        <f t="shared" ref="G338" si="364">E338-F338</f>
        <v>518</v>
      </c>
      <c r="H338" s="10">
        <v>51898</v>
      </c>
      <c r="I338" s="10">
        <v>45764</v>
      </c>
      <c r="J338" s="25">
        <f t="shared" ref="J338" si="365">H338-I338</f>
        <v>6134</v>
      </c>
      <c r="K338" s="10">
        <v>71549</v>
      </c>
      <c r="L338" s="10">
        <v>58208</v>
      </c>
      <c r="M338" s="26">
        <f t="shared" ref="M338" si="366">K338-L338</f>
        <v>13341</v>
      </c>
      <c r="N338" s="25">
        <f t="shared" ref="N338" si="367">J338-D338</f>
        <v>6113</v>
      </c>
      <c r="O338" s="26">
        <f t="shared" ref="O338" si="368">M338-G338</f>
        <v>12823</v>
      </c>
    </row>
    <row r="339" spans="1:15">
      <c r="A339" s="9">
        <v>43117</v>
      </c>
      <c r="B339" s="10">
        <v>51110</v>
      </c>
      <c r="C339" s="10">
        <v>43529</v>
      </c>
      <c r="D339" s="25">
        <f t="shared" ref="D339" si="369">B339-C339</f>
        <v>7581</v>
      </c>
      <c r="E339" s="10">
        <v>66573</v>
      </c>
      <c r="F339" s="10">
        <v>50447</v>
      </c>
      <c r="G339" s="26">
        <f t="shared" ref="G339" si="370">E339-F339</f>
        <v>16126</v>
      </c>
      <c r="H339" s="10">
        <v>51486</v>
      </c>
      <c r="I339" s="10">
        <v>43698</v>
      </c>
      <c r="J339" s="25">
        <f t="shared" ref="J339" si="371">H339-I339</f>
        <v>7788</v>
      </c>
      <c r="K339" s="10">
        <v>69209</v>
      </c>
      <c r="L339" s="10">
        <v>52459</v>
      </c>
      <c r="M339" s="26">
        <f t="shared" ref="M339" si="372">K339-L339</f>
        <v>16750</v>
      </c>
      <c r="N339" s="25">
        <f t="shared" ref="N339" si="373">J339-D339</f>
        <v>207</v>
      </c>
      <c r="O339" s="26">
        <f t="shared" ref="O339" si="374">M339-G339</f>
        <v>624</v>
      </c>
    </row>
    <row r="340" spans="1:15">
      <c r="A340" s="9">
        <v>43118</v>
      </c>
      <c r="B340" s="10">
        <v>51014</v>
      </c>
      <c r="C340" s="10">
        <v>41746</v>
      </c>
      <c r="D340" s="25">
        <f t="shared" ref="D340" si="375">B340-C340</f>
        <v>9268</v>
      </c>
      <c r="E340" s="10">
        <v>64951</v>
      </c>
      <c r="F340" s="10">
        <v>48395</v>
      </c>
      <c r="G340" s="26">
        <f t="shared" ref="G340" si="376">E340-F340</f>
        <v>16556</v>
      </c>
      <c r="H340" s="10">
        <v>51995</v>
      </c>
      <c r="I340" s="10">
        <v>42196</v>
      </c>
      <c r="J340" s="25">
        <f t="shared" ref="J340" si="377">H340-I340</f>
        <v>9799</v>
      </c>
      <c r="K340" s="10">
        <v>66657</v>
      </c>
      <c r="L340" s="10">
        <v>51201</v>
      </c>
      <c r="M340" s="26">
        <f t="shared" ref="M340" si="378">K340-L340</f>
        <v>15456</v>
      </c>
      <c r="N340" s="25">
        <f t="shared" ref="N340" si="379">J340-D340</f>
        <v>531</v>
      </c>
      <c r="O340" s="26">
        <f t="shared" ref="O340" si="380">M340-G340</f>
        <v>-1100</v>
      </c>
    </row>
    <row r="341" spans="1:15">
      <c r="A341" s="9">
        <v>43119</v>
      </c>
      <c r="B341" s="10">
        <v>49833</v>
      </c>
      <c r="C341" s="10">
        <v>42172</v>
      </c>
      <c r="D341" s="25">
        <f t="shared" ref="D341" si="381">B341-C341</f>
        <v>7661</v>
      </c>
      <c r="E341" s="10">
        <v>65087</v>
      </c>
      <c r="F341" s="10">
        <v>49831</v>
      </c>
      <c r="G341" s="26">
        <f t="shared" ref="G341" si="382">E341-F341</f>
        <v>15256</v>
      </c>
      <c r="H341" s="10">
        <v>50865</v>
      </c>
      <c r="I341" s="10">
        <v>43156</v>
      </c>
      <c r="J341" s="25">
        <f t="shared" ref="J341" si="383">H341-I341</f>
        <v>7709</v>
      </c>
      <c r="K341" s="10">
        <v>67165</v>
      </c>
      <c r="L341" s="10">
        <v>52548</v>
      </c>
      <c r="M341" s="26">
        <f t="shared" ref="M341" si="384">K341-L341</f>
        <v>14617</v>
      </c>
      <c r="N341" s="25">
        <f t="shared" ref="N341" si="385">J341-D341</f>
        <v>48</v>
      </c>
      <c r="O341" s="26">
        <f t="shared" ref="O341" si="386">M341-G341</f>
        <v>-639</v>
      </c>
    </row>
    <row r="342" spans="1:15">
      <c r="A342" s="9">
        <v>43120</v>
      </c>
      <c r="B342" s="10"/>
      <c r="C342" s="10"/>
      <c r="D342" s="25"/>
      <c r="E342" s="10"/>
      <c r="F342" s="10"/>
      <c r="G342" s="26"/>
      <c r="H342" s="10"/>
      <c r="I342" s="10"/>
      <c r="J342" s="25"/>
      <c r="K342" s="10"/>
      <c r="L342" s="10"/>
      <c r="M342" s="26"/>
      <c r="N342" s="25"/>
      <c r="O342" s="26"/>
    </row>
    <row r="343" spans="1:15">
      <c r="A343" s="9">
        <v>43121</v>
      </c>
      <c r="B343" s="10"/>
      <c r="C343" s="10"/>
      <c r="D343" s="25"/>
      <c r="E343" s="10"/>
      <c r="F343" s="10"/>
      <c r="G343" s="26"/>
      <c r="H343" s="10"/>
      <c r="I343" s="10"/>
      <c r="J343" s="25"/>
      <c r="K343" s="10"/>
      <c r="L343" s="10"/>
      <c r="M343" s="26"/>
      <c r="N343" s="25"/>
      <c r="O343" s="26"/>
    </row>
    <row r="344" spans="1:15">
      <c r="A344" s="9">
        <v>43122</v>
      </c>
      <c r="B344" s="10">
        <v>46220</v>
      </c>
      <c r="C344" s="10">
        <v>42190</v>
      </c>
      <c r="D344" s="25">
        <f t="shared" ref="D344" si="387">B344-C344</f>
        <v>4030</v>
      </c>
      <c r="E344" s="10">
        <v>59723</v>
      </c>
      <c r="F344" s="10">
        <v>51025</v>
      </c>
      <c r="G344" s="26">
        <f t="shared" ref="G344" si="388">E344-F344</f>
        <v>8698</v>
      </c>
      <c r="H344" s="10">
        <v>47127</v>
      </c>
      <c r="I344" s="10">
        <v>44251</v>
      </c>
      <c r="J344" s="25">
        <f t="shared" ref="J344" si="389">H344-I344</f>
        <v>2876</v>
      </c>
      <c r="K344" s="10">
        <v>63309</v>
      </c>
      <c r="L344" s="10">
        <v>54126</v>
      </c>
      <c r="M344" s="26">
        <f t="shared" ref="M344" si="390">K344-L344</f>
        <v>9183</v>
      </c>
      <c r="N344" s="25">
        <f t="shared" ref="N344" si="391">J344-D344</f>
        <v>-1154</v>
      </c>
      <c r="O344" s="26">
        <f t="shared" ref="O344" si="392">M344-G344</f>
        <v>485</v>
      </c>
    </row>
    <row r="345" spans="1:15">
      <c r="A345" s="9">
        <v>43123</v>
      </c>
      <c r="B345" s="10">
        <v>44061</v>
      </c>
      <c r="C345" s="10">
        <v>45918</v>
      </c>
      <c r="D345" s="25">
        <f t="shared" ref="D345" si="393">B345-C345</f>
        <v>-1857</v>
      </c>
      <c r="E345" s="10">
        <v>57576</v>
      </c>
      <c r="F345" s="10">
        <v>54696</v>
      </c>
      <c r="G345" s="26">
        <f t="shared" ref="G345" si="394">E345-F345</f>
        <v>2880</v>
      </c>
      <c r="H345" s="10">
        <v>44968</v>
      </c>
      <c r="I345" s="10">
        <v>47728</v>
      </c>
      <c r="J345" s="25">
        <f t="shared" ref="J345" si="395">H345-I345</f>
        <v>-2760</v>
      </c>
      <c r="K345" s="10">
        <v>62239</v>
      </c>
      <c r="L345" s="10">
        <v>58168</v>
      </c>
      <c r="M345" s="26">
        <f t="shared" ref="M345" si="396">K345-L345</f>
        <v>4071</v>
      </c>
      <c r="N345" s="25">
        <f t="shared" ref="N345" si="397">J345-D345</f>
        <v>-903</v>
      </c>
      <c r="O345" s="26">
        <f t="shared" ref="O345" si="398">M345-G345</f>
        <v>1191</v>
      </c>
    </row>
    <row r="346" spans="1:15">
      <c r="A346" s="9">
        <v>43124</v>
      </c>
      <c r="B346" s="10">
        <v>44222</v>
      </c>
      <c r="C346" s="10">
        <v>47303</v>
      </c>
      <c r="D346" s="25">
        <f t="shared" ref="D346" si="399">B346-C346</f>
        <v>-3081</v>
      </c>
      <c r="E346" s="10">
        <v>59081</v>
      </c>
      <c r="F346" s="10">
        <v>55685</v>
      </c>
      <c r="G346" s="26">
        <f t="shared" ref="G346" si="400">E346-F346</f>
        <v>3396</v>
      </c>
      <c r="H346" s="10">
        <v>45129</v>
      </c>
      <c r="I346" s="10">
        <v>47391</v>
      </c>
      <c r="J346" s="25">
        <f t="shared" ref="J346" si="401">H346-I346</f>
        <v>-2262</v>
      </c>
      <c r="K346" s="10">
        <v>61880</v>
      </c>
      <c r="L346" s="10">
        <v>56902</v>
      </c>
      <c r="M346" s="26">
        <f t="shared" ref="M346" si="402">K346-L346</f>
        <v>4978</v>
      </c>
      <c r="N346" s="25">
        <f t="shared" ref="N346" si="403">J346-D346</f>
        <v>819</v>
      </c>
      <c r="O346" s="26">
        <f t="shared" ref="O346" si="404">M346-G346</f>
        <v>1582</v>
      </c>
    </row>
    <row r="347" spans="1:15">
      <c r="A347" s="9">
        <v>43125</v>
      </c>
      <c r="B347" s="10">
        <v>45086</v>
      </c>
      <c r="C347" s="10">
        <v>47499</v>
      </c>
      <c r="D347" s="25">
        <f t="shared" ref="D347" si="405">B347-C347</f>
        <v>-2413</v>
      </c>
      <c r="E347" s="10">
        <v>62176</v>
      </c>
      <c r="F347" s="10">
        <v>56610</v>
      </c>
      <c r="G347" s="26">
        <f t="shared" ref="G347" si="406">E347-F347</f>
        <v>5566</v>
      </c>
      <c r="H347" s="10">
        <v>46046</v>
      </c>
      <c r="I347" s="10">
        <v>48057</v>
      </c>
      <c r="J347" s="25">
        <f t="shared" ref="J347" si="407">H347-I347</f>
        <v>-2011</v>
      </c>
      <c r="K347" s="10">
        <v>63637</v>
      </c>
      <c r="L347" s="10">
        <v>58629</v>
      </c>
      <c r="M347" s="26">
        <f t="shared" ref="M347" si="408">K347-L347</f>
        <v>5008</v>
      </c>
      <c r="N347" s="25">
        <f t="shared" ref="N347" si="409">J347-D347</f>
        <v>402</v>
      </c>
      <c r="O347" s="26">
        <f t="shared" ref="O347" si="410">M347-G347</f>
        <v>-558</v>
      </c>
    </row>
    <row r="348" spans="1:15">
      <c r="A348" s="9">
        <v>43126</v>
      </c>
      <c r="B348" s="10">
        <v>45849</v>
      </c>
      <c r="C348" s="10">
        <v>48730</v>
      </c>
      <c r="D348" s="25">
        <f t="shared" ref="D348" si="411">B348-C348</f>
        <v>-2881</v>
      </c>
      <c r="E348" s="10">
        <v>63355</v>
      </c>
      <c r="F348" s="10">
        <v>57438</v>
      </c>
      <c r="G348" s="26">
        <f t="shared" ref="G348" si="412">E348-F348</f>
        <v>5917</v>
      </c>
      <c r="H348" s="10">
        <v>46809</v>
      </c>
      <c r="I348" s="10">
        <v>50023</v>
      </c>
      <c r="J348" s="25">
        <f t="shared" ref="J348" si="413">H348-I348</f>
        <v>-3214</v>
      </c>
      <c r="K348" s="10">
        <v>65181</v>
      </c>
      <c r="L348" s="10">
        <v>60045</v>
      </c>
      <c r="M348" s="26">
        <f t="shared" ref="M348" si="414">K348-L348</f>
        <v>5136</v>
      </c>
      <c r="N348" s="25">
        <f t="shared" ref="N348" si="415">J348-D348</f>
        <v>-333</v>
      </c>
      <c r="O348" s="26">
        <f t="shared" ref="O348" si="416">M348-G348</f>
        <v>-781</v>
      </c>
    </row>
    <row r="349" spans="1:15">
      <c r="A349" s="9">
        <v>43127</v>
      </c>
      <c r="B349" s="10"/>
      <c r="C349" s="10"/>
      <c r="D349" s="25"/>
      <c r="E349" s="10"/>
      <c r="F349" s="10"/>
      <c r="G349" s="26"/>
      <c r="H349" s="10"/>
      <c r="I349" s="10"/>
      <c r="J349" s="25"/>
      <c r="K349" s="10"/>
      <c r="L349" s="10"/>
      <c r="M349" s="26"/>
      <c r="N349" s="25"/>
      <c r="O349" s="26"/>
    </row>
    <row r="350" spans="1:15">
      <c r="A350" s="9">
        <v>43128</v>
      </c>
      <c r="B350" s="10"/>
      <c r="C350" s="10"/>
      <c r="D350" s="25"/>
      <c r="E350" s="10"/>
      <c r="F350" s="10"/>
      <c r="G350" s="26"/>
      <c r="H350" s="10"/>
      <c r="I350" s="10"/>
      <c r="J350" s="25"/>
      <c r="K350" s="10"/>
      <c r="L350" s="10"/>
      <c r="M350" s="26"/>
      <c r="N350" s="25"/>
      <c r="O350" s="26"/>
    </row>
    <row r="351" spans="1:15">
      <c r="A351" s="9">
        <v>43129</v>
      </c>
      <c r="B351" s="10">
        <v>44926</v>
      </c>
      <c r="C351" s="10">
        <v>49054</v>
      </c>
      <c r="D351" s="25">
        <f t="shared" ref="D351" si="417">B351-C351</f>
        <v>-4128</v>
      </c>
      <c r="E351" s="10">
        <v>60394</v>
      </c>
      <c r="F351" s="10">
        <v>57531</v>
      </c>
      <c r="G351" s="26">
        <f t="shared" ref="G351" si="418">E351-F351</f>
        <v>2863</v>
      </c>
      <c r="H351" s="10">
        <v>46266</v>
      </c>
      <c r="I351" s="10">
        <v>50436</v>
      </c>
      <c r="J351" s="25">
        <f t="shared" ref="J351" si="419">H351-I351</f>
        <v>-4170</v>
      </c>
      <c r="K351" s="10">
        <v>63548</v>
      </c>
      <c r="L351" s="10">
        <v>60094</v>
      </c>
      <c r="M351" s="26">
        <f t="shared" ref="M351" si="420">K351-L351</f>
        <v>3454</v>
      </c>
      <c r="N351" s="25">
        <f t="shared" ref="N351" si="421">J351-D351</f>
        <v>-42</v>
      </c>
      <c r="O351" s="26">
        <f t="shared" ref="O351" si="422">M351-G351</f>
        <v>591</v>
      </c>
    </row>
    <row r="352" spans="1:15">
      <c r="A352" s="9">
        <v>43130</v>
      </c>
      <c r="B352" s="10">
        <v>47368</v>
      </c>
      <c r="C352" s="10">
        <v>48498</v>
      </c>
      <c r="D352" s="25">
        <f t="shared" ref="D352:D353" si="423">B352-C352</f>
        <v>-1130</v>
      </c>
      <c r="E352" s="10">
        <v>62341</v>
      </c>
      <c r="F352" s="10">
        <v>56204</v>
      </c>
      <c r="G352" s="26">
        <f t="shared" ref="G352:G353" si="424">E352-F352</f>
        <v>6137</v>
      </c>
      <c r="H352" s="10">
        <v>48712</v>
      </c>
      <c r="I352" s="10">
        <v>49883</v>
      </c>
      <c r="J352" s="25">
        <f t="shared" ref="J352:J353" si="425">H352-I352</f>
        <v>-1171</v>
      </c>
      <c r="K352" s="10">
        <v>66014</v>
      </c>
      <c r="L352" s="10">
        <v>58922</v>
      </c>
      <c r="M352" s="26">
        <f t="shared" ref="M352:M353" si="426">K352-L352</f>
        <v>7092</v>
      </c>
      <c r="N352" s="25">
        <f t="shared" ref="N352:N353" si="427">J352-D352</f>
        <v>-41</v>
      </c>
      <c r="O352" s="26">
        <f t="shared" ref="O352:O353" si="428">M352-G352</f>
        <v>955</v>
      </c>
    </row>
    <row r="353" spans="1:15">
      <c r="A353" s="9">
        <v>43131</v>
      </c>
      <c r="B353" s="10">
        <v>49064</v>
      </c>
      <c r="C353" s="10">
        <v>49546</v>
      </c>
      <c r="D353" s="25">
        <f t="shared" si="423"/>
        <v>-482</v>
      </c>
      <c r="E353" s="10">
        <v>65307</v>
      </c>
      <c r="F353" s="10">
        <v>56777</v>
      </c>
      <c r="G353" s="26">
        <f t="shared" si="424"/>
        <v>8530</v>
      </c>
      <c r="H353" s="10">
        <v>50408</v>
      </c>
      <c r="I353" s="10">
        <v>50133</v>
      </c>
      <c r="J353" s="25">
        <f t="shared" si="425"/>
        <v>275</v>
      </c>
      <c r="K353" s="10">
        <v>67137</v>
      </c>
      <c r="L353" s="10">
        <v>58657</v>
      </c>
      <c r="M353" s="26">
        <f t="shared" si="426"/>
        <v>8480</v>
      </c>
      <c r="N353" s="25">
        <f t="shared" si="427"/>
        <v>757</v>
      </c>
      <c r="O353" s="26">
        <f t="shared" si="428"/>
        <v>-50</v>
      </c>
    </row>
    <row r="354" spans="1:15">
      <c r="A354" s="9">
        <v>43132</v>
      </c>
      <c r="B354" s="10">
        <v>47732</v>
      </c>
      <c r="C354" s="10">
        <v>49722</v>
      </c>
      <c r="D354" s="25">
        <f t="shared" ref="D354" si="429">B354-C354</f>
        <v>-1990</v>
      </c>
      <c r="E354" s="10">
        <v>64312</v>
      </c>
      <c r="F354" s="10">
        <v>57437</v>
      </c>
      <c r="G354" s="26">
        <f t="shared" ref="G354" si="430">E354-F354</f>
        <v>6875</v>
      </c>
      <c r="H354" s="10">
        <v>49076</v>
      </c>
      <c r="I354" s="10">
        <v>50720</v>
      </c>
      <c r="J354" s="25">
        <f t="shared" ref="J354" si="431">H354-I354</f>
        <v>-1644</v>
      </c>
      <c r="K354" s="10">
        <v>66076</v>
      </c>
      <c r="L354" s="10">
        <v>59559</v>
      </c>
      <c r="M354" s="26">
        <f t="shared" ref="M354" si="432">K354-L354</f>
        <v>6517</v>
      </c>
      <c r="N354" s="25">
        <f t="shared" ref="N354" si="433">J354-D354</f>
        <v>346</v>
      </c>
      <c r="O354" s="26">
        <f t="shared" ref="O354" si="434">M354-G354</f>
        <v>-358</v>
      </c>
    </row>
    <row r="355" spans="1:15">
      <c r="A355" s="9">
        <v>43133</v>
      </c>
      <c r="B355" s="10">
        <v>46925</v>
      </c>
      <c r="C355" s="10">
        <v>48622</v>
      </c>
      <c r="D355" s="25">
        <f t="shared" ref="D355" si="435">B355-C355</f>
        <v>-1697</v>
      </c>
      <c r="E355" s="10">
        <v>61031</v>
      </c>
      <c r="F355" s="10">
        <v>58401</v>
      </c>
      <c r="G355" s="26">
        <f t="shared" ref="G355" si="436">E355-F355</f>
        <v>2630</v>
      </c>
      <c r="H355" s="10">
        <v>48244</v>
      </c>
      <c r="I355" s="10">
        <v>50034</v>
      </c>
      <c r="J355" s="25">
        <f t="shared" ref="J355" si="437">H355-I355</f>
        <v>-1790</v>
      </c>
      <c r="K355" s="10">
        <v>61031</v>
      </c>
      <c r="L355" s="10">
        <v>58401</v>
      </c>
      <c r="M355" s="26">
        <f t="shared" ref="M355" si="438">K355-L355</f>
        <v>2630</v>
      </c>
      <c r="N355" s="25">
        <f t="shared" ref="N355" si="439">J355-D355</f>
        <v>-93</v>
      </c>
      <c r="O355" s="26">
        <f t="shared" ref="O355" si="440">M355-G355</f>
        <v>0</v>
      </c>
    </row>
    <row r="356" spans="1:15">
      <c r="A356" s="9">
        <v>43134</v>
      </c>
      <c r="B356" s="10"/>
      <c r="C356" s="10"/>
      <c r="D356" s="25"/>
      <c r="E356" s="10"/>
      <c r="F356" s="10"/>
      <c r="G356" s="26"/>
      <c r="H356" s="10"/>
      <c r="I356" s="10"/>
      <c r="J356" s="25"/>
      <c r="K356" s="10"/>
      <c r="L356" s="10"/>
      <c r="M356" s="26"/>
      <c r="N356" s="25"/>
      <c r="O356" s="26"/>
    </row>
    <row r="357" spans="1:15">
      <c r="A357" s="9">
        <v>43135</v>
      </c>
      <c r="B357" s="10"/>
      <c r="C357" s="10"/>
      <c r="D357" s="25"/>
      <c r="E357" s="10"/>
      <c r="F357" s="10"/>
      <c r="G357" s="26"/>
      <c r="H357" s="10"/>
      <c r="I357" s="10"/>
      <c r="J357" s="25"/>
      <c r="K357" s="10"/>
      <c r="L357" s="10"/>
      <c r="M357" s="26"/>
      <c r="N357" s="25"/>
      <c r="O357" s="26"/>
    </row>
    <row r="358" spans="1:15">
      <c r="A358" s="9">
        <v>43136</v>
      </c>
      <c r="B358" s="10">
        <v>46295</v>
      </c>
      <c r="C358" s="10">
        <v>49406</v>
      </c>
      <c r="D358" s="25">
        <f t="shared" ref="D358" si="441">B358-C358</f>
        <v>-3111</v>
      </c>
      <c r="E358" s="10">
        <v>59318</v>
      </c>
      <c r="F358" s="10">
        <v>58903</v>
      </c>
      <c r="G358" s="26">
        <f t="shared" ref="G358" si="442">E358-F358</f>
        <v>415</v>
      </c>
      <c r="H358" s="10">
        <v>47614</v>
      </c>
      <c r="I358" s="10">
        <v>50869</v>
      </c>
      <c r="J358" s="25">
        <f t="shared" ref="J358" si="443">H358-I358</f>
        <v>-3255</v>
      </c>
      <c r="K358" s="10">
        <v>65161</v>
      </c>
      <c r="L358" s="10">
        <v>62876</v>
      </c>
      <c r="M358" s="26">
        <f t="shared" ref="M358" si="444">K358-L358</f>
        <v>2285</v>
      </c>
      <c r="N358" s="25">
        <f t="shared" ref="N358" si="445">J358-D358</f>
        <v>-144</v>
      </c>
      <c r="O358" s="26">
        <f t="shared" ref="O358" si="446">M358-G358</f>
        <v>1870</v>
      </c>
    </row>
    <row r="359" spans="1:15">
      <c r="A359" s="9">
        <v>43137</v>
      </c>
      <c r="B359" s="10">
        <v>45896</v>
      </c>
      <c r="C359" s="10">
        <v>49261</v>
      </c>
      <c r="D359" s="25">
        <f t="shared" ref="D359:D365" si="447">B359-C359</f>
        <v>-3365</v>
      </c>
      <c r="E359" s="10">
        <v>58177</v>
      </c>
      <c r="F359" s="10">
        <v>57371</v>
      </c>
      <c r="G359" s="26">
        <f t="shared" ref="G359:G365" si="448">E359-F359</f>
        <v>806</v>
      </c>
      <c r="H359" s="10">
        <v>49096</v>
      </c>
      <c r="I359" s="10">
        <v>54612</v>
      </c>
      <c r="J359" s="25">
        <f t="shared" ref="J359:J365" si="449">H359-I359</f>
        <v>-5516</v>
      </c>
      <c r="K359" s="10">
        <v>66410</v>
      </c>
      <c r="L359" s="10">
        <v>66376</v>
      </c>
      <c r="M359" s="26">
        <f t="shared" ref="M359:M362" si="450">K359-L359</f>
        <v>34</v>
      </c>
      <c r="N359" s="25">
        <f t="shared" ref="N359:N362" si="451">J359-D359</f>
        <v>-2151</v>
      </c>
      <c r="O359" s="26">
        <f t="shared" ref="O359:O362" si="452">M359-G359</f>
        <v>-772</v>
      </c>
    </row>
    <row r="360" spans="1:15">
      <c r="A360" s="9">
        <v>43138</v>
      </c>
      <c r="B360" s="10">
        <v>48435</v>
      </c>
      <c r="C360" s="10">
        <v>43955</v>
      </c>
      <c r="D360" s="25">
        <f t="shared" si="447"/>
        <v>4480</v>
      </c>
      <c r="E360" s="10">
        <v>60489</v>
      </c>
      <c r="F360" s="10">
        <v>51187</v>
      </c>
      <c r="G360" s="26">
        <f t="shared" si="448"/>
        <v>9302</v>
      </c>
      <c r="H360" s="10">
        <v>51108</v>
      </c>
      <c r="I360" s="10">
        <v>50269</v>
      </c>
      <c r="J360" s="25">
        <f t="shared" si="449"/>
        <v>839</v>
      </c>
      <c r="K360" s="10">
        <v>68429</v>
      </c>
      <c r="L360" s="10">
        <v>60464</v>
      </c>
      <c r="M360" s="26">
        <f t="shared" si="450"/>
        <v>7965</v>
      </c>
      <c r="N360" s="25">
        <f t="shared" si="451"/>
        <v>-3641</v>
      </c>
      <c r="O360" s="26">
        <f t="shared" si="452"/>
        <v>-1337</v>
      </c>
    </row>
    <row r="361" spans="1:15">
      <c r="A361" s="9">
        <v>43139</v>
      </c>
      <c r="B361" s="10">
        <v>41328</v>
      </c>
      <c r="C361" s="10">
        <v>38156</v>
      </c>
      <c r="D361" s="25">
        <f t="shared" si="447"/>
        <v>3172</v>
      </c>
      <c r="E361" s="10">
        <v>53669</v>
      </c>
      <c r="F361" s="10">
        <v>45327</v>
      </c>
      <c r="G361" s="26">
        <f t="shared" si="448"/>
        <v>8342</v>
      </c>
      <c r="H361" s="10">
        <v>49188</v>
      </c>
      <c r="I361" s="10">
        <v>51060</v>
      </c>
      <c r="J361" s="25">
        <f t="shared" si="449"/>
        <v>-1872</v>
      </c>
      <c r="K361" s="10">
        <v>68456</v>
      </c>
      <c r="L361" s="10">
        <v>62139</v>
      </c>
      <c r="M361" s="26">
        <f t="shared" si="450"/>
        <v>6317</v>
      </c>
      <c r="N361" s="25">
        <f t="shared" si="451"/>
        <v>-5044</v>
      </c>
      <c r="O361" s="26">
        <f t="shared" si="452"/>
        <v>-2025</v>
      </c>
    </row>
    <row r="362" spans="1:15">
      <c r="A362" s="9">
        <v>43140</v>
      </c>
      <c r="B362" s="10">
        <v>30871</v>
      </c>
      <c r="C362" s="10">
        <v>25849</v>
      </c>
      <c r="D362" s="25">
        <f t="shared" si="447"/>
        <v>5022</v>
      </c>
      <c r="E362" s="10">
        <v>37886</v>
      </c>
      <c r="F362" s="10">
        <v>32979</v>
      </c>
      <c r="G362" s="26">
        <f t="shared" si="448"/>
        <v>4907</v>
      </c>
      <c r="H362" s="10">
        <v>46718</v>
      </c>
      <c r="I362" s="10">
        <v>54550</v>
      </c>
      <c r="J362" s="25">
        <f t="shared" si="449"/>
        <v>-7832</v>
      </c>
      <c r="K362" s="10">
        <v>68280</v>
      </c>
      <c r="L362" s="10">
        <v>64988</v>
      </c>
      <c r="M362" s="26">
        <f t="shared" si="450"/>
        <v>3292</v>
      </c>
      <c r="N362" s="25">
        <f t="shared" si="451"/>
        <v>-12854</v>
      </c>
      <c r="O362" s="26">
        <f t="shared" si="452"/>
        <v>-1615</v>
      </c>
    </row>
    <row r="363" spans="1:15">
      <c r="A363" s="9">
        <v>43141</v>
      </c>
      <c r="B363" s="10"/>
      <c r="C363" s="10"/>
      <c r="D363" s="25"/>
      <c r="E363" s="10"/>
      <c r="F363" s="10"/>
      <c r="G363" s="26"/>
      <c r="H363" s="10"/>
      <c r="I363" s="10"/>
      <c r="J363" s="25"/>
      <c r="K363" s="10"/>
      <c r="L363" s="10"/>
      <c r="M363" s="26"/>
      <c r="N363" s="25"/>
      <c r="O363" s="26"/>
    </row>
    <row r="364" spans="1:15">
      <c r="A364" s="9">
        <v>43142</v>
      </c>
      <c r="B364" s="10"/>
      <c r="C364" s="10"/>
      <c r="D364" s="25"/>
      <c r="E364" s="10"/>
      <c r="F364" s="10"/>
      <c r="G364" s="26"/>
      <c r="H364" s="10"/>
      <c r="I364" s="10"/>
      <c r="J364" s="25"/>
      <c r="K364" s="10"/>
      <c r="L364" s="10"/>
      <c r="M364" s="26"/>
      <c r="N364" s="25"/>
      <c r="O364" s="26"/>
    </row>
    <row r="365" spans="1:15">
      <c r="A365" s="9">
        <v>43143</v>
      </c>
      <c r="B365" s="10">
        <v>16619</v>
      </c>
      <c r="C365" s="10">
        <v>12487</v>
      </c>
      <c r="D365" s="25">
        <f t="shared" si="447"/>
        <v>4132</v>
      </c>
      <c r="E365" s="10">
        <v>21350</v>
      </c>
      <c r="F365" s="10">
        <v>18785</v>
      </c>
      <c r="G365" s="26">
        <f t="shared" si="448"/>
        <v>2565</v>
      </c>
      <c r="H365" s="10">
        <v>48704</v>
      </c>
      <c r="I365" s="10">
        <v>52072</v>
      </c>
      <c r="J365" s="25">
        <f t="shared" si="449"/>
        <v>-3368</v>
      </c>
      <c r="K365" s="10">
        <v>69647</v>
      </c>
      <c r="L365" s="10">
        <v>63393</v>
      </c>
      <c r="M365" s="26">
        <f t="shared" ref="M365" si="453">K365-L365</f>
        <v>6254</v>
      </c>
      <c r="N365" s="25">
        <f t="shared" ref="N365" si="454">J365-D365</f>
        <v>-7500</v>
      </c>
      <c r="O365" s="26">
        <f t="shared" ref="O365" si="455">M365-G365</f>
        <v>3689</v>
      </c>
    </row>
    <row r="366" spans="1:15">
      <c r="A366" s="9">
        <v>43144</v>
      </c>
      <c r="B366" s="10"/>
      <c r="C366" s="10"/>
      <c r="D366" s="25"/>
      <c r="E366" s="10"/>
      <c r="F366" s="10"/>
      <c r="G366" s="26"/>
      <c r="H366" s="10"/>
      <c r="I366" s="10"/>
      <c r="J366" s="25"/>
      <c r="K366" s="10"/>
      <c r="L366" s="10"/>
      <c r="M366" s="26"/>
      <c r="N366" s="25"/>
      <c r="O366" s="26"/>
    </row>
    <row r="367" spans="1:15">
      <c r="A367" s="9">
        <v>43145</v>
      </c>
      <c r="B367" s="10"/>
      <c r="C367" s="10"/>
      <c r="D367" s="25"/>
      <c r="E367" s="10"/>
      <c r="F367" s="10"/>
      <c r="G367" s="26"/>
      <c r="H367" s="10"/>
      <c r="I367" s="10"/>
      <c r="J367" s="25"/>
      <c r="K367" s="10"/>
      <c r="L367" s="10"/>
      <c r="M367" s="26"/>
      <c r="N367" s="25"/>
      <c r="O367" s="26"/>
    </row>
    <row r="368" spans="1:15">
      <c r="A368" s="9">
        <v>43146</v>
      </c>
      <c r="B368" s="10"/>
      <c r="C368" s="10"/>
      <c r="D368" s="25"/>
      <c r="E368" s="10"/>
      <c r="F368" s="10"/>
      <c r="G368" s="26"/>
      <c r="H368" s="10"/>
      <c r="I368" s="10"/>
      <c r="J368" s="25"/>
      <c r="K368" s="10"/>
      <c r="L368" s="10"/>
      <c r="M368" s="26"/>
      <c r="N368" s="25"/>
      <c r="O368" s="26"/>
    </row>
    <row r="369" spans="1:15">
      <c r="A369" s="9">
        <v>43147</v>
      </c>
      <c r="B369" s="10"/>
      <c r="C369" s="10"/>
      <c r="D369" s="25"/>
      <c r="E369" s="10"/>
      <c r="F369" s="10"/>
      <c r="G369" s="26"/>
      <c r="H369" s="10"/>
      <c r="I369" s="10"/>
      <c r="J369" s="25"/>
      <c r="K369" s="10"/>
      <c r="L369" s="10"/>
      <c r="M369" s="26"/>
      <c r="N369" s="25"/>
      <c r="O369" s="26"/>
    </row>
    <row r="370" spans="1:15">
      <c r="A370" s="9">
        <v>43148</v>
      </c>
      <c r="B370" s="10"/>
      <c r="C370" s="10"/>
      <c r="D370" s="25"/>
      <c r="E370" s="10"/>
      <c r="F370" s="10"/>
      <c r="G370" s="26"/>
      <c r="H370" s="10"/>
      <c r="I370" s="10"/>
      <c r="J370" s="25"/>
      <c r="K370" s="10"/>
      <c r="L370" s="10"/>
      <c r="M370" s="26"/>
      <c r="N370" s="25"/>
      <c r="O370" s="26"/>
    </row>
    <row r="371" spans="1:15">
      <c r="A371" s="9">
        <v>43149</v>
      </c>
      <c r="B371" s="10"/>
      <c r="C371" s="10"/>
      <c r="D371" s="25"/>
      <c r="E371" s="10"/>
      <c r="F371" s="10"/>
      <c r="G371" s="26"/>
      <c r="H371" s="10"/>
      <c r="I371" s="10"/>
      <c r="J371" s="25"/>
      <c r="K371" s="10"/>
      <c r="L371" s="10"/>
      <c r="M371" s="26"/>
      <c r="N371" s="25"/>
      <c r="O371" s="26"/>
    </row>
    <row r="372" spans="1:15">
      <c r="A372" s="9">
        <v>43150</v>
      </c>
      <c r="B372" s="10"/>
      <c r="C372" s="10"/>
      <c r="D372" s="25"/>
      <c r="E372" s="10"/>
      <c r="F372" s="10"/>
      <c r="G372" s="26"/>
      <c r="H372" s="10"/>
      <c r="I372" s="10"/>
      <c r="J372" s="25"/>
      <c r="K372" s="10"/>
      <c r="L372" s="10"/>
      <c r="M372" s="26"/>
      <c r="N372" s="25"/>
      <c r="O372" s="26"/>
    </row>
    <row r="373" spans="1:15">
      <c r="A373" s="9">
        <v>43151</v>
      </c>
      <c r="B373" s="10"/>
      <c r="C373" s="10"/>
      <c r="D373" s="25"/>
      <c r="E373" s="10"/>
      <c r="F373" s="10"/>
      <c r="G373" s="26"/>
      <c r="H373" s="10"/>
      <c r="I373" s="10"/>
      <c r="J373" s="25"/>
      <c r="K373" s="10"/>
      <c r="L373" s="10"/>
      <c r="M373" s="26"/>
      <c r="N373" s="25"/>
      <c r="O373" s="26"/>
    </row>
    <row r="374" spans="1:15">
      <c r="A374" s="9">
        <v>43152</v>
      </c>
      <c r="B374" s="10">
        <v>46177</v>
      </c>
      <c r="C374" s="10">
        <v>45199</v>
      </c>
      <c r="D374" s="25">
        <f t="shared" ref="D374" si="456">B374-C374</f>
        <v>978</v>
      </c>
      <c r="E374" s="10">
        <v>62081</v>
      </c>
      <c r="F374" s="10">
        <v>51639</v>
      </c>
      <c r="G374" s="26">
        <f t="shared" ref="G374" si="457">E374-F374</f>
        <v>10442</v>
      </c>
      <c r="H374" s="10">
        <v>46308</v>
      </c>
      <c r="I374" s="10">
        <v>46804</v>
      </c>
      <c r="J374" s="25">
        <f t="shared" ref="J374" si="458">H374-I374</f>
        <v>-496</v>
      </c>
      <c r="K374" s="10">
        <v>63184</v>
      </c>
      <c r="L374" s="10">
        <v>56030</v>
      </c>
      <c r="M374" s="26">
        <f t="shared" ref="M374" si="459">K374-L374</f>
        <v>7154</v>
      </c>
      <c r="N374" s="25">
        <f t="shared" ref="N374" si="460">J374-D374</f>
        <v>-1474</v>
      </c>
      <c r="O374" s="26">
        <f t="shared" ref="O374" si="461">M374-G374</f>
        <v>-3288</v>
      </c>
    </row>
    <row r="375" spans="1:15">
      <c r="A375" s="9">
        <v>43153</v>
      </c>
      <c r="B375" s="10">
        <v>45928</v>
      </c>
      <c r="C375" s="10">
        <v>45819</v>
      </c>
      <c r="D375" s="25">
        <f t="shared" ref="D375:D376" si="462">B375-C375</f>
        <v>109</v>
      </c>
      <c r="E375" s="10">
        <v>59573</v>
      </c>
      <c r="F375" s="10">
        <v>52207</v>
      </c>
      <c r="G375" s="26">
        <f t="shared" ref="G375:G376" si="463">E375-F375</f>
        <v>7366</v>
      </c>
      <c r="H375" s="10">
        <v>46059</v>
      </c>
      <c r="I375" s="10">
        <v>46628</v>
      </c>
      <c r="J375" s="25">
        <f t="shared" ref="J375:J376" si="464">H375-I375</f>
        <v>-569</v>
      </c>
      <c r="K375" s="10">
        <v>61401</v>
      </c>
      <c r="L375" s="10">
        <v>56258</v>
      </c>
      <c r="M375" s="26">
        <f t="shared" ref="M375:M376" si="465">K375-L375</f>
        <v>5143</v>
      </c>
      <c r="N375" s="25">
        <f t="shared" ref="N375:N376" si="466">J375-D375</f>
        <v>-678</v>
      </c>
      <c r="O375" s="26">
        <f t="shared" ref="O375:O376" si="467">M375-G375</f>
        <v>-2223</v>
      </c>
    </row>
    <row r="376" spans="1:15">
      <c r="A376" s="9">
        <v>43154</v>
      </c>
      <c r="B376" s="10">
        <v>47696</v>
      </c>
      <c r="C376" s="10">
        <v>44207</v>
      </c>
      <c r="D376" s="25">
        <f t="shared" si="462"/>
        <v>3489</v>
      </c>
      <c r="E376" s="10">
        <v>60335</v>
      </c>
      <c r="F376" s="10">
        <v>51575</v>
      </c>
      <c r="G376" s="26">
        <f t="shared" si="463"/>
        <v>8760</v>
      </c>
      <c r="H376" s="10">
        <v>47827</v>
      </c>
      <c r="I376" s="10">
        <v>46247</v>
      </c>
      <c r="J376" s="25">
        <f t="shared" si="464"/>
        <v>1580</v>
      </c>
      <c r="K376" s="10">
        <v>63063</v>
      </c>
      <c r="L376" s="10">
        <v>55660</v>
      </c>
      <c r="M376" s="26">
        <f t="shared" si="465"/>
        <v>7403</v>
      </c>
      <c r="N376" s="25">
        <f t="shared" si="466"/>
        <v>-1909</v>
      </c>
      <c r="O376" s="26">
        <f t="shared" si="467"/>
        <v>-1357</v>
      </c>
    </row>
    <row r="377" spans="1:15">
      <c r="A377" s="9">
        <v>43155</v>
      </c>
      <c r="B377" s="10"/>
      <c r="C377" s="10"/>
      <c r="D377" s="25"/>
      <c r="E377" s="10"/>
      <c r="F377" s="10"/>
      <c r="G377" s="26"/>
      <c r="H377" s="10"/>
      <c r="I377" s="10"/>
      <c r="J377" s="25"/>
      <c r="K377" s="10"/>
      <c r="L377" s="10"/>
      <c r="M377" s="26"/>
      <c r="N377" s="25"/>
      <c r="O377" s="26"/>
    </row>
    <row r="378" spans="1:15">
      <c r="A378" s="9">
        <v>43156</v>
      </c>
      <c r="B378" s="10"/>
      <c r="C378" s="10"/>
      <c r="D378" s="25"/>
      <c r="E378" s="10"/>
      <c r="F378" s="10"/>
      <c r="G378" s="26"/>
      <c r="H378" s="10"/>
      <c r="I378" s="10"/>
      <c r="J378" s="25"/>
      <c r="K378" s="10"/>
      <c r="L378" s="10"/>
      <c r="M378" s="26"/>
      <c r="N378" s="25"/>
      <c r="O378" s="26"/>
    </row>
    <row r="379" spans="1:15">
      <c r="A379" s="9">
        <v>43157</v>
      </c>
      <c r="B379" s="10">
        <v>46270</v>
      </c>
      <c r="C379" s="10">
        <v>45400</v>
      </c>
      <c r="D379" s="25">
        <f t="shared" ref="D379" si="468">B379-C379</f>
        <v>870</v>
      </c>
      <c r="E379" s="10">
        <v>58778</v>
      </c>
      <c r="F379" s="10">
        <v>52120</v>
      </c>
      <c r="G379" s="26">
        <f t="shared" ref="G379" si="469">E379-F379</f>
        <v>6658</v>
      </c>
      <c r="H379" s="10">
        <v>46472</v>
      </c>
      <c r="I379" s="10">
        <v>47214</v>
      </c>
      <c r="J379" s="25">
        <f t="shared" ref="J379" si="470">H379-I379</f>
        <v>-742</v>
      </c>
      <c r="K379" s="10">
        <v>61773</v>
      </c>
      <c r="L379" s="10">
        <v>56304</v>
      </c>
      <c r="M379" s="26">
        <f t="shared" ref="M379" si="471">K379-L379</f>
        <v>5469</v>
      </c>
      <c r="N379" s="25">
        <f t="shared" ref="N379" si="472">J379-D379</f>
        <v>-1612</v>
      </c>
      <c r="O379" s="26">
        <f t="shared" ref="O379" si="473">M379-G379</f>
        <v>-1189</v>
      </c>
    </row>
    <row r="380" spans="1:15">
      <c r="A380" s="9">
        <v>43158</v>
      </c>
      <c r="B380" s="10">
        <v>44478</v>
      </c>
      <c r="C380" s="10">
        <v>44343</v>
      </c>
      <c r="D380" s="25">
        <f t="shared" ref="D380" si="474">B380-C380</f>
        <v>135</v>
      </c>
      <c r="E380" s="10">
        <v>57732</v>
      </c>
      <c r="F380" s="10">
        <v>50657</v>
      </c>
      <c r="G380" s="26">
        <f t="shared" ref="G380" si="475">E380-F380</f>
        <v>7075</v>
      </c>
      <c r="H380" s="10">
        <v>45427</v>
      </c>
      <c r="I380" s="10">
        <v>47174</v>
      </c>
      <c r="J380" s="25">
        <f t="shared" ref="J380" si="476">H380-I380</f>
        <v>-1747</v>
      </c>
      <c r="K380" s="10">
        <v>61859</v>
      </c>
      <c r="L380" s="10">
        <v>55366</v>
      </c>
      <c r="M380" s="26">
        <f t="shared" ref="M380" si="477">K380-L380</f>
        <v>6493</v>
      </c>
      <c r="N380" s="25">
        <f t="shared" ref="N380" si="478">J380-D380</f>
        <v>-1882</v>
      </c>
      <c r="O380" s="26">
        <f t="shared" ref="O380" si="479">M380-G380</f>
        <v>-582</v>
      </c>
    </row>
    <row r="381" spans="1:15">
      <c r="A381" s="9">
        <v>43159</v>
      </c>
      <c r="B381" s="10"/>
      <c r="C381" s="10"/>
      <c r="D381" s="25"/>
      <c r="E381" s="10"/>
      <c r="F381" s="10"/>
      <c r="G381" s="26"/>
      <c r="H381" s="10"/>
      <c r="I381" s="10"/>
      <c r="J381" s="25"/>
      <c r="K381" s="10"/>
      <c r="L381" s="10"/>
      <c r="M381" s="26"/>
      <c r="N381" s="25"/>
      <c r="O381" s="26"/>
    </row>
    <row r="382" spans="1:15">
      <c r="A382" s="9">
        <v>43160</v>
      </c>
      <c r="B382" s="10">
        <v>44446</v>
      </c>
      <c r="C382" s="10">
        <v>44143</v>
      </c>
      <c r="D382" s="25">
        <f t="shared" ref="D382" si="480">B382-C382</f>
        <v>303</v>
      </c>
      <c r="E382" s="10">
        <v>57459</v>
      </c>
      <c r="F382" s="10">
        <v>50059</v>
      </c>
      <c r="G382" s="26">
        <f t="shared" ref="G382" si="481">E382-F382</f>
        <v>7400</v>
      </c>
      <c r="H382" s="10">
        <v>45402</v>
      </c>
      <c r="I382" s="10">
        <v>46321</v>
      </c>
      <c r="J382" s="25">
        <f t="shared" ref="J382" si="482">H382-I382</f>
        <v>-919</v>
      </c>
      <c r="K382" s="10">
        <v>61578</v>
      </c>
      <c r="L382" s="10">
        <v>54650</v>
      </c>
      <c r="M382" s="26">
        <f t="shared" ref="M382" si="483">K382-L382</f>
        <v>6928</v>
      </c>
      <c r="N382" s="25">
        <f t="shared" ref="N382" si="484">J382-D382</f>
        <v>-1222</v>
      </c>
      <c r="O382" s="26">
        <f t="shared" ref="O382" si="485">M382-G382</f>
        <v>-472</v>
      </c>
    </row>
    <row r="383" spans="1:15">
      <c r="A383" s="9">
        <v>43161</v>
      </c>
      <c r="B383" s="10">
        <v>44785</v>
      </c>
      <c r="C383" s="10">
        <v>44800</v>
      </c>
      <c r="D383" s="25">
        <f t="shared" ref="D383" si="486">B383-C383</f>
        <v>-15</v>
      </c>
      <c r="E383" s="10">
        <v>59568</v>
      </c>
      <c r="F383" s="10">
        <v>50864</v>
      </c>
      <c r="G383" s="26">
        <f t="shared" ref="G383" si="487">E383-F383</f>
        <v>8704</v>
      </c>
      <c r="H383" s="10">
        <v>45261</v>
      </c>
      <c r="I383" s="10">
        <v>47176</v>
      </c>
      <c r="J383" s="25">
        <f t="shared" ref="J383" si="488">H383-I383</f>
        <v>-1915</v>
      </c>
      <c r="K383" s="10">
        <v>63569</v>
      </c>
      <c r="L383" s="10">
        <v>55487</v>
      </c>
      <c r="M383" s="26">
        <f t="shared" ref="M383" si="489">K383-L383</f>
        <v>8082</v>
      </c>
      <c r="N383" s="25">
        <f t="shared" ref="N383" si="490">J383-D383</f>
        <v>-1900</v>
      </c>
      <c r="O383" s="26">
        <f t="shared" ref="O383" si="491">M383-G383</f>
        <v>-622</v>
      </c>
    </row>
    <row r="384" spans="1:15">
      <c r="A384" s="9">
        <v>43162</v>
      </c>
      <c r="B384" s="10"/>
      <c r="C384" s="10"/>
      <c r="D384" s="25"/>
      <c r="E384" s="10"/>
      <c r="F384" s="10"/>
      <c r="G384" s="26"/>
      <c r="H384" s="10"/>
      <c r="I384" s="10"/>
      <c r="J384" s="25"/>
      <c r="K384" s="10"/>
      <c r="L384" s="10"/>
      <c r="M384" s="26"/>
      <c r="N384" s="25"/>
      <c r="O384" s="26"/>
    </row>
    <row r="385" spans="1:15">
      <c r="A385" s="9">
        <v>43163</v>
      </c>
      <c r="B385" s="10"/>
      <c r="C385" s="10"/>
      <c r="D385" s="25"/>
      <c r="E385" s="10"/>
      <c r="F385" s="10"/>
      <c r="G385" s="26"/>
      <c r="H385" s="10"/>
      <c r="I385" s="10"/>
      <c r="J385" s="25"/>
      <c r="K385" s="10"/>
      <c r="L385" s="10"/>
      <c r="M385" s="26"/>
      <c r="N385" s="25"/>
      <c r="O385" s="26"/>
    </row>
    <row r="386" spans="1:15">
      <c r="A386" s="9">
        <v>43164</v>
      </c>
      <c r="B386" s="10">
        <v>45510</v>
      </c>
      <c r="C386" s="10">
        <v>47040</v>
      </c>
      <c r="D386" s="25">
        <f t="shared" ref="D386" si="492">B386-C386</f>
        <v>-1530</v>
      </c>
      <c r="E386" s="10">
        <v>59690</v>
      </c>
      <c r="F386" s="10">
        <v>52963</v>
      </c>
      <c r="G386" s="26">
        <f t="shared" ref="G386" si="493">E386-F386</f>
        <v>6727</v>
      </c>
      <c r="H386" s="10">
        <v>45986</v>
      </c>
      <c r="I386" s="10">
        <v>49772</v>
      </c>
      <c r="J386" s="25">
        <f t="shared" ref="J386" si="494">H386-I386</f>
        <v>-3786</v>
      </c>
      <c r="K386" s="10">
        <v>63417</v>
      </c>
      <c r="L386" s="10">
        <v>57480</v>
      </c>
      <c r="M386" s="26">
        <f t="shared" ref="M386" si="495">K386-L386</f>
        <v>5937</v>
      </c>
      <c r="N386" s="25">
        <f t="shared" ref="N386" si="496">J386-D386</f>
        <v>-2256</v>
      </c>
      <c r="O386" s="26">
        <f t="shared" ref="O386" si="497">M386-G386</f>
        <v>-790</v>
      </c>
    </row>
    <row r="387" spans="1:15">
      <c r="A387" s="9">
        <v>43165</v>
      </c>
      <c r="B387" s="10">
        <v>47131</v>
      </c>
      <c r="C387" s="10">
        <v>45643</v>
      </c>
      <c r="D387" s="25">
        <f t="shared" ref="D387" si="498">B387-C387</f>
        <v>1488</v>
      </c>
      <c r="E387" s="10">
        <v>61423</v>
      </c>
      <c r="F387" s="10">
        <v>52765</v>
      </c>
      <c r="G387" s="26">
        <f t="shared" ref="G387" si="499">E387-F387</f>
        <v>8658</v>
      </c>
      <c r="H387" s="10">
        <v>47600</v>
      </c>
      <c r="I387" s="10">
        <v>48320</v>
      </c>
      <c r="J387" s="25">
        <f t="shared" ref="J387" si="500">H387-I387</f>
        <v>-720</v>
      </c>
      <c r="K387" s="10">
        <v>66216</v>
      </c>
      <c r="L387" s="10">
        <v>58394</v>
      </c>
      <c r="M387" s="26">
        <f t="shared" ref="M387" si="501">K387-L387</f>
        <v>7822</v>
      </c>
      <c r="N387" s="25">
        <f t="shared" ref="N387" si="502">J387-D387</f>
        <v>-2208</v>
      </c>
      <c r="O387" s="26">
        <f t="shared" ref="O387" si="503">M387-G387</f>
        <v>-836</v>
      </c>
    </row>
    <row r="388" spans="1:15">
      <c r="A388" s="9">
        <v>43166</v>
      </c>
      <c r="B388" s="10">
        <v>46548</v>
      </c>
      <c r="C388" s="10">
        <v>46595</v>
      </c>
      <c r="D388" s="25">
        <f t="shared" ref="D388" si="504">B388-C388</f>
        <v>-47</v>
      </c>
      <c r="E388" s="10">
        <v>61182</v>
      </c>
      <c r="F388" s="10">
        <v>53588</v>
      </c>
      <c r="G388" s="26">
        <f t="shared" ref="G388" si="505">E388-F388</f>
        <v>7594</v>
      </c>
      <c r="H388" s="10">
        <v>47017</v>
      </c>
      <c r="I388" s="10">
        <v>49077</v>
      </c>
      <c r="J388" s="25">
        <f t="shared" ref="J388" si="506">H388-I388</f>
        <v>-2060</v>
      </c>
      <c r="K388" s="10">
        <v>65318</v>
      </c>
      <c r="L388" s="10">
        <v>58691</v>
      </c>
      <c r="M388" s="26">
        <f t="shared" ref="M388" si="507">K388-L388</f>
        <v>6627</v>
      </c>
      <c r="N388" s="25">
        <f t="shared" ref="N388" si="508">J388-D388</f>
        <v>-2013</v>
      </c>
      <c r="O388" s="26">
        <f t="shared" ref="O388" si="509">M388-G388</f>
        <v>-967</v>
      </c>
    </row>
    <row r="389" spans="1:15">
      <c r="A389" s="9">
        <v>43167</v>
      </c>
      <c r="B389" s="10">
        <v>48327</v>
      </c>
      <c r="C389" s="10">
        <v>44655</v>
      </c>
      <c r="D389" s="25">
        <f t="shared" ref="D389" si="510">B389-C389</f>
        <v>3672</v>
      </c>
      <c r="E389" s="10">
        <v>62704</v>
      </c>
      <c r="F389" s="10">
        <v>51621</v>
      </c>
      <c r="G389" s="26">
        <f t="shared" ref="G389" si="511">E389-F389</f>
        <v>11083</v>
      </c>
      <c r="H389" s="10">
        <v>49588</v>
      </c>
      <c r="I389" s="10">
        <v>47737</v>
      </c>
      <c r="J389" s="25">
        <f t="shared" ref="J389" si="512">H389-I389</f>
        <v>1851</v>
      </c>
      <c r="K389" s="10">
        <v>67385</v>
      </c>
      <c r="L389" s="10">
        <v>57589</v>
      </c>
      <c r="M389" s="26">
        <f t="shared" ref="M389" si="513">K389-L389</f>
        <v>9796</v>
      </c>
      <c r="N389" s="25">
        <f t="shared" ref="N389" si="514">J389-D389</f>
        <v>-1821</v>
      </c>
      <c r="O389" s="26">
        <f t="shared" ref="O389" si="515">M389-G389</f>
        <v>-1287</v>
      </c>
    </row>
    <row r="390" spans="1:15">
      <c r="A390" s="9">
        <v>43168</v>
      </c>
      <c r="B390" s="10">
        <v>47898</v>
      </c>
      <c r="C390" s="10">
        <v>44034</v>
      </c>
      <c r="D390" s="25">
        <f t="shared" ref="D390" si="516">B390-C390</f>
        <v>3864</v>
      </c>
      <c r="E390" s="10">
        <v>60948</v>
      </c>
      <c r="F390" s="10">
        <v>51130</v>
      </c>
      <c r="G390" s="26">
        <f t="shared" ref="G390" si="517">E390-F390</f>
        <v>9818</v>
      </c>
      <c r="H390" s="10">
        <v>49470</v>
      </c>
      <c r="I390" s="10">
        <v>47722</v>
      </c>
      <c r="J390" s="25">
        <f t="shared" ref="J390" si="518">H390-I390</f>
        <v>1748</v>
      </c>
      <c r="K390" s="10">
        <v>66928</v>
      </c>
      <c r="L390" s="10">
        <v>57419</v>
      </c>
      <c r="M390" s="26">
        <f t="shared" ref="M390" si="519">K390-L390</f>
        <v>9509</v>
      </c>
      <c r="N390" s="25">
        <f t="shared" ref="N390" si="520">J390-D390</f>
        <v>-2116</v>
      </c>
      <c r="O390" s="26">
        <f t="shared" ref="O390" si="521">M390-G390</f>
        <v>-309</v>
      </c>
    </row>
    <row r="391" spans="1:15">
      <c r="A391" s="9">
        <v>43169</v>
      </c>
      <c r="B391" s="10"/>
      <c r="C391" s="10"/>
      <c r="D391" s="25"/>
      <c r="E391" s="10"/>
      <c r="F391" s="10"/>
      <c r="G391" s="26"/>
      <c r="H391" s="10"/>
      <c r="I391" s="10"/>
      <c r="J391" s="25"/>
      <c r="K391" s="10"/>
      <c r="L391" s="10"/>
      <c r="M391" s="26"/>
      <c r="N391" s="25"/>
      <c r="O391" s="26"/>
    </row>
    <row r="392" spans="1:15">
      <c r="A392" s="9">
        <v>43170</v>
      </c>
      <c r="B392" s="10"/>
      <c r="C392" s="10"/>
      <c r="D392" s="25"/>
      <c r="E392" s="10"/>
      <c r="F392" s="10"/>
      <c r="G392" s="26"/>
      <c r="H392" s="10"/>
      <c r="I392" s="10"/>
      <c r="J392" s="25"/>
      <c r="K392" s="10"/>
      <c r="L392" s="10"/>
      <c r="M392" s="26"/>
      <c r="N392" s="25"/>
      <c r="O392" s="26"/>
    </row>
    <row r="393" spans="1:15">
      <c r="A393" s="9">
        <v>43171</v>
      </c>
      <c r="B393" s="10">
        <v>48313</v>
      </c>
      <c r="C393" s="10">
        <v>42989</v>
      </c>
      <c r="D393" s="25">
        <f t="shared" ref="D393" si="522">B393-C393</f>
        <v>5324</v>
      </c>
      <c r="E393" s="10">
        <v>62117</v>
      </c>
      <c r="F393" s="10">
        <v>51047</v>
      </c>
      <c r="G393" s="26">
        <f t="shared" ref="G393" si="523">E393-F393</f>
        <v>11070</v>
      </c>
      <c r="H393" s="10">
        <v>50526</v>
      </c>
      <c r="I393" s="10">
        <v>47308</v>
      </c>
      <c r="J393" s="25">
        <f t="shared" ref="J393" si="524">H393-I393</f>
        <v>3218</v>
      </c>
      <c r="K393" s="10">
        <v>68392</v>
      </c>
      <c r="L393" s="10">
        <v>57807</v>
      </c>
      <c r="M393" s="26">
        <f t="shared" ref="M393" si="525">K393-L393</f>
        <v>10585</v>
      </c>
      <c r="N393" s="25">
        <f t="shared" ref="N393" si="526">J393-D393</f>
        <v>-2106</v>
      </c>
      <c r="O393" s="26">
        <f t="shared" ref="O393" si="527">M393-G393</f>
        <v>-485</v>
      </c>
    </row>
    <row r="394" spans="1:15">
      <c r="A394" s="9">
        <v>43172</v>
      </c>
      <c r="B394" s="10">
        <v>47518</v>
      </c>
      <c r="C394" s="10">
        <v>42373</v>
      </c>
      <c r="D394" s="25">
        <f t="shared" ref="D394" si="528">B394-C394</f>
        <v>5145</v>
      </c>
      <c r="E394" s="10">
        <v>61732</v>
      </c>
      <c r="F394" s="10">
        <v>49668</v>
      </c>
      <c r="G394" s="26">
        <f t="shared" ref="G394" si="529">E394-F394</f>
        <v>12064</v>
      </c>
      <c r="H394" s="10">
        <v>49774</v>
      </c>
      <c r="I394" s="10">
        <v>46983</v>
      </c>
      <c r="J394" s="25">
        <f t="shared" ref="J394" si="530">H394-I394</f>
        <v>2791</v>
      </c>
      <c r="K394" s="10">
        <v>69253</v>
      </c>
      <c r="L394" s="10">
        <v>56533</v>
      </c>
      <c r="M394" s="26">
        <f t="shared" ref="M394" si="531">K394-L394</f>
        <v>12720</v>
      </c>
      <c r="N394" s="25">
        <f t="shared" ref="N394" si="532">J394-D394</f>
        <v>-2354</v>
      </c>
      <c r="O394" s="26">
        <f t="shared" ref="O394" si="533">M394-G394</f>
        <v>656</v>
      </c>
    </row>
    <row r="395" spans="1:15">
      <c r="A395" s="9">
        <v>43173</v>
      </c>
      <c r="B395" s="10">
        <v>48232</v>
      </c>
      <c r="C395" s="10">
        <v>40612</v>
      </c>
      <c r="D395" s="25">
        <f t="shared" ref="D395" si="534">B395-C395</f>
        <v>7620</v>
      </c>
      <c r="E395" s="10">
        <v>61796</v>
      </c>
      <c r="F395" s="10">
        <v>46863</v>
      </c>
      <c r="G395" s="26">
        <f t="shared" ref="G395" si="535">E395-F395</f>
        <v>14933</v>
      </c>
      <c r="H395" s="10">
        <v>50688</v>
      </c>
      <c r="I395" s="10">
        <v>45135</v>
      </c>
      <c r="J395" s="25">
        <f t="shared" ref="J395" si="536">H395-I395</f>
        <v>5553</v>
      </c>
      <c r="K395" s="10">
        <v>69998</v>
      </c>
      <c r="L395" s="10">
        <v>53579</v>
      </c>
      <c r="M395" s="26">
        <f t="shared" ref="M395" si="537">K395-L395</f>
        <v>16419</v>
      </c>
      <c r="N395" s="25">
        <f t="shared" ref="N395" si="538">J395-D395</f>
        <v>-2067</v>
      </c>
      <c r="O395" s="26">
        <f t="shared" ref="O395" si="539">M395-G395</f>
        <v>1486</v>
      </c>
    </row>
    <row r="396" spans="1:15">
      <c r="A396" s="9">
        <v>43174</v>
      </c>
      <c r="B396" s="10">
        <v>47352</v>
      </c>
      <c r="C396" s="10">
        <v>39497</v>
      </c>
      <c r="D396" s="25">
        <f t="shared" ref="D396" si="540">B396-C396</f>
        <v>7855</v>
      </c>
      <c r="E396" s="10">
        <v>63474</v>
      </c>
      <c r="F396" s="10">
        <v>48021</v>
      </c>
      <c r="G396" s="26">
        <f t="shared" ref="G396" si="541">E396-F396</f>
        <v>15453</v>
      </c>
      <c r="H396" s="10">
        <v>50941</v>
      </c>
      <c r="I396" s="10">
        <v>46859</v>
      </c>
      <c r="J396" s="25">
        <f t="shared" ref="J396" si="542">H396-I396</f>
        <v>4082</v>
      </c>
      <c r="K396" s="10">
        <v>73805</v>
      </c>
      <c r="L396" s="10">
        <v>57838</v>
      </c>
      <c r="M396" s="26">
        <f t="shared" ref="M396" si="543">K396-L396</f>
        <v>15967</v>
      </c>
      <c r="N396" s="25">
        <f t="shared" ref="N396" si="544">J396-D396</f>
        <v>-3773</v>
      </c>
      <c r="O396" s="26">
        <f t="shared" ref="O396" si="545">M396-G396</f>
        <v>514</v>
      </c>
    </row>
    <row r="397" spans="1:15">
      <c r="A397" s="9">
        <v>43175</v>
      </c>
      <c r="B397" s="10">
        <v>41473</v>
      </c>
      <c r="C397" s="10">
        <v>35906</v>
      </c>
      <c r="D397" s="25">
        <f t="shared" ref="D397" si="546">B397-C397</f>
        <v>5567</v>
      </c>
      <c r="E397" s="10">
        <v>54037</v>
      </c>
      <c r="F397" s="10">
        <v>43601</v>
      </c>
      <c r="G397" s="26">
        <f t="shared" ref="G397" si="547">E397-F397</f>
        <v>10436</v>
      </c>
      <c r="H397" s="10">
        <v>49083</v>
      </c>
      <c r="I397" s="10">
        <v>46203</v>
      </c>
      <c r="J397" s="25">
        <f t="shared" ref="J397" si="548">H397-I397</f>
        <v>2880</v>
      </c>
      <c r="K397" s="10">
        <v>70353</v>
      </c>
      <c r="L397" s="10">
        <v>58443</v>
      </c>
      <c r="M397" s="26">
        <f t="shared" ref="M397" si="549">K397-L397</f>
        <v>11910</v>
      </c>
      <c r="N397" s="25">
        <f t="shared" ref="N397" si="550">J397-D397</f>
        <v>-2687</v>
      </c>
      <c r="O397" s="26">
        <f t="shared" ref="O397" si="551">M397-G397</f>
        <v>1474</v>
      </c>
    </row>
    <row r="398" spans="1:15">
      <c r="A398" s="9">
        <v>43176</v>
      </c>
      <c r="B398" s="10"/>
      <c r="C398" s="10"/>
      <c r="D398" s="25"/>
      <c r="E398" s="10"/>
      <c r="F398" s="10"/>
      <c r="G398" s="26"/>
      <c r="H398" s="10"/>
      <c r="I398" s="10"/>
      <c r="J398" s="25"/>
      <c r="K398" s="10"/>
      <c r="L398" s="10"/>
      <c r="M398" s="26"/>
      <c r="N398" s="25"/>
      <c r="O398" s="26"/>
    </row>
    <row r="399" spans="1:15">
      <c r="A399" s="9">
        <v>43177</v>
      </c>
      <c r="B399" s="10"/>
      <c r="C399" s="10"/>
      <c r="D399" s="25"/>
      <c r="E399" s="10"/>
      <c r="F399" s="10"/>
      <c r="G399" s="26"/>
      <c r="H399" s="10"/>
      <c r="I399" s="10"/>
      <c r="J399" s="25"/>
      <c r="K399" s="10"/>
      <c r="L399" s="10"/>
      <c r="M399" s="26"/>
      <c r="N399" s="25"/>
      <c r="O399" s="26"/>
    </row>
    <row r="400" spans="1:15">
      <c r="A400" s="9">
        <v>43178</v>
      </c>
      <c r="B400" s="10">
        <v>23888</v>
      </c>
      <c r="C400" s="10">
        <v>19739</v>
      </c>
      <c r="D400" s="25">
        <f t="shared" ref="D400:D401" si="552">B400-C400</f>
        <v>4149</v>
      </c>
      <c r="E400" s="10">
        <v>32615</v>
      </c>
      <c r="F400" s="10">
        <v>24984</v>
      </c>
      <c r="G400" s="26">
        <f t="shared" ref="G400:G401" si="553">E400-F400</f>
        <v>7631</v>
      </c>
      <c r="H400" s="10">
        <v>49876</v>
      </c>
      <c r="I400" s="10">
        <v>46753</v>
      </c>
      <c r="J400" s="25">
        <f t="shared" ref="J400:J401" si="554">H400-I400</f>
        <v>3123</v>
      </c>
      <c r="K400" s="10">
        <v>71736</v>
      </c>
      <c r="L400" s="10">
        <v>58248</v>
      </c>
      <c r="M400" s="26">
        <f t="shared" ref="M400:M401" si="555">K400-L400</f>
        <v>13488</v>
      </c>
      <c r="N400" s="25">
        <f t="shared" ref="N400:N401" si="556">J400-D400</f>
        <v>-1026</v>
      </c>
      <c r="O400" s="26">
        <f t="shared" ref="O400:O401" si="557">M400-G400</f>
        <v>5857</v>
      </c>
    </row>
    <row r="401" spans="1:15">
      <c r="A401" s="9">
        <v>43179</v>
      </c>
      <c r="B401" s="10">
        <v>14470</v>
      </c>
      <c r="C401" s="10">
        <v>11301</v>
      </c>
      <c r="D401" s="25">
        <f t="shared" si="552"/>
        <v>3169</v>
      </c>
      <c r="E401" s="10">
        <v>20151</v>
      </c>
      <c r="F401" s="10">
        <v>15755</v>
      </c>
      <c r="G401" s="26">
        <f t="shared" si="553"/>
        <v>4396</v>
      </c>
      <c r="H401" s="10">
        <v>50861</v>
      </c>
      <c r="I401" s="10">
        <v>52192</v>
      </c>
      <c r="J401" s="25">
        <f t="shared" si="554"/>
        <v>-1331</v>
      </c>
      <c r="K401" s="10">
        <v>73909</v>
      </c>
      <c r="L401" s="10">
        <v>63016</v>
      </c>
      <c r="M401" s="26">
        <f t="shared" si="555"/>
        <v>10893</v>
      </c>
      <c r="N401" s="25">
        <f t="shared" si="556"/>
        <v>-4500</v>
      </c>
      <c r="O401" s="26">
        <f t="shared" si="557"/>
        <v>6497</v>
      </c>
    </row>
    <row r="402" spans="1:15">
      <c r="A402" s="9">
        <v>43180</v>
      </c>
      <c r="B402" s="10">
        <v>48525</v>
      </c>
      <c r="C402" s="10">
        <v>41236</v>
      </c>
      <c r="D402" s="25">
        <f t="shared" ref="D402:D403" si="558">B402-C402</f>
        <v>7289</v>
      </c>
      <c r="E402" s="10">
        <v>59551</v>
      </c>
      <c r="F402" s="10">
        <v>48068</v>
      </c>
      <c r="G402" s="26">
        <f t="shared" ref="G402:G403" si="559">E402-F402</f>
        <v>11483</v>
      </c>
      <c r="H402" s="10">
        <v>48685</v>
      </c>
      <c r="I402" s="10">
        <v>43745</v>
      </c>
      <c r="J402" s="25">
        <f t="shared" ref="J402:J403" si="560">H402-I402</f>
        <v>4940</v>
      </c>
      <c r="K402" s="10">
        <v>62831</v>
      </c>
      <c r="L402" s="10">
        <v>52950</v>
      </c>
      <c r="M402" s="26">
        <f t="shared" ref="M402:M403" si="561">K402-L402</f>
        <v>9881</v>
      </c>
      <c r="N402" s="25">
        <f t="shared" ref="N402:N403" si="562">J402-D402</f>
        <v>-2349</v>
      </c>
      <c r="O402" s="26">
        <f t="shared" ref="O402:O403" si="563">M402-G402</f>
        <v>-1602</v>
      </c>
    </row>
    <row r="403" spans="1:15">
      <c r="A403" s="9">
        <v>43181</v>
      </c>
      <c r="B403" s="10">
        <v>47799</v>
      </c>
      <c r="C403" s="10">
        <v>41995</v>
      </c>
      <c r="D403" s="25">
        <f t="shared" si="558"/>
        <v>5804</v>
      </c>
      <c r="E403" s="10">
        <v>59495</v>
      </c>
      <c r="F403" s="10">
        <v>47803</v>
      </c>
      <c r="G403" s="26">
        <f t="shared" si="559"/>
        <v>11692</v>
      </c>
      <c r="H403" s="10">
        <v>47959</v>
      </c>
      <c r="I403" s="10">
        <v>44308</v>
      </c>
      <c r="J403" s="25">
        <f t="shared" si="560"/>
        <v>3651</v>
      </c>
      <c r="K403" s="10">
        <v>62967</v>
      </c>
      <c r="L403" s="10">
        <v>52905</v>
      </c>
      <c r="M403" s="26">
        <f t="shared" si="561"/>
        <v>10062</v>
      </c>
      <c r="N403" s="25">
        <f t="shared" si="562"/>
        <v>-2153</v>
      </c>
      <c r="O403" s="26">
        <f t="shared" si="563"/>
        <v>-1630</v>
      </c>
    </row>
    <row r="404" spans="1:15">
      <c r="A404" s="9">
        <v>43182</v>
      </c>
      <c r="B404" s="10">
        <v>48059</v>
      </c>
      <c r="C404" s="10">
        <v>43995</v>
      </c>
      <c r="D404" s="25">
        <f t="shared" ref="D404" si="564">B404-C404</f>
        <v>4064</v>
      </c>
      <c r="E404" s="10">
        <v>60145</v>
      </c>
      <c r="F404" s="10">
        <v>51275</v>
      </c>
      <c r="G404" s="26">
        <f t="shared" ref="G404" si="565">E404-F404</f>
        <v>8870</v>
      </c>
      <c r="H404" s="10">
        <v>48219</v>
      </c>
      <c r="I404" s="10">
        <v>45130</v>
      </c>
      <c r="J404" s="25">
        <f t="shared" ref="J404" si="566">H404-I404</f>
        <v>3089</v>
      </c>
      <c r="K404" s="10">
        <v>64311</v>
      </c>
      <c r="L404" s="10">
        <v>55526</v>
      </c>
      <c r="M404" s="26">
        <f t="shared" ref="M404" si="567">K404-L404</f>
        <v>8785</v>
      </c>
      <c r="N404" s="25">
        <f t="shared" ref="N404" si="568">J404-D404</f>
        <v>-975</v>
      </c>
      <c r="O404" s="26">
        <f t="shared" ref="O404" si="569">M404-G404</f>
        <v>-85</v>
      </c>
    </row>
    <row r="405" spans="1:15">
      <c r="A405" s="9">
        <v>43183</v>
      </c>
      <c r="B405" s="10"/>
      <c r="C405" s="10"/>
      <c r="D405" s="25"/>
      <c r="E405" s="10"/>
      <c r="F405" s="10"/>
      <c r="G405" s="26"/>
      <c r="H405" s="10"/>
      <c r="I405" s="10"/>
      <c r="J405" s="25"/>
      <c r="K405" s="10"/>
      <c r="L405" s="10"/>
      <c r="M405" s="26"/>
      <c r="N405" s="25"/>
      <c r="O405" s="26"/>
    </row>
    <row r="406" spans="1:15">
      <c r="A406" s="9">
        <v>43184</v>
      </c>
      <c r="B406" s="10"/>
      <c r="C406" s="10"/>
      <c r="D406" s="25"/>
      <c r="E406" s="10"/>
      <c r="F406" s="10"/>
      <c r="G406" s="26"/>
      <c r="H406" s="10"/>
      <c r="I406" s="10"/>
      <c r="J406" s="25"/>
      <c r="K406" s="10"/>
      <c r="L406" s="10"/>
      <c r="M406" s="26"/>
      <c r="N406" s="25"/>
      <c r="O406" s="26"/>
    </row>
    <row r="407" spans="1:15">
      <c r="A407" s="9">
        <v>43185</v>
      </c>
      <c r="B407" s="10">
        <v>50267</v>
      </c>
      <c r="C407" s="10">
        <v>43836</v>
      </c>
      <c r="D407" s="25">
        <f t="shared" ref="D407" si="570">B407-C407</f>
        <v>6431</v>
      </c>
      <c r="E407" s="10">
        <v>62944</v>
      </c>
      <c r="F407" s="10">
        <v>50142</v>
      </c>
      <c r="G407" s="26">
        <f t="shared" ref="G407" si="571">E407-F407</f>
        <v>12802</v>
      </c>
      <c r="H407" s="10">
        <v>50427</v>
      </c>
      <c r="I407" s="10">
        <v>44903</v>
      </c>
      <c r="J407" s="25">
        <f t="shared" ref="J407" si="572">H407-I407</f>
        <v>5524</v>
      </c>
      <c r="K407" s="10">
        <v>66788</v>
      </c>
      <c r="L407" s="10">
        <v>54516</v>
      </c>
      <c r="M407" s="26">
        <f t="shared" ref="M407" si="573">K407-L407</f>
        <v>12272</v>
      </c>
      <c r="N407" s="25">
        <f t="shared" ref="N407" si="574">J407-D407</f>
        <v>-907</v>
      </c>
      <c r="O407" s="26">
        <f t="shared" ref="O407" si="575">M407-G407</f>
        <v>-530</v>
      </c>
    </row>
    <row r="408" spans="1:15">
      <c r="A408" s="9">
        <v>43186</v>
      </c>
      <c r="B408" s="10">
        <v>48697</v>
      </c>
      <c r="C408" s="10">
        <v>43470</v>
      </c>
      <c r="D408" s="25">
        <f t="shared" ref="D408" si="576">B408-C408</f>
        <v>5227</v>
      </c>
      <c r="E408" s="10">
        <v>61186</v>
      </c>
      <c r="F408" s="10">
        <v>50637</v>
      </c>
      <c r="G408" s="26">
        <f t="shared" ref="G408" si="577">E408-F408</f>
        <v>10549</v>
      </c>
      <c r="H408" s="10">
        <v>48957</v>
      </c>
      <c r="I408" s="10">
        <v>45236</v>
      </c>
      <c r="J408" s="25">
        <f t="shared" ref="J408" si="578">H408-I408</f>
        <v>3721</v>
      </c>
      <c r="K408" s="10">
        <v>64718</v>
      </c>
      <c r="L408" s="10">
        <v>55751</v>
      </c>
      <c r="M408" s="26">
        <f t="shared" ref="M408" si="579">K408-L408</f>
        <v>8967</v>
      </c>
      <c r="N408" s="25">
        <f t="shared" ref="N408" si="580">J408-D408</f>
        <v>-1506</v>
      </c>
      <c r="O408" s="26">
        <f t="shared" ref="O408" si="581">M408-G408</f>
        <v>-1582</v>
      </c>
    </row>
    <row r="409" spans="1:15">
      <c r="A409" s="9">
        <v>43187</v>
      </c>
      <c r="B409" s="10">
        <v>48626</v>
      </c>
      <c r="C409" s="10">
        <v>45335</v>
      </c>
      <c r="D409" s="25">
        <f t="shared" ref="D409:D410" si="582">B409-C409</f>
        <v>3291</v>
      </c>
      <c r="E409" s="10">
        <v>60498</v>
      </c>
      <c r="F409" s="10">
        <v>52642</v>
      </c>
      <c r="G409" s="26">
        <f t="shared" ref="G409:G410" si="583">E409-F409</f>
        <v>7856</v>
      </c>
      <c r="H409" s="10">
        <v>48886</v>
      </c>
      <c r="I409" s="10">
        <v>46470</v>
      </c>
      <c r="J409" s="25">
        <f t="shared" ref="J409:J410" si="584">H409-I409</f>
        <v>2416</v>
      </c>
      <c r="K409" s="10">
        <v>62918</v>
      </c>
      <c r="L409" s="10">
        <v>56195</v>
      </c>
      <c r="M409" s="26">
        <f t="shared" ref="M409:M410" si="585">K409-L409</f>
        <v>6723</v>
      </c>
      <c r="N409" s="25">
        <f t="shared" ref="N409:N410" si="586">J409-D409</f>
        <v>-875</v>
      </c>
      <c r="O409" s="26">
        <f t="shared" ref="O409:O410" si="587">M409-G409</f>
        <v>-1133</v>
      </c>
    </row>
    <row r="410" spans="1:15">
      <c r="A410" s="9">
        <v>43188</v>
      </c>
      <c r="B410" s="10">
        <v>49067</v>
      </c>
      <c r="C410" s="10">
        <v>44931</v>
      </c>
      <c r="D410" s="25">
        <f t="shared" si="582"/>
        <v>4136</v>
      </c>
      <c r="E410" s="10">
        <v>60761</v>
      </c>
      <c r="F410" s="10">
        <v>51844</v>
      </c>
      <c r="G410" s="26">
        <f t="shared" si="583"/>
        <v>8917</v>
      </c>
      <c r="H410" s="10">
        <v>49427</v>
      </c>
      <c r="I410" s="10">
        <v>46184</v>
      </c>
      <c r="J410" s="25">
        <f t="shared" si="584"/>
        <v>3243</v>
      </c>
      <c r="K410" s="10">
        <v>63622</v>
      </c>
      <c r="L410" s="10">
        <v>55677</v>
      </c>
      <c r="M410" s="26">
        <f t="shared" si="585"/>
        <v>7945</v>
      </c>
      <c r="N410" s="25">
        <f t="shared" si="586"/>
        <v>-893</v>
      </c>
      <c r="O410" s="26">
        <f t="shared" si="587"/>
        <v>-972</v>
      </c>
    </row>
    <row r="411" spans="1:15">
      <c r="A411" s="9">
        <v>43189</v>
      </c>
      <c r="B411" s="10">
        <v>50465</v>
      </c>
      <c r="C411" s="10">
        <v>43675</v>
      </c>
      <c r="D411" s="25">
        <f t="shared" ref="D411" si="588">B411-C411</f>
        <v>6790</v>
      </c>
      <c r="E411" s="10">
        <v>62248</v>
      </c>
      <c r="F411" s="10">
        <v>50035</v>
      </c>
      <c r="G411" s="26">
        <f t="shared" ref="G411" si="589">E411-F411</f>
        <v>12213</v>
      </c>
      <c r="H411" s="10">
        <v>51221</v>
      </c>
      <c r="I411" s="10">
        <v>45469</v>
      </c>
      <c r="J411" s="25">
        <f t="shared" ref="J411" si="590">H411-I411</f>
        <v>5752</v>
      </c>
      <c r="K411" s="10">
        <v>65645</v>
      </c>
      <c r="L411" s="10">
        <v>54494</v>
      </c>
      <c r="M411" s="26">
        <f t="shared" ref="M411" si="591">K411-L411</f>
        <v>11151</v>
      </c>
      <c r="N411" s="25">
        <f t="shared" ref="N411" si="592">J411-D411</f>
        <v>-1038</v>
      </c>
      <c r="O411" s="26">
        <f t="shared" ref="O411" si="593">M411-G411</f>
        <v>-1062</v>
      </c>
    </row>
  </sheetData>
  <mergeCells count="5">
    <mergeCell ref="H1:J1"/>
    <mergeCell ref="K1:M1"/>
    <mergeCell ref="B3:M3"/>
    <mergeCell ref="B1:D1"/>
    <mergeCell ref="E1:G1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">
    <tabColor rgb="FFFF99FF"/>
  </sheetPr>
  <dimension ref="A1:I411"/>
  <sheetViews>
    <sheetView zoomScale="85" zoomScaleNormal="85" workbookViewId="0">
      <pane ySplit="3" topLeftCell="A404" activePane="bottomLeft" state="frozen"/>
      <selection pane="bottomLeft" activeCell="I419" sqref="I419"/>
    </sheetView>
  </sheetViews>
  <sheetFormatPr defaultRowHeight="15.6"/>
  <cols>
    <col min="1" max="1" width="14.5546875" style="1" bestFit="1" customWidth="1"/>
    <col min="2" max="5" width="16.88671875" style="2" customWidth="1"/>
    <col min="6" max="9" width="15.109375" style="29" customWidth="1"/>
    <col min="10" max="16384" width="8.88671875" style="2"/>
  </cols>
  <sheetData>
    <row r="1" spans="1:9" ht="16.2" customHeight="1">
      <c r="A1" s="15"/>
      <c r="B1" s="115" t="s">
        <v>257</v>
      </c>
      <c r="C1" s="115"/>
      <c r="D1" s="115"/>
      <c r="E1" s="115"/>
      <c r="F1" s="150" t="s">
        <v>89</v>
      </c>
      <c r="G1" s="151"/>
      <c r="H1" s="151"/>
      <c r="I1" s="151"/>
    </row>
    <row r="2" spans="1:9" s="1" customFormat="1" ht="36">
      <c r="A2" s="15" t="s">
        <v>1</v>
      </c>
      <c r="B2" s="100" t="s">
        <v>65</v>
      </c>
      <c r="C2" s="100" t="s">
        <v>66</v>
      </c>
      <c r="D2" s="100" t="s">
        <v>67</v>
      </c>
      <c r="E2" s="100" t="s">
        <v>68</v>
      </c>
      <c r="F2" s="151"/>
      <c r="G2" s="151"/>
      <c r="H2" s="151"/>
      <c r="I2" s="151"/>
    </row>
    <row r="3" spans="1:9">
      <c r="A3" s="15" t="s">
        <v>40</v>
      </c>
      <c r="B3" s="125" t="s">
        <v>69</v>
      </c>
      <c r="C3" s="122"/>
      <c r="D3" s="122"/>
      <c r="E3" s="122"/>
    </row>
    <row r="4" spans="1:9" s="8" customFormat="1" ht="15.6" customHeight="1">
      <c r="A4" s="9">
        <v>42782</v>
      </c>
      <c r="B4" s="10">
        <v>19528</v>
      </c>
      <c r="C4" s="10">
        <v>-100521</v>
      </c>
      <c r="D4" s="10">
        <v>557935</v>
      </c>
      <c r="E4" s="10">
        <v>100277</v>
      </c>
      <c r="F4" s="22">
        <f>B4/10000</f>
        <v>1.9528000000000001</v>
      </c>
      <c r="G4" s="22">
        <f t="shared" ref="G4:I4" si="0">C4/10000</f>
        <v>-10.052099999999999</v>
      </c>
      <c r="H4" s="22">
        <f t="shared" si="0"/>
        <v>55.793500000000002</v>
      </c>
      <c r="I4" s="22">
        <f t="shared" si="0"/>
        <v>10.027699999999999</v>
      </c>
    </row>
    <row r="5" spans="1:9">
      <c r="A5" s="9">
        <v>42783</v>
      </c>
      <c r="B5" s="10">
        <v>25945</v>
      </c>
      <c r="C5" s="10">
        <v>-105705</v>
      </c>
      <c r="D5" s="10">
        <v>527062</v>
      </c>
      <c r="E5" s="10">
        <v>98462</v>
      </c>
      <c r="F5" s="22">
        <f>B5/10000</f>
        <v>2.5945</v>
      </c>
      <c r="G5" s="22">
        <f t="shared" ref="G5" si="1">C5/10000</f>
        <v>-10.570499999999999</v>
      </c>
      <c r="H5" s="22">
        <f t="shared" ref="H5" si="2">D5/10000</f>
        <v>52.706200000000003</v>
      </c>
      <c r="I5" s="22">
        <f t="shared" ref="I5" si="3">E5/10000</f>
        <v>9.8461999999999996</v>
      </c>
    </row>
    <row r="6" spans="1:9">
      <c r="A6" s="9">
        <v>42784</v>
      </c>
      <c r="B6" s="10">
        <v>5106</v>
      </c>
      <c r="C6" s="10">
        <v>-67666</v>
      </c>
      <c r="D6" s="10">
        <v>547440</v>
      </c>
      <c r="E6" s="10">
        <v>93251</v>
      </c>
      <c r="F6" s="22">
        <f>B6/10000</f>
        <v>0.51060000000000005</v>
      </c>
      <c r="G6" s="22">
        <f t="shared" ref="G6" si="4">C6/10000</f>
        <v>-6.7666000000000004</v>
      </c>
      <c r="H6" s="22">
        <f t="shared" ref="H6" si="5">D6/10000</f>
        <v>54.744</v>
      </c>
      <c r="I6" s="22">
        <f t="shared" ref="I6" si="6">E6/10000</f>
        <v>9.3251000000000008</v>
      </c>
    </row>
    <row r="7" spans="1:9">
      <c r="A7" s="9">
        <v>42785</v>
      </c>
      <c r="B7" s="10"/>
      <c r="C7" s="10"/>
      <c r="D7" s="10"/>
      <c r="E7" s="10"/>
      <c r="F7" s="22"/>
      <c r="G7" s="22"/>
      <c r="H7" s="22"/>
      <c r="I7" s="22"/>
    </row>
    <row r="8" spans="1:9">
      <c r="A8" s="9">
        <v>42786</v>
      </c>
      <c r="B8" s="10">
        <v>14954</v>
      </c>
      <c r="C8" s="10">
        <v>-70133</v>
      </c>
      <c r="D8" s="10">
        <v>508796</v>
      </c>
      <c r="E8" s="10">
        <v>100060</v>
      </c>
      <c r="F8" s="22">
        <f t="shared" ref="F8" si="7">B8/10000</f>
        <v>1.4954000000000001</v>
      </c>
      <c r="G8" s="22">
        <f t="shared" ref="G8" si="8">C8/10000</f>
        <v>-7.0133000000000001</v>
      </c>
      <c r="H8" s="22">
        <f t="shared" ref="H8" si="9">D8/10000</f>
        <v>50.879600000000003</v>
      </c>
      <c r="I8" s="22">
        <f t="shared" ref="I8" si="10">E8/10000</f>
        <v>10.006</v>
      </c>
    </row>
    <row r="9" spans="1:9">
      <c r="A9" s="9">
        <v>42787</v>
      </c>
      <c r="B9" s="10">
        <v>-4073</v>
      </c>
      <c r="C9" s="10">
        <v>-63284</v>
      </c>
      <c r="D9" s="10">
        <v>500887</v>
      </c>
      <c r="E9" s="10">
        <v>130192</v>
      </c>
      <c r="F9" s="22">
        <f t="shared" ref="F9" si="11">B9/10000</f>
        <v>-0.4073</v>
      </c>
      <c r="G9" s="22">
        <f t="shared" ref="G9" si="12">C9/10000</f>
        <v>-6.3284000000000002</v>
      </c>
      <c r="H9" s="22">
        <f t="shared" ref="H9" si="13">D9/10000</f>
        <v>50.088700000000003</v>
      </c>
      <c r="I9" s="22">
        <f t="shared" ref="I9" si="14">E9/10000</f>
        <v>13.0192</v>
      </c>
    </row>
    <row r="10" spans="1:9">
      <c r="A10" s="9">
        <v>42788</v>
      </c>
      <c r="B10" s="10">
        <v>8046</v>
      </c>
      <c r="C10" s="10">
        <v>-90235</v>
      </c>
      <c r="D10" s="10">
        <v>510848</v>
      </c>
      <c r="E10" s="10">
        <v>150238</v>
      </c>
      <c r="F10" s="22">
        <f t="shared" ref="F10" si="15">B10/10000</f>
        <v>0.80459999999999998</v>
      </c>
      <c r="G10" s="22">
        <f t="shared" ref="G10" si="16">C10/10000</f>
        <v>-9.0235000000000003</v>
      </c>
      <c r="H10" s="22">
        <f t="shared" ref="H10" si="17">D10/10000</f>
        <v>51.084800000000001</v>
      </c>
      <c r="I10" s="22">
        <f t="shared" ref="I10" si="18">E10/10000</f>
        <v>15.0238</v>
      </c>
    </row>
    <row r="11" spans="1:9">
      <c r="A11" s="9">
        <v>42789</v>
      </c>
      <c r="B11" s="10">
        <v>14451</v>
      </c>
      <c r="C11" s="10">
        <v>-113240</v>
      </c>
      <c r="D11" s="10">
        <v>495698</v>
      </c>
      <c r="E11" s="10">
        <v>153475</v>
      </c>
      <c r="F11" s="22">
        <f t="shared" ref="F11" si="19">B11/10000</f>
        <v>1.4451000000000001</v>
      </c>
      <c r="G11" s="22">
        <f t="shared" ref="G11" si="20">C11/10000</f>
        <v>-11.324</v>
      </c>
      <c r="H11" s="22">
        <f t="shared" ref="H11" si="21">D11/10000</f>
        <v>49.569800000000001</v>
      </c>
      <c r="I11" s="22">
        <f t="shared" ref="I11" si="22">E11/10000</f>
        <v>15.3475</v>
      </c>
    </row>
    <row r="12" spans="1:9">
      <c r="A12" s="9">
        <v>42790</v>
      </c>
      <c r="B12" s="10">
        <v>5756</v>
      </c>
      <c r="C12" s="10">
        <v>-110995</v>
      </c>
      <c r="D12" s="10">
        <v>481990</v>
      </c>
      <c r="E12" s="10">
        <v>166357</v>
      </c>
      <c r="F12" s="22">
        <f t="shared" ref="F12" si="23">B12/10000</f>
        <v>0.5756</v>
      </c>
      <c r="G12" s="22">
        <f t="shared" ref="G12" si="24">C12/10000</f>
        <v>-11.099500000000001</v>
      </c>
      <c r="H12" s="22">
        <f t="shared" ref="H12" si="25">D12/10000</f>
        <v>48.198999999999998</v>
      </c>
      <c r="I12" s="22">
        <f t="shared" ref="I12" si="26">E12/10000</f>
        <v>16.6357</v>
      </c>
    </row>
    <row r="13" spans="1:9">
      <c r="A13" s="9">
        <v>42791</v>
      </c>
      <c r="B13" s="10"/>
      <c r="C13" s="10"/>
      <c r="D13" s="10"/>
      <c r="E13" s="10"/>
      <c r="F13" s="22"/>
      <c r="G13" s="22"/>
      <c r="H13" s="22"/>
      <c r="I13" s="22"/>
    </row>
    <row r="14" spans="1:9">
      <c r="A14" s="9">
        <v>42792</v>
      </c>
      <c r="B14" s="10"/>
      <c r="C14" s="10"/>
      <c r="D14" s="10"/>
      <c r="E14" s="10"/>
      <c r="F14" s="22"/>
      <c r="G14" s="22"/>
      <c r="H14" s="22"/>
      <c r="I14" s="22"/>
    </row>
    <row r="15" spans="1:9">
      <c r="A15" s="9">
        <v>42793</v>
      </c>
      <c r="B15" s="10"/>
      <c r="C15" s="10"/>
      <c r="D15" s="10"/>
      <c r="E15" s="10"/>
      <c r="F15" s="22"/>
      <c r="G15" s="22"/>
      <c r="H15" s="22"/>
      <c r="I15" s="22"/>
    </row>
    <row r="16" spans="1:9">
      <c r="A16" s="9">
        <v>42794</v>
      </c>
      <c r="B16" s="10"/>
      <c r="C16" s="10"/>
      <c r="D16" s="10"/>
      <c r="E16" s="10"/>
      <c r="F16" s="22"/>
      <c r="G16" s="22"/>
      <c r="H16" s="22"/>
      <c r="I16" s="22"/>
    </row>
    <row r="17" spans="1:9">
      <c r="A17" s="9">
        <v>42795</v>
      </c>
      <c r="B17" s="10">
        <v>-2514</v>
      </c>
      <c r="C17" s="10">
        <v>-80849</v>
      </c>
      <c r="D17" s="10">
        <v>377093</v>
      </c>
      <c r="E17" s="10">
        <v>198760</v>
      </c>
      <c r="F17" s="22">
        <f t="shared" ref="F17" si="27">B17/10000</f>
        <v>-0.25140000000000001</v>
      </c>
      <c r="G17" s="22">
        <f t="shared" ref="G17" si="28">C17/10000</f>
        <v>-8.0848999999999993</v>
      </c>
      <c r="H17" s="22">
        <f t="shared" ref="H17" si="29">D17/10000</f>
        <v>37.709299999999999</v>
      </c>
      <c r="I17" s="22">
        <f t="shared" ref="I17" si="30">E17/10000</f>
        <v>19.876000000000001</v>
      </c>
    </row>
    <row r="18" spans="1:9">
      <c r="A18" s="9">
        <v>42796</v>
      </c>
      <c r="B18" s="10">
        <v>-13394</v>
      </c>
      <c r="C18" s="10">
        <v>-97265</v>
      </c>
      <c r="D18" s="10">
        <v>380525</v>
      </c>
      <c r="E18" s="10">
        <v>204714</v>
      </c>
      <c r="F18" s="22">
        <f t="shared" ref="F18" si="31">B18/10000</f>
        <v>-1.3393999999999999</v>
      </c>
      <c r="G18" s="22">
        <f t="shared" ref="G18" si="32">C18/10000</f>
        <v>-9.7264999999999997</v>
      </c>
      <c r="H18" s="22">
        <f t="shared" ref="H18" si="33">D18/10000</f>
        <v>38.052500000000002</v>
      </c>
      <c r="I18" s="22">
        <f t="shared" ref="I18" si="34">E18/10000</f>
        <v>20.471399999999999</v>
      </c>
    </row>
    <row r="19" spans="1:9">
      <c r="A19" s="9">
        <v>42797</v>
      </c>
      <c r="B19" s="10">
        <v>-11882</v>
      </c>
      <c r="C19" s="10">
        <v>-70434</v>
      </c>
      <c r="D19" s="10">
        <v>317504</v>
      </c>
      <c r="E19" s="10">
        <v>238353</v>
      </c>
      <c r="F19" s="22">
        <f t="shared" ref="F19:F22" si="35">B19/10000</f>
        <v>-1.1881999999999999</v>
      </c>
      <c r="G19" s="22">
        <f t="shared" ref="G19:G22" si="36">C19/10000</f>
        <v>-7.0434000000000001</v>
      </c>
      <c r="H19" s="22">
        <f t="shared" ref="H19:H22" si="37">D19/10000</f>
        <v>31.750399999999999</v>
      </c>
      <c r="I19" s="22">
        <f t="shared" ref="I19:I22" si="38">E19/10000</f>
        <v>23.8353</v>
      </c>
    </row>
    <row r="20" spans="1:9">
      <c r="A20" s="9">
        <v>42798</v>
      </c>
      <c r="B20" s="10"/>
      <c r="C20" s="10"/>
      <c r="D20" s="10"/>
      <c r="E20" s="10"/>
      <c r="F20" s="22">
        <f t="shared" si="35"/>
        <v>0</v>
      </c>
      <c r="G20" s="22">
        <f t="shared" si="36"/>
        <v>0</v>
      </c>
      <c r="H20" s="22">
        <f t="shared" si="37"/>
        <v>0</v>
      </c>
      <c r="I20" s="22">
        <f t="shared" si="38"/>
        <v>0</v>
      </c>
    </row>
    <row r="21" spans="1:9">
      <c r="A21" s="9">
        <v>42799</v>
      </c>
      <c r="B21" s="10"/>
      <c r="C21" s="10"/>
      <c r="D21" s="10"/>
      <c r="E21" s="10"/>
      <c r="F21" s="22">
        <f t="shared" si="35"/>
        <v>0</v>
      </c>
      <c r="G21" s="22">
        <f t="shared" si="36"/>
        <v>0</v>
      </c>
      <c r="H21" s="22">
        <f t="shared" si="37"/>
        <v>0</v>
      </c>
      <c r="I21" s="22">
        <f t="shared" si="38"/>
        <v>0</v>
      </c>
    </row>
    <row r="22" spans="1:9">
      <c r="A22" s="9">
        <v>42800</v>
      </c>
      <c r="B22" s="10">
        <v>-28646</v>
      </c>
      <c r="C22" s="10">
        <v>-98687</v>
      </c>
      <c r="D22" s="10">
        <v>360561</v>
      </c>
      <c r="E22" s="10">
        <v>204773</v>
      </c>
      <c r="F22" s="22">
        <f t="shared" si="35"/>
        <v>-2.8645999999999998</v>
      </c>
      <c r="G22" s="22">
        <f t="shared" si="36"/>
        <v>-9.8687000000000005</v>
      </c>
      <c r="H22" s="22">
        <f t="shared" si="37"/>
        <v>36.056100000000001</v>
      </c>
      <c r="I22" s="22">
        <f t="shared" si="38"/>
        <v>20.4773</v>
      </c>
    </row>
    <row r="23" spans="1:9">
      <c r="A23" s="9">
        <v>42801</v>
      </c>
      <c r="B23" s="10">
        <v>-2584</v>
      </c>
      <c r="C23" s="10">
        <v>-44626</v>
      </c>
      <c r="D23" s="10">
        <v>398942</v>
      </c>
      <c r="E23" s="10">
        <v>177176</v>
      </c>
      <c r="F23" s="22">
        <f t="shared" ref="F23" si="39">B23/10000</f>
        <v>-0.25840000000000002</v>
      </c>
      <c r="G23" s="22">
        <f t="shared" ref="G23" si="40">C23/10000</f>
        <v>-4.4626000000000001</v>
      </c>
      <c r="H23" s="22">
        <f t="shared" ref="H23" si="41">D23/10000</f>
        <v>39.894199999999998</v>
      </c>
      <c r="I23" s="22">
        <f t="shared" ref="I23" si="42">E23/10000</f>
        <v>17.717600000000001</v>
      </c>
    </row>
    <row r="24" spans="1:9">
      <c r="A24" s="9">
        <v>42802</v>
      </c>
      <c r="B24" s="10">
        <v>-1025</v>
      </c>
      <c r="C24" s="10">
        <v>-41914</v>
      </c>
      <c r="D24" s="10">
        <v>412039</v>
      </c>
      <c r="E24" s="10">
        <v>165115</v>
      </c>
      <c r="F24" s="22">
        <f t="shared" ref="F24" si="43">B24/10000</f>
        <v>-0.10249999999999999</v>
      </c>
      <c r="G24" s="22">
        <f t="shared" ref="G24" si="44">C24/10000</f>
        <v>-4.1913999999999998</v>
      </c>
      <c r="H24" s="22">
        <f t="shared" ref="H24" si="45">D24/10000</f>
        <v>41.203899999999997</v>
      </c>
      <c r="I24" s="22">
        <f t="shared" ref="I24" si="46">E24/10000</f>
        <v>16.511500000000002</v>
      </c>
    </row>
    <row r="25" spans="1:9">
      <c r="A25" s="9">
        <v>42803</v>
      </c>
      <c r="B25" s="10">
        <v>-26773</v>
      </c>
      <c r="C25" s="10">
        <v>-53500</v>
      </c>
      <c r="D25" s="10">
        <v>294249</v>
      </c>
      <c r="E25" s="10">
        <v>239713</v>
      </c>
      <c r="F25" s="22">
        <f t="shared" ref="F25" si="47">B25/10000</f>
        <v>-2.6772999999999998</v>
      </c>
      <c r="G25" s="22">
        <f t="shared" ref="G25" si="48">C25/10000</f>
        <v>-5.35</v>
      </c>
      <c r="H25" s="22">
        <f t="shared" ref="H25" si="49">D25/10000</f>
        <v>29.424900000000001</v>
      </c>
      <c r="I25" s="22">
        <f t="shared" ref="I25" si="50">E25/10000</f>
        <v>23.971299999999999</v>
      </c>
    </row>
    <row r="26" spans="1:9">
      <c r="A26" s="9">
        <v>42804</v>
      </c>
      <c r="B26" s="10">
        <v>19468</v>
      </c>
      <c r="C26" s="10">
        <v>-45705</v>
      </c>
      <c r="D26" s="10">
        <v>270562</v>
      </c>
      <c r="E26" s="10">
        <v>255644</v>
      </c>
      <c r="F26" s="22">
        <f t="shared" ref="F26" si="51">B26/10000</f>
        <v>1.9468000000000001</v>
      </c>
      <c r="G26" s="22">
        <f t="shared" ref="G26" si="52">C26/10000</f>
        <v>-4.5705</v>
      </c>
      <c r="H26" s="22">
        <f t="shared" ref="H26" si="53">D26/10000</f>
        <v>27.0562</v>
      </c>
      <c r="I26" s="22">
        <f t="shared" ref="I26" si="54">E26/10000</f>
        <v>25.564399999999999</v>
      </c>
    </row>
    <row r="27" spans="1:9">
      <c r="A27" s="9">
        <v>42805</v>
      </c>
      <c r="B27" s="10"/>
      <c r="C27" s="10"/>
      <c r="D27" s="10"/>
      <c r="E27" s="10"/>
      <c r="F27" s="22"/>
      <c r="G27" s="22"/>
      <c r="H27" s="22"/>
      <c r="I27" s="22"/>
    </row>
    <row r="28" spans="1:9">
      <c r="A28" s="9">
        <v>42806</v>
      </c>
      <c r="B28" s="10"/>
      <c r="C28" s="10"/>
      <c r="D28" s="10"/>
      <c r="E28" s="10"/>
      <c r="F28" s="22"/>
      <c r="G28" s="22"/>
      <c r="H28" s="22"/>
      <c r="I28" s="22"/>
    </row>
    <row r="29" spans="1:9">
      <c r="A29" s="9">
        <v>42807</v>
      </c>
      <c r="B29" s="10">
        <v>47148</v>
      </c>
      <c r="C29" s="10">
        <v>-28301</v>
      </c>
      <c r="D29" s="10">
        <v>337377</v>
      </c>
      <c r="E29" s="10">
        <v>195778</v>
      </c>
      <c r="F29" s="22">
        <f t="shared" ref="F29" si="55">B29/10000</f>
        <v>4.7148000000000003</v>
      </c>
      <c r="G29" s="22">
        <f t="shared" ref="G29" si="56">C29/10000</f>
        <v>-2.8300999999999998</v>
      </c>
      <c r="H29" s="22">
        <f t="shared" ref="H29" si="57">D29/10000</f>
        <v>33.737699999999997</v>
      </c>
      <c r="I29" s="22">
        <f t="shared" ref="I29" si="58">E29/10000</f>
        <v>19.5778</v>
      </c>
    </row>
    <row r="30" spans="1:9">
      <c r="A30" s="9">
        <v>42808</v>
      </c>
      <c r="B30" s="10"/>
      <c r="C30" s="10"/>
      <c r="D30" s="10"/>
      <c r="E30" s="10"/>
      <c r="F30" s="22">
        <f t="shared" ref="F30" si="59">B30/10000</f>
        <v>0</v>
      </c>
      <c r="G30" s="22">
        <f t="shared" ref="G30" si="60">C30/10000</f>
        <v>0</v>
      </c>
      <c r="H30" s="22">
        <f t="shared" ref="H30" si="61">D30/10000</f>
        <v>0</v>
      </c>
      <c r="I30" s="22">
        <f t="shared" ref="I30" si="62">E30/10000</f>
        <v>0</v>
      </c>
    </row>
    <row r="31" spans="1:9">
      <c r="A31" s="9">
        <v>42809</v>
      </c>
      <c r="B31" s="10"/>
      <c r="C31" s="10"/>
      <c r="D31" s="10"/>
      <c r="E31" s="10"/>
      <c r="F31" s="22">
        <f t="shared" ref="F31:F94" si="63">B31/10000</f>
        <v>0</v>
      </c>
      <c r="G31" s="22">
        <f t="shared" ref="G31:G94" si="64">C31/10000</f>
        <v>0</v>
      </c>
      <c r="H31" s="22">
        <f t="shared" ref="H31:H94" si="65">D31/10000</f>
        <v>0</v>
      </c>
      <c r="I31" s="22">
        <f t="shared" ref="I31:I94" si="66">E31/10000</f>
        <v>0</v>
      </c>
    </row>
    <row r="32" spans="1:9">
      <c r="A32" s="9">
        <v>42810</v>
      </c>
      <c r="B32" s="10"/>
      <c r="C32" s="10"/>
      <c r="D32" s="10"/>
      <c r="E32" s="10"/>
      <c r="F32" s="22">
        <f t="shared" si="63"/>
        <v>0</v>
      </c>
      <c r="G32" s="22">
        <f t="shared" si="64"/>
        <v>0</v>
      </c>
      <c r="H32" s="22">
        <f t="shared" si="65"/>
        <v>0</v>
      </c>
      <c r="I32" s="22">
        <f t="shared" si="66"/>
        <v>0</v>
      </c>
    </row>
    <row r="33" spans="1:9">
      <c r="A33" s="9">
        <v>42811</v>
      </c>
      <c r="B33" s="10"/>
      <c r="C33" s="10"/>
      <c r="D33" s="10"/>
      <c r="E33" s="10"/>
      <c r="F33" s="22">
        <f t="shared" si="63"/>
        <v>0</v>
      </c>
      <c r="G33" s="22">
        <f t="shared" si="64"/>
        <v>0</v>
      </c>
      <c r="H33" s="22">
        <f t="shared" si="65"/>
        <v>0</v>
      </c>
      <c r="I33" s="22">
        <f t="shared" si="66"/>
        <v>0</v>
      </c>
    </row>
    <row r="34" spans="1:9">
      <c r="A34" s="9">
        <v>42812</v>
      </c>
      <c r="B34" s="10"/>
      <c r="C34" s="10"/>
      <c r="D34" s="10"/>
      <c r="E34" s="10"/>
      <c r="F34" s="22">
        <f t="shared" si="63"/>
        <v>0</v>
      </c>
      <c r="G34" s="22">
        <f t="shared" si="64"/>
        <v>0</v>
      </c>
      <c r="H34" s="22">
        <f t="shared" si="65"/>
        <v>0</v>
      </c>
      <c r="I34" s="22">
        <f t="shared" si="66"/>
        <v>0</v>
      </c>
    </row>
    <row r="35" spans="1:9">
      <c r="A35" s="9">
        <v>42813</v>
      </c>
      <c r="B35" s="10"/>
      <c r="C35" s="10"/>
      <c r="D35" s="10"/>
      <c r="E35" s="10"/>
      <c r="F35" s="22">
        <f t="shared" si="63"/>
        <v>0</v>
      </c>
      <c r="G35" s="22">
        <f t="shared" si="64"/>
        <v>0</v>
      </c>
      <c r="H35" s="22">
        <f t="shared" si="65"/>
        <v>0</v>
      </c>
      <c r="I35" s="22">
        <f t="shared" si="66"/>
        <v>0</v>
      </c>
    </row>
    <row r="36" spans="1:9">
      <c r="A36" s="9">
        <v>42814</v>
      </c>
      <c r="B36" s="10"/>
      <c r="C36" s="10"/>
      <c r="D36" s="10"/>
      <c r="E36" s="10"/>
      <c r="F36" s="22">
        <f t="shared" si="63"/>
        <v>0</v>
      </c>
      <c r="G36" s="22">
        <f t="shared" si="64"/>
        <v>0</v>
      </c>
      <c r="H36" s="22">
        <f t="shared" si="65"/>
        <v>0</v>
      </c>
      <c r="I36" s="22">
        <f t="shared" si="66"/>
        <v>0</v>
      </c>
    </row>
    <row r="37" spans="1:9">
      <c r="A37" s="9">
        <v>42815</v>
      </c>
      <c r="B37" s="10"/>
      <c r="C37" s="10"/>
      <c r="D37" s="10"/>
      <c r="E37" s="10"/>
      <c r="F37" s="22">
        <f t="shared" si="63"/>
        <v>0</v>
      </c>
      <c r="G37" s="22">
        <f t="shared" si="64"/>
        <v>0</v>
      </c>
      <c r="H37" s="22">
        <f t="shared" si="65"/>
        <v>0</v>
      </c>
      <c r="I37" s="22">
        <f t="shared" si="66"/>
        <v>0</v>
      </c>
    </row>
    <row r="38" spans="1:9">
      <c r="A38" s="9">
        <v>42816</v>
      </c>
      <c r="B38" s="10"/>
      <c r="C38" s="10"/>
      <c r="D38" s="10"/>
      <c r="E38" s="10"/>
      <c r="F38" s="22">
        <f t="shared" si="63"/>
        <v>0</v>
      </c>
      <c r="G38" s="22">
        <f t="shared" si="64"/>
        <v>0</v>
      </c>
      <c r="H38" s="22">
        <f t="shared" si="65"/>
        <v>0</v>
      </c>
      <c r="I38" s="22">
        <f t="shared" si="66"/>
        <v>0</v>
      </c>
    </row>
    <row r="39" spans="1:9">
      <c r="A39" s="9">
        <v>42817</v>
      </c>
      <c r="B39" s="10"/>
      <c r="C39" s="10"/>
      <c r="D39" s="10"/>
      <c r="E39" s="10"/>
      <c r="F39" s="22">
        <f t="shared" si="63"/>
        <v>0</v>
      </c>
      <c r="G39" s="22">
        <f t="shared" si="64"/>
        <v>0</v>
      </c>
      <c r="H39" s="22">
        <f t="shared" si="65"/>
        <v>0</v>
      </c>
      <c r="I39" s="22">
        <f t="shared" si="66"/>
        <v>0</v>
      </c>
    </row>
    <row r="40" spans="1:9">
      <c r="A40" s="9">
        <v>42818</v>
      </c>
      <c r="B40" s="10"/>
      <c r="C40" s="10"/>
      <c r="D40" s="10"/>
      <c r="E40" s="10"/>
      <c r="F40" s="22">
        <f t="shared" si="63"/>
        <v>0</v>
      </c>
      <c r="G40" s="22">
        <f t="shared" si="64"/>
        <v>0</v>
      </c>
      <c r="H40" s="22">
        <f t="shared" si="65"/>
        <v>0</v>
      </c>
      <c r="I40" s="22">
        <f t="shared" si="66"/>
        <v>0</v>
      </c>
    </row>
    <row r="41" spans="1:9">
      <c r="A41" s="9">
        <v>42819</v>
      </c>
      <c r="B41" s="10"/>
      <c r="C41" s="10"/>
      <c r="D41" s="10"/>
      <c r="E41" s="10"/>
      <c r="F41" s="22">
        <f t="shared" si="63"/>
        <v>0</v>
      </c>
      <c r="G41" s="22">
        <f t="shared" si="64"/>
        <v>0</v>
      </c>
      <c r="H41" s="22">
        <f t="shared" si="65"/>
        <v>0</v>
      </c>
      <c r="I41" s="22">
        <f t="shared" si="66"/>
        <v>0</v>
      </c>
    </row>
    <row r="42" spans="1:9">
      <c r="A42" s="9">
        <v>42820</v>
      </c>
      <c r="B42" s="10"/>
      <c r="C42" s="10"/>
      <c r="D42" s="10"/>
      <c r="E42" s="10"/>
      <c r="F42" s="22">
        <f t="shared" si="63"/>
        <v>0</v>
      </c>
      <c r="G42" s="22">
        <f t="shared" si="64"/>
        <v>0</v>
      </c>
      <c r="H42" s="22">
        <f t="shared" si="65"/>
        <v>0</v>
      </c>
      <c r="I42" s="22">
        <f t="shared" si="66"/>
        <v>0</v>
      </c>
    </row>
    <row r="43" spans="1:9">
      <c r="A43" s="9">
        <v>42821</v>
      </c>
      <c r="B43" s="10"/>
      <c r="C43" s="10"/>
      <c r="D43" s="10"/>
      <c r="E43" s="10"/>
      <c r="F43" s="22">
        <f t="shared" si="63"/>
        <v>0</v>
      </c>
      <c r="G43" s="22">
        <f t="shared" si="64"/>
        <v>0</v>
      </c>
      <c r="H43" s="22">
        <f t="shared" si="65"/>
        <v>0</v>
      </c>
      <c r="I43" s="22">
        <f t="shared" si="66"/>
        <v>0</v>
      </c>
    </row>
    <row r="44" spans="1:9">
      <c r="A44" s="9">
        <v>42822</v>
      </c>
      <c r="B44" s="10"/>
      <c r="C44" s="10"/>
      <c r="D44" s="10"/>
      <c r="E44" s="10"/>
      <c r="F44" s="22">
        <f t="shared" si="63"/>
        <v>0</v>
      </c>
      <c r="G44" s="22">
        <f t="shared" si="64"/>
        <v>0</v>
      </c>
      <c r="H44" s="22">
        <f t="shared" si="65"/>
        <v>0</v>
      </c>
      <c r="I44" s="22">
        <f t="shared" si="66"/>
        <v>0</v>
      </c>
    </row>
    <row r="45" spans="1:9">
      <c r="A45" s="9">
        <v>42823</v>
      </c>
      <c r="B45" s="10"/>
      <c r="C45" s="10"/>
      <c r="D45" s="10"/>
      <c r="E45" s="10"/>
      <c r="F45" s="22">
        <f t="shared" si="63"/>
        <v>0</v>
      </c>
      <c r="G45" s="22">
        <f t="shared" si="64"/>
        <v>0</v>
      </c>
      <c r="H45" s="22">
        <f t="shared" si="65"/>
        <v>0</v>
      </c>
      <c r="I45" s="22">
        <f t="shared" si="66"/>
        <v>0</v>
      </c>
    </row>
    <row r="46" spans="1:9">
      <c r="A46" s="9">
        <v>42824</v>
      </c>
      <c r="B46" s="10"/>
      <c r="C46" s="10"/>
      <c r="D46" s="10"/>
      <c r="E46" s="10"/>
      <c r="F46" s="22">
        <f t="shared" si="63"/>
        <v>0</v>
      </c>
      <c r="G46" s="22">
        <f t="shared" si="64"/>
        <v>0</v>
      </c>
      <c r="H46" s="22">
        <f t="shared" si="65"/>
        <v>0</v>
      </c>
      <c r="I46" s="22">
        <f t="shared" si="66"/>
        <v>0</v>
      </c>
    </row>
    <row r="47" spans="1:9">
      <c r="A47" s="9">
        <v>42825</v>
      </c>
      <c r="B47" s="10"/>
      <c r="C47" s="10"/>
      <c r="D47" s="10"/>
      <c r="E47" s="10"/>
      <c r="F47" s="22">
        <f t="shared" si="63"/>
        <v>0</v>
      </c>
      <c r="G47" s="22">
        <f t="shared" si="64"/>
        <v>0</v>
      </c>
      <c r="H47" s="22">
        <f t="shared" si="65"/>
        <v>0</v>
      </c>
      <c r="I47" s="22">
        <f t="shared" si="66"/>
        <v>0</v>
      </c>
    </row>
    <row r="48" spans="1:9">
      <c r="A48" s="9">
        <v>42826</v>
      </c>
      <c r="B48" s="10"/>
      <c r="C48" s="10"/>
      <c r="D48" s="10"/>
      <c r="E48" s="10"/>
      <c r="F48" s="22">
        <f t="shared" si="63"/>
        <v>0</v>
      </c>
      <c r="G48" s="22">
        <f t="shared" si="64"/>
        <v>0</v>
      </c>
      <c r="H48" s="22">
        <f t="shared" si="65"/>
        <v>0</v>
      </c>
      <c r="I48" s="22">
        <f t="shared" si="66"/>
        <v>0</v>
      </c>
    </row>
    <row r="49" spans="1:9">
      <c r="A49" s="9">
        <v>42827</v>
      </c>
      <c r="B49" s="10"/>
      <c r="C49" s="10"/>
      <c r="D49" s="10"/>
      <c r="E49" s="10"/>
      <c r="F49" s="22">
        <f t="shared" si="63"/>
        <v>0</v>
      </c>
      <c r="G49" s="22">
        <f t="shared" si="64"/>
        <v>0</v>
      </c>
      <c r="H49" s="22">
        <f t="shared" si="65"/>
        <v>0</v>
      </c>
      <c r="I49" s="22">
        <f t="shared" si="66"/>
        <v>0</v>
      </c>
    </row>
    <row r="50" spans="1:9">
      <c r="A50" s="9">
        <v>42828</v>
      </c>
      <c r="B50" s="10"/>
      <c r="C50" s="10"/>
      <c r="D50" s="10"/>
      <c r="E50" s="10"/>
      <c r="F50" s="22">
        <f t="shared" si="63"/>
        <v>0</v>
      </c>
      <c r="G50" s="22">
        <f t="shared" si="64"/>
        <v>0</v>
      </c>
      <c r="H50" s="22">
        <f t="shared" si="65"/>
        <v>0</v>
      </c>
      <c r="I50" s="22">
        <f t="shared" si="66"/>
        <v>0</v>
      </c>
    </row>
    <row r="51" spans="1:9">
      <c r="A51" s="9">
        <v>42829</v>
      </c>
      <c r="B51" s="10"/>
      <c r="C51" s="10"/>
      <c r="D51" s="10"/>
      <c r="E51" s="10"/>
      <c r="F51" s="22">
        <f t="shared" si="63"/>
        <v>0</v>
      </c>
      <c r="G51" s="22">
        <f t="shared" si="64"/>
        <v>0</v>
      </c>
      <c r="H51" s="22">
        <f t="shared" si="65"/>
        <v>0</v>
      </c>
      <c r="I51" s="22">
        <f t="shared" si="66"/>
        <v>0</v>
      </c>
    </row>
    <row r="52" spans="1:9">
      <c r="A52" s="9">
        <v>42830</v>
      </c>
      <c r="B52" s="10"/>
      <c r="C52" s="10"/>
      <c r="D52" s="10"/>
      <c r="E52" s="10"/>
      <c r="F52" s="22">
        <f t="shared" si="63"/>
        <v>0</v>
      </c>
      <c r="G52" s="22">
        <f t="shared" si="64"/>
        <v>0</v>
      </c>
      <c r="H52" s="22">
        <f t="shared" si="65"/>
        <v>0</v>
      </c>
      <c r="I52" s="22">
        <f t="shared" si="66"/>
        <v>0</v>
      </c>
    </row>
    <row r="53" spans="1:9">
      <c r="A53" s="9">
        <v>42831</v>
      </c>
      <c r="B53" s="10"/>
      <c r="C53" s="10"/>
      <c r="D53" s="10"/>
      <c r="E53" s="10"/>
      <c r="F53" s="22">
        <f t="shared" si="63"/>
        <v>0</v>
      </c>
      <c r="G53" s="22">
        <f t="shared" si="64"/>
        <v>0</v>
      </c>
      <c r="H53" s="22">
        <f t="shared" si="65"/>
        <v>0</v>
      </c>
      <c r="I53" s="22">
        <f t="shared" si="66"/>
        <v>0</v>
      </c>
    </row>
    <row r="54" spans="1:9">
      <c r="A54" s="9">
        <v>42832</v>
      </c>
      <c r="B54" s="10"/>
      <c r="C54" s="10"/>
      <c r="D54" s="10"/>
      <c r="E54" s="10"/>
      <c r="F54" s="22">
        <f t="shared" si="63"/>
        <v>0</v>
      </c>
      <c r="G54" s="22">
        <f t="shared" si="64"/>
        <v>0</v>
      </c>
      <c r="H54" s="22">
        <f t="shared" si="65"/>
        <v>0</v>
      </c>
      <c r="I54" s="22">
        <f t="shared" si="66"/>
        <v>0</v>
      </c>
    </row>
    <row r="55" spans="1:9">
      <c r="A55" s="9">
        <v>42833</v>
      </c>
      <c r="B55" s="10"/>
      <c r="C55" s="10"/>
      <c r="D55" s="10"/>
      <c r="E55" s="10"/>
      <c r="F55" s="22">
        <f t="shared" si="63"/>
        <v>0</v>
      </c>
      <c r="G55" s="22">
        <f t="shared" si="64"/>
        <v>0</v>
      </c>
      <c r="H55" s="22">
        <f t="shared" si="65"/>
        <v>0</v>
      </c>
      <c r="I55" s="22">
        <f t="shared" si="66"/>
        <v>0</v>
      </c>
    </row>
    <row r="56" spans="1:9">
      <c r="A56" s="9">
        <v>42834</v>
      </c>
      <c r="B56" s="10"/>
      <c r="C56" s="10"/>
      <c r="D56" s="10"/>
      <c r="E56" s="10"/>
      <c r="F56" s="22">
        <f t="shared" si="63"/>
        <v>0</v>
      </c>
      <c r="G56" s="22">
        <f t="shared" si="64"/>
        <v>0</v>
      </c>
      <c r="H56" s="22">
        <f t="shared" si="65"/>
        <v>0</v>
      </c>
      <c r="I56" s="22">
        <f t="shared" si="66"/>
        <v>0</v>
      </c>
    </row>
    <row r="57" spans="1:9">
      <c r="A57" s="9">
        <v>42835</v>
      </c>
      <c r="B57" s="10"/>
      <c r="C57" s="10"/>
      <c r="D57" s="10"/>
      <c r="E57" s="10"/>
      <c r="F57" s="22">
        <f t="shared" si="63"/>
        <v>0</v>
      </c>
      <c r="G57" s="22">
        <f t="shared" si="64"/>
        <v>0</v>
      </c>
      <c r="H57" s="22">
        <f t="shared" si="65"/>
        <v>0</v>
      </c>
      <c r="I57" s="22">
        <f t="shared" si="66"/>
        <v>0</v>
      </c>
    </row>
    <row r="58" spans="1:9">
      <c r="A58" s="9">
        <v>42836</v>
      </c>
      <c r="B58" s="10"/>
      <c r="C58" s="10"/>
      <c r="D58" s="10"/>
      <c r="E58" s="10"/>
      <c r="F58" s="22">
        <f t="shared" si="63"/>
        <v>0</v>
      </c>
      <c r="G58" s="22">
        <f t="shared" si="64"/>
        <v>0</v>
      </c>
      <c r="H58" s="22">
        <f t="shared" si="65"/>
        <v>0</v>
      </c>
      <c r="I58" s="22">
        <f t="shared" si="66"/>
        <v>0</v>
      </c>
    </row>
    <row r="59" spans="1:9">
      <c r="A59" s="9">
        <v>42837</v>
      </c>
      <c r="B59" s="10"/>
      <c r="C59" s="10"/>
      <c r="D59" s="10"/>
      <c r="E59" s="10"/>
      <c r="F59" s="22">
        <f t="shared" si="63"/>
        <v>0</v>
      </c>
      <c r="G59" s="22">
        <f t="shared" si="64"/>
        <v>0</v>
      </c>
      <c r="H59" s="22">
        <f t="shared" si="65"/>
        <v>0</v>
      </c>
      <c r="I59" s="22">
        <f t="shared" si="66"/>
        <v>0</v>
      </c>
    </row>
    <row r="60" spans="1:9">
      <c r="A60" s="9">
        <v>42838</v>
      </c>
      <c r="B60" s="10"/>
      <c r="C60" s="10"/>
      <c r="D60" s="10"/>
      <c r="E60" s="10"/>
      <c r="F60" s="22">
        <f t="shared" si="63"/>
        <v>0</v>
      </c>
      <c r="G60" s="22">
        <f t="shared" si="64"/>
        <v>0</v>
      </c>
      <c r="H60" s="22">
        <f t="shared" si="65"/>
        <v>0</v>
      </c>
      <c r="I60" s="22">
        <f t="shared" si="66"/>
        <v>0</v>
      </c>
    </row>
    <row r="61" spans="1:9">
      <c r="A61" s="9">
        <v>42839</v>
      </c>
      <c r="B61" s="10"/>
      <c r="C61" s="10"/>
      <c r="D61" s="10"/>
      <c r="E61" s="10"/>
      <c r="F61" s="22">
        <f t="shared" si="63"/>
        <v>0</v>
      </c>
      <c r="G61" s="22">
        <f t="shared" si="64"/>
        <v>0</v>
      </c>
      <c r="H61" s="22">
        <f t="shared" si="65"/>
        <v>0</v>
      </c>
      <c r="I61" s="22">
        <f t="shared" si="66"/>
        <v>0</v>
      </c>
    </row>
    <row r="62" spans="1:9">
      <c r="A62" s="9">
        <v>42840</v>
      </c>
      <c r="B62" s="10"/>
      <c r="C62" s="10"/>
      <c r="D62" s="10"/>
      <c r="E62" s="10"/>
      <c r="F62" s="22">
        <f t="shared" si="63"/>
        <v>0</v>
      </c>
      <c r="G62" s="22">
        <f t="shared" si="64"/>
        <v>0</v>
      </c>
      <c r="H62" s="22">
        <f t="shared" si="65"/>
        <v>0</v>
      </c>
      <c r="I62" s="22">
        <f t="shared" si="66"/>
        <v>0</v>
      </c>
    </row>
    <row r="63" spans="1:9">
      <c r="A63" s="9">
        <v>42841</v>
      </c>
      <c r="B63" s="10"/>
      <c r="C63" s="10"/>
      <c r="D63" s="10"/>
      <c r="E63" s="10"/>
      <c r="F63" s="22">
        <f t="shared" si="63"/>
        <v>0</v>
      </c>
      <c r="G63" s="22">
        <f t="shared" si="64"/>
        <v>0</v>
      </c>
      <c r="H63" s="22">
        <f t="shared" si="65"/>
        <v>0</v>
      </c>
      <c r="I63" s="22">
        <f t="shared" si="66"/>
        <v>0</v>
      </c>
    </row>
    <row r="64" spans="1:9">
      <c r="A64" s="9">
        <v>42842</v>
      </c>
      <c r="B64" s="10"/>
      <c r="C64" s="10"/>
      <c r="D64" s="10"/>
      <c r="E64" s="10"/>
      <c r="F64" s="22">
        <f t="shared" si="63"/>
        <v>0</v>
      </c>
      <c r="G64" s="22">
        <f t="shared" si="64"/>
        <v>0</v>
      </c>
      <c r="H64" s="22">
        <f t="shared" si="65"/>
        <v>0</v>
      </c>
      <c r="I64" s="22">
        <f t="shared" si="66"/>
        <v>0</v>
      </c>
    </row>
    <row r="65" spans="1:9">
      <c r="A65" s="9">
        <v>42843</v>
      </c>
      <c r="B65" s="10"/>
      <c r="C65" s="10"/>
      <c r="D65" s="10"/>
      <c r="E65" s="10"/>
      <c r="F65" s="22">
        <f t="shared" si="63"/>
        <v>0</v>
      </c>
      <c r="G65" s="22">
        <f t="shared" si="64"/>
        <v>0</v>
      </c>
      <c r="H65" s="22">
        <f t="shared" si="65"/>
        <v>0</v>
      </c>
      <c r="I65" s="22">
        <f t="shared" si="66"/>
        <v>0</v>
      </c>
    </row>
    <row r="66" spans="1:9">
      <c r="A66" s="9">
        <v>42844</v>
      </c>
      <c r="B66" s="10"/>
      <c r="C66" s="10"/>
      <c r="D66" s="10"/>
      <c r="E66" s="10"/>
      <c r="F66" s="22">
        <f t="shared" si="63"/>
        <v>0</v>
      </c>
      <c r="G66" s="22">
        <f t="shared" si="64"/>
        <v>0</v>
      </c>
      <c r="H66" s="22">
        <f t="shared" si="65"/>
        <v>0</v>
      </c>
      <c r="I66" s="22">
        <f t="shared" si="66"/>
        <v>0</v>
      </c>
    </row>
    <row r="67" spans="1:9">
      <c r="A67" s="9">
        <v>42845</v>
      </c>
      <c r="B67" s="10"/>
      <c r="C67" s="10"/>
      <c r="D67" s="10"/>
      <c r="E67" s="10"/>
      <c r="F67" s="22">
        <f t="shared" si="63"/>
        <v>0</v>
      </c>
      <c r="G67" s="22">
        <f t="shared" si="64"/>
        <v>0</v>
      </c>
      <c r="H67" s="22">
        <f t="shared" si="65"/>
        <v>0</v>
      </c>
      <c r="I67" s="22">
        <f t="shared" si="66"/>
        <v>0</v>
      </c>
    </row>
    <row r="68" spans="1:9">
      <c r="A68" s="9">
        <v>42846</v>
      </c>
      <c r="B68" s="10"/>
      <c r="C68" s="10"/>
      <c r="D68" s="10"/>
      <c r="E68" s="10"/>
      <c r="F68" s="22">
        <f t="shared" si="63"/>
        <v>0</v>
      </c>
      <c r="G68" s="22">
        <f t="shared" si="64"/>
        <v>0</v>
      </c>
      <c r="H68" s="22">
        <f t="shared" si="65"/>
        <v>0</v>
      </c>
      <c r="I68" s="22">
        <f t="shared" si="66"/>
        <v>0</v>
      </c>
    </row>
    <row r="69" spans="1:9">
      <c r="A69" s="9">
        <v>42847</v>
      </c>
      <c r="B69" s="10"/>
      <c r="C69" s="10"/>
      <c r="D69" s="10"/>
      <c r="E69" s="10"/>
      <c r="F69" s="22">
        <f t="shared" si="63"/>
        <v>0</v>
      </c>
      <c r="G69" s="22">
        <f t="shared" si="64"/>
        <v>0</v>
      </c>
      <c r="H69" s="22">
        <f t="shared" si="65"/>
        <v>0</v>
      </c>
      <c r="I69" s="22">
        <f t="shared" si="66"/>
        <v>0</v>
      </c>
    </row>
    <row r="70" spans="1:9">
      <c r="A70" s="9">
        <v>42848</v>
      </c>
      <c r="B70" s="10"/>
      <c r="C70" s="10"/>
      <c r="D70" s="10"/>
      <c r="E70" s="10"/>
      <c r="F70" s="22">
        <f t="shared" si="63"/>
        <v>0</v>
      </c>
      <c r="G70" s="22">
        <f t="shared" si="64"/>
        <v>0</v>
      </c>
      <c r="H70" s="22">
        <f t="shared" si="65"/>
        <v>0</v>
      </c>
      <c r="I70" s="22">
        <f t="shared" si="66"/>
        <v>0</v>
      </c>
    </row>
    <row r="71" spans="1:9">
      <c r="A71" s="9">
        <v>42849</v>
      </c>
      <c r="B71" s="10"/>
      <c r="C71" s="10"/>
      <c r="D71" s="10"/>
      <c r="E71" s="10"/>
      <c r="F71" s="22">
        <f t="shared" si="63"/>
        <v>0</v>
      </c>
      <c r="G71" s="22">
        <f t="shared" si="64"/>
        <v>0</v>
      </c>
      <c r="H71" s="22">
        <f t="shared" si="65"/>
        <v>0</v>
      </c>
      <c r="I71" s="22">
        <f t="shared" si="66"/>
        <v>0</v>
      </c>
    </row>
    <row r="72" spans="1:9">
      <c r="A72" s="9">
        <v>42850</v>
      </c>
      <c r="B72" s="10"/>
      <c r="C72" s="10"/>
      <c r="D72" s="10"/>
      <c r="E72" s="10"/>
      <c r="F72" s="22">
        <f t="shared" si="63"/>
        <v>0</v>
      </c>
      <c r="G72" s="22">
        <f t="shared" si="64"/>
        <v>0</v>
      </c>
      <c r="H72" s="22">
        <f t="shared" si="65"/>
        <v>0</v>
      </c>
      <c r="I72" s="22">
        <f t="shared" si="66"/>
        <v>0</v>
      </c>
    </row>
    <row r="73" spans="1:9">
      <c r="A73" s="9">
        <v>42851</v>
      </c>
      <c r="B73" s="10"/>
      <c r="C73" s="10"/>
      <c r="D73" s="10"/>
      <c r="E73" s="10"/>
      <c r="F73" s="22">
        <f t="shared" si="63"/>
        <v>0</v>
      </c>
      <c r="G73" s="22">
        <f t="shared" si="64"/>
        <v>0</v>
      </c>
      <c r="H73" s="22">
        <f t="shared" si="65"/>
        <v>0</v>
      </c>
      <c r="I73" s="22">
        <f t="shared" si="66"/>
        <v>0</v>
      </c>
    </row>
    <row r="74" spans="1:9">
      <c r="A74" s="9">
        <v>42852</v>
      </c>
      <c r="B74" s="10"/>
      <c r="C74" s="10"/>
      <c r="D74" s="10"/>
      <c r="E74" s="10"/>
      <c r="F74" s="22">
        <f t="shared" si="63"/>
        <v>0</v>
      </c>
      <c r="G74" s="22">
        <f t="shared" si="64"/>
        <v>0</v>
      </c>
      <c r="H74" s="22">
        <f t="shared" si="65"/>
        <v>0</v>
      </c>
      <c r="I74" s="22">
        <f t="shared" si="66"/>
        <v>0</v>
      </c>
    </row>
    <row r="75" spans="1:9">
      <c r="A75" s="9">
        <v>42853</v>
      </c>
      <c r="B75" s="10"/>
      <c r="C75" s="10"/>
      <c r="D75" s="10"/>
      <c r="E75" s="10"/>
      <c r="F75" s="22">
        <f t="shared" si="63"/>
        <v>0</v>
      </c>
      <c r="G75" s="22">
        <f t="shared" si="64"/>
        <v>0</v>
      </c>
      <c r="H75" s="22">
        <f t="shared" si="65"/>
        <v>0</v>
      </c>
      <c r="I75" s="22">
        <f t="shared" si="66"/>
        <v>0</v>
      </c>
    </row>
    <row r="76" spans="1:9">
      <c r="A76" s="9">
        <v>42854</v>
      </c>
      <c r="B76" s="10"/>
      <c r="C76" s="10"/>
      <c r="D76" s="10"/>
      <c r="E76" s="10"/>
      <c r="F76" s="22">
        <f t="shared" si="63"/>
        <v>0</v>
      </c>
      <c r="G76" s="22">
        <f t="shared" si="64"/>
        <v>0</v>
      </c>
      <c r="H76" s="22">
        <f t="shared" si="65"/>
        <v>0</v>
      </c>
      <c r="I76" s="22">
        <f t="shared" si="66"/>
        <v>0</v>
      </c>
    </row>
    <row r="77" spans="1:9">
      <c r="A77" s="9">
        <v>42855</v>
      </c>
      <c r="B77" s="10"/>
      <c r="C77" s="10"/>
      <c r="D77" s="10"/>
      <c r="E77" s="10"/>
      <c r="F77" s="22">
        <f t="shared" si="63"/>
        <v>0</v>
      </c>
      <c r="G77" s="22">
        <f t="shared" si="64"/>
        <v>0</v>
      </c>
      <c r="H77" s="22">
        <f t="shared" si="65"/>
        <v>0</v>
      </c>
      <c r="I77" s="22">
        <f t="shared" si="66"/>
        <v>0</v>
      </c>
    </row>
    <row r="78" spans="1:9">
      <c r="A78" s="9">
        <v>42856</v>
      </c>
      <c r="B78" s="10"/>
      <c r="C78" s="10"/>
      <c r="D78" s="10"/>
      <c r="E78" s="10"/>
      <c r="F78" s="22">
        <f t="shared" si="63"/>
        <v>0</v>
      </c>
      <c r="G78" s="22">
        <f t="shared" si="64"/>
        <v>0</v>
      </c>
      <c r="H78" s="22">
        <f t="shared" si="65"/>
        <v>0</v>
      </c>
      <c r="I78" s="22">
        <f t="shared" si="66"/>
        <v>0</v>
      </c>
    </row>
    <row r="79" spans="1:9">
      <c r="A79" s="9">
        <v>42857</v>
      </c>
      <c r="B79" s="10"/>
      <c r="C79" s="10"/>
      <c r="D79" s="10"/>
      <c r="E79" s="10"/>
      <c r="F79" s="22">
        <f t="shared" si="63"/>
        <v>0</v>
      </c>
      <c r="G79" s="22">
        <f t="shared" si="64"/>
        <v>0</v>
      </c>
      <c r="H79" s="22">
        <f t="shared" si="65"/>
        <v>0</v>
      </c>
      <c r="I79" s="22">
        <f t="shared" si="66"/>
        <v>0</v>
      </c>
    </row>
    <row r="80" spans="1:9">
      <c r="A80" s="9">
        <v>42858</v>
      </c>
      <c r="B80" s="10"/>
      <c r="C80" s="10"/>
      <c r="D80" s="10"/>
      <c r="E80" s="10"/>
      <c r="F80" s="22">
        <f t="shared" si="63"/>
        <v>0</v>
      </c>
      <c r="G80" s="22">
        <f t="shared" si="64"/>
        <v>0</v>
      </c>
      <c r="H80" s="22">
        <f t="shared" si="65"/>
        <v>0</v>
      </c>
      <c r="I80" s="22">
        <f t="shared" si="66"/>
        <v>0</v>
      </c>
    </row>
    <row r="81" spans="1:9">
      <c r="A81" s="9">
        <v>42859</v>
      </c>
      <c r="B81" s="10"/>
      <c r="C81" s="10"/>
      <c r="D81" s="10"/>
      <c r="E81" s="10"/>
      <c r="F81" s="22">
        <f t="shared" si="63"/>
        <v>0</v>
      </c>
      <c r="G81" s="22">
        <f t="shared" si="64"/>
        <v>0</v>
      </c>
      <c r="H81" s="22">
        <f t="shared" si="65"/>
        <v>0</v>
      </c>
      <c r="I81" s="22">
        <f t="shared" si="66"/>
        <v>0</v>
      </c>
    </row>
    <row r="82" spans="1:9">
      <c r="A82" s="9">
        <v>42860</v>
      </c>
      <c r="B82" s="10"/>
      <c r="C82" s="10"/>
      <c r="D82" s="10"/>
      <c r="E82" s="10"/>
      <c r="F82" s="22">
        <f t="shared" si="63"/>
        <v>0</v>
      </c>
      <c r="G82" s="22">
        <f t="shared" si="64"/>
        <v>0</v>
      </c>
      <c r="H82" s="22">
        <f t="shared" si="65"/>
        <v>0</v>
      </c>
      <c r="I82" s="22">
        <f t="shared" si="66"/>
        <v>0</v>
      </c>
    </row>
    <row r="83" spans="1:9">
      <c r="A83" s="9">
        <v>42861</v>
      </c>
      <c r="B83" s="10"/>
      <c r="C83" s="10"/>
      <c r="D83" s="10"/>
      <c r="E83" s="10"/>
      <c r="F83" s="22">
        <f t="shared" si="63"/>
        <v>0</v>
      </c>
      <c r="G83" s="22">
        <f t="shared" si="64"/>
        <v>0</v>
      </c>
      <c r="H83" s="22">
        <f t="shared" si="65"/>
        <v>0</v>
      </c>
      <c r="I83" s="22">
        <f t="shared" si="66"/>
        <v>0</v>
      </c>
    </row>
    <row r="84" spans="1:9">
      <c r="A84" s="9">
        <v>42862</v>
      </c>
      <c r="B84" s="10"/>
      <c r="C84" s="10"/>
      <c r="D84" s="10"/>
      <c r="E84" s="10"/>
      <c r="F84" s="22">
        <f t="shared" si="63"/>
        <v>0</v>
      </c>
      <c r="G84" s="22">
        <f t="shared" si="64"/>
        <v>0</v>
      </c>
      <c r="H84" s="22">
        <f t="shared" si="65"/>
        <v>0</v>
      </c>
      <c r="I84" s="22">
        <f t="shared" si="66"/>
        <v>0</v>
      </c>
    </row>
    <row r="85" spans="1:9">
      <c r="A85" s="9">
        <v>42863</v>
      </c>
      <c r="B85" s="10"/>
      <c r="C85" s="10"/>
      <c r="D85" s="10"/>
      <c r="E85" s="10"/>
      <c r="F85" s="22">
        <f t="shared" si="63"/>
        <v>0</v>
      </c>
      <c r="G85" s="22">
        <f t="shared" si="64"/>
        <v>0</v>
      </c>
      <c r="H85" s="22">
        <f t="shared" si="65"/>
        <v>0</v>
      </c>
      <c r="I85" s="22">
        <f t="shared" si="66"/>
        <v>0</v>
      </c>
    </row>
    <row r="86" spans="1:9">
      <c r="A86" s="9">
        <v>42864</v>
      </c>
      <c r="B86" s="10"/>
      <c r="C86" s="10"/>
      <c r="D86" s="10"/>
      <c r="E86" s="10"/>
      <c r="F86" s="22">
        <f t="shared" si="63"/>
        <v>0</v>
      </c>
      <c r="G86" s="22">
        <f t="shared" si="64"/>
        <v>0</v>
      </c>
      <c r="H86" s="22">
        <f t="shared" si="65"/>
        <v>0</v>
      </c>
      <c r="I86" s="22">
        <f t="shared" si="66"/>
        <v>0</v>
      </c>
    </row>
    <row r="87" spans="1:9">
      <c r="A87" s="9">
        <v>42865</v>
      </c>
      <c r="B87" s="10"/>
      <c r="C87" s="10"/>
      <c r="D87" s="10"/>
      <c r="E87" s="10"/>
      <c r="F87" s="22">
        <f t="shared" si="63"/>
        <v>0</v>
      </c>
      <c r="G87" s="22">
        <f t="shared" si="64"/>
        <v>0</v>
      </c>
      <c r="H87" s="22">
        <f t="shared" si="65"/>
        <v>0</v>
      </c>
      <c r="I87" s="22">
        <f t="shared" si="66"/>
        <v>0</v>
      </c>
    </row>
    <row r="88" spans="1:9">
      <c r="A88" s="9">
        <v>42866</v>
      </c>
      <c r="B88" s="10"/>
      <c r="C88" s="10"/>
      <c r="D88" s="10"/>
      <c r="E88" s="10"/>
      <c r="F88" s="22">
        <f t="shared" si="63"/>
        <v>0</v>
      </c>
      <c r="G88" s="22">
        <f t="shared" si="64"/>
        <v>0</v>
      </c>
      <c r="H88" s="22">
        <f t="shared" si="65"/>
        <v>0</v>
      </c>
      <c r="I88" s="22">
        <f t="shared" si="66"/>
        <v>0</v>
      </c>
    </row>
    <row r="89" spans="1:9">
      <c r="A89" s="9">
        <v>42867</v>
      </c>
      <c r="B89" s="10"/>
      <c r="C89" s="10"/>
      <c r="D89" s="10"/>
      <c r="E89" s="10"/>
      <c r="F89" s="22">
        <f t="shared" si="63"/>
        <v>0</v>
      </c>
      <c r="G89" s="22">
        <f t="shared" si="64"/>
        <v>0</v>
      </c>
      <c r="H89" s="22">
        <f t="shared" si="65"/>
        <v>0</v>
      </c>
      <c r="I89" s="22">
        <f t="shared" si="66"/>
        <v>0</v>
      </c>
    </row>
    <row r="90" spans="1:9">
      <c r="A90" s="9">
        <v>42868</v>
      </c>
      <c r="B90" s="10"/>
      <c r="C90" s="10"/>
      <c r="D90" s="10"/>
      <c r="E90" s="10"/>
      <c r="F90" s="22">
        <f t="shared" si="63"/>
        <v>0</v>
      </c>
      <c r="G90" s="22">
        <f t="shared" si="64"/>
        <v>0</v>
      </c>
      <c r="H90" s="22">
        <f t="shared" si="65"/>
        <v>0</v>
      </c>
      <c r="I90" s="22">
        <f t="shared" si="66"/>
        <v>0</v>
      </c>
    </row>
    <row r="91" spans="1:9">
      <c r="A91" s="9">
        <v>42869</v>
      </c>
      <c r="B91" s="10"/>
      <c r="C91" s="10"/>
      <c r="D91" s="10"/>
      <c r="E91" s="10"/>
      <c r="F91" s="22">
        <f t="shared" si="63"/>
        <v>0</v>
      </c>
      <c r="G91" s="22">
        <f t="shared" si="64"/>
        <v>0</v>
      </c>
      <c r="H91" s="22">
        <f t="shared" si="65"/>
        <v>0</v>
      </c>
      <c r="I91" s="22">
        <f t="shared" si="66"/>
        <v>0</v>
      </c>
    </row>
    <row r="92" spans="1:9">
      <c r="A92" s="9">
        <v>42870</v>
      </c>
      <c r="B92" s="10"/>
      <c r="C92" s="10"/>
      <c r="D92" s="10"/>
      <c r="E92" s="10"/>
      <c r="F92" s="22">
        <f t="shared" si="63"/>
        <v>0</v>
      </c>
      <c r="G92" s="22">
        <f t="shared" si="64"/>
        <v>0</v>
      </c>
      <c r="H92" s="22">
        <f t="shared" si="65"/>
        <v>0</v>
      </c>
      <c r="I92" s="22">
        <f t="shared" si="66"/>
        <v>0</v>
      </c>
    </row>
    <row r="93" spans="1:9">
      <c r="A93" s="9">
        <v>42871</v>
      </c>
      <c r="B93" s="10"/>
      <c r="C93" s="10"/>
      <c r="D93" s="10"/>
      <c r="E93" s="10"/>
      <c r="F93" s="22">
        <f t="shared" si="63"/>
        <v>0</v>
      </c>
      <c r="G93" s="22">
        <f t="shared" si="64"/>
        <v>0</v>
      </c>
      <c r="H93" s="22">
        <f t="shared" si="65"/>
        <v>0</v>
      </c>
      <c r="I93" s="22">
        <f t="shared" si="66"/>
        <v>0</v>
      </c>
    </row>
    <row r="94" spans="1:9">
      <c r="A94" s="9">
        <v>42872</v>
      </c>
      <c r="B94" s="10"/>
      <c r="C94" s="10"/>
      <c r="D94" s="10"/>
      <c r="E94" s="10"/>
      <c r="F94" s="22">
        <f t="shared" si="63"/>
        <v>0</v>
      </c>
      <c r="G94" s="22">
        <f t="shared" si="64"/>
        <v>0</v>
      </c>
      <c r="H94" s="22">
        <f t="shared" si="65"/>
        <v>0</v>
      </c>
      <c r="I94" s="22">
        <f t="shared" si="66"/>
        <v>0</v>
      </c>
    </row>
    <row r="95" spans="1:9">
      <c r="A95" s="9">
        <v>42873</v>
      </c>
      <c r="B95" s="10"/>
      <c r="C95" s="10"/>
      <c r="D95" s="10"/>
      <c r="E95" s="10"/>
      <c r="F95" s="22">
        <f t="shared" ref="F95:F158" si="67">B95/10000</f>
        <v>0</v>
      </c>
      <c r="G95" s="22">
        <f t="shared" ref="G95:G158" si="68">C95/10000</f>
        <v>0</v>
      </c>
      <c r="H95" s="22">
        <f t="shared" ref="H95:H158" si="69">D95/10000</f>
        <v>0</v>
      </c>
      <c r="I95" s="22">
        <f t="shared" ref="I95:I158" si="70">E95/10000</f>
        <v>0</v>
      </c>
    </row>
    <row r="96" spans="1:9">
      <c r="A96" s="9">
        <v>42874</v>
      </c>
      <c r="B96" s="10"/>
      <c r="C96" s="10"/>
      <c r="D96" s="10"/>
      <c r="E96" s="10"/>
      <c r="F96" s="22">
        <f t="shared" si="67"/>
        <v>0</v>
      </c>
      <c r="G96" s="22">
        <f t="shared" si="68"/>
        <v>0</v>
      </c>
      <c r="H96" s="22">
        <f t="shared" si="69"/>
        <v>0</v>
      </c>
      <c r="I96" s="22">
        <f t="shared" si="70"/>
        <v>0</v>
      </c>
    </row>
    <row r="97" spans="1:9">
      <c r="A97" s="9">
        <v>42875</v>
      </c>
      <c r="B97" s="10"/>
      <c r="C97" s="10"/>
      <c r="D97" s="10"/>
      <c r="E97" s="10"/>
      <c r="F97" s="22">
        <f t="shared" si="67"/>
        <v>0</v>
      </c>
      <c r="G97" s="22">
        <f t="shared" si="68"/>
        <v>0</v>
      </c>
      <c r="H97" s="22">
        <f t="shared" si="69"/>
        <v>0</v>
      </c>
      <c r="I97" s="22">
        <f t="shared" si="70"/>
        <v>0</v>
      </c>
    </row>
    <row r="98" spans="1:9">
      <c r="A98" s="9">
        <v>42876</v>
      </c>
      <c r="B98" s="10"/>
      <c r="C98" s="10"/>
      <c r="D98" s="10"/>
      <c r="E98" s="10"/>
      <c r="F98" s="22">
        <f t="shared" si="67"/>
        <v>0</v>
      </c>
      <c r="G98" s="22">
        <f t="shared" si="68"/>
        <v>0</v>
      </c>
      <c r="H98" s="22">
        <f t="shared" si="69"/>
        <v>0</v>
      </c>
      <c r="I98" s="22">
        <f t="shared" si="70"/>
        <v>0</v>
      </c>
    </row>
    <row r="99" spans="1:9">
      <c r="A99" s="9">
        <v>42877</v>
      </c>
      <c r="B99" s="10"/>
      <c r="C99" s="10"/>
      <c r="D99" s="10"/>
      <c r="E99" s="10"/>
      <c r="F99" s="22">
        <f t="shared" si="67"/>
        <v>0</v>
      </c>
      <c r="G99" s="22">
        <f t="shared" si="68"/>
        <v>0</v>
      </c>
      <c r="H99" s="22">
        <f t="shared" si="69"/>
        <v>0</v>
      </c>
      <c r="I99" s="22">
        <f t="shared" si="70"/>
        <v>0</v>
      </c>
    </row>
    <row r="100" spans="1:9">
      <c r="A100" s="9">
        <v>42878</v>
      </c>
      <c r="B100" s="10"/>
      <c r="C100" s="10"/>
      <c r="D100" s="10"/>
      <c r="E100" s="10"/>
      <c r="F100" s="22">
        <f t="shared" si="67"/>
        <v>0</v>
      </c>
      <c r="G100" s="22">
        <f t="shared" si="68"/>
        <v>0</v>
      </c>
      <c r="H100" s="22">
        <f t="shared" si="69"/>
        <v>0</v>
      </c>
      <c r="I100" s="22">
        <f t="shared" si="70"/>
        <v>0</v>
      </c>
    </row>
    <row r="101" spans="1:9">
      <c r="A101" s="9">
        <v>42879</v>
      </c>
      <c r="B101" s="10"/>
      <c r="C101" s="10"/>
      <c r="D101" s="10"/>
      <c r="E101" s="10"/>
      <c r="F101" s="22">
        <f t="shared" si="67"/>
        <v>0</v>
      </c>
      <c r="G101" s="22">
        <f t="shared" si="68"/>
        <v>0</v>
      </c>
      <c r="H101" s="22">
        <f t="shared" si="69"/>
        <v>0</v>
      </c>
      <c r="I101" s="22">
        <f t="shared" si="70"/>
        <v>0</v>
      </c>
    </row>
    <row r="102" spans="1:9">
      <c r="A102" s="9">
        <v>42880</v>
      </c>
      <c r="B102" s="10"/>
      <c r="C102" s="10"/>
      <c r="D102" s="10"/>
      <c r="E102" s="10"/>
      <c r="F102" s="22">
        <f t="shared" si="67"/>
        <v>0</v>
      </c>
      <c r="G102" s="22">
        <f t="shared" si="68"/>
        <v>0</v>
      </c>
      <c r="H102" s="22">
        <f t="shared" si="69"/>
        <v>0</v>
      </c>
      <c r="I102" s="22">
        <f t="shared" si="70"/>
        <v>0</v>
      </c>
    </row>
    <row r="103" spans="1:9">
      <c r="A103" s="9">
        <v>42881</v>
      </c>
      <c r="B103" s="10"/>
      <c r="C103" s="10"/>
      <c r="D103" s="10"/>
      <c r="E103" s="10"/>
      <c r="F103" s="22">
        <f t="shared" si="67"/>
        <v>0</v>
      </c>
      <c r="G103" s="22">
        <f t="shared" si="68"/>
        <v>0</v>
      </c>
      <c r="H103" s="22">
        <f t="shared" si="69"/>
        <v>0</v>
      </c>
      <c r="I103" s="22">
        <f t="shared" si="70"/>
        <v>0</v>
      </c>
    </row>
    <row r="104" spans="1:9">
      <c r="A104" s="9">
        <v>42882</v>
      </c>
      <c r="B104" s="10"/>
      <c r="C104" s="10"/>
      <c r="D104" s="10"/>
      <c r="E104" s="10"/>
      <c r="F104" s="22">
        <f t="shared" si="67"/>
        <v>0</v>
      </c>
      <c r="G104" s="22">
        <f t="shared" si="68"/>
        <v>0</v>
      </c>
      <c r="H104" s="22">
        <f t="shared" si="69"/>
        <v>0</v>
      </c>
      <c r="I104" s="22">
        <f t="shared" si="70"/>
        <v>0</v>
      </c>
    </row>
    <row r="105" spans="1:9">
      <c r="A105" s="9">
        <v>42883</v>
      </c>
      <c r="B105" s="10"/>
      <c r="C105" s="10"/>
      <c r="D105" s="10"/>
      <c r="E105" s="10"/>
      <c r="F105" s="22">
        <f t="shared" si="67"/>
        <v>0</v>
      </c>
      <c r="G105" s="22">
        <f t="shared" si="68"/>
        <v>0</v>
      </c>
      <c r="H105" s="22">
        <f t="shared" si="69"/>
        <v>0</v>
      </c>
      <c r="I105" s="22">
        <f t="shared" si="70"/>
        <v>0</v>
      </c>
    </row>
    <row r="106" spans="1:9">
      <c r="A106" s="9">
        <v>42884</v>
      </c>
      <c r="B106" s="10"/>
      <c r="C106" s="10"/>
      <c r="D106" s="10"/>
      <c r="E106" s="10"/>
      <c r="F106" s="22">
        <f t="shared" si="67"/>
        <v>0</v>
      </c>
      <c r="G106" s="22">
        <f t="shared" si="68"/>
        <v>0</v>
      </c>
      <c r="H106" s="22">
        <f t="shared" si="69"/>
        <v>0</v>
      </c>
      <c r="I106" s="22">
        <f t="shared" si="70"/>
        <v>0</v>
      </c>
    </row>
    <row r="107" spans="1:9">
      <c r="A107" s="9">
        <v>42885</v>
      </c>
      <c r="B107" s="10"/>
      <c r="C107" s="10"/>
      <c r="D107" s="10"/>
      <c r="E107" s="10"/>
      <c r="F107" s="22">
        <f t="shared" si="67"/>
        <v>0</v>
      </c>
      <c r="G107" s="22">
        <f t="shared" si="68"/>
        <v>0</v>
      </c>
      <c r="H107" s="22">
        <f t="shared" si="69"/>
        <v>0</v>
      </c>
      <c r="I107" s="22">
        <f t="shared" si="70"/>
        <v>0</v>
      </c>
    </row>
    <row r="108" spans="1:9">
      <c r="A108" s="9">
        <v>42886</v>
      </c>
      <c r="B108" s="10"/>
      <c r="C108" s="10"/>
      <c r="D108" s="10"/>
      <c r="E108" s="10"/>
      <c r="F108" s="22">
        <f t="shared" si="67"/>
        <v>0</v>
      </c>
      <c r="G108" s="22">
        <f t="shared" si="68"/>
        <v>0</v>
      </c>
      <c r="H108" s="22">
        <f t="shared" si="69"/>
        <v>0</v>
      </c>
      <c r="I108" s="22">
        <f t="shared" si="70"/>
        <v>0</v>
      </c>
    </row>
    <row r="109" spans="1:9">
      <c r="A109" s="9">
        <v>42887</v>
      </c>
      <c r="B109" s="10"/>
      <c r="C109" s="10"/>
      <c r="D109" s="10"/>
      <c r="E109" s="10"/>
      <c r="F109" s="22">
        <f t="shared" si="67"/>
        <v>0</v>
      </c>
      <c r="G109" s="22">
        <f t="shared" si="68"/>
        <v>0</v>
      </c>
      <c r="H109" s="22">
        <f t="shared" si="69"/>
        <v>0</v>
      </c>
      <c r="I109" s="22">
        <f t="shared" si="70"/>
        <v>0</v>
      </c>
    </row>
    <row r="110" spans="1:9">
      <c r="A110" s="9">
        <v>42888</v>
      </c>
      <c r="B110" s="10"/>
      <c r="C110" s="10"/>
      <c r="D110" s="10"/>
      <c r="E110" s="10"/>
      <c r="F110" s="22">
        <f t="shared" si="67"/>
        <v>0</v>
      </c>
      <c r="G110" s="22">
        <f t="shared" si="68"/>
        <v>0</v>
      </c>
      <c r="H110" s="22">
        <f t="shared" si="69"/>
        <v>0</v>
      </c>
      <c r="I110" s="22">
        <f t="shared" si="70"/>
        <v>0</v>
      </c>
    </row>
    <row r="111" spans="1:9">
      <c r="A111" s="9">
        <v>42889</v>
      </c>
      <c r="B111" s="10"/>
      <c r="C111" s="10"/>
      <c r="D111" s="10"/>
      <c r="E111" s="10"/>
      <c r="F111" s="22">
        <f t="shared" si="67"/>
        <v>0</v>
      </c>
      <c r="G111" s="22">
        <f t="shared" si="68"/>
        <v>0</v>
      </c>
      <c r="H111" s="22">
        <f t="shared" si="69"/>
        <v>0</v>
      </c>
      <c r="I111" s="22">
        <f t="shared" si="70"/>
        <v>0</v>
      </c>
    </row>
    <row r="112" spans="1:9">
      <c r="A112" s="9">
        <v>42890</v>
      </c>
      <c r="B112" s="10"/>
      <c r="C112" s="10"/>
      <c r="D112" s="10"/>
      <c r="E112" s="10"/>
      <c r="F112" s="22">
        <f t="shared" si="67"/>
        <v>0</v>
      </c>
      <c r="G112" s="22">
        <f t="shared" si="68"/>
        <v>0</v>
      </c>
      <c r="H112" s="22">
        <f t="shared" si="69"/>
        <v>0</v>
      </c>
      <c r="I112" s="22">
        <f t="shared" si="70"/>
        <v>0</v>
      </c>
    </row>
    <row r="113" spans="1:9">
      <c r="A113" s="9">
        <v>42891</v>
      </c>
      <c r="B113" s="10"/>
      <c r="C113" s="10"/>
      <c r="D113" s="10"/>
      <c r="E113" s="10"/>
      <c r="F113" s="22">
        <f t="shared" si="67"/>
        <v>0</v>
      </c>
      <c r="G113" s="22">
        <f t="shared" si="68"/>
        <v>0</v>
      </c>
      <c r="H113" s="22">
        <f t="shared" si="69"/>
        <v>0</v>
      </c>
      <c r="I113" s="22">
        <f t="shared" si="70"/>
        <v>0</v>
      </c>
    </row>
    <row r="114" spans="1:9">
      <c r="A114" s="9">
        <v>42892</v>
      </c>
      <c r="B114" s="10"/>
      <c r="C114" s="10"/>
      <c r="D114" s="10"/>
      <c r="E114" s="10"/>
      <c r="F114" s="22">
        <f t="shared" si="67"/>
        <v>0</v>
      </c>
      <c r="G114" s="22">
        <f t="shared" si="68"/>
        <v>0</v>
      </c>
      <c r="H114" s="22">
        <f t="shared" si="69"/>
        <v>0</v>
      </c>
      <c r="I114" s="22">
        <f t="shared" si="70"/>
        <v>0</v>
      </c>
    </row>
    <row r="115" spans="1:9">
      <c r="A115" s="9">
        <v>42893</v>
      </c>
      <c r="B115" s="10"/>
      <c r="C115" s="10"/>
      <c r="D115" s="10"/>
      <c r="E115" s="10"/>
      <c r="F115" s="22">
        <f t="shared" si="67"/>
        <v>0</v>
      </c>
      <c r="G115" s="22">
        <f t="shared" si="68"/>
        <v>0</v>
      </c>
      <c r="H115" s="22">
        <f t="shared" si="69"/>
        <v>0</v>
      </c>
      <c r="I115" s="22">
        <f t="shared" si="70"/>
        <v>0</v>
      </c>
    </row>
    <row r="116" spans="1:9">
      <c r="A116" s="9">
        <v>42894</v>
      </c>
      <c r="B116" s="10"/>
      <c r="C116" s="10"/>
      <c r="D116" s="10"/>
      <c r="E116" s="10"/>
      <c r="F116" s="22">
        <f t="shared" si="67"/>
        <v>0</v>
      </c>
      <c r="G116" s="22">
        <f t="shared" si="68"/>
        <v>0</v>
      </c>
      <c r="H116" s="22">
        <f t="shared" si="69"/>
        <v>0</v>
      </c>
      <c r="I116" s="22">
        <f t="shared" si="70"/>
        <v>0</v>
      </c>
    </row>
    <row r="117" spans="1:9">
      <c r="A117" s="9">
        <v>42895</v>
      </c>
      <c r="B117" s="10"/>
      <c r="C117" s="10"/>
      <c r="D117" s="10"/>
      <c r="E117" s="10"/>
      <c r="F117" s="22">
        <f t="shared" si="67"/>
        <v>0</v>
      </c>
      <c r="G117" s="22">
        <f t="shared" si="68"/>
        <v>0</v>
      </c>
      <c r="H117" s="22">
        <f t="shared" si="69"/>
        <v>0</v>
      </c>
      <c r="I117" s="22">
        <f t="shared" si="70"/>
        <v>0</v>
      </c>
    </row>
    <row r="118" spans="1:9">
      <c r="A118" s="9">
        <v>42896</v>
      </c>
      <c r="B118" s="10"/>
      <c r="C118" s="10"/>
      <c r="D118" s="10"/>
      <c r="E118" s="10"/>
      <c r="F118" s="22">
        <f t="shared" si="67"/>
        <v>0</v>
      </c>
      <c r="G118" s="22">
        <f t="shared" si="68"/>
        <v>0</v>
      </c>
      <c r="H118" s="22">
        <f t="shared" si="69"/>
        <v>0</v>
      </c>
      <c r="I118" s="22">
        <f t="shared" si="70"/>
        <v>0</v>
      </c>
    </row>
    <row r="119" spans="1:9">
      <c r="A119" s="9">
        <v>42897</v>
      </c>
      <c r="B119" s="10"/>
      <c r="C119" s="10"/>
      <c r="D119" s="10"/>
      <c r="E119" s="10"/>
      <c r="F119" s="22">
        <f t="shared" si="67"/>
        <v>0</v>
      </c>
      <c r="G119" s="22">
        <f t="shared" si="68"/>
        <v>0</v>
      </c>
      <c r="H119" s="22">
        <f t="shared" si="69"/>
        <v>0</v>
      </c>
      <c r="I119" s="22">
        <f t="shared" si="70"/>
        <v>0</v>
      </c>
    </row>
    <row r="120" spans="1:9">
      <c r="A120" s="9">
        <v>42898</v>
      </c>
      <c r="B120" s="10"/>
      <c r="C120" s="10"/>
      <c r="D120" s="10"/>
      <c r="E120" s="10"/>
      <c r="F120" s="22">
        <f t="shared" si="67"/>
        <v>0</v>
      </c>
      <c r="G120" s="22">
        <f t="shared" si="68"/>
        <v>0</v>
      </c>
      <c r="H120" s="22">
        <f t="shared" si="69"/>
        <v>0</v>
      </c>
      <c r="I120" s="22">
        <f t="shared" si="70"/>
        <v>0</v>
      </c>
    </row>
    <row r="121" spans="1:9">
      <c r="A121" s="9">
        <v>42899</v>
      </c>
      <c r="B121" s="10"/>
      <c r="C121" s="10"/>
      <c r="D121" s="10"/>
      <c r="E121" s="10"/>
      <c r="F121" s="22">
        <f t="shared" si="67"/>
        <v>0</v>
      </c>
      <c r="G121" s="22">
        <f t="shared" si="68"/>
        <v>0</v>
      </c>
      <c r="H121" s="22">
        <f t="shared" si="69"/>
        <v>0</v>
      </c>
      <c r="I121" s="22">
        <f t="shared" si="70"/>
        <v>0</v>
      </c>
    </row>
    <row r="122" spans="1:9">
      <c r="A122" s="9">
        <v>42900</v>
      </c>
      <c r="B122" s="10"/>
      <c r="C122" s="10"/>
      <c r="D122" s="10"/>
      <c r="E122" s="10"/>
      <c r="F122" s="22">
        <f t="shared" si="67"/>
        <v>0</v>
      </c>
      <c r="G122" s="22">
        <f t="shared" si="68"/>
        <v>0</v>
      </c>
      <c r="H122" s="22">
        <f t="shared" si="69"/>
        <v>0</v>
      </c>
      <c r="I122" s="22">
        <f t="shared" si="70"/>
        <v>0</v>
      </c>
    </row>
    <row r="123" spans="1:9">
      <c r="A123" s="9">
        <v>42901</v>
      </c>
      <c r="B123" s="10"/>
      <c r="C123" s="10"/>
      <c r="D123" s="10"/>
      <c r="E123" s="10"/>
      <c r="F123" s="22">
        <f t="shared" si="67"/>
        <v>0</v>
      </c>
      <c r="G123" s="22">
        <f t="shared" si="68"/>
        <v>0</v>
      </c>
      <c r="H123" s="22">
        <f t="shared" si="69"/>
        <v>0</v>
      </c>
      <c r="I123" s="22">
        <f t="shared" si="70"/>
        <v>0</v>
      </c>
    </row>
    <row r="124" spans="1:9">
      <c r="A124" s="9">
        <v>42902</v>
      </c>
      <c r="B124" s="10"/>
      <c r="C124" s="10"/>
      <c r="D124" s="10"/>
      <c r="E124" s="10"/>
      <c r="F124" s="22">
        <f t="shared" si="67"/>
        <v>0</v>
      </c>
      <c r="G124" s="22">
        <f t="shared" si="68"/>
        <v>0</v>
      </c>
      <c r="H124" s="22">
        <f t="shared" si="69"/>
        <v>0</v>
      </c>
      <c r="I124" s="22">
        <f t="shared" si="70"/>
        <v>0</v>
      </c>
    </row>
    <row r="125" spans="1:9">
      <c r="A125" s="9">
        <v>42903</v>
      </c>
      <c r="B125" s="10"/>
      <c r="C125" s="10"/>
      <c r="D125" s="10"/>
      <c r="E125" s="10"/>
      <c r="F125" s="22">
        <f t="shared" si="67"/>
        <v>0</v>
      </c>
      <c r="G125" s="22">
        <f t="shared" si="68"/>
        <v>0</v>
      </c>
      <c r="H125" s="22">
        <f t="shared" si="69"/>
        <v>0</v>
      </c>
      <c r="I125" s="22">
        <f t="shared" si="70"/>
        <v>0</v>
      </c>
    </row>
    <row r="126" spans="1:9">
      <c r="A126" s="9">
        <v>42904</v>
      </c>
      <c r="B126" s="10"/>
      <c r="C126" s="10"/>
      <c r="D126" s="10"/>
      <c r="E126" s="10"/>
      <c r="F126" s="22">
        <f t="shared" si="67"/>
        <v>0</v>
      </c>
      <c r="G126" s="22">
        <f t="shared" si="68"/>
        <v>0</v>
      </c>
      <c r="H126" s="22">
        <f t="shared" si="69"/>
        <v>0</v>
      </c>
      <c r="I126" s="22">
        <f t="shared" si="70"/>
        <v>0</v>
      </c>
    </row>
    <row r="127" spans="1:9">
      <c r="A127" s="9">
        <v>42905</v>
      </c>
      <c r="B127" s="10"/>
      <c r="C127" s="10"/>
      <c r="D127" s="10"/>
      <c r="E127" s="10"/>
      <c r="F127" s="22">
        <f t="shared" si="67"/>
        <v>0</v>
      </c>
      <c r="G127" s="22">
        <f t="shared" si="68"/>
        <v>0</v>
      </c>
      <c r="H127" s="22">
        <f t="shared" si="69"/>
        <v>0</v>
      </c>
      <c r="I127" s="22">
        <f t="shared" si="70"/>
        <v>0</v>
      </c>
    </row>
    <row r="128" spans="1:9">
      <c r="A128" s="9">
        <v>42906</v>
      </c>
      <c r="B128" s="10"/>
      <c r="C128" s="10"/>
      <c r="D128" s="10"/>
      <c r="E128" s="10"/>
      <c r="F128" s="22">
        <f t="shared" si="67"/>
        <v>0</v>
      </c>
      <c r="G128" s="22">
        <f t="shared" si="68"/>
        <v>0</v>
      </c>
      <c r="H128" s="22">
        <f t="shared" si="69"/>
        <v>0</v>
      </c>
      <c r="I128" s="22">
        <f t="shared" si="70"/>
        <v>0</v>
      </c>
    </row>
    <row r="129" spans="1:9">
      <c r="A129" s="9">
        <v>42907</v>
      </c>
      <c r="B129" s="10"/>
      <c r="C129" s="10"/>
      <c r="D129" s="10"/>
      <c r="E129" s="10"/>
      <c r="F129" s="22">
        <f t="shared" si="67"/>
        <v>0</v>
      </c>
      <c r="G129" s="22">
        <f t="shared" si="68"/>
        <v>0</v>
      </c>
      <c r="H129" s="22">
        <f t="shared" si="69"/>
        <v>0</v>
      </c>
      <c r="I129" s="22">
        <f t="shared" si="70"/>
        <v>0</v>
      </c>
    </row>
    <row r="130" spans="1:9">
      <c r="A130" s="9">
        <v>42908</v>
      </c>
      <c r="B130" s="10"/>
      <c r="C130" s="10"/>
      <c r="D130" s="10"/>
      <c r="E130" s="10"/>
      <c r="F130" s="22">
        <f t="shared" si="67"/>
        <v>0</v>
      </c>
      <c r="G130" s="22">
        <f t="shared" si="68"/>
        <v>0</v>
      </c>
      <c r="H130" s="22">
        <f t="shared" si="69"/>
        <v>0</v>
      </c>
      <c r="I130" s="22">
        <f t="shared" si="70"/>
        <v>0</v>
      </c>
    </row>
    <row r="131" spans="1:9">
      <c r="A131" s="9">
        <v>42909</v>
      </c>
      <c r="B131" s="10"/>
      <c r="C131" s="10"/>
      <c r="D131" s="10"/>
      <c r="E131" s="10"/>
      <c r="F131" s="22">
        <f t="shared" si="67"/>
        <v>0</v>
      </c>
      <c r="G131" s="22">
        <f t="shared" si="68"/>
        <v>0</v>
      </c>
      <c r="H131" s="22">
        <f t="shared" si="69"/>
        <v>0</v>
      </c>
      <c r="I131" s="22">
        <f t="shared" si="70"/>
        <v>0</v>
      </c>
    </row>
    <row r="132" spans="1:9">
      <c r="A132" s="9">
        <v>42910</v>
      </c>
      <c r="B132" s="10"/>
      <c r="C132" s="10"/>
      <c r="D132" s="10"/>
      <c r="E132" s="10"/>
      <c r="F132" s="22">
        <f t="shared" si="67"/>
        <v>0</v>
      </c>
      <c r="G132" s="22">
        <f t="shared" si="68"/>
        <v>0</v>
      </c>
      <c r="H132" s="22">
        <f t="shared" si="69"/>
        <v>0</v>
      </c>
      <c r="I132" s="22">
        <f t="shared" si="70"/>
        <v>0</v>
      </c>
    </row>
    <row r="133" spans="1:9">
      <c r="A133" s="9">
        <v>42911</v>
      </c>
      <c r="B133" s="10"/>
      <c r="C133" s="10"/>
      <c r="D133" s="10"/>
      <c r="E133" s="10"/>
      <c r="F133" s="22">
        <f t="shared" si="67"/>
        <v>0</v>
      </c>
      <c r="G133" s="22">
        <f t="shared" si="68"/>
        <v>0</v>
      </c>
      <c r="H133" s="22">
        <f t="shared" si="69"/>
        <v>0</v>
      </c>
      <c r="I133" s="22">
        <f t="shared" si="70"/>
        <v>0</v>
      </c>
    </row>
    <row r="134" spans="1:9">
      <c r="A134" s="9">
        <v>42912</v>
      </c>
      <c r="B134" s="10"/>
      <c r="C134" s="10"/>
      <c r="D134" s="10"/>
      <c r="E134" s="10"/>
      <c r="F134" s="22">
        <f t="shared" si="67"/>
        <v>0</v>
      </c>
      <c r="G134" s="22">
        <f t="shared" si="68"/>
        <v>0</v>
      </c>
      <c r="H134" s="22">
        <f t="shared" si="69"/>
        <v>0</v>
      </c>
      <c r="I134" s="22">
        <f t="shared" si="70"/>
        <v>0</v>
      </c>
    </row>
    <row r="135" spans="1:9">
      <c r="A135" s="9">
        <v>42913</v>
      </c>
      <c r="B135" s="10"/>
      <c r="C135" s="10"/>
      <c r="D135" s="10"/>
      <c r="E135" s="10"/>
      <c r="F135" s="22">
        <f t="shared" si="67"/>
        <v>0</v>
      </c>
      <c r="G135" s="22">
        <f t="shared" si="68"/>
        <v>0</v>
      </c>
      <c r="H135" s="22">
        <f t="shared" si="69"/>
        <v>0</v>
      </c>
      <c r="I135" s="22">
        <f t="shared" si="70"/>
        <v>0</v>
      </c>
    </row>
    <row r="136" spans="1:9">
      <c r="A136" s="9">
        <v>42914</v>
      </c>
      <c r="B136" s="10"/>
      <c r="C136" s="10"/>
      <c r="D136" s="10"/>
      <c r="E136" s="10"/>
      <c r="F136" s="22">
        <f t="shared" si="67"/>
        <v>0</v>
      </c>
      <c r="G136" s="22">
        <f t="shared" si="68"/>
        <v>0</v>
      </c>
      <c r="H136" s="22">
        <f t="shared" si="69"/>
        <v>0</v>
      </c>
      <c r="I136" s="22">
        <f t="shared" si="70"/>
        <v>0</v>
      </c>
    </row>
    <row r="137" spans="1:9">
      <c r="A137" s="9">
        <v>42915</v>
      </c>
      <c r="B137" s="10"/>
      <c r="C137" s="10"/>
      <c r="D137" s="10"/>
      <c r="E137" s="10"/>
      <c r="F137" s="22">
        <f t="shared" si="67"/>
        <v>0</v>
      </c>
      <c r="G137" s="22">
        <f t="shared" si="68"/>
        <v>0</v>
      </c>
      <c r="H137" s="22">
        <f t="shared" si="69"/>
        <v>0</v>
      </c>
      <c r="I137" s="22">
        <f t="shared" si="70"/>
        <v>0</v>
      </c>
    </row>
    <row r="138" spans="1:9">
      <c r="A138" s="9">
        <v>42916</v>
      </c>
      <c r="B138" s="10"/>
      <c r="C138" s="10"/>
      <c r="D138" s="10"/>
      <c r="E138" s="10"/>
      <c r="F138" s="22">
        <f t="shared" si="67"/>
        <v>0</v>
      </c>
      <c r="G138" s="22">
        <f t="shared" si="68"/>
        <v>0</v>
      </c>
      <c r="H138" s="22">
        <f t="shared" si="69"/>
        <v>0</v>
      </c>
      <c r="I138" s="22">
        <f t="shared" si="70"/>
        <v>0</v>
      </c>
    </row>
    <row r="139" spans="1:9">
      <c r="A139" s="9">
        <v>42917</v>
      </c>
      <c r="B139" s="10"/>
      <c r="C139" s="10"/>
      <c r="D139" s="10"/>
      <c r="E139" s="10"/>
      <c r="F139" s="22">
        <f t="shared" si="67"/>
        <v>0</v>
      </c>
      <c r="G139" s="22">
        <f t="shared" si="68"/>
        <v>0</v>
      </c>
      <c r="H139" s="22">
        <f t="shared" si="69"/>
        <v>0</v>
      </c>
      <c r="I139" s="22">
        <f t="shared" si="70"/>
        <v>0</v>
      </c>
    </row>
    <row r="140" spans="1:9">
      <c r="A140" s="9">
        <v>42918</v>
      </c>
      <c r="B140" s="10"/>
      <c r="C140" s="10"/>
      <c r="D140" s="10"/>
      <c r="E140" s="10"/>
      <c r="F140" s="22">
        <f t="shared" si="67"/>
        <v>0</v>
      </c>
      <c r="G140" s="22">
        <f t="shared" si="68"/>
        <v>0</v>
      </c>
      <c r="H140" s="22">
        <f t="shared" si="69"/>
        <v>0</v>
      </c>
      <c r="I140" s="22">
        <f t="shared" si="70"/>
        <v>0</v>
      </c>
    </row>
    <row r="141" spans="1:9">
      <c r="A141" s="9">
        <v>42919</v>
      </c>
      <c r="B141" s="10"/>
      <c r="C141" s="10"/>
      <c r="D141" s="10"/>
      <c r="E141" s="10"/>
      <c r="F141" s="22">
        <f t="shared" si="67"/>
        <v>0</v>
      </c>
      <c r="G141" s="22">
        <f t="shared" si="68"/>
        <v>0</v>
      </c>
      <c r="H141" s="22">
        <f t="shared" si="69"/>
        <v>0</v>
      </c>
      <c r="I141" s="22">
        <f t="shared" si="70"/>
        <v>0</v>
      </c>
    </row>
    <row r="142" spans="1:9">
      <c r="A142" s="9">
        <v>42920</v>
      </c>
      <c r="B142" s="10"/>
      <c r="C142" s="10"/>
      <c r="D142" s="10"/>
      <c r="E142" s="10"/>
      <c r="F142" s="22">
        <f t="shared" si="67"/>
        <v>0</v>
      </c>
      <c r="G142" s="22">
        <f t="shared" si="68"/>
        <v>0</v>
      </c>
      <c r="H142" s="22">
        <f t="shared" si="69"/>
        <v>0</v>
      </c>
      <c r="I142" s="22">
        <f t="shared" si="70"/>
        <v>0</v>
      </c>
    </row>
    <row r="143" spans="1:9">
      <c r="A143" s="9">
        <v>42921</v>
      </c>
      <c r="B143" s="10"/>
      <c r="C143" s="10"/>
      <c r="D143" s="10"/>
      <c r="E143" s="10"/>
      <c r="F143" s="22">
        <f t="shared" si="67"/>
        <v>0</v>
      </c>
      <c r="G143" s="22">
        <f t="shared" si="68"/>
        <v>0</v>
      </c>
      <c r="H143" s="22">
        <f t="shared" si="69"/>
        <v>0</v>
      </c>
      <c r="I143" s="22">
        <f t="shared" si="70"/>
        <v>0</v>
      </c>
    </row>
    <row r="144" spans="1:9">
      <c r="A144" s="9">
        <v>42922</v>
      </c>
      <c r="B144" s="10"/>
      <c r="C144" s="10"/>
      <c r="D144" s="10"/>
      <c r="E144" s="10"/>
      <c r="F144" s="22">
        <f t="shared" si="67"/>
        <v>0</v>
      </c>
      <c r="G144" s="22">
        <f t="shared" si="68"/>
        <v>0</v>
      </c>
      <c r="H144" s="22">
        <f t="shared" si="69"/>
        <v>0</v>
      </c>
      <c r="I144" s="22">
        <f t="shared" si="70"/>
        <v>0</v>
      </c>
    </row>
    <row r="145" spans="1:9">
      <c r="A145" s="9">
        <v>42923</v>
      </c>
      <c r="B145" s="10"/>
      <c r="C145" s="10"/>
      <c r="D145" s="10"/>
      <c r="E145" s="10"/>
      <c r="F145" s="22">
        <f t="shared" si="67"/>
        <v>0</v>
      </c>
      <c r="G145" s="22">
        <f t="shared" si="68"/>
        <v>0</v>
      </c>
      <c r="H145" s="22">
        <f t="shared" si="69"/>
        <v>0</v>
      </c>
      <c r="I145" s="22">
        <f t="shared" si="70"/>
        <v>0</v>
      </c>
    </row>
    <row r="146" spans="1:9">
      <c r="A146" s="9">
        <v>42924</v>
      </c>
      <c r="B146" s="10"/>
      <c r="C146" s="10"/>
      <c r="D146" s="10"/>
      <c r="E146" s="10"/>
      <c r="F146" s="22">
        <f t="shared" si="67"/>
        <v>0</v>
      </c>
      <c r="G146" s="22">
        <f t="shared" si="68"/>
        <v>0</v>
      </c>
      <c r="H146" s="22">
        <f t="shared" si="69"/>
        <v>0</v>
      </c>
      <c r="I146" s="22">
        <f t="shared" si="70"/>
        <v>0</v>
      </c>
    </row>
    <row r="147" spans="1:9">
      <c r="A147" s="9">
        <v>42925</v>
      </c>
      <c r="B147" s="10"/>
      <c r="C147" s="10"/>
      <c r="D147" s="10"/>
      <c r="E147" s="10"/>
      <c r="F147" s="22">
        <f t="shared" si="67"/>
        <v>0</v>
      </c>
      <c r="G147" s="22">
        <f t="shared" si="68"/>
        <v>0</v>
      </c>
      <c r="H147" s="22">
        <f t="shared" si="69"/>
        <v>0</v>
      </c>
      <c r="I147" s="22">
        <f t="shared" si="70"/>
        <v>0</v>
      </c>
    </row>
    <row r="148" spans="1:9">
      <c r="A148" s="9">
        <v>42926</v>
      </c>
      <c r="B148" s="10"/>
      <c r="C148" s="10"/>
      <c r="D148" s="10"/>
      <c r="E148" s="10"/>
      <c r="F148" s="22">
        <f t="shared" si="67"/>
        <v>0</v>
      </c>
      <c r="G148" s="22">
        <f t="shared" si="68"/>
        <v>0</v>
      </c>
      <c r="H148" s="22">
        <f t="shared" si="69"/>
        <v>0</v>
      </c>
      <c r="I148" s="22">
        <f t="shared" si="70"/>
        <v>0</v>
      </c>
    </row>
    <row r="149" spans="1:9">
      <c r="A149" s="9">
        <v>42927</v>
      </c>
      <c r="B149" s="10"/>
      <c r="C149" s="10"/>
      <c r="D149" s="10"/>
      <c r="E149" s="10"/>
      <c r="F149" s="22">
        <f t="shared" si="67"/>
        <v>0</v>
      </c>
      <c r="G149" s="22">
        <f t="shared" si="68"/>
        <v>0</v>
      </c>
      <c r="H149" s="22">
        <f t="shared" si="69"/>
        <v>0</v>
      </c>
      <c r="I149" s="22">
        <f t="shared" si="70"/>
        <v>0</v>
      </c>
    </row>
    <row r="150" spans="1:9">
      <c r="A150" s="9">
        <v>42928</v>
      </c>
      <c r="B150" s="10"/>
      <c r="C150" s="10"/>
      <c r="D150" s="10"/>
      <c r="E150" s="10"/>
      <c r="F150" s="22">
        <f t="shared" si="67"/>
        <v>0</v>
      </c>
      <c r="G150" s="22">
        <f t="shared" si="68"/>
        <v>0</v>
      </c>
      <c r="H150" s="22">
        <f t="shared" si="69"/>
        <v>0</v>
      </c>
      <c r="I150" s="22">
        <f t="shared" si="70"/>
        <v>0</v>
      </c>
    </row>
    <row r="151" spans="1:9">
      <c r="A151" s="9">
        <v>42929</v>
      </c>
      <c r="B151" s="10"/>
      <c r="C151" s="10"/>
      <c r="D151" s="10"/>
      <c r="E151" s="10"/>
      <c r="F151" s="22">
        <f t="shared" si="67"/>
        <v>0</v>
      </c>
      <c r="G151" s="22">
        <f t="shared" si="68"/>
        <v>0</v>
      </c>
      <c r="H151" s="22">
        <f t="shared" si="69"/>
        <v>0</v>
      </c>
      <c r="I151" s="22">
        <f t="shared" si="70"/>
        <v>0</v>
      </c>
    </row>
    <row r="152" spans="1:9">
      <c r="A152" s="9">
        <v>42930</v>
      </c>
      <c r="B152" s="10"/>
      <c r="C152" s="10"/>
      <c r="D152" s="10"/>
      <c r="E152" s="10"/>
      <c r="F152" s="22">
        <f t="shared" si="67"/>
        <v>0</v>
      </c>
      <c r="G152" s="22">
        <f t="shared" si="68"/>
        <v>0</v>
      </c>
      <c r="H152" s="22">
        <f t="shared" si="69"/>
        <v>0</v>
      </c>
      <c r="I152" s="22">
        <f t="shared" si="70"/>
        <v>0</v>
      </c>
    </row>
    <row r="153" spans="1:9">
      <c r="A153" s="9">
        <v>42931</v>
      </c>
      <c r="B153" s="10"/>
      <c r="C153" s="10"/>
      <c r="D153" s="10"/>
      <c r="E153" s="10"/>
      <c r="F153" s="22">
        <f t="shared" si="67"/>
        <v>0</v>
      </c>
      <c r="G153" s="22">
        <f t="shared" si="68"/>
        <v>0</v>
      </c>
      <c r="H153" s="22">
        <f t="shared" si="69"/>
        <v>0</v>
      </c>
      <c r="I153" s="22">
        <f t="shared" si="70"/>
        <v>0</v>
      </c>
    </row>
    <row r="154" spans="1:9">
      <c r="A154" s="9">
        <v>42932</v>
      </c>
      <c r="B154" s="10"/>
      <c r="C154" s="10"/>
      <c r="D154" s="10"/>
      <c r="E154" s="10"/>
      <c r="F154" s="22">
        <f t="shared" si="67"/>
        <v>0</v>
      </c>
      <c r="G154" s="22">
        <f t="shared" si="68"/>
        <v>0</v>
      </c>
      <c r="H154" s="22">
        <f t="shared" si="69"/>
        <v>0</v>
      </c>
      <c r="I154" s="22">
        <f t="shared" si="70"/>
        <v>0</v>
      </c>
    </row>
    <row r="155" spans="1:9">
      <c r="A155" s="9">
        <v>42933</v>
      </c>
      <c r="B155" s="10"/>
      <c r="C155" s="10"/>
      <c r="D155" s="10"/>
      <c r="E155" s="10"/>
      <c r="F155" s="22">
        <f t="shared" si="67"/>
        <v>0</v>
      </c>
      <c r="G155" s="22">
        <f t="shared" si="68"/>
        <v>0</v>
      </c>
      <c r="H155" s="22">
        <f t="shared" si="69"/>
        <v>0</v>
      </c>
      <c r="I155" s="22">
        <f t="shared" si="70"/>
        <v>0</v>
      </c>
    </row>
    <row r="156" spans="1:9">
      <c r="A156" s="9">
        <v>42934</v>
      </c>
      <c r="B156" s="10"/>
      <c r="C156" s="10"/>
      <c r="D156" s="10"/>
      <c r="E156" s="10"/>
      <c r="F156" s="22">
        <f t="shared" si="67"/>
        <v>0</v>
      </c>
      <c r="G156" s="22">
        <f t="shared" si="68"/>
        <v>0</v>
      </c>
      <c r="H156" s="22">
        <f t="shared" si="69"/>
        <v>0</v>
      </c>
      <c r="I156" s="22">
        <f t="shared" si="70"/>
        <v>0</v>
      </c>
    </row>
    <row r="157" spans="1:9">
      <c r="A157" s="9">
        <v>42935</v>
      </c>
      <c r="B157" s="10"/>
      <c r="C157" s="10"/>
      <c r="D157" s="10"/>
      <c r="E157" s="10"/>
      <c r="F157" s="22">
        <f t="shared" si="67"/>
        <v>0</v>
      </c>
      <c r="G157" s="22">
        <f t="shared" si="68"/>
        <v>0</v>
      </c>
      <c r="H157" s="22">
        <f t="shared" si="69"/>
        <v>0</v>
      </c>
      <c r="I157" s="22">
        <f t="shared" si="70"/>
        <v>0</v>
      </c>
    </row>
    <row r="158" spans="1:9">
      <c r="A158" s="9">
        <v>42936</v>
      </c>
      <c r="B158" s="10"/>
      <c r="C158" s="10"/>
      <c r="D158" s="10"/>
      <c r="E158" s="10"/>
      <c r="F158" s="22">
        <f t="shared" si="67"/>
        <v>0</v>
      </c>
      <c r="G158" s="22">
        <f t="shared" si="68"/>
        <v>0</v>
      </c>
      <c r="H158" s="22">
        <f t="shared" si="69"/>
        <v>0</v>
      </c>
      <c r="I158" s="22">
        <f t="shared" si="70"/>
        <v>0</v>
      </c>
    </row>
    <row r="159" spans="1:9">
      <c r="A159" s="9">
        <v>42937</v>
      </c>
      <c r="B159" s="10"/>
      <c r="C159" s="10"/>
      <c r="D159" s="10"/>
      <c r="E159" s="10"/>
      <c r="F159" s="22">
        <f t="shared" ref="F159:F222" si="71">B159/10000</f>
        <v>0</v>
      </c>
      <c r="G159" s="22">
        <f t="shared" ref="G159:G222" si="72">C159/10000</f>
        <v>0</v>
      </c>
      <c r="H159" s="22">
        <f t="shared" ref="H159:H222" si="73">D159/10000</f>
        <v>0</v>
      </c>
      <c r="I159" s="22">
        <f t="shared" ref="I159:I222" si="74">E159/10000</f>
        <v>0</v>
      </c>
    </row>
    <row r="160" spans="1:9">
      <c r="A160" s="9">
        <v>42938</v>
      </c>
      <c r="B160" s="10"/>
      <c r="C160" s="10"/>
      <c r="D160" s="10"/>
      <c r="E160" s="10"/>
      <c r="F160" s="22">
        <f t="shared" si="71"/>
        <v>0</v>
      </c>
      <c r="G160" s="22">
        <f t="shared" si="72"/>
        <v>0</v>
      </c>
      <c r="H160" s="22">
        <f t="shared" si="73"/>
        <v>0</v>
      </c>
      <c r="I160" s="22">
        <f t="shared" si="74"/>
        <v>0</v>
      </c>
    </row>
    <row r="161" spans="1:9">
      <c r="A161" s="9">
        <v>42939</v>
      </c>
      <c r="B161" s="10"/>
      <c r="C161" s="10"/>
      <c r="D161" s="10"/>
      <c r="E161" s="10"/>
      <c r="F161" s="22">
        <f t="shared" si="71"/>
        <v>0</v>
      </c>
      <c r="G161" s="22">
        <f t="shared" si="72"/>
        <v>0</v>
      </c>
      <c r="H161" s="22">
        <f t="shared" si="73"/>
        <v>0</v>
      </c>
      <c r="I161" s="22">
        <f t="shared" si="74"/>
        <v>0</v>
      </c>
    </row>
    <row r="162" spans="1:9">
      <c r="A162" s="9">
        <v>42940</v>
      </c>
      <c r="B162" s="10"/>
      <c r="C162" s="10"/>
      <c r="D162" s="10"/>
      <c r="E162" s="10"/>
      <c r="F162" s="22">
        <f t="shared" si="71"/>
        <v>0</v>
      </c>
      <c r="G162" s="22">
        <f t="shared" si="72"/>
        <v>0</v>
      </c>
      <c r="H162" s="22">
        <f t="shared" si="73"/>
        <v>0</v>
      </c>
      <c r="I162" s="22">
        <f t="shared" si="74"/>
        <v>0</v>
      </c>
    </row>
    <row r="163" spans="1:9">
      <c r="A163" s="9">
        <v>42941</v>
      </c>
      <c r="B163" s="10"/>
      <c r="C163" s="10"/>
      <c r="D163" s="10"/>
      <c r="E163" s="10"/>
      <c r="F163" s="22">
        <f t="shared" si="71"/>
        <v>0</v>
      </c>
      <c r="G163" s="22">
        <f t="shared" si="72"/>
        <v>0</v>
      </c>
      <c r="H163" s="22">
        <f t="shared" si="73"/>
        <v>0</v>
      </c>
      <c r="I163" s="22">
        <f t="shared" si="74"/>
        <v>0</v>
      </c>
    </row>
    <row r="164" spans="1:9">
      <c r="A164" s="9">
        <v>42942</v>
      </c>
      <c r="B164" s="10"/>
      <c r="C164" s="10"/>
      <c r="D164" s="10"/>
      <c r="E164" s="10"/>
      <c r="F164" s="22">
        <f t="shared" si="71"/>
        <v>0</v>
      </c>
      <c r="G164" s="22">
        <f t="shared" si="72"/>
        <v>0</v>
      </c>
      <c r="H164" s="22">
        <f t="shared" si="73"/>
        <v>0</v>
      </c>
      <c r="I164" s="22">
        <f t="shared" si="74"/>
        <v>0</v>
      </c>
    </row>
    <row r="165" spans="1:9">
      <c r="A165" s="9">
        <v>42943</v>
      </c>
      <c r="B165" s="10"/>
      <c r="C165" s="10"/>
      <c r="D165" s="10"/>
      <c r="E165" s="10"/>
      <c r="F165" s="22">
        <f t="shared" si="71"/>
        <v>0</v>
      </c>
      <c r="G165" s="22">
        <f t="shared" si="72"/>
        <v>0</v>
      </c>
      <c r="H165" s="22">
        <f t="shared" si="73"/>
        <v>0</v>
      </c>
      <c r="I165" s="22">
        <f t="shared" si="74"/>
        <v>0</v>
      </c>
    </row>
    <row r="166" spans="1:9">
      <c r="A166" s="9">
        <v>42944</v>
      </c>
      <c r="B166" s="10"/>
      <c r="C166" s="10"/>
      <c r="D166" s="10"/>
      <c r="E166" s="10"/>
      <c r="F166" s="22">
        <f t="shared" si="71"/>
        <v>0</v>
      </c>
      <c r="G166" s="22">
        <f t="shared" si="72"/>
        <v>0</v>
      </c>
      <c r="H166" s="22">
        <f t="shared" si="73"/>
        <v>0</v>
      </c>
      <c r="I166" s="22">
        <f t="shared" si="74"/>
        <v>0</v>
      </c>
    </row>
    <row r="167" spans="1:9">
      <c r="A167" s="9">
        <v>42945</v>
      </c>
      <c r="B167" s="10"/>
      <c r="C167" s="10"/>
      <c r="D167" s="10"/>
      <c r="E167" s="10"/>
      <c r="F167" s="22">
        <f t="shared" si="71"/>
        <v>0</v>
      </c>
      <c r="G167" s="22">
        <f t="shared" si="72"/>
        <v>0</v>
      </c>
      <c r="H167" s="22">
        <f t="shared" si="73"/>
        <v>0</v>
      </c>
      <c r="I167" s="22">
        <f t="shared" si="74"/>
        <v>0</v>
      </c>
    </row>
    <row r="168" spans="1:9">
      <c r="A168" s="9">
        <v>42946</v>
      </c>
      <c r="B168" s="10"/>
      <c r="C168" s="10"/>
      <c r="D168" s="10"/>
      <c r="E168" s="10"/>
      <c r="F168" s="22">
        <f t="shared" si="71"/>
        <v>0</v>
      </c>
      <c r="G168" s="22">
        <f t="shared" si="72"/>
        <v>0</v>
      </c>
      <c r="H168" s="22">
        <f t="shared" si="73"/>
        <v>0</v>
      </c>
      <c r="I168" s="22">
        <f t="shared" si="74"/>
        <v>0</v>
      </c>
    </row>
    <row r="169" spans="1:9">
      <c r="A169" s="9">
        <v>42947</v>
      </c>
      <c r="B169" s="10"/>
      <c r="C169" s="10"/>
      <c r="D169" s="10"/>
      <c r="E169" s="10"/>
      <c r="F169" s="22">
        <f t="shared" si="71"/>
        <v>0</v>
      </c>
      <c r="G169" s="22">
        <f t="shared" si="72"/>
        <v>0</v>
      </c>
      <c r="H169" s="22">
        <f t="shared" si="73"/>
        <v>0</v>
      </c>
      <c r="I169" s="22">
        <f t="shared" si="74"/>
        <v>0</v>
      </c>
    </row>
    <row r="170" spans="1:9">
      <c r="A170" s="9">
        <v>42948</v>
      </c>
      <c r="B170" s="10"/>
      <c r="C170" s="10"/>
      <c r="D170" s="10"/>
      <c r="E170" s="10"/>
      <c r="F170" s="22">
        <f t="shared" si="71"/>
        <v>0</v>
      </c>
      <c r="G170" s="22">
        <f t="shared" si="72"/>
        <v>0</v>
      </c>
      <c r="H170" s="22">
        <f t="shared" si="73"/>
        <v>0</v>
      </c>
      <c r="I170" s="22">
        <f t="shared" si="74"/>
        <v>0</v>
      </c>
    </row>
    <row r="171" spans="1:9">
      <c r="A171" s="9">
        <v>42949</v>
      </c>
      <c r="B171" s="10"/>
      <c r="C171" s="10"/>
      <c r="D171" s="10"/>
      <c r="E171" s="10"/>
      <c r="F171" s="22">
        <f t="shared" si="71"/>
        <v>0</v>
      </c>
      <c r="G171" s="22">
        <f t="shared" si="72"/>
        <v>0</v>
      </c>
      <c r="H171" s="22">
        <f t="shared" si="73"/>
        <v>0</v>
      </c>
      <c r="I171" s="22">
        <f t="shared" si="74"/>
        <v>0</v>
      </c>
    </row>
    <row r="172" spans="1:9">
      <c r="A172" s="9">
        <v>42950</v>
      </c>
      <c r="B172" s="10"/>
      <c r="C172" s="10"/>
      <c r="D172" s="10"/>
      <c r="E172" s="10"/>
      <c r="F172" s="22">
        <f t="shared" si="71"/>
        <v>0</v>
      </c>
      <c r="G172" s="22">
        <f t="shared" si="72"/>
        <v>0</v>
      </c>
      <c r="H172" s="22">
        <f t="shared" si="73"/>
        <v>0</v>
      </c>
      <c r="I172" s="22">
        <f t="shared" si="74"/>
        <v>0</v>
      </c>
    </row>
    <row r="173" spans="1:9">
      <c r="A173" s="9">
        <v>42951</v>
      </c>
      <c r="B173" s="10"/>
      <c r="C173" s="10"/>
      <c r="D173" s="10"/>
      <c r="E173" s="10"/>
      <c r="F173" s="22">
        <f t="shared" si="71"/>
        <v>0</v>
      </c>
      <c r="G173" s="22">
        <f t="shared" si="72"/>
        <v>0</v>
      </c>
      <c r="H173" s="22">
        <f t="shared" si="73"/>
        <v>0</v>
      </c>
      <c r="I173" s="22">
        <f t="shared" si="74"/>
        <v>0</v>
      </c>
    </row>
    <row r="174" spans="1:9">
      <c r="A174" s="9">
        <v>42952</v>
      </c>
      <c r="B174" s="10"/>
      <c r="C174" s="10"/>
      <c r="D174" s="10"/>
      <c r="E174" s="10"/>
      <c r="F174" s="22">
        <f t="shared" si="71"/>
        <v>0</v>
      </c>
      <c r="G174" s="22">
        <f t="shared" si="72"/>
        <v>0</v>
      </c>
      <c r="H174" s="22">
        <f t="shared" si="73"/>
        <v>0</v>
      </c>
      <c r="I174" s="22">
        <f t="shared" si="74"/>
        <v>0</v>
      </c>
    </row>
    <row r="175" spans="1:9">
      <c r="A175" s="9">
        <v>42953</v>
      </c>
      <c r="B175" s="10"/>
      <c r="C175" s="10"/>
      <c r="D175" s="10"/>
      <c r="E175" s="10"/>
      <c r="F175" s="22">
        <f t="shared" si="71"/>
        <v>0</v>
      </c>
      <c r="G175" s="22">
        <f t="shared" si="72"/>
        <v>0</v>
      </c>
      <c r="H175" s="22">
        <f t="shared" si="73"/>
        <v>0</v>
      </c>
      <c r="I175" s="22">
        <f t="shared" si="74"/>
        <v>0</v>
      </c>
    </row>
    <row r="176" spans="1:9">
      <c r="A176" s="9">
        <v>42954</v>
      </c>
      <c r="B176" s="10"/>
      <c r="C176" s="10"/>
      <c r="D176" s="10"/>
      <c r="E176" s="10"/>
      <c r="F176" s="22">
        <f t="shared" si="71"/>
        <v>0</v>
      </c>
      <c r="G176" s="22">
        <f t="shared" si="72"/>
        <v>0</v>
      </c>
      <c r="H176" s="22">
        <f t="shared" si="73"/>
        <v>0</v>
      </c>
      <c r="I176" s="22">
        <f t="shared" si="74"/>
        <v>0</v>
      </c>
    </row>
    <row r="177" spans="1:9">
      <c r="A177" s="9">
        <v>42955</v>
      </c>
      <c r="B177" s="10"/>
      <c r="C177" s="10"/>
      <c r="D177" s="10"/>
      <c r="E177" s="10"/>
      <c r="F177" s="22">
        <f t="shared" si="71"/>
        <v>0</v>
      </c>
      <c r="G177" s="22">
        <f t="shared" si="72"/>
        <v>0</v>
      </c>
      <c r="H177" s="22">
        <f t="shared" si="73"/>
        <v>0</v>
      </c>
      <c r="I177" s="22">
        <f t="shared" si="74"/>
        <v>0</v>
      </c>
    </row>
    <row r="178" spans="1:9">
      <c r="A178" s="9">
        <v>42956</v>
      </c>
      <c r="B178" s="10"/>
      <c r="C178" s="10"/>
      <c r="D178" s="10"/>
      <c r="E178" s="10"/>
      <c r="F178" s="22">
        <f t="shared" si="71"/>
        <v>0</v>
      </c>
      <c r="G178" s="22">
        <f t="shared" si="72"/>
        <v>0</v>
      </c>
      <c r="H178" s="22">
        <f t="shared" si="73"/>
        <v>0</v>
      </c>
      <c r="I178" s="22">
        <f t="shared" si="74"/>
        <v>0</v>
      </c>
    </row>
    <row r="179" spans="1:9">
      <c r="A179" s="9">
        <v>42957</v>
      </c>
      <c r="B179" s="10"/>
      <c r="C179" s="10"/>
      <c r="D179" s="10"/>
      <c r="E179" s="10"/>
      <c r="F179" s="22">
        <f t="shared" si="71"/>
        <v>0</v>
      </c>
      <c r="G179" s="22">
        <f t="shared" si="72"/>
        <v>0</v>
      </c>
      <c r="H179" s="22">
        <f t="shared" si="73"/>
        <v>0</v>
      </c>
      <c r="I179" s="22">
        <f t="shared" si="74"/>
        <v>0</v>
      </c>
    </row>
    <row r="180" spans="1:9">
      <c r="A180" s="9">
        <v>42958</v>
      </c>
      <c r="B180" s="10"/>
      <c r="C180" s="10"/>
      <c r="D180" s="10"/>
      <c r="E180" s="10"/>
      <c r="F180" s="22">
        <f t="shared" si="71"/>
        <v>0</v>
      </c>
      <c r="G180" s="22">
        <f t="shared" si="72"/>
        <v>0</v>
      </c>
      <c r="H180" s="22">
        <f t="shared" si="73"/>
        <v>0</v>
      </c>
      <c r="I180" s="22">
        <f t="shared" si="74"/>
        <v>0</v>
      </c>
    </row>
    <row r="181" spans="1:9">
      <c r="A181" s="9">
        <v>42959</v>
      </c>
      <c r="B181" s="10"/>
      <c r="C181" s="10"/>
      <c r="D181" s="10"/>
      <c r="E181" s="10"/>
      <c r="F181" s="22">
        <f t="shared" si="71"/>
        <v>0</v>
      </c>
      <c r="G181" s="22">
        <f t="shared" si="72"/>
        <v>0</v>
      </c>
      <c r="H181" s="22">
        <f t="shared" si="73"/>
        <v>0</v>
      </c>
      <c r="I181" s="22">
        <f t="shared" si="74"/>
        <v>0</v>
      </c>
    </row>
    <row r="182" spans="1:9">
      <c r="A182" s="9">
        <v>42960</v>
      </c>
      <c r="B182" s="10"/>
      <c r="C182" s="10"/>
      <c r="D182" s="10"/>
      <c r="E182" s="10"/>
      <c r="F182" s="22">
        <f t="shared" si="71"/>
        <v>0</v>
      </c>
      <c r="G182" s="22">
        <f t="shared" si="72"/>
        <v>0</v>
      </c>
      <c r="H182" s="22">
        <f t="shared" si="73"/>
        <v>0</v>
      </c>
      <c r="I182" s="22">
        <f t="shared" si="74"/>
        <v>0</v>
      </c>
    </row>
    <row r="183" spans="1:9">
      <c r="A183" s="9">
        <v>42961</v>
      </c>
      <c r="B183" s="10"/>
      <c r="C183" s="10"/>
      <c r="D183" s="10"/>
      <c r="E183" s="10"/>
      <c r="F183" s="22">
        <f t="shared" si="71"/>
        <v>0</v>
      </c>
      <c r="G183" s="22">
        <f t="shared" si="72"/>
        <v>0</v>
      </c>
      <c r="H183" s="22">
        <f t="shared" si="73"/>
        <v>0</v>
      </c>
      <c r="I183" s="22">
        <f t="shared" si="74"/>
        <v>0</v>
      </c>
    </row>
    <row r="184" spans="1:9">
      <c r="A184" s="9">
        <v>42962</v>
      </c>
      <c r="B184" s="10"/>
      <c r="C184" s="10"/>
      <c r="D184" s="10"/>
      <c r="E184" s="10"/>
      <c r="F184" s="22">
        <f t="shared" si="71"/>
        <v>0</v>
      </c>
      <c r="G184" s="22">
        <f t="shared" si="72"/>
        <v>0</v>
      </c>
      <c r="H184" s="22">
        <f t="shared" si="73"/>
        <v>0</v>
      </c>
      <c r="I184" s="22">
        <f t="shared" si="74"/>
        <v>0</v>
      </c>
    </row>
    <row r="185" spans="1:9">
      <c r="A185" s="9">
        <v>42963</v>
      </c>
      <c r="B185" s="10"/>
      <c r="C185" s="10"/>
      <c r="D185" s="10"/>
      <c r="E185" s="10"/>
      <c r="F185" s="22">
        <f t="shared" si="71"/>
        <v>0</v>
      </c>
      <c r="G185" s="22">
        <f t="shared" si="72"/>
        <v>0</v>
      </c>
      <c r="H185" s="22">
        <f t="shared" si="73"/>
        <v>0</v>
      </c>
      <c r="I185" s="22">
        <f t="shared" si="74"/>
        <v>0</v>
      </c>
    </row>
    <row r="186" spans="1:9">
      <c r="A186" s="9">
        <v>42964</v>
      </c>
      <c r="B186" s="10"/>
      <c r="C186" s="10"/>
      <c r="D186" s="10"/>
      <c r="E186" s="10"/>
      <c r="F186" s="22">
        <f t="shared" si="71"/>
        <v>0</v>
      </c>
      <c r="G186" s="22">
        <f t="shared" si="72"/>
        <v>0</v>
      </c>
      <c r="H186" s="22">
        <f t="shared" si="73"/>
        <v>0</v>
      </c>
      <c r="I186" s="22">
        <f t="shared" si="74"/>
        <v>0</v>
      </c>
    </row>
    <row r="187" spans="1:9">
      <c r="A187" s="9">
        <v>42965</v>
      </c>
      <c r="B187" s="10"/>
      <c r="C187" s="10"/>
      <c r="D187" s="10"/>
      <c r="E187" s="10"/>
      <c r="F187" s="22">
        <f t="shared" si="71"/>
        <v>0</v>
      </c>
      <c r="G187" s="22">
        <f t="shared" si="72"/>
        <v>0</v>
      </c>
      <c r="H187" s="22">
        <f t="shared" si="73"/>
        <v>0</v>
      </c>
      <c r="I187" s="22">
        <f t="shared" si="74"/>
        <v>0</v>
      </c>
    </row>
    <row r="188" spans="1:9">
      <c r="A188" s="9">
        <v>42966</v>
      </c>
      <c r="B188" s="10"/>
      <c r="C188" s="10"/>
      <c r="D188" s="10"/>
      <c r="E188" s="10"/>
      <c r="F188" s="22">
        <f t="shared" si="71"/>
        <v>0</v>
      </c>
      <c r="G188" s="22">
        <f t="shared" si="72"/>
        <v>0</v>
      </c>
      <c r="H188" s="22">
        <f t="shared" si="73"/>
        <v>0</v>
      </c>
      <c r="I188" s="22">
        <f t="shared" si="74"/>
        <v>0</v>
      </c>
    </row>
    <row r="189" spans="1:9">
      <c r="A189" s="9">
        <v>42967</v>
      </c>
      <c r="B189" s="10"/>
      <c r="C189" s="10"/>
      <c r="D189" s="10"/>
      <c r="E189" s="10"/>
      <c r="F189" s="22">
        <f t="shared" si="71"/>
        <v>0</v>
      </c>
      <c r="G189" s="22">
        <f t="shared" si="72"/>
        <v>0</v>
      </c>
      <c r="H189" s="22">
        <f t="shared" si="73"/>
        <v>0</v>
      </c>
      <c r="I189" s="22">
        <f t="shared" si="74"/>
        <v>0</v>
      </c>
    </row>
    <row r="190" spans="1:9">
      <c r="A190" s="9">
        <v>42968</v>
      </c>
      <c r="B190" s="10"/>
      <c r="C190" s="10"/>
      <c r="D190" s="10"/>
      <c r="E190" s="10"/>
      <c r="F190" s="22">
        <f t="shared" si="71"/>
        <v>0</v>
      </c>
      <c r="G190" s="22">
        <f t="shared" si="72"/>
        <v>0</v>
      </c>
      <c r="H190" s="22">
        <f t="shared" si="73"/>
        <v>0</v>
      </c>
      <c r="I190" s="22">
        <f t="shared" si="74"/>
        <v>0</v>
      </c>
    </row>
    <row r="191" spans="1:9">
      <c r="A191" s="9">
        <v>42969</v>
      </c>
      <c r="B191" s="10"/>
      <c r="C191" s="10"/>
      <c r="D191" s="10"/>
      <c r="E191" s="10"/>
      <c r="F191" s="22">
        <f t="shared" si="71"/>
        <v>0</v>
      </c>
      <c r="G191" s="22">
        <f t="shared" si="72"/>
        <v>0</v>
      </c>
      <c r="H191" s="22">
        <f t="shared" si="73"/>
        <v>0</v>
      </c>
      <c r="I191" s="22">
        <f t="shared" si="74"/>
        <v>0</v>
      </c>
    </row>
    <row r="192" spans="1:9">
      <c r="A192" s="9">
        <v>42970</v>
      </c>
      <c r="B192" s="10"/>
      <c r="C192" s="10"/>
      <c r="D192" s="10"/>
      <c r="E192" s="10"/>
      <c r="F192" s="22">
        <f t="shared" si="71"/>
        <v>0</v>
      </c>
      <c r="G192" s="22">
        <f t="shared" si="72"/>
        <v>0</v>
      </c>
      <c r="H192" s="22">
        <f t="shared" si="73"/>
        <v>0</v>
      </c>
      <c r="I192" s="22">
        <f t="shared" si="74"/>
        <v>0</v>
      </c>
    </row>
    <row r="193" spans="1:9">
      <c r="A193" s="9">
        <v>42971</v>
      </c>
      <c r="B193" s="10"/>
      <c r="C193" s="10"/>
      <c r="D193" s="10"/>
      <c r="E193" s="10"/>
      <c r="F193" s="22">
        <f t="shared" si="71"/>
        <v>0</v>
      </c>
      <c r="G193" s="22">
        <f t="shared" si="72"/>
        <v>0</v>
      </c>
      <c r="H193" s="22">
        <f t="shared" si="73"/>
        <v>0</v>
      </c>
      <c r="I193" s="22">
        <f t="shared" si="74"/>
        <v>0</v>
      </c>
    </row>
    <row r="194" spans="1:9">
      <c r="A194" s="9">
        <v>42972</v>
      </c>
      <c r="B194" s="10"/>
      <c r="C194" s="10"/>
      <c r="D194" s="10"/>
      <c r="E194" s="10"/>
      <c r="F194" s="22">
        <f t="shared" si="71"/>
        <v>0</v>
      </c>
      <c r="G194" s="22">
        <f t="shared" si="72"/>
        <v>0</v>
      </c>
      <c r="H194" s="22">
        <f t="shared" si="73"/>
        <v>0</v>
      </c>
      <c r="I194" s="22">
        <f t="shared" si="74"/>
        <v>0</v>
      </c>
    </row>
    <row r="195" spans="1:9">
      <c r="A195" s="9">
        <v>42973</v>
      </c>
      <c r="B195" s="10"/>
      <c r="C195" s="10"/>
      <c r="D195" s="10"/>
      <c r="E195" s="10"/>
      <c r="F195" s="22">
        <f t="shared" si="71"/>
        <v>0</v>
      </c>
      <c r="G195" s="22">
        <f t="shared" si="72"/>
        <v>0</v>
      </c>
      <c r="H195" s="22">
        <f t="shared" si="73"/>
        <v>0</v>
      </c>
      <c r="I195" s="22">
        <f t="shared" si="74"/>
        <v>0</v>
      </c>
    </row>
    <row r="196" spans="1:9">
      <c r="A196" s="9">
        <v>42974</v>
      </c>
      <c r="B196" s="10"/>
      <c r="C196" s="10"/>
      <c r="D196" s="10"/>
      <c r="E196" s="10"/>
      <c r="F196" s="22">
        <f t="shared" si="71"/>
        <v>0</v>
      </c>
      <c r="G196" s="22">
        <f t="shared" si="72"/>
        <v>0</v>
      </c>
      <c r="H196" s="22">
        <f t="shared" si="73"/>
        <v>0</v>
      </c>
      <c r="I196" s="22">
        <f t="shared" si="74"/>
        <v>0</v>
      </c>
    </row>
    <row r="197" spans="1:9">
      <c r="A197" s="9">
        <v>42975</v>
      </c>
      <c r="B197" s="10"/>
      <c r="C197" s="10"/>
      <c r="D197" s="10"/>
      <c r="E197" s="10"/>
      <c r="F197" s="22">
        <f t="shared" si="71"/>
        <v>0</v>
      </c>
      <c r="G197" s="22">
        <f t="shared" si="72"/>
        <v>0</v>
      </c>
      <c r="H197" s="22">
        <f t="shared" si="73"/>
        <v>0</v>
      </c>
      <c r="I197" s="22">
        <f t="shared" si="74"/>
        <v>0</v>
      </c>
    </row>
    <row r="198" spans="1:9">
      <c r="A198" s="9">
        <v>42976</v>
      </c>
      <c r="B198" s="10"/>
      <c r="C198" s="10"/>
      <c r="D198" s="10"/>
      <c r="E198" s="10"/>
      <c r="F198" s="22">
        <f t="shared" si="71"/>
        <v>0</v>
      </c>
      <c r="G198" s="22">
        <f t="shared" si="72"/>
        <v>0</v>
      </c>
      <c r="H198" s="22">
        <f t="shared" si="73"/>
        <v>0</v>
      </c>
      <c r="I198" s="22">
        <f t="shared" si="74"/>
        <v>0</v>
      </c>
    </row>
    <row r="199" spans="1:9">
      <c r="A199" s="9">
        <v>42977</v>
      </c>
      <c r="B199" s="10"/>
      <c r="C199" s="10"/>
      <c r="D199" s="10"/>
      <c r="E199" s="10"/>
      <c r="F199" s="22">
        <f t="shared" si="71"/>
        <v>0</v>
      </c>
      <c r="G199" s="22">
        <f t="shared" si="72"/>
        <v>0</v>
      </c>
      <c r="H199" s="22">
        <f t="shared" si="73"/>
        <v>0</v>
      </c>
      <c r="I199" s="22">
        <f t="shared" si="74"/>
        <v>0</v>
      </c>
    </row>
    <row r="200" spans="1:9">
      <c r="A200" s="9">
        <v>42978</v>
      </c>
      <c r="B200" s="10"/>
      <c r="C200" s="10"/>
      <c r="D200" s="10"/>
      <c r="E200" s="10"/>
      <c r="F200" s="22">
        <f t="shared" si="71"/>
        <v>0</v>
      </c>
      <c r="G200" s="22">
        <f t="shared" si="72"/>
        <v>0</v>
      </c>
      <c r="H200" s="22">
        <f t="shared" si="73"/>
        <v>0</v>
      </c>
      <c r="I200" s="22">
        <f t="shared" si="74"/>
        <v>0</v>
      </c>
    </row>
    <row r="201" spans="1:9">
      <c r="A201" s="9">
        <v>42979</v>
      </c>
      <c r="B201" s="10"/>
      <c r="C201" s="10"/>
      <c r="D201" s="10"/>
      <c r="E201" s="10"/>
      <c r="F201" s="22">
        <f t="shared" si="71"/>
        <v>0</v>
      </c>
      <c r="G201" s="22">
        <f t="shared" si="72"/>
        <v>0</v>
      </c>
      <c r="H201" s="22">
        <f t="shared" si="73"/>
        <v>0</v>
      </c>
      <c r="I201" s="22">
        <f t="shared" si="74"/>
        <v>0</v>
      </c>
    </row>
    <row r="202" spans="1:9">
      <c r="A202" s="9">
        <v>42980</v>
      </c>
      <c r="B202" s="10"/>
      <c r="C202" s="10"/>
      <c r="D202" s="10"/>
      <c r="E202" s="10"/>
      <c r="F202" s="22">
        <f t="shared" si="71"/>
        <v>0</v>
      </c>
      <c r="G202" s="22">
        <f t="shared" si="72"/>
        <v>0</v>
      </c>
      <c r="H202" s="22">
        <f t="shared" si="73"/>
        <v>0</v>
      </c>
      <c r="I202" s="22">
        <f t="shared" si="74"/>
        <v>0</v>
      </c>
    </row>
    <row r="203" spans="1:9">
      <c r="A203" s="9">
        <v>42981</v>
      </c>
      <c r="B203" s="10"/>
      <c r="C203" s="10"/>
      <c r="D203" s="10"/>
      <c r="E203" s="10"/>
      <c r="F203" s="22">
        <f t="shared" si="71"/>
        <v>0</v>
      </c>
      <c r="G203" s="22">
        <f t="shared" si="72"/>
        <v>0</v>
      </c>
      <c r="H203" s="22">
        <f t="shared" si="73"/>
        <v>0</v>
      </c>
      <c r="I203" s="22">
        <f t="shared" si="74"/>
        <v>0</v>
      </c>
    </row>
    <row r="204" spans="1:9">
      <c r="A204" s="9">
        <v>42982</v>
      </c>
      <c r="B204" s="10"/>
      <c r="C204" s="10"/>
      <c r="D204" s="10"/>
      <c r="E204" s="10"/>
      <c r="F204" s="22">
        <f t="shared" si="71"/>
        <v>0</v>
      </c>
      <c r="G204" s="22">
        <f t="shared" si="72"/>
        <v>0</v>
      </c>
      <c r="H204" s="22">
        <f t="shared" si="73"/>
        <v>0</v>
      </c>
      <c r="I204" s="22">
        <f t="shared" si="74"/>
        <v>0</v>
      </c>
    </row>
    <row r="205" spans="1:9">
      <c r="A205" s="9">
        <v>42983</v>
      </c>
      <c r="B205" s="10"/>
      <c r="C205" s="10"/>
      <c r="D205" s="10"/>
      <c r="E205" s="10"/>
      <c r="F205" s="22">
        <f t="shared" si="71"/>
        <v>0</v>
      </c>
      <c r="G205" s="22">
        <f t="shared" si="72"/>
        <v>0</v>
      </c>
      <c r="H205" s="22">
        <f t="shared" si="73"/>
        <v>0</v>
      </c>
      <c r="I205" s="22">
        <f t="shared" si="74"/>
        <v>0</v>
      </c>
    </row>
    <row r="206" spans="1:9">
      <c r="A206" s="9">
        <v>42984</v>
      </c>
      <c r="B206" s="10"/>
      <c r="C206" s="10"/>
      <c r="D206" s="10"/>
      <c r="E206" s="10"/>
      <c r="F206" s="22">
        <f t="shared" si="71"/>
        <v>0</v>
      </c>
      <c r="G206" s="22">
        <f t="shared" si="72"/>
        <v>0</v>
      </c>
      <c r="H206" s="22">
        <f t="shared" si="73"/>
        <v>0</v>
      </c>
      <c r="I206" s="22">
        <f t="shared" si="74"/>
        <v>0</v>
      </c>
    </row>
    <row r="207" spans="1:9">
      <c r="A207" s="9">
        <v>42985</v>
      </c>
      <c r="B207" s="10"/>
      <c r="C207" s="10"/>
      <c r="D207" s="10"/>
      <c r="E207" s="10"/>
      <c r="F207" s="22">
        <f t="shared" si="71"/>
        <v>0</v>
      </c>
      <c r="G207" s="22">
        <f t="shared" si="72"/>
        <v>0</v>
      </c>
      <c r="H207" s="22">
        <f t="shared" si="73"/>
        <v>0</v>
      </c>
      <c r="I207" s="22">
        <f t="shared" si="74"/>
        <v>0</v>
      </c>
    </row>
    <row r="208" spans="1:9">
      <c r="A208" s="9">
        <v>42986</v>
      </c>
      <c r="B208" s="10"/>
      <c r="C208" s="10"/>
      <c r="D208" s="10"/>
      <c r="E208" s="10"/>
      <c r="F208" s="22">
        <f t="shared" si="71"/>
        <v>0</v>
      </c>
      <c r="G208" s="22">
        <f t="shared" si="72"/>
        <v>0</v>
      </c>
      <c r="H208" s="22">
        <f t="shared" si="73"/>
        <v>0</v>
      </c>
      <c r="I208" s="22">
        <f t="shared" si="74"/>
        <v>0</v>
      </c>
    </row>
    <row r="209" spans="1:9">
      <c r="A209" s="9">
        <v>42987</v>
      </c>
      <c r="B209" s="10"/>
      <c r="C209" s="10"/>
      <c r="D209" s="10"/>
      <c r="E209" s="10"/>
      <c r="F209" s="22">
        <f t="shared" si="71"/>
        <v>0</v>
      </c>
      <c r="G209" s="22">
        <f t="shared" si="72"/>
        <v>0</v>
      </c>
      <c r="H209" s="22">
        <f t="shared" si="73"/>
        <v>0</v>
      </c>
      <c r="I209" s="22">
        <f t="shared" si="74"/>
        <v>0</v>
      </c>
    </row>
    <row r="210" spans="1:9">
      <c r="A210" s="9">
        <v>42988</v>
      </c>
      <c r="B210" s="10"/>
      <c r="C210" s="10"/>
      <c r="D210" s="10"/>
      <c r="E210" s="10"/>
      <c r="F210" s="22">
        <f t="shared" si="71"/>
        <v>0</v>
      </c>
      <c r="G210" s="22">
        <f t="shared" si="72"/>
        <v>0</v>
      </c>
      <c r="H210" s="22">
        <f t="shared" si="73"/>
        <v>0</v>
      </c>
      <c r="I210" s="22">
        <f t="shared" si="74"/>
        <v>0</v>
      </c>
    </row>
    <row r="211" spans="1:9">
      <c r="A211" s="9">
        <v>42989</v>
      </c>
      <c r="B211" s="10"/>
      <c r="C211" s="10"/>
      <c r="D211" s="10"/>
      <c r="E211" s="10"/>
      <c r="F211" s="22">
        <f t="shared" si="71"/>
        <v>0</v>
      </c>
      <c r="G211" s="22">
        <f t="shared" si="72"/>
        <v>0</v>
      </c>
      <c r="H211" s="22">
        <f t="shared" si="73"/>
        <v>0</v>
      </c>
      <c r="I211" s="22">
        <f t="shared" si="74"/>
        <v>0</v>
      </c>
    </row>
    <row r="212" spans="1:9">
      <c r="A212" s="9">
        <v>42990</v>
      </c>
      <c r="B212" s="10"/>
      <c r="C212" s="10"/>
      <c r="D212" s="10"/>
      <c r="E212" s="10"/>
      <c r="F212" s="22">
        <f t="shared" si="71"/>
        <v>0</v>
      </c>
      <c r="G212" s="22">
        <f t="shared" si="72"/>
        <v>0</v>
      </c>
      <c r="H212" s="22">
        <f t="shared" si="73"/>
        <v>0</v>
      </c>
      <c r="I212" s="22">
        <f t="shared" si="74"/>
        <v>0</v>
      </c>
    </row>
    <row r="213" spans="1:9">
      <c r="A213" s="9">
        <v>42991</v>
      </c>
      <c r="B213" s="10"/>
      <c r="C213" s="10"/>
      <c r="D213" s="10"/>
      <c r="E213" s="10"/>
      <c r="F213" s="22">
        <f t="shared" si="71"/>
        <v>0</v>
      </c>
      <c r="G213" s="22">
        <f t="shared" si="72"/>
        <v>0</v>
      </c>
      <c r="H213" s="22">
        <f t="shared" si="73"/>
        <v>0</v>
      </c>
      <c r="I213" s="22">
        <f t="shared" si="74"/>
        <v>0</v>
      </c>
    </row>
    <row r="214" spans="1:9">
      <c r="A214" s="9">
        <v>42992</v>
      </c>
      <c r="B214" s="10"/>
      <c r="C214" s="10"/>
      <c r="D214" s="10"/>
      <c r="E214" s="10"/>
      <c r="F214" s="22">
        <f t="shared" si="71"/>
        <v>0</v>
      </c>
      <c r="G214" s="22">
        <f t="shared" si="72"/>
        <v>0</v>
      </c>
      <c r="H214" s="22">
        <f t="shared" si="73"/>
        <v>0</v>
      </c>
      <c r="I214" s="22">
        <f t="shared" si="74"/>
        <v>0</v>
      </c>
    </row>
    <row r="215" spans="1:9">
      <c r="A215" s="9">
        <v>42993</v>
      </c>
      <c r="B215" s="10"/>
      <c r="C215" s="10"/>
      <c r="D215" s="10"/>
      <c r="E215" s="10"/>
      <c r="F215" s="22">
        <f t="shared" si="71"/>
        <v>0</v>
      </c>
      <c r="G215" s="22">
        <f t="shared" si="72"/>
        <v>0</v>
      </c>
      <c r="H215" s="22">
        <f t="shared" si="73"/>
        <v>0</v>
      </c>
      <c r="I215" s="22">
        <f t="shared" si="74"/>
        <v>0</v>
      </c>
    </row>
    <row r="216" spans="1:9">
      <c r="A216" s="9">
        <v>42994</v>
      </c>
      <c r="B216" s="10"/>
      <c r="C216" s="10"/>
      <c r="D216" s="10"/>
      <c r="E216" s="10"/>
      <c r="F216" s="22">
        <f t="shared" si="71"/>
        <v>0</v>
      </c>
      <c r="G216" s="22">
        <f t="shared" si="72"/>
        <v>0</v>
      </c>
      <c r="H216" s="22">
        <f t="shared" si="73"/>
        <v>0</v>
      </c>
      <c r="I216" s="22">
        <f t="shared" si="74"/>
        <v>0</v>
      </c>
    </row>
    <row r="217" spans="1:9">
      <c r="A217" s="9">
        <v>42995</v>
      </c>
      <c r="B217" s="10"/>
      <c r="C217" s="10"/>
      <c r="D217" s="10"/>
      <c r="E217" s="10"/>
      <c r="F217" s="22">
        <f t="shared" si="71"/>
        <v>0</v>
      </c>
      <c r="G217" s="22">
        <f t="shared" si="72"/>
        <v>0</v>
      </c>
      <c r="H217" s="22">
        <f t="shared" si="73"/>
        <v>0</v>
      </c>
      <c r="I217" s="22">
        <f t="shared" si="74"/>
        <v>0</v>
      </c>
    </row>
    <row r="218" spans="1:9">
      <c r="A218" s="9">
        <v>42996</v>
      </c>
      <c r="B218" s="10"/>
      <c r="C218" s="10"/>
      <c r="D218" s="10"/>
      <c r="E218" s="10"/>
      <c r="F218" s="22">
        <f t="shared" si="71"/>
        <v>0</v>
      </c>
      <c r="G218" s="22">
        <f t="shared" si="72"/>
        <v>0</v>
      </c>
      <c r="H218" s="22">
        <f t="shared" si="73"/>
        <v>0</v>
      </c>
      <c r="I218" s="22">
        <f t="shared" si="74"/>
        <v>0</v>
      </c>
    </row>
    <row r="219" spans="1:9">
      <c r="A219" s="9">
        <v>42997</v>
      </c>
      <c r="B219" s="10"/>
      <c r="C219" s="10"/>
      <c r="D219" s="10"/>
      <c r="E219" s="10"/>
      <c r="F219" s="22">
        <f t="shared" si="71"/>
        <v>0</v>
      </c>
      <c r="G219" s="22">
        <f t="shared" si="72"/>
        <v>0</v>
      </c>
      <c r="H219" s="22">
        <f t="shared" si="73"/>
        <v>0</v>
      </c>
      <c r="I219" s="22">
        <f t="shared" si="74"/>
        <v>0</v>
      </c>
    </row>
    <row r="220" spans="1:9">
      <c r="A220" s="9">
        <v>42998</v>
      </c>
      <c r="B220" s="10"/>
      <c r="C220" s="10"/>
      <c r="D220" s="10"/>
      <c r="E220" s="10"/>
      <c r="F220" s="22">
        <f t="shared" si="71"/>
        <v>0</v>
      </c>
      <c r="G220" s="22">
        <f t="shared" si="72"/>
        <v>0</v>
      </c>
      <c r="H220" s="22">
        <f t="shared" si="73"/>
        <v>0</v>
      </c>
      <c r="I220" s="22">
        <f t="shared" si="74"/>
        <v>0</v>
      </c>
    </row>
    <row r="221" spans="1:9">
      <c r="A221" s="9">
        <v>42999</v>
      </c>
      <c r="B221" s="10"/>
      <c r="C221" s="10"/>
      <c r="D221" s="10"/>
      <c r="E221" s="10"/>
      <c r="F221" s="22">
        <f t="shared" si="71"/>
        <v>0</v>
      </c>
      <c r="G221" s="22">
        <f t="shared" si="72"/>
        <v>0</v>
      </c>
      <c r="H221" s="22">
        <f t="shared" si="73"/>
        <v>0</v>
      </c>
      <c r="I221" s="22">
        <f t="shared" si="74"/>
        <v>0</v>
      </c>
    </row>
    <row r="222" spans="1:9">
      <c r="A222" s="9">
        <v>43000</v>
      </c>
      <c r="B222" s="10"/>
      <c r="C222" s="10"/>
      <c r="D222" s="10"/>
      <c r="E222" s="10"/>
      <c r="F222" s="22">
        <f t="shared" si="71"/>
        <v>0</v>
      </c>
      <c r="G222" s="22">
        <f t="shared" si="72"/>
        <v>0</v>
      </c>
      <c r="H222" s="22">
        <f t="shared" si="73"/>
        <v>0</v>
      </c>
      <c r="I222" s="22">
        <f t="shared" si="74"/>
        <v>0</v>
      </c>
    </row>
    <row r="223" spans="1:9">
      <c r="A223" s="9">
        <v>43001</v>
      </c>
      <c r="B223" s="10"/>
      <c r="C223" s="10"/>
      <c r="D223" s="10"/>
      <c r="E223" s="10"/>
      <c r="F223" s="22">
        <f t="shared" ref="F223:F269" si="75">B223/10000</f>
        <v>0</v>
      </c>
      <c r="G223" s="22">
        <f t="shared" ref="G223:G269" si="76">C223/10000</f>
        <v>0</v>
      </c>
      <c r="H223" s="22">
        <f t="shared" ref="H223:H269" si="77">D223/10000</f>
        <v>0</v>
      </c>
      <c r="I223" s="22">
        <f t="shared" ref="I223:I269" si="78">E223/10000</f>
        <v>0</v>
      </c>
    </row>
    <row r="224" spans="1:9">
      <c r="A224" s="9">
        <v>43002</v>
      </c>
      <c r="B224" s="10"/>
      <c r="C224" s="10"/>
      <c r="D224" s="10"/>
      <c r="E224" s="10"/>
      <c r="F224" s="22">
        <f t="shared" si="75"/>
        <v>0</v>
      </c>
      <c r="G224" s="22">
        <f t="shared" si="76"/>
        <v>0</v>
      </c>
      <c r="H224" s="22">
        <f t="shared" si="77"/>
        <v>0</v>
      </c>
      <c r="I224" s="22">
        <f t="shared" si="78"/>
        <v>0</v>
      </c>
    </row>
    <row r="225" spans="1:9">
      <c r="A225" s="9">
        <v>43003</v>
      </c>
      <c r="B225" s="10"/>
      <c r="C225" s="10"/>
      <c r="D225" s="10"/>
      <c r="E225" s="10"/>
      <c r="F225" s="22">
        <f t="shared" si="75"/>
        <v>0</v>
      </c>
      <c r="G225" s="22">
        <f t="shared" si="76"/>
        <v>0</v>
      </c>
      <c r="H225" s="22">
        <f t="shared" si="77"/>
        <v>0</v>
      </c>
      <c r="I225" s="22">
        <f t="shared" si="78"/>
        <v>0</v>
      </c>
    </row>
    <row r="226" spans="1:9">
      <c r="A226" s="9">
        <v>43004</v>
      </c>
      <c r="B226" s="10"/>
      <c r="C226" s="10"/>
      <c r="D226" s="10"/>
      <c r="E226" s="10"/>
      <c r="F226" s="22">
        <f t="shared" si="75"/>
        <v>0</v>
      </c>
      <c r="G226" s="22">
        <f t="shared" si="76"/>
        <v>0</v>
      </c>
      <c r="H226" s="22">
        <f t="shared" si="77"/>
        <v>0</v>
      </c>
      <c r="I226" s="22">
        <f t="shared" si="78"/>
        <v>0</v>
      </c>
    </row>
    <row r="227" spans="1:9">
      <c r="A227" s="9">
        <v>43005</v>
      </c>
      <c r="B227" s="10"/>
      <c r="C227" s="10"/>
      <c r="D227" s="10"/>
      <c r="E227" s="10"/>
      <c r="F227" s="22">
        <f t="shared" si="75"/>
        <v>0</v>
      </c>
      <c r="G227" s="22">
        <f t="shared" si="76"/>
        <v>0</v>
      </c>
      <c r="H227" s="22">
        <f t="shared" si="77"/>
        <v>0</v>
      </c>
      <c r="I227" s="22">
        <f t="shared" si="78"/>
        <v>0</v>
      </c>
    </row>
    <row r="228" spans="1:9">
      <c r="A228" s="9">
        <v>43006</v>
      </c>
      <c r="B228" s="10"/>
      <c r="C228" s="10"/>
      <c r="D228" s="10"/>
      <c r="E228" s="10"/>
      <c r="F228" s="22">
        <f t="shared" si="75"/>
        <v>0</v>
      </c>
      <c r="G228" s="22">
        <f t="shared" si="76"/>
        <v>0</v>
      </c>
      <c r="H228" s="22">
        <f t="shared" si="77"/>
        <v>0</v>
      </c>
      <c r="I228" s="22">
        <f t="shared" si="78"/>
        <v>0</v>
      </c>
    </row>
    <row r="229" spans="1:9">
      <c r="A229" s="9">
        <v>43007</v>
      </c>
      <c r="B229" s="10"/>
      <c r="C229" s="10"/>
      <c r="D229" s="10"/>
      <c r="E229" s="10"/>
      <c r="F229" s="22">
        <f t="shared" si="75"/>
        <v>0</v>
      </c>
      <c r="G229" s="22">
        <f t="shared" si="76"/>
        <v>0</v>
      </c>
      <c r="H229" s="22">
        <f t="shared" si="77"/>
        <v>0</v>
      </c>
      <c r="I229" s="22">
        <f t="shared" si="78"/>
        <v>0</v>
      </c>
    </row>
    <row r="230" spans="1:9">
      <c r="A230" s="9">
        <v>43008</v>
      </c>
      <c r="B230" s="10"/>
      <c r="C230" s="10"/>
      <c r="D230" s="10"/>
      <c r="E230" s="10"/>
      <c r="F230" s="22">
        <f t="shared" si="75"/>
        <v>0</v>
      </c>
      <c r="G230" s="22">
        <f t="shared" si="76"/>
        <v>0</v>
      </c>
      <c r="H230" s="22">
        <f t="shared" si="77"/>
        <v>0</v>
      </c>
      <c r="I230" s="22">
        <f t="shared" si="78"/>
        <v>0</v>
      </c>
    </row>
    <row r="231" spans="1:9">
      <c r="A231" s="9">
        <v>43009</v>
      </c>
      <c r="B231" s="10"/>
      <c r="C231" s="10"/>
      <c r="D231" s="10"/>
      <c r="E231" s="10"/>
      <c r="F231" s="22">
        <f t="shared" si="75"/>
        <v>0</v>
      </c>
      <c r="G231" s="22">
        <f t="shared" si="76"/>
        <v>0</v>
      </c>
      <c r="H231" s="22">
        <f t="shared" si="77"/>
        <v>0</v>
      </c>
      <c r="I231" s="22">
        <f t="shared" si="78"/>
        <v>0</v>
      </c>
    </row>
    <row r="232" spans="1:9">
      <c r="A232" s="9">
        <v>43010</v>
      </c>
      <c r="B232" s="10"/>
      <c r="C232" s="10"/>
      <c r="D232" s="10"/>
      <c r="E232" s="10"/>
      <c r="F232" s="22">
        <f t="shared" si="75"/>
        <v>0</v>
      </c>
      <c r="G232" s="22">
        <f t="shared" si="76"/>
        <v>0</v>
      </c>
      <c r="H232" s="22">
        <f t="shared" si="77"/>
        <v>0</v>
      </c>
      <c r="I232" s="22">
        <f t="shared" si="78"/>
        <v>0</v>
      </c>
    </row>
    <row r="233" spans="1:9">
      <c r="A233" s="9">
        <v>43011</v>
      </c>
      <c r="B233" s="10"/>
      <c r="C233" s="10"/>
      <c r="D233" s="10"/>
      <c r="E233" s="10"/>
      <c r="F233" s="22">
        <f t="shared" si="75"/>
        <v>0</v>
      </c>
      <c r="G233" s="22">
        <f t="shared" si="76"/>
        <v>0</v>
      </c>
      <c r="H233" s="22">
        <f t="shared" si="77"/>
        <v>0</v>
      </c>
      <c r="I233" s="22">
        <f t="shared" si="78"/>
        <v>0</v>
      </c>
    </row>
    <row r="234" spans="1:9">
      <c r="A234" s="9">
        <v>43012</v>
      </c>
      <c r="B234" s="10"/>
      <c r="C234" s="10"/>
      <c r="D234" s="10"/>
      <c r="E234" s="10"/>
      <c r="F234" s="22">
        <f t="shared" si="75"/>
        <v>0</v>
      </c>
      <c r="G234" s="22">
        <f t="shared" si="76"/>
        <v>0</v>
      </c>
      <c r="H234" s="22">
        <f t="shared" si="77"/>
        <v>0</v>
      </c>
      <c r="I234" s="22">
        <f t="shared" si="78"/>
        <v>0</v>
      </c>
    </row>
    <row r="235" spans="1:9">
      <c r="A235" s="9">
        <v>43013</v>
      </c>
      <c r="B235" s="10"/>
      <c r="C235" s="10"/>
      <c r="D235" s="10"/>
      <c r="E235" s="10"/>
      <c r="F235" s="22">
        <f t="shared" si="75"/>
        <v>0</v>
      </c>
      <c r="G235" s="22">
        <f t="shared" si="76"/>
        <v>0</v>
      </c>
      <c r="H235" s="22">
        <f t="shared" si="77"/>
        <v>0</v>
      </c>
      <c r="I235" s="22">
        <f t="shared" si="78"/>
        <v>0</v>
      </c>
    </row>
    <row r="236" spans="1:9">
      <c r="A236" s="9">
        <v>43014</v>
      </c>
      <c r="B236" s="10"/>
      <c r="C236" s="10"/>
      <c r="D236" s="10"/>
      <c r="E236" s="10"/>
      <c r="F236" s="22">
        <f t="shared" si="75"/>
        <v>0</v>
      </c>
      <c r="G236" s="22">
        <f t="shared" si="76"/>
        <v>0</v>
      </c>
      <c r="H236" s="22">
        <f t="shared" si="77"/>
        <v>0</v>
      </c>
      <c r="I236" s="22">
        <f t="shared" si="78"/>
        <v>0</v>
      </c>
    </row>
    <row r="237" spans="1:9">
      <c r="A237" s="9">
        <v>43015</v>
      </c>
      <c r="B237" s="10"/>
      <c r="C237" s="10"/>
      <c r="D237" s="10"/>
      <c r="E237" s="10"/>
      <c r="F237" s="22">
        <f t="shared" si="75"/>
        <v>0</v>
      </c>
      <c r="G237" s="22">
        <f t="shared" si="76"/>
        <v>0</v>
      </c>
      <c r="H237" s="22">
        <f t="shared" si="77"/>
        <v>0</v>
      </c>
      <c r="I237" s="22">
        <f t="shared" si="78"/>
        <v>0</v>
      </c>
    </row>
    <row r="238" spans="1:9">
      <c r="A238" s="9">
        <v>43016</v>
      </c>
      <c r="B238" s="10"/>
      <c r="C238" s="10"/>
      <c r="D238" s="10"/>
      <c r="E238" s="10"/>
      <c r="F238" s="22">
        <f t="shared" si="75"/>
        <v>0</v>
      </c>
      <c r="G238" s="22">
        <f t="shared" si="76"/>
        <v>0</v>
      </c>
      <c r="H238" s="22">
        <f t="shared" si="77"/>
        <v>0</v>
      </c>
      <c r="I238" s="22">
        <f t="shared" si="78"/>
        <v>0</v>
      </c>
    </row>
    <row r="239" spans="1:9">
      <c r="A239" s="9">
        <v>43017</v>
      </c>
      <c r="B239" s="10"/>
      <c r="C239" s="10"/>
      <c r="D239" s="10"/>
      <c r="E239" s="10"/>
      <c r="F239" s="22">
        <f t="shared" si="75"/>
        <v>0</v>
      </c>
      <c r="G239" s="22">
        <f t="shared" si="76"/>
        <v>0</v>
      </c>
      <c r="H239" s="22">
        <f t="shared" si="77"/>
        <v>0</v>
      </c>
      <c r="I239" s="22">
        <f t="shared" si="78"/>
        <v>0</v>
      </c>
    </row>
    <row r="240" spans="1:9">
      <c r="A240" s="9">
        <v>43018</v>
      </c>
      <c r="B240" s="10"/>
      <c r="C240" s="10"/>
      <c r="D240" s="10"/>
      <c r="E240" s="10"/>
      <c r="F240" s="22">
        <f t="shared" si="75"/>
        <v>0</v>
      </c>
      <c r="G240" s="22">
        <f t="shared" si="76"/>
        <v>0</v>
      </c>
      <c r="H240" s="22">
        <f t="shared" si="77"/>
        <v>0</v>
      </c>
      <c r="I240" s="22">
        <f t="shared" si="78"/>
        <v>0</v>
      </c>
    </row>
    <row r="241" spans="1:9">
      <c r="A241" s="9">
        <v>43019</v>
      </c>
      <c r="B241" s="10"/>
      <c r="C241" s="10"/>
      <c r="D241" s="10"/>
      <c r="E241" s="10"/>
      <c r="F241" s="22">
        <f t="shared" si="75"/>
        <v>0</v>
      </c>
      <c r="G241" s="22">
        <f t="shared" si="76"/>
        <v>0</v>
      </c>
      <c r="H241" s="22">
        <f t="shared" si="77"/>
        <v>0</v>
      </c>
      <c r="I241" s="22">
        <f t="shared" si="78"/>
        <v>0</v>
      </c>
    </row>
    <row r="242" spans="1:9">
      <c r="A242" s="9">
        <v>43020</v>
      </c>
      <c r="B242" s="10"/>
      <c r="C242" s="10"/>
      <c r="D242" s="10"/>
      <c r="E242" s="10"/>
      <c r="F242" s="22">
        <f t="shared" si="75"/>
        <v>0</v>
      </c>
      <c r="G242" s="22">
        <f t="shared" si="76"/>
        <v>0</v>
      </c>
      <c r="H242" s="22">
        <f t="shared" si="77"/>
        <v>0</v>
      </c>
      <c r="I242" s="22">
        <f t="shared" si="78"/>
        <v>0</v>
      </c>
    </row>
    <row r="243" spans="1:9">
      <c r="A243" s="9">
        <v>43021</v>
      </c>
      <c r="B243" s="10"/>
      <c r="C243" s="10"/>
      <c r="D243" s="10"/>
      <c r="E243" s="10"/>
      <c r="F243" s="22">
        <f t="shared" si="75"/>
        <v>0</v>
      </c>
      <c r="G243" s="22">
        <f t="shared" si="76"/>
        <v>0</v>
      </c>
      <c r="H243" s="22">
        <f t="shared" si="77"/>
        <v>0</v>
      </c>
      <c r="I243" s="22">
        <f t="shared" si="78"/>
        <v>0</v>
      </c>
    </row>
    <row r="244" spans="1:9">
      <c r="A244" s="9">
        <v>43022</v>
      </c>
      <c r="B244" s="10"/>
      <c r="C244" s="10"/>
      <c r="D244" s="10"/>
      <c r="E244" s="10"/>
      <c r="F244" s="22">
        <f t="shared" si="75"/>
        <v>0</v>
      </c>
      <c r="G244" s="22">
        <f t="shared" si="76"/>
        <v>0</v>
      </c>
      <c r="H244" s="22">
        <f t="shared" si="77"/>
        <v>0</v>
      </c>
      <c r="I244" s="22">
        <f t="shared" si="78"/>
        <v>0</v>
      </c>
    </row>
    <row r="245" spans="1:9">
      <c r="A245" s="9">
        <v>43023</v>
      </c>
      <c r="B245" s="10"/>
      <c r="C245" s="10"/>
      <c r="D245" s="10"/>
      <c r="E245" s="10"/>
      <c r="F245" s="22">
        <f t="shared" si="75"/>
        <v>0</v>
      </c>
      <c r="G245" s="22">
        <f t="shared" si="76"/>
        <v>0</v>
      </c>
      <c r="H245" s="22">
        <f t="shared" si="77"/>
        <v>0</v>
      </c>
      <c r="I245" s="22">
        <f t="shared" si="78"/>
        <v>0</v>
      </c>
    </row>
    <row r="246" spans="1:9">
      <c r="A246" s="9">
        <v>43024</v>
      </c>
      <c r="B246" s="10"/>
      <c r="C246" s="10"/>
      <c r="D246" s="10"/>
      <c r="E246" s="10"/>
      <c r="F246" s="22">
        <f t="shared" si="75"/>
        <v>0</v>
      </c>
      <c r="G246" s="22">
        <f t="shared" si="76"/>
        <v>0</v>
      </c>
      <c r="H246" s="22">
        <f t="shared" si="77"/>
        <v>0</v>
      </c>
      <c r="I246" s="22">
        <f t="shared" si="78"/>
        <v>0</v>
      </c>
    </row>
    <row r="247" spans="1:9">
      <c r="A247" s="9">
        <v>43025</v>
      </c>
      <c r="B247" s="10"/>
      <c r="C247" s="10"/>
      <c r="D247" s="10"/>
      <c r="E247" s="10"/>
      <c r="F247" s="22">
        <f t="shared" si="75"/>
        <v>0</v>
      </c>
      <c r="G247" s="22">
        <f t="shared" si="76"/>
        <v>0</v>
      </c>
      <c r="H247" s="22">
        <f t="shared" si="77"/>
        <v>0</v>
      </c>
      <c r="I247" s="22">
        <f t="shared" si="78"/>
        <v>0</v>
      </c>
    </row>
    <row r="248" spans="1:9">
      <c r="A248" s="9">
        <v>43026</v>
      </c>
      <c r="B248" s="10"/>
      <c r="C248" s="10"/>
      <c r="D248" s="10"/>
      <c r="E248" s="10"/>
      <c r="F248" s="22">
        <f t="shared" si="75"/>
        <v>0</v>
      </c>
      <c r="G248" s="22">
        <f t="shared" si="76"/>
        <v>0</v>
      </c>
      <c r="H248" s="22">
        <f t="shared" si="77"/>
        <v>0</v>
      </c>
      <c r="I248" s="22">
        <f t="shared" si="78"/>
        <v>0</v>
      </c>
    </row>
    <row r="249" spans="1:9">
      <c r="A249" s="9">
        <v>43027</v>
      </c>
      <c r="B249" s="10"/>
      <c r="C249" s="10"/>
      <c r="D249" s="10"/>
      <c r="E249" s="10"/>
      <c r="F249" s="22">
        <f t="shared" si="75"/>
        <v>0</v>
      </c>
      <c r="G249" s="22">
        <f t="shared" si="76"/>
        <v>0</v>
      </c>
      <c r="H249" s="22">
        <f t="shared" si="77"/>
        <v>0</v>
      </c>
      <c r="I249" s="22">
        <f t="shared" si="78"/>
        <v>0</v>
      </c>
    </row>
    <row r="250" spans="1:9">
      <c r="A250" s="9">
        <v>43028</v>
      </c>
      <c r="B250" s="10"/>
      <c r="C250" s="10"/>
      <c r="D250" s="10"/>
      <c r="E250" s="10"/>
      <c r="F250" s="22">
        <f t="shared" si="75"/>
        <v>0</v>
      </c>
      <c r="G250" s="22">
        <f t="shared" si="76"/>
        <v>0</v>
      </c>
      <c r="H250" s="22">
        <f t="shared" si="77"/>
        <v>0</v>
      </c>
      <c r="I250" s="22">
        <f t="shared" si="78"/>
        <v>0</v>
      </c>
    </row>
    <row r="251" spans="1:9">
      <c r="A251" s="9">
        <v>43029</v>
      </c>
      <c r="B251" s="10"/>
      <c r="C251" s="10"/>
      <c r="D251" s="10"/>
      <c r="E251" s="10"/>
      <c r="F251" s="22">
        <f t="shared" si="75"/>
        <v>0</v>
      </c>
      <c r="G251" s="22">
        <f t="shared" si="76"/>
        <v>0</v>
      </c>
      <c r="H251" s="22">
        <f t="shared" si="77"/>
        <v>0</v>
      </c>
      <c r="I251" s="22">
        <f t="shared" si="78"/>
        <v>0</v>
      </c>
    </row>
    <row r="252" spans="1:9">
      <c r="A252" s="9">
        <v>43030</v>
      </c>
      <c r="B252" s="10"/>
      <c r="C252" s="10"/>
      <c r="D252" s="10"/>
      <c r="E252" s="10"/>
      <c r="F252" s="22">
        <f t="shared" si="75"/>
        <v>0</v>
      </c>
      <c r="G252" s="22">
        <f t="shared" si="76"/>
        <v>0</v>
      </c>
      <c r="H252" s="22">
        <f t="shared" si="77"/>
        <v>0</v>
      </c>
      <c r="I252" s="22">
        <f t="shared" si="78"/>
        <v>0</v>
      </c>
    </row>
    <row r="253" spans="1:9">
      <c r="A253" s="9">
        <v>43031</v>
      </c>
      <c r="B253" s="10"/>
      <c r="C253" s="10"/>
      <c r="D253" s="10"/>
      <c r="E253" s="10"/>
      <c r="F253" s="22">
        <f t="shared" si="75"/>
        <v>0</v>
      </c>
      <c r="G253" s="22">
        <f t="shared" si="76"/>
        <v>0</v>
      </c>
      <c r="H253" s="22">
        <f t="shared" si="77"/>
        <v>0</v>
      </c>
      <c r="I253" s="22">
        <f t="shared" si="78"/>
        <v>0</v>
      </c>
    </row>
    <row r="254" spans="1:9">
      <c r="A254" s="9">
        <v>43032</v>
      </c>
      <c r="B254" s="10"/>
      <c r="C254" s="10"/>
      <c r="D254" s="10"/>
      <c r="E254" s="10"/>
      <c r="F254" s="22">
        <f t="shared" si="75"/>
        <v>0</v>
      </c>
      <c r="G254" s="22">
        <f t="shared" si="76"/>
        <v>0</v>
      </c>
      <c r="H254" s="22">
        <f t="shared" si="77"/>
        <v>0</v>
      </c>
      <c r="I254" s="22">
        <f t="shared" si="78"/>
        <v>0</v>
      </c>
    </row>
    <row r="255" spans="1:9">
      <c r="A255" s="9">
        <v>43033</v>
      </c>
      <c r="B255" s="10"/>
      <c r="C255" s="10"/>
      <c r="D255" s="10"/>
      <c r="E255" s="10"/>
      <c r="F255" s="22">
        <f t="shared" si="75"/>
        <v>0</v>
      </c>
      <c r="G255" s="22">
        <f t="shared" si="76"/>
        <v>0</v>
      </c>
      <c r="H255" s="22">
        <f t="shared" si="77"/>
        <v>0</v>
      </c>
      <c r="I255" s="22">
        <f t="shared" si="78"/>
        <v>0</v>
      </c>
    </row>
    <row r="256" spans="1:9">
      <c r="A256" s="9">
        <v>43034</v>
      </c>
      <c r="B256" s="10"/>
      <c r="C256" s="10"/>
      <c r="D256" s="10"/>
      <c r="E256" s="10"/>
      <c r="F256" s="22">
        <f t="shared" si="75"/>
        <v>0</v>
      </c>
      <c r="G256" s="22">
        <f t="shared" si="76"/>
        <v>0</v>
      </c>
      <c r="H256" s="22">
        <f t="shared" si="77"/>
        <v>0</v>
      </c>
      <c r="I256" s="22">
        <f t="shared" si="78"/>
        <v>0</v>
      </c>
    </row>
    <row r="257" spans="1:9">
      <c r="A257" s="9">
        <v>43035</v>
      </c>
      <c r="B257" s="10"/>
      <c r="C257" s="10"/>
      <c r="D257" s="10"/>
      <c r="E257" s="10"/>
      <c r="F257" s="22">
        <f t="shared" si="75"/>
        <v>0</v>
      </c>
      <c r="G257" s="22">
        <f t="shared" si="76"/>
        <v>0</v>
      </c>
      <c r="H257" s="22">
        <f t="shared" si="77"/>
        <v>0</v>
      </c>
      <c r="I257" s="22">
        <f t="shared" si="78"/>
        <v>0</v>
      </c>
    </row>
    <row r="258" spans="1:9">
      <c r="A258" s="9">
        <v>43036</v>
      </c>
      <c r="B258" s="10"/>
      <c r="C258" s="10"/>
      <c r="D258" s="10"/>
      <c r="E258" s="10"/>
      <c r="F258" s="22">
        <f t="shared" si="75"/>
        <v>0</v>
      </c>
      <c r="G258" s="22">
        <f t="shared" si="76"/>
        <v>0</v>
      </c>
      <c r="H258" s="22">
        <f t="shared" si="77"/>
        <v>0</v>
      </c>
      <c r="I258" s="22">
        <f t="shared" si="78"/>
        <v>0</v>
      </c>
    </row>
    <row r="259" spans="1:9">
      <c r="A259" s="9">
        <v>43037</v>
      </c>
      <c r="B259" s="10"/>
      <c r="C259" s="10"/>
      <c r="D259" s="10"/>
      <c r="E259" s="10"/>
      <c r="F259" s="22">
        <f t="shared" si="75"/>
        <v>0</v>
      </c>
      <c r="G259" s="22">
        <f t="shared" si="76"/>
        <v>0</v>
      </c>
      <c r="H259" s="22">
        <f t="shared" si="77"/>
        <v>0</v>
      </c>
      <c r="I259" s="22">
        <f t="shared" si="78"/>
        <v>0</v>
      </c>
    </row>
    <row r="260" spans="1:9">
      <c r="A260" s="9">
        <v>43038</v>
      </c>
      <c r="B260" s="10"/>
      <c r="C260" s="10"/>
      <c r="D260" s="10"/>
      <c r="E260" s="10"/>
      <c r="F260" s="22">
        <f t="shared" si="75"/>
        <v>0</v>
      </c>
      <c r="G260" s="22">
        <f t="shared" si="76"/>
        <v>0</v>
      </c>
      <c r="H260" s="22">
        <f t="shared" si="77"/>
        <v>0</v>
      </c>
      <c r="I260" s="22">
        <f t="shared" si="78"/>
        <v>0</v>
      </c>
    </row>
    <row r="261" spans="1:9">
      <c r="A261" s="9">
        <v>43039</v>
      </c>
      <c r="B261" s="10"/>
      <c r="C261" s="10"/>
      <c r="D261" s="10"/>
      <c r="E261" s="10"/>
      <c r="F261" s="22">
        <f t="shared" si="75"/>
        <v>0</v>
      </c>
      <c r="G261" s="22">
        <f t="shared" si="76"/>
        <v>0</v>
      </c>
      <c r="H261" s="22">
        <f t="shared" si="77"/>
        <v>0</v>
      </c>
      <c r="I261" s="22">
        <f t="shared" si="78"/>
        <v>0</v>
      </c>
    </row>
    <row r="262" spans="1:9">
      <c r="A262" s="9">
        <v>43040</v>
      </c>
      <c r="B262" s="10"/>
      <c r="C262" s="10"/>
      <c r="D262" s="10"/>
      <c r="E262" s="10"/>
      <c r="F262" s="22">
        <f t="shared" si="75"/>
        <v>0</v>
      </c>
      <c r="G262" s="22">
        <f t="shared" si="76"/>
        <v>0</v>
      </c>
      <c r="H262" s="22">
        <f t="shared" si="77"/>
        <v>0</v>
      </c>
      <c r="I262" s="22">
        <f t="shared" si="78"/>
        <v>0</v>
      </c>
    </row>
    <row r="263" spans="1:9">
      <c r="A263" s="9">
        <v>43041</v>
      </c>
      <c r="B263" s="10"/>
      <c r="C263" s="10"/>
      <c r="D263" s="10"/>
      <c r="E263" s="10"/>
      <c r="F263" s="22">
        <f t="shared" si="75"/>
        <v>0</v>
      </c>
      <c r="G263" s="22">
        <f t="shared" si="76"/>
        <v>0</v>
      </c>
      <c r="H263" s="22">
        <f t="shared" si="77"/>
        <v>0</v>
      </c>
      <c r="I263" s="22">
        <f t="shared" si="78"/>
        <v>0</v>
      </c>
    </row>
    <row r="264" spans="1:9">
      <c r="A264" s="9">
        <v>43042</v>
      </c>
      <c r="B264" s="10"/>
      <c r="C264" s="10"/>
      <c r="D264" s="10"/>
      <c r="E264" s="10"/>
      <c r="F264" s="22">
        <f t="shared" si="75"/>
        <v>0</v>
      </c>
      <c r="G264" s="22">
        <f t="shared" si="76"/>
        <v>0</v>
      </c>
      <c r="H264" s="22">
        <f t="shared" si="77"/>
        <v>0</v>
      </c>
      <c r="I264" s="22">
        <f t="shared" si="78"/>
        <v>0</v>
      </c>
    </row>
    <row r="265" spans="1:9">
      <c r="A265" s="9">
        <v>43043</v>
      </c>
      <c r="B265" s="10"/>
      <c r="C265" s="10"/>
      <c r="D265" s="10"/>
      <c r="E265" s="10"/>
      <c r="F265" s="22">
        <f t="shared" si="75"/>
        <v>0</v>
      </c>
      <c r="G265" s="22">
        <f t="shared" si="76"/>
        <v>0</v>
      </c>
      <c r="H265" s="22">
        <f t="shared" si="77"/>
        <v>0</v>
      </c>
      <c r="I265" s="22">
        <f t="shared" si="78"/>
        <v>0</v>
      </c>
    </row>
    <row r="266" spans="1:9">
      <c r="A266" s="9">
        <v>43044</v>
      </c>
      <c r="B266" s="10"/>
      <c r="C266" s="10"/>
      <c r="D266" s="10"/>
      <c r="E266" s="10"/>
      <c r="F266" s="22">
        <f t="shared" si="75"/>
        <v>0</v>
      </c>
      <c r="G266" s="22">
        <f t="shared" si="76"/>
        <v>0</v>
      </c>
      <c r="H266" s="22">
        <f t="shared" si="77"/>
        <v>0</v>
      </c>
      <c r="I266" s="22">
        <f t="shared" si="78"/>
        <v>0</v>
      </c>
    </row>
    <row r="267" spans="1:9">
      <c r="A267" s="9">
        <v>43045</v>
      </c>
      <c r="B267" s="10"/>
      <c r="C267" s="10"/>
      <c r="D267" s="10"/>
      <c r="E267" s="10"/>
      <c r="F267" s="22">
        <f t="shared" si="75"/>
        <v>0</v>
      </c>
      <c r="G267" s="22">
        <f t="shared" si="76"/>
        <v>0</v>
      </c>
      <c r="H267" s="22">
        <f t="shared" si="77"/>
        <v>0</v>
      </c>
      <c r="I267" s="22">
        <f t="shared" si="78"/>
        <v>0</v>
      </c>
    </row>
    <row r="268" spans="1:9">
      <c r="A268" s="9">
        <v>43046</v>
      </c>
      <c r="B268" s="10"/>
      <c r="C268" s="10"/>
      <c r="D268" s="10"/>
      <c r="E268" s="10"/>
      <c r="F268" s="22">
        <f t="shared" si="75"/>
        <v>0</v>
      </c>
      <c r="G268" s="22">
        <f t="shared" si="76"/>
        <v>0</v>
      </c>
      <c r="H268" s="22">
        <f t="shared" si="77"/>
        <v>0</v>
      </c>
      <c r="I268" s="22">
        <f t="shared" si="78"/>
        <v>0</v>
      </c>
    </row>
    <row r="269" spans="1:9">
      <c r="A269" s="9">
        <v>43047</v>
      </c>
      <c r="B269" s="10">
        <v>-169128</v>
      </c>
      <c r="C269" s="10">
        <v>-31140</v>
      </c>
      <c r="D269" s="10">
        <v>583480</v>
      </c>
      <c r="E269" s="10">
        <v>196342</v>
      </c>
      <c r="F269" s="22">
        <f t="shared" si="75"/>
        <v>-16.912800000000001</v>
      </c>
      <c r="G269" s="22">
        <f t="shared" si="76"/>
        <v>-3.1139999999999999</v>
      </c>
      <c r="H269" s="22">
        <f t="shared" si="77"/>
        <v>58.347999999999999</v>
      </c>
      <c r="I269" s="22">
        <f t="shared" si="78"/>
        <v>19.6342</v>
      </c>
    </row>
    <row r="270" spans="1:9">
      <c r="A270" s="9">
        <v>43048</v>
      </c>
      <c r="B270" s="10">
        <v>-145074</v>
      </c>
      <c r="C270" s="10">
        <v>-14329</v>
      </c>
      <c r="D270" s="10">
        <v>452051</v>
      </c>
      <c r="E270" s="10">
        <v>230597</v>
      </c>
      <c r="F270" s="22">
        <f t="shared" ref="F270" si="79">B270/10000</f>
        <v>-14.507400000000001</v>
      </c>
      <c r="G270" s="22">
        <f t="shared" ref="G270" si="80">C270/10000</f>
        <v>-1.4329000000000001</v>
      </c>
      <c r="H270" s="22">
        <f t="shared" ref="H270" si="81">D270/10000</f>
        <v>45.205100000000002</v>
      </c>
      <c r="I270" s="22">
        <f t="shared" ref="I270" si="82">E270/10000</f>
        <v>23.059699999999999</v>
      </c>
    </row>
    <row r="271" spans="1:9">
      <c r="A271" s="9">
        <v>43049</v>
      </c>
      <c r="B271" s="10">
        <v>-115891</v>
      </c>
      <c r="C271" s="10">
        <v>-7116</v>
      </c>
      <c r="D271" s="10">
        <v>463286</v>
      </c>
      <c r="E271" s="10">
        <v>202562</v>
      </c>
      <c r="F271" s="22">
        <f t="shared" ref="F271:F274" si="83">B271/10000</f>
        <v>-11.5891</v>
      </c>
      <c r="G271" s="22">
        <f t="shared" ref="G271:G274" si="84">C271/10000</f>
        <v>-0.71160000000000001</v>
      </c>
      <c r="H271" s="22">
        <f t="shared" ref="H271:H274" si="85">D271/10000</f>
        <v>46.328600000000002</v>
      </c>
      <c r="I271" s="22">
        <f t="shared" ref="I271:I274" si="86">E271/10000</f>
        <v>20.2562</v>
      </c>
    </row>
    <row r="272" spans="1:9">
      <c r="A272" s="9">
        <v>43050</v>
      </c>
      <c r="B272" s="10"/>
      <c r="C272" s="10"/>
      <c r="D272" s="10"/>
      <c r="E272" s="10"/>
      <c r="F272" s="22">
        <f t="shared" si="83"/>
        <v>0</v>
      </c>
      <c r="G272" s="22">
        <f t="shared" si="84"/>
        <v>0</v>
      </c>
      <c r="H272" s="22">
        <f t="shared" si="85"/>
        <v>0</v>
      </c>
      <c r="I272" s="22">
        <f t="shared" si="86"/>
        <v>0</v>
      </c>
    </row>
    <row r="273" spans="1:9">
      <c r="A273" s="9">
        <v>43051</v>
      </c>
      <c r="B273" s="10"/>
      <c r="C273" s="10"/>
      <c r="D273" s="10"/>
      <c r="E273" s="10"/>
      <c r="F273" s="22">
        <f t="shared" si="83"/>
        <v>0</v>
      </c>
      <c r="G273" s="22">
        <f t="shared" si="84"/>
        <v>0</v>
      </c>
      <c r="H273" s="22">
        <f t="shared" si="85"/>
        <v>0</v>
      </c>
      <c r="I273" s="22">
        <f t="shared" si="86"/>
        <v>0</v>
      </c>
    </row>
    <row r="274" spans="1:9">
      <c r="A274" s="9">
        <v>43052</v>
      </c>
      <c r="B274" s="10">
        <v>-109839</v>
      </c>
      <c r="C274" s="10">
        <v>-13679</v>
      </c>
      <c r="D274" s="10">
        <v>413796</v>
      </c>
      <c r="E274" s="10">
        <v>215130</v>
      </c>
      <c r="F274" s="22">
        <f t="shared" si="83"/>
        <v>-10.9839</v>
      </c>
      <c r="G274" s="22">
        <f t="shared" si="84"/>
        <v>-1.3678999999999999</v>
      </c>
      <c r="H274" s="22">
        <f t="shared" si="85"/>
        <v>41.379600000000003</v>
      </c>
      <c r="I274" s="22">
        <f t="shared" si="86"/>
        <v>21.513000000000002</v>
      </c>
    </row>
    <row r="275" spans="1:9">
      <c r="A275" s="9">
        <v>43053</v>
      </c>
      <c r="B275" s="10">
        <v>-124229</v>
      </c>
      <c r="C275" s="10">
        <v>13514</v>
      </c>
      <c r="D275" s="10">
        <v>396507</v>
      </c>
      <c r="E275" s="10">
        <v>216937</v>
      </c>
      <c r="F275" s="22">
        <f t="shared" ref="F275" si="87">B275/10000</f>
        <v>-12.4229</v>
      </c>
      <c r="G275" s="22">
        <f t="shared" ref="G275" si="88">C275/10000</f>
        <v>1.3513999999999999</v>
      </c>
      <c r="H275" s="22">
        <f t="shared" ref="H275" si="89">D275/10000</f>
        <v>39.650700000000001</v>
      </c>
      <c r="I275" s="22">
        <f t="shared" ref="I275" si="90">E275/10000</f>
        <v>21.6937</v>
      </c>
    </row>
    <row r="276" spans="1:9">
      <c r="A276" s="9">
        <v>43054</v>
      </c>
      <c r="B276" s="10">
        <v>-79240</v>
      </c>
      <c r="C276" s="10">
        <v>-35933</v>
      </c>
      <c r="D276" s="10">
        <v>297495</v>
      </c>
      <c r="E276" s="10">
        <v>291822</v>
      </c>
      <c r="F276" s="22">
        <f t="shared" ref="F276" si="91">B276/10000</f>
        <v>-7.9240000000000004</v>
      </c>
      <c r="G276" s="22">
        <f t="shared" ref="G276" si="92">C276/10000</f>
        <v>-3.5933000000000002</v>
      </c>
      <c r="H276" s="22">
        <f t="shared" ref="H276" si="93">D276/10000</f>
        <v>29.749500000000001</v>
      </c>
      <c r="I276" s="22">
        <f t="shared" ref="I276" si="94">E276/10000</f>
        <v>29.182200000000002</v>
      </c>
    </row>
    <row r="277" spans="1:9">
      <c r="A277" s="9">
        <v>43055</v>
      </c>
      <c r="B277" s="10">
        <v>-100760</v>
      </c>
      <c r="C277" s="10">
        <v>-64153</v>
      </c>
      <c r="D277" s="10">
        <v>313292</v>
      </c>
      <c r="E277" s="10">
        <v>248578</v>
      </c>
      <c r="F277" s="22">
        <f t="shared" ref="F277" si="95">B277/10000</f>
        <v>-10.076000000000001</v>
      </c>
      <c r="G277" s="22">
        <f t="shared" ref="G277" si="96">C277/10000</f>
        <v>-6.4153000000000002</v>
      </c>
      <c r="H277" s="22">
        <f t="shared" ref="H277" si="97">D277/10000</f>
        <v>31.3292</v>
      </c>
      <c r="I277" s="22">
        <f t="shared" ref="I277" si="98">E277/10000</f>
        <v>24.857800000000001</v>
      </c>
    </row>
    <row r="278" spans="1:9">
      <c r="A278" s="9">
        <v>43056</v>
      </c>
      <c r="B278" s="10">
        <v>-84047</v>
      </c>
      <c r="C278" s="10">
        <v>-42055</v>
      </c>
      <c r="D278" s="10">
        <v>425345</v>
      </c>
      <c r="E278" s="10">
        <v>181644</v>
      </c>
      <c r="F278" s="22">
        <f t="shared" ref="F278" si="99">B278/10000</f>
        <v>-8.4047000000000001</v>
      </c>
      <c r="G278" s="22">
        <f t="shared" ref="G278" si="100">C278/10000</f>
        <v>-4.2054999999999998</v>
      </c>
      <c r="H278" s="22">
        <f t="shared" ref="H278" si="101">D278/10000</f>
        <v>42.534500000000001</v>
      </c>
      <c r="I278" s="22">
        <f t="shared" ref="I278" si="102">E278/10000</f>
        <v>18.164400000000001</v>
      </c>
    </row>
    <row r="279" spans="1:9">
      <c r="A279" s="9">
        <v>43057</v>
      </c>
      <c r="B279" s="10"/>
      <c r="C279" s="10"/>
      <c r="D279" s="10"/>
      <c r="E279" s="10"/>
      <c r="F279" s="22">
        <f t="shared" ref="F279:F281" si="103">B279/10000</f>
        <v>0</v>
      </c>
      <c r="G279" s="22">
        <f t="shared" ref="G279:G281" si="104">C279/10000</f>
        <v>0</v>
      </c>
      <c r="H279" s="22">
        <f t="shared" ref="H279:H281" si="105">D279/10000</f>
        <v>0</v>
      </c>
      <c r="I279" s="22">
        <f t="shared" ref="I279:I281" si="106">E279/10000</f>
        <v>0</v>
      </c>
    </row>
    <row r="280" spans="1:9">
      <c r="A280" s="9">
        <v>43058</v>
      </c>
      <c r="B280" s="10"/>
      <c r="C280" s="10"/>
      <c r="D280" s="10"/>
      <c r="E280" s="10"/>
      <c r="F280" s="22">
        <f t="shared" si="103"/>
        <v>0</v>
      </c>
      <c r="G280" s="22">
        <f t="shared" si="104"/>
        <v>0</v>
      </c>
      <c r="H280" s="22">
        <f t="shared" si="105"/>
        <v>0</v>
      </c>
      <c r="I280" s="22">
        <f t="shared" si="106"/>
        <v>0</v>
      </c>
    </row>
    <row r="281" spans="1:9">
      <c r="A281" s="9">
        <v>43059</v>
      </c>
      <c r="B281" s="10">
        <v>-72916</v>
      </c>
      <c r="C281" s="10">
        <v>-17143</v>
      </c>
      <c r="D281" s="10">
        <v>373312</v>
      </c>
      <c r="E281" s="10">
        <v>195839</v>
      </c>
      <c r="F281" s="22">
        <f t="shared" si="103"/>
        <v>-7.2915999999999999</v>
      </c>
      <c r="G281" s="22">
        <f t="shared" si="104"/>
        <v>-1.7142999999999999</v>
      </c>
      <c r="H281" s="22">
        <f t="shared" si="105"/>
        <v>37.331200000000003</v>
      </c>
      <c r="I281" s="22">
        <f t="shared" si="106"/>
        <v>19.5839</v>
      </c>
    </row>
    <row r="282" spans="1:9">
      <c r="A282" s="9">
        <v>43060</v>
      </c>
      <c r="B282" s="10">
        <v>-86860</v>
      </c>
      <c r="C282" s="10">
        <v>-5961</v>
      </c>
      <c r="D282" s="10">
        <v>606284</v>
      </c>
      <c r="E282" s="10">
        <v>173814</v>
      </c>
      <c r="F282" s="22">
        <f t="shared" ref="F282:F283" si="107">B282/10000</f>
        <v>-8.6859999999999999</v>
      </c>
      <c r="G282" s="22">
        <f t="shared" ref="G282:G283" si="108">C282/10000</f>
        <v>-0.59609999999999996</v>
      </c>
      <c r="H282" s="22">
        <f t="shared" ref="H282:H283" si="109">D282/10000</f>
        <v>60.628399999999999</v>
      </c>
      <c r="I282" s="22">
        <f t="shared" ref="I282:I283" si="110">E282/10000</f>
        <v>17.381399999999999</v>
      </c>
    </row>
    <row r="283" spans="1:9">
      <c r="A283" s="9">
        <v>43061</v>
      </c>
      <c r="B283" s="10">
        <v>-139855</v>
      </c>
      <c r="C283" s="10">
        <v>-16461</v>
      </c>
      <c r="D283" s="10">
        <v>656159</v>
      </c>
      <c r="E283" s="10">
        <v>176081</v>
      </c>
      <c r="F283" s="22">
        <f t="shared" si="107"/>
        <v>-13.9855</v>
      </c>
      <c r="G283" s="22">
        <f t="shared" si="108"/>
        <v>-1.6460999999999999</v>
      </c>
      <c r="H283" s="22">
        <f t="shared" si="109"/>
        <v>65.615899999999996</v>
      </c>
      <c r="I283" s="22">
        <f t="shared" si="110"/>
        <v>17.6081</v>
      </c>
    </row>
    <row r="284" spans="1:9">
      <c r="A284" s="9">
        <v>43062</v>
      </c>
      <c r="B284" s="10">
        <v>-158631</v>
      </c>
      <c r="C284" s="10">
        <v>-1133</v>
      </c>
      <c r="D284" s="10">
        <v>697645</v>
      </c>
      <c r="E284" s="10">
        <v>160640</v>
      </c>
      <c r="F284" s="22">
        <f t="shared" ref="F284" si="111">B284/10000</f>
        <v>-15.863099999999999</v>
      </c>
      <c r="G284" s="22">
        <f t="shared" ref="G284" si="112">C284/10000</f>
        <v>-0.1133</v>
      </c>
      <c r="H284" s="22">
        <f t="shared" ref="H284" si="113">D284/10000</f>
        <v>69.764499999999998</v>
      </c>
      <c r="I284" s="22">
        <f t="shared" ref="I284" si="114">E284/10000</f>
        <v>16.064</v>
      </c>
    </row>
    <row r="285" spans="1:9">
      <c r="A285" s="9">
        <v>43063</v>
      </c>
      <c r="B285" s="10">
        <v>-172169</v>
      </c>
      <c r="C285" s="10">
        <v>2736</v>
      </c>
      <c r="D285" s="10">
        <v>703887</v>
      </c>
      <c r="E285" s="10">
        <v>172852</v>
      </c>
      <c r="F285" s="22">
        <f t="shared" ref="F285" si="115">B285/10000</f>
        <v>-17.216899999999999</v>
      </c>
      <c r="G285" s="22">
        <f t="shared" ref="G285" si="116">C285/10000</f>
        <v>0.27360000000000001</v>
      </c>
      <c r="H285" s="22">
        <f t="shared" ref="H285" si="117">D285/10000</f>
        <v>70.3887</v>
      </c>
      <c r="I285" s="22">
        <f t="shared" ref="I285" si="118">E285/10000</f>
        <v>17.2852</v>
      </c>
    </row>
    <row r="286" spans="1:9">
      <c r="A286" s="9">
        <v>43064</v>
      </c>
      <c r="B286" s="10"/>
      <c r="C286" s="10"/>
      <c r="D286" s="10"/>
      <c r="E286" s="10"/>
      <c r="F286" s="22"/>
      <c r="G286" s="22"/>
      <c r="H286" s="22"/>
      <c r="I286" s="22"/>
    </row>
    <row r="287" spans="1:9">
      <c r="A287" s="9">
        <v>43065</v>
      </c>
      <c r="B287" s="10"/>
      <c r="C287" s="10"/>
      <c r="D287" s="10"/>
      <c r="E287" s="10"/>
      <c r="F287" s="22"/>
      <c r="G287" s="22"/>
      <c r="H287" s="22"/>
      <c r="I287" s="22"/>
    </row>
    <row r="288" spans="1:9">
      <c r="A288" s="9">
        <v>43066</v>
      </c>
      <c r="B288" s="10">
        <v>-121018</v>
      </c>
      <c r="C288" s="10">
        <v>23119</v>
      </c>
      <c r="D288" s="10">
        <v>491635</v>
      </c>
      <c r="E288" s="10">
        <v>276505</v>
      </c>
      <c r="F288" s="22">
        <f t="shared" ref="F288" si="119">B288/10000</f>
        <v>-12.101800000000001</v>
      </c>
      <c r="G288" s="22">
        <f t="shared" ref="G288" si="120">C288/10000</f>
        <v>2.3119000000000001</v>
      </c>
      <c r="H288" s="22">
        <f t="shared" ref="H288" si="121">D288/10000</f>
        <v>49.163499999999999</v>
      </c>
      <c r="I288" s="22">
        <f t="shared" ref="I288" si="122">E288/10000</f>
        <v>27.650500000000001</v>
      </c>
    </row>
    <row r="289" spans="1:9">
      <c r="A289" s="9">
        <v>43067</v>
      </c>
      <c r="B289" s="10">
        <v>-103804</v>
      </c>
      <c r="C289" s="10">
        <v>-30419</v>
      </c>
      <c r="D289" s="10">
        <v>438872</v>
      </c>
      <c r="E289" s="10">
        <v>351287</v>
      </c>
      <c r="F289" s="22">
        <f t="shared" ref="F289" si="123">B289/10000</f>
        <v>-10.3804</v>
      </c>
      <c r="G289" s="22">
        <f t="shared" ref="G289" si="124">C289/10000</f>
        <v>-3.0419</v>
      </c>
      <c r="H289" s="22">
        <f t="shared" ref="H289" si="125">D289/10000</f>
        <v>43.8872</v>
      </c>
      <c r="I289" s="22">
        <f t="shared" ref="I289" si="126">E289/10000</f>
        <v>35.128700000000002</v>
      </c>
    </row>
    <row r="290" spans="1:9">
      <c r="A290" s="9">
        <v>43068</v>
      </c>
      <c r="B290" s="10">
        <v>-115026</v>
      </c>
      <c r="C290" s="10">
        <v>-75269</v>
      </c>
      <c r="D290" s="10">
        <v>466015</v>
      </c>
      <c r="E290" s="10">
        <v>395127</v>
      </c>
      <c r="F290" s="22">
        <f t="shared" ref="F290" si="127">B290/10000</f>
        <v>-11.502599999999999</v>
      </c>
      <c r="G290" s="22">
        <f t="shared" ref="G290" si="128">C290/10000</f>
        <v>-7.5269000000000004</v>
      </c>
      <c r="H290" s="22">
        <f t="shared" ref="H290" si="129">D290/10000</f>
        <v>46.601500000000001</v>
      </c>
      <c r="I290" s="22">
        <f t="shared" ref="I290" si="130">E290/10000</f>
        <v>39.512700000000002</v>
      </c>
    </row>
    <row r="291" spans="1:9">
      <c r="A291" s="9">
        <v>43069</v>
      </c>
      <c r="B291" s="10">
        <v>-87546</v>
      </c>
      <c r="C291" s="10">
        <v>-104583</v>
      </c>
      <c r="D291" s="10">
        <v>294672</v>
      </c>
      <c r="E291" s="10">
        <v>707087</v>
      </c>
      <c r="F291" s="22">
        <f t="shared" ref="F291" si="131">B291/10000</f>
        <v>-8.7545999999999999</v>
      </c>
      <c r="G291" s="22">
        <f t="shared" ref="G291" si="132">C291/10000</f>
        <v>-10.458299999999999</v>
      </c>
      <c r="H291" s="22">
        <f t="shared" ref="H291" si="133">D291/10000</f>
        <v>29.467199999999998</v>
      </c>
      <c r="I291" s="22">
        <f t="shared" ref="I291" si="134">E291/10000</f>
        <v>70.708699999999993</v>
      </c>
    </row>
    <row r="292" spans="1:9">
      <c r="A292" s="9">
        <v>43070</v>
      </c>
      <c r="B292" s="10">
        <v>-40302</v>
      </c>
      <c r="C292" s="10">
        <v>-55991</v>
      </c>
      <c r="D292" s="10">
        <v>311966</v>
      </c>
      <c r="E292" s="10">
        <v>645114</v>
      </c>
      <c r="F292" s="22">
        <f t="shared" ref="F292" si="135">B292/10000</f>
        <v>-4.0301999999999998</v>
      </c>
      <c r="G292" s="22">
        <f t="shared" ref="G292" si="136">C292/10000</f>
        <v>-5.5991</v>
      </c>
      <c r="H292" s="22">
        <f t="shared" ref="H292" si="137">D292/10000</f>
        <v>31.1966</v>
      </c>
      <c r="I292" s="22">
        <f t="shared" ref="I292" si="138">E292/10000</f>
        <v>64.511399999999995</v>
      </c>
    </row>
    <row r="293" spans="1:9">
      <c r="A293" s="9">
        <v>43071</v>
      </c>
      <c r="B293" s="10"/>
      <c r="C293" s="10"/>
      <c r="D293" s="10"/>
      <c r="E293" s="10"/>
      <c r="F293" s="22"/>
      <c r="G293" s="22"/>
      <c r="H293" s="22"/>
      <c r="I293" s="22"/>
    </row>
    <row r="294" spans="1:9">
      <c r="A294" s="9">
        <v>43072</v>
      </c>
      <c r="B294" s="10"/>
      <c r="C294" s="10"/>
      <c r="D294" s="10"/>
      <c r="E294" s="10"/>
      <c r="F294" s="22"/>
      <c r="G294" s="22"/>
      <c r="H294" s="22"/>
      <c r="I294" s="22"/>
    </row>
    <row r="295" spans="1:9">
      <c r="A295" s="9">
        <v>43073</v>
      </c>
      <c r="B295" s="10">
        <v>-48539</v>
      </c>
      <c r="C295" s="10">
        <v>-88553</v>
      </c>
      <c r="D295" s="10">
        <v>340948</v>
      </c>
      <c r="E295" s="10">
        <v>550227</v>
      </c>
      <c r="F295" s="22">
        <f t="shared" ref="F295:F296" si="139">B295/10000</f>
        <v>-4.8539000000000003</v>
      </c>
      <c r="G295" s="22">
        <f t="shared" ref="G295:G296" si="140">C295/10000</f>
        <v>-8.8552999999999997</v>
      </c>
      <c r="H295" s="22">
        <f t="shared" ref="H295:H296" si="141">D295/10000</f>
        <v>34.094799999999999</v>
      </c>
      <c r="I295" s="22">
        <f t="shared" ref="I295:I296" si="142">E295/10000</f>
        <v>55.0227</v>
      </c>
    </row>
    <row r="296" spans="1:9">
      <c r="A296" s="9">
        <v>43074</v>
      </c>
      <c r="B296" s="10">
        <v>-80089</v>
      </c>
      <c r="C296" s="10">
        <v>-126231</v>
      </c>
      <c r="D296" s="10">
        <v>286512</v>
      </c>
      <c r="E296" s="10">
        <v>711938</v>
      </c>
      <c r="F296" s="22">
        <f t="shared" si="139"/>
        <v>-8.0089000000000006</v>
      </c>
      <c r="G296" s="22">
        <f t="shared" si="140"/>
        <v>-12.623100000000001</v>
      </c>
      <c r="H296" s="22">
        <f t="shared" si="141"/>
        <v>28.651199999999999</v>
      </c>
      <c r="I296" s="22">
        <f t="shared" si="142"/>
        <v>71.193799999999996</v>
      </c>
    </row>
    <row r="297" spans="1:9">
      <c r="A297" s="9">
        <v>43075</v>
      </c>
      <c r="B297" s="10">
        <v>-38473</v>
      </c>
      <c r="C297" s="10">
        <v>-336089</v>
      </c>
      <c r="D297" s="10">
        <v>183935</v>
      </c>
      <c r="E297" s="10">
        <v>1365658</v>
      </c>
      <c r="F297" s="22">
        <f t="shared" ref="F297" si="143">B297/10000</f>
        <v>-3.8473000000000002</v>
      </c>
      <c r="G297" s="22">
        <f t="shared" ref="G297" si="144">C297/10000</f>
        <v>-33.608899999999998</v>
      </c>
      <c r="H297" s="22">
        <f t="shared" ref="H297" si="145">D297/10000</f>
        <v>18.3935</v>
      </c>
      <c r="I297" s="22">
        <f t="shared" ref="I297" si="146">E297/10000</f>
        <v>136.5658</v>
      </c>
    </row>
    <row r="298" spans="1:9">
      <c r="A298" s="9">
        <v>43076</v>
      </c>
      <c r="B298" s="10">
        <v>-14142</v>
      </c>
      <c r="C298" s="10">
        <v>-421770</v>
      </c>
      <c r="D298" s="10">
        <v>169893</v>
      </c>
      <c r="E298" s="10">
        <v>1315900</v>
      </c>
      <c r="F298" s="22">
        <f t="shared" ref="F298" si="147">B298/10000</f>
        <v>-1.4141999999999999</v>
      </c>
      <c r="G298" s="22">
        <f t="shared" ref="G298" si="148">C298/10000</f>
        <v>-42.177</v>
      </c>
      <c r="H298" s="22">
        <f t="shared" ref="H298" si="149">D298/10000</f>
        <v>16.9893</v>
      </c>
      <c r="I298" s="22">
        <f t="shared" ref="I298" si="150">E298/10000</f>
        <v>131.59</v>
      </c>
    </row>
    <row r="299" spans="1:9">
      <c r="A299" s="9">
        <v>43077</v>
      </c>
      <c r="B299" s="10">
        <v>189</v>
      </c>
      <c r="C299" s="10">
        <v>-361787</v>
      </c>
      <c r="D299" s="10">
        <v>183305</v>
      </c>
      <c r="E299" s="10">
        <v>1092695</v>
      </c>
      <c r="F299" s="22">
        <f t="shared" ref="F299" si="151">B299/10000</f>
        <v>1.89E-2</v>
      </c>
      <c r="G299" s="22">
        <f t="shared" ref="G299" si="152">C299/10000</f>
        <v>-36.178699999999999</v>
      </c>
      <c r="H299" s="22">
        <f t="shared" ref="H299" si="153">D299/10000</f>
        <v>18.330500000000001</v>
      </c>
      <c r="I299" s="22">
        <f t="shared" ref="I299" si="154">E299/10000</f>
        <v>109.26949999999999</v>
      </c>
    </row>
    <row r="300" spans="1:9">
      <c r="A300" s="9">
        <v>43078</v>
      </c>
      <c r="B300" s="10"/>
      <c r="C300" s="10"/>
      <c r="D300" s="10"/>
      <c r="E300" s="10"/>
      <c r="F300" s="22"/>
      <c r="G300" s="22"/>
      <c r="H300" s="22"/>
      <c r="I300" s="22"/>
    </row>
    <row r="301" spans="1:9">
      <c r="A301" s="9">
        <v>43079</v>
      </c>
      <c r="B301" s="10"/>
      <c r="C301" s="10"/>
      <c r="D301" s="10"/>
      <c r="E301" s="10"/>
      <c r="F301" s="22"/>
      <c r="G301" s="22"/>
      <c r="H301" s="22"/>
      <c r="I301" s="22"/>
    </row>
    <row r="302" spans="1:9">
      <c r="A302" s="9">
        <v>43080</v>
      </c>
      <c r="B302" s="10">
        <v>34178</v>
      </c>
      <c r="C302" s="10">
        <v>-294073</v>
      </c>
      <c r="D302" s="10">
        <v>231962</v>
      </c>
      <c r="E302" s="10">
        <v>807488</v>
      </c>
      <c r="F302" s="22">
        <f t="shared" ref="F302" si="155">B302/10000</f>
        <v>3.4178000000000002</v>
      </c>
      <c r="G302" s="22">
        <f t="shared" ref="G302" si="156">C302/10000</f>
        <v>-29.407299999999999</v>
      </c>
      <c r="H302" s="22">
        <f t="shared" ref="H302" si="157">D302/10000</f>
        <v>23.196200000000001</v>
      </c>
      <c r="I302" s="22">
        <f t="shared" ref="I302" si="158">E302/10000</f>
        <v>80.748800000000003</v>
      </c>
    </row>
    <row r="303" spans="1:9">
      <c r="A303" s="9">
        <v>43081</v>
      </c>
      <c r="B303" s="10">
        <v>10360</v>
      </c>
      <c r="C303" s="10">
        <v>-332158</v>
      </c>
      <c r="D303" s="10">
        <v>173053</v>
      </c>
      <c r="E303" s="10">
        <v>920567</v>
      </c>
      <c r="F303" s="22">
        <f t="shared" ref="F303" si="159">B303/10000</f>
        <v>1.036</v>
      </c>
      <c r="G303" s="22">
        <f t="shared" ref="G303" si="160">C303/10000</f>
        <v>-33.215800000000002</v>
      </c>
      <c r="H303" s="22">
        <f t="shared" ref="H303" si="161">D303/10000</f>
        <v>17.305299999999999</v>
      </c>
      <c r="I303" s="22">
        <f t="shared" ref="I303" si="162">E303/10000</f>
        <v>92.056700000000006</v>
      </c>
    </row>
    <row r="304" spans="1:9">
      <c r="A304" s="9">
        <v>43082</v>
      </c>
      <c r="B304" s="10">
        <v>19627</v>
      </c>
      <c r="C304" s="10">
        <v>-351990</v>
      </c>
      <c r="D304" s="10">
        <v>194971</v>
      </c>
      <c r="E304" s="10">
        <v>856857</v>
      </c>
      <c r="F304" s="22">
        <f t="shared" ref="F304" si="163">B304/10000</f>
        <v>1.9626999999999999</v>
      </c>
      <c r="G304" s="22">
        <f t="shared" ref="G304" si="164">C304/10000</f>
        <v>-35.198999999999998</v>
      </c>
      <c r="H304" s="22">
        <f t="shared" ref="H304" si="165">D304/10000</f>
        <v>19.4971</v>
      </c>
      <c r="I304" s="22">
        <f t="shared" ref="I304" si="166">E304/10000</f>
        <v>85.685699999999997</v>
      </c>
    </row>
    <row r="305" spans="1:9">
      <c r="A305" s="9">
        <v>43083</v>
      </c>
      <c r="B305" s="10">
        <v>13730</v>
      </c>
      <c r="C305" s="10">
        <v>-278050</v>
      </c>
      <c r="D305" s="10">
        <v>240071</v>
      </c>
      <c r="E305" s="10">
        <v>631778</v>
      </c>
      <c r="F305" s="22">
        <f t="shared" ref="F305" si="167">B305/10000</f>
        <v>1.373</v>
      </c>
      <c r="G305" s="22">
        <f t="shared" ref="G305" si="168">C305/10000</f>
        <v>-27.805</v>
      </c>
      <c r="H305" s="22">
        <f t="shared" ref="H305" si="169">D305/10000</f>
        <v>24.007100000000001</v>
      </c>
      <c r="I305" s="22">
        <f t="shared" ref="I305" si="170">E305/10000</f>
        <v>63.177799999999998</v>
      </c>
    </row>
    <row r="306" spans="1:9">
      <c r="A306" s="9">
        <v>43084</v>
      </c>
      <c r="B306" s="10">
        <v>-82239</v>
      </c>
      <c r="C306" s="10">
        <v>-267245</v>
      </c>
      <c r="D306" s="10">
        <v>194438</v>
      </c>
      <c r="E306" s="10">
        <v>729930</v>
      </c>
      <c r="F306" s="22">
        <f t="shared" ref="F306" si="171">B306/10000</f>
        <v>-8.2239000000000004</v>
      </c>
      <c r="G306" s="22">
        <f t="shared" ref="G306" si="172">C306/10000</f>
        <v>-26.724499999999999</v>
      </c>
      <c r="H306" s="22">
        <f t="shared" ref="H306" si="173">D306/10000</f>
        <v>19.4438</v>
      </c>
      <c r="I306" s="22">
        <f t="shared" ref="I306" si="174">E306/10000</f>
        <v>72.992999999999995</v>
      </c>
    </row>
    <row r="307" spans="1:9">
      <c r="A307" s="9">
        <v>43085</v>
      </c>
      <c r="B307" s="10"/>
      <c r="C307" s="10"/>
      <c r="D307" s="10"/>
      <c r="E307" s="10"/>
      <c r="F307" s="22"/>
      <c r="G307" s="22"/>
      <c r="H307" s="22"/>
      <c r="I307" s="22"/>
    </row>
    <row r="308" spans="1:9">
      <c r="A308" s="9">
        <v>43086</v>
      </c>
      <c r="B308" s="10"/>
      <c r="C308" s="10"/>
      <c r="D308" s="10"/>
      <c r="E308" s="10"/>
      <c r="F308" s="22"/>
      <c r="G308" s="22"/>
      <c r="H308" s="22"/>
      <c r="I308" s="22"/>
    </row>
    <row r="309" spans="1:9">
      <c r="A309" s="9">
        <v>43087</v>
      </c>
      <c r="B309" s="10">
        <v>-86215</v>
      </c>
      <c r="C309" s="10">
        <v>-275312</v>
      </c>
      <c r="D309" s="10">
        <v>206239</v>
      </c>
      <c r="E309" s="10">
        <v>677344</v>
      </c>
      <c r="F309" s="22">
        <f t="shared" ref="F309" si="175">B309/10000</f>
        <v>-8.6214999999999993</v>
      </c>
      <c r="G309" s="22">
        <f t="shared" ref="G309" si="176">C309/10000</f>
        <v>-27.531199999999998</v>
      </c>
      <c r="H309" s="22">
        <f t="shared" ref="H309" si="177">D309/10000</f>
        <v>20.623899999999999</v>
      </c>
      <c r="I309" s="22">
        <f t="shared" ref="I309" si="178">E309/10000</f>
        <v>67.734399999999994</v>
      </c>
    </row>
    <row r="310" spans="1:9">
      <c r="A310" s="9">
        <v>43088</v>
      </c>
      <c r="B310" s="10">
        <v>-35189</v>
      </c>
      <c r="C310" s="10">
        <v>-322532</v>
      </c>
      <c r="D310" s="10">
        <v>173591</v>
      </c>
      <c r="E310" s="10">
        <v>763199</v>
      </c>
      <c r="F310" s="22">
        <f t="shared" ref="F310" si="179">B310/10000</f>
        <v>-3.5188999999999999</v>
      </c>
      <c r="G310" s="22">
        <f t="shared" ref="G310" si="180">C310/10000</f>
        <v>-32.2532</v>
      </c>
      <c r="H310" s="22">
        <f t="shared" ref="H310" si="181">D310/10000</f>
        <v>17.359100000000002</v>
      </c>
      <c r="I310" s="22">
        <f t="shared" ref="I310" si="182">E310/10000</f>
        <v>76.319900000000004</v>
      </c>
    </row>
    <row r="311" spans="1:9">
      <c r="A311" s="9">
        <v>43089</v>
      </c>
      <c r="B311" s="10">
        <v>79330</v>
      </c>
      <c r="C311" s="10">
        <v>-218344</v>
      </c>
      <c r="D311" s="10">
        <v>65049</v>
      </c>
      <c r="E311" s="10">
        <v>446919</v>
      </c>
      <c r="F311" s="22">
        <f t="shared" ref="F311" si="183">B311/10000</f>
        <v>7.9329999999999998</v>
      </c>
      <c r="G311" s="22">
        <f t="shared" ref="G311" si="184">C311/10000</f>
        <v>-21.834399999999999</v>
      </c>
      <c r="H311" s="22">
        <f t="shared" ref="H311" si="185">D311/10000</f>
        <v>6.5049000000000001</v>
      </c>
      <c r="I311" s="22">
        <f t="shared" ref="I311" si="186">E311/10000</f>
        <v>44.691899999999997</v>
      </c>
    </row>
    <row r="312" spans="1:9">
      <c r="A312" s="9">
        <v>43090</v>
      </c>
      <c r="B312" s="10">
        <v>90197</v>
      </c>
      <c r="C312" s="10">
        <v>-211715</v>
      </c>
      <c r="D312" s="10">
        <v>42828</v>
      </c>
      <c r="E312" s="10">
        <v>430476</v>
      </c>
      <c r="F312" s="22">
        <f t="shared" ref="F312" si="187">B312/10000</f>
        <v>9.0197000000000003</v>
      </c>
      <c r="G312" s="22">
        <f t="shared" ref="G312" si="188">C312/10000</f>
        <v>-21.171500000000002</v>
      </c>
      <c r="H312" s="22">
        <f t="shared" ref="H312" si="189">D312/10000</f>
        <v>4.2827999999999999</v>
      </c>
      <c r="I312" s="22">
        <f t="shared" ref="I312" si="190">E312/10000</f>
        <v>43.047600000000003</v>
      </c>
    </row>
    <row r="313" spans="1:9">
      <c r="A313" s="9">
        <v>43091</v>
      </c>
      <c r="B313" s="10">
        <v>108567</v>
      </c>
      <c r="C313" s="10">
        <v>-226911</v>
      </c>
      <c r="D313" s="10">
        <v>46216</v>
      </c>
      <c r="E313" s="10">
        <v>435664</v>
      </c>
      <c r="F313" s="22">
        <f t="shared" ref="F313" si="191">B313/10000</f>
        <v>10.8567</v>
      </c>
      <c r="G313" s="22">
        <f t="shared" ref="G313" si="192">C313/10000</f>
        <v>-22.691099999999999</v>
      </c>
      <c r="H313" s="22">
        <f t="shared" ref="H313" si="193">D313/10000</f>
        <v>4.6215999999999999</v>
      </c>
      <c r="I313" s="22">
        <f t="shared" ref="I313" si="194">E313/10000</f>
        <v>43.566400000000002</v>
      </c>
    </row>
    <row r="314" spans="1:9">
      <c r="A314" s="9">
        <v>43092</v>
      </c>
      <c r="B314" s="10"/>
      <c r="C314" s="10"/>
      <c r="D314" s="10"/>
      <c r="E314" s="10"/>
      <c r="F314" s="22"/>
      <c r="G314" s="22"/>
      <c r="H314" s="22"/>
      <c r="I314" s="22"/>
    </row>
    <row r="315" spans="1:9">
      <c r="A315" s="9">
        <v>43093</v>
      </c>
      <c r="B315" s="10"/>
      <c r="C315" s="10"/>
      <c r="D315" s="10"/>
      <c r="E315" s="10"/>
      <c r="F315" s="22"/>
      <c r="G315" s="22"/>
      <c r="H315" s="22"/>
      <c r="I315" s="22"/>
    </row>
    <row r="316" spans="1:9">
      <c r="A316" s="9">
        <v>43094</v>
      </c>
      <c r="B316" s="10">
        <v>104740</v>
      </c>
      <c r="C316" s="10">
        <v>-233318</v>
      </c>
      <c r="D316" s="10">
        <v>45156</v>
      </c>
      <c r="E316" s="10">
        <v>414810</v>
      </c>
      <c r="F316" s="22">
        <f t="shared" ref="F316:F317" si="195">B316/10000</f>
        <v>10.474</v>
      </c>
      <c r="G316" s="22">
        <f t="shared" ref="G316:G317" si="196">C316/10000</f>
        <v>-23.331800000000001</v>
      </c>
      <c r="H316" s="22">
        <f t="shared" ref="H316:H317" si="197">D316/10000</f>
        <v>4.5156000000000001</v>
      </c>
      <c r="I316" s="22">
        <f t="shared" ref="I316:I317" si="198">E316/10000</f>
        <v>41.481000000000002</v>
      </c>
    </row>
    <row r="317" spans="1:9">
      <c r="A317" s="9">
        <v>43095</v>
      </c>
      <c r="B317" s="10">
        <v>120615</v>
      </c>
      <c r="C317" s="10">
        <v>-268952</v>
      </c>
      <c r="D317" s="10">
        <v>30918</v>
      </c>
      <c r="E317" s="10">
        <v>606097</v>
      </c>
      <c r="F317" s="22">
        <f t="shared" si="195"/>
        <v>12.061500000000001</v>
      </c>
      <c r="G317" s="22">
        <f t="shared" si="196"/>
        <v>-26.895199999999999</v>
      </c>
      <c r="H317" s="22">
        <f t="shared" si="197"/>
        <v>3.0918000000000001</v>
      </c>
      <c r="I317" s="22">
        <f t="shared" si="198"/>
        <v>60.609699999999997</v>
      </c>
    </row>
    <row r="318" spans="1:9">
      <c r="A318" s="9">
        <v>43096</v>
      </c>
      <c r="B318" s="10">
        <v>153623</v>
      </c>
      <c r="C318" s="10">
        <v>-263082</v>
      </c>
      <c r="D318" s="10">
        <v>52937</v>
      </c>
      <c r="E318" s="10">
        <v>515929</v>
      </c>
      <c r="F318" s="22">
        <f t="shared" ref="F318" si="199">B318/10000</f>
        <v>15.362299999999999</v>
      </c>
      <c r="G318" s="22">
        <f t="shared" ref="G318" si="200">C318/10000</f>
        <v>-26.308199999999999</v>
      </c>
      <c r="H318" s="22">
        <f t="shared" ref="H318" si="201">D318/10000</f>
        <v>5.2937000000000003</v>
      </c>
      <c r="I318" s="22">
        <f t="shared" ref="I318" si="202">E318/10000</f>
        <v>51.5929</v>
      </c>
    </row>
    <row r="319" spans="1:9">
      <c r="A319" s="9">
        <v>43097</v>
      </c>
      <c r="B319" s="10">
        <v>168546</v>
      </c>
      <c r="C319" s="10">
        <v>-203054</v>
      </c>
      <c r="D319" s="10">
        <v>106831</v>
      </c>
      <c r="E319" s="10">
        <v>408169</v>
      </c>
      <c r="F319" s="22">
        <f t="shared" ref="F319" si="203">B319/10000</f>
        <v>16.854600000000001</v>
      </c>
      <c r="G319" s="22">
        <f t="shared" ref="G319" si="204">C319/10000</f>
        <v>-20.305399999999999</v>
      </c>
      <c r="H319" s="22">
        <f t="shared" ref="H319" si="205">D319/10000</f>
        <v>10.6831</v>
      </c>
      <c r="I319" s="22">
        <f t="shared" ref="I319" si="206">E319/10000</f>
        <v>40.816899999999997</v>
      </c>
    </row>
    <row r="320" spans="1:9">
      <c r="A320" s="9">
        <v>43098</v>
      </c>
      <c r="B320" s="10">
        <v>179047</v>
      </c>
      <c r="C320" s="10">
        <v>-133732</v>
      </c>
      <c r="D320" s="10">
        <v>159604</v>
      </c>
      <c r="E320" s="10">
        <v>345332</v>
      </c>
      <c r="F320" s="22">
        <f t="shared" ref="F320" si="207">B320/10000</f>
        <v>17.904699999999998</v>
      </c>
      <c r="G320" s="22">
        <f t="shared" ref="G320" si="208">C320/10000</f>
        <v>-13.373200000000001</v>
      </c>
      <c r="H320" s="22">
        <f t="shared" ref="H320" si="209">D320/10000</f>
        <v>15.9604</v>
      </c>
      <c r="I320" s="22">
        <f t="shared" ref="I320" si="210">E320/10000</f>
        <v>34.533200000000001</v>
      </c>
    </row>
    <row r="321" spans="1:9">
      <c r="A321" s="9">
        <v>43099</v>
      </c>
      <c r="B321" s="10"/>
      <c r="C321" s="10"/>
      <c r="D321" s="10"/>
      <c r="E321" s="10"/>
      <c r="F321" s="22"/>
      <c r="G321" s="22"/>
      <c r="H321" s="22"/>
      <c r="I321" s="22"/>
    </row>
    <row r="322" spans="1:9">
      <c r="A322" s="9">
        <v>43100</v>
      </c>
      <c r="B322" s="10"/>
      <c r="C322" s="10"/>
      <c r="D322" s="10"/>
      <c r="E322" s="10"/>
      <c r="F322" s="22"/>
      <c r="G322" s="22"/>
      <c r="H322" s="22"/>
      <c r="I322" s="22"/>
    </row>
    <row r="323" spans="1:9">
      <c r="A323" s="9">
        <v>43101</v>
      </c>
      <c r="B323" s="10"/>
      <c r="C323" s="10"/>
      <c r="D323" s="10"/>
      <c r="E323" s="10"/>
      <c r="F323" s="22"/>
      <c r="G323" s="22"/>
      <c r="H323" s="22"/>
      <c r="I323" s="22"/>
    </row>
    <row r="324" spans="1:9">
      <c r="A324" s="9">
        <v>43102</v>
      </c>
      <c r="B324" s="10">
        <v>223547</v>
      </c>
      <c r="C324" s="10">
        <v>-108247</v>
      </c>
      <c r="D324" s="10">
        <v>229817</v>
      </c>
      <c r="E324" s="10">
        <v>305317</v>
      </c>
      <c r="F324" s="22">
        <f t="shared" ref="F324" si="211">B324/10000</f>
        <v>22.354700000000001</v>
      </c>
      <c r="G324" s="22">
        <f t="shared" ref="G324" si="212">C324/10000</f>
        <v>-10.8247</v>
      </c>
      <c r="H324" s="22">
        <f t="shared" ref="H324" si="213">D324/10000</f>
        <v>22.9817</v>
      </c>
      <c r="I324" s="22">
        <f t="shared" ref="I324" si="214">E324/10000</f>
        <v>30.531700000000001</v>
      </c>
    </row>
    <row r="325" spans="1:9">
      <c r="A325" s="9">
        <v>43103</v>
      </c>
      <c r="B325" s="10">
        <v>257265</v>
      </c>
      <c r="C325" s="10">
        <v>-65845</v>
      </c>
      <c r="D325" s="10">
        <v>302612</v>
      </c>
      <c r="E325" s="10">
        <v>237296</v>
      </c>
      <c r="F325" s="22">
        <f t="shared" ref="F325" si="215">B325/10000</f>
        <v>25.726500000000001</v>
      </c>
      <c r="G325" s="22">
        <f t="shared" ref="G325" si="216">C325/10000</f>
        <v>-6.5845000000000002</v>
      </c>
      <c r="H325" s="22">
        <f t="shared" ref="H325" si="217">D325/10000</f>
        <v>30.261199999999999</v>
      </c>
      <c r="I325" s="22">
        <f t="shared" ref="I325" si="218">E325/10000</f>
        <v>23.729600000000001</v>
      </c>
    </row>
    <row r="326" spans="1:9">
      <c r="A326" s="9">
        <v>43104</v>
      </c>
      <c r="B326" s="10">
        <v>243180</v>
      </c>
      <c r="C326" s="10">
        <v>-54696</v>
      </c>
      <c r="D326" s="10">
        <v>346423</v>
      </c>
      <c r="E326" s="10">
        <v>202448</v>
      </c>
      <c r="F326" s="22">
        <f t="shared" ref="F326" si="219">B326/10000</f>
        <v>24.318000000000001</v>
      </c>
      <c r="G326" s="22">
        <f t="shared" ref="G326" si="220">C326/10000</f>
        <v>-5.4695999999999998</v>
      </c>
      <c r="H326" s="22">
        <f t="shared" ref="H326" si="221">D326/10000</f>
        <v>34.642299999999999</v>
      </c>
      <c r="I326" s="22">
        <f t="shared" ref="I326" si="222">E326/10000</f>
        <v>20.244800000000001</v>
      </c>
    </row>
    <row r="327" spans="1:9">
      <c r="A327" s="9">
        <v>43105</v>
      </c>
      <c r="B327" s="10">
        <v>289317</v>
      </c>
      <c r="C327" s="10">
        <v>-27521</v>
      </c>
      <c r="D327" s="10">
        <v>355192</v>
      </c>
      <c r="E327" s="10">
        <v>192201</v>
      </c>
      <c r="F327" s="22">
        <f t="shared" ref="F327" si="223">B327/10000</f>
        <v>28.931699999999999</v>
      </c>
      <c r="G327" s="22">
        <f t="shared" ref="G327" si="224">C327/10000</f>
        <v>-2.7521</v>
      </c>
      <c r="H327" s="22">
        <f t="shared" ref="H327" si="225">D327/10000</f>
        <v>35.519199999999998</v>
      </c>
      <c r="I327" s="22">
        <f t="shared" ref="I327" si="226">E327/10000</f>
        <v>19.220099999999999</v>
      </c>
    </row>
    <row r="328" spans="1:9">
      <c r="A328" s="9">
        <v>43106</v>
      </c>
      <c r="B328" s="10"/>
      <c r="C328" s="10"/>
      <c r="D328" s="10"/>
      <c r="E328" s="10"/>
      <c r="F328" s="22"/>
      <c r="G328" s="22"/>
      <c r="H328" s="22"/>
      <c r="I328" s="22"/>
    </row>
    <row r="329" spans="1:9">
      <c r="A329" s="9">
        <v>43107</v>
      </c>
      <c r="B329" s="10"/>
      <c r="C329" s="10"/>
      <c r="D329" s="10"/>
      <c r="E329" s="10"/>
      <c r="F329" s="22"/>
      <c r="G329" s="22"/>
      <c r="H329" s="22"/>
      <c r="I329" s="22"/>
    </row>
    <row r="330" spans="1:9">
      <c r="A330" s="9">
        <v>43108</v>
      </c>
      <c r="B330" s="10">
        <v>230187</v>
      </c>
      <c r="C330" s="10">
        <v>-15840</v>
      </c>
      <c r="D330" s="10">
        <v>380616</v>
      </c>
      <c r="E330" s="10">
        <v>181738</v>
      </c>
      <c r="F330" s="22">
        <f t="shared" ref="F330" si="227">B330/10000</f>
        <v>23.018699999999999</v>
      </c>
      <c r="G330" s="22">
        <f t="shared" ref="G330" si="228">C330/10000</f>
        <v>-1.5840000000000001</v>
      </c>
      <c r="H330" s="22">
        <f t="shared" ref="H330" si="229">D330/10000</f>
        <v>38.061599999999999</v>
      </c>
      <c r="I330" s="22">
        <f t="shared" ref="I330" si="230">E330/10000</f>
        <v>18.1738</v>
      </c>
    </row>
    <row r="331" spans="1:9">
      <c r="A331" s="9">
        <v>43109</v>
      </c>
      <c r="B331" s="10">
        <v>227264</v>
      </c>
      <c r="C331" s="10">
        <v>-18985</v>
      </c>
      <c r="D331" s="10">
        <v>370807</v>
      </c>
      <c r="E331" s="10">
        <v>177312</v>
      </c>
      <c r="F331" s="22">
        <f t="shared" ref="F331" si="231">B331/10000</f>
        <v>22.726400000000002</v>
      </c>
      <c r="G331" s="22">
        <f t="shared" ref="G331" si="232">C331/10000</f>
        <v>-1.8985000000000001</v>
      </c>
      <c r="H331" s="22">
        <f t="shared" ref="H331" si="233">D331/10000</f>
        <v>37.0807</v>
      </c>
      <c r="I331" s="22">
        <f t="shared" ref="I331" si="234">E331/10000</f>
        <v>17.731200000000001</v>
      </c>
    </row>
    <row r="332" spans="1:9">
      <c r="A332" s="9">
        <v>43110</v>
      </c>
      <c r="B332" s="10">
        <v>236743</v>
      </c>
      <c r="C332" s="10">
        <v>-60177</v>
      </c>
      <c r="D332" s="10">
        <v>281340</v>
      </c>
      <c r="E332" s="10">
        <v>254298</v>
      </c>
      <c r="F332" s="22">
        <f t="shared" ref="F332" si="235">B332/10000</f>
        <v>23.674299999999999</v>
      </c>
      <c r="G332" s="22">
        <f t="shared" ref="G332" si="236">C332/10000</f>
        <v>-6.0176999999999996</v>
      </c>
      <c r="H332" s="22">
        <f t="shared" ref="H332" si="237">D332/10000</f>
        <v>28.134</v>
      </c>
      <c r="I332" s="22">
        <f t="shared" ref="I332" si="238">E332/10000</f>
        <v>25.4298</v>
      </c>
    </row>
    <row r="333" spans="1:9">
      <c r="A333" s="9">
        <v>43111</v>
      </c>
      <c r="B333" s="10">
        <v>204732</v>
      </c>
      <c r="C333" s="10">
        <v>-56301</v>
      </c>
      <c r="D333" s="10">
        <v>260990</v>
      </c>
      <c r="E333" s="10">
        <v>255802</v>
      </c>
      <c r="F333" s="22">
        <f t="shared" ref="F333" si="239">B333/10000</f>
        <v>20.473199999999999</v>
      </c>
      <c r="G333" s="22">
        <f t="shared" ref="G333" si="240">C333/10000</f>
        <v>-5.6300999999999997</v>
      </c>
      <c r="H333" s="22">
        <f t="shared" ref="H333" si="241">D333/10000</f>
        <v>26.099</v>
      </c>
      <c r="I333" s="22">
        <f t="shared" ref="I333" si="242">E333/10000</f>
        <v>25.580200000000001</v>
      </c>
    </row>
    <row r="334" spans="1:9">
      <c r="A334" s="9">
        <v>43112</v>
      </c>
      <c r="B334" s="10">
        <v>308563</v>
      </c>
      <c r="C334" s="10">
        <v>-28370</v>
      </c>
      <c r="D334" s="10">
        <v>345818</v>
      </c>
      <c r="E334" s="10">
        <v>175859</v>
      </c>
      <c r="F334" s="22">
        <f t="shared" ref="F334" si="243">B334/10000</f>
        <v>30.856300000000001</v>
      </c>
      <c r="G334" s="22">
        <f t="shared" ref="G334" si="244">C334/10000</f>
        <v>-2.8370000000000002</v>
      </c>
      <c r="H334" s="22">
        <f t="shared" ref="H334" si="245">D334/10000</f>
        <v>34.581800000000001</v>
      </c>
      <c r="I334" s="22">
        <f t="shared" ref="I334" si="246">E334/10000</f>
        <v>17.585899999999999</v>
      </c>
    </row>
    <row r="335" spans="1:9">
      <c r="A335" s="9">
        <v>43113</v>
      </c>
      <c r="B335" s="10"/>
      <c r="C335" s="10"/>
      <c r="D335" s="10"/>
      <c r="E335" s="10"/>
      <c r="F335" s="22"/>
      <c r="G335" s="22"/>
      <c r="H335" s="22"/>
      <c r="I335" s="22"/>
    </row>
    <row r="336" spans="1:9">
      <c r="A336" s="9">
        <v>43114</v>
      </c>
      <c r="B336" s="10"/>
      <c r="C336" s="10"/>
      <c r="D336" s="10"/>
      <c r="E336" s="10"/>
      <c r="F336" s="22"/>
      <c r="G336" s="22"/>
      <c r="H336" s="22"/>
      <c r="I336" s="22"/>
    </row>
    <row r="337" spans="1:9">
      <c r="A337" s="9">
        <v>43115</v>
      </c>
      <c r="B337" s="10">
        <v>314322</v>
      </c>
      <c r="C337" s="10">
        <v>21920</v>
      </c>
      <c r="D337" s="10">
        <v>450249</v>
      </c>
      <c r="E337" s="10">
        <v>135368</v>
      </c>
      <c r="F337" s="22">
        <f t="shared" ref="F337" si="247">B337/10000</f>
        <v>31.432200000000002</v>
      </c>
      <c r="G337" s="22">
        <f t="shared" ref="G337" si="248">C337/10000</f>
        <v>2.1920000000000002</v>
      </c>
      <c r="H337" s="22">
        <f t="shared" ref="H337" si="249">D337/10000</f>
        <v>45.024900000000002</v>
      </c>
      <c r="I337" s="22">
        <f t="shared" ref="I337" si="250">E337/10000</f>
        <v>13.536799999999999</v>
      </c>
    </row>
    <row r="338" spans="1:9">
      <c r="A338" s="9">
        <v>43116</v>
      </c>
      <c r="B338" s="10">
        <v>277856</v>
      </c>
      <c r="C338" s="10">
        <v>10426</v>
      </c>
      <c r="D338" s="10">
        <v>485935</v>
      </c>
      <c r="E338" s="10">
        <v>130865</v>
      </c>
      <c r="F338" s="22">
        <f t="shared" ref="F338" si="251">B338/10000</f>
        <v>27.785599999999999</v>
      </c>
      <c r="G338" s="22">
        <f t="shared" ref="G338" si="252">C338/10000</f>
        <v>1.0426</v>
      </c>
      <c r="H338" s="22">
        <f t="shared" ref="H338" si="253">D338/10000</f>
        <v>48.593499999999999</v>
      </c>
      <c r="I338" s="22">
        <f t="shared" ref="I338" si="254">E338/10000</f>
        <v>13.086499999999999</v>
      </c>
    </row>
    <row r="339" spans="1:9">
      <c r="A339" s="9">
        <v>43117</v>
      </c>
      <c r="B339" s="10">
        <v>124464</v>
      </c>
      <c r="C339" s="10">
        <v>-28536</v>
      </c>
      <c r="D339" s="10">
        <v>386481</v>
      </c>
      <c r="E339" s="10">
        <v>158331</v>
      </c>
      <c r="F339" s="22">
        <f t="shared" ref="F339" si="255">B339/10000</f>
        <v>12.446400000000001</v>
      </c>
      <c r="G339" s="22">
        <f t="shared" ref="G339" si="256">C339/10000</f>
        <v>-2.8536000000000001</v>
      </c>
      <c r="H339" s="22">
        <f t="shared" ref="H339" si="257">D339/10000</f>
        <v>38.648099999999999</v>
      </c>
      <c r="I339" s="22">
        <f t="shared" ref="I339" si="258">E339/10000</f>
        <v>15.8331</v>
      </c>
    </row>
    <row r="340" spans="1:9">
      <c r="A340" s="9">
        <v>43118</v>
      </c>
      <c r="B340" s="10">
        <v>133016</v>
      </c>
      <c r="C340" s="10">
        <v>-26853</v>
      </c>
      <c r="D340" s="10">
        <v>459074</v>
      </c>
      <c r="E340" s="10">
        <v>127787</v>
      </c>
      <c r="F340" s="22">
        <f t="shared" ref="F340" si="259">B340/10000</f>
        <v>13.301600000000001</v>
      </c>
      <c r="G340" s="22">
        <f t="shared" ref="G340" si="260">C340/10000</f>
        <v>-2.6852999999999998</v>
      </c>
      <c r="H340" s="22">
        <f t="shared" ref="H340" si="261">D340/10000</f>
        <v>45.907400000000003</v>
      </c>
      <c r="I340" s="22">
        <f t="shared" ref="I340" si="262">E340/10000</f>
        <v>12.778700000000001</v>
      </c>
    </row>
    <row r="341" spans="1:9">
      <c r="A341" s="9">
        <v>43119</v>
      </c>
      <c r="B341" s="10">
        <v>139139</v>
      </c>
      <c r="C341" s="10">
        <v>14389</v>
      </c>
      <c r="D341" s="10">
        <v>590508</v>
      </c>
      <c r="E341" s="10">
        <v>123175</v>
      </c>
      <c r="F341" s="22">
        <f t="shared" ref="F341" si="263">B341/10000</f>
        <v>13.9139</v>
      </c>
      <c r="G341" s="22">
        <f t="shared" ref="G341" si="264">C341/10000</f>
        <v>1.4389000000000001</v>
      </c>
      <c r="H341" s="22">
        <f t="shared" ref="H341" si="265">D341/10000</f>
        <v>59.050800000000002</v>
      </c>
      <c r="I341" s="22">
        <f t="shared" ref="I341" si="266">E341/10000</f>
        <v>12.317500000000001</v>
      </c>
    </row>
    <row r="342" spans="1:9">
      <c r="A342" s="9">
        <v>43120</v>
      </c>
      <c r="B342" s="10"/>
      <c r="C342" s="10"/>
      <c r="D342" s="10"/>
      <c r="E342" s="10"/>
      <c r="F342" s="22"/>
      <c r="G342" s="22"/>
      <c r="H342" s="22"/>
      <c r="I342" s="22"/>
    </row>
    <row r="343" spans="1:9">
      <c r="A343" s="9">
        <v>43121</v>
      </c>
      <c r="B343" s="10"/>
      <c r="C343" s="10"/>
      <c r="D343" s="10"/>
      <c r="E343" s="10"/>
      <c r="F343" s="22"/>
      <c r="G343" s="22"/>
      <c r="H343" s="22"/>
      <c r="I343" s="22"/>
    </row>
    <row r="344" spans="1:9">
      <c r="A344" s="9">
        <v>43122</v>
      </c>
      <c r="B344" s="10">
        <v>4669</v>
      </c>
      <c r="C344" s="10">
        <v>36276</v>
      </c>
      <c r="D344" s="10">
        <v>744636</v>
      </c>
      <c r="E344" s="10">
        <v>142344</v>
      </c>
      <c r="F344" s="22">
        <f t="shared" ref="F344" si="267">B344/10000</f>
        <v>0.46689999999999998</v>
      </c>
      <c r="G344" s="22">
        <f t="shared" ref="G344" si="268">C344/10000</f>
        <v>3.6276000000000002</v>
      </c>
      <c r="H344" s="22">
        <f t="shared" ref="H344" si="269">D344/10000</f>
        <v>74.4636</v>
      </c>
      <c r="I344" s="22">
        <f t="shared" ref="I344" si="270">E344/10000</f>
        <v>14.234400000000001</v>
      </c>
    </row>
    <row r="345" spans="1:9">
      <c r="A345" s="9">
        <v>43123</v>
      </c>
      <c r="B345" s="10">
        <v>-2691</v>
      </c>
      <c r="C345" s="10">
        <v>55362</v>
      </c>
      <c r="D345" s="10">
        <v>762972</v>
      </c>
      <c r="E345" s="10">
        <v>157950</v>
      </c>
      <c r="F345" s="22">
        <f t="shared" ref="F345" si="271">B345/10000</f>
        <v>-0.26910000000000001</v>
      </c>
      <c r="G345" s="22">
        <f t="shared" ref="G345" si="272">C345/10000</f>
        <v>5.5362</v>
      </c>
      <c r="H345" s="22">
        <f t="shared" ref="H345" si="273">D345/10000</f>
        <v>76.297200000000004</v>
      </c>
      <c r="I345" s="22">
        <f t="shared" ref="I345" si="274">E345/10000</f>
        <v>15.795</v>
      </c>
    </row>
    <row r="346" spans="1:9">
      <c r="A346" s="9">
        <v>43124</v>
      </c>
      <c r="B346" s="10">
        <v>-23214</v>
      </c>
      <c r="C346" s="10">
        <v>23891</v>
      </c>
      <c r="D346" s="10">
        <v>609212</v>
      </c>
      <c r="E346" s="10">
        <v>202672</v>
      </c>
      <c r="F346" s="22">
        <f t="shared" ref="F346" si="275">B346/10000</f>
        <v>-2.3214000000000001</v>
      </c>
      <c r="G346" s="22">
        <f t="shared" ref="G346" si="276">C346/10000</f>
        <v>2.3891</v>
      </c>
      <c r="H346" s="22">
        <f t="shared" ref="H346" si="277">D346/10000</f>
        <v>60.921199999999999</v>
      </c>
      <c r="I346" s="22">
        <f t="shared" ref="I346" si="278">E346/10000</f>
        <v>20.267199999999999</v>
      </c>
    </row>
    <row r="347" spans="1:9">
      <c r="A347" s="9">
        <v>43125</v>
      </c>
      <c r="B347" s="10">
        <v>-13943</v>
      </c>
      <c r="C347" s="10">
        <v>3914</v>
      </c>
      <c r="D347" s="10">
        <v>667335</v>
      </c>
      <c r="E347" s="10">
        <v>230951</v>
      </c>
      <c r="F347" s="22">
        <f t="shared" ref="F347" si="279">B347/10000</f>
        <v>-1.3943000000000001</v>
      </c>
      <c r="G347" s="22">
        <f t="shared" ref="G347" si="280">C347/10000</f>
        <v>0.39140000000000003</v>
      </c>
      <c r="H347" s="22">
        <f t="shared" ref="H347" si="281">D347/10000</f>
        <v>66.733500000000006</v>
      </c>
      <c r="I347" s="22">
        <f t="shared" ref="I347" si="282">E347/10000</f>
        <v>23.095099999999999</v>
      </c>
    </row>
    <row r="348" spans="1:9">
      <c r="A348" s="9">
        <v>43126</v>
      </c>
      <c r="B348" s="10">
        <v>-48460</v>
      </c>
      <c r="C348" s="10">
        <v>-30875</v>
      </c>
      <c r="D348" s="10">
        <v>656332</v>
      </c>
      <c r="E348" s="10">
        <v>234806</v>
      </c>
      <c r="F348" s="22">
        <f t="shared" ref="F348" si="283">B348/10000</f>
        <v>-4.8460000000000001</v>
      </c>
      <c r="G348" s="22">
        <f t="shared" ref="G348" si="284">C348/10000</f>
        <v>-3.0874999999999999</v>
      </c>
      <c r="H348" s="22">
        <f t="shared" ref="H348" si="285">D348/10000</f>
        <v>65.633200000000002</v>
      </c>
      <c r="I348" s="22">
        <f t="shared" ref="I348" si="286">E348/10000</f>
        <v>23.480599999999999</v>
      </c>
    </row>
    <row r="349" spans="1:9">
      <c r="A349" s="9">
        <v>43127</v>
      </c>
      <c r="B349" s="10"/>
      <c r="C349" s="10"/>
      <c r="D349" s="10"/>
      <c r="E349" s="10"/>
      <c r="F349" s="22"/>
      <c r="G349" s="22"/>
      <c r="H349" s="22"/>
      <c r="I349" s="22"/>
    </row>
    <row r="350" spans="1:9">
      <c r="A350" s="9">
        <v>43128</v>
      </c>
      <c r="B350" s="10"/>
      <c r="C350" s="10"/>
      <c r="D350" s="10"/>
      <c r="E350" s="10"/>
      <c r="F350" s="22"/>
      <c r="G350" s="22"/>
      <c r="H350" s="22"/>
      <c r="I350" s="22"/>
    </row>
    <row r="351" spans="1:9">
      <c r="A351" s="9">
        <v>43129</v>
      </c>
      <c r="B351" s="10">
        <v>-88340</v>
      </c>
      <c r="C351" s="10">
        <v>-30875</v>
      </c>
      <c r="D351" s="10">
        <v>752953</v>
      </c>
      <c r="E351" s="10">
        <v>211613</v>
      </c>
      <c r="F351" s="22">
        <f t="shared" ref="F351" si="287">B351/10000</f>
        <v>-8.8339999999999996</v>
      </c>
      <c r="G351" s="22">
        <f t="shared" ref="G351" si="288">C351/10000</f>
        <v>-3.0874999999999999</v>
      </c>
      <c r="H351" s="22">
        <f t="shared" ref="H351" si="289">D351/10000</f>
        <v>75.295299999999997</v>
      </c>
      <c r="I351" s="22">
        <f t="shared" ref="I351" si="290">E351/10000</f>
        <v>21.161300000000001</v>
      </c>
    </row>
    <row r="352" spans="1:9">
      <c r="A352" s="9">
        <v>43130</v>
      </c>
      <c r="B352" s="10">
        <v>-36646</v>
      </c>
      <c r="C352" s="10">
        <v>-8497</v>
      </c>
      <c r="D352" s="10">
        <v>562028</v>
      </c>
      <c r="E352" s="10">
        <v>333085</v>
      </c>
      <c r="F352" s="22">
        <f t="shared" ref="F352:F353" si="291">B352/10000</f>
        <v>-3.6646000000000001</v>
      </c>
      <c r="G352" s="22">
        <f t="shared" ref="G352:G353" si="292">C352/10000</f>
        <v>-0.84970000000000001</v>
      </c>
      <c r="H352" s="22">
        <f t="shared" ref="H352:H353" si="293">D352/10000</f>
        <v>56.202800000000003</v>
      </c>
      <c r="I352" s="22">
        <f t="shared" ref="I352:I353" si="294">E352/10000</f>
        <v>33.308500000000002</v>
      </c>
    </row>
    <row r="353" spans="1:9">
      <c r="A353" s="9">
        <v>43131</v>
      </c>
      <c r="B353" s="10">
        <v>-33319</v>
      </c>
      <c r="C353" s="10">
        <v>-85465</v>
      </c>
      <c r="D353" s="10">
        <v>609933</v>
      </c>
      <c r="E353" s="10">
        <v>360557</v>
      </c>
      <c r="F353" s="22">
        <f t="shared" si="291"/>
        <v>-3.3319000000000001</v>
      </c>
      <c r="G353" s="22">
        <f t="shared" si="292"/>
        <v>-8.5465</v>
      </c>
      <c r="H353" s="22">
        <f t="shared" si="293"/>
        <v>60.993299999999998</v>
      </c>
      <c r="I353" s="22">
        <f t="shared" si="294"/>
        <v>36.055700000000002</v>
      </c>
    </row>
    <row r="354" spans="1:9">
      <c r="A354" s="9">
        <v>43132</v>
      </c>
      <c r="B354" s="10">
        <v>-69999</v>
      </c>
      <c r="C354" s="10">
        <v>-108114</v>
      </c>
      <c r="D354" s="10">
        <v>715808</v>
      </c>
      <c r="E354" s="10">
        <v>367641</v>
      </c>
      <c r="F354" s="22">
        <f t="shared" ref="F354" si="295">B354/10000</f>
        <v>-6.9999000000000002</v>
      </c>
      <c r="G354" s="22">
        <f t="shared" ref="G354" si="296">C354/10000</f>
        <v>-10.811400000000001</v>
      </c>
      <c r="H354" s="22">
        <f t="shared" ref="H354" si="297">D354/10000</f>
        <v>71.580799999999996</v>
      </c>
      <c r="I354" s="22">
        <f t="shared" ref="I354" si="298">E354/10000</f>
        <v>36.764099999999999</v>
      </c>
    </row>
    <row r="355" spans="1:9">
      <c r="A355" s="9">
        <v>43133</v>
      </c>
      <c r="B355" s="10">
        <v>-74014</v>
      </c>
      <c r="C355" s="10">
        <v>-106024</v>
      </c>
      <c r="D355" s="10">
        <v>603628</v>
      </c>
      <c r="E355" s="10">
        <v>389316</v>
      </c>
      <c r="F355" s="22">
        <f t="shared" ref="F355" si="299">B355/10000</f>
        <v>-7.4013999999999998</v>
      </c>
      <c r="G355" s="22">
        <f t="shared" ref="G355" si="300">C355/10000</f>
        <v>-10.602399999999999</v>
      </c>
      <c r="H355" s="22">
        <f t="shared" ref="H355" si="301">D355/10000</f>
        <v>60.3628</v>
      </c>
      <c r="I355" s="22">
        <f t="shared" ref="I355" si="302">E355/10000</f>
        <v>38.931600000000003</v>
      </c>
    </row>
    <row r="356" spans="1:9">
      <c r="A356" s="9">
        <v>43134</v>
      </c>
      <c r="B356" s="10"/>
      <c r="C356" s="10"/>
      <c r="D356" s="10"/>
      <c r="E356" s="10"/>
      <c r="F356" s="22"/>
      <c r="G356" s="22"/>
      <c r="H356" s="22"/>
      <c r="I356" s="22"/>
    </row>
    <row r="357" spans="1:9">
      <c r="A357" s="9">
        <v>43135</v>
      </c>
      <c r="B357" s="10"/>
      <c r="C357" s="10"/>
      <c r="D357" s="10"/>
      <c r="E357" s="10"/>
      <c r="F357" s="22"/>
      <c r="G357" s="22"/>
      <c r="H357" s="22"/>
      <c r="I357" s="22"/>
    </row>
    <row r="358" spans="1:9">
      <c r="A358" s="9">
        <v>43136</v>
      </c>
      <c r="B358" s="10">
        <v>-23456</v>
      </c>
      <c r="C358" s="10">
        <v>-123498</v>
      </c>
      <c r="D358" s="10">
        <v>385323</v>
      </c>
      <c r="E358" s="10">
        <v>669179</v>
      </c>
      <c r="F358" s="22">
        <f t="shared" ref="F358" si="303">B358/10000</f>
        <v>-2.3456000000000001</v>
      </c>
      <c r="G358" s="22">
        <f t="shared" ref="G358" si="304">C358/10000</f>
        <v>-12.3498</v>
      </c>
      <c r="H358" s="22">
        <f t="shared" ref="H358" si="305">D358/10000</f>
        <v>38.532299999999999</v>
      </c>
      <c r="I358" s="22">
        <f t="shared" ref="I358" si="306">E358/10000</f>
        <v>66.917900000000003</v>
      </c>
    </row>
    <row r="359" spans="1:9">
      <c r="A359" s="9">
        <v>43137</v>
      </c>
      <c r="B359" s="10">
        <v>-115420</v>
      </c>
      <c r="C359" s="10">
        <v>-2125147</v>
      </c>
      <c r="D359" s="10">
        <v>373033</v>
      </c>
      <c r="E359" s="10">
        <v>3026415</v>
      </c>
      <c r="F359" s="22">
        <f t="shared" ref="F359:F362" si="307">B359/10000</f>
        <v>-11.542</v>
      </c>
      <c r="G359" s="22">
        <f t="shared" ref="G359:G362" si="308">C359/10000</f>
        <v>-212.5147</v>
      </c>
      <c r="H359" s="22">
        <f t="shared" ref="H359:H362" si="309">D359/10000</f>
        <v>37.3033</v>
      </c>
      <c r="I359" s="22">
        <f t="shared" ref="I359:I362" si="310">E359/10000</f>
        <v>302.64150000000001</v>
      </c>
    </row>
    <row r="360" spans="1:9">
      <c r="A360" s="9">
        <v>43138</v>
      </c>
      <c r="B360" s="10">
        <v>-77812</v>
      </c>
      <c r="C360" s="10">
        <v>-851989</v>
      </c>
      <c r="D360" s="10">
        <v>190243</v>
      </c>
      <c r="E360" s="10">
        <v>1216653</v>
      </c>
      <c r="F360" s="22">
        <f t="shared" si="307"/>
        <v>-7.7812000000000001</v>
      </c>
      <c r="G360" s="22">
        <f t="shared" si="308"/>
        <v>-85.198899999999995</v>
      </c>
      <c r="H360" s="22">
        <f t="shared" si="309"/>
        <v>19.0243</v>
      </c>
      <c r="I360" s="22">
        <f t="shared" si="310"/>
        <v>121.6653</v>
      </c>
    </row>
    <row r="361" spans="1:9">
      <c r="A361" s="9">
        <v>43139</v>
      </c>
      <c r="B361" s="10">
        <v>-64860</v>
      </c>
      <c r="C361" s="10">
        <v>-785315</v>
      </c>
      <c r="D361" s="10">
        <v>163384</v>
      </c>
      <c r="E361" s="10">
        <v>1099219</v>
      </c>
      <c r="F361" s="22">
        <f t="shared" si="307"/>
        <v>-6.4859999999999998</v>
      </c>
      <c r="G361" s="22">
        <f t="shared" si="308"/>
        <v>-78.531499999999994</v>
      </c>
      <c r="H361" s="22">
        <f t="shared" si="309"/>
        <v>16.3384</v>
      </c>
      <c r="I361" s="22">
        <f t="shared" si="310"/>
        <v>109.92189999999999</v>
      </c>
    </row>
    <row r="362" spans="1:9">
      <c r="A362" s="9">
        <v>43140</v>
      </c>
      <c r="B362" s="10">
        <v>-117982</v>
      </c>
      <c r="C362" s="10">
        <v>-1149910</v>
      </c>
      <c r="D362" s="10">
        <v>109756</v>
      </c>
      <c r="E362" s="10">
        <v>1618628</v>
      </c>
      <c r="F362" s="22">
        <f t="shared" si="307"/>
        <v>-11.7982</v>
      </c>
      <c r="G362" s="22">
        <f t="shared" si="308"/>
        <v>-114.991</v>
      </c>
      <c r="H362" s="22">
        <f t="shared" si="309"/>
        <v>10.9756</v>
      </c>
      <c r="I362" s="22">
        <f t="shared" si="310"/>
        <v>161.86279999999999</v>
      </c>
    </row>
    <row r="363" spans="1:9">
      <c r="A363" s="9">
        <v>43141</v>
      </c>
      <c r="B363" s="10"/>
      <c r="C363" s="10"/>
      <c r="D363" s="10"/>
      <c r="E363" s="10"/>
      <c r="F363" s="22"/>
      <c r="G363" s="22"/>
      <c r="H363" s="22"/>
      <c r="I363" s="22"/>
    </row>
    <row r="364" spans="1:9">
      <c r="A364" s="9">
        <v>43142</v>
      </c>
      <c r="B364" s="10"/>
      <c r="C364" s="10"/>
      <c r="D364" s="10"/>
      <c r="E364" s="10"/>
      <c r="F364" s="22"/>
      <c r="G364" s="22"/>
      <c r="H364" s="22"/>
      <c r="I364" s="22"/>
    </row>
    <row r="365" spans="1:9">
      <c r="A365" s="9">
        <v>43143</v>
      </c>
      <c r="B365" s="10">
        <v>-132569</v>
      </c>
      <c r="C365" s="10">
        <v>-930552</v>
      </c>
      <c r="D365" s="10">
        <v>65309</v>
      </c>
      <c r="E365" s="10">
        <v>1304657</v>
      </c>
      <c r="F365" s="22">
        <f t="shared" ref="F365" si="311">B365/10000</f>
        <v>-13.2569</v>
      </c>
      <c r="G365" s="22">
        <f t="shared" ref="G365" si="312">C365/10000</f>
        <v>-93.055199999999999</v>
      </c>
      <c r="H365" s="22">
        <f t="shared" ref="H365" si="313">D365/10000</f>
        <v>6.5308999999999999</v>
      </c>
      <c r="I365" s="22">
        <f t="shared" ref="I365" si="314">E365/10000</f>
        <v>130.4657</v>
      </c>
    </row>
    <row r="366" spans="1:9">
      <c r="A366" s="9">
        <v>43144</v>
      </c>
      <c r="B366" s="10"/>
      <c r="C366" s="10"/>
      <c r="D366" s="10"/>
      <c r="E366" s="10"/>
      <c r="F366" s="22"/>
      <c r="G366" s="22"/>
      <c r="H366" s="22"/>
      <c r="I366" s="22"/>
    </row>
    <row r="367" spans="1:9">
      <c r="A367" s="9">
        <v>43145</v>
      </c>
      <c r="B367" s="10"/>
      <c r="C367" s="10"/>
      <c r="D367" s="10"/>
      <c r="E367" s="10"/>
      <c r="F367" s="22"/>
      <c r="G367" s="22"/>
      <c r="H367" s="22"/>
      <c r="I367" s="22"/>
    </row>
    <row r="368" spans="1:9">
      <c r="A368" s="9">
        <v>43146</v>
      </c>
      <c r="B368" s="10"/>
      <c r="C368" s="10"/>
      <c r="D368" s="10"/>
      <c r="E368" s="10"/>
      <c r="F368" s="22"/>
      <c r="G368" s="22"/>
      <c r="H368" s="22"/>
      <c r="I368" s="22"/>
    </row>
    <row r="369" spans="1:9">
      <c r="A369" s="9">
        <v>43147</v>
      </c>
      <c r="B369" s="10"/>
      <c r="C369" s="10"/>
      <c r="D369" s="10"/>
      <c r="E369" s="10"/>
      <c r="F369" s="22"/>
      <c r="G369" s="22"/>
      <c r="H369" s="22"/>
      <c r="I369" s="22"/>
    </row>
    <row r="370" spans="1:9">
      <c r="A370" s="9">
        <v>43148</v>
      </c>
      <c r="B370" s="10"/>
      <c r="C370" s="10"/>
      <c r="D370" s="10"/>
      <c r="E370" s="10"/>
      <c r="F370" s="22"/>
      <c r="G370" s="22"/>
      <c r="H370" s="22"/>
      <c r="I370" s="22"/>
    </row>
    <row r="371" spans="1:9">
      <c r="A371" s="9">
        <v>43149</v>
      </c>
      <c r="B371" s="10"/>
      <c r="C371" s="10"/>
      <c r="D371" s="10"/>
      <c r="E371" s="10"/>
      <c r="F371" s="22"/>
      <c r="G371" s="22"/>
      <c r="H371" s="22"/>
      <c r="I371" s="22"/>
    </row>
    <row r="372" spans="1:9">
      <c r="A372" s="9">
        <v>43150</v>
      </c>
      <c r="B372" s="10"/>
      <c r="C372" s="10"/>
      <c r="D372" s="10"/>
      <c r="E372" s="10"/>
      <c r="F372" s="22"/>
      <c r="G372" s="22"/>
      <c r="H372" s="22"/>
      <c r="I372" s="22"/>
    </row>
    <row r="373" spans="1:9">
      <c r="A373" s="9">
        <v>43151</v>
      </c>
      <c r="B373" s="10"/>
      <c r="C373" s="10"/>
      <c r="D373" s="10"/>
      <c r="E373" s="10"/>
      <c r="F373" s="22"/>
      <c r="G373" s="22"/>
      <c r="H373" s="22"/>
      <c r="I373" s="22"/>
    </row>
    <row r="374" spans="1:9">
      <c r="A374" s="9">
        <v>43152</v>
      </c>
      <c r="B374" s="10">
        <v>43067</v>
      </c>
      <c r="C374" s="10">
        <v>-490900</v>
      </c>
      <c r="D374" s="10">
        <v>55700</v>
      </c>
      <c r="E374" s="10">
        <v>522844</v>
      </c>
      <c r="F374" s="22">
        <f t="shared" ref="F374" si="315">B374/10000</f>
        <v>4.3067000000000002</v>
      </c>
      <c r="G374" s="22">
        <f t="shared" ref="G374" si="316">C374/10000</f>
        <v>-49.09</v>
      </c>
      <c r="H374" s="22">
        <f t="shared" ref="H374" si="317">D374/10000</f>
        <v>5.57</v>
      </c>
      <c r="I374" s="22">
        <f t="shared" ref="I374" si="318">E374/10000</f>
        <v>52.284399999999998</v>
      </c>
    </row>
    <row r="375" spans="1:9">
      <c r="A375" s="9">
        <v>43153</v>
      </c>
      <c r="B375" s="10">
        <v>33734</v>
      </c>
      <c r="C375" s="10">
        <v>-499874</v>
      </c>
      <c r="D375" s="10">
        <v>30435</v>
      </c>
      <c r="E375" s="10">
        <v>566777</v>
      </c>
      <c r="F375" s="22">
        <f t="shared" ref="F375:F376" si="319">B375/10000</f>
        <v>3.3734000000000002</v>
      </c>
      <c r="G375" s="22">
        <f t="shared" ref="G375:G376" si="320">C375/10000</f>
        <v>-49.987400000000001</v>
      </c>
      <c r="H375" s="22">
        <f t="shared" ref="H375:H376" si="321">D375/10000</f>
        <v>3.0434999999999999</v>
      </c>
      <c r="I375" s="22">
        <f t="shared" ref="I375:I376" si="322">E375/10000</f>
        <v>56.677700000000002</v>
      </c>
    </row>
    <row r="376" spans="1:9">
      <c r="A376" s="9">
        <v>43154</v>
      </c>
      <c r="B376" s="10">
        <v>84147</v>
      </c>
      <c r="C376" s="10">
        <v>-402188</v>
      </c>
      <c r="D376" s="10">
        <v>54336</v>
      </c>
      <c r="E376" s="10">
        <v>410772</v>
      </c>
      <c r="F376" s="22">
        <f t="shared" si="319"/>
        <v>8.4146999999999998</v>
      </c>
      <c r="G376" s="22">
        <f t="shared" si="320"/>
        <v>-40.218800000000002</v>
      </c>
      <c r="H376" s="22">
        <f t="shared" si="321"/>
        <v>5.4336000000000002</v>
      </c>
      <c r="I376" s="22">
        <f t="shared" si="322"/>
        <v>41.077199999999998</v>
      </c>
    </row>
    <row r="377" spans="1:9">
      <c r="A377" s="9">
        <v>43155</v>
      </c>
      <c r="B377" s="10"/>
      <c r="C377" s="10"/>
      <c r="D377" s="10"/>
      <c r="E377" s="10"/>
      <c r="F377" s="22"/>
      <c r="G377" s="22"/>
      <c r="H377" s="22"/>
      <c r="I377" s="22"/>
    </row>
    <row r="378" spans="1:9">
      <c r="A378" s="9">
        <v>43156</v>
      </c>
      <c r="B378" s="10"/>
      <c r="C378" s="10"/>
      <c r="D378" s="10"/>
      <c r="E378" s="10"/>
      <c r="F378" s="22"/>
      <c r="G378" s="22"/>
      <c r="H378" s="22"/>
      <c r="I378" s="22"/>
    </row>
    <row r="379" spans="1:9">
      <c r="A379" s="9">
        <v>43157</v>
      </c>
      <c r="B379" s="10">
        <v>68005</v>
      </c>
      <c r="C379" s="10">
        <v>45847</v>
      </c>
      <c r="D379" s="10">
        <v>-353004</v>
      </c>
      <c r="E379" s="10">
        <v>368734</v>
      </c>
      <c r="F379" s="22">
        <f t="shared" ref="F379" si="323">B379/10000</f>
        <v>6.8005000000000004</v>
      </c>
      <c r="G379" s="22">
        <f t="shared" ref="G379" si="324">C379/10000</f>
        <v>4.5846999999999998</v>
      </c>
      <c r="H379" s="22">
        <f t="shared" ref="H379" si="325">D379/10000</f>
        <v>-35.300400000000003</v>
      </c>
      <c r="I379" s="22">
        <f t="shared" ref="I379" si="326">E379/10000</f>
        <v>36.873399999999997</v>
      </c>
    </row>
    <row r="380" spans="1:9">
      <c r="A380" s="9">
        <v>43158</v>
      </c>
      <c r="B380" s="10">
        <v>85278</v>
      </c>
      <c r="C380" s="10">
        <v>-368181</v>
      </c>
      <c r="D380" s="10">
        <v>17911</v>
      </c>
      <c r="E380" s="10">
        <v>353880</v>
      </c>
      <c r="F380" s="22">
        <f t="shared" ref="F380" si="327">B380/10000</f>
        <v>8.5277999999999992</v>
      </c>
      <c r="G380" s="22">
        <f t="shared" ref="G380" si="328">C380/10000</f>
        <v>-36.818100000000001</v>
      </c>
      <c r="H380" s="22">
        <f t="shared" ref="H380" si="329">D380/10000</f>
        <v>1.7910999999999999</v>
      </c>
      <c r="I380" s="22">
        <f t="shared" ref="I380" si="330">E380/10000</f>
        <v>35.387999999999998</v>
      </c>
    </row>
    <row r="381" spans="1:9">
      <c r="A381" s="9">
        <v>43159</v>
      </c>
      <c r="B381" s="10"/>
      <c r="C381" s="10"/>
      <c r="D381" s="10"/>
      <c r="E381" s="10"/>
      <c r="F381" s="22"/>
      <c r="G381" s="22"/>
      <c r="H381" s="22"/>
      <c r="I381" s="22"/>
    </row>
    <row r="382" spans="1:9">
      <c r="A382" s="9">
        <v>43160</v>
      </c>
      <c r="B382" s="10">
        <v>57136</v>
      </c>
      <c r="C382" s="10">
        <v>-430228</v>
      </c>
      <c r="D382" s="10">
        <v>17288</v>
      </c>
      <c r="E382" s="10">
        <v>427026</v>
      </c>
      <c r="F382" s="22">
        <f t="shared" ref="F382" si="331">B382/10000</f>
        <v>5.7135999999999996</v>
      </c>
      <c r="G382" s="22">
        <f t="shared" ref="G382" si="332">C382/10000</f>
        <v>-43.022799999999997</v>
      </c>
      <c r="H382" s="22">
        <f t="shared" ref="H382" si="333">D382/10000</f>
        <v>1.7287999999999999</v>
      </c>
      <c r="I382" s="22">
        <f t="shared" ref="I382" si="334">E382/10000</f>
        <v>42.702599999999997</v>
      </c>
    </row>
    <row r="383" spans="1:9">
      <c r="A383" s="9">
        <v>43161</v>
      </c>
      <c r="B383" s="10">
        <v>29274</v>
      </c>
      <c r="C383" s="10">
        <v>-487910</v>
      </c>
      <c r="D383" s="10">
        <v>1651</v>
      </c>
      <c r="E383" s="10">
        <v>510292</v>
      </c>
      <c r="F383" s="22">
        <f t="shared" ref="F383" si="335">B383/10000</f>
        <v>2.9274</v>
      </c>
      <c r="G383" s="22">
        <f t="shared" ref="G383" si="336">C383/10000</f>
        <v>-48.790999999999997</v>
      </c>
      <c r="H383" s="22">
        <f t="shared" ref="H383" si="337">D383/10000</f>
        <v>0.1651</v>
      </c>
      <c r="I383" s="22">
        <f t="shared" ref="I383" si="338">E383/10000</f>
        <v>51.029200000000003</v>
      </c>
    </row>
    <row r="384" spans="1:9">
      <c r="A384" s="9">
        <v>43162</v>
      </c>
      <c r="B384" s="10"/>
      <c r="C384" s="10"/>
      <c r="D384" s="10"/>
      <c r="E384" s="10"/>
      <c r="F384" s="22"/>
      <c r="G384" s="22"/>
      <c r="H384" s="22"/>
      <c r="I384" s="22"/>
    </row>
    <row r="385" spans="1:9">
      <c r="A385" s="9">
        <v>43163</v>
      </c>
      <c r="B385" s="10"/>
      <c r="C385" s="10"/>
      <c r="D385" s="10"/>
      <c r="E385" s="10"/>
      <c r="F385" s="22"/>
      <c r="G385" s="22"/>
      <c r="H385" s="22"/>
      <c r="I385" s="22"/>
    </row>
    <row r="386" spans="1:9">
      <c r="A386" s="9">
        <v>43164</v>
      </c>
      <c r="B386" s="10">
        <v>10201</v>
      </c>
      <c r="C386" s="10">
        <v>-489533</v>
      </c>
      <c r="D386" s="10">
        <v>48857</v>
      </c>
      <c r="E386" s="10">
        <v>494498</v>
      </c>
      <c r="F386" s="22">
        <f t="shared" ref="F386" si="339">B386/10000</f>
        <v>1.0201</v>
      </c>
      <c r="G386" s="22">
        <f t="shared" ref="G386" si="340">C386/10000</f>
        <v>-48.953299999999999</v>
      </c>
      <c r="H386" s="22">
        <f t="shared" ref="H386" si="341">D386/10000</f>
        <v>4.8856999999999999</v>
      </c>
      <c r="I386" s="22">
        <f t="shared" ref="I386" si="342">E386/10000</f>
        <v>49.449800000000003</v>
      </c>
    </row>
    <row r="387" spans="1:9">
      <c r="A387" s="9">
        <v>43165</v>
      </c>
      <c r="B387" s="10">
        <v>79946</v>
      </c>
      <c r="C387" s="10">
        <v>-325996</v>
      </c>
      <c r="D387" s="10">
        <v>62359</v>
      </c>
      <c r="E387" s="10">
        <v>326471</v>
      </c>
      <c r="F387" s="22">
        <f t="shared" ref="F387" si="343">B387/10000</f>
        <v>7.9946000000000002</v>
      </c>
      <c r="G387" s="22">
        <f t="shared" ref="G387" si="344">C387/10000</f>
        <v>-32.599600000000002</v>
      </c>
      <c r="H387" s="22">
        <f t="shared" ref="H387" si="345">D387/10000</f>
        <v>6.2359</v>
      </c>
      <c r="I387" s="22">
        <f t="shared" ref="I387" si="346">E387/10000</f>
        <v>32.647100000000002</v>
      </c>
    </row>
    <row r="388" spans="1:9">
      <c r="A388" s="9">
        <v>43166</v>
      </c>
      <c r="B388" s="10">
        <v>21989</v>
      </c>
      <c r="C388" s="10">
        <v>-444972</v>
      </c>
      <c r="D388" s="10">
        <v>59456</v>
      </c>
      <c r="E388" s="10">
        <v>396327</v>
      </c>
      <c r="F388" s="22">
        <f t="shared" ref="F388" si="347">B388/10000</f>
        <v>2.1989000000000001</v>
      </c>
      <c r="G388" s="22">
        <f t="shared" ref="G388" si="348">C388/10000</f>
        <v>-44.497199999999999</v>
      </c>
      <c r="H388" s="22">
        <f t="shared" ref="H388" si="349">D388/10000</f>
        <v>5.9455999999999998</v>
      </c>
      <c r="I388" s="22">
        <f t="shared" ref="I388" si="350">E388/10000</f>
        <v>39.6327</v>
      </c>
    </row>
    <row r="389" spans="1:9">
      <c r="A389" s="9">
        <v>43167</v>
      </c>
      <c r="B389" s="10">
        <v>67246</v>
      </c>
      <c r="C389" s="10">
        <v>-344099</v>
      </c>
      <c r="D389" s="10">
        <v>61207</v>
      </c>
      <c r="E389" s="10">
        <v>295634</v>
      </c>
      <c r="F389" s="22">
        <f t="shared" ref="F389" si="351">B389/10000</f>
        <v>6.7245999999999997</v>
      </c>
      <c r="G389" s="22">
        <f t="shared" ref="G389" si="352">C389/10000</f>
        <v>-34.4099</v>
      </c>
      <c r="H389" s="22">
        <f t="shared" ref="H389" si="353">D389/10000</f>
        <v>6.1207000000000003</v>
      </c>
      <c r="I389" s="22">
        <f t="shared" ref="I389" si="354">E389/10000</f>
        <v>29.563400000000001</v>
      </c>
    </row>
    <row r="390" spans="1:9">
      <c r="A390" s="9">
        <v>43168</v>
      </c>
      <c r="B390" s="10">
        <v>64582</v>
      </c>
      <c r="C390" s="10">
        <v>-295428</v>
      </c>
      <c r="D390" s="10">
        <v>50846</v>
      </c>
      <c r="E390" s="10">
        <v>260688</v>
      </c>
      <c r="F390" s="22">
        <f t="shared" ref="F390" si="355">B390/10000</f>
        <v>6.4581999999999997</v>
      </c>
      <c r="G390" s="22">
        <f t="shared" ref="G390" si="356">C390/10000</f>
        <v>-29.5428</v>
      </c>
      <c r="H390" s="22">
        <f t="shared" ref="H390" si="357">D390/10000</f>
        <v>5.0846</v>
      </c>
      <c r="I390" s="22">
        <f t="shared" ref="I390" si="358">E390/10000</f>
        <v>26.0688</v>
      </c>
    </row>
    <row r="391" spans="1:9">
      <c r="A391" s="9">
        <v>43169</v>
      </c>
      <c r="B391" s="10"/>
      <c r="C391" s="10"/>
      <c r="D391" s="10"/>
      <c r="E391" s="10"/>
      <c r="F391" s="22"/>
      <c r="G391" s="22"/>
      <c r="H391" s="22"/>
      <c r="I391" s="22"/>
    </row>
    <row r="392" spans="1:9">
      <c r="A392" s="9">
        <v>43170</v>
      </c>
      <c r="B392" s="10"/>
      <c r="C392" s="10"/>
      <c r="D392" s="10"/>
      <c r="E392" s="10"/>
      <c r="F392" s="22"/>
      <c r="G392" s="22"/>
      <c r="H392" s="22"/>
      <c r="I392" s="22"/>
    </row>
    <row r="393" spans="1:9">
      <c r="A393" s="9">
        <v>43171</v>
      </c>
      <c r="B393" s="10">
        <v>100943</v>
      </c>
      <c r="C393" s="10">
        <v>-233136</v>
      </c>
      <c r="D393" s="10">
        <v>113458</v>
      </c>
      <c r="E393" s="10">
        <v>168097</v>
      </c>
      <c r="F393" s="22">
        <f t="shared" ref="F393" si="359">B393/10000</f>
        <v>10.0943</v>
      </c>
      <c r="G393" s="22">
        <f t="shared" ref="G393" si="360">C393/10000</f>
        <v>-23.313600000000001</v>
      </c>
      <c r="H393" s="22">
        <f t="shared" ref="H393" si="361">D393/10000</f>
        <v>11.345800000000001</v>
      </c>
      <c r="I393" s="22">
        <f t="shared" ref="I393" si="362">E393/10000</f>
        <v>16.809699999999999</v>
      </c>
    </row>
    <row r="394" spans="1:9">
      <c r="A394" s="9">
        <v>43172</v>
      </c>
      <c r="B394" s="10">
        <v>81355</v>
      </c>
      <c r="C394" s="10">
        <v>-171469</v>
      </c>
      <c r="D394" s="10">
        <v>177007</v>
      </c>
      <c r="E394" s="10">
        <v>132016</v>
      </c>
      <c r="F394" s="22">
        <f t="shared" ref="F394" si="363">B394/10000</f>
        <v>8.1355000000000004</v>
      </c>
      <c r="G394" s="22">
        <f t="shared" ref="G394" si="364">C394/10000</f>
        <v>-17.146899999999999</v>
      </c>
      <c r="H394" s="22">
        <f t="shared" ref="H394" si="365">D394/10000</f>
        <v>17.700700000000001</v>
      </c>
      <c r="I394" s="22">
        <f t="shared" ref="I394" si="366">E394/10000</f>
        <v>13.201599999999999</v>
      </c>
    </row>
    <row r="395" spans="1:9">
      <c r="A395" s="9">
        <v>43173</v>
      </c>
      <c r="B395" s="10">
        <v>35952</v>
      </c>
      <c r="C395" s="10">
        <v>-181415</v>
      </c>
      <c r="D395" s="10">
        <v>133078</v>
      </c>
      <c r="E395" s="10">
        <v>173080</v>
      </c>
      <c r="F395" s="22">
        <f t="shared" ref="F395" si="367">B395/10000</f>
        <v>3.5952000000000002</v>
      </c>
      <c r="G395" s="22">
        <f t="shared" ref="G395" si="368">C395/10000</f>
        <v>-18.141500000000001</v>
      </c>
      <c r="H395" s="22">
        <f t="shared" ref="H395" si="369">D395/10000</f>
        <v>13.3078</v>
      </c>
      <c r="I395" s="22">
        <f t="shared" ref="I395" si="370">E395/10000</f>
        <v>17.308</v>
      </c>
    </row>
    <row r="396" spans="1:9">
      <c r="A396" s="9">
        <v>43174</v>
      </c>
      <c r="B396" s="10">
        <v>37642</v>
      </c>
      <c r="C396" s="10">
        <v>-179420</v>
      </c>
      <c r="D396" s="10">
        <v>123510</v>
      </c>
      <c r="E396" s="10">
        <v>156177</v>
      </c>
      <c r="F396" s="22">
        <f t="shared" ref="F396" si="371">B396/10000</f>
        <v>3.7642000000000002</v>
      </c>
      <c r="G396" s="22">
        <f t="shared" ref="G396" si="372">C396/10000</f>
        <v>-17.942</v>
      </c>
      <c r="H396" s="22">
        <f t="shared" ref="H396" si="373">D396/10000</f>
        <v>12.351000000000001</v>
      </c>
      <c r="I396" s="22">
        <f t="shared" ref="I396" si="374">E396/10000</f>
        <v>15.617699999999999</v>
      </c>
    </row>
    <row r="397" spans="1:9">
      <c r="A397" s="9">
        <v>43175</v>
      </c>
      <c r="B397" s="10">
        <v>-35264</v>
      </c>
      <c r="C397" s="10">
        <v>-150884</v>
      </c>
      <c r="D397" s="10">
        <v>111181</v>
      </c>
      <c r="E397" s="10">
        <v>174616</v>
      </c>
      <c r="F397" s="22">
        <f t="shared" ref="F397" si="375">B397/10000</f>
        <v>-3.5264000000000002</v>
      </c>
      <c r="G397" s="22">
        <f t="shared" ref="G397" si="376">C397/10000</f>
        <v>-15.0884</v>
      </c>
      <c r="H397" s="22">
        <f t="shared" ref="H397" si="377">D397/10000</f>
        <v>11.1181</v>
      </c>
      <c r="I397" s="22">
        <f t="shared" ref="I397" si="378">E397/10000</f>
        <v>17.461600000000001</v>
      </c>
    </row>
    <row r="398" spans="1:9">
      <c r="A398" s="9">
        <v>43176</v>
      </c>
      <c r="B398" s="10"/>
      <c r="C398" s="10"/>
      <c r="D398" s="10"/>
      <c r="E398" s="10"/>
      <c r="F398" s="22"/>
      <c r="G398" s="22"/>
      <c r="H398" s="22"/>
      <c r="I398" s="22"/>
    </row>
    <row r="399" spans="1:9">
      <c r="A399" s="9">
        <v>43177</v>
      </c>
      <c r="B399" s="10"/>
      <c r="C399" s="10"/>
      <c r="D399" s="10"/>
      <c r="E399" s="10"/>
      <c r="F399" s="22"/>
      <c r="G399" s="22"/>
      <c r="H399" s="22"/>
      <c r="I399" s="22"/>
    </row>
    <row r="400" spans="1:9">
      <c r="A400" s="9">
        <v>43178</v>
      </c>
      <c r="B400" s="10">
        <v>-7051</v>
      </c>
      <c r="C400" s="10">
        <v>-162505</v>
      </c>
      <c r="D400" s="10">
        <v>110835</v>
      </c>
      <c r="E400" s="10">
        <v>158830</v>
      </c>
      <c r="F400" s="22">
        <f t="shared" ref="F400:F401" si="379">B400/10000</f>
        <v>-0.70509999999999995</v>
      </c>
      <c r="G400" s="22">
        <f t="shared" ref="G400:G401" si="380">C400/10000</f>
        <v>-16.250499999999999</v>
      </c>
      <c r="H400" s="22">
        <f t="shared" ref="H400:H401" si="381">D400/10000</f>
        <v>11.083500000000001</v>
      </c>
      <c r="I400" s="22">
        <f t="shared" ref="I400:I401" si="382">E400/10000</f>
        <v>15.882999999999999</v>
      </c>
    </row>
    <row r="401" spans="1:9">
      <c r="A401" s="9">
        <v>43179</v>
      </c>
      <c r="B401" s="10">
        <v>-35264</v>
      </c>
      <c r="C401" s="10">
        <v>-176728</v>
      </c>
      <c r="D401" s="10">
        <v>118212</v>
      </c>
      <c r="E401" s="10">
        <v>170252</v>
      </c>
      <c r="F401" s="22">
        <f t="shared" si="379"/>
        <v>-3.5264000000000002</v>
      </c>
      <c r="G401" s="22">
        <f t="shared" si="380"/>
        <v>-17.672799999999999</v>
      </c>
      <c r="H401" s="22">
        <f t="shared" si="381"/>
        <v>11.821199999999999</v>
      </c>
      <c r="I401" s="22">
        <f t="shared" si="382"/>
        <v>17.025200000000002</v>
      </c>
    </row>
    <row r="402" spans="1:9">
      <c r="A402" s="9">
        <v>43180</v>
      </c>
      <c r="B402" s="10">
        <v>-76692</v>
      </c>
      <c r="C402" s="10">
        <v>-219093</v>
      </c>
      <c r="D402" s="10">
        <v>169564</v>
      </c>
      <c r="E402" s="10">
        <v>181342</v>
      </c>
      <c r="F402" s="22">
        <f t="shared" ref="F402:F403" si="383">B402/10000</f>
        <v>-7.6692</v>
      </c>
      <c r="G402" s="22">
        <f t="shared" ref="G402:G403" si="384">C402/10000</f>
        <v>-21.909300000000002</v>
      </c>
      <c r="H402" s="22">
        <f t="shared" ref="H402:H403" si="385">D402/10000</f>
        <v>16.956399999999999</v>
      </c>
      <c r="I402" s="22">
        <f t="shared" ref="I402:I403" si="386">E402/10000</f>
        <v>18.1342</v>
      </c>
    </row>
    <row r="403" spans="1:9">
      <c r="A403" s="9">
        <v>43181</v>
      </c>
      <c r="B403" s="10">
        <v>-1569</v>
      </c>
      <c r="C403" s="10">
        <v>-161983</v>
      </c>
      <c r="D403" s="10">
        <v>99197</v>
      </c>
      <c r="E403" s="10">
        <v>105959</v>
      </c>
      <c r="F403" s="22">
        <f t="shared" si="383"/>
        <v>-0.15690000000000001</v>
      </c>
      <c r="G403" s="22">
        <f t="shared" si="384"/>
        <v>-16.1983</v>
      </c>
      <c r="H403" s="22">
        <f t="shared" si="385"/>
        <v>9.9197000000000006</v>
      </c>
      <c r="I403" s="22">
        <f t="shared" si="386"/>
        <v>10.5959</v>
      </c>
    </row>
    <row r="404" spans="1:9">
      <c r="A404" s="9">
        <v>43182</v>
      </c>
      <c r="B404" s="10">
        <v>-54812</v>
      </c>
      <c r="C404" s="10">
        <v>-482348</v>
      </c>
      <c r="D404" s="10">
        <v>96915</v>
      </c>
      <c r="E404" s="10">
        <v>405320</v>
      </c>
      <c r="F404" s="22">
        <f t="shared" ref="F404" si="387">B404/10000</f>
        <v>-5.4812000000000003</v>
      </c>
      <c r="G404" s="22">
        <f t="shared" ref="G404" si="388">C404/10000</f>
        <v>-48.2348</v>
      </c>
      <c r="H404" s="22">
        <f t="shared" ref="H404" si="389">D404/10000</f>
        <v>9.6914999999999996</v>
      </c>
      <c r="I404" s="22">
        <f t="shared" ref="I404" si="390">E404/10000</f>
        <v>40.531999999999996</v>
      </c>
    </row>
    <row r="405" spans="1:9">
      <c r="A405" s="9">
        <v>43183</v>
      </c>
      <c r="B405" s="10"/>
      <c r="C405" s="10"/>
      <c r="D405" s="10"/>
      <c r="E405" s="10"/>
      <c r="F405" s="22"/>
      <c r="G405" s="22"/>
      <c r="H405" s="22"/>
      <c r="I405" s="22"/>
    </row>
    <row r="406" spans="1:9">
      <c r="A406" s="9">
        <v>43184</v>
      </c>
      <c r="B406" s="10"/>
      <c r="C406" s="10"/>
      <c r="D406" s="10"/>
      <c r="E406" s="10"/>
      <c r="F406" s="22"/>
      <c r="G406" s="22"/>
      <c r="H406" s="22"/>
      <c r="I406" s="22"/>
    </row>
    <row r="407" spans="1:9">
      <c r="A407" s="9">
        <v>43185</v>
      </c>
      <c r="B407" s="10">
        <v>-73520</v>
      </c>
      <c r="C407" s="10">
        <v>-353054</v>
      </c>
      <c r="D407" s="10">
        <v>118759</v>
      </c>
      <c r="E407" s="10">
        <v>339050</v>
      </c>
      <c r="F407" s="22">
        <f t="shared" ref="F407" si="391">B407/10000</f>
        <v>-7.3520000000000003</v>
      </c>
      <c r="G407" s="22">
        <f t="shared" ref="G407" si="392">C407/10000</f>
        <v>-35.305399999999999</v>
      </c>
      <c r="H407" s="22">
        <f t="shared" ref="H407" si="393">D407/10000</f>
        <v>11.8759</v>
      </c>
      <c r="I407" s="22">
        <f t="shared" ref="I407" si="394">E407/10000</f>
        <v>33.905000000000001</v>
      </c>
    </row>
    <row r="408" spans="1:9">
      <c r="A408" s="9">
        <v>43186</v>
      </c>
      <c r="B408" s="10">
        <v>41615</v>
      </c>
      <c r="C408" s="10">
        <v>-257427</v>
      </c>
      <c r="D408" s="10">
        <v>141280</v>
      </c>
      <c r="E408" s="10">
        <v>270898</v>
      </c>
      <c r="F408" s="22">
        <f t="shared" ref="F408" si="395">B408/10000</f>
        <v>4.1615000000000002</v>
      </c>
      <c r="G408" s="22">
        <f t="shared" ref="G408" si="396">C408/10000</f>
        <v>-25.742699999999999</v>
      </c>
      <c r="H408" s="22">
        <f t="shared" ref="H408" si="397">D408/10000</f>
        <v>14.128</v>
      </c>
      <c r="I408" s="22">
        <f t="shared" ref="I408" si="398">E408/10000</f>
        <v>27.0898</v>
      </c>
    </row>
    <row r="409" spans="1:9">
      <c r="A409" s="9">
        <v>43187</v>
      </c>
      <c r="B409" s="10">
        <v>-24554</v>
      </c>
      <c r="C409" s="10">
        <v>-375189</v>
      </c>
      <c r="D409" s="10">
        <v>107744</v>
      </c>
      <c r="E409" s="10">
        <v>378052</v>
      </c>
      <c r="F409" s="22">
        <f t="shared" ref="F409:F410" si="399">B409/10000</f>
        <v>-2.4554</v>
      </c>
      <c r="G409" s="22">
        <f t="shared" ref="G409:G410" si="400">C409/10000</f>
        <v>-37.518900000000002</v>
      </c>
      <c r="H409" s="22">
        <f t="shared" ref="H409:H410" si="401">D409/10000</f>
        <v>10.7744</v>
      </c>
      <c r="I409" s="22">
        <f t="shared" ref="I409:I410" si="402">E409/10000</f>
        <v>37.805199999999999</v>
      </c>
    </row>
    <row r="410" spans="1:9">
      <c r="A410" s="9">
        <v>43188</v>
      </c>
      <c r="B410" s="10">
        <v>-35564</v>
      </c>
      <c r="C410" s="10">
        <v>-369078</v>
      </c>
      <c r="D410" s="10">
        <v>104527</v>
      </c>
      <c r="E410" s="10">
        <v>394878</v>
      </c>
      <c r="F410" s="22">
        <f t="shared" si="399"/>
        <v>-3.5564</v>
      </c>
      <c r="G410" s="22">
        <f t="shared" si="400"/>
        <v>-36.907800000000002</v>
      </c>
      <c r="H410" s="22">
        <f t="shared" si="401"/>
        <v>10.4527</v>
      </c>
      <c r="I410" s="22">
        <f t="shared" si="402"/>
        <v>39.4878</v>
      </c>
    </row>
    <row r="411" spans="1:9">
      <c r="A411" s="9">
        <v>43189</v>
      </c>
      <c r="B411" s="10">
        <v>10814</v>
      </c>
      <c r="C411" s="10">
        <v>-346487</v>
      </c>
      <c r="D411" s="10">
        <v>132849</v>
      </c>
      <c r="E411" s="10">
        <v>327770</v>
      </c>
      <c r="F411" s="22">
        <f t="shared" ref="F411" si="403">B411/10000</f>
        <v>1.0813999999999999</v>
      </c>
      <c r="G411" s="22">
        <f t="shared" ref="G411" si="404">C411/10000</f>
        <v>-34.648699999999998</v>
      </c>
      <c r="H411" s="22">
        <f t="shared" ref="H411" si="405">D411/10000</f>
        <v>13.2849</v>
      </c>
      <c r="I411" s="22">
        <f t="shared" ref="I411" si="406">E411/10000</f>
        <v>32.777000000000001</v>
      </c>
    </row>
  </sheetData>
  <mergeCells count="3">
    <mergeCell ref="B3:E3"/>
    <mergeCell ref="B1:E1"/>
    <mergeCell ref="F1:I2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9">
    <tabColor rgb="FF92D050"/>
  </sheetPr>
  <dimension ref="A1:F411"/>
  <sheetViews>
    <sheetView zoomScaleNormal="100" workbookViewId="0">
      <pane xSplit="1" ySplit="3" topLeftCell="B401" activePane="bottomRight" state="frozen"/>
      <selection pane="topRight" activeCell="B1" sqref="B1"/>
      <selection pane="bottomLeft" activeCell="A4" sqref="A4"/>
      <selection pane="bottomRight" activeCell="C417" sqref="C417"/>
    </sheetView>
  </sheetViews>
  <sheetFormatPr defaultRowHeight="15.6"/>
  <cols>
    <col min="1" max="1" width="14.5546875" style="1" bestFit="1" customWidth="1"/>
    <col min="2" max="3" width="27.109375" style="2" customWidth="1"/>
    <col min="4" max="4" width="8.88671875" style="2"/>
    <col min="5" max="5" width="32.88671875" style="2" bestFit="1" customWidth="1"/>
    <col min="6" max="6" width="47.6640625" style="2" bestFit="1" customWidth="1"/>
    <col min="7" max="16384" width="8.88671875" style="2"/>
  </cols>
  <sheetData>
    <row r="1" spans="1:6" ht="16.2" customHeight="1">
      <c r="A1" s="15"/>
      <c r="B1" s="152" t="s">
        <v>70</v>
      </c>
      <c r="C1" s="149"/>
      <c r="D1" s="1" t="s">
        <v>191</v>
      </c>
      <c r="E1" s="1" t="s">
        <v>192</v>
      </c>
      <c r="F1" s="1" t="s">
        <v>190</v>
      </c>
    </row>
    <row r="2" spans="1:6" s="1" customFormat="1">
      <c r="A2" s="15" t="s">
        <v>1</v>
      </c>
      <c r="B2" s="152" t="s">
        <v>71</v>
      </c>
      <c r="C2" s="149"/>
      <c r="E2" s="1" t="s">
        <v>258</v>
      </c>
      <c r="F2" s="94" t="s">
        <v>260</v>
      </c>
    </row>
    <row r="3" spans="1:6">
      <c r="A3" s="15" t="s">
        <v>40</v>
      </c>
      <c r="B3" s="125" t="s">
        <v>72</v>
      </c>
      <c r="C3" s="122"/>
      <c r="E3" s="2" t="s">
        <v>259</v>
      </c>
    </row>
    <row r="4" spans="1:6" s="8" customFormat="1" ht="15.6" customHeight="1">
      <c r="A4" s="9">
        <v>42782</v>
      </c>
      <c r="B4" s="10">
        <v>135.72</v>
      </c>
      <c r="C4" s="23">
        <f>B4/100</f>
        <v>1.3572</v>
      </c>
    </row>
    <row r="5" spans="1:6">
      <c r="A5" s="9">
        <v>42783</v>
      </c>
      <c r="B5" s="10">
        <v>137.41999999999999</v>
      </c>
      <c r="C5" s="23">
        <f t="shared" ref="C5:C6" si="0">B5/100</f>
        <v>1.3741999999999999</v>
      </c>
    </row>
    <row r="6" spans="1:6">
      <c r="A6" s="9">
        <v>42784</v>
      </c>
      <c r="B6" s="10">
        <v>134.69999999999999</v>
      </c>
      <c r="C6" s="23">
        <f t="shared" si="0"/>
        <v>1.347</v>
      </c>
    </row>
    <row r="7" spans="1:6">
      <c r="A7" s="9">
        <v>42785</v>
      </c>
      <c r="B7" s="10"/>
      <c r="C7" s="23"/>
    </row>
    <row r="8" spans="1:6">
      <c r="A8" s="9">
        <v>42786</v>
      </c>
      <c r="B8" s="10">
        <v>128.96</v>
      </c>
      <c r="C8" s="23">
        <f t="shared" ref="C8" si="1">B8/100</f>
        <v>1.2896000000000001</v>
      </c>
    </row>
    <row r="9" spans="1:6">
      <c r="A9" s="9">
        <v>42787</v>
      </c>
      <c r="B9" s="10">
        <v>123.62</v>
      </c>
      <c r="C9" s="23">
        <f t="shared" ref="C9" si="2">B9/100</f>
        <v>1.2362</v>
      </c>
    </row>
    <row r="10" spans="1:6">
      <c r="A10" s="9">
        <v>42788</v>
      </c>
      <c r="B10" s="10">
        <v>129.44999999999999</v>
      </c>
      <c r="C10" s="23">
        <f t="shared" ref="C10" si="3">B10/100</f>
        <v>1.2945</v>
      </c>
    </row>
    <row r="11" spans="1:6">
      <c r="A11" s="9">
        <v>42789</v>
      </c>
      <c r="B11" s="10">
        <v>136.59</v>
      </c>
      <c r="C11" s="23">
        <f t="shared" ref="C11" si="4">B11/100</f>
        <v>1.3659000000000001</v>
      </c>
    </row>
    <row r="12" spans="1:6">
      <c r="A12" s="9">
        <v>42790</v>
      </c>
      <c r="B12" s="10">
        <v>138.86000000000001</v>
      </c>
      <c r="C12" s="23">
        <f t="shared" ref="C12" si="5">B12/100</f>
        <v>1.3886000000000001</v>
      </c>
    </row>
    <row r="13" spans="1:6">
      <c r="A13" s="9">
        <v>42791</v>
      </c>
      <c r="B13" s="10"/>
      <c r="C13" s="23"/>
    </row>
    <row r="14" spans="1:6">
      <c r="A14" s="9">
        <v>42792</v>
      </c>
      <c r="B14" s="10"/>
      <c r="C14" s="23"/>
    </row>
    <row r="15" spans="1:6">
      <c r="A15" s="9">
        <v>42793</v>
      </c>
      <c r="B15" s="10"/>
      <c r="C15" s="23"/>
    </row>
    <row r="16" spans="1:6">
      <c r="A16" s="9">
        <v>42794</v>
      </c>
      <c r="B16" s="10"/>
      <c r="C16" s="23"/>
    </row>
    <row r="17" spans="1:3">
      <c r="A17" s="9">
        <v>42795</v>
      </c>
      <c r="B17" s="10">
        <v>127.05</v>
      </c>
      <c r="C17" s="23">
        <f t="shared" ref="C17" si="6">B17/100</f>
        <v>1.2705</v>
      </c>
    </row>
    <row r="18" spans="1:3">
      <c r="A18" s="9">
        <v>42796</v>
      </c>
      <c r="B18" s="10">
        <v>122.38</v>
      </c>
      <c r="C18" s="23">
        <f t="shared" ref="C18:C22" si="7">B18/100</f>
        <v>1.2238</v>
      </c>
    </row>
    <row r="19" spans="1:3">
      <c r="A19" s="9">
        <v>42797</v>
      </c>
      <c r="B19" s="10">
        <v>116.24</v>
      </c>
      <c r="C19" s="23">
        <f t="shared" si="7"/>
        <v>1.1623999999999999</v>
      </c>
    </row>
    <row r="20" spans="1:3">
      <c r="A20" s="9">
        <v>42798</v>
      </c>
      <c r="B20" s="10"/>
      <c r="C20" s="23"/>
    </row>
    <row r="21" spans="1:3">
      <c r="A21" s="9">
        <v>42799</v>
      </c>
      <c r="B21" s="10"/>
      <c r="C21" s="23"/>
    </row>
    <row r="22" spans="1:3">
      <c r="A22" s="9">
        <v>42800</v>
      </c>
      <c r="B22" s="10">
        <v>120.14</v>
      </c>
      <c r="C22" s="23">
        <f t="shared" si="7"/>
        <v>1.2014</v>
      </c>
    </row>
    <row r="23" spans="1:3">
      <c r="A23" s="9">
        <v>42801</v>
      </c>
      <c r="B23" s="10">
        <v>129.24</v>
      </c>
      <c r="C23" s="23">
        <f t="shared" ref="C23" si="8">B23/100</f>
        <v>1.2924</v>
      </c>
    </row>
    <row r="24" spans="1:3">
      <c r="A24" s="9">
        <v>42802</v>
      </c>
      <c r="B24" s="10">
        <v>133.74</v>
      </c>
      <c r="C24" s="23">
        <f t="shared" ref="C24" si="9">B24/100</f>
        <v>1.3374000000000001</v>
      </c>
    </row>
    <row r="25" spans="1:3">
      <c r="A25" s="9">
        <v>42803</v>
      </c>
      <c r="B25" s="10">
        <v>125.69</v>
      </c>
      <c r="C25" s="23">
        <f t="shared" ref="C25" si="10">B25/100</f>
        <v>1.2568999999999999</v>
      </c>
    </row>
    <row r="26" spans="1:3">
      <c r="A26" s="9">
        <v>42804</v>
      </c>
      <c r="B26" s="10">
        <v>121.21</v>
      </c>
      <c r="C26" s="23">
        <f t="shared" ref="C26" si="11">B26/100</f>
        <v>1.2121</v>
      </c>
    </row>
    <row r="27" spans="1:3">
      <c r="A27" s="9">
        <v>42805</v>
      </c>
      <c r="B27" s="10"/>
      <c r="C27" s="23"/>
    </row>
    <row r="28" spans="1:3">
      <c r="A28" s="9">
        <v>42806</v>
      </c>
      <c r="B28" s="10"/>
      <c r="C28" s="23"/>
    </row>
    <row r="29" spans="1:3">
      <c r="A29" s="9">
        <v>42807</v>
      </c>
      <c r="B29" s="10">
        <v>128.36000000000001</v>
      </c>
      <c r="C29" s="23">
        <f t="shared" ref="C29" si="12">B29/100</f>
        <v>1.2836000000000001</v>
      </c>
    </row>
    <row r="30" spans="1:3">
      <c r="A30" s="9">
        <v>42808</v>
      </c>
      <c r="B30" s="10"/>
      <c r="C30" s="23">
        <f t="shared" ref="C30" si="13">B30/100</f>
        <v>0</v>
      </c>
    </row>
    <row r="31" spans="1:3">
      <c r="A31" s="9">
        <v>42809</v>
      </c>
      <c r="B31" s="10"/>
      <c r="C31" s="23">
        <f t="shared" ref="C31:C94" si="14">B31/100</f>
        <v>0</v>
      </c>
    </row>
    <row r="32" spans="1:3">
      <c r="A32" s="9">
        <v>42810</v>
      </c>
      <c r="B32" s="10"/>
      <c r="C32" s="23">
        <f t="shared" si="14"/>
        <v>0</v>
      </c>
    </row>
    <row r="33" spans="1:3">
      <c r="A33" s="9">
        <v>42811</v>
      </c>
      <c r="B33" s="10"/>
      <c r="C33" s="23">
        <f t="shared" si="14"/>
        <v>0</v>
      </c>
    </row>
    <row r="34" spans="1:3">
      <c r="A34" s="9">
        <v>42812</v>
      </c>
      <c r="B34" s="10"/>
      <c r="C34" s="23">
        <f t="shared" si="14"/>
        <v>0</v>
      </c>
    </row>
    <row r="35" spans="1:3">
      <c r="A35" s="9">
        <v>42813</v>
      </c>
      <c r="B35" s="10"/>
      <c r="C35" s="23">
        <f t="shared" si="14"/>
        <v>0</v>
      </c>
    </row>
    <row r="36" spans="1:3">
      <c r="A36" s="9">
        <v>42814</v>
      </c>
      <c r="B36" s="10"/>
      <c r="C36" s="23">
        <f t="shared" si="14"/>
        <v>0</v>
      </c>
    </row>
    <row r="37" spans="1:3">
      <c r="A37" s="9">
        <v>42815</v>
      </c>
      <c r="B37" s="10"/>
      <c r="C37" s="23">
        <f t="shared" si="14"/>
        <v>0</v>
      </c>
    </row>
    <row r="38" spans="1:3">
      <c r="A38" s="9">
        <v>42816</v>
      </c>
      <c r="B38" s="10"/>
      <c r="C38" s="23">
        <f t="shared" si="14"/>
        <v>0</v>
      </c>
    </row>
    <row r="39" spans="1:3">
      <c r="A39" s="9">
        <v>42817</v>
      </c>
      <c r="B39" s="10"/>
      <c r="C39" s="23">
        <f t="shared" si="14"/>
        <v>0</v>
      </c>
    </row>
    <row r="40" spans="1:3">
      <c r="A40" s="9">
        <v>42818</v>
      </c>
      <c r="B40" s="10"/>
      <c r="C40" s="23">
        <f t="shared" si="14"/>
        <v>0</v>
      </c>
    </row>
    <row r="41" spans="1:3">
      <c r="A41" s="9">
        <v>42819</v>
      </c>
      <c r="B41" s="10"/>
      <c r="C41" s="23">
        <f t="shared" si="14"/>
        <v>0</v>
      </c>
    </row>
    <row r="42" spans="1:3">
      <c r="A42" s="9">
        <v>42820</v>
      </c>
      <c r="B42" s="10"/>
      <c r="C42" s="23">
        <f t="shared" si="14"/>
        <v>0</v>
      </c>
    </row>
    <row r="43" spans="1:3">
      <c r="A43" s="9">
        <v>42821</v>
      </c>
      <c r="B43" s="10"/>
      <c r="C43" s="23">
        <f t="shared" si="14"/>
        <v>0</v>
      </c>
    </row>
    <row r="44" spans="1:3">
      <c r="A44" s="9">
        <v>42822</v>
      </c>
      <c r="B44" s="10"/>
      <c r="C44" s="23">
        <f t="shared" si="14"/>
        <v>0</v>
      </c>
    </row>
    <row r="45" spans="1:3">
      <c r="A45" s="9">
        <v>42823</v>
      </c>
      <c r="B45" s="10"/>
      <c r="C45" s="23">
        <f t="shared" si="14"/>
        <v>0</v>
      </c>
    </row>
    <row r="46" spans="1:3">
      <c r="A46" s="9">
        <v>42824</v>
      </c>
      <c r="B46" s="10"/>
      <c r="C46" s="23">
        <f t="shared" si="14"/>
        <v>0</v>
      </c>
    </row>
    <row r="47" spans="1:3">
      <c r="A47" s="9">
        <v>42825</v>
      </c>
      <c r="B47" s="10"/>
      <c r="C47" s="23">
        <f t="shared" si="14"/>
        <v>0</v>
      </c>
    </row>
    <row r="48" spans="1:3">
      <c r="A48" s="9">
        <v>42826</v>
      </c>
      <c r="B48" s="10"/>
      <c r="C48" s="23">
        <f t="shared" si="14"/>
        <v>0</v>
      </c>
    </row>
    <row r="49" spans="1:3">
      <c r="A49" s="9">
        <v>42827</v>
      </c>
      <c r="B49" s="10"/>
      <c r="C49" s="23">
        <f t="shared" si="14"/>
        <v>0</v>
      </c>
    </row>
    <row r="50" spans="1:3">
      <c r="A50" s="9">
        <v>42828</v>
      </c>
      <c r="B50" s="10"/>
      <c r="C50" s="23">
        <f t="shared" si="14"/>
        <v>0</v>
      </c>
    </row>
    <row r="51" spans="1:3">
      <c r="A51" s="9">
        <v>42829</v>
      </c>
      <c r="B51" s="10"/>
      <c r="C51" s="23">
        <f t="shared" si="14"/>
        <v>0</v>
      </c>
    </row>
    <row r="52" spans="1:3">
      <c r="A52" s="9">
        <v>42830</v>
      </c>
      <c r="B52" s="10"/>
      <c r="C52" s="23">
        <f t="shared" si="14"/>
        <v>0</v>
      </c>
    </row>
    <row r="53" spans="1:3">
      <c r="A53" s="9">
        <v>42831</v>
      </c>
      <c r="B53" s="10"/>
      <c r="C53" s="23">
        <f t="shared" si="14"/>
        <v>0</v>
      </c>
    </row>
    <row r="54" spans="1:3">
      <c r="A54" s="9">
        <v>42832</v>
      </c>
      <c r="B54" s="10"/>
      <c r="C54" s="23">
        <f t="shared" si="14"/>
        <v>0</v>
      </c>
    </row>
    <row r="55" spans="1:3">
      <c r="A55" s="9">
        <v>42833</v>
      </c>
      <c r="B55" s="10"/>
      <c r="C55" s="23">
        <f t="shared" si="14"/>
        <v>0</v>
      </c>
    </row>
    <row r="56" spans="1:3">
      <c r="A56" s="9">
        <v>42834</v>
      </c>
      <c r="B56" s="10"/>
      <c r="C56" s="23">
        <f t="shared" si="14"/>
        <v>0</v>
      </c>
    </row>
    <row r="57" spans="1:3">
      <c r="A57" s="9">
        <v>42835</v>
      </c>
      <c r="B57" s="10"/>
      <c r="C57" s="23">
        <f t="shared" si="14"/>
        <v>0</v>
      </c>
    </row>
    <row r="58" spans="1:3">
      <c r="A58" s="9">
        <v>42836</v>
      </c>
      <c r="B58" s="10"/>
      <c r="C58" s="23">
        <f t="shared" si="14"/>
        <v>0</v>
      </c>
    </row>
    <row r="59" spans="1:3">
      <c r="A59" s="9">
        <v>42837</v>
      </c>
      <c r="B59" s="10"/>
      <c r="C59" s="23">
        <f t="shared" si="14"/>
        <v>0</v>
      </c>
    </row>
    <row r="60" spans="1:3">
      <c r="A60" s="9">
        <v>42838</v>
      </c>
      <c r="B60" s="10"/>
      <c r="C60" s="23">
        <f t="shared" si="14"/>
        <v>0</v>
      </c>
    </row>
    <row r="61" spans="1:3">
      <c r="A61" s="9">
        <v>42839</v>
      </c>
      <c r="B61" s="10"/>
      <c r="C61" s="23">
        <f t="shared" si="14"/>
        <v>0</v>
      </c>
    </row>
    <row r="62" spans="1:3">
      <c r="A62" s="9">
        <v>42840</v>
      </c>
      <c r="B62" s="10"/>
      <c r="C62" s="23">
        <f t="shared" si="14"/>
        <v>0</v>
      </c>
    </row>
    <row r="63" spans="1:3">
      <c r="A63" s="9">
        <v>42841</v>
      </c>
      <c r="B63" s="10"/>
      <c r="C63" s="23">
        <f t="shared" si="14"/>
        <v>0</v>
      </c>
    </row>
    <row r="64" spans="1:3">
      <c r="A64" s="9">
        <v>42842</v>
      </c>
      <c r="B64" s="10"/>
      <c r="C64" s="23">
        <f t="shared" si="14"/>
        <v>0</v>
      </c>
    </row>
    <row r="65" spans="1:3">
      <c r="A65" s="9">
        <v>42843</v>
      </c>
      <c r="B65" s="10"/>
      <c r="C65" s="23">
        <f t="shared" si="14"/>
        <v>0</v>
      </c>
    </row>
    <row r="66" spans="1:3">
      <c r="A66" s="9">
        <v>42844</v>
      </c>
      <c r="B66" s="10"/>
      <c r="C66" s="23">
        <f t="shared" si="14"/>
        <v>0</v>
      </c>
    </row>
    <row r="67" spans="1:3">
      <c r="A67" s="9">
        <v>42845</v>
      </c>
      <c r="B67" s="10"/>
      <c r="C67" s="23">
        <f t="shared" si="14"/>
        <v>0</v>
      </c>
    </row>
    <row r="68" spans="1:3">
      <c r="A68" s="9">
        <v>42846</v>
      </c>
      <c r="B68" s="10"/>
      <c r="C68" s="23">
        <f t="shared" si="14"/>
        <v>0</v>
      </c>
    </row>
    <row r="69" spans="1:3">
      <c r="A69" s="9">
        <v>42847</v>
      </c>
      <c r="B69" s="10"/>
      <c r="C69" s="23">
        <f t="shared" si="14"/>
        <v>0</v>
      </c>
    </row>
    <row r="70" spans="1:3">
      <c r="A70" s="9">
        <v>42848</v>
      </c>
      <c r="B70" s="10"/>
      <c r="C70" s="23">
        <f t="shared" si="14"/>
        <v>0</v>
      </c>
    </row>
    <row r="71" spans="1:3">
      <c r="A71" s="9">
        <v>42849</v>
      </c>
      <c r="B71" s="10"/>
      <c r="C71" s="23">
        <f t="shared" si="14"/>
        <v>0</v>
      </c>
    </row>
    <row r="72" spans="1:3">
      <c r="A72" s="9">
        <v>42850</v>
      </c>
      <c r="B72" s="10"/>
      <c r="C72" s="23">
        <f t="shared" si="14"/>
        <v>0</v>
      </c>
    </row>
    <row r="73" spans="1:3">
      <c r="A73" s="9">
        <v>42851</v>
      </c>
      <c r="B73" s="10"/>
      <c r="C73" s="23">
        <f t="shared" si="14"/>
        <v>0</v>
      </c>
    </row>
    <row r="74" spans="1:3">
      <c r="A74" s="9">
        <v>42852</v>
      </c>
      <c r="B74" s="10"/>
      <c r="C74" s="23">
        <f t="shared" si="14"/>
        <v>0</v>
      </c>
    </row>
    <row r="75" spans="1:3">
      <c r="A75" s="9">
        <v>42853</v>
      </c>
      <c r="B75" s="10"/>
      <c r="C75" s="23">
        <f t="shared" si="14"/>
        <v>0</v>
      </c>
    </row>
    <row r="76" spans="1:3">
      <c r="A76" s="9">
        <v>42854</v>
      </c>
      <c r="B76" s="10"/>
      <c r="C76" s="23">
        <f t="shared" si="14"/>
        <v>0</v>
      </c>
    </row>
    <row r="77" spans="1:3">
      <c r="A77" s="9">
        <v>42855</v>
      </c>
      <c r="B77" s="10"/>
      <c r="C77" s="23">
        <f t="shared" si="14"/>
        <v>0</v>
      </c>
    </row>
    <row r="78" spans="1:3">
      <c r="A78" s="9">
        <v>42856</v>
      </c>
      <c r="B78" s="10"/>
      <c r="C78" s="23">
        <f t="shared" si="14"/>
        <v>0</v>
      </c>
    </row>
    <row r="79" spans="1:3">
      <c r="A79" s="9">
        <v>42857</v>
      </c>
      <c r="B79" s="10"/>
      <c r="C79" s="23">
        <f t="shared" si="14"/>
        <v>0</v>
      </c>
    </row>
    <row r="80" spans="1:3">
      <c r="A80" s="9">
        <v>42858</v>
      </c>
      <c r="B80" s="10"/>
      <c r="C80" s="23">
        <f t="shared" si="14"/>
        <v>0</v>
      </c>
    </row>
    <row r="81" spans="1:3">
      <c r="A81" s="9">
        <v>42859</v>
      </c>
      <c r="B81" s="10"/>
      <c r="C81" s="23">
        <f t="shared" si="14"/>
        <v>0</v>
      </c>
    </row>
    <row r="82" spans="1:3">
      <c r="A82" s="9">
        <v>42860</v>
      </c>
      <c r="B82" s="10"/>
      <c r="C82" s="23">
        <f t="shared" si="14"/>
        <v>0</v>
      </c>
    </row>
    <row r="83" spans="1:3">
      <c r="A83" s="9">
        <v>42861</v>
      </c>
      <c r="B83" s="10"/>
      <c r="C83" s="23">
        <f t="shared" si="14"/>
        <v>0</v>
      </c>
    </row>
    <row r="84" spans="1:3">
      <c r="A84" s="9">
        <v>42862</v>
      </c>
      <c r="B84" s="10"/>
      <c r="C84" s="23">
        <f t="shared" si="14"/>
        <v>0</v>
      </c>
    </row>
    <row r="85" spans="1:3">
      <c r="A85" s="9">
        <v>42863</v>
      </c>
      <c r="B85" s="10"/>
      <c r="C85" s="23">
        <f t="shared" si="14"/>
        <v>0</v>
      </c>
    </row>
    <row r="86" spans="1:3">
      <c r="A86" s="9">
        <v>42864</v>
      </c>
      <c r="B86" s="10"/>
      <c r="C86" s="23">
        <f t="shared" si="14"/>
        <v>0</v>
      </c>
    </row>
    <row r="87" spans="1:3">
      <c r="A87" s="9">
        <v>42865</v>
      </c>
      <c r="B87" s="10"/>
      <c r="C87" s="23">
        <f t="shared" si="14"/>
        <v>0</v>
      </c>
    </row>
    <row r="88" spans="1:3">
      <c r="A88" s="9">
        <v>42866</v>
      </c>
      <c r="B88" s="10"/>
      <c r="C88" s="23">
        <f t="shared" si="14"/>
        <v>0</v>
      </c>
    </row>
    <row r="89" spans="1:3">
      <c r="A89" s="9">
        <v>42867</v>
      </c>
      <c r="B89" s="10"/>
      <c r="C89" s="23">
        <f t="shared" si="14"/>
        <v>0</v>
      </c>
    </row>
    <row r="90" spans="1:3">
      <c r="A90" s="9">
        <v>42868</v>
      </c>
      <c r="B90" s="10"/>
      <c r="C90" s="23">
        <f t="shared" si="14"/>
        <v>0</v>
      </c>
    </row>
    <row r="91" spans="1:3">
      <c r="A91" s="9">
        <v>42869</v>
      </c>
      <c r="B91" s="10"/>
      <c r="C91" s="23">
        <f t="shared" si="14"/>
        <v>0</v>
      </c>
    </row>
    <row r="92" spans="1:3">
      <c r="A92" s="9">
        <v>42870</v>
      </c>
      <c r="B92" s="10"/>
      <c r="C92" s="23">
        <f t="shared" si="14"/>
        <v>0</v>
      </c>
    </row>
    <row r="93" spans="1:3">
      <c r="A93" s="9">
        <v>42871</v>
      </c>
      <c r="B93" s="10"/>
      <c r="C93" s="23">
        <f t="shared" si="14"/>
        <v>0</v>
      </c>
    </row>
    <row r="94" spans="1:3">
      <c r="A94" s="9">
        <v>42872</v>
      </c>
      <c r="B94" s="10"/>
      <c r="C94" s="23">
        <f t="shared" si="14"/>
        <v>0</v>
      </c>
    </row>
    <row r="95" spans="1:3">
      <c r="A95" s="9">
        <v>42873</v>
      </c>
      <c r="B95" s="10"/>
      <c r="C95" s="23">
        <f t="shared" ref="C95:C158" si="15">B95/100</f>
        <v>0</v>
      </c>
    </row>
    <row r="96" spans="1:3">
      <c r="A96" s="9">
        <v>42874</v>
      </c>
      <c r="B96" s="10"/>
      <c r="C96" s="23">
        <f t="shared" si="15"/>
        <v>0</v>
      </c>
    </row>
    <row r="97" spans="1:3">
      <c r="A97" s="9">
        <v>42875</v>
      </c>
      <c r="B97" s="10"/>
      <c r="C97" s="23">
        <f t="shared" si="15"/>
        <v>0</v>
      </c>
    </row>
    <row r="98" spans="1:3">
      <c r="A98" s="9">
        <v>42876</v>
      </c>
      <c r="B98" s="10"/>
      <c r="C98" s="23">
        <f t="shared" si="15"/>
        <v>0</v>
      </c>
    </row>
    <row r="99" spans="1:3">
      <c r="A99" s="9">
        <v>42877</v>
      </c>
      <c r="B99" s="10"/>
      <c r="C99" s="23">
        <f t="shared" si="15"/>
        <v>0</v>
      </c>
    </row>
    <row r="100" spans="1:3">
      <c r="A100" s="9">
        <v>42878</v>
      </c>
      <c r="B100" s="10"/>
      <c r="C100" s="23">
        <f t="shared" si="15"/>
        <v>0</v>
      </c>
    </row>
    <row r="101" spans="1:3">
      <c r="A101" s="9">
        <v>42879</v>
      </c>
      <c r="B101" s="10"/>
      <c r="C101" s="23">
        <f t="shared" si="15"/>
        <v>0</v>
      </c>
    </row>
    <row r="102" spans="1:3">
      <c r="A102" s="9">
        <v>42880</v>
      </c>
      <c r="B102" s="10"/>
      <c r="C102" s="23">
        <f t="shared" si="15"/>
        <v>0</v>
      </c>
    </row>
    <row r="103" spans="1:3">
      <c r="A103" s="9">
        <v>42881</v>
      </c>
      <c r="B103" s="10"/>
      <c r="C103" s="23">
        <f t="shared" si="15"/>
        <v>0</v>
      </c>
    </row>
    <row r="104" spans="1:3">
      <c r="A104" s="9">
        <v>42882</v>
      </c>
      <c r="B104" s="10"/>
      <c r="C104" s="23">
        <f t="shared" si="15"/>
        <v>0</v>
      </c>
    </row>
    <row r="105" spans="1:3">
      <c r="A105" s="9">
        <v>42883</v>
      </c>
      <c r="B105" s="10"/>
      <c r="C105" s="23">
        <f t="shared" si="15"/>
        <v>0</v>
      </c>
    </row>
    <row r="106" spans="1:3">
      <c r="A106" s="9">
        <v>42884</v>
      </c>
      <c r="B106" s="10"/>
      <c r="C106" s="23">
        <f t="shared" si="15"/>
        <v>0</v>
      </c>
    </row>
    <row r="107" spans="1:3">
      <c r="A107" s="9">
        <v>42885</v>
      </c>
      <c r="B107" s="10"/>
      <c r="C107" s="23">
        <f t="shared" si="15"/>
        <v>0</v>
      </c>
    </row>
    <row r="108" spans="1:3">
      <c r="A108" s="9">
        <v>42886</v>
      </c>
      <c r="B108" s="10"/>
      <c r="C108" s="23">
        <f t="shared" si="15"/>
        <v>0</v>
      </c>
    </row>
    <row r="109" spans="1:3">
      <c r="A109" s="9">
        <v>42887</v>
      </c>
      <c r="B109" s="10"/>
      <c r="C109" s="23">
        <f t="shared" si="15"/>
        <v>0</v>
      </c>
    </row>
    <row r="110" spans="1:3">
      <c r="A110" s="9">
        <v>42888</v>
      </c>
      <c r="B110" s="10"/>
      <c r="C110" s="23">
        <f t="shared" si="15"/>
        <v>0</v>
      </c>
    </row>
    <row r="111" spans="1:3">
      <c r="A111" s="9">
        <v>42889</v>
      </c>
      <c r="B111" s="10"/>
      <c r="C111" s="23">
        <f t="shared" si="15"/>
        <v>0</v>
      </c>
    </row>
    <row r="112" spans="1:3">
      <c r="A112" s="9">
        <v>42890</v>
      </c>
      <c r="B112" s="10"/>
      <c r="C112" s="23">
        <f t="shared" si="15"/>
        <v>0</v>
      </c>
    </row>
    <row r="113" spans="1:3">
      <c r="A113" s="9">
        <v>42891</v>
      </c>
      <c r="B113" s="10"/>
      <c r="C113" s="23">
        <f t="shared" si="15"/>
        <v>0</v>
      </c>
    </row>
    <row r="114" spans="1:3">
      <c r="A114" s="9">
        <v>42892</v>
      </c>
      <c r="B114" s="10"/>
      <c r="C114" s="23">
        <f t="shared" si="15"/>
        <v>0</v>
      </c>
    </row>
    <row r="115" spans="1:3">
      <c r="A115" s="9">
        <v>42893</v>
      </c>
      <c r="B115" s="10"/>
      <c r="C115" s="23">
        <f t="shared" si="15"/>
        <v>0</v>
      </c>
    </row>
    <row r="116" spans="1:3">
      <c r="A116" s="9">
        <v>42894</v>
      </c>
      <c r="B116" s="10"/>
      <c r="C116" s="23">
        <f t="shared" si="15"/>
        <v>0</v>
      </c>
    </row>
    <row r="117" spans="1:3">
      <c r="A117" s="9">
        <v>42895</v>
      </c>
      <c r="B117" s="10"/>
      <c r="C117" s="23">
        <f t="shared" si="15"/>
        <v>0</v>
      </c>
    </row>
    <row r="118" spans="1:3">
      <c r="A118" s="9">
        <v>42896</v>
      </c>
      <c r="B118" s="10"/>
      <c r="C118" s="23">
        <f t="shared" si="15"/>
        <v>0</v>
      </c>
    </row>
    <row r="119" spans="1:3">
      <c r="A119" s="9">
        <v>42897</v>
      </c>
      <c r="B119" s="10"/>
      <c r="C119" s="23">
        <f t="shared" si="15"/>
        <v>0</v>
      </c>
    </row>
    <row r="120" spans="1:3">
      <c r="A120" s="9">
        <v>42898</v>
      </c>
      <c r="B120" s="10"/>
      <c r="C120" s="23">
        <f t="shared" si="15"/>
        <v>0</v>
      </c>
    </row>
    <row r="121" spans="1:3">
      <c r="A121" s="9">
        <v>42899</v>
      </c>
      <c r="B121" s="10"/>
      <c r="C121" s="23">
        <f t="shared" si="15"/>
        <v>0</v>
      </c>
    </row>
    <row r="122" spans="1:3">
      <c r="A122" s="9">
        <v>42900</v>
      </c>
      <c r="B122" s="10"/>
      <c r="C122" s="23">
        <f t="shared" si="15"/>
        <v>0</v>
      </c>
    </row>
    <row r="123" spans="1:3">
      <c r="A123" s="9">
        <v>42901</v>
      </c>
      <c r="B123" s="10"/>
      <c r="C123" s="23">
        <f t="shared" si="15"/>
        <v>0</v>
      </c>
    </row>
    <row r="124" spans="1:3">
      <c r="A124" s="9">
        <v>42902</v>
      </c>
      <c r="B124" s="10"/>
      <c r="C124" s="23">
        <f t="shared" si="15"/>
        <v>0</v>
      </c>
    </row>
    <row r="125" spans="1:3">
      <c r="A125" s="9">
        <v>42903</v>
      </c>
      <c r="B125" s="10"/>
      <c r="C125" s="23">
        <f t="shared" si="15"/>
        <v>0</v>
      </c>
    </row>
    <row r="126" spans="1:3">
      <c r="A126" s="9">
        <v>42904</v>
      </c>
      <c r="B126" s="10"/>
      <c r="C126" s="23">
        <f t="shared" si="15"/>
        <v>0</v>
      </c>
    </row>
    <row r="127" spans="1:3">
      <c r="A127" s="9">
        <v>42905</v>
      </c>
      <c r="B127" s="10"/>
      <c r="C127" s="23">
        <f t="shared" si="15"/>
        <v>0</v>
      </c>
    </row>
    <row r="128" spans="1:3">
      <c r="A128" s="9">
        <v>42906</v>
      </c>
      <c r="B128" s="10"/>
      <c r="C128" s="23">
        <f t="shared" si="15"/>
        <v>0</v>
      </c>
    </row>
    <row r="129" spans="1:3">
      <c r="A129" s="9">
        <v>42907</v>
      </c>
      <c r="B129" s="10"/>
      <c r="C129" s="23">
        <f t="shared" si="15"/>
        <v>0</v>
      </c>
    </row>
    <row r="130" spans="1:3">
      <c r="A130" s="9">
        <v>42908</v>
      </c>
      <c r="B130" s="10"/>
      <c r="C130" s="23">
        <f t="shared" si="15"/>
        <v>0</v>
      </c>
    </row>
    <row r="131" spans="1:3">
      <c r="A131" s="9">
        <v>42909</v>
      </c>
      <c r="B131" s="10"/>
      <c r="C131" s="23">
        <f t="shared" si="15"/>
        <v>0</v>
      </c>
    </row>
    <row r="132" spans="1:3">
      <c r="A132" s="9">
        <v>42910</v>
      </c>
      <c r="B132" s="10"/>
      <c r="C132" s="23">
        <f t="shared" si="15"/>
        <v>0</v>
      </c>
    </row>
    <row r="133" spans="1:3">
      <c r="A133" s="9">
        <v>42911</v>
      </c>
      <c r="B133" s="10"/>
      <c r="C133" s="23">
        <f t="shared" si="15"/>
        <v>0</v>
      </c>
    </row>
    <row r="134" spans="1:3">
      <c r="A134" s="9">
        <v>42912</v>
      </c>
      <c r="B134" s="10"/>
      <c r="C134" s="23">
        <f t="shared" si="15"/>
        <v>0</v>
      </c>
    </row>
    <row r="135" spans="1:3">
      <c r="A135" s="9">
        <v>42913</v>
      </c>
      <c r="B135" s="10"/>
      <c r="C135" s="23">
        <f t="shared" si="15"/>
        <v>0</v>
      </c>
    </row>
    <row r="136" spans="1:3">
      <c r="A136" s="9">
        <v>42914</v>
      </c>
      <c r="B136" s="10"/>
      <c r="C136" s="23">
        <f t="shared" si="15"/>
        <v>0</v>
      </c>
    </row>
    <row r="137" spans="1:3">
      <c r="A137" s="9">
        <v>42915</v>
      </c>
      <c r="B137" s="10"/>
      <c r="C137" s="23">
        <f t="shared" si="15"/>
        <v>0</v>
      </c>
    </row>
    <row r="138" spans="1:3">
      <c r="A138" s="9">
        <v>42916</v>
      </c>
      <c r="B138" s="10"/>
      <c r="C138" s="23">
        <f t="shared" si="15"/>
        <v>0</v>
      </c>
    </row>
    <row r="139" spans="1:3">
      <c r="A139" s="9">
        <v>42917</v>
      </c>
      <c r="B139" s="10"/>
      <c r="C139" s="23">
        <f t="shared" si="15"/>
        <v>0</v>
      </c>
    </row>
    <row r="140" spans="1:3">
      <c r="A140" s="9">
        <v>42918</v>
      </c>
      <c r="B140" s="10"/>
      <c r="C140" s="23">
        <f t="shared" si="15"/>
        <v>0</v>
      </c>
    </row>
    <row r="141" spans="1:3">
      <c r="A141" s="9">
        <v>42919</v>
      </c>
      <c r="B141" s="10"/>
      <c r="C141" s="23">
        <f t="shared" si="15"/>
        <v>0</v>
      </c>
    </row>
    <row r="142" spans="1:3">
      <c r="A142" s="9">
        <v>42920</v>
      </c>
      <c r="B142" s="10"/>
      <c r="C142" s="23">
        <f t="shared" si="15"/>
        <v>0</v>
      </c>
    </row>
    <row r="143" spans="1:3">
      <c r="A143" s="9">
        <v>42921</v>
      </c>
      <c r="B143" s="10"/>
      <c r="C143" s="23">
        <f t="shared" si="15"/>
        <v>0</v>
      </c>
    </row>
    <row r="144" spans="1:3">
      <c r="A144" s="9">
        <v>42922</v>
      </c>
      <c r="B144" s="10"/>
      <c r="C144" s="23">
        <f t="shared" si="15"/>
        <v>0</v>
      </c>
    </row>
    <row r="145" spans="1:3">
      <c r="A145" s="9">
        <v>42923</v>
      </c>
      <c r="B145" s="10"/>
      <c r="C145" s="23">
        <f t="shared" si="15"/>
        <v>0</v>
      </c>
    </row>
    <row r="146" spans="1:3">
      <c r="A146" s="9">
        <v>42924</v>
      </c>
      <c r="B146" s="10"/>
      <c r="C146" s="23">
        <f t="shared" si="15"/>
        <v>0</v>
      </c>
    </row>
    <row r="147" spans="1:3">
      <c r="A147" s="9">
        <v>42925</v>
      </c>
      <c r="B147" s="10"/>
      <c r="C147" s="23">
        <f t="shared" si="15"/>
        <v>0</v>
      </c>
    </row>
    <row r="148" spans="1:3">
      <c r="A148" s="9">
        <v>42926</v>
      </c>
      <c r="B148" s="10"/>
      <c r="C148" s="23">
        <f t="shared" si="15"/>
        <v>0</v>
      </c>
    </row>
    <row r="149" spans="1:3">
      <c r="A149" s="9">
        <v>42927</v>
      </c>
      <c r="B149" s="10"/>
      <c r="C149" s="23">
        <f t="shared" si="15"/>
        <v>0</v>
      </c>
    </row>
    <row r="150" spans="1:3">
      <c r="A150" s="9">
        <v>42928</v>
      </c>
      <c r="B150" s="10"/>
      <c r="C150" s="23">
        <f t="shared" si="15"/>
        <v>0</v>
      </c>
    </row>
    <row r="151" spans="1:3">
      <c r="A151" s="9">
        <v>42929</v>
      </c>
      <c r="B151" s="10"/>
      <c r="C151" s="23">
        <f t="shared" si="15"/>
        <v>0</v>
      </c>
    </row>
    <row r="152" spans="1:3">
      <c r="A152" s="9">
        <v>42930</v>
      </c>
      <c r="B152" s="10"/>
      <c r="C152" s="23">
        <f t="shared" si="15"/>
        <v>0</v>
      </c>
    </row>
    <row r="153" spans="1:3">
      <c r="A153" s="9">
        <v>42931</v>
      </c>
      <c r="B153" s="10"/>
      <c r="C153" s="23">
        <f t="shared" si="15"/>
        <v>0</v>
      </c>
    </row>
    <row r="154" spans="1:3">
      <c r="A154" s="9">
        <v>42932</v>
      </c>
      <c r="B154" s="10"/>
      <c r="C154" s="23">
        <f t="shared" si="15"/>
        <v>0</v>
      </c>
    </row>
    <row r="155" spans="1:3">
      <c r="A155" s="9">
        <v>42933</v>
      </c>
      <c r="B155" s="10"/>
      <c r="C155" s="23">
        <f t="shared" si="15"/>
        <v>0</v>
      </c>
    </row>
    <row r="156" spans="1:3">
      <c r="A156" s="9">
        <v>42934</v>
      </c>
      <c r="B156" s="10"/>
      <c r="C156" s="23">
        <f t="shared" si="15"/>
        <v>0</v>
      </c>
    </row>
    <row r="157" spans="1:3">
      <c r="A157" s="9">
        <v>42935</v>
      </c>
      <c r="B157" s="10"/>
      <c r="C157" s="23">
        <f t="shared" si="15"/>
        <v>0</v>
      </c>
    </row>
    <row r="158" spans="1:3">
      <c r="A158" s="9">
        <v>42936</v>
      </c>
      <c r="B158" s="10"/>
      <c r="C158" s="23">
        <f t="shared" si="15"/>
        <v>0</v>
      </c>
    </row>
    <row r="159" spans="1:3">
      <c r="A159" s="9">
        <v>42937</v>
      </c>
      <c r="B159" s="10"/>
      <c r="C159" s="23">
        <f t="shared" ref="C159:C222" si="16">B159/100</f>
        <v>0</v>
      </c>
    </row>
    <row r="160" spans="1:3">
      <c r="A160" s="9">
        <v>42938</v>
      </c>
      <c r="B160" s="10"/>
      <c r="C160" s="23">
        <f t="shared" si="16"/>
        <v>0</v>
      </c>
    </row>
    <row r="161" spans="1:3">
      <c r="A161" s="9">
        <v>42939</v>
      </c>
      <c r="B161" s="10"/>
      <c r="C161" s="23">
        <f t="shared" si="16"/>
        <v>0</v>
      </c>
    </row>
    <row r="162" spans="1:3">
      <c r="A162" s="9">
        <v>42940</v>
      </c>
      <c r="B162" s="10"/>
      <c r="C162" s="23">
        <f t="shared" si="16"/>
        <v>0</v>
      </c>
    </row>
    <row r="163" spans="1:3">
      <c r="A163" s="9">
        <v>42941</v>
      </c>
      <c r="B163" s="10"/>
      <c r="C163" s="23">
        <f t="shared" si="16"/>
        <v>0</v>
      </c>
    </row>
    <row r="164" spans="1:3">
      <c r="A164" s="9">
        <v>42942</v>
      </c>
      <c r="B164" s="10"/>
      <c r="C164" s="23">
        <f t="shared" si="16"/>
        <v>0</v>
      </c>
    </row>
    <row r="165" spans="1:3">
      <c r="A165" s="9">
        <v>42943</v>
      </c>
      <c r="B165" s="10"/>
      <c r="C165" s="23">
        <f t="shared" si="16"/>
        <v>0</v>
      </c>
    </row>
    <row r="166" spans="1:3">
      <c r="A166" s="9">
        <v>42944</v>
      </c>
      <c r="B166" s="10"/>
      <c r="C166" s="23">
        <f t="shared" si="16"/>
        <v>0</v>
      </c>
    </row>
    <row r="167" spans="1:3">
      <c r="A167" s="9">
        <v>42945</v>
      </c>
      <c r="B167" s="10"/>
      <c r="C167" s="23">
        <f t="shared" si="16"/>
        <v>0</v>
      </c>
    </row>
    <row r="168" spans="1:3">
      <c r="A168" s="9">
        <v>42946</v>
      </c>
      <c r="B168" s="10"/>
      <c r="C168" s="23">
        <f t="shared" si="16"/>
        <v>0</v>
      </c>
    </row>
    <row r="169" spans="1:3">
      <c r="A169" s="9">
        <v>42947</v>
      </c>
      <c r="B169" s="10"/>
      <c r="C169" s="23">
        <f t="shared" si="16"/>
        <v>0</v>
      </c>
    </row>
    <row r="170" spans="1:3">
      <c r="A170" s="9">
        <v>42948</v>
      </c>
      <c r="B170" s="10"/>
      <c r="C170" s="23">
        <f t="shared" si="16"/>
        <v>0</v>
      </c>
    </row>
    <row r="171" spans="1:3">
      <c r="A171" s="9">
        <v>42949</v>
      </c>
      <c r="B171" s="10"/>
      <c r="C171" s="23">
        <f t="shared" si="16"/>
        <v>0</v>
      </c>
    </row>
    <row r="172" spans="1:3">
      <c r="A172" s="9">
        <v>42950</v>
      </c>
      <c r="B172" s="10"/>
      <c r="C172" s="23">
        <f t="shared" si="16"/>
        <v>0</v>
      </c>
    </row>
    <row r="173" spans="1:3">
      <c r="A173" s="9">
        <v>42951</v>
      </c>
      <c r="B173" s="10"/>
      <c r="C173" s="23">
        <f t="shared" si="16"/>
        <v>0</v>
      </c>
    </row>
    <row r="174" spans="1:3">
      <c r="A174" s="9">
        <v>42952</v>
      </c>
      <c r="B174" s="10"/>
      <c r="C174" s="23">
        <f t="shared" si="16"/>
        <v>0</v>
      </c>
    </row>
    <row r="175" spans="1:3">
      <c r="A175" s="9">
        <v>42953</v>
      </c>
      <c r="B175" s="10"/>
      <c r="C175" s="23">
        <f t="shared" si="16"/>
        <v>0</v>
      </c>
    </row>
    <row r="176" spans="1:3">
      <c r="A176" s="9">
        <v>42954</v>
      </c>
      <c r="B176" s="10"/>
      <c r="C176" s="23">
        <f t="shared" si="16"/>
        <v>0</v>
      </c>
    </row>
    <row r="177" spans="1:3">
      <c r="A177" s="9">
        <v>42955</v>
      </c>
      <c r="B177" s="10"/>
      <c r="C177" s="23">
        <f t="shared" si="16"/>
        <v>0</v>
      </c>
    </row>
    <row r="178" spans="1:3">
      <c r="A178" s="9">
        <v>42956</v>
      </c>
      <c r="B178" s="10"/>
      <c r="C178" s="23">
        <f t="shared" si="16"/>
        <v>0</v>
      </c>
    </row>
    <row r="179" spans="1:3">
      <c r="A179" s="9">
        <v>42957</v>
      </c>
      <c r="B179" s="10"/>
      <c r="C179" s="23">
        <f t="shared" si="16"/>
        <v>0</v>
      </c>
    </row>
    <row r="180" spans="1:3">
      <c r="A180" s="9">
        <v>42958</v>
      </c>
      <c r="B180" s="10"/>
      <c r="C180" s="23">
        <f t="shared" si="16"/>
        <v>0</v>
      </c>
    </row>
    <row r="181" spans="1:3">
      <c r="A181" s="9">
        <v>42959</v>
      </c>
      <c r="B181" s="10"/>
      <c r="C181" s="23">
        <f t="shared" si="16"/>
        <v>0</v>
      </c>
    </row>
    <row r="182" spans="1:3">
      <c r="A182" s="9">
        <v>42960</v>
      </c>
      <c r="B182" s="10"/>
      <c r="C182" s="23">
        <f t="shared" si="16"/>
        <v>0</v>
      </c>
    </row>
    <row r="183" spans="1:3">
      <c r="A183" s="9">
        <v>42961</v>
      </c>
      <c r="B183" s="10"/>
      <c r="C183" s="23">
        <f t="shared" si="16"/>
        <v>0</v>
      </c>
    </row>
    <row r="184" spans="1:3">
      <c r="A184" s="9">
        <v>42962</v>
      </c>
      <c r="B184" s="10"/>
      <c r="C184" s="23">
        <f t="shared" si="16"/>
        <v>0</v>
      </c>
    </row>
    <row r="185" spans="1:3">
      <c r="A185" s="9">
        <v>42963</v>
      </c>
      <c r="B185" s="10"/>
      <c r="C185" s="23">
        <f t="shared" si="16"/>
        <v>0</v>
      </c>
    </row>
    <row r="186" spans="1:3">
      <c r="A186" s="9">
        <v>42964</v>
      </c>
      <c r="B186" s="10"/>
      <c r="C186" s="23">
        <f t="shared" si="16"/>
        <v>0</v>
      </c>
    </row>
    <row r="187" spans="1:3">
      <c r="A187" s="9">
        <v>42965</v>
      </c>
      <c r="B187" s="10"/>
      <c r="C187" s="23">
        <f t="shared" si="16"/>
        <v>0</v>
      </c>
    </row>
    <row r="188" spans="1:3">
      <c r="A188" s="9">
        <v>42966</v>
      </c>
      <c r="B188" s="10"/>
      <c r="C188" s="23">
        <f t="shared" si="16"/>
        <v>0</v>
      </c>
    </row>
    <row r="189" spans="1:3">
      <c r="A189" s="9">
        <v>42967</v>
      </c>
      <c r="B189" s="10"/>
      <c r="C189" s="23">
        <f t="shared" si="16"/>
        <v>0</v>
      </c>
    </row>
    <row r="190" spans="1:3">
      <c r="A190" s="9">
        <v>42968</v>
      </c>
      <c r="B190" s="10"/>
      <c r="C190" s="23">
        <f t="shared" si="16"/>
        <v>0</v>
      </c>
    </row>
    <row r="191" spans="1:3">
      <c r="A191" s="9">
        <v>42969</v>
      </c>
      <c r="B191" s="10"/>
      <c r="C191" s="23">
        <f t="shared" si="16"/>
        <v>0</v>
      </c>
    </row>
    <row r="192" spans="1:3">
      <c r="A192" s="9">
        <v>42970</v>
      </c>
      <c r="B192" s="10"/>
      <c r="C192" s="23">
        <f t="shared" si="16"/>
        <v>0</v>
      </c>
    </row>
    <row r="193" spans="1:3">
      <c r="A193" s="9">
        <v>42971</v>
      </c>
      <c r="B193" s="10"/>
      <c r="C193" s="23">
        <f t="shared" si="16"/>
        <v>0</v>
      </c>
    </row>
    <row r="194" spans="1:3">
      <c r="A194" s="9">
        <v>42972</v>
      </c>
      <c r="B194" s="10"/>
      <c r="C194" s="23">
        <f t="shared" si="16"/>
        <v>0</v>
      </c>
    </row>
    <row r="195" spans="1:3">
      <c r="A195" s="9">
        <v>42973</v>
      </c>
      <c r="B195" s="10"/>
      <c r="C195" s="23">
        <f t="shared" si="16"/>
        <v>0</v>
      </c>
    </row>
    <row r="196" spans="1:3">
      <c r="A196" s="9">
        <v>42974</v>
      </c>
      <c r="B196" s="10"/>
      <c r="C196" s="23">
        <f t="shared" si="16"/>
        <v>0</v>
      </c>
    </row>
    <row r="197" spans="1:3">
      <c r="A197" s="9">
        <v>42975</v>
      </c>
      <c r="B197" s="10"/>
      <c r="C197" s="23">
        <f t="shared" si="16"/>
        <v>0</v>
      </c>
    </row>
    <row r="198" spans="1:3">
      <c r="A198" s="9">
        <v>42976</v>
      </c>
      <c r="B198" s="10"/>
      <c r="C198" s="23">
        <f t="shared" si="16"/>
        <v>0</v>
      </c>
    </row>
    <row r="199" spans="1:3">
      <c r="A199" s="9">
        <v>42977</v>
      </c>
      <c r="B199" s="10"/>
      <c r="C199" s="23">
        <f t="shared" si="16"/>
        <v>0</v>
      </c>
    </row>
    <row r="200" spans="1:3">
      <c r="A200" s="9">
        <v>42978</v>
      </c>
      <c r="B200" s="10"/>
      <c r="C200" s="23">
        <f t="shared" si="16"/>
        <v>0</v>
      </c>
    </row>
    <row r="201" spans="1:3">
      <c r="A201" s="9">
        <v>42979</v>
      </c>
      <c r="B201" s="10"/>
      <c r="C201" s="23">
        <f t="shared" si="16"/>
        <v>0</v>
      </c>
    </row>
    <row r="202" spans="1:3">
      <c r="A202" s="9">
        <v>42980</v>
      </c>
      <c r="B202" s="10"/>
      <c r="C202" s="23">
        <f t="shared" si="16"/>
        <v>0</v>
      </c>
    </row>
    <row r="203" spans="1:3">
      <c r="A203" s="9">
        <v>42981</v>
      </c>
      <c r="B203" s="10"/>
      <c r="C203" s="23">
        <f t="shared" si="16"/>
        <v>0</v>
      </c>
    </row>
    <row r="204" spans="1:3">
      <c r="A204" s="9">
        <v>42982</v>
      </c>
      <c r="B204" s="10"/>
      <c r="C204" s="23">
        <f t="shared" si="16"/>
        <v>0</v>
      </c>
    </row>
    <row r="205" spans="1:3">
      <c r="A205" s="9">
        <v>42983</v>
      </c>
      <c r="B205" s="10"/>
      <c r="C205" s="23">
        <f t="shared" si="16"/>
        <v>0</v>
      </c>
    </row>
    <row r="206" spans="1:3">
      <c r="A206" s="9">
        <v>42984</v>
      </c>
      <c r="B206" s="10"/>
      <c r="C206" s="23">
        <f t="shared" si="16"/>
        <v>0</v>
      </c>
    </row>
    <row r="207" spans="1:3">
      <c r="A207" s="9">
        <v>42985</v>
      </c>
      <c r="B207" s="10"/>
      <c r="C207" s="23">
        <f t="shared" si="16"/>
        <v>0</v>
      </c>
    </row>
    <row r="208" spans="1:3">
      <c r="A208" s="9">
        <v>42986</v>
      </c>
      <c r="B208" s="10"/>
      <c r="C208" s="23">
        <f t="shared" si="16"/>
        <v>0</v>
      </c>
    </row>
    <row r="209" spans="1:3">
      <c r="A209" s="9">
        <v>42987</v>
      </c>
      <c r="B209" s="10"/>
      <c r="C209" s="23">
        <f t="shared" si="16"/>
        <v>0</v>
      </c>
    </row>
    <row r="210" spans="1:3">
      <c r="A210" s="9">
        <v>42988</v>
      </c>
      <c r="B210" s="10"/>
      <c r="C210" s="23">
        <f t="shared" si="16"/>
        <v>0</v>
      </c>
    </row>
    <row r="211" spans="1:3">
      <c r="A211" s="9">
        <v>42989</v>
      </c>
      <c r="B211" s="10"/>
      <c r="C211" s="23">
        <f t="shared" si="16"/>
        <v>0</v>
      </c>
    </row>
    <row r="212" spans="1:3">
      <c r="A212" s="9">
        <v>42990</v>
      </c>
      <c r="B212" s="10"/>
      <c r="C212" s="23">
        <f t="shared" si="16"/>
        <v>0</v>
      </c>
    </row>
    <row r="213" spans="1:3">
      <c r="A213" s="9">
        <v>42991</v>
      </c>
      <c r="B213" s="10"/>
      <c r="C213" s="23">
        <f t="shared" si="16"/>
        <v>0</v>
      </c>
    </row>
    <row r="214" spans="1:3">
      <c r="A214" s="9">
        <v>42992</v>
      </c>
      <c r="B214" s="10"/>
      <c r="C214" s="23">
        <f t="shared" si="16"/>
        <v>0</v>
      </c>
    </row>
    <row r="215" spans="1:3">
      <c r="A215" s="9">
        <v>42993</v>
      </c>
      <c r="B215" s="10"/>
      <c r="C215" s="23">
        <f t="shared" si="16"/>
        <v>0</v>
      </c>
    </row>
    <row r="216" spans="1:3">
      <c r="A216" s="9">
        <v>42994</v>
      </c>
      <c r="B216" s="10"/>
      <c r="C216" s="23">
        <f t="shared" si="16"/>
        <v>0</v>
      </c>
    </row>
    <row r="217" spans="1:3">
      <c r="A217" s="9">
        <v>42995</v>
      </c>
      <c r="B217" s="10"/>
      <c r="C217" s="23">
        <f t="shared" si="16"/>
        <v>0</v>
      </c>
    </row>
    <row r="218" spans="1:3">
      <c r="A218" s="9">
        <v>42996</v>
      </c>
      <c r="B218" s="10"/>
      <c r="C218" s="23">
        <f t="shared" si="16"/>
        <v>0</v>
      </c>
    </row>
    <row r="219" spans="1:3">
      <c r="A219" s="9">
        <v>42997</v>
      </c>
      <c r="B219" s="10"/>
      <c r="C219" s="23">
        <f t="shared" si="16"/>
        <v>0</v>
      </c>
    </row>
    <row r="220" spans="1:3">
      <c r="A220" s="9">
        <v>42998</v>
      </c>
      <c r="B220" s="10"/>
      <c r="C220" s="23">
        <f t="shared" si="16"/>
        <v>0</v>
      </c>
    </row>
    <row r="221" spans="1:3">
      <c r="A221" s="9">
        <v>42999</v>
      </c>
      <c r="B221" s="10"/>
      <c r="C221" s="23">
        <f t="shared" si="16"/>
        <v>0</v>
      </c>
    </row>
    <row r="222" spans="1:3">
      <c r="A222" s="9">
        <v>43000</v>
      </c>
      <c r="B222" s="10"/>
      <c r="C222" s="23">
        <f t="shared" si="16"/>
        <v>0</v>
      </c>
    </row>
    <row r="223" spans="1:3">
      <c r="A223" s="9">
        <v>43001</v>
      </c>
      <c r="B223" s="10"/>
      <c r="C223" s="23">
        <f t="shared" ref="C223:C269" si="17">B223/100</f>
        <v>0</v>
      </c>
    </row>
    <row r="224" spans="1:3">
      <c r="A224" s="9">
        <v>43002</v>
      </c>
      <c r="B224" s="10"/>
      <c r="C224" s="23">
        <f t="shared" si="17"/>
        <v>0</v>
      </c>
    </row>
    <row r="225" spans="1:3">
      <c r="A225" s="9">
        <v>43003</v>
      </c>
      <c r="B225" s="10"/>
      <c r="C225" s="23">
        <f t="shared" si="17"/>
        <v>0</v>
      </c>
    </row>
    <row r="226" spans="1:3">
      <c r="A226" s="9">
        <v>43004</v>
      </c>
      <c r="B226" s="10"/>
      <c r="C226" s="23">
        <f t="shared" si="17"/>
        <v>0</v>
      </c>
    </row>
    <row r="227" spans="1:3">
      <c r="A227" s="9">
        <v>43005</v>
      </c>
      <c r="B227" s="10"/>
      <c r="C227" s="23">
        <f t="shared" si="17"/>
        <v>0</v>
      </c>
    </row>
    <row r="228" spans="1:3">
      <c r="A228" s="9">
        <v>43006</v>
      </c>
      <c r="B228" s="10"/>
      <c r="C228" s="23">
        <f t="shared" si="17"/>
        <v>0</v>
      </c>
    </row>
    <row r="229" spans="1:3">
      <c r="A229" s="9">
        <v>43007</v>
      </c>
      <c r="B229" s="10"/>
      <c r="C229" s="23">
        <f t="shared" si="17"/>
        <v>0</v>
      </c>
    </row>
    <row r="230" spans="1:3">
      <c r="A230" s="9">
        <v>43008</v>
      </c>
      <c r="B230" s="10"/>
      <c r="C230" s="23">
        <f t="shared" si="17"/>
        <v>0</v>
      </c>
    </row>
    <row r="231" spans="1:3">
      <c r="A231" s="9">
        <v>43009</v>
      </c>
      <c r="B231" s="10"/>
      <c r="C231" s="23">
        <f t="shared" si="17"/>
        <v>0</v>
      </c>
    </row>
    <row r="232" spans="1:3">
      <c r="A232" s="9">
        <v>43010</v>
      </c>
      <c r="B232" s="10"/>
      <c r="C232" s="23">
        <f t="shared" si="17"/>
        <v>0</v>
      </c>
    </row>
    <row r="233" spans="1:3">
      <c r="A233" s="9">
        <v>43011</v>
      </c>
      <c r="B233" s="10"/>
      <c r="C233" s="23">
        <f t="shared" si="17"/>
        <v>0</v>
      </c>
    </row>
    <row r="234" spans="1:3">
      <c r="A234" s="9">
        <v>43012</v>
      </c>
      <c r="B234" s="10"/>
      <c r="C234" s="23">
        <f t="shared" si="17"/>
        <v>0</v>
      </c>
    </row>
    <row r="235" spans="1:3">
      <c r="A235" s="9">
        <v>43013</v>
      </c>
      <c r="B235" s="10"/>
      <c r="C235" s="23">
        <f t="shared" si="17"/>
        <v>0</v>
      </c>
    </row>
    <row r="236" spans="1:3">
      <c r="A236" s="9">
        <v>43014</v>
      </c>
      <c r="B236" s="10"/>
      <c r="C236" s="23">
        <f t="shared" si="17"/>
        <v>0</v>
      </c>
    </row>
    <row r="237" spans="1:3">
      <c r="A237" s="9">
        <v>43015</v>
      </c>
      <c r="B237" s="10"/>
      <c r="C237" s="23">
        <f t="shared" si="17"/>
        <v>0</v>
      </c>
    </row>
    <row r="238" spans="1:3">
      <c r="A238" s="9">
        <v>43016</v>
      </c>
      <c r="B238" s="10"/>
      <c r="C238" s="23">
        <f t="shared" si="17"/>
        <v>0</v>
      </c>
    </row>
    <row r="239" spans="1:3">
      <c r="A239" s="9">
        <v>43017</v>
      </c>
      <c r="B239" s="10"/>
      <c r="C239" s="23">
        <f t="shared" si="17"/>
        <v>0</v>
      </c>
    </row>
    <row r="240" spans="1:3">
      <c r="A240" s="9">
        <v>43018</v>
      </c>
      <c r="B240" s="10"/>
      <c r="C240" s="23">
        <f t="shared" si="17"/>
        <v>0</v>
      </c>
    </row>
    <row r="241" spans="1:3">
      <c r="A241" s="9">
        <v>43019</v>
      </c>
      <c r="B241" s="10"/>
      <c r="C241" s="23">
        <f t="shared" si="17"/>
        <v>0</v>
      </c>
    </row>
    <row r="242" spans="1:3">
      <c r="A242" s="9">
        <v>43020</v>
      </c>
      <c r="B242" s="10"/>
      <c r="C242" s="23">
        <f t="shared" si="17"/>
        <v>0</v>
      </c>
    </row>
    <row r="243" spans="1:3">
      <c r="A243" s="9">
        <v>43021</v>
      </c>
      <c r="B243" s="10"/>
      <c r="C243" s="23">
        <f t="shared" si="17"/>
        <v>0</v>
      </c>
    </row>
    <row r="244" spans="1:3">
      <c r="A244" s="9">
        <v>43022</v>
      </c>
      <c r="B244" s="10"/>
      <c r="C244" s="23">
        <f t="shared" si="17"/>
        <v>0</v>
      </c>
    </row>
    <row r="245" spans="1:3">
      <c r="A245" s="9">
        <v>43023</v>
      </c>
      <c r="B245" s="10"/>
      <c r="C245" s="23">
        <f t="shared" si="17"/>
        <v>0</v>
      </c>
    </row>
    <row r="246" spans="1:3">
      <c r="A246" s="9">
        <v>43024</v>
      </c>
      <c r="B246" s="10"/>
      <c r="C246" s="23">
        <f t="shared" si="17"/>
        <v>0</v>
      </c>
    </row>
    <row r="247" spans="1:3">
      <c r="A247" s="9">
        <v>43025</v>
      </c>
      <c r="B247" s="10"/>
      <c r="C247" s="23">
        <f t="shared" si="17"/>
        <v>0</v>
      </c>
    </row>
    <row r="248" spans="1:3">
      <c r="A248" s="9">
        <v>43026</v>
      </c>
      <c r="B248" s="10"/>
      <c r="C248" s="23">
        <f t="shared" si="17"/>
        <v>0</v>
      </c>
    </row>
    <row r="249" spans="1:3">
      <c r="A249" s="9">
        <v>43027</v>
      </c>
      <c r="B249" s="10"/>
      <c r="C249" s="23">
        <f t="shared" si="17"/>
        <v>0</v>
      </c>
    </row>
    <row r="250" spans="1:3">
      <c r="A250" s="9">
        <v>43028</v>
      </c>
      <c r="B250" s="10"/>
      <c r="C250" s="23">
        <f t="shared" si="17"/>
        <v>0</v>
      </c>
    </row>
    <row r="251" spans="1:3">
      <c r="A251" s="9">
        <v>43029</v>
      </c>
      <c r="B251" s="10"/>
      <c r="C251" s="23">
        <f t="shared" si="17"/>
        <v>0</v>
      </c>
    </row>
    <row r="252" spans="1:3">
      <c r="A252" s="9">
        <v>43030</v>
      </c>
      <c r="B252" s="10"/>
      <c r="C252" s="23">
        <f t="shared" si="17"/>
        <v>0</v>
      </c>
    </row>
    <row r="253" spans="1:3">
      <c r="A253" s="9">
        <v>43031</v>
      </c>
      <c r="B253" s="10"/>
      <c r="C253" s="23">
        <f t="shared" si="17"/>
        <v>0</v>
      </c>
    </row>
    <row r="254" spans="1:3">
      <c r="A254" s="9">
        <v>43032</v>
      </c>
      <c r="B254" s="10"/>
      <c r="C254" s="23">
        <f t="shared" si="17"/>
        <v>0</v>
      </c>
    </row>
    <row r="255" spans="1:3">
      <c r="A255" s="9">
        <v>43033</v>
      </c>
      <c r="B255" s="10"/>
      <c r="C255" s="23">
        <f t="shared" si="17"/>
        <v>0</v>
      </c>
    </row>
    <row r="256" spans="1:3">
      <c r="A256" s="9">
        <v>43034</v>
      </c>
      <c r="B256" s="10"/>
      <c r="C256" s="23">
        <f t="shared" si="17"/>
        <v>0</v>
      </c>
    </row>
    <row r="257" spans="1:3">
      <c r="A257" s="9">
        <v>43035</v>
      </c>
      <c r="B257" s="10"/>
      <c r="C257" s="23">
        <f t="shared" si="17"/>
        <v>0</v>
      </c>
    </row>
    <row r="258" spans="1:3">
      <c r="A258" s="9">
        <v>43036</v>
      </c>
      <c r="B258" s="10"/>
      <c r="C258" s="23">
        <f t="shared" si="17"/>
        <v>0</v>
      </c>
    </row>
    <row r="259" spans="1:3">
      <c r="A259" s="9">
        <v>43037</v>
      </c>
      <c r="B259" s="10"/>
      <c r="C259" s="23">
        <f t="shared" si="17"/>
        <v>0</v>
      </c>
    </row>
    <row r="260" spans="1:3">
      <c r="A260" s="9">
        <v>43038</v>
      </c>
      <c r="B260" s="10"/>
      <c r="C260" s="23">
        <f t="shared" si="17"/>
        <v>0</v>
      </c>
    </row>
    <row r="261" spans="1:3">
      <c r="A261" s="9">
        <v>43039</v>
      </c>
      <c r="B261" s="10"/>
      <c r="C261" s="23">
        <f t="shared" si="17"/>
        <v>0</v>
      </c>
    </row>
    <row r="262" spans="1:3">
      <c r="A262" s="9">
        <v>43040</v>
      </c>
      <c r="B262" s="10"/>
      <c r="C262" s="23">
        <f t="shared" si="17"/>
        <v>0</v>
      </c>
    </row>
    <row r="263" spans="1:3">
      <c r="A263" s="9">
        <v>43041</v>
      </c>
      <c r="B263" s="10"/>
      <c r="C263" s="23">
        <f t="shared" si="17"/>
        <v>0</v>
      </c>
    </row>
    <row r="264" spans="1:3">
      <c r="A264" s="9">
        <v>43042</v>
      </c>
      <c r="B264" s="10"/>
      <c r="C264" s="23">
        <f t="shared" si="17"/>
        <v>0</v>
      </c>
    </row>
    <row r="265" spans="1:3">
      <c r="A265" s="9">
        <v>43043</v>
      </c>
      <c r="B265" s="10"/>
      <c r="C265" s="23">
        <f t="shared" si="17"/>
        <v>0</v>
      </c>
    </row>
    <row r="266" spans="1:3">
      <c r="A266" s="9">
        <v>43044</v>
      </c>
      <c r="B266" s="10"/>
      <c r="C266" s="23">
        <f t="shared" si="17"/>
        <v>0</v>
      </c>
    </row>
    <row r="267" spans="1:3">
      <c r="A267" s="9">
        <v>43045</v>
      </c>
      <c r="B267" s="10">
        <v>175.76</v>
      </c>
      <c r="C267" s="23">
        <f t="shared" si="17"/>
        <v>1.7575999999999998</v>
      </c>
    </row>
    <row r="268" spans="1:3">
      <c r="A268" s="9">
        <v>43046</v>
      </c>
      <c r="B268" s="10">
        <v>183.67</v>
      </c>
      <c r="C268" s="23">
        <f t="shared" si="17"/>
        <v>1.8366999999999998</v>
      </c>
    </row>
    <row r="269" spans="1:3">
      <c r="A269" s="9">
        <v>43047</v>
      </c>
      <c r="B269" s="10">
        <v>181.61</v>
      </c>
      <c r="C269" s="23">
        <f t="shared" si="17"/>
        <v>1.8161</v>
      </c>
    </row>
    <row r="270" spans="1:3">
      <c r="A270" s="9">
        <v>43048</v>
      </c>
      <c r="B270" s="10">
        <v>166.85</v>
      </c>
      <c r="C270" s="23">
        <f t="shared" ref="C270" si="18">B270/100</f>
        <v>1.6684999999999999</v>
      </c>
    </row>
    <row r="271" spans="1:3">
      <c r="A271" s="9">
        <v>43049</v>
      </c>
      <c r="B271" s="10">
        <v>161.38999999999999</v>
      </c>
      <c r="C271" s="23">
        <f t="shared" ref="C271:C274" si="19">B271/100</f>
        <v>1.6138999999999999</v>
      </c>
    </row>
    <row r="272" spans="1:3" hidden="1">
      <c r="A272" s="9">
        <v>43050</v>
      </c>
      <c r="B272" s="10"/>
      <c r="C272" s="23"/>
    </row>
    <row r="273" spans="1:3" hidden="1">
      <c r="A273" s="9">
        <v>43051</v>
      </c>
      <c r="B273" s="10"/>
      <c r="C273" s="23"/>
    </row>
    <row r="274" spans="1:3">
      <c r="A274" s="9">
        <v>43052</v>
      </c>
      <c r="B274" s="10">
        <v>157.97999999999999</v>
      </c>
      <c r="C274" s="23">
        <f t="shared" si="19"/>
        <v>1.5797999999999999</v>
      </c>
    </row>
    <row r="275" spans="1:3">
      <c r="A275" s="9">
        <v>43053</v>
      </c>
      <c r="B275" s="10">
        <v>148.01</v>
      </c>
      <c r="C275" s="23">
        <f t="shared" ref="C275" si="20">B275/100</f>
        <v>1.4801</v>
      </c>
    </row>
    <row r="276" spans="1:3">
      <c r="A276" s="9">
        <v>43054</v>
      </c>
      <c r="B276" s="10">
        <v>170.64</v>
      </c>
      <c r="C276" s="23">
        <f t="shared" ref="C276" si="21">B276/100</f>
        <v>1.7063999999999999</v>
      </c>
    </row>
    <row r="277" spans="1:3">
      <c r="A277" s="9">
        <v>43055</v>
      </c>
      <c r="B277" s="10">
        <v>163.13999999999999</v>
      </c>
      <c r="C277" s="23">
        <f t="shared" ref="C277" si="22">B277/100</f>
        <v>1.6314</v>
      </c>
    </row>
    <row r="278" spans="1:3">
      <c r="A278" s="9">
        <v>43056</v>
      </c>
      <c r="B278" s="10">
        <v>176.2</v>
      </c>
      <c r="C278" s="23">
        <f t="shared" ref="C278" si="23">B278/100</f>
        <v>1.7619999999999998</v>
      </c>
    </row>
    <row r="279" spans="1:3" hidden="1">
      <c r="A279" s="9">
        <v>43057</v>
      </c>
      <c r="B279" s="10"/>
      <c r="C279" s="23"/>
    </row>
    <row r="280" spans="1:3" hidden="1">
      <c r="A280" s="9">
        <v>43058</v>
      </c>
      <c r="B280" s="10"/>
      <c r="C280" s="23"/>
    </row>
    <row r="281" spans="1:3">
      <c r="A281" s="9">
        <v>43059</v>
      </c>
      <c r="B281" s="10">
        <v>167.96</v>
      </c>
      <c r="C281" s="23">
        <f t="shared" ref="C281" si="24">B281/100</f>
        <v>1.6796</v>
      </c>
    </row>
    <row r="282" spans="1:3">
      <c r="A282" s="9">
        <v>43060</v>
      </c>
      <c r="B282" s="10">
        <v>191.42</v>
      </c>
      <c r="C282" s="23">
        <f t="shared" ref="C282:C283" si="25">B282/100</f>
        <v>1.9141999999999999</v>
      </c>
    </row>
    <row r="283" spans="1:3">
      <c r="A283" s="9">
        <v>43061</v>
      </c>
      <c r="B283" s="10">
        <v>162.59</v>
      </c>
      <c r="C283" s="23">
        <f t="shared" si="25"/>
        <v>1.6259000000000001</v>
      </c>
    </row>
    <row r="284" spans="1:3">
      <c r="A284" s="9">
        <v>43062</v>
      </c>
      <c r="B284" s="10">
        <v>162.80000000000001</v>
      </c>
      <c r="C284" s="23">
        <f t="shared" ref="C284" si="26">B284/100</f>
        <v>1.6280000000000001</v>
      </c>
    </row>
    <row r="285" spans="1:3">
      <c r="A285" s="9">
        <v>43063</v>
      </c>
      <c r="B285" s="10">
        <v>164.12</v>
      </c>
      <c r="C285" s="23">
        <f t="shared" ref="C285" si="27">B285/100</f>
        <v>1.6412</v>
      </c>
    </row>
    <row r="286" spans="1:3" hidden="1">
      <c r="A286" s="9">
        <v>43064</v>
      </c>
      <c r="B286" s="10"/>
      <c r="C286" s="23"/>
    </row>
    <row r="287" spans="1:3" hidden="1">
      <c r="A287" s="9">
        <v>43065</v>
      </c>
      <c r="B287" s="10"/>
      <c r="C287" s="23"/>
    </row>
    <row r="288" spans="1:3">
      <c r="A288" s="9">
        <v>43066</v>
      </c>
      <c r="B288" s="10">
        <v>147.32</v>
      </c>
      <c r="C288" s="23">
        <f t="shared" ref="C288" si="28">B288/100</f>
        <v>1.4731999999999998</v>
      </c>
    </row>
    <row r="289" spans="1:3">
      <c r="A289" s="9">
        <v>43067</v>
      </c>
      <c r="B289" s="10">
        <v>135.07</v>
      </c>
      <c r="C289" s="23">
        <f t="shared" ref="C289" si="29">B289/100</f>
        <v>1.3507</v>
      </c>
    </row>
    <row r="290" spans="1:3">
      <c r="A290" s="9">
        <v>43068</v>
      </c>
      <c r="B290" s="10">
        <v>156.33000000000001</v>
      </c>
      <c r="C290" s="23">
        <f t="shared" ref="C290" si="30">B290/100</f>
        <v>1.5633000000000001</v>
      </c>
    </row>
    <row r="291" spans="1:3">
      <c r="A291" s="9">
        <v>43069</v>
      </c>
      <c r="B291" s="10">
        <v>137.38999999999999</v>
      </c>
      <c r="C291" s="23">
        <f t="shared" ref="C291" si="31">B291/100</f>
        <v>1.3738999999999999</v>
      </c>
    </row>
    <row r="292" spans="1:3">
      <c r="A292" s="9">
        <v>43070</v>
      </c>
      <c r="B292" s="10">
        <v>137.31</v>
      </c>
      <c r="C292" s="23">
        <f t="shared" ref="C292" si="32">B292/100</f>
        <v>1.3731</v>
      </c>
    </row>
    <row r="293" spans="1:3" hidden="1">
      <c r="A293" s="9">
        <v>43071</v>
      </c>
      <c r="B293" s="10"/>
      <c r="C293" s="23"/>
    </row>
    <row r="294" spans="1:3" hidden="1">
      <c r="A294" s="9">
        <v>43072</v>
      </c>
      <c r="B294" s="10"/>
      <c r="C294" s="23"/>
    </row>
    <row r="295" spans="1:3">
      <c r="A295" s="9">
        <v>43073</v>
      </c>
      <c r="B295" s="10">
        <v>137.76</v>
      </c>
      <c r="C295" s="23">
        <f t="shared" ref="C295:C296" si="33">B295/100</f>
        <v>1.3775999999999999</v>
      </c>
    </row>
    <row r="296" spans="1:3">
      <c r="A296" s="9">
        <v>43074</v>
      </c>
      <c r="B296" s="10">
        <v>131.44999999999999</v>
      </c>
      <c r="C296" s="23">
        <f t="shared" si="33"/>
        <v>1.3144999999999998</v>
      </c>
    </row>
    <row r="297" spans="1:3">
      <c r="A297" s="9">
        <v>43075</v>
      </c>
      <c r="B297" s="10">
        <v>131.82</v>
      </c>
      <c r="C297" s="23">
        <f t="shared" ref="C297" si="34">B297/100</f>
        <v>1.3182</v>
      </c>
    </row>
    <row r="298" spans="1:3">
      <c r="A298" s="9">
        <v>43076</v>
      </c>
      <c r="B298" s="10">
        <v>126.17</v>
      </c>
      <c r="C298" s="23">
        <f t="shared" ref="C298" si="35">B298/100</f>
        <v>1.2617</v>
      </c>
    </row>
    <row r="299" spans="1:3">
      <c r="A299" s="9">
        <v>43077</v>
      </c>
      <c r="B299" s="10">
        <v>125.88</v>
      </c>
      <c r="C299" s="23">
        <f t="shared" ref="C299" si="36">B299/100</f>
        <v>1.2587999999999999</v>
      </c>
    </row>
    <row r="300" spans="1:3" hidden="1">
      <c r="A300" s="9">
        <v>43078</v>
      </c>
      <c r="B300" s="10"/>
      <c r="C300" s="23"/>
    </row>
    <row r="301" spans="1:3" hidden="1">
      <c r="A301" s="9">
        <v>43079</v>
      </c>
      <c r="B301" s="10"/>
      <c r="C301" s="23"/>
    </row>
    <row r="302" spans="1:3">
      <c r="A302" s="9">
        <v>43080</v>
      </c>
      <c r="B302" s="10">
        <v>133.01</v>
      </c>
      <c r="C302" s="23">
        <f t="shared" ref="C302" si="37">B302/100</f>
        <v>1.3300999999999998</v>
      </c>
    </row>
    <row r="303" spans="1:3">
      <c r="A303" s="9">
        <v>43081</v>
      </c>
      <c r="B303" s="10">
        <v>126.67</v>
      </c>
      <c r="C303" s="23">
        <f t="shared" ref="C303" si="38">B303/100</f>
        <v>1.2666999999999999</v>
      </c>
    </row>
    <row r="304" spans="1:3">
      <c r="A304" s="9">
        <v>43082</v>
      </c>
      <c r="B304" s="10">
        <v>140.18</v>
      </c>
      <c r="C304" s="23">
        <f t="shared" ref="C304" si="39">B304/100</f>
        <v>1.4018000000000002</v>
      </c>
    </row>
    <row r="305" spans="1:3">
      <c r="A305" s="9">
        <v>43083</v>
      </c>
      <c r="B305" s="10">
        <v>145.13</v>
      </c>
      <c r="C305" s="23">
        <f t="shared" ref="C305" si="40">B305/100</f>
        <v>1.4513</v>
      </c>
    </row>
    <row r="306" spans="1:3">
      <c r="A306" s="9">
        <v>43084</v>
      </c>
      <c r="B306" s="10">
        <v>135.06</v>
      </c>
      <c r="C306" s="23">
        <f t="shared" ref="C306" si="41">B306/100</f>
        <v>1.3506</v>
      </c>
    </row>
    <row r="307" spans="1:3" hidden="1">
      <c r="A307" s="9">
        <v>43085</v>
      </c>
      <c r="B307" s="10"/>
      <c r="C307" s="23"/>
    </row>
    <row r="308" spans="1:3" hidden="1">
      <c r="A308" s="9">
        <v>43086</v>
      </c>
      <c r="B308" s="10"/>
      <c r="C308" s="23"/>
    </row>
    <row r="309" spans="1:3">
      <c r="A309" s="9">
        <v>43087</v>
      </c>
      <c r="B309" s="10">
        <v>137.13</v>
      </c>
      <c r="C309" s="23">
        <f t="shared" ref="C309" si="42">B309/100</f>
        <v>1.3713</v>
      </c>
    </row>
    <row r="310" spans="1:3">
      <c r="A310" s="9">
        <v>43088</v>
      </c>
      <c r="B310" s="10">
        <v>130.34</v>
      </c>
      <c r="C310" s="23">
        <f t="shared" ref="C310" si="43">B310/100</f>
        <v>1.3034000000000001</v>
      </c>
    </row>
    <row r="311" spans="1:3">
      <c r="A311" s="9">
        <v>43089</v>
      </c>
      <c r="B311" s="10">
        <v>157</v>
      </c>
      <c r="C311" s="23">
        <f t="shared" ref="C311" si="44">B311/100</f>
        <v>1.57</v>
      </c>
    </row>
    <row r="312" spans="1:3">
      <c r="A312" s="9">
        <v>43090</v>
      </c>
      <c r="B312" s="10">
        <v>154.25</v>
      </c>
      <c r="C312" s="23">
        <f t="shared" ref="C312" si="45">B312/100</f>
        <v>1.5425</v>
      </c>
    </row>
    <row r="313" spans="1:3">
      <c r="A313" s="9">
        <v>43091</v>
      </c>
      <c r="B313" s="10">
        <v>157.13</v>
      </c>
      <c r="C313" s="23">
        <f t="shared" ref="C313" si="46">B313/100</f>
        <v>1.5712999999999999</v>
      </c>
    </row>
    <row r="314" spans="1:3" hidden="1">
      <c r="A314" s="9">
        <v>43092</v>
      </c>
      <c r="B314" s="10"/>
      <c r="C314" s="23"/>
    </row>
    <row r="315" spans="1:3" hidden="1">
      <c r="A315" s="9">
        <v>43093</v>
      </c>
      <c r="B315" s="10"/>
      <c r="C315" s="23"/>
    </row>
    <row r="316" spans="1:3">
      <c r="A316" s="9">
        <v>43094</v>
      </c>
      <c r="B316" s="10">
        <v>161.75</v>
      </c>
      <c r="C316" s="23">
        <f t="shared" ref="C316:C317" si="47">B316/100</f>
        <v>1.6174999999999999</v>
      </c>
    </row>
    <row r="317" spans="1:3">
      <c r="A317" s="9">
        <v>43095</v>
      </c>
      <c r="B317" s="10">
        <v>134.01</v>
      </c>
      <c r="C317" s="23">
        <f t="shared" si="47"/>
        <v>1.3400999999999998</v>
      </c>
    </row>
    <row r="318" spans="1:3">
      <c r="A318" s="9">
        <v>43096</v>
      </c>
      <c r="B318" s="10">
        <v>157.72999999999999</v>
      </c>
      <c r="C318" s="23">
        <f t="shared" ref="C318" si="48">B318/100</f>
        <v>1.5772999999999999</v>
      </c>
    </row>
    <row r="319" spans="1:3">
      <c r="A319" s="9">
        <v>43097</v>
      </c>
      <c r="B319" s="10">
        <v>166.37</v>
      </c>
      <c r="C319" s="23">
        <f t="shared" ref="C319" si="49">B319/100</f>
        <v>1.6637</v>
      </c>
    </row>
    <row r="320" spans="1:3">
      <c r="A320" s="9">
        <v>43098</v>
      </c>
      <c r="B320" s="10">
        <v>180.4</v>
      </c>
      <c r="C320" s="23">
        <f t="shared" ref="C320" si="50">B320/100</f>
        <v>1.804</v>
      </c>
    </row>
    <row r="321" spans="1:3" hidden="1">
      <c r="A321" s="9">
        <v>43099</v>
      </c>
      <c r="B321" s="10"/>
      <c r="C321" s="23"/>
    </row>
    <row r="322" spans="1:3" hidden="1">
      <c r="A322" s="9">
        <v>43100</v>
      </c>
      <c r="B322" s="10"/>
      <c r="C322" s="23"/>
    </row>
    <row r="323" spans="1:3" hidden="1">
      <c r="A323" s="9">
        <v>43101</v>
      </c>
      <c r="B323" s="10"/>
      <c r="C323" s="23"/>
    </row>
    <row r="324" spans="1:3">
      <c r="A324" s="9">
        <v>43102</v>
      </c>
      <c r="B324" s="10">
        <v>194.18</v>
      </c>
      <c r="C324" s="23">
        <f t="shared" ref="C324" si="51">B324/100</f>
        <v>1.9418</v>
      </c>
    </row>
    <row r="325" spans="1:3">
      <c r="A325" s="9">
        <v>43103</v>
      </c>
      <c r="B325" s="10">
        <v>183.92</v>
      </c>
      <c r="C325" s="23">
        <f t="shared" ref="C325" si="52">B325/100</f>
        <v>1.8391999999999999</v>
      </c>
    </row>
    <row r="326" spans="1:3">
      <c r="A326" s="9">
        <v>43104</v>
      </c>
      <c r="B326" s="10">
        <v>178.58</v>
      </c>
      <c r="C326" s="23">
        <f t="shared" ref="C326" si="53">B326/100</f>
        <v>1.7858000000000001</v>
      </c>
    </row>
    <row r="327" spans="1:3">
      <c r="A327" s="9">
        <v>43105</v>
      </c>
      <c r="B327" s="10">
        <v>184.73</v>
      </c>
      <c r="C327" s="23">
        <f t="shared" ref="C327" si="54">B327/100</f>
        <v>1.8472999999999999</v>
      </c>
    </row>
    <row r="328" spans="1:3" hidden="1">
      <c r="A328" s="9">
        <v>43106</v>
      </c>
      <c r="B328" s="10"/>
      <c r="C328" s="23"/>
    </row>
    <row r="329" spans="1:3" hidden="1">
      <c r="A329" s="9">
        <v>43107</v>
      </c>
      <c r="B329" s="10"/>
      <c r="C329" s="23"/>
    </row>
    <row r="330" spans="1:3">
      <c r="A330" s="9">
        <v>43108</v>
      </c>
      <c r="B330" s="10">
        <v>184.02</v>
      </c>
      <c r="C330" s="23">
        <f t="shared" ref="C330" si="55">B330/100</f>
        <v>1.8402000000000001</v>
      </c>
    </row>
    <row r="331" spans="1:3">
      <c r="A331" s="9">
        <v>43109</v>
      </c>
      <c r="B331" s="10">
        <v>182.98</v>
      </c>
      <c r="C331" s="23">
        <f t="shared" ref="C331" si="56">B331/100</f>
        <v>1.8297999999999999</v>
      </c>
    </row>
    <row r="332" spans="1:3">
      <c r="A332" s="9">
        <v>43110</v>
      </c>
      <c r="B332" s="10">
        <v>183.18</v>
      </c>
      <c r="C332" s="23">
        <f t="shared" ref="C332" si="57">B332/100</f>
        <v>1.8318000000000001</v>
      </c>
    </row>
    <row r="333" spans="1:3">
      <c r="A333" s="9">
        <v>43111</v>
      </c>
      <c r="B333" s="10">
        <v>175.91</v>
      </c>
      <c r="C333" s="23">
        <f t="shared" ref="C333" si="58">B333/100</f>
        <v>1.7590999999999999</v>
      </c>
    </row>
    <row r="334" spans="1:3">
      <c r="A334" s="9">
        <v>43112</v>
      </c>
      <c r="B334" s="10">
        <v>192.14</v>
      </c>
      <c r="C334" s="23">
        <f t="shared" ref="C334" si="59">B334/100</f>
        <v>1.9213999999999998</v>
      </c>
    </row>
    <row r="335" spans="1:3" hidden="1">
      <c r="A335" s="9">
        <v>43113</v>
      </c>
      <c r="B335" s="10"/>
      <c r="C335" s="23"/>
    </row>
    <row r="336" spans="1:3" hidden="1">
      <c r="A336" s="9">
        <v>43114</v>
      </c>
      <c r="B336" s="10"/>
      <c r="C336" s="23"/>
    </row>
    <row r="337" spans="1:3">
      <c r="A337" s="9">
        <v>43115</v>
      </c>
      <c r="B337" s="10">
        <v>197.02</v>
      </c>
      <c r="C337" s="23">
        <f t="shared" ref="C337" si="60">B337/100</f>
        <v>1.9702000000000002</v>
      </c>
    </row>
    <row r="338" spans="1:3">
      <c r="A338" s="9">
        <v>43116</v>
      </c>
      <c r="B338" s="10">
        <v>201.63</v>
      </c>
      <c r="C338" s="23">
        <f t="shared" ref="C338" si="61">B338/100</f>
        <v>2.0162999999999998</v>
      </c>
    </row>
    <row r="339" spans="1:3">
      <c r="A339" s="9">
        <v>43117</v>
      </c>
      <c r="B339" s="10">
        <v>154.12</v>
      </c>
      <c r="C339" s="23">
        <f t="shared" ref="C339" si="62">B339/100</f>
        <v>1.5412000000000001</v>
      </c>
    </row>
    <row r="340" spans="1:3">
      <c r="A340" s="9">
        <v>43118</v>
      </c>
      <c r="B340" s="10">
        <v>156.6</v>
      </c>
      <c r="C340" s="23">
        <f t="shared" ref="C340" si="63">B340/100</f>
        <v>1.5659999999999998</v>
      </c>
    </row>
    <row r="341" spans="1:3">
      <c r="A341" s="9">
        <v>43119</v>
      </c>
      <c r="B341" s="10">
        <v>163.35</v>
      </c>
      <c r="C341" s="23">
        <f t="shared" ref="C341:C344" si="64">B341/100</f>
        <v>1.6335</v>
      </c>
    </row>
    <row r="342" spans="1:3" hidden="1">
      <c r="A342" s="9">
        <v>43120</v>
      </c>
      <c r="B342" s="10"/>
      <c r="C342" s="23"/>
    </row>
    <row r="343" spans="1:3" hidden="1">
      <c r="A343" s="9">
        <v>43121</v>
      </c>
      <c r="B343" s="10"/>
      <c r="C343" s="23"/>
    </row>
    <row r="344" spans="1:3">
      <c r="A344" s="9">
        <v>43122</v>
      </c>
      <c r="B344" s="10">
        <v>174.37</v>
      </c>
      <c r="C344" s="23">
        <f t="shared" si="64"/>
        <v>1.7437</v>
      </c>
    </row>
    <row r="345" spans="1:3">
      <c r="A345" s="9">
        <v>43123</v>
      </c>
      <c r="B345" s="10">
        <v>170.31</v>
      </c>
      <c r="C345" s="23">
        <f t="shared" ref="C345" si="65">B345/100</f>
        <v>1.7031000000000001</v>
      </c>
    </row>
    <row r="346" spans="1:3">
      <c r="A346" s="9">
        <v>43124</v>
      </c>
      <c r="B346" s="10">
        <v>163.07</v>
      </c>
      <c r="C346" s="23">
        <f t="shared" ref="C346" si="66">B346/100</f>
        <v>1.6307</v>
      </c>
    </row>
    <row r="347" spans="1:3">
      <c r="A347" s="9">
        <v>43125</v>
      </c>
      <c r="B347" s="10">
        <v>166.23</v>
      </c>
      <c r="C347" s="23">
        <f t="shared" ref="C347" si="67">B347/100</f>
        <v>1.6622999999999999</v>
      </c>
    </row>
    <row r="348" spans="1:3">
      <c r="A348" s="9">
        <v>43126</v>
      </c>
      <c r="B348" s="10">
        <v>158.51</v>
      </c>
      <c r="C348" s="23">
        <f t="shared" ref="C348" si="68">B348/100</f>
        <v>1.5851</v>
      </c>
    </row>
    <row r="349" spans="1:3">
      <c r="A349" s="9">
        <v>43127</v>
      </c>
      <c r="B349" s="10"/>
      <c r="C349" s="23"/>
    </row>
    <row r="350" spans="1:3">
      <c r="A350" s="9">
        <v>43128</v>
      </c>
      <c r="B350" s="10"/>
      <c r="C350" s="23"/>
    </row>
    <row r="351" spans="1:3">
      <c r="A351" s="9">
        <v>43129</v>
      </c>
      <c r="B351" s="10">
        <v>149.24</v>
      </c>
      <c r="C351" s="23">
        <f t="shared" ref="C351" si="69">B351/100</f>
        <v>1.4924000000000002</v>
      </c>
    </row>
    <row r="352" spans="1:3">
      <c r="A352" s="9">
        <v>43130</v>
      </c>
      <c r="B352" s="10">
        <v>136.44999999999999</v>
      </c>
      <c r="C352" s="23">
        <f t="shared" ref="C352:C353" si="70">B352/100</f>
        <v>1.3644999999999998</v>
      </c>
    </row>
    <row r="353" spans="1:3">
      <c r="A353" s="9">
        <v>43131</v>
      </c>
      <c r="B353" s="10">
        <v>174.69</v>
      </c>
      <c r="C353" s="23">
        <f t="shared" si="70"/>
        <v>1.7468999999999999</v>
      </c>
    </row>
    <row r="354" spans="1:3">
      <c r="A354" s="9">
        <v>43132</v>
      </c>
      <c r="B354" s="10">
        <v>178.88</v>
      </c>
      <c r="C354" s="23">
        <f t="shared" ref="C354" si="71">B354/100</f>
        <v>1.7887999999999999</v>
      </c>
    </row>
    <row r="355" spans="1:3">
      <c r="A355" s="9">
        <v>43133</v>
      </c>
      <c r="B355" s="10">
        <v>168.01</v>
      </c>
      <c r="C355" s="23">
        <f t="shared" ref="C355" si="72">B355/100</f>
        <v>1.6800999999999999</v>
      </c>
    </row>
    <row r="356" spans="1:3">
      <c r="A356" s="9">
        <v>43134</v>
      </c>
      <c r="B356" s="10"/>
      <c r="C356" s="23"/>
    </row>
    <row r="357" spans="1:3">
      <c r="A357" s="9">
        <v>43135</v>
      </c>
      <c r="B357" s="10"/>
      <c r="C357" s="23"/>
    </row>
    <row r="358" spans="1:3">
      <c r="A358" s="9">
        <v>43136</v>
      </c>
      <c r="B358" s="10">
        <v>147.85</v>
      </c>
      <c r="C358" s="23">
        <f t="shared" ref="C358" si="73">B358/100</f>
        <v>1.4784999999999999</v>
      </c>
    </row>
    <row r="359" spans="1:3">
      <c r="A359" s="9">
        <v>43137</v>
      </c>
      <c r="B359" s="10">
        <v>104.55</v>
      </c>
      <c r="C359" s="23">
        <f t="shared" ref="C359:C365" si="74">B359/100</f>
        <v>1.0454999999999999</v>
      </c>
    </row>
    <row r="360" spans="1:3">
      <c r="A360" s="9">
        <v>43138</v>
      </c>
      <c r="B360" s="10">
        <v>141.53</v>
      </c>
      <c r="C360" s="23">
        <f t="shared" si="74"/>
        <v>1.4153</v>
      </c>
    </row>
    <row r="361" spans="1:3">
      <c r="A361" s="9">
        <v>43139</v>
      </c>
      <c r="B361" s="10">
        <v>136.55000000000001</v>
      </c>
      <c r="C361" s="23">
        <f t="shared" si="74"/>
        <v>1.3655000000000002</v>
      </c>
    </row>
    <row r="362" spans="1:3">
      <c r="A362" s="9">
        <v>43140</v>
      </c>
      <c r="B362" s="10">
        <v>130.84</v>
      </c>
      <c r="C362" s="23">
        <f t="shared" si="74"/>
        <v>1.3084</v>
      </c>
    </row>
    <row r="363" spans="1:3">
      <c r="A363" s="9">
        <v>43141</v>
      </c>
      <c r="B363" s="10"/>
      <c r="C363" s="23"/>
    </row>
    <row r="364" spans="1:3">
      <c r="A364" s="9">
        <v>43142</v>
      </c>
      <c r="B364" s="10"/>
      <c r="C364" s="23"/>
    </row>
    <row r="365" spans="1:3">
      <c r="A365" s="9">
        <v>43143</v>
      </c>
      <c r="B365" s="10">
        <v>129.34</v>
      </c>
      <c r="C365" s="23">
        <f t="shared" si="74"/>
        <v>1.2934000000000001</v>
      </c>
    </row>
    <row r="366" spans="1:3">
      <c r="A366" s="9">
        <v>43144</v>
      </c>
      <c r="B366" s="10"/>
      <c r="C366" s="23"/>
    </row>
    <row r="367" spans="1:3">
      <c r="A367" s="9">
        <v>43145</v>
      </c>
      <c r="B367" s="10"/>
      <c r="C367" s="23"/>
    </row>
    <row r="368" spans="1:3">
      <c r="A368" s="9">
        <v>43146</v>
      </c>
      <c r="B368" s="10"/>
      <c r="C368" s="23"/>
    </row>
    <row r="369" spans="1:3">
      <c r="A369" s="9">
        <v>43147</v>
      </c>
      <c r="B369" s="10"/>
      <c r="C369" s="23"/>
    </row>
    <row r="370" spans="1:3">
      <c r="A370" s="9">
        <v>43148</v>
      </c>
      <c r="B370" s="10"/>
      <c r="C370" s="23"/>
    </row>
    <row r="371" spans="1:3">
      <c r="A371" s="9">
        <v>43149</v>
      </c>
      <c r="B371" s="10"/>
      <c r="C371" s="23"/>
    </row>
    <row r="372" spans="1:3">
      <c r="A372" s="9">
        <v>43150</v>
      </c>
      <c r="B372" s="10"/>
      <c r="C372" s="23"/>
    </row>
    <row r="373" spans="1:3">
      <c r="A373" s="9">
        <v>43151</v>
      </c>
      <c r="B373" s="10"/>
      <c r="C373" s="23"/>
    </row>
    <row r="374" spans="1:3">
      <c r="A374" s="9">
        <v>43152</v>
      </c>
      <c r="B374" s="10">
        <v>148.78</v>
      </c>
      <c r="C374" s="23">
        <f t="shared" ref="C374" si="75">B374/100</f>
        <v>1.4878</v>
      </c>
    </row>
    <row r="375" spans="1:3">
      <c r="A375" s="9">
        <v>43153</v>
      </c>
      <c r="B375" s="10">
        <v>132.38</v>
      </c>
      <c r="C375" s="23">
        <f t="shared" ref="C375:C376" si="76">B375/100</f>
        <v>1.3237999999999999</v>
      </c>
    </row>
    <row r="376" spans="1:3">
      <c r="A376" s="9">
        <v>43154</v>
      </c>
      <c r="B376" s="10">
        <v>141.96</v>
      </c>
      <c r="C376" s="23">
        <f t="shared" si="76"/>
        <v>1.4196</v>
      </c>
    </row>
    <row r="377" spans="1:3">
      <c r="A377" s="9">
        <v>43155</v>
      </c>
      <c r="B377" s="10"/>
      <c r="C377" s="23"/>
    </row>
    <row r="378" spans="1:3">
      <c r="A378" s="9">
        <v>43156</v>
      </c>
      <c r="B378" s="10"/>
      <c r="C378" s="23"/>
    </row>
    <row r="379" spans="1:3">
      <c r="A379" s="9">
        <v>43157</v>
      </c>
      <c r="B379" s="10">
        <v>135.37</v>
      </c>
      <c r="C379" s="23">
        <f t="shared" ref="C379" si="77">B379/100</f>
        <v>1.3537000000000001</v>
      </c>
    </row>
    <row r="380" spans="1:3">
      <c r="A380" s="9">
        <v>43158</v>
      </c>
      <c r="B380" s="10">
        <v>136.35</v>
      </c>
      <c r="C380" s="23">
        <f t="shared" ref="C380" si="78">B380/100</f>
        <v>1.3634999999999999</v>
      </c>
    </row>
    <row r="381" spans="1:3">
      <c r="A381" s="9">
        <v>43159</v>
      </c>
      <c r="B381" s="10"/>
      <c r="C381" s="23"/>
    </row>
    <row r="382" spans="1:3">
      <c r="A382" s="9">
        <v>43160</v>
      </c>
      <c r="B382" s="10">
        <v>146.80000000000001</v>
      </c>
      <c r="C382" s="23">
        <f t="shared" ref="C382" si="79">B382/100</f>
        <v>1.4680000000000002</v>
      </c>
    </row>
    <row r="383" spans="1:3">
      <c r="A383" s="9">
        <v>43161</v>
      </c>
      <c r="B383" s="10">
        <v>133.26</v>
      </c>
      <c r="C383" s="23">
        <f t="shared" ref="C383" si="80">B383/100</f>
        <v>1.3326</v>
      </c>
    </row>
    <row r="384" spans="1:3">
      <c r="A384" s="9">
        <v>43162</v>
      </c>
      <c r="B384" s="10"/>
      <c r="C384" s="23"/>
    </row>
    <row r="385" spans="1:3">
      <c r="A385" s="9">
        <v>43163</v>
      </c>
      <c r="B385" s="10"/>
      <c r="C385" s="23"/>
    </row>
    <row r="386" spans="1:3">
      <c r="A386" s="9">
        <v>43164</v>
      </c>
      <c r="B386" s="10">
        <v>127.63</v>
      </c>
      <c r="C386" s="23">
        <f t="shared" ref="C386" si="81">B386/100</f>
        <v>1.2763</v>
      </c>
    </row>
    <row r="387" spans="1:3">
      <c r="A387" s="9">
        <v>43165</v>
      </c>
      <c r="B387" s="10">
        <v>136.58000000000001</v>
      </c>
      <c r="C387" s="23">
        <f t="shared" ref="C387" si="82">B387/100</f>
        <v>1.3658000000000001</v>
      </c>
    </row>
    <row r="388" spans="1:3">
      <c r="A388" s="9">
        <v>43166</v>
      </c>
      <c r="B388" s="10">
        <v>144.9</v>
      </c>
      <c r="C388" s="23">
        <f t="shared" ref="C388" si="83">B388/100</f>
        <v>1.4490000000000001</v>
      </c>
    </row>
    <row r="389" spans="1:3">
      <c r="A389" s="9">
        <v>43167</v>
      </c>
      <c r="B389" s="10">
        <v>149.5</v>
      </c>
      <c r="C389" s="23">
        <f t="shared" ref="C389" si="84">B389/100</f>
        <v>1.4950000000000001</v>
      </c>
    </row>
    <row r="390" spans="1:3">
      <c r="A390" s="9">
        <v>43168</v>
      </c>
      <c r="B390" s="10">
        <v>145.93</v>
      </c>
      <c r="C390" s="23">
        <f t="shared" ref="C390" si="85">B390/100</f>
        <v>1.4593</v>
      </c>
    </row>
    <row r="391" spans="1:3">
      <c r="A391" s="9">
        <v>43169</v>
      </c>
      <c r="B391" s="10"/>
      <c r="C391" s="23"/>
    </row>
    <row r="392" spans="1:3">
      <c r="A392" s="9">
        <v>43170</v>
      </c>
      <c r="B392" s="10"/>
      <c r="C392" s="23"/>
    </row>
    <row r="393" spans="1:3">
      <c r="A393" s="9">
        <v>43171</v>
      </c>
      <c r="B393" s="10">
        <v>164.04</v>
      </c>
      <c r="C393" s="23">
        <f t="shared" ref="C393" si="86">B393/100</f>
        <v>1.6403999999999999</v>
      </c>
    </row>
    <row r="394" spans="1:3">
      <c r="A394" s="9">
        <v>43172</v>
      </c>
      <c r="B394" s="10">
        <v>173.75</v>
      </c>
      <c r="C394" s="23">
        <f t="shared" ref="C394" si="87">B394/100</f>
        <v>1.7375</v>
      </c>
    </row>
    <row r="395" spans="1:3">
      <c r="A395" s="9">
        <v>43173</v>
      </c>
      <c r="B395" s="10">
        <v>165.05</v>
      </c>
      <c r="C395" s="23">
        <f t="shared" ref="C395" si="88">B395/100</f>
        <v>1.6505000000000001</v>
      </c>
    </row>
    <row r="396" spans="1:3">
      <c r="A396" s="9">
        <v>43174</v>
      </c>
      <c r="B396" s="10">
        <v>161.13999999999999</v>
      </c>
      <c r="C396" s="23">
        <f t="shared" ref="C396" si="89">B396/100</f>
        <v>1.6113999999999999</v>
      </c>
    </row>
    <row r="397" spans="1:3">
      <c r="A397" s="9">
        <v>43175</v>
      </c>
      <c r="B397" s="10">
        <v>154.97</v>
      </c>
      <c r="C397" s="23">
        <f t="shared" ref="C397" si="90">B397/100</f>
        <v>1.5497000000000001</v>
      </c>
    </row>
    <row r="398" spans="1:3">
      <c r="A398" s="9">
        <v>43176</v>
      </c>
      <c r="B398" s="10"/>
      <c r="C398" s="23"/>
    </row>
    <row r="399" spans="1:3">
      <c r="A399" s="9">
        <v>43177</v>
      </c>
      <c r="B399" s="10"/>
      <c r="C399" s="23"/>
    </row>
    <row r="400" spans="1:3">
      <c r="A400" s="9">
        <v>43178</v>
      </c>
      <c r="B400" s="10">
        <v>159.52000000000001</v>
      </c>
      <c r="C400" s="23">
        <f t="shared" ref="C400:C401" si="91">B400/100</f>
        <v>1.5952000000000002</v>
      </c>
    </row>
    <row r="401" spans="1:3">
      <c r="A401" s="9">
        <v>43179</v>
      </c>
      <c r="B401" s="10">
        <v>154.08000000000001</v>
      </c>
      <c r="C401" s="23">
        <f t="shared" si="91"/>
        <v>1.5408000000000002</v>
      </c>
    </row>
    <row r="402" spans="1:3">
      <c r="A402" s="9">
        <v>43180</v>
      </c>
      <c r="B402" s="10">
        <v>151.19</v>
      </c>
      <c r="C402" s="23">
        <f t="shared" ref="C402:C403" si="92">B402/100</f>
        <v>1.5119</v>
      </c>
    </row>
    <row r="403" spans="1:3">
      <c r="A403" s="9">
        <v>43181</v>
      </c>
      <c r="B403" s="10">
        <v>137.94999999999999</v>
      </c>
      <c r="C403" s="23">
        <f t="shared" si="92"/>
        <v>1.3794999999999999</v>
      </c>
    </row>
    <row r="404" spans="1:3">
      <c r="A404" s="9">
        <v>43182</v>
      </c>
      <c r="B404" s="10">
        <v>120.97</v>
      </c>
      <c r="C404" s="23">
        <f t="shared" ref="C404" si="93">B404/100</f>
        <v>1.2097</v>
      </c>
    </row>
    <row r="405" spans="1:3">
      <c r="A405" s="9">
        <v>43183</v>
      </c>
      <c r="B405" s="10"/>
      <c r="C405" s="23"/>
    </row>
    <row r="406" spans="1:3">
      <c r="A406" s="9">
        <v>43184</v>
      </c>
      <c r="B406" s="10"/>
      <c r="C406" s="23"/>
    </row>
    <row r="407" spans="1:3">
      <c r="A407" s="9">
        <v>43185</v>
      </c>
      <c r="B407" s="10">
        <v>126.71</v>
      </c>
      <c r="C407" s="23">
        <f t="shared" ref="C407" si="94">B407/100</f>
        <v>1.2670999999999999</v>
      </c>
    </row>
    <row r="408" spans="1:3">
      <c r="A408" s="9">
        <v>43186</v>
      </c>
      <c r="B408" s="10">
        <v>141.38</v>
      </c>
      <c r="C408" s="23">
        <f t="shared" ref="C408" si="95">B408/100</f>
        <v>1.4137999999999999</v>
      </c>
    </row>
    <row r="409" spans="1:3">
      <c r="A409" s="9">
        <v>43187</v>
      </c>
      <c r="B409" s="10">
        <v>148.19999999999999</v>
      </c>
      <c r="C409" s="23">
        <f t="shared" ref="C409:C411" si="96">B409/100</f>
        <v>1.482</v>
      </c>
    </row>
    <row r="410" spans="1:3">
      <c r="A410" s="9">
        <v>43188</v>
      </c>
      <c r="B410" s="10">
        <v>145.13</v>
      </c>
      <c r="C410" s="23">
        <f t="shared" si="96"/>
        <v>1.4513</v>
      </c>
    </row>
    <row r="411" spans="1:3">
      <c r="A411" s="9">
        <v>43189</v>
      </c>
      <c r="B411" s="10">
        <v>149.71</v>
      </c>
      <c r="C411" s="23">
        <f t="shared" si="96"/>
        <v>1.4971000000000001</v>
      </c>
    </row>
  </sheetData>
  <mergeCells count="3">
    <mergeCell ref="B3:C3"/>
    <mergeCell ref="B1:C1"/>
    <mergeCell ref="B2:C2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"/>
  <dimension ref="A1:G411"/>
  <sheetViews>
    <sheetView workbookViewId="0">
      <pane ySplit="3" topLeftCell="A397" activePane="bottomLeft" state="frozen"/>
      <selection pane="bottomLeft" activeCell="B411" sqref="B411:C411"/>
    </sheetView>
  </sheetViews>
  <sheetFormatPr defaultColWidth="11.109375" defaultRowHeight="15.6"/>
  <cols>
    <col min="1" max="1" width="14.33203125" style="1" bestFit="1" customWidth="1"/>
    <col min="2" max="4" width="22.33203125" style="2" customWidth="1"/>
    <col min="5" max="5" width="6" style="2" bestFit="1" customWidth="1"/>
    <col min="6" max="6" width="37.33203125" style="2" bestFit="1" customWidth="1"/>
    <col min="7" max="7" width="68.33203125" style="2" customWidth="1"/>
    <col min="8" max="16384" width="11.109375" style="2"/>
  </cols>
  <sheetData>
    <row r="1" spans="1:7" s="1" customFormat="1">
      <c r="A1" s="15" t="s">
        <v>1</v>
      </c>
      <c r="B1" s="13" t="s">
        <v>10</v>
      </c>
      <c r="C1" s="13" t="s">
        <v>11</v>
      </c>
      <c r="D1" s="13" t="s">
        <v>12</v>
      </c>
      <c r="E1" s="1" t="s">
        <v>191</v>
      </c>
      <c r="F1" s="1" t="s">
        <v>192</v>
      </c>
      <c r="G1" s="1" t="s">
        <v>190</v>
      </c>
    </row>
    <row r="2" spans="1:7" ht="16.2">
      <c r="A2" s="122" t="s">
        <v>40</v>
      </c>
      <c r="B2" s="153"/>
      <c r="C2" s="122"/>
      <c r="D2" s="122"/>
      <c r="E2" s="1">
        <v>3</v>
      </c>
      <c r="F2" s="1" t="s">
        <v>249</v>
      </c>
      <c r="G2" s="94" t="s">
        <v>250</v>
      </c>
    </row>
    <row r="3" spans="1:7" ht="16.2">
      <c r="A3" s="122"/>
      <c r="B3" s="153" t="s">
        <v>149</v>
      </c>
      <c r="C3" s="122"/>
      <c r="D3" s="122"/>
      <c r="G3" s="2" t="s">
        <v>251</v>
      </c>
    </row>
    <row r="4" spans="1:7" s="8" customFormat="1" ht="15.6" customHeight="1">
      <c r="A4" s="9">
        <v>42782</v>
      </c>
      <c r="B4" s="42">
        <v>30.771000000000001</v>
      </c>
      <c r="C4" s="50">
        <v>-2.1000000000000001E-2</v>
      </c>
      <c r="D4" s="23">
        <v>100.48</v>
      </c>
    </row>
    <row r="5" spans="1:7">
      <c r="A5" s="9">
        <v>42783</v>
      </c>
      <c r="B5" s="42">
        <v>30.776</v>
      </c>
      <c r="C5" s="50">
        <v>1.6E-2</v>
      </c>
      <c r="D5" s="23">
        <v>100.95</v>
      </c>
    </row>
    <row r="6" spans="1:7">
      <c r="A6" s="9">
        <v>42784</v>
      </c>
      <c r="B6" s="42">
        <v>30.795999999999999</v>
      </c>
      <c r="C6" s="50">
        <v>6.5000000000000002E-2</v>
      </c>
      <c r="D6" s="23"/>
    </row>
    <row r="7" spans="1:7">
      <c r="A7" s="9">
        <v>42785</v>
      </c>
      <c r="B7" s="42"/>
      <c r="C7" s="50"/>
      <c r="D7" s="23"/>
    </row>
    <row r="8" spans="1:7">
      <c r="A8" s="9">
        <v>42786</v>
      </c>
      <c r="B8" s="42">
        <v>30.803999999999998</v>
      </c>
      <c r="C8" s="50">
        <v>2.5999999999999999E-2</v>
      </c>
      <c r="D8" s="23">
        <v>100.95</v>
      </c>
    </row>
    <row r="9" spans="1:7">
      <c r="A9" s="9">
        <v>42787</v>
      </c>
      <c r="B9" s="42">
        <v>30.792999999999999</v>
      </c>
      <c r="C9" s="50">
        <v>-3.5700000000000003E-2</v>
      </c>
      <c r="D9" s="23">
        <v>101.37</v>
      </c>
    </row>
    <row r="10" spans="1:7">
      <c r="A10" s="9">
        <v>42788</v>
      </c>
      <c r="B10" s="42">
        <v>30.779</v>
      </c>
      <c r="C10" s="50">
        <v>-1.4E-2</v>
      </c>
      <c r="D10" s="23">
        <v>101.22</v>
      </c>
    </row>
    <row r="11" spans="1:7">
      <c r="A11" s="9">
        <v>42789</v>
      </c>
      <c r="B11" s="42">
        <v>30.745000000000001</v>
      </c>
      <c r="C11" s="50">
        <v>-0.1105</v>
      </c>
      <c r="D11" s="23">
        <v>101.05</v>
      </c>
    </row>
    <row r="12" spans="1:7">
      <c r="A12" s="9">
        <v>42790</v>
      </c>
      <c r="B12" s="42">
        <v>30.65</v>
      </c>
      <c r="C12" s="50">
        <v>-0.309</v>
      </c>
      <c r="D12" s="23">
        <v>101.09</v>
      </c>
    </row>
    <row r="13" spans="1:7">
      <c r="A13" s="9">
        <v>42791</v>
      </c>
      <c r="B13" s="42"/>
      <c r="C13" s="50"/>
      <c r="D13" s="23"/>
    </row>
    <row r="14" spans="1:7">
      <c r="A14" s="9">
        <v>42792</v>
      </c>
      <c r="B14" s="42"/>
      <c r="C14" s="50"/>
      <c r="D14" s="23"/>
    </row>
    <row r="15" spans="1:7">
      <c r="A15" s="9">
        <v>42793</v>
      </c>
      <c r="B15" s="42"/>
      <c r="C15" s="50"/>
      <c r="D15" s="23">
        <v>101.13</v>
      </c>
    </row>
    <row r="16" spans="1:7">
      <c r="A16" s="9">
        <v>42794</v>
      </c>
      <c r="B16" s="42"/>
      <c r="C16" s="50"/>
      <c r="D16" s="23">
        <v>101.12</v>
      </c>
    </row>
    <row r="17" spans="1:4">
      <c r="A17" s="9">
        <v>42795</v>
      </c>
      <c r="B17" s="42">
        <v>30.76</v>
      </c>
      <c r="C17" s="50">
        <v>0.3589</v>
      </c>
      <c r="D17" s="23">
        <v>101.78</v>
      </c>
    </row>
    <row r="18" spans="1:4">
      <c r="A18" s="9">
        <v>42796</v>
      </c>
      <c r="B18" s="42">
        <v>30.795000000000002</v>
      </c>
      <c r="C18" s="50">
        <v>0.1138</v>
      </c>
      <c r="D18" s="23">
        <v>102.2</v>
      </c>
    </row>
    <row r="19" spans="1:4">
      <c r="A19" s="9">
        <v>42797</v>
      </c>
      <c r="B19" s="42">
        <v>31.02</v>
      </c>
      <c r="C19" s="50">
        <v>0.73060000000000003</v>
      </c>
      <c r="D19" s="23">
        <v>101.54</v>
      </c>
    </row>
    <row r="20" spans="1:4">
      <c r="A20" s="9">
        <v>42798</v>
      </c>
      <c r="B20" s="42"/>
      <c r="C20" s="50"/>
      <c r="D20" s="23"/>
    </row>
    <row r="21" spans="1:4">
      <c r="A21" s="9">
        <v>42799</v>
      </c>
      <c r="B21" s="42"/>
      <c r="C21" s="50"/>
      <c r="D21" s="23"/>
    </row>
    <row r="22" spans="1:4">
      <c r="A22" s="9">
        <v>42800</v>
      </c>
      <c r="B22" s="42">
        <v>30.981999999999999</v>
      </c>
      <c r="C22" s="50">
        <v>-0.123</v>
      </c>
      <c r="D22" s="23">
        <v>101.64</v>
      </c>
    </row>
    <row r="23" spans="1:4">
      <c r="A23" s="9">
        <v>42801</v>
      </c>
      <c r="B23" s="42">
        <v>30.85</v>
      </c>
      <c r="C23" s="50">
        <v>-0.42609999999999998</v>
      </c>
      <c r="D23" s="23">
        <v>101.81</v>
      </c>
    </row>
    <row r="24" spans="1:4">
      <c r="A24" s="9">
        <v>42802</v>
      </c>
      <c r="B24" s="42">
        <v>30.864999999999998</v>
      </c>
      <c r="C24" s="50">
        <v>4.8599999999999997E-2</v>
      </c>
      <c r="D24" s="23">
        <v>102.07</v>
      </c>
    </row>
    <row r="25" spans="1:4">
      <c r="A25" s="9">
        <v>42803</v>
      </c>
      <c r="B25" s="42">
        <v>31.02</v>
      </c>
      <c r="C25" s="50">
        <v>0.50219999999999998</v>
      </c>
      <c r="D25" s="23">
        <v>101.85</v>
      </c>
    </row>
    <row r="26" spans="1:4">
      <c r="A26" s="9">
        <v>42804</v>
      </c>
      <c r="B26" s="42">
        <v>31.036000000000001</v>
      </c>
      <c r="C26" s="50">
        <v>5.16E-2</v>
      </c>
      <c r="D26" s="23">
        <v>101.25</v>
      </c>
    </row>
    <row r="27" spans="1:4">
      <c r="A27" s="9">
        <v>42805</v>
      </c>
      <c r="B27" s="42"/>
      <c r="C27" s="50"/>
      <c r="D27" s="23"/>
    </row>
    <row r="28" spans="1:4">
      <c r="A28" s="9">
        <v>42806</v>
      </c>
      <c r="B28" s="42"/>
      <c r="C28" s="50"/>
      <c r="D28" s="23"/>
    </row>
    <row r="29" spans="1:4">
      <c r="A29" s="9">
        <v>42807</v>
      </c>
      <c r="B29" s="42">
        <v>30.916</v>
      </c>
      <c r="C29" s="50">
        <v>-0.3866</v>
      </c>
      <c r="D29" s="23"/>
    </row>
    <row r="30" spans="1:4">
      <c r="A30" s="9">
        <v>42808</v>
      </c>
      <c r="B30" s="42"/>
      <c r="C30" s="50"/>
      <c r="D30" s="23"/>
    </row>
    <row r="31" spans="1:4">
      <c r="A31" s="9">
        <v>42809</v>
      </c>
      <c r="B31" s="42"/>
      <c r="C31" s="50"/>
      <c r="D31" s="23"/>
    </row>
    <row r="32" spans="1:4">
      <c r="A32" s="9">
        <v>42810</v>
      </c>
      <c r="B32" s="42"/>
      <c r="C32" s="50"/>
      <c r="D32" s="23"/>
    </row>
    <row r="33" spans="1:4">
      <c r="A33" s="9">
        <v>42811</v>
      </c>
      <c r="B33" s="42"/>
      <c r="C33" s="50"/>
      <c r="D33" s="23"/>
    </row>
    <row r="34" spans="1:4">
      <c r="A34" s="9">
        <v>42812</v>
      </c>
      <c r="B34" s="42"/>
      <c r="C34" s="50"/>
      <c r="D34" s="23"/>
    </row>
    <row r="35" spans="1:4">
      <c r="A35" s="9">
        <v>42813</v>
      </c>
      <c r="B35" s="42"/>
      <c r="C35" s="50"/>
      <c r="D35" s="23"/>
    </row>
    <row r="36" spans="1:4">
      <c r="A36" s="9">
        <v>42814</v>
      </c>
      <c r="B36" s="42"/>
      <c r="C36" s="50"/>
      <c r="D36" s="23"/>
    </row>
    <row r="37" spans="1:4">
      <c r="A37" s="9">
        <v>42815</v>
      </c>
      <c r="B37" s="42"/>
      <c r="C37" s="50"/>
      <c r="D37" s="23"/>
    </row>
    <row r="38" spans="1:4">
      <c r="A38" s="9">
        <v>42816</v>
      </c>
      <c r="B38" s="42"/>
      <c r="C38" s="50"/>
      <c r="D38" s="23"/>
    </row>
    <row r="39" spans="1:4">
      <c r="A39" s="9">
        <v>42817</v>
      </c>
      <c r="B39" s="42"/>
      <c r="C39" s="50"/>
      <c r="D39" s="23"/>
    </row>
    <row r="40" spans="1:4">
      <c r="A40" s="9">
        <v>42818</v>
      </c>
      <c r="B40" s="42"/>
      <c r="C40" s="50"/>
      <c r="D40" s="23"/>
    </row>
    <row r="41" spans="1:4">
      <c r="A41" s="9">
        <v>42819</v>
      </c>
      <c r="B41" s="42"/>
      <c r="C41" s="50"/>
      <c r="D41" s="23"/>
    </row>
    <row r="42" spans="1:4">
      <c r="A42" s="9">
        <v>42820</v>
      </c>
      <c r="B42" s="42"/>
      <c r="C42" s="50"/>
      <c r="D42" s="23"/>
    </row>
    <row r="43" spans="1:4">
      <c r="A43" s="9">
        <v>42821</v>
      </c>
      <c r="B43" s="42"/>
      <c r="C43" s="50"/>
      <c r="D43" s="23"/>
    </row>
    <row r="44" spans="1:4">
      <c r="A44" s="9">
        <v>42822</v>
      </c>
      <c r="B44" s="42"/>
      <c r="C44" s="50"/>
      <c r="D44" s="23"/>
    </row>
    <row r="45" spans="1:4">
      <c r="A45" s="9">
        <v>42823</v>
      </c>
      <c r="B45" s="42"/>
      <c r="C45" s="50"/>
      <c r="D45" s="23"/>
    </row>
    <row r="46" spans="1:4">
      <c r="A46" s="9">
        <v>42824</v>
      </c>
      <c r="B46" s="42"/>
      <c r="C46" s="50"/>
      <c r="D46" s="23"/>
    </row>
    <row r="47" spans="1:4">
      <c r="A47" s="9">
        <v>42825</v>
      </c>
      <c r="B47" s="42"/>
      <c r="C47" s="50"/>
      <c r="D47" s="23"/>
    </row>
    <row r="48" spans="1:4">
      <c r="A48" s="9">
        <v>42826</v>
      </c>
      <c r="B48" s="42"/>
      <c r="C48" s="50"/>
      <c r="D48" s="23"/>
    </row>
    <row r="49" spans="1:4">
      <c r="A49" s="9">
        <v>42827</v>
      </c>
      <c r="B49" s="42"/>
      <c r="C49" s="50"/>
      <c r="D49" s="23"/>
    </row>
    <row r="50" spans="1:4">
      <c r="A50" s="9">
        <v>42828</v>
      </c>
      <c r="B50" s="42"/>
      <c r="C50" s="50"/>
      <c r="D50" s="23"/>
    </row>
    <row r="51" spans="1:4">
      <c r="A51" s="9">
        <v>42829</v>
      </c>
      <c r="B51" s="42"/>
      <c r="C51" s="50"/>
      <c r="D51" s="23"/>
    </row>
    <row r="52" spans="1:4">
      <c r="A52" s="9">
        <v>42830</v>
      </c>
      <c r="B52" s="42"/>
      <c r="C52" s="50"/>
      <c r="D52" s="23"/>
    </row>
    <row r="53" spans="1:4">
      <c r="A53" s="9">
        <v>42831</v>
      </c>
      <c r="B53" s="42"/>
      <c r="C53" s="50"/>
      <c r="D53" s="23"/>
    </row>
    <row r="54" spans="1:4">
      <c r="A54" s="9">
        <v>42832</v>
      </c>
      <c r="B54" s="42"/>
      <c r="C54" s="50"/>
      <c r="D54" s="23"/>
    </row>
    <row r="55" spans="1:4">
      <c r="A55" s="9">
        <v>42833</v>
      </c>
      <c r="B55" s="42"/>
      <c r="C55" s="50"/>
      <c r="D55" s="23"/>
    </row>
    <row r="56" spans="1:4">
      <c r="A56" s="9">
        <v>42834</v>
      </c>
      <c r="B56" s="42"/>
      <c r="C56" s="50"/>
      <c r="D56" s="23"/>
    </row>
    <row r="57" spans="1:4">
      <c r="A57" s="9">
        <v>42835</v>
      </c>
      <c r="B57" s="42"/>
      <c r="C57" s="50"/>
      <c r="D57" s="23"/>
    </row>
    <row r="58" spans="1:4">
      <c r="A58" s="9">
        <v>42836</v>
      </c>
      <c r="B58" s="42"/>
      <c r="C58" s="50"/>
      <c r="D58" s="23"/>
    </row>
    <row r="59" spans="1:4">
      <c r="A59" s="9">
        <v>42837</v>
      </c>
      <c r="B59" s="42"/>
      <c r="C59" s="50"/>
      <c r="D59" s="23"/>
    </row>
    <row r="60" spans="1:4">
      <c r="A60" s="9">
        <v>42838</v>
      </c>
      <c r="B60" s="42"/>
      <c r="C60" s="50"/>
      <c r="D60" s="23"/>
    </row>
    <row r="61" spans="1:4">
      <c r="A61" s="9">
        <v>42839</v>
      </c>
      <c r="B61" s="42"/>
      <c r="C61" s="50"/>
      <c r="D61" s="23"/>
    </row>
    <row r="62" spans="1:4">
      <c r="A62" s="9">
        <v>42840</v>
      </c>
      <c r="B62" s="42"/>
      <c r="C62" s="50"/>
      <c r="D62" s="23"/>
    </row>
    <row r="63" spans="1:4">
      <c r="A63" s="9">
        <v>42841</v>
      </c>
      <c r="B63" s="42"/>
      <c r="C63" s="50"/>
      <c r="D63" s="23"/>
    </row>
    <row r="64" spans="1:4">
      <c r="A64" s="9">
        <v>42842</v>
      </c>
      <c r="B64" s="42"/>
      <c r="C64" s="50"/>
      <c r="D64" s="23"/>
    </row>
    <row r="65" spans="1:4">
      <c r="A65" s="9">
        <v>42843</v>
      </c>
      <c r="B65" s="42"/>
      <c r="C65" s="50"/>
      <c r="D65" s="23"/>
    </row>
    <row r="66" spans="1:4">
      <c r="A66" s="9">
        <v>42844</v>
      </c>
      <c r="B66" s="42"/>
      <c r="C66" s="50"/>
      <c r="D66" s="23"/>
    </row>
    <row r="67" spans="1:4">
      <c r="A67" s="9">
        <v>42845</v>
      </c>
      <c r="B67" s="42"/>
      <c r="C67" s="50"/>
      <c r="D67" s="23"/>
    </row>
    <row r="68" spans="1:4">
      <c r="A68" s="9">
        <v>42846</v>
      </c>
      <c r="B68" s="42"/>
      <c r="C68" s="50"/>
      <c r="D68" s="23"/>
    </row>
    <row r="69" spans="1:4">
      <c r="A69" s="9">
        <v>42847</v>
      </c>
      <c r="B69" s="42"/>
      <c r="C69" s="50"/>
      <c r="D69" s="23"/>
    </row>
    <row r="70" spans="1:4">
      <c r="A70" s="9">
        <v>42848</v>
      </c>
      <c r="B70" s="42"/>
      <c r="C70" s="50"/>
      <c r="D70" s="23"/>
    </row>
    <row r="71" spans="1:4">
      <c r="A71" s="9">
        <v>42849</v>
      </c>
      <c r="B71" s="42"/>
      <c r="C71" s="50"/>
      <c r="D71" s="23"/>
    </row>
    <row r="72" spans="1:4">
      <c r="A72" s="9">
        <v>42850</v>
      </c>
      <c r="B72" s="42"/>
      <c r="C72" s="50"/>
      <c r="D72" s="23"/>
    </row>
    <row r="73" spans="1:4">
      <c r="A73" s="9">
        <v>42851</v>
      </c>
      <c r="B73" s="42"/>
      <c r="C73" s="50"/>
      <c r="D73" s="23"/>
    </row>
    <row r="74" spans="1:4">
      <c r="A74" s="9">
        <v>42852</v>
      </c>
      <c r="B74" s="42"/>
      <c r="C74" s="50"/>
      <c r="D74" s="23"/>
    </row>
    <row r="75" spans="1:4">
      <c r="A75" s="9">
        <v>42853</v>
      </c>
      <c r="B75" s="42"/>
      <c r="C75" s="50"/>
      <c r="D75" s="23"/>
    </row>
    <row r="76" spans="1:4">
      <c r="A76" s="9">
        <v>42854</v>
      </c>
      <c r="B76" s="42"/>
      <c r="C76" s="50"/>
      <c r="D76" s="23"/>
    </row>
    <row r="77" spans="1:4">
      <c r="A77" s="9">
        <v>42855</v>
      </c>
      <c r="B77" s="42"/>
      <c r="C77" s="50"/>
      <c r="D77" s="23"/>
    </row>
    <row r="78" spans="1:4">
      <c r="A78" s="9">
        <v>42856</v>
      </c>
      <c r="B78" s="42"/>
      <c r="C78" s="50"/>
      <c r="D78" s="23"/>
    </row>
    <row r="79" spans="1:4">
      <c r="A79" s="9">
        <v>42857</v>
      </c>
      <c r="B79" s="42"/>
      <c r="C79" s="50"/>
      <c r="D79" s="23"/>
    </row>
    <row r="80" spans="1:4">
      <c r="A80" s="9">
        <v>42858</v>
      </c>
      <c r="B80" s="42"/>
      <c r="C80" s="50"/>
      <c r="D80" s="23"/>
    </row>
    <row r="81" spans="1:4">
      <c r="A81" s="9">
        <v>42859</v>
      </c>
      <c r="B81" s="42"/>
      <c r="C81" s="50"/>
      <c r="D81" s="23"/>
    </row>
    <row r="82" spans="1:4">
      <c r="A82" s="9">
        <v>42860</v>
      </c>
      <c r="B82" s="42"/>
      <c r="C82" s="50"/>
      <c r="D82" s="23"/>
    </row>
    <row r="83" spans="1:4">
      <c r="A83" s="9">
        <v>42861</v>
      </c>
      <c r="B83" s="42"/>
      <c r="C83" s="50"/>
      <c r="D83" s="23"/>
    </row>
    <row r="84" spans="1:4">
      <c r="A84" s="9">
        <v>42862</v>
      </c>
      <c r="B84" s="42"/>
      <c r="C84" s="50"/>
      <c r="D84" s="23"/>
    </row>
    <row r="85" spans="1:4">
      <c r="A85" s="9">
        <v>42863</v>
      </c>
      <c r="B85" s="42"/>
      <c r="C85" s="50"/>
      <c r="D85" s="23"/>
    </row>
    <row r="86" spans="1:4">
      <c r="A86" s="9">
        <v>42864</v>
      </c>
      <c r="B86" s="42"/>
      <c r="C86" s="50"/>
      <c r="D86" s="23"/>
    </row>
    <row r="87" spans="1:4">
      <c r="A87" s="9">
        <v>42865</v>
      </c>
      <c r="B87" s="42"/>
      <c r="C87" s="50"/>
      <c r="D87" s="23"/>
    </row>
    <row r="88" spans="1:4">
      <c r="A88" s="9">
        <v>42866</v>
      </c>
      <c r="B88" s="42"/>
      <c r="C88" s="50"/>
      <c r="D88" s="23"/>
    </row>
    <row r="89" spans="1:4">
      <c r="A89" s="9">
        <v>42867</v>
      </c>
      <c r="B89" s="42"/>
      <c r="C89" s="50"/>
      <c r="D89" s="23"/>
    </row>
    <row r="90" spans="1:4">
      <c r="A90" s="9">
        <v>42868</v>
      </c>
      <c r="B90" s="42"/>
      <c r="C90" s="50"/>
      <c r="D90" s="23"/>
    </row>
    <row r="91" spans="1:4">
      <c r="A91" s="9">
        <v>42869</v>
      </c>
      <c r="B91" s="42"/>
      <c r="C91" s="50"/>
      <c r="D91" s="23"/>
    </row>
    <row r="92" spans="1:4">
      <c r="A92" s="9">
        <v>42870</v>
      </c>
      <c r="B92" s="42"/>
      <c r="C92" s="50"/>
      <c r="D92" s="23"/>
    </row>
    <row r="93" spans="1:4">
      <c r="A93" s="9">
        <v>42871</v>
      </c>
      <c r="B93" s="42"/>
      <c r="C93" s="50"/>
      <c r="D93" s="23"/>
    </row>
    <row r="94" spans="1:4">
      <c r="A94" s="9">
        <v>42872</v>
      </c>
      <c r="B94" s="42"/>
      <c r="C94" s="50"/>
      <c r="D94" s="23"/>
    </row>
    <row r="95" spans="1:4">
      <c r="A95" s="9">
        <v>42873</v>
      </c>
      <c r="B95" s="42"/>
      <c r="C95" s="50"/>
      <c r="D95" s="23"/>
    </row>
    <row r="96" spans="1:4">
      <c r="A96" s="9">
        <v>42874</v>
      </c>
      <c r="B96" s="42"/>
      <c r="C96" s="50"/>
      <c r="D96" s="23"/>
    </row>
    <row r="97" spans="1:4">
      <c r="A97" s="9">
        <v>42875</v>
      </c>
      <c r="B97" s="42"/>
      <c r="C97" s="50"/>
      <c r="D97" s="23"/>
    </row>
    <row r="98" spans="1:4">
      <c r="A98" s="9">
        <v>42876</v>
      </c>
      <c r="B98" s="42"/>
      <c r="C98" s="50"/>
      <c r="D98" s="23"/>
    </row>
    <row r="99" spans="1:4">
      <c r="A99" s="9">
        <v>42877</v>
      </c>
      <c r="B99" s="42"/>
      <c r="C99" s="50"/>
      <c r="D99" s="23"/>
    </row>
    <row r="100" spans="1:4">
      <c r="A100" s="9">
        <v>42878</v>
      </c>
      <c r="B100" s="42"/>
      <c r="C100" s="50"/>
      <c r="D100" s="23"/>
    </row>
    <row r="101" spans="1:4">
      <c r="A101" s="9">
        <v>42879</v>
      </c>
      <c r="B101" s="42"/>
      <c r="C101" s="50"/>
      <c r="D101" s="23"/>
    </row>
    <row r="102" spans="1:4">
      <c r="A102" s="9">
        <v>42880</v>
      </c>
      <c r="B102" s="42"/>
      <c r="C102" s="50"/>
      <c r="D102" s="23"/>
    </row>
    <row r="103" spans="1:4">
      <c r="A103" s="9">
        <v>42881</v>
      </c>
      <c r="B103" s="42"/>
      <c r="C103" s="50"/>
      <c r="D103" s="23"/>
    </row>
    <row r="104" spans="1:4">
      <c r="A104" s="9">
        <v>42882</v>
      </c>
      <c r="B104" s="42"/>
      <c r="C104" s="50"/>
      <c r="D104" s="23"/>
    </row>
    <row r="105" spans="1:4">
      <c r="A105" s="9">
        <v>42883</v>
      </c>
      <c r="B105" s="42"/>
      <c r="C105" s="50"/>
      <c r="D105" s="23"/>
    </row>
    <row r="106" spans="1:4">
      <c r="A106" s="9">
        <v>42884</v>
      </c>
      <c r="B106" s="42"/>
      <c r="C106" s="50"/>
      <c r="D106" s="23"/>
    </row>
    <row r="107" spans="1:4">
      <c r="A107" s="9">
        <v>42885</v>
      </c>
      <c r="B107" s="42"/>
      <c r="C107" s="50"/>
      <c r="D107" s="23"/>
    </row>
    <row r="108" spans="1:4">
      <c r="A108" s="9">
        <v>42886</v>
      </c>
      <c r="B108" s="42"/>
      <c r="C108" s="50"/>
      <c r="D108" s="23"/>
    </row>
    <row r="109" spans="1:4">
      <c r="A109" s="9">
        <v>42887</v>
      </c>
      <c r="B109" s="42"/>
      <c r="C109" s="50"/>
      <c r="D109" s="23"/>
    </row>
    <row r="110" spans="1:4">
      <c r="A110" s="9">
        <v>42888</v>
      </c>
      <c r="B110" s="42"/>
      <c r="C110" s="50"/>
      <c r="D110" s="23"/>
    </row>
    <row r="111" spans="1:4">
      <c r="A111" s="9">
        <v>42889</v>
      </c>
      <c r="B111" s="42"/>
      <c r="C111" s="50"/>
      <c r="D111" s="23"/>
    </row>
    <row r="112" spans="1:4">
      <c r="A112" s="9">
        <v>42890</v>
      </c>
      <c r="B112" s="42"/>
      <c r="C112" s="50"/>
      <c r="D112" s="23"/>
    </row>
    <row r="113" spans="1:4">
      <c r="A113" s="9">
        <v>42891</v>
      </c>
      <c r="B113" s="42"/>
      <c r="C113" s="50"/>
      <c r="D113" s="23"/>
    </row>
    <row r="114" spans="1:4">
      <c r="A114" s="9">
        <v>42892</v>
      </c>
      <c r="B114" s="42"/>
      <c r="C114" s="50"/>
      <c r="D114" s="23"/>
    </row>
    <row r="115" spans="1:4">
      <c r="A115" s="9">
        <v>42893</v>
      </c>
      <c r="B115" s="42"/>
      <c r="C115" s="50"/>
      <c r="D115" s="23"/>
    </row>
    <row r="116" spans="1:4">
      <c r="A116" s="9">
        <v>42894</v>
      </c>
      <c r="B116" s="42"/>
      <c r="C116" s="50"/>
      <c r="D116" s="23"/>
    </row>
    <row r="117" spans="1:4">
      <c r="A117" s="9">
        <v>42895</v>
      </c>
      <c r="B117" s="42"/>
      <c r="C117" s="50"/>
      <c r="D117" s="23"/>
    </row>
    <row r="118" spans="1:4">
      <c r="A118" s="9">
        <v>42896</v>
      </c>
      <c r="B118" s="42"/>
      <c r="C118" s="50"/>
      <c r="D118" s="23"/>
    </row>
    <row r="119" spans="1:4">
      <c r="A119" s="9">
        <v>42897</v>
      </c>
      <c r="B119" s="42"/>
      <c r="C119" s="50"/>
      <c r="D119" s="23"/>
    </row>
    <row r="120" spans="1:4">
      <c r="A120" s="9">
        <v>42898</v>
      </c>
      <c r="B120" s="42"/>
      <c r="C120" s="50"/>
      <c r="D120" s="23"/>
    </row>
    <row r="121" spans="1:4">
      <c r="A121" s="9">
        <v>42899</v>
      </c>
      <c r="B121" s="42"/>
      <c r="C121" s="50"/>
      <c r="D121" s="23"/>
    </row>
    <row r="122" spans="1:4">
      <c r="A122" s="9">
        <v>42900</v>
      </c>
      <c r="B122" s="42"/>
      <c r="C122" s="50"/>
      <c r="D122" s="23"/>
    </row>
    <row r="123" spans="1:4">
      <c r="A123" s="9">
        <v>42901</v>
      </c>
      <c r="B123" s="42"/>
      <c r="C123" s="50"/>
      <c r="D123" s="23"/>
    </row>
    <row r="124" spans="1:4">
      <c r="A124" s="9">
        <v>42902</v>
      </c>
      <c r="B124" s="42"/>
      <c r="C124" s="50"/>
      <c r="D124" s="23"/>
    </row>
    <row r="125" spans="1:4">
      <c r="A125" s="9">
        <v>42903</v>
      </c>
      <c r="B125" s="42"/>
      <c r="C125" s="50"/>
      <c r="D125" s="23"/>
    </row>
    <row r="126" spans="1:4">
      <c r="A126" s="9">
        <v>42904</v>
      </c>
      <c r="B126" s="42"/>
      <c r="C126" s="50"/>
      <c r="D126" s="23"/>
    </row>
    <row r="127" spans="1:4">
      <c r="A127" s="9">
        <v>42905</v>
      </c>
      <c r="B127" s="42"/>
      <c r="C127" s="50"/>
      <c r="D127" s="23"/>
    </row>
    <row r="128" spans="1:4">
      <c r="A128" s="9">
        <v>42906</v>
      </c>
      <c r="B128" s="42"/>
      <c r="C128" s="50"/>
      <c r="D128" s="23"/>
    </row>
    <row r="129" spans="1:4">
      <c r="A129" s="9">
        <v>42907</v>
      </c>
      <c r="B129" s="42"/>
      <c r="C129" s="50"/>
      <c r="D129" s="23"/>
    </row>
    <row r="130" spans="1:4">
      <c r="A130" s="9">
        <v>42908</v>
      </c>
      <c r="B130" s="42"/>
      <c r="C130" s="50"/>
      <c r="D130" s="23"/>
    </row>
    <row r="131" spans="1:4">
      <c r="A131" s="9">
        <v>42909</v>
      </c>
      <c r="B131" s="42"/>
      <c r="C131" s="50"/>
      <c r="D131" s="23"/>
    </row>
    <row r="132" spans="1:4">
      <c r="A132" s="9">
        <v>42910</v>
      </c>
      <c r="B132" s="42"/>
      <c r="C132" s="50"/>
      <c r="D132" s="23"/>
    </row>
    <row r="133" spans="1:4">
      <c r="A133" s="9">
        <v>42911</v>
      </c>
      <c r="B133" s="42"/>
      <c r="C133" s="50"/>
      <c r="D133" s="23"/>
    </row>
    <row r="134" spans="1:4">
      <c r="A134" s="9">
        <v>42912</v>
      </c>
      <c r="B134" s="42"/>
      <c r="C134" s="50"/>
      <c r="D134" s="23"/>
    </row>
    <row r="135" spans="1:4">
      <c r="A135" s="9">
        <v>42913</v>
      </c>
      <c r="B135" s="42"/>
      <c r="C135" s="50"/>
      <c r="D135" s="23"/>
    </row>
    <row r="136" spans="1:4">
      <c r="A136" s="9">
        <v>42914</v>
      </c>
      <c r="B136" s="42"/>
      <c r="C136" s="50"/>
      <c r="D136" s="23"/>
    </row>
    <row r="137" spans="1:4">
      <c r="A137" s="9">
        <v>42915</v>
      </c>
      <c r="B137" s="42"/>
      <c r="C137" s="50"/>
      <c r="D137" s="23"/>
    </row>
    <row r="138" spans="1:4">
      <c r="A138" s="9">
        <v>42916</v>
      </c>
      <c r="B138" s="42"/>
      <c r="C138" s="50"/>
      <c r="D138" s="23"/>
    </row>
    <row r="139" spans="1:4">
      <c r="A139" s="9">
        <v>42917</v>
      </c>
      <c r="B139" s="42"/>
      <c r="C139" s="50"/>
      <c r="D139" s="23"/>
    </row>
    <row r="140" spans="1:4">
      <c r="A140" s="9">
        <v>42918</v>
      </c>
      <c r="B140" s="42"/>
      <c r="C140" s="50"/>
      <c r="D140" s="23"/>
    </row>
    <row r="141" spans="1:4">
      <c r="A141" s="9">
        <v>42919</v>
      </c>
      <c r="B141" s="42"/>
      <c r="C141" s="50"/>
      <c r="D141" s="23"/>
    </row>
    <row r="142" spans="1:4">
      <c r="A142" s="9">
        <v>42920</v>
      </c>
      <c r="B142" s="42"/>
      <c r="C142" s="50"/>
      <c r="D142" s="23"/>
    </row>
    <row r="143" spans="1:4">
      <c r="A143" s="9">
        <v>42921</v>
      </c>
      <c r="B143" s="42"/>
      <c r="C143" s="50"/>
      <c r="D143" s="23"/>
    </row>
    <row r="144" spans="1:4">
      <c r="A144" s="9">
        <v>42922</v>
      </c>
      <c r="B144" s="42"/>
      <c r="C144" s="50"/>
      <c r="D144" s="23"/>
    </row>
    <row r="145" spans="1:4">
      <c r="A145" s="9">
        <v>42923</v>
      </c>
      <c r="B145" s="42"/>
      <c r="C145" s="50"/>
      <c r="D145" s="23"/>
    </row>
    <row r="146" spans="1:4">
      <c r="A146" s="9">
        <v>42924</v>
      </c>
      <c r="B146" s="42"/>
      <c r="C146" s="50"/>
      <c r="D146" s="23"/>
    </row>
    <row r="147" spans="1:4">
      <c r="A147" s="9">
        <v>42925</v>
      </c>
      <c r="B147" s="42"/>
      <c r="C147" s="50"/>
      <c r="D147" s="23"/>
    </row>
    <row r="148" spans="1:4">
      <c r="A148" s="9">
        <v>42926</v>
      </c>
      <c r="B148" s="42"/>
      <c r="C148" s="50"/>
      <c r="D148" s="23"/>
    </row>
    <row r="149" spans="1:4">
      <c r="A149" s="9">
        <v>42927</v>
      </c>
      <c r="B149" s="42"/>
      <c r="C149" s="50"/>
      <c r="D149" s="23"/>
    </row>
    <row r="150" spans="1:4">
      <c r="A150" s="9">
        <v>42928</v>
      </c>
      <c r="B150" s="42"/>
      <c r="C150" s="50"/>
      <c r="D150" s="23"/>
    </row>
    <row r="151" spans="1:4">
      <c r="A151" s="9">
        <v>42929</v>
      </c>
      <c r="B151" s="42"/>
      <c r="C151" s="50"/>
      <c r="D151" s="23"/>
    </row>
    <row r="152" spans="1:4">
      <c r="A152" s="9">
        <v>42930</v>
      </c>
      <c r="B152" s="42"/>
      <c r="C152" s="50"/>
      <c r="D152" s="23"/>
    </row>
    <row r="153" spans="1:4">
      <c r="A153" s="9">
        <v>42931</v>
      </c>
      <c r="B153" s="42"/>
      <c r="C153" s="50"/>
      <c r="D153" s="23"/>
    </row>
    <row r="154" spans="1:4">
      <c r="A154" s="9">
        <v>42932</v>
      </c>
      <c r="B154" s="42"/>
      <c r="C154" s="50"/>
      <c r="D154" s="23"/>
    </row>
    <row r="155" spans="1:4">
      <c r="A155" s="9">
        <v>42933</v>
      </c>
      <c r="B155" s="42"/>
      <c r="C155" s="50"/>
      <c r="D155" s="23"/>
    </row>
    <row r="156" spans="1:4">
      <c r="A156" s="9">
        <v>42934</v>
      </c>
      <c r="B156" s="42"/>
      <c r="C156" s="50"/>
      <c r="D156" s="23"/>
    </row>
    <row r="157" spans="1:4">
      <c r="A157" s="9">
        <v>42935</v>
      </c>
      <c r="B157" s="42"/>
      <c r="C157" s="50"/>
      <c r="D157" s="23"/>
    </row>
    <row r="158" spans="1:4">
      <c r="A158" s="9">
        <v>42936</v>
      </c>
      <c r="B158" s="42"/>
      <c r="C158" s="50"/>
      <c r="D158" s="23"/>
    </row>
    <row r="159" spans="1:4">
      <c r="A159" s="9">
        <v>42937</v>
      </c>
      <c r="B159" s="42"/>
      <c r="C159" s="50"/>
      <c r="D159" s="23"/>
    </row>
    <row r="160" spans="1:4">
      <c r="A160" s="9">
        <v>42938</v>
      </c>
      <c r="B160" s="42"/>
      <c r="C160" s="50"/>
      <c r="D160" s="23"/>
    </row>
    <row r="161" spans="1:4">
      <c r="A161" s="9">
        <v>42939</v>
      </c>
      <c r="B161" s="42"/>
      <c r="C161" s="50"/>
      <c r="D161" s="23"/>
    </row>
    <row r="162" spans="1:4">
      <c r="A162" s="9">
        <v>42940</v>
      </c>
      <c r="B162" s="42"/>
      <c r="C162" s="50"/>
      <c r="D162" s="23"/>
    </row>
    <row r="163" spans="1:4">
      <c r="A163" s="9">
        <v>42941</v>
      </c>
      <c r="B163" s="42"/>
      <c r="C163" s="50"/>
      <c r="D163" s="23"/>
    </row>
    <row r="164" spans="1:4">
      <c r="A164" s="9">
        <v>42942</v>
      </c>
      <c r="B164" s="42"/>
      <c r="C164" s="50"/>
      <c r="D164" s="23"/>
    </row>
    <row r="165" spans="1:4">
      <c r="A165" s="9">
        <v>42943</v>
      </c>
      <c r="B165" s="42"/>
      <c r="C165" s="50"/>
      <c r="D165" s="23"/>
    </row>
    <row r="166" spans="1:4">
      <c r="A166" s="9">
        <v>42944</v>
      </c>
      <c r="B166" s="42"/>
      <c r="C166" s="50"/>
      <c r="D166" s="23"/>
    </row>
    <row r="167" spans="1:4">
      <c r="A167" s="9">
        <v>42945</v>
      </c>
      <c r="B167" s="42"/>
      <c r="C167" s="50"/>
      <c r="D167" s="23"/>
    </row>
    <row r="168" spans="1:4">
      <c r="A168" s="9">
        <v>42946</v>
      </c>
      <c r="B168" s="42"/>
      <c r="C168" s="50"/>
      <c r="D168" s="23"/>
    </row>
    <row r="169" spans="1:4">
      <c r="A169" s="9">
        <v>42947</v>
      </c>
      <c r="B169" s="42"/>
      <c r="C169" s="50"/>
      <c r="D169" s="23"/>
    </row>
    <row r="170" spans="1:4">
      <c r="A170" s="9">
        <v>42948</v>
      </c>
      <c r="B170" s="42"/>
      <c r="C170" s="50"/>
      <c r="D170" s="23"/>
    </row>
    <row r="171" spans="1:4">
      <c r="A171" s="9">
        <v>42949</v>
      </c>
      <c r="B171" s="42"/>
      <c r="C171" s="50"/>
      <c r="D171" s="23"/>
    </row>
    <row r="172" spans="1:4">
      <c r="A172" s="9">
        <v>42950</v>
      </c>
      <c r="B172" s="42"/>
      <c r="C172" s="50"/>
      <c r="D172" s="23"/>
    </row>
    <row r="173" spans="1:4">
      <c r="A173" s="9">
        <v>42951</v>
      </c>
      <c r="B173" s="42"/>
      <c r="C173" s="50"/>
      <c r="D173" s="23"/>
    </row>
    <row r="174" spans="1:4">
      <c r="A174" s="9">
        <v>42952</v>
      </c>
      <c r="B174" s="42"/>
      <c r="C174" s="50"/>
      <c r="D174" s="23"/>
    </row>
    <row r="175" spans="1:4">
      <c r="A175" s="9">
        <v>42953</v>
      </c>
      <c r="B175" s="42"/>
      <c r="C175" s="50"/>
      <c r="D175" s="23"/>
    </row>
    <row r="176" spans="1:4">
      <c r="A176" s="9">
        <v>42954</v>
      </c>
      <c r="B176" s="42"/>
      <c r="C176" s="50"/>
      <c r="D176" s="23"/>
    </row>
    <row r="177" spans="1:4">
      <c r="A177" s="9">
        <v>42955</v>
      </c>
      <c r="B177" s="42"/>
      <c r="C177" s="50"/>
      <c r="D177" s="23"/>
    </row>
    <row r="178" spans="1:4">
      <c r="A178" s="9">
        <v>42956</v>
      </c>
      <c r="B178" s="42"/>
      <c r="C178" s="50"/>
      <c r="D178" s="23"/>
    </row>
    <row r="179" spans="1:4">
      <c r="A179" s="9">
        <v>42957</v>
      </c>
      <c r="B179" s="42"/>
      <c r="C179" s="50"/>
      <c r="D179" s="23"/>
    </row>
    <row r="180" spans="1:4">
      <c r="A180" s="9">
        <v>42958</v>
      </c>
      <c r="B180" s="42"/>
      <c r="C180" s="50"/>
      <c r="D180" s="23"/>
    </row>
    <row r="181" spans="1:4">
      <c r="A181" s="9">
        <v>42959</v>
      </c>
      <c r="B181" s="42"/>
      <c r="C181" s="50"/>
      <c r="D181" s="23"/>
    </row>
    <row r="182" spans="1:4">
      <c r="A182" s="9">
        <v>42960</v>
      </c>
      <c r="B182" s="42"/>
      <c r="C182" s="50"/>
      <c r="D182" s="23"/>
    </row>
    <row r="183" spans="1:4">
      <c r="A183" s="9">
        <v>42961</v>
      </c>
      <c r="B183" s="42"/>
      <c r="C183" s="50"/>
      <c r="D183" s="23"/>
    </row>
    <row r="184" spans="1:4">
      <c r="A184" s="9">
        <v>42962</v>
      </c>
      <c r="B184" s="42"/>
      <c r="C184" s="50"/>
      <c r="D184" s="23"/>
    </row>
    <row r="185" spans="1:4">
      <c r="A185" s="9">
        <v>42963</v>
      </c>
      <c r="B185" s="42"/>
      <c r="C185" s="50"/>
      <c r="D185" s="23"/>
    </row>
    <row r="186" spans="1:4">
      <c r="A186" s="9">
        <v>42964</v>
      </c>
      <c r="B186" s="42"/>
      <c r="C186" s="50"/>
      <c r="D186" s="23"/>
    </row>
    <row r="187" spans="1:4">
      <c r="A187" s="9">
        <v>42965</v>
      </c>
      <c r="B187" s="42"/>
      <c r="C187" s="50"/>
      <c r="D187" s="23"/>
    </row>
    <row r="188" spans="1:4">
      <c r="A188" s="9">
        <v>42966</v>
      </c>
      <c r="B188" s="42"/>
      <c r="C188" s="50"/>
      <c r="D188" s="23"/>
    </row>
    <row r="189" spans="1:4">
      <c r="A189" s="9">
        <v>42967</v>
      </c>
      <c r="B189" s="42"/>
      <c r="C189" s="50"/>
      <c r="D189" s="23"/>
    </row>
    <row r="190" spans="1:4">
      <c r="A190" s="9">
        <v>42968</v>
      </c>
      <c r="B190" s="42"/>
      <c r="C190" s="50"/>
      <c r="D190" s="23"/>
    </row>
    <row r="191" spans="1:4">
      <c r="A191" s="9">
        <v>42969</v>
      </c>
      <c r="B191" s="42"/>
      <c r="C191" s="50"/>
      <c r="D191" s="23"/>
    </row>
    <row r="192" spans="1:4">
      <c r="A192" s="9">
        <v>42970</v>
      </c>
      <c r="B192" s="42"/>
      <c r="C192" s="50"/>
      <c r="D192" s="23"/>
    </row>
    <row r="193" spans="1:4">
      <c r="A193" s="9">
        <v>42971</v>
      </c>
      <c r="B193" s="42"/>
      <c r="C193" s="50"/>
      <c r="D193" s="23"/>
    </row>
    <row r="194" spans="1:4">
      <c r="A194" s="9">
        <v>42972</v>
      </c>
      <c r="B194" s="42"/>
      <c r="C194" s="50"/>
      <c r="D194" s="23"/>
    </row>
    <row r="195" spans="1:4">
      <c r="A195" s="9">
        <v>42973</v>
      </c>
      <c r="B195" s="42"/>
      <c r="C195" s="50"/>
      <c r="D195" s="23"/>
    </row>
    <row r="196" spans="1:4">
      <c r="A196" s="9">
        <v>42974</v>
      </c>
      <c r="B196" s="42"/>
      <c r="C196" s="50"/>
      <c r="D196" s="23"/>
    </row>
    <row r="197" spans="1:4">
      <c r="A197" s="9">
        <v>42975</v>
      </c>
      <c r="B197" s="42"/>
      <c r="C197" s="50"/>
      <c r="D197" s="23"/>
    </row>
    <row r="198" spans="1:4">
      <c r="A198" s="9">
        <v>42976</v>
      </c>
      <c r="B198" s="42"/>
      <c r="C198" s="50"/>
      <c r="D198" s="23"/>
    </row>
    <row r="199" spans="1:4">
      <c r="A199" s="9">
        <v>42977</v>
      </c>
      <c r="B199" s="42"/>
      <c r="C199" s="50"/>
      <c r="D199" s="23"/>
    </row>
    <row r="200" spans="1:4">
      <c r="A200" s="9">
        <v>42978</v>
      </c>
      <c r="B200" s="42"/>
      <c r="C200" s="50"/>
      <c r="D200" s="23"/>
    </row>
    <row r="201" spans="1:4">
      <c r="A201" s="9">
        <v>42979</v>
      </c>
      <c r="B201" s="42"/>
      <c r="C201" s="50"/>
      <c r="D201" s="23"/>
    </row>
    <row r="202" spans="1:4">
      <c r="A202" s="9">
        <v>42980</v>
      </c>
      <c r="B202" s="42"/>
      <c r="C202" s="50"/>
      <c r="D202" s="23"/>
    </row>
    <row r="203" spans="1:4">
      <c r="A203" s="9">
        <v>42981</v>
      </c>
      <c r="B203" s="42"/>
      <c r="C203" s="50"/>
      <c r="D203" s="23"/>
    </row>
    <row r="204" spans="1:4">
      <c r="A204" s="9">
        <v>42982</v>
      </c>
      <c r="B204" s="42"/>
      <c r="C204" s="50"/>
      <c r="D204" s="23"/>
    </row>
    <row r="205" spans="1:4">
      <c r="A205" s="9">
        <v>42983</v>
      </c>
      <c r="B205" s="42"/>
      <c r="C205" s="50"/>
      <c r="D205" s="23"/>
    </row>
    <row r="206" spans="1:4">
      <c r="A206" s="9">
        <v>42984</v>
      </c>
      <c r="B206" s="42"/>
      <c r="C206" s="50"/>
      <c r="D206" s="23"/>
    </row>
    <row r="207" spans="1:4">
      <c r="A207" s="9">
        <v>42985</v>
      </c>
      <c r="B207" s="42"/>
      <c r="C207" s="50"/>
      <c r="D207" s="23"/>
    </row>
    <row r="208" spans="1:4">
      <c r="A208" s="9">
        <v>42986</v>
      </c>
      <c r="B208" s="42"/>
      <c r="C208" s="50"/>
      <c r="D208" s="23"/>
    </row>
    <row r="209" spans="1:4">
      <c r="A209" s="9">
        <v>42987</v>
      </c>
      <c r="B209" s="42"/>
      <c r="C209" s="50"/>
      <c r="D209" s="23"/>
    </row>
    <row r="210" spans="1:4">
      <c r="A210" s="9">
        <v>42988</v>
      </c>
      <c r="B210" s="42"/>
      <c r="C210" s="50"/>
      <c r="D210" s="23"/>
    </row>
    <row r="211" spans="1:4">
      <c r="A211" s="9">
        <v>42989</v>
      </c>
      <c r="B211" s="42"/>
      <c r="C211" s="50"/>
      <c r="D211" s="23"/>
    </row>
    <row r="212" spans="1:4">
      <c r="A212" s="9">
        <v>42990</v>
      </c>
      <c r="B212" s="42"/>
      <c r="C212" s="50"/>
      <c r="D212" s="23"/>
    </row>
    <row r="213" spans="1:4">
      <c r="A213" s="9">
        <v>42991</v>
      </c>
      <c r="B213" s="42"/>
      <c r="C213" s="50"/>
      <c r="D213" s="23"/>
    </row>
    <row r="214" spans="1:4">
      <c r="A214" s="9">
        <v>42992</v>
      </c>
      <c r="B214" s="42"/>
      <c r="C214" s="50"/>
      <c r="D214" s="23"/>
    </row>
    <row r="215" spans="1:4">
      <c r="A215" s="9">
        <v>42993</v>
      </c>
      <c r="B215" s="42"/>
      <c r="C215" s="50"/>
      <c r="D215" s="23"/>
    </row>
    <row r="216" spans="1:4">
      <c r="A216" s="9">
        <v>42994</v>
      </c>
      <c r="B216" s="42"/>
      <c r="C216" s="50"/>
      <c r="D216" s="23"/>
    </row>
    <row r="217" spans="1:4">
      <c r="A217" s="9">
        <v>42995</v>
      </c>
      <c r="B217" s="42"/>
      <c r="C217" s="50"/>
      <c r="D217" s="23"/>
    </row>
    <row r="218" spans="1:4">
      <c r="A218" s="9">
        <v>42996</v>
      </c>
      <c r="B218" s="42"/>
      <c r="C218" s="50"/>
      <c r="D218" s="23"/>
    </row>
    <row r="219" spans="1:4">
      <c r="A219" s="9">
        <v>42997</v>
      </c>
      <c r="B219" s="42"/>
      <c r="C219" s="50"/>
      <c r="D219" s="23"/>
    </row>
    <row r="220" spans="1:4">
      <c r="A220" s="9">
        <v>42998</v>
      </c>
      <c r="B220" s="42"/>
      <c r="C220" s="50"/>
      <c r="D220" s="23"/>
    </row>
    <row r="221" spans="1:4">
      <c r="A221" s="9">
        <v>42999</v>
      </c>
      <c r="B221" s="42"/>
      <c r="C221" s="50"/>
      <c r="D221" s="23"/>
    </row>
    <row r="222" spans="1:4">
      <c r="A222" s="9">
        <v>43000</v>
      </c>
      <c r="B222" s="42"/>
      <c r="C222" s="50"/>
      <c r="D222" s="23"/>
    </row>
    <row r="223" spans="1:4">
      <c r="A223" s="9">
        <v>43001</v>
      </c>
      <c r="B223" s="42"/>
      <c r="C223" s="50"/>
      <c r="D223" s="23"/>
    </row>
    <row r="224" spans="1:4">
      <c r="A224" s="9">
        <v>43002</v>
      </c>
      <c r="B224" s="42"/>
      <c r="C224" s="50"/>
      <c r="D224" s="23"/>
    </row>
    <row r="225" spans="1:4">
      <c r="A225" s="9">
        <v>43003</v>
      </c>
      <c r="B225" s="42"/>
      <c r="C225" s="50"/>
      <c r="D225" s="23"/>
    </row>
    <row r="226" spans="1:4">
      <c r="A226" s="9">
        <v>43004</v>
      </c>
      <c r="B226" s="42"/>
      <c r="C226" s="50"/>
      <c r="D226" s="23"/>
    </row>
    <row r="227" spans="1:4">
      <c r="A227" s="9">
        <v>43005</v>
      </c>
      <c r="B227" s="42"/>
      <c r="C227" s="50"/>
      <c r="D227" s="23"/>
    </row>
    <row r="228" spans="1:4">
      <c r="A228" s="9">
        <v>43006</v>
      </c>
      <c r="B228" s="42"/>
      <c r="C228" s="50"/>
      <c r="D228" s="23"/>
    </row>
    <row r="229" spans="1:4">
      <c r="A229" s="9">
        <v>43007</v>
      </c>
      <c r="B229" s="42"/>
      <c r="C229" s="50"/>
      <c r="D229" s="23"/>
    </row>
    <row r="230" spans="1:4">
      <c r="A230" s="9">
        <v>43008</v>
      </c>
      <c r="B230" s="42"/>
      <c r="C230" s="50"/>
      <c r="D230" s="23"/>
    </row>
    <row r="231" spans="1:4">
      <c r="A231" s="9">
        <v>43009</v>
      </c>
      <c r="B231" s="42"/>
      <c r="C231" s="50"/>
      <c r="D231" s="23"/>
    </row>
    <row r="232" spans="1:4">
      <c r="A232" s="9">
        <v>43010</v>
      </c>
      <c r="B232" s="42"/>
      <c r="C232" s="50"/>
      <c r="D232" s="23"/>
    </row>
    <row r="233" spans="1:4">
      <c r="A233" s="9">
        <v>43011</v>
      </c>
      <c r="B233" s="42"/>
      <c r="C233" s="50"/>
      <c r="D233" s="23"/>
    </row>
    <row r="234" spans="1:4">
      <c r="A234" s="9">
        <v>43012</v>
      </c>
      <c r="B234" s="42"/>
      <c r="C234" s="50"/>
      <c r="D234" s="23"/>
    </row>
    <row r="235" spans="1:4">
      <c r="A235" s="9">
        <v>43013</v>
      </c>
      <c r="B235" s="42"/>
      <c r="C235" s="50"/>
      <c r="D235" s="23"/>
    </row>
    <row r="236" spans="1:4">
      <c r="A236" s="9">
        <v>43014</v>
      </c>
      <c r="B236" s="42"/>
      <c r="C236" s="50"/>
      <c r="D236" s="23"/>
    </row>
    <row r="237" spans="1:4">
      <c r="A237" s="9">
        <v>43015</v>
      </c>
      <c r="B237" s="42"/>
      <c r="C237" s="50"/>
      <c r="D237" s="23"/>
    </row>
    <row r="238" spans="1:4">
      <c r="A238" s="9">
        <v>43016</v>
      </c>
      <c r="B238" s="42"/>
      <c r="C238" s="50"/>
      <c r="D238" s="23"/>
    </row>
    <row r="239" spans="1:4">
      <c r="A239" s="9">
        <v>43017</v>
      </c>
      <c r="B239" s="42"/>
      <c r="C239" s="50"/>
      <c r="D239" s="23"/>
    </row>
    <row r="240" spans="1:4">
      <c r="A240" s="9">
        <v>43018</v>
      </c>
      <c r="B240" s="42"/>
      <c r="C240" s="50"/>
      <c r="D240" s="23"/>
    </row>
    <row r="241" spans="1:4">
      <c r="A241" s="9">
        <v>43019</v>
      </c>
      <c r="B241" s="42"/>
      <c r="C241" s="50"/>
      <c r="D241" s="23"/>
    </row>
    <row r="242" spans="1:4">
      <c r="A242" s="9">
        <v>43020</v>
      </c>
      <c r="B242" s="42"/>
      <c r="C242" s="50"/>
      <c r="D242" s="23"/>
    </row>
    <row r="243" spans="1:4">
      <c r="A243" s="9">
        <v>43021</v>
      </c>
      <c r="B243" s="42"/>
      <c r="C243" s="50"/>
      <c r="D243" s="23"/>
    </row>
    <row r="244" spans="1:4">
      <c r="A244" s="9">
        <v>43022</v>
      </c>
      <c r="B244" s="42"/>
      <c r="C244" s="50"/>
      <c r="D244" s="23"/>
    </row>
    <row r="245" spans="1:4">
      <c r="A245" s="9">
        <v>43023</v>
      </c>
      <c r="B245" s="42"/>
      <c r="C245" s="50"/>
      <c r="D245" s="23"/>
    </row>
    <row r="246" spans="1:4">
      <c r="A246" s="9">
        <v>43024</v>
      </c>
      <c r="B246" s="42"/>
      <c r="C246" s="50"/>
      <c r="D246" s="23"/>
    </row>
    <row r="247" spans="1:4">
      <c r="A247" s="9">
        <v>43025</v>
      </c>
      <c r="B247" s="42"/>
      <c r="C247" s="50"/>
      <c r="D247" s="23"/>
    </row>
    <row r="248" spans="1:4">
      <c r="A248" s="9">
        <v>43026</v>
      </c>
      <c r="B248" s="42"/>
      <c r="C248" s="50"/>
      <c r="D248" s="23"/>
    </row>
    <row r="249" spans="1:4">
      <c r="A249" s="9">
        <v>43027</v>
      </c>
      <c r="B249" s="42"/>
      <c r="C249" s="50"/>
      <c r="D249" s="23"/>
    </row>
    <row r="250" spans="1:4">
      <c r="A250" s="9">
        <v>43028</v>
      </c>
      <c r="B250" s="42"/>
      <c r="C250" s="50"/>
      <c r="D250" s="23"/>
    </row>
    <row r="251" spans="1:4">
      <c r="A251" s="9">
        <v>43029</v>
      </c>
      <c r="B251" s="42"/>
      <c r="C251" s="50"/>
      <c r="D251" s="23"/>
    </row>
    <row r="252" spans="1:4">
      <c r="A252" s="9">
        <v>43030</v>
      </c>
      <c r="B252" s="42"/>
      <c r="C252" s="50"/>
      <c r="D252" s="23"/>
    </row>
    <row r="253" spans="1:4">
      <c r="A253" s="9">
        <v>43031</v>
      </c>
      <c r="B253" s="42"/>
      <c r="C253" s="50"/>
      <c r="D253" s="23"/>
    </row>
    <row r="254" spans="1:4">
      <c r="A254" s="9">
        <v>43032</v>
      </c>
      <c r="B254" s="42"/>
      <c r="C254" s="50"/>
      <c r="D254" s="23"/>
    </row>
    <row r="255" spans="1:4">
      <c r="A255" s="9">
        <v>43033</v>
      </c>
      <c r="B255" s="42"/>
      <c r="C255" s="50"/>
      <c r="D255" s="23"/>
    </row>
    <row r="256" spans="1:4">
      <c r="A256" s="9">
        <v>43034</v>
      </c>
      <c r="B256" s="42"/>
      <c r="C256" s="50"/>
      <c r="D256" s="23"/>
    </row>
    <row r="257" spans="1:4">
      <c r="A257" s="9">
        <v>43035</v>
      </c>
      <c r="B257" s="42"/>
      <c r="C257" s="50"/>
      <c r="D257" s="23"/>
    </row>
    <row r="258" spans="1:4">
      <c r="A258" s="9">
        <v>43036</v>
      </c>
      <c r="B258" s="42"/>
      <c r="C258" s="50"/>
      <c r="D258" s="23"/>
    </row>
    <row r="259" spans="1:4">
      <c r="A259" s="9">
        <v>43037</v>
      </c>
      <c r="B259" s="42"/>
      <c r="C259" s="50"/>
      <c r="D259" s="23"/>
    </row>
    <row r="260" spans="1:4">
      <c r="A260" s="9">
        <v>43038</v>
      </c>
      <c r="B260" s="42"/>
      <c r="C260" s="50"/>
      <c r="D260" s="23"/>
    </row>
    <row r="261" spans="1:4">
      <c r="A261" s="9">
        <v>43039</v>
      </c>
      <c r="B261" s="42"/>
      <c r="C261" s="50"/>
      <c r="D261" s="23"/>
    </row>
    <row r="262" spans="1:4">
      <c r="A262" s="9">
        <v>43040</v>
      </c>
      <c r="B262" s="42"/>
      <c r="C262" s="50"/>
      <c r="D262" s="23"/>
    </row>
    <row r="263" spans="1:4">
      <c r="A263" s="9">
        <v>43041</v>
      </c>
      <c r="B263" s="42"/>
      <c r="C263" s="50"/>
      <c r="D263" s="23"/>
    </row>
    <row r="264" spans="1:4">
      <c r="A264" s="9">
        <v>43042</v>
      </c>
      <c r="B264" s="42"/>
      <c r="C264" s="50"/>
      <c r="D264" s="23"/>
    </row>
    <row r="265" spans="1:4">
      <c r="A265" s="9">
        <v>43043</v>
      </c>
      <c r="B265" s="42"/>
      <c r="C265" s="50"/>
      <c r="D265" s="23"/>
    </row>
    <row r="266" spans="1:4">
      <c r="A266" s="9">
        <v>43044</v>
      </c>
      <c r="B266" s="42"/>
      <c r="C266" s="50"/>
      <c r="D266" s="23"/>
    </row>
    <row r="267" spans="1:4">
      <c r="A267" s="9">
        <v>43045</v>
      </c>
      <c r="B267" s="42"/>
      <c r="C267" s="50"/>
      <c r="D267" s="23"/>
    </row>
    <row r="268" spans="1:4">
      <c r="A268" s="9">
        <v>43046</v>
      </c>
      <c r="B268" s="42"/>
      <c r="C268" s="50"/>
      <c r="D268" s="23">
        <v>94.912999999999997</v>
      </c>
    </row>
    <row r="269" spans="1:4">
      <c r="A269" s="9">
        <v>43047</v>
      </c>
      <c r="B269" s="42">
        <v>30.187000000000001</v>
      </c>
      <c r="C269" s="50">
        <v>1.7000000000000001E-2</v>
      </c>
      <c r="D269" s="23">
        <v>94.866</v>
      </c>
    </row>
    <row r="270" spans="1:4">
      <c r="A270" s="9">
        <v>43048</v>
      </c>
      <c r="B270" s="42">
        <v>30.18</v>
      </c>
      <c r="C270" s="50">
        <v>-7.0000000000000001E-3</v>
      </c>
      <c r="D270" s="23"/>
    </row>
    <row r="271" spans="1:4">
      <c r="A271" s="9">
        <v>43049</v>
      </c>
      <c r="B271" s="42"/>
      <c r="C271" s="50"/>
      <c r="D271" s="23">
        <v>94.391000000000005</v>
      </c>
    </row>
    <row r="272" spans="1:4">
      <c r="A272" s="9">
        <v>43050</v>
      </c>
      <c r="B272" s="42"/>
      <c r="C272" s="50"/>
      <c r="D272" s="23"/>
    </row>
    <row r="273" spans="1:4">
      <c r="A273" s="9">
        <v>43051</v>
      </c>
      <c r="B273" s="42"/>
      <c r="C273" s="50"/>
      <c r="D273" s="23"/>
    </row>
    <row r="274" spans="1:4">
      <c r="A274" s="9">
        <v>43052</v>
      </c>
      <c r="B274" s="42">
        <v>30.19</v>
      </c>
      <c r="C274" s="50">
        <v>1.7999999999999999E-2</v>
      </c>
      <c r="D274" s="23">
        <v>94.49</v>
      </c>
    </row>
    <row r="275" spans="1:4">
      <c r="A275" s="9">
        <v>43053</v>
      </c>
      <c r="B275" s="42">
        <v>30.18</v>
      </c>
      <c r="C275" s="50">
        <v>-0.01</v>
      </c>
      <c r="D275" s="23">
        <v>93.826999999999998</v>
      </c>
    </row>
    <row r="276" spans="1:4">
      <c r="A276" s="9">
        <v>43054</v>
      </c>
      <c r="B276" s="42">
        <v>30.15</v>
      </c>
      <c r="C276" s="50">
        <v>-0.03</v>
      </c>
      <c r="D276" s="23">
        <v>93.813000000000002</v>
      </c>
    </row>
    <row r="277" spans="1:4">
      <c r="A277" s="9">
        <v>43055</v>
      </c>
      <c r="B277" s="42">
        <v>30.158000000000001</v>
      </c>
      <c r="C277" s="50">
        <v>8.0000000000000002E-3</v>
      </c>
      <c r="D277" s="23">
        <v>93.932000000000002</v>
      </c>
    </row>
    <row r="278" spans="1:4">
      <c r="A278" s="9">
        <v>43056</v>
      </c>
      <c r="B278" s="42">
        <v>30.100999999999999</v>
      </c>
      <c r="C278" s="50">
        <v>-5.7000000000000002E-2</v>
      </c>
      <c r="D278" s="23">
        <v>93.662000000000006</v>
      </c>
    </row>
    <row r="279" spans="1:4">
      <c r="A279" s="9">
        <v>43057</v>
      </c>
      <c r="B279" s="42"/>
      <c r="C279" s="50"/>
      <c r="D279" s="23"/>
    </row>
    <row r="280" spans="1:4">
      <c r="A280" s="9">
        <v>43058</v>
      </c>
      <c r="B280" s="42"/>
      <c r="C280" s="50"/>
      <c r="D280" s="23"/>
    </row>
    <row r="281" spans="1:4">
      <c r="A281" s="9">
        <v>43059</v>
      </c>
      <c r="B281" s="42">
        <v>30.102</v>
      </c>
      <c r="C281" s="50">
        <v>1E-3</v>
      </c>
      <c r="D281" s="23">
        <v>93.951999999999998</v>
      </c>
    </row>
    <row r="282" spans="1:4">
      <c r="A282" s="9">
        <v>43060</v>
      </c>
      <c r="B282" s="42">
        <v>29.960999999999999</v>
      </c>
      <c r="C282" s="50">
        <v>-9.9000000000000005E-2</v>
      </c>
      <c r="D282" s="23">
        <v>93.951999999999998</v>
      </c>
    </row>
    <row r="283" spans="1:4">
      <c r="A283" s="9">
        <v>43061</v>
      </c>
      <c r="B283" s="42">
        <v>30.02</v>
      </c>
      <c r="C283" s="50">
        <v>-0.04</v>
      </c>
      <c r="D283" s="23">
        <v>93.22</v>
      </c>
    </row>
    <row r="284" spans="1:4">
      <c r="A284" s="9">
        <v>43062</v>
      </c>
      <c r="B284" s="42">
        <v>30.007000000000001</v>
      </c>
      <c r="C284" s="50">
        <v>-1.2999999999999999E-2</v>
      </c>
      <c r="D284" s="23">
        <v>93.22</v>
      </c>
    </row>
    <row r="285" spans="1:4">
      <c r="A285" s="9">
        <v>43063</v>
      </c>
      <c r="B285" s="42">
        <v>30.01</v>
      </c>
      <c r="C285" s="50">
        <v>3.0000000000000001E-3</v>
      </c>
      <c r="D285" s="23">
        <v>92.781999999999996</v>
      </c>
    </row>
    <row r="286" spans="1:4">
      <c r="A286" s="9">
        <v>43064</v>
      </c>
      <c r="B286" s="42"/>
      <c r="C286" s="50"/>
      <c r="D286" s="23"/>
    </row>
    <row r="287" spans="1:4">
      <c r="A287" s="9">
        <v>43065</v>
      </c>
      <c r="B287" s="42"/>
      <c r="C287" s="50"/>
      <c r="D287" s="23"/>
    </row>
    <row r="288" spans="1:4">
      <c r="A288" s="9">
        <v>43066</v>
      </c>
      <c r="B288" s="42" t="s">
        <v>164</v>
      </c>
      <c r="C288" s="50">
        <v>-4.0000000000000001E-3</v>
      </c>
      <c r="D288" s="23">
        <v>92.903999999999996</v>
      </c>
    </row>
    <row r="289" spans="1:4">
      <c r="A289" s="9">
        <v>43067</v>
      </c>
      <c r="B289" s="42">
        <v>30.001000000000001</v>
      </c>
      <c r="C289" s="50">
        <v>-5.0000000000000001E-3</v>
      </c>
      <c r="D289" s="23">
        <v>93.27</v>
      </c>
    </row>
    <row r="290" spans="1:4">
      <c r="A290" s="9">
        <v>43068</v>
      </c>
      <c r="B290" s="42">
        <v>29.99</v>
      </c>
      <c r="C290" s="50">
        <v>-1.0999999999999999E-2</v>
      </c>
      <c r="D290" s="23">
        <v>93.164000000000001</v>
      </c>
    </row>
    <row r="291" spans="1:4">
      <c r="A291" s="9">
        <v>43069</v>
      </c>
      <c r="B291" s="42">
        <v>30.01</v>
      </c>
      <c r="C291" s="50">
        <v>0.02</v>
      </c>
      <c r="D291" s="23">
        <v>93.046999999999997</v>
      </c>
    </row>
    <row r="292" spans="1:4">
      <c r="A292" s="9">
        <v>43070</v>
      </c>
      <c r="B292" s="42">
        <v>30.027999999999999</v>
      </c>
      <c r="C292" s="50">
        <v>1.7999999999999999E-2</v>
      </c>
      <c r="D292" s="23"/>
    </row>
    <row r="293" spans="1:4">
      <c r="A293" s="9">
        <v>43071</v>
      </c>
      <c r="B293" s="42"/>
      <c r="C293" s="50"/>
      <c r="D293" s="23"/>
    </row>
    <row r="294" spans="1:4">
      <c r="A294" s="9">
        <v>43072</v>
      </c>
      <c r="B294" s="42"/>
      <c r="C294" s="50"/>
      <c r="D294" s="23"/>
    </row>
    <row r="295" spans="1:4">
      <c r="A295" s="9">
        <v>43073</v>
      </c>
      <c r="B295" s="42"/>
      <c r="C295" s="50"/>
      <c r="D295" s="23">
        <v>93.188000000000002</v>
      </c>
    </row>
    <row r="296" spans="1:4">
      <c r="A296" s="9">
        <v>43074</v>
      </c>
      <c r="B296" s="42">
        <v>29.992999999999999</v>
      </c>
      <c r="C296" s="50">
        <v>-4.2999999999999997E-2</v>
      </c>
      <c r="D296" s="23">
        <v>93.379000000000005</v>
      </c>
    </row>
    <row r="297" spans="1:4">
      <c r="A297" s="9">
        <v>43075</v>
      </c>
      <c r="B297" s="42">
        <v>30.01</v>
      </c>
      <c r="C297" s="50">
        <v>1.7000000000000001E-2</v>
      </c>
      <c r="D297" s="23">
        <v>93.61</v>
      </c>
    </row>
    <row r="298" spans="1:4">
      <c r="A298" s="9">
        <v>43076</v>
      </c>
      <c r="B298" s="42">
        <v>30.024999999999999</v>
      </c>
      <c r="C298" s="50">
        <v>1.4999999999999999E-2</v>
      </c>
      <c r="D298" s="23">
        <v>93.795000000000002</v>
      </c>
    </row>
    <row r="299" spans="1:4">
      <c r="A299" s="9">
        <v>43077</v>
      </c>
      <c r="B299" s="42">
        <v>30.015000000000001</v>
      </c>
      <c r="C299" s="50">
        <v>-0.01</v>
      </c>
      <c r="D299" s="23">
        <v>93.900999999999996</v>
      </c>
    </row>
    <row r="300" spans="1:4">
      <c r="A300" s="9">
        <v>43078</v>
      </c>
      <c r="B300" s="42"/>
      <c r="C300" s="50"/>
      <c r="D300" s="23"/>
    </row>
    <row r="301" spans="1:4">
      <c r="A301" s="9">
        <v>43079</v>
      </c>
      <c r="B301" s="42"/>
      <c r="C301" s="50"/>
      <c r="D301" s="23"/>
    </row>
    <row r="302" spans="1:4">
      <c r="A302" s="9">
        <v>43080</v>
      </c>
      <c r="B302" s="42">
        <v>30.018000000000001</v>
      </c>
      <c r="C302" s="50">
        <v>3.0000000000000001E-3</v>
      </c>
      <c r="D302" s="23">
        <v>93.866</v>
      </c>
    </row>
    <row r="303" spans="1:4">
      <c r="A303" s="9">
        <v>43081</v>
      </c>
      <c r="B303" s="42">
        <v>30.018000000000001</v>
      </c>
      <c r="C303" s="50">
        <v>0</v>
      </c>
      <c r="D303" s="23">
        <v>94.100999999999999</v>
      </c>
    </row>
    <row r="304" spans="1:4">
      <c r="A304" s="9">
        <v>43082</v>
      </c>
      <c r="B304" s="42">
        <v>30.026</v>
      </c>
      <c r="C304" s="50">
        <v>8.0000000000000002E-3</v>
      </c>
      <c r="D304" s="23">
        <v>93.429000000000002</v>
      </c>
    </row>
    <row r="305" spans="1:4">
      <c r="A305" s="9">
        <v>43083</v>
      </c>
      <c r="B305" s="42">
        <v>30.006</v>
      </c>
      <c r="C305" s="50">
        <v>-0.02</v>
      </c>
      <c r="D305" s="23">
        <v>93.489000000000004</v>
      </c>
    </row>
    <row r="306" spans="1:4">
      <c r="A306" s="9">
        <v>43084</v>
      </c>
      <c r="B306" s="42">
        <v>29.992000000000001</v>
      </c>
      <c r="C306" s="50">
        <v>-1.4E-2</v>
      </c>
      <c r="D306" s="23">
        <v>93.932000000000002</v>
      </c>
    </row>
    <row r="307" spans="1:4">
      <c r="A307" s="9">
        <v>43085</v>
      </c>
      <c r="B307" s="42"/>
      <c r="C307" s="50"/>
      <c r="D307" s="23"/>
    </row>
    <row r="308" spans="1:4">
      <c r="A308" s="9">
        <v>43086</v>
      </c>
      <c r="B308" s="42"/>
      <c r="C308" s="50"/>
      <c r="D308" s="23"/>
    </row>
    <row r="309" spans="1:4">
      <c r="A309" s="9">
        <v>43087</v>
      </c>
      <c r="B309" s="42">
        <v>30.006</v>
      </c>
      <c r="C309" s="50">
        <v>1.4E-2</v>
      </c>
      <c r="D309" s="23">
        <v>93.694999999999993</v>
      </c>
    </row>
    <row r="310" spans="1:4">
      <c r="A310" s="9">
        <v>43088</v>
      </c>
      <c r="B310" s="42">
        <v>29.99</v>
      </c>
      <c r="C310" s="50">
        <v>-1.6E-2</v>
      </c>
      <c r="D310" s="23">
        <v>93.441000000000003</v>
      </c>
    </row>
    <row r="311" spans="1:4">
      <c r="A311" s="9">
        <v>43089</v>
      </c>
      <c r="B311" s="42">
        <v>29.99</v>
      </c>
      <c r="C311" s="50">
        <v>0</v>
      </c>
      <c r="D311" s="23">
        <v>93.313000000000002</v>
      </c>
    </row>
    <row r="312" spans="1:4">
      <c r="A312" s="9">
        <v>43090</v>
      </c>
      <c r="B312" s="42">
        <v>29.988</v>
      </c>
      <c r="C312" s="50">
        <v>-2E-3</v>
      </c>
      <c r="D312" s="23">
        <v>93.278000000000006</v>
      </c>
    </row>
    <row r="313" spans="1:4">
      <c r="A313" s="9">
        <v>43091</v>
      </c>
      <c r="B313" s="42">
        <v>29.968</v>
      </c>
      <c r="C313" s="50">
        <v>-0.02</v>
      </c>
      <c r="D313" s="23"/>
    </row>
    <row r="314" spans="1:4">
      <c r="A314" s="9">
        <v>43092</v>
      </c>
      <c r="B314" s="42"/>
      <c r="C314" s="50"/>
      <c r="D314" s="23"/>
    </row>
    <row r="315" spans="1:4">
      <c r="A315" s="9">
        <v>43093</v>
      </c>
      <c r="B315" s="42"/>
      <c r="C315" s="50"/>
      <c r="D315" s="23"/>
    </row>
    <row r="316" spans="1:4">
      <c r="A316" s="9">
        <v>43094</v>
      </c>
      <c r="B316" s="42"/>
      <c r="C316" s="50"/>
      <c r="D316" s="23">
        <v>93.268000000000001</v>
      </c>
    </row>
    <row r="317" spans="1:4">
      <c r="A317" s="9">
        <v>43095</v>
      </c>
      <c r="B317" s="42">
        <v>29.945</v>
      </c>
      <c r="C317" s="50">
        <v>-2.3E-2</v>
      </c>
      <c r="D317" s="23">
        <v>93.257000000000005</v>
      </c>
    </row>
    <row r="318" spans="1:4">
      <c r="A318" s="9">
        <v>43096</v>
      </c>
      <c r="B318" s="42">
        <v>29.94</v>
      </c>
      <c r="C318" s="50">
        <v>-5.0000000000000001E-3</v>
      </c>
      <c r="D318" s="23">
        <v>93.025000000000006</v>
      </c>
    </row>
    <row r="319" spans="1:4">
      <c r="A319" s="9">
        <v>43097</v>
      </c>
      <c r="B319" s="42">
        <v>29.84</v>
      </c>
      <c r="C319" s="50">
        <v>-0.1</v>
      </c>
      <c r="D319" s="23">
        <v>92.602000000000004</v>
      </c>
    </row>
    <row r="320" spans="1:4">
      <c r="A320" s="9">
        <v>43098</v>
      </c>
      <c r="B320" s="42">
        <v>29.847999999999999</v>
      </c>
      <c r="C320" s="50">
        <v>8.0000000000000002E-3</v>
      </c>
      <c r="D320" s="23">
        <v>92.123999999999995</v>
      </c>
    </row>
    <row r="321" spans="1:4">
      <c r="A321" s="9">
        <v>43099</v>
      </c>
      <c r="B321" s="42"/>
      <c r="C321" s="50"/>
      <c r="D321" s="23"/>
    </row>
    <row r="322" spans="1:4">
      <c r="A322" s="9">
        <v>43100</v>
      </c>
      <c r="B322" s="42"/>
      <c r="C322" s="50"/>
      <c r="D322" s="23"/>
    </row>
    <row r="323" spans="1:4">
      <c r="A323" s="9">
        <v>43101</v>
      </c>
      <c r="B323" s="42"/>
      <c r="C323" s="50"/>
      <c r="D323" s="23"/>
    </row>
    <row r="324" spans="1:4">
      <c r="A324" s="9">
        <v>43102</v>
      </c>
      <c r="B324" s="42">
        <v>29.628</v>
      </c>
      <c r="C324" s="50">
        <v>-0.22</v>
      </c>
      <c r="D324" s="23">
        <v>91.872</v>
      </c>
    </row>
    <row r="325" spans="1:4">
      <c r="A325" s="9">
        <v>43103</v>
      </c>
      <c r="B325" s="42">
        <v>29.6</v>
      </c>
      <c r="C325" s="50">
        <v>-2.8000000000000001E-2</v>
      </c>
      <c r="D325" s="23">
        <v>92.162000000000006</v>
      </c>
    </row>
    <row r="326" spans="1:4">
      <c r="A326" s="9">
        <v>43104</v>
      </c>
      <c r="B326" s="42">
        <v>29.59</v>
      </c>
      <c r="C326" s="50">
        <v>-0.01</v>
      </c>
      <c r="D326" s="23">
        <v>91.852999999999994</v>
      </c>
    </row>
    <row r="327" spans="1:4">
      <c r="A327" s="9">
        <v>43105</v>
      </c>
      <c r="B327" s="42">
        <v>29.523</v>
      </c>
      <c r="C327" s="50">
        <v>-6.7000000000000004E-2</v>
      </c>
      <c r="D327" s="23">
        <v>91.948999999999998</v>
      </c>
    </row>
    <row r="328" spans="1:4">
      <c r="A328" s="9">
        <v>43106</v>
      </c>
      <c r="B328" s="42"/>
      <c r="C328" s="50"/>
      <c r="D328" s="23"/>
    </row>
    <row r="329" spans="1:4">
      <c r="A329" s="9">
        <v>43107</v>
      </c>
      <c r="B329" s="42"/>
      <c r="C329" s="50"/>
      <c r="D329" s="23"/>
    </row>
    <row r="330" spans="1:4">
      <c r="A330" s="9">
        <v>43108</v>
      </c>
      <c r="B330" s="42">
        <v>29.523</v>
      </c>
      <c r="C330" s="50">
        <v>0</v>
      </c>
      <c r="D330" s="23">
        <v>92.358000000000004</v>
      </c>
    </row>
    <row r="331" spans="1:4">
      <c r="A331" s="9">
        <v>43109</v>
      </c>
      <c r="B331" s="42">
        <v>29.536000000000001</v>
      </c>
      <c r="C331" s="50">
        <v>1.2999999999999999E-2</v>
      </c>
      <c r="D331" s="23">
        <v>92.528000000000006</v>
      </c>
    </row>
    <row r="332" spans="1:4">
      <c r="A332" s="9">
        <v>43110</v>
      </c>
      <c r="B332" s="42">
        <v>29.600999999999999</v>
      </c>
      <c r="C332" s="50">
        <v>6.5000000000000002E-2</v>
      </c>
      <c r="D332" s="23">
        <v>92.331999999999994</v>
      </c>
    </row>
    <row r="333" spans="1:4">
      <c r="A333" s="9">
        <v>43111</v>
      </c>
      <c r="B333" s="42">
        <v>29.605</v>
      </c>
      <c r="C333" s="50">
        <v>4.0000000000000001E-3</v>
      </c>
      <c r="D333" s="23">
        <v>90.974000000000004</v>
      </c>
    </row>
    <row r="334" spans="1:4">
      <c r="A334" s="9">
        <v>43112</v>
      </c>
      <c r="B334" s="42">
        <v>29.6</v>
      </c>
      <c r="C334" s="50">
        <v>-5.0000000000000001E-3</v>
      </c>
      <c r="D334" s="23">
        <v>90.974000000000004</v>
      </c>
    </row>
    <row r="335" spans="1:4">
      <c r="A335" s="9">
        <v>43113</v>
      </c>
      <c r="B335" s="42"/>
      <c r="C335" s="50"/>
      <c r="D335" s="23"/>
    </row>
    <row r="336" spans="1:4">
      <c r="A336" s="9">
        <v>43114</v>
      </c>
      <c r="B336" s="42"/>
      <c r="C336" s="50"/>
      <c r="D336" s="23"/>
    </row>
    <row r="337" spans="1:4">
      <c r="A337" s="9">
        <v>43115</v>
      </c>
      <c r="B337" s="42">
        <v>29.542000000000002</v>
      </c>
      <c r="C337" s="50">
        <v>-5.8000000000000003E-2</v>
      </c>
      <c r="D337" s="23">
        <v>90.974000000000004</v>
      </c>
    </row>
    <row r="338" spans="1:4">
      <c r="A338" s="9">
        <v>43116</v>
      </c>
      <c r="B338" s="42">
        <v>29.555</v>
      </c>
      <c r="C338" s="50">
        <v>1.2999999999999999E-2</v>
      </c>
      <c r="D338" s="23">
        <v>90.393000000000001</v>
      </c>
    </row>
    <row r="339" spans="1:4">
      <c r="A339" s="9">
        <v>43117</v>
      </c>
      <c r="B339" s="42">
        <v>29.56</v>
      </c>
      <c r="C339" s="50">
        <v>5.0000000000000001E-3</v>
      </c>
      <c r="D339" s="23">
        <v>90.540999999999997</v>
      </c>
    </row>
    <row r="340" spans="1:4">
      <c r="A340" s="9">
        <v>43118</v>
      </c>
      <c r="B340" s="42">
        <v>29.562000000000001</v>
      </c>
      <c r="C340" s="50">
        <v>2E-3</v>
      </c>
      <c r="D340" s="23">
        <v>90.498000000000005</v>
      </c>
    </row>
    <row r="341" spans="1:4">
      <c r="A341" s="9">
        <v>43119</v>
      </c>
      <c r="B341" s="42">
        <v>29.43</v>
      </c>
      <c r="C341" s="50">
        <v>-0.13200000000000001</v>
      </c>
      <c r="D341" s="23">
        <v>90.572000000000003</v>
      </c>
    </row>
    <row r="342" spans="1:4">
      <c r="A342" s="9">
        <v>43120</v>
      </c>
      <c r="B342" s="42"/>
      <c r="C342" s="50"/>
      <c r="D342" s="23"/>
    </row>
    <row r="343" spans="1:4">
      <c r="A343" s="9">
        <v>43121</v>
      </c>
      <c r="B343" s="42"/>
      <c r="C343" s="50"/>
      <c r="D343" s="23"/>
    </row>
    <row r="344" spans="1:4">
      <c r="A344" s="9">
        <v>43122</v>
      </c>
      <c r="B344" s="42">
        <v>29.431999999999999</v>
      </c>
      <c r="C344" s="50">
        <v>2E-3</v>
      </c>
      <c r="D344" s="23">
        <v>90.400999999999996</v>
      </c>
    </row>
    <row r="345" spans="1:4">
      <c r="A345" s="9">
        <v>43123</v>
      </c>
      <c r="B345" s="42">
        <v>29.402000000000001</v>
      </c>
      <c r="C345" s="50">
        <v>-0.03</v>
      </c>
      <c r="D345" s="23">
        <v>90.123999999999995</v>
      </c>
    </row>
    <row r="346" spans="1:4">
      <c r="A346" s="9">
        <v>43124</v>
      </c>
      <c r="B346" s="42">
        <v>29.302</v>
      </c>
      <c r="C346" s="50">
        <v>-0.1</v>
      </c>
      <c r="D346" s="23">
        <v>89.206000000000003</v>
      </c>
    </row>
    <row r="347" spans="1:4">
      <c r="A347" s="9">
        <v>43125</v>
      </c>
      <c r="B347" s="42">
        <v>29.068999999999999</v>
      </c>
      <c r="C347" s="50">
        <v>-0.23300000000000001</v>
      </c>
      <c r="D347" s="23">
        <v>89.391000000000005</v>
      </c>
    </row>
    <row r="348" spans="1:4">
      <c r="A348" s="9">
        <v>43126</v>
      </c>
      <c r="B348" s="42">
        <v>29.100999999999999</v>
      </c>
      <c r="C348" s="50">
        <v>3.2000000000000001E-2</v>
      </c>
      <c r="D348" s="23">
        <v>89.066999999999993</v>
      </c>
    </row>
    <row r="349" spans="1:4">
      <c r="A349" s="9">
        <v>43127</v>
      </c>
      <c r="B349" s="42"/>
      <c r="C349" s="50"/>
      <c r="D349" s="23"/>
    </row>
    <row r="350" spans="1:4">
      <c r="A350" s="9">
        <v>43128</v>
      </c>
      <c r="B350" s="42"/>
      <c r="C350" s="50"/>
      <c r="D350" s="23"/>
    </row>
    <row r="351" spans="1:4">
      <c r="A351" s="9">
        <v>43129</v>
      </c>
      <c r="B351" s="42">
        <v>29.15</v>
      </c>
      <c r="C351" s="50">
        <v>4.9000000000000002E-2</v>
      </c>
      <c r="D351" s="23">
        <v>89.308000000000007</v>
      </c>
    </row>
    <row r="352" spans="1:4">
      <c r="A352" s="9">
        <v>43130</v>
      </c>
      <c r="B352" s="42">
        <v>29.24</v>
      </c>
      <c r="C352" s="50">
        <v>8.9999999999999858E-2</v>
      </c>
      <c r="D352" s="23">
        <v>89.16</v>
      </c>
    </row>
    <row r="353" spans="1:4">
      <c r="A353" s="9">
        <v>43131</v>
      </c>
      <c r="B353" s="42">
        <v>29.15</v>
      </c>
      <c r="C353" s="50">
        <v>-0.09</v>
      </c>
      <c r="D353" s="23">
        <v>89.132999999999996</v>
      </c>
    </row>
    <row r="354" spans="1:4">
      <c r="A354" s="9">
        <v>43132</v>
      </c>
      <c r="B354" s="42">
        <v>29.207000000000001</v>
      </c>
      <c r="C354" s="50">
        <v>5.7000000000000002E-2</v>
      </c>
      <c r="D354" s="23">
        <v>88.671000000000006</v>
      </c>
    </row>
    <row r="355" spans="1:4">
      <c r="A355" s="9">
        <v>43133</v>
      </c>
      <c r="B355" s="42">
        <v>29.234999999999999</v>
      </c>
      <c r="C355" s="50">
        <v>2.8000000000000001E-2</v>
      </c>
      <c r="D355" s="23">
        <v>89.194999999999993</v>
      </c>
    </row>
    <row r="356" spans="1:4">
      <c r="A356" s="9">
        <v>43134</v>
      </c>
      <c r="B356" s="42"/>
      <c r="C356" s="50"/>
      <c r="D356" s="23"/>
    </row>
    <row r="357" spans="1:4">
      <c r="A357" s="9">
        <v>43135</v>
      </c>
      <c r="B357" s="42"/>
      <c r="C357" s="50"/>
      <c r="D357" s="23"/>
    </row>
    <row r="358" spans="1:4">
      <c r="A358" s="9">
        <v>43136</v>
      </c>
      <c r="B358" s="42">
        <v>29.306999999999999</v>
      </c>
      <c r="C358" s="50">
        <v>7.1999999999999995E-2</v>
      </c>
      <c r="D358" s="23"/>
    </row>
    <row r="359" spans="1:4">
      <c r="A359" s="9">
        <v>43137</v>
      </c>
      <c r="B359" s="42"/>
      <c r="C359" s="50"/>
      <c r="D359" s="23"/>
    </row>
    <row r="360" spans="1:4">
      <c r="A360" s="9">
        <v>43138</v>
      </c>
      <c r="B360" s="42"/>
      <c r="C360" s="50"/>
      <c r="D360" s="23"/>
    </row>
    <row r="361" spans="1:4">
      <c r="A361" s="9">
        <v>43139</v>
      </c>
      <c r="B361" s="42"/>
      <c r="C361" s="50"/>
      <c r="D361" s="23">
        <v>90.228999999999999</v>
      </c>
    </row>
    <row r="362" spans="1:4">
      <c r="A362" s="9">
        <v>43140</v>
      </c>
      <c r="B362" s="42">
        <v>29.407</v>
      </c>
      <c r="C362" s="50">
        <v>1.7000000000000001E-2</v>
      </c>
      <c r="D362" s="23"/>
    </row>
    <row r="363" spans="1:4">
      <c r="A363" s="9">
        <v>43141</v>
      </c>
      <c r="B363" s="42"/>
      <c r="C363" s="50"/>
      <c r="D363" s="23"/>
    </row>
    <row r="364" spans="1:4">
      <c r="A364" s="9">
        <v>43142</v>
      </c>
      <c r="B364" s="42"/>
      <c r="C364" s="50"/>
      <c r="D364" s="23"/>
    </row>
    <row r="365" spans="1:4">
      <c r="A365" s="9">
        <v>43143</v>
      </c>
      <c r="B365" s="42"/>
      <c r="C365" s="50"/>
      <c r="D365" s="23"/>
    </row>
    <row r="366" spans="1:4">
      <c r="A366" s="9">
        <v>43144</v>
      </c>
      <c r="B366" s="42"/>
      <c r="C366" s="50"/>
      <c r="D366" s="23"/>
    </row>
    <row r="367" spans="1:4">
      <c r="A367" s="9">
        <v>43145</v>
      </c>
      <c r="B367" s="42"/>
      <c r="C367" s="50"/>
      <c r="D367" s="23"/>
    </row>
    <row r="368" spans="1:4">
      <c r="A368" s="9">
        <v>43146</v>
      </c>
      <c r="B368" s="42"/>
      <c r="C368" s="50"/>
      <c r="D368" s="23"/>
    </row>
    <row r="369" spans="1:4">
      <c r="A369" s="9">
        <v>43147</v>
      </c>
      <c r="B369" s="42"/>
      <c r="C369" s="50"/>
      <c r="D369" s="23"/>
    </row>
    <row r="370" spans="1:4">
      <c r="A370" s="9">
        <v>43148</v>
      </c>
      <c r="B370" s="42"/>
      <c r="C370" s="50"/>
      <c r="D370" s="23"/>
    </row>
    <row r="371" spans="1:4">
      <c r="A371" s="9">
        <v>43149</v>
      </c>
      <c r="B371" s="42"/>
      <c r="C371" s="50"/>
      <c r="D371" s="23"/>
    </row>
    <row r="372" spans="1:4">
      <c r="A372" s="9">
        <v>43150</v>
      </c>
      <c r="B372" s="42"/>
      <c r="C372" s="50"/>
      <c r="D372" s="23"/>
    </row>
    <row r="373" spans="1:4">
      <c r="A373" s="9">
        <v>43151</v>
      </c>
      <c r="B373" s="42"/>
      <c r="C373" s="50"/>
      <c r="D373" s="23">
        <v>89.715999999999994</v>
      </c>
    </row>
    <row r="374" spans="1:4">
      <c r="A374" s="9">
        <v>43152</v>
      </c>
      <c r="B374" s="42">
        <v>29.245000000000001</v>
      </c>
      <c r="C374" s="50">
        <v>-9.7000000000000003E-2</v>
      </c>
      <c r="D374" s="23"/>
    </row>
    <row r="375" spans="1:4">
      <c r="A375" s="9">
        <v>43153</v>
      </c>
      <c r="B375" s="42"/>
      <c r="C375" s="50"/>
      <c r="D375" s="23">
        <v>89.736000000000004</v>
      </c>
    </row>
    <row r="376" spans="1:4">
      <c r="A376" s="9">
        <v>43154</v>
      </c>
      <c r="B376" s="42">
        <v>29.306000000000001</v>
      </c>
      <c r="C376" s="50">
        <v>5.0000000000000001E-3</v>
      </c>
      <c r="D376" s="23">
        <v>89.882999999999996</v>
      </c>
    </row>
    <row r="377" spans="1:4">
      <c r="A377" s="9">
        <v>43155</v>
      </c>
      <c r="B377" s="42"/>
      <c r="C377" s="50"/>
      <c r="D377" s="23"/>
    </row>
    <row r="378" spans="1:4">
      <c r="A378" s="9">
        <v>43156</v>
      </c>
      <c r="B378" s="42"/>
      <c r="C378" s="50"/>
      <c r="D378" s="23"/>
    </row>
    <row r="379" spans="1:4">
      <c r="A379" s="9">
        <v>43157</v>
      </c>
      <c r="B379" s="42">
        <v>29.234999999999999</v>
      </c>
      <c r="C379" s="50">
        <v>-7.0999999999999994E-2</v>
      </c>
      <c r="D379" s="23">
        <v>89.852999999999994</v>
      </c>
    </row>
    <row r="380" spans="1:4">
      <c r="A380" s="9">
        <v>43158</v>
      </c>
      <c r="B380" s="42">
        <v>29.23</v>
      </c>
      <c r="C380" s="50">
        <v>-5.0000000000000001E-3</v>
      </c>
      <c r="D380" s="23"/>
    </row>
    <row r="381" spans="1:4">
      <c r="A381" s="9">
        <v>43159</v>
      </c>
      <c r="B381" s="42"/>
      <c r="C381" s="50"/>
      <c r="D381" s="23">
        <v>90.613</v>
      </c>
    </row>
    <row r="382" spans="1:4">
      <c r="A382" s="9">
        <v>43160</v>
      </c>
      <c r="B382" s="42">
        <v>29.318000000000001</v>
      </c>
      <c r="C382" s="50">
        <v>8.7999999999999995E-2</v>
      </c>
      <c r="D382" s="23">
        <v>90.323999999999998</v>
      </c>
    </row>
    <row r="383" spans="1:4">
      <c r="A383" s="9">
        <v>43161</v>
      </c>
      <c r="B383" s="42">
        <v>29.29</v>
      </c>
      <c r="C383" s="50">
        <v>-2.8000000000000001E-2</v>
      </c>
      <c r="D383" s="23">
        <v>89.935000000000002</v>
      </c>
    </row>
    <row r="384" spans="1:4">
      <c r="A384" s="9">
        <v>43162</v>
      </c>
      <c r="B384" s="42"/>
      <c r="C384" s="50"/>
      <c r="D384" s="23"/>
    </row>
    <row r="385" spans="1:4">
      <c r="A385" s="9">
        <v>43163</v>
      </c>
      <c r="B385" s="42"/>
      <c r="C385" s="50"/>
      <c r="D385" s="23"/>
    </row>
    <row r="386" spans="1:4">
      <c r="A386" s="9">
        <v>43164</v>
      </c>
      <c r="B386" s="42">
        <v>29.292000000000002</v>
      </c>
      <c r="C386" s="50">
        <v>2E-3</v>
      </c>
      <c r="D386" s="23">
        <v>90.08</v>
      </c>
    </row>
    <row r="387" spans="1:4">
      <c r="A387" s="9">
        <v>43165</v>
      </c>
      <c r="B387" s="42">
        <v>29.286999999999999</v>
      </c>
      <c r="C387" s="50">
        <v>-5.0000000000000001E-3</v>
      </c>
      <c r="D387" s="23">
        <v>89.617999999999995</v>
      </c>
    </row>
    <row r="388" spans="1:4">
      <c r="A388" s="9">
        <v>43166</v>
      </c>
      <c r="B388" s="42">
        <v>29.254000000000001</v>
      </c>
      <c r="C388" s="50">
        <v>-3.3000000000000002E-2</v>
      </c>
      <c r="D388" s="23">
        <v>89.637</v>
      </c>
    </row>
    <row r="389" spans="1:4">
      <c r="A389" s="9">
        <v>43167</v>
      </c>
      <c r="B389" s="42">
        <v>29.260999999999999</v>
      </c>
      <c r="C389" s="50">
        <v>7.0000000000000001E-3</v>
      </c>
      <c r="D389" s="23">
        <v>90.179000000000002</v>
      </c>
    </row>
    <row r="390" spans="1:4">
      <c r="A390" s="9">
        <v>43168</v>
      </c>
      <c r="B390" s="42">
        <v>29.3</v>
      </c>
      <c r="C390" s="50">
        <v>3.9E-2</v>
      </c>
      <c r="D390" s="23">
        <v>90.093000000000004</v>
      </c>
    </row>
    <row r="391" spans="1:4">
      <c r="A391" s="9">
        <v>43169</v>
      </c>
      <c r="B391" s="42"/>
      <c r="C391" s="50"/>
      <c r="D391" s="23"/>
    </row>
    <row r="392" spans="1:4">
      <c r="A392" s="9">
        <v>43170</v>
      </c>
      <c r="B392" s="42"/>
      <c r="C392" s="50"/>
      <c r="D392" s="23"/>
    </row>
    <row r="393" spans="1:4">
      <c r="A393" s="9">
        <v>43171</v>
      </c>
      <c r="B393" s="42">
        <v>29.28</v>
      </c>
      <c r="C393" s="50">
        <v>-0.02</v>
      </c>
      <c r="D393" s="23">
        <v>89.894999999999996</v>
      </c>
    </row>
    <row r="394" spans="1:4">
      <c r="A394" s="9">
        <v>43172</v>
      </c>
      <c r="B394" s="42">
        <v>29.251999999999999</v>
      </c>
      <c r="C394" s="50">
        <v>-2.8000000000000001E-2</v>
      </c>
      <c r="D394" s="23">
        <v>89.664000000000001</v>
      </c>
    </row>
    <row r="395" spans="1:4">
      <c r="A395" s="9">
        <v>43173</v>
      </c>
      <c r="B395" s="42">
        <v>29.257000000000001</v>
      </c>
      <c r="C395" s="50">
        <v>5.0000000000000001E-3</v>
      </c>
      <c r="D395" s="23">
        <v>89.703999999999994</v>
      </c>
    </row>
    <row r="396" spans="1:4">
      <c r="A396" s="9">
        <v>43174</v>
      </c>
      <c r="B396" s="42">
        <v>29.2</v>
      </c>
      <c r="C396" s="50">
        <v>-5.7000000000000002E-2</v>
      </c>
      <c r="D396" s="23">
        <v>90.138999999999996</v>
      </c>
    </row>
    <row r="397" spans="1:4">
      <c r="A397" s="9">
        <v>43175</v>
      </c>
      <c r="B397" s="42">
        <v>29.231000000000002</v>
      </c>
      <c r="C397" s="50">
        <v>3.1E-2</v>
      </c>
      <c r="D397" s="23"/>
    </row>
    <row r="398" spans="1:4">
      <c r="A398" s="9">
        <v>43176</v>
      </c>
      <c r="B398" s="42"/>
      <c r="C398" s="50"/>
      <c r="D398" s="23"/>
    </row>
    <row r="399" spans="1:4">
      <c r="A399" s="9">
        <v>43177</v>
      </c>
      <c r="B399" s="42"/>
      <c r="C399" s="50"/>
      <c r="D399" s="23"/>
    </row>
    <row r="400" spans="1:4">
      <c r="A400" s="9">
        <v>43178</v>
      </c>
      <c r="B400" s="42"/>
      <c r="C400" s="50"/>
      <c r="D400" s="23">
        <v>89.765000000000001</v>
      </c>
    </row>
    <row r="401" spans="1:4">
      <c r="A401" s="9">
        <v>43179</v>
      </c>
      <c r="B401" s="42">
        <v>29.175000000000001</v>
      </c>
      <c r="C401" s="50">
        <v>-2.5999999999999999E-2</v>
      </c>
      <c r="D401" s="23"/>
    </row>
    <row r="402" spans="1:4">
      <c r="A402" s="9">
        <v>43180</v>
      </c>
      <c r="B402" s="42"/>
      <c r="C402" s="50"/>
      <c r="D402" s="23">
        <v>89.783000000000001</v>
      </c>
    </row>
    <row r="403" spans="1:4">
      <c r="A403" s="9">
        <v>43181</v>
      </c>
      <c r="B403" s="42">
        <v>29.152999999999999</v>
      </c>
      <c r="C403" s="50">
        <v>-3.5999999999999997E-2</v>
      </c>
      <c r="D403" s="23">
        <v>89.856999999999999</v>
      </c>
    </row>
    <row r="404" spans="1:4">
      <c r="A404" s="9">
        <v>43182</v>
      </c>
      <c r="B404" s="42">
        <v>29.17</v>
      </c>
      <c r="C404" s="50">
        <v>1.7000000000000001E-2</v>
      </c>
      <c r="D404" s="23">
        <v>89.436000000000007</v>
      </c>
    </row>
    <row r="405" spans="1:4">
      <c r="A405" s="9">
        <v>43183</v>
      </c>
      <c r="B405" s="42"/>
      <c r="C405" s="50"/>
      <c r="D405" s="23"/>
    </row>
    <row r="406" spans="1:4">
      <c r="A406" s="9">
        <v>43184</v>
      </c>
      <c r="B406" s="42"/>
      <c r="C406" s="50"/>
      <c r="D406" s="23"/>
    </row>
    <row r="407" spans="1:4">
      <c r="A407" s="9">
        <v>43185</v>
      </c>
      <c r="B407" s="42">
        <v>29.17</v>
      </c>
      <c r="C407" s="50">
        <v>0</v>
      </c>
      <c r="D407" s="23">
        <v>89.027000000000001</v>
      </c>
    </row>
    <row r="408" spans="1:4">
      <c r="A408" s="9">
        <v>43186</v>
      </c>
      <c r="B408" s="42">
        <v>29.135000000000002</v>
      </c>
      <c r="C408" s="50">
        <v>-1.7999999999999999E-2</v>
      </c>
      <c r="D408" s="23"/>
    </row>
    <row r="409" spans="1:4">
      <c r="A409" s="9">
        <v>43187</v>
      </c>
      <c r="B409" s="42"/>
      <c r="C409" s="50"/>
      <c r="D409" s="23"/>
    </row>
    <row r="410" spans="1:4">
      <c r="A410" s="9">
        <v>43188</v>
      </c>
      <c r="B410" s="42"/>
      <c r="C410" s="50"/>
      <c r="D410" s="23">
        <v>90.150999999999996</v>
      </c>
    </row>
    <row r="411" spans="1:4">
      <c r="A411" s="9">
        <v>43189</v>
      </c>
      <c r="B411" s="42">
        <v>29.12</v>
      </c>
      <c r="C411" s="50">
        <v>-4.4999999999999998E-2</v>
      </c>
      <c r="D411" s="23"/>
    </row>
  </sheetData>
  <mergeCells count="3">
    <mergeCell ref="A2:A3"/>
    <mergeCell ref="B2:D2"/>
    <mergeCell ref="B3:D3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8"/>
  <dimension ref="A1:L413"/>
  <sheetViews>
    <sheetView zoomScale="85" zoomScaleNormal="85" workbookViewId="0">
      <pane xSplit="1" ySplit="4" topLeftCell="B398" activePane="bottomRight" state="frozen"/>
      <selection pane="topRight" activeCell="B1" sqref="B1"/>
      <selection pane="bottomLeft" activeCell="A5" sqref="A5"/>
      <selection pane="bottomRight" activeCell="J412" sqref="J412"/>
    </sheetView>
  </sheetViews>
  <sheetFormatPr defaultRowHeight="15.6"/>
  <cols>
    <col min="1" max="1" width="14.44140625" style="1" bestFit="1" customWidth="1"/>
    <col min="2" max="2" width="12.88671875" style="1" customWidth="1"/>
    <col min="3" max="3" width="13.77734375" style="2" bestFit="1" customWidth="1"/>
    <col min="4" max="4" width="15.44140625" style="2" bestFit="1" customWidth="1"/>
    <col min="5" max="5" width="16.33203125" style="2" bestFit="1" customWidth="1"/>
    <col min="6" max="6" width="12.44140625" style="2" bestFit="1" customWidth="1"/>
    <col min="7" max="7" width="1.21875" style="29" customWidth="1"/>
    <col min="8" max="8" width="12.33203125" style="2" bestFit="1" customWidth="1"/>
    <col min="9" max="9" width="17.33203125" style="2" bestFit="1" customWidth="1"/>
    <col min="10" max="10" width="12.44140625" style="2" bestFit="1" customWidth="1"/>
    <col min="11" max="11" width="12.44140625" style="2" customWidth="1"/>
    <col min="12" max="12" width="18.88671875" style="2" bestFit="1" customWidth="1"/>
    <col min="13" max="16384" width="8.88671875" style="2"/>
  </cols>
  <sheetData>
    <row r="1" spans="1:12">
      <c r="A1" s="15"/>
      <c r="B1" s="157" t="s">
        <v>58</v>
      </c>
      <c r="C1" s="154" t="s">
        <v>59</v>
      </c>
      <c r="D1" s="111"/>
      <c r="E1" s="111"/>
      <c r="F1" s="77"/>
      <c r="G1" s="80"/>
      <c r="H1" s="155" t="s">
        <v>62</v>
      </c>
      <c r="I1" s="156"/>
      <c r="J1" s="156"/>
      <c r="K1" s="17"/>
      <c r="L1" s="159" t="s">
        <v>64</v>
      </c>
    </row>
    <row r="2" spans="1:12" s="1" customFormat="1">
      <c r="A2" s="15"/>
      <c r="B2" s="158"/>
      <c r="C2" s="12" t="s">
        <v>60</v>
      </c>
      <c r="D2" s="12" t="s">
        <v>7</v>
      </c>
      <c r="E2" s="12" t="s">
        <v>8</v>
      </c>
      <c r="F2" s="78" t="s">
        <v>61</v>
      </c>
      <c r="G2" s="81"/>
      <c r="H2" s="79" t="s">
        <v>60</v>
      </c>
      <c r="I2" s="17" t="s">
        <v>7</v>
      </c>
      <c r="J2" s="17" t="s">
        <v>8</v>
      </c>
      <c r="K2" s="17" t="s">
        <v>63</v>
      </c>
      <c r="L2" s="160"/>
    </row>
    <row r="3" spans="1:12">
      <c r="A3" s="15" t="s">
        <v>40</v>
      </c>
      <c r="B3" s="161" t="s">
        <v>99</v>
      </c>
      <c r="C3" s="162"/>
      <c r="D3" s="162"/>
      <c r="E3" s="162"/>
      <c r="F3" s="162"/>
      <c r="G3" s="162"/>
      <c r="H3" s="162"/>
      <c r="I3" s="162"/>
      <c r="J3" s="162"/>
      <c r="K3" s="162"/>
      <c r="L3" s="163"/>
    </row>
    <row r="4" spans="1:12">
      <c r="A4" s="15" t="s">
        <v>40</v>
      </c>
      <c r="B4" s="161" t="s">
        <v>56</v>
      </c>
      <c r="C4" s="162"/>
      <c r="D4" s="162"/>
      <c r="E4" s="162"/>
      <c r="F4" s="162"/>
      <c r="G4" s="162"/>
      <c r="H4" s="162"/>
      <c r="I4" s="162"/>
      <c r="J4" s="162"/>
      <c r="K4" s="162"/>
      <c r="L4" s="163"/>
    </row>
    <row r="5" spans="1:12">
      <c r="A5" s="15" t="s">
        <v>1</v>
      </c>
      <c r="B5" s="15"/>
      <c r="C5" s="16"/>
      <c r="D5" s="15"/>
      <c r="E5" s="15"/>
      <c r="F5" s="86"/>
      <c r="G5" s="82"/>
      <c r="H5" s="84"/>
      <c r="I5" s="69"/>
      <c r="J5" s="69"/>
      <c r="K5" s="69"/>
      <c r="L5" s="70"/>
    </row>
    <row r="6" spans="1:12" s="8" customFormat="1" ht="15.6" customHeight="1">
      <c r="A6" s="9">
        <v>42782</v>
      </c>
      <c r="B6" s="10">
        <v>40295</v>
      </c>
      <c r="C6" s="10">
        <v>9631</v>
      </c>
      <c r="D6" s="10">
        <v>471</v>
      </c>
      <c r="E6" s="10">
        <v>2298</v>
      </c>
      <c r="F6" s="87">
        <f>B6-SUM(C6:E6)</f>
        <v>27895</v>
      </c>
      <c r="G6" s="83"/>
      <c r="H6" s="85">
        <v>4212</v>
      </c>
      <c r="I6" s="10">
        <v>0</v>
      </c>
      <c r="J6" s="10">
        <v>2080</v>
      </c>
      <c r="K6" s="19">
        <f>B6-SUM(H6:J6)</f>
        <v>34003</v>
      </c>
      <c r="L6" s="20">
        <f>(F6-K6)/B6</f>
        <v>-0.15158208214418661</v>
      </c>
    </row>
    <row r="7" spans="1:12">
      <c r="A7" s="9">
        <v>42783</v>
      </c>
      <c r="B7" s="10">
        <v>40830</v>
      </c>
      <c r="C7" s="10">
        <v>9500</v>
      </c>
      <c r="D7" s="10">
        <v>751</v>
      </c>
      <c r="E7" s="10">
        <v>2551</v>
      </c>
      <c r="F7" s="87">
        <f t="shared" ref="F7:F8" si="0">B7-SUM(C7:E7)</f>
        <v>28028</v>
      </c>
      <c r="G7" s="83"/>
      <c r="H7" s="85">
        <v>4804</v>
      </c>
      <c r="I7" s="10">
        <v>0</v>
      </c>
      <c r="J7" s="10">
        <v>2066</v>
      </c>
      <c r="K7" s="19">
        <f t="shared" ref="K7:K8" si="1">B7-SUM(H7:J7)</f>
        <v>33960</v>
      </c>
      <c r="L7" s="20">
        <f>(F7-K7)/B7</f>
        <v>-0.14528532941464609</v>
      </c>
    </row>
    <row r="8" spans="1:12">
      <c r="A8" s="9">
        <v>42784</v>
      </c>
      <c r="B8" s="10">
        <v>40871</v>
      </c>
      <c r="C8" s="10">
        <v>9683</v>
      </c>
      <c r="D8" s="10">
        <v>526</v>
      </c>
      <c r="E8" s="10">
        <v>2604</v>
      </c>
      <c r="F8" s="87">
        <f t="shared" si="0"/>
        <v>28058</v>
      </c>
      <c r="G8" s="83"/>
      <c r="H8" s="85">
        <v>4768</v>
      </c>
      <c r="I8" s="10">
        <v>0</v>
      </c>
      <c r="J8" s="10">
        <v>2046</v>
      </c>
      <c r="K8" s="19">
        <f t="shared" si="1"/>
        <v>34057</v>
      </c>
      <c r="L8" s="20">
        <f>(F8-K8)/B8</f>
        <v>-0.14677888967727729</v>
      </c>
    </row>
    <row r="9" spans="1:12">
      <c r="A9" s="9">
        <v>42785</v>
      </c>
      <c r="B9" s="10"/>
      <c r="C9" s="10"/>
      <c r="D9" s="10"/>
      <c r="E9" s="10"/>
      <c r="F9" s="88"/>
      <c r="G9" s="83"/>
      <c r="H9" s="85"/>
      <c r="I9" s="10"/>
      <c r="J9" s="10"/>
      <c r="K9" s="10"/>
      <c r="L9" s="20"/>
    </row>
    <row r="10" spans="1:12">
      <c r="A10" s="9">
        <v>42786</v>
      </c>
      <c r="B10" s="10">
        <v>42411</v>
      </c>
      <c r="C10" s="10">
        <v>10147</v>
      </c>
      <c r="D10" s="10">
        <v>751</v>
      </c>
      <c r="E10" s="10">
        <v>2490</v>
      </c>
      <c r="F10" s="87">
        <f t="shared" ref="F10" si="2">B10-SUM(C10:E10)</f>
        <v>29023</v>
      </c>
      <c r="G10" s="83"/>
      <c r="H10" s="85">
        <v>5517</v>
      </c>
      <c r="I10" s="10">
        <v>0</v>
      </c>
      <c r="J10" s="10">
        <v>2818</v>
      </c>
      <c r="K10" s="19">
        <f t="shared" ref="K10" si="3">B10-SUM(H10:J10)</f>
        <v>34076</v>
      </c>
      <c r="L10" s="20">
        <f>(F10-K10)/B10</f>
        <v>-0.11914361840088657</v>
      </c>
    </row>
    <row r="11" spans="1:12">
      <c r="A11" s="9">
        <v>42787</v>
      </c>
      <c r="B11" s="10">
        <v>43215</v>
      </c>
      <c r="C11" s="10">
        <v>10649</v>
      </c>
      <c r="D11" s="10">
        <v>751</v>
      </c>
      <c r="E11" s="10">
        <v>2520</v>
      </c>
      <c r="F11" s="87">
        <f t="shared" ref="F11" si="4">B11-SUM(C11:E11)</f>
        <v>29295</v>
      </c>
      <c r="G11" s="83"/>
      <c r="H11" s="85">
        <v>6147</v>
      </c>
      <c r="I11" s="10">
        <v>0</v>
      </c>
      <c r="J11" s="10">
        <v>3554</v>
      </c>
      <c r="K11" s="19">
        <f t="shared" ref="K11" si="5">B11-SUM(H11:J11)</f>
        <v>33514</v>
      </c>
      <c r="L11" s="20">
        <f>(F11-K11)/B11</f>
        <v>-9.7628138377878051E-2</v>
      </c>
    </row>
    <row r="12" spans="1:12">
      <c r="A12" s="9">
        <v>42788</v>
      </c>
      <c r="B12" s="10">
        <v>43720</v>
      </c>
      <c r="C12" s="10">
        <v>10711</v>
      </c>
      <c r="D12" s="10">
        <v>526</v>
      </c>
      <c r="E12" s="10">
        <v>2333</v>
      </c>
      <c r="F12" s="87">
        <f t="shared" ref="F12" si="6">B12-SUM(C12:E12)</f>
        <v>30150</v>
      </c>
      <c r="G12" s="83"/>
      <c r="H12" s="85">
        <v>6757</v>
      </c>
      <c r="I12" s="10">
        <v>0</v>
      </c>
      <c r="J12" s="10">
        <v>4582</v>
      </c>
      <c r="K12" s="19">
        <f t="shared" ref="K12" si="7">B12-SUM(H12:J12)</f>
        <v>32381</v>
      </c>
      <c r="L12" s="20">
        <f>(F12-K12)/B12</f>
        <v>-5.1029277218664224E-2</v>
      </c>
    </row>
    <row r="13" spans="1:12">
      <c r="A13" s="9">
        <v>42789</v>
      </c>
      <c r="B13" s="10">
        <v>42678</v>
      </c>
      <c r="C13" s="10">
        <v>11369</v>
      </c>
      <c r="D13" s="10">
        <v>526</v>
      </c>
      <c r="E13" s="10">
        <v>2308</v>
      </c>
      <c r="F13" s="87">
        <f t="shared" ref="F13" si="8">B13-SUM(C13:E13)</f>
        <v>28475</v>
      </c>
      <c r="G13" s="83"/>
      <c r="H13" s="85">
        <v>6198</v>
      </c>
      <c r="I13" s="10">
        <v>50</v>
      </c>
      <c r="J13" s="10">
        <v>3672</v>
      </c>
      <c r="K13" s="19">
        <f t="shared" ref="K13" si="9">B13-SUM(H13:J13)</f>
        <v>32758</v>
      </c>
      <c r="L13" s="20">
        <f>(F13-K13)/B13</f>
        <v>-0.10035615539622288</v>
      </c>
    </row>
    <row r="14" spans="1:12">
      <c r="A14" s="9">
        <v>42790</v>
      </c>
      <c r="B14" s="10">
        <v>42369</v>
      </c>
      <c r="C14" s="10">
        <v>11522</v>
      </c>
      <c r="D14" s="10">
        <v>301</v>
      </c>
      <c r="E14" s="10">
        <v>2218</v>
      </c>
      <c r="F14" s="87">
        <f t="shared" ref="F14" si="10">B14-SUM(C14:E14)</f>
        <v>28328</v>
      </c>
      <c r="G14" s="83"/>
      <c r="H14" s="85">
        <v>6944</v>
      </c>
      <c r="I14" s="10">
        <v>50</v>
      </c>
      <c r="J14" s="10">
        <v>3594</v>
      </c>
      <c r="K14" s="19">
        <f t="shared" ref="K14" si="11">B14-SUM(H14:J14)</f>
        <v>31781</v>
      </c>
      <c r="L14" s="20">
        <f>(F14-K14)/B14</f>
        <v>-8.1498265241096088E-2</v>
      </c>
    </row>
    <row r="15" spans="1:12">
      <c r="A15" s="9">
        <v>42791</v>
      </c>
      <c r="B15" s="10"/>
      <c r="C15" s="10"/>
      <c r="D15" s="10"/>
      <c r="E15" s="10"/>
      <c r="F15" s="87"/>
      <c r="G15" s="83"/>
      <c r="H15" s="85"/>
      <c r="I15" s="10"/>
      <c r="J15" s="10"/>
      <c r="K15" s="19"/>
      <c r="L15" s="20"/>
    </row>
    <row r="16" spans="1:12">
      <c r="A16" s="9">
        <v>42792</v>
      </c>
      <c r="B16" s="10"/>
      <c r="C16" s="10"/>
      <c r="D16" s="10"/>
      <c r="E16" s="10"/>
      <c r="F16" s="87"/>
      <c r="G16" s="83"/>
      <c r="H16" s="85"/>
      <c r="I16" s="10"/>
      <c r="J16" s="10"/>
      <c r="K16" s="19"/>
      <c r="L16" s="20"/>
    </row>
    <row r="17" spans="1:12">
      <c r="A17" s="9">
        <v>42793</v>
      </c>
      <c r="B17" s="10"/>
      <c r="C17" s="10"/>
      <c r="D17" s="10"/>
      <c r="E17" s="10"/>
      <c r="F17" s="87"/>
      <c r="G17" s="83"/>
      <c r="H17" s="85"/>
      <c r="I17" s="10"/>
      <c r="J17" s="10"/>
      <c r="K17" s="19"/>
      <c r="L17" s="20"/>
    </row>
    <row r="18" spans="1:12">
      <c r="A18" s="9">
        <v>42794</v>
      </c>
      <c r="B18" s="10"/>
      <c r="C18" s="10"/>
      <c r="D18" s="10"/>
      <c r="E18" s="10"/>
      <c r="F18" s="87"/>
      <c r="G18" s="83"/>
      <c r="H18" s="85"/>
      <c r="I18" s="10"/>
      <c r="J18" s="10"/>
      <c r="K18" s="19"/>
      <c r="L18" s="20"/>
    </row>
    <row r="19" spans="1:12">
      <c r="A19" s="9">
        <v>42795</v>
      </c>
      <c r="B19" s="10">
        <v>44206</v>
      </c>
      <c r="C19" s="10">
        <v>9851</v>
      </c>
      <c r="D19" s="10">
        <v>301</v>
      </c>
      <c r="E19" s="10">
        <v>2083</v>
      </c>
      <c r="F19" s="87">
        <f t="shared" ref="F19" si="12">B19-SUM(C19:E19)</f>
        <v>31971</v>
      </c>
      <c r="G19" s="83"/>
      <c r="H19" s="85">
        <v>9124</v>
      </c>
      <c r="I19" s="10">
        <v>50</v>
      </c>
      <c r="J19" s="10">
        <v>6071</v>
      </c>
      <c r="K19" s="19">
        <f t="shared" ref="K19" si="13">B19-SUM(H19:J19)</f>
        <v>28961</v>
      </c>
      <c r="L19" s="20">
        <f t="shared" ref="L19" si="14">(F19-K19)/B19</f>
        <v>6.809030448355427E-2</v>
      </c>
    </row>
    <row r="20" spans="1:12">
      <c r="A20" s="9">
        <v>42796</v>
      </c>
      <c r="B20" s="10">
        <v>44308</v>
      </c>
      <c r="C20" s="10">
        <v>9500</v>
      </c>
      <c r="D20" s="10">
        <v>301</v>
      </c>
      <c r="E20" s="10">
        <v>2396</v>
      </c>
      <c r="F20" s="87">
        <f t="shared" ref="F20" si="15">B20-SUM(C20:E20)</f>
        <v>32111</v>
      </c>
      <c r="G20" s="83"/>
      <c r="H20" s="85">
        <v>10833</v>
      </c>
      <c r="I20" s="10">
        <v>50</v>
      </c>
      <c r="J20" s="10">
        <v>6415</v>
      </c>
      <c r="K20" s="19">
        <f t="shared" ref="K20" si="16">B20-SUM(H20:J20)</f>
        <v>27010</v>
      </c>
      <c r="L20" s="20">
        <f t="shared" ref="L20" si="17">(F20-K20)/B20</f>
        <v>0.1151259366254401</v>
      </c>
    </row>
    <row r="21" spans="1:12">
      <c r="A21" s="9">
        <v>42797</v>
      </c>
      <c r="B21" s="10">
        <v>44217</v>
      </c>
      <c r="C21" s="10">
        <v>8863</v>
      </c>
      <c r="D21" s="10">
        <v>301</v>
      </c>
      <c r="E21" s="10">
        <v>2307</v>
      </c>
      <c r="F21" s="87">
        <f t="shared" ref="F21:F24" si="18">B21-SUM(C21:E21)</f>
        <v>32746</v>
      </c>
      <c r="G21" s="83"/>
      <c r="H21" s="85">
        <v>11602</v>
      </c>
      <c r="I21" s="10">
        <v>50</v>
      </c>
      <c r="J21" s="10">
        <v>6687</v>
      </c>
      <c r="K21" s="19">
        <f t="shared" ref="K21:K24" si="19">B21-SUM(H21:J21)</f>
        <v>25878</v>
      </c>
      <c r="L21" s="20">
        <f t="shared" ref="L21:L24" si="20">(F21-K21)/B21</f>
        <v>0.15532487504805845</v>
      </c>
    </row>
    <row r="22" spans="1:12">
      <c r="A22" s="9">
        <v>42798</v>
      </c>
      <c r="B22" s="10"/>
      <c r="C22" s="10"/>
      <c r="D22" s="10"/>
      <c r="E22" s="10"/>
      <c r="F22" s="87"/>
      <c r="G22" s="83"/>
      <c r="H22" s="85"/>
      <c r="I22" s="10"/>
      <c r="J22" s="10"/>
      <c r="K22" s="19"/>
      <c r="L22" s="20"/>
    </row>
    <row r="23" spans="1:12">
      <c r="A23" s="9">
        <v>42799</v>
      </c>
      <c r="B23" s="10"/>
      <c r="C23" s="10"/>
      <c r="D23" s="10"/>
      <c r="E23" s="10"/>
      <c r="F23" s="87"/>
      <c r="G23" s="83"/>
      <c r="H23" s="85"/>
      <c r="I23" s="10"/>
      <c r="J23" s="10"/>
      <c r="K23" s="19"/>
      <c r="L23" s="20"/>
    </row>
    <row r="24" spans="1:12">
      <c r="A24" s="9">
        <v>42800</v>
      </c>
      <c r="B24" s="10">
        <v>44945</v>
      </c>
      <c r="C24" s="10">
        <v>9621</v>
      </c>
      <c r="D24" s="10">
        <v>301</v>
      </c>
      <c r="E24" s="10">
        <v>2435</v>
      </c>
      <c r="F24" s="87">
        <f t="shared" si="18"/>
        <v>32588</v>
      </c>
      <c r="G24" s="83"/>
      <c r="H24" s="85">
        <v>10594</v>
      </c>
      <c r="I24" s="10">
        <v>275</v>
      </c>
      <c r="J24" s="10">
        <v>5183</v>
      </c>
      <c r="K24" s="19">
        <f t="shared" si="19"/>
        <v>28893</v>
      </c>
      <c r="L24" s="20">
        <f t="shared" si="20"/>
        <v>8.2211591945711426E-2</v>
      </c>
    </row>
    <row r="25" spans="1:12">
      <c r="A25" s="9">
        <v>42801</v>
      </c>
      <c r="B25" s="10">
        <v>45942</v>
      </c>
      <c r="C25" s="10">
        <v>10453</v>
      </c>
      <c r="D25" s="10">
        <v>329</v>
      </c>
      <c r="E25" s="10">
        <v>2354</v>
      </c>
      <c r="F25" s="87">
        <f t="shared" ref="F25" si="21">B25-SUM(C25:E25)</f>
        <v>32806</v>
      </c>
      <c r="G25" s="83"/>
      <c r="H25" s="85">
        <v>10808</v>
      </c>
      <c r="I25" s="10">
        <v>500</v>
      </c>
      <c r="J25" s="10">
        <v>5098</v>
      </c>
      <c r="K25" s="19">
        <f t="shared" ref="K25" si="22">B25-SUM(H25:J25)</f>
        <v>29536</v>
      </c>
      <c r="L25" s="20">
        <f t="shared" ref="L25" si="23">(F25-K25)/B25</f>
        <v>7.1176701057855563E-2</v>
      </c>
    </row>
    <row r="26" spans="1:12">
      <c r="A26" s="9">
        <v>42802</v>
      </c>
      <c r="B26" s="10">
        <v>46083</v>
      </c>
      <c r="C26" s="10">
        <v>11142</v>
      </c>
      <c r="D26" s="10">
        <v>331</v>
      </c>
      <c r="E26" s="10">
        <v>2225</v>
      </c>
      <c r="F26" s="87">
        <f t="shared" ref="F26" si="24">B26-SUM(C26:E26)</f>
        <v>32385</v>
      </c>
      <c r="G26" s="83"/>
      <c r="H26" s="85">
        <v>10478</v>
      </c>
      <c r="I26" s="10">
        <v>500</v>
      </c>
      <c r="J26" s="10">
        <v>4500</v>
      </c>
      <c r="K26" s="19">
        <f t="shared" ref="K26" si="25">B26-SUM(H26:J26)</f>
        <v>30605</v>
      </c>
      <c r="L26" s="20">
        <f t="shared" ref="L26" si="26">(F26-K26)/B26</f>
        <v>3.8625957511446735E-2</v>
      </c>
    </row>
    <row r="27" spans="1:12">
      <c r="A27" s="9">
        <v>42803</v>
      </c>
      <c r="B27" s="10">
        <v>46695</v>
      </c>
      <c r="C27" s="10">
        <v>9256</v>
      </c>
      <c r="D27" s="10">
        <v>331</v>
      </c>
      <c r="E27" s="10">
        <v>1835</v>
      </c>
      <c r="F27" s="87">
        <f t="shared" ref="F27" si="27">B27-SUM(C27:E27)</f>
        <v>35273</v>
      </c>
      <c r="G27" s="83"/>
      <c r="H27" s="85">
        <v>14023</v>
      </c>
      <c r="I27" s="10">
        <v>500</v>
      </c>
      <c r="J27" s="10">
        <v>7052</v>
      </c>
      <c r="K27" s="19">
        <f t="shared" ref="K27" si="28">B27-SUM(H27:J27)</f>
        <v>25120</v>
      </c>
      <c r="L27" s="20">
        <f t="shared" ref="L27" si="29">(F27-K27)/B27</f>
        <v>0.21743227326266196</v>
      </c>
    </row>
    <row r="28" spans="1:12">
      <c r="A28" s="9">
        <v>42804</v>
      </c>
      <c r="B28" s="10">
        <v>45605</v>
      </c>
      <c r="C28" s="10">
        <v>8531</v>
      </c>
      <c r="D28" s="10">
        <v>331</v>
      </c>
      <c r="E28" s="10">
        <v>1889</v>
      </c>
      <c r="F28" s="87">
        <f t="shared" ref="F28" si="30">B28-SUM(C28:E28)</f>
        <v>34854</v>
      </c>
      <c r="G28" s="83"/>
      <c r="H28" s="85">
        <v>14318</v>
      </c>
      <c r="I28" s="10">
        <v>450</v>
      </c>
      <c r="J28" s="10">
        <v>7370</v>
      </c>
      <c r="K28" s="19">
        <f t="shared" ref="K28" si="31">B28-SUM(H28:J28)</f>
        <v>23467</v>
      </c>
      <c r="L28" s="20">
        <f t="shared" ref="L28" si="32">(F28-K28)/B28</f>
        <v>0.24968753426159412</v>
      </c>
    </row>
    <row r="29" spans="1:12">
      <c r="A29" s="9">
        <v>42805</v>
      </c>
      <c r="B29" s="10"/>
      <c r="C29" s="10"/>
      <c r="D29" s="10"/>
      <c r="E29" s="10"/>
      <c r="F29" s="87"/>
      <c r="G29" s="83"/>
      <c r="H29" s="85"/>
      <c r="I29" s="10"/>
      <c r="J29" s="10"/>
      <c r="K29" s="19"/>
      <c r="L29" s="20"/>
    </row>
    <row r="30" spans="1:12">
      <c r="A30" s="9">
        <v>42806</v>
      </c>
      <c r="B30" s="10"/>
      <c r="C30" s="10"/>
      <c r="D30" s="10"/>
      <c r="E30" s="10"/>
      <c r="F30" s="87"/>
      <c r="G30" s="83"/>
      <c r="H30" s="85"/>
      <c r="I30" s="10"/>
      <c r="J30" s="10"/>
      <c r="K30" s="19"/>
      <c r="L30" s="20"/>
    </row>
    <row r="31" spans="1:12">
      <c r="A31" s="9">
        <v>42807</v>
      </c>
      <c r="B31" s="10">
        <v>44937</v>
      </c>
      <c r="C31" s="10">
        <v>9568</v>
      </c>
      <c r="D31" s="10">
        <v>386</v>
      </c>
      <c r="E31" s="10">
        <v>1853</v>
      </c>
      <c r="F31" s="87">
        <f t="shared" ref="F31" si="33">B31-SUM(C31:E31)</f>
        <v>33130</v>
      </c>
      <c r="G31" s="83"/>
      <c r="H31" s="85">
        <v>12766</v>
      </c>
      <c r="I31" s="10">
        <v>450</v>
      </c>
      <c r="J31" s="10">
        <v>6265</v>
      </c>
      <c r="K31" s="19">
        <f t="shared" ref="K31" si="34">B31-SUM(H31:J31)</f>
        <v>25456</v>
      </c>
      <c r="L31" s="20">
        <f t="shared" ref="L31" si="35">(F31-K31)/B31</f>
        <v>0.17077241471393284</v>
      </c>
    </row>
    <row r="32" spans="1:12">
      <c r="A32" s="9">
        <v>42808</v>
      </c>
      <c r="B32" s="10"/>
      <c r="C32" s="10"/>
      <c r="D32" s="10"/>
      <c r="E32" s="10"/>
      <c r="F32" s="87">
        <f t="shared" ref="F32" si="36">B32-SUM(C32:E32)</f>
        <v>0</v>
      </c>
      <c r="G32" s="83"/>
      <c r="H32" s="85"/>
      <c r="I32" s="10"/>
      <c r="J32" s="10"/>
      <c r="K32" s="19">
        <f t="shared" ref="K32" si="37">B32-SUM(H32:J32)</f>
        <v>0</v>
      </c>
      <c r="L32" s="20" t="e">
        <f t="shared" ref="L32" si="38">(F32-K32)/B32</f>
        <v>#DIV/0!</v>
      </c>
    </row>
    <row r="33" spans="1:12">
      <c r="A33" s="9">
        <v>42809</v>
      </c>
      <c r="B33" s="10"/>
      <c r="C33" s="10"/>
      <c r="D33" s="10"/>
      <c r="E33" s="10"/>
      <c r="F33" s="87">
        <f t="shared" ref="F33:F96" si="39">B33-SUM(C33:E33)</f>
        <v>0</v>
      </c>
      <c r="G33" s="83"/>
      <c r="H33" s="85"/>
      <c r="I33" s="10"/>
      <c r="J33" s="10"/>
      <c r="K33" s="19">
        <f t="shared" ref="K33:K96" si="40">B33-SUM(H33:J33)</f>
        <v>0</v>
      </c>
      <c r="L33" s="20" t="e">
        <f t="shared" ref="L33:L96" si="41">(F33-K33)/B33</f>
        <v>#DIV/0!</v>
      </c>
    </row>
    <row r="34" spans="1:12">
      <c r="A34" s="9">
        <v>42810</v>
      </c>
      <c r="B34" s="10"/>
      <c r="C34" s="10"/>
      <c r="D34" s="10"/>
      <c r="E34" s="10"/>
      <c r="F34" s="87">
        <f t="shared" si="39"/>
        <v>0</v>
      </c>
      <c r="G34" s="83"/>
      <c r="H34" s="85"/>
      <c r="I34" s="10"/>
      <c r="J34" s="10"/>
      <c r="K34" s="19">
        <f t="shared" si="40"/>
        <v>0</v>
      </c>
      <c r="L34" s="20" t="e">
        <f t="shared" si="41"/>
        <v>#DIV/0!</v>
      </c>
    </row>
    <row r="35" spans="1:12">
      <c r="A35" s="9">
        <v>42811</v>
      </c>
      <c r="B35" s="10"/>
      <c r="C35" s="10"/>
      <c r="D35" s="10"/>
      <c r="E35" s="10"/>
      <c r="F35" s="87">
        <f t="shared" si="39"/>
        <v>0</v>
      </c>
      <c r="G35" s="83"/>
      <c r="H35" s="85"/>
      <c r="I35" s="10"/>
      <c r="J35" s="10"/>
      <c r="K35" s="19">
        <f t="shared" si="40"/>
        <v>0</v>
      </c>
      <c r="L35" s="20" t="e">
        <f t="shared" si="41"/>
        <v>#DIV/0!</v>
      </c>
    </row>
    <row r="36" spans="1:12">
      <c r="A36" s="9">
        <v>42812</v>
      </c>
      <c r="B36" s="10"/>
      <c r="C36" s="10"/>
      <c r="D36" s="10"/>
      <c r="E36" s="10"/>
      <c r="F36" s="87">
        <f t="shared" si="39"/>
        <v>0</v>
      </c>
      <c r="G36" s="83"/>
      <c r="H36" s="85"/>
      <c r="I36" s="10"/>
      <c r="J36" s="10"/>
      <c r="K36" s="19">
        <f t="shared" si="40"/>
        <v>0</v>
      </c>
      <c r="L36" s="20" t="e">
        <f t="shared" si="41"/>
        <v>#DIV/0!</v>
      </c>
    </row>
    <row r="37" spans="1:12">
      <c r="A37" s="9">
        <v>42813</v>
      </c>
      <c r="B37" s="10"/>
      <c r="C37" s="10"/>
      <c r="D37" s="10"/>
      <c r="E37" s="10"/>
      <c r="F37" s="87">
        <f t="shared" si="39"/>
        <v>0</v>
      </c>
      <c r="G37" s="83"/>
      <c r="H37" s="85"/>
      <c r="I37" s="10"/>
      <c r="J37" s="10"/>
      <c r="K37" s="19">
        <f t="shared" si="40"/>
        <v>0</v>
      </c>
      <c r="L37" s="20" t="e">
        <f t="shared" si="41"/>
        <v>#DIV/0!</v>
      </c>
    </row>
    <row r="38" spans="1:12">
      <c r="A38" s="9">
        <v>42814</v>
      </c>
      <c r="B38" s="10"/>
      <c r="C38" s="10"/>
      <c r="D38" s="10"/>
      <c r="E38" s="10"/>
      <c r="F38" s="87">
        <f t="shared" si="39"/>
        <v>0</v>
      </c>
      <c r="G38" s="83"/>
      <c r="H38" s="85"/>
      <c r="I38" s="10"/>
      <c r="J38" s="10"/>
      <c r="K38" s="19">
        <f t="shared" si="40"/>
        <v>0</v>
      </c>
      <c r="L38" s="20" t="e">
        <f t="shared" si="41"/>
        <v>#DIV/0!</v>
      </c>
    </row>
    <row r="39" spans="1:12">
      <c r="A39" s="9">
        <v>42815</v>
      </c>
      <c r="B39" s="10"/>
      <c r="C39" s="10"/>
      <c r="D39" s="10"/>
      <c r="E39" s="10"/>
      <c r="F39" s="87">
        <f t="shared" si="39"/>
        <v>0</v>
      </c>
      <c r="G39" s="83"/>
      <c r="H39" s="85"/>
      <c r="I39" s="10"/>
      <c r="J39" s="10"/>
      <c r="K39" s="19">
        <f t="shared" si="40"/>
        <v>0</v>
      </c>
      <c r="L39" s="20" t="e">
        <f t="shared" si="41"/>
        <v>#DIV/0!</v>
      </c>
    </row>
    <row r="40" spans="1:12">
      <c r="A40" s="9">
        <v>42816</v>
      </c>
      <c r="B40" s="10"/>
      <c r="C40" s="10"/>
      <c r="D40" s="10"/>
      <c r="E40" s="10"/>
      <c r="F40" s="87">
        <f t="shared" si="39"/>
        <v>0</v>
      </c>
      <c r="G40" s="83"/>
      <c r="H40" s="85"/>
      <c r="I40" s="10"/>
      <c r="J40" s="10"/>
      <c r="K40" s="19">
        <f t="shared" si="40"/>
        <v>0</v>
      </c>
      <c r="L40" s="20" t="e">
        <f t="shared" si="41"/>
        <v>#DIV/0!</v>
      </c>
    </row>
    <row r="41" spans="1:12">
      <c r="A41" s="9">
        <v>42817</v>
      </c>
      <c r="B41" s="10"/>
      <c r="C41" s="10"/>
      <c r="D41" s="10"/>
      <c r="E41" s="10"/>
      <c r="F41" s="87">
        <f t="shared" si="39"/>
        <v>0</v>
      </c>
      <c r="G41" s="83"/>
      <c r="H41" s="85"/>
      <c r="I41" s="10"/>
      <c r="J41" s="10"/>
      <c r="K41" s="19">
        <f t="shared" si="40"/>
        <v>0</v>
      </c>
      <c r="L41" s="20" t="e">
        <f t="shared" si="41"/>
        <v>#DIV/0!</v>
      </c>
    </row>
    <row r="42" spans="1:12">
      <c r="A42" s="9">
        <v>42818</v>
      </c>
      <c r="B42" s="10"/>
      <c r="C42" s="10"/>
      <c r="D42" s="10"/>
      <c r="E42" s="10"/>
      <c r="F42" s="87">
        <f t="shared" si="39"/>
        <v>0</v>
      </c>
      <c r="G42" s="83"/>
      <c r="H42" s="85"/>
      <c r="I42" s="10"/>
      <c r="J42" s="10"/>
      <c r="K42" s="19">
        <f t="shared" si="40"/>
        <v>0</v>
      </c>
      <c r="L42" s="20" t="e">
        <f t="shared" si="41"/>
        <v>#DIV/0!</v>
      </c>
    </row>
    <row r="43" spans="1:12">
      <c r="A43" s="9">
        <v>42819</v>
      </c>
      <c r="B43" s="10"/>
      <c r="C43" s="10"/>
      <c r="D43" s="10"/>
      <c r="E43" s="10"/>
      <c r="F43" s="87">
        <f t="shared" si="39"/>
        <v>0</v>
      </c>
      <c r="G43" s="83"/>
      <c r="H43" s="85"/>
      <c r="I43" s="10"/>
      <c r="J43" s="10"/>
      <c r="K43" s="19">
        <f t="shared" si="40"/>
        <v>0</v>
      </c>
      <c r="L43" s="20" t="e">
        <f t="shared" si="41"/>
        <v>#DIV/0!</v>
      </c>
    </row>
    <row r="44" spans="1:12">
      <c r="A44" s="9">
        <v>42820</v>
      </c>
      <c r="B44" s="10"/>
      <c r="C44" s="10"/>
      <c r="D44" s="10"/>
      <c r="E44" s="10"/>
      <c r="F44" s="87">
        <f t="shared" si="39"/>
        <v>0</v>
      </c>
      <c r="G44" s="83"/>
      <c r="H44" s="85"/>
      <c r="I44" s="10"/>
      <c r="J44" s="10"/>
      <c r="K44" s="19">
        <f t="shared" si="40"/>
        <v>0</v>
      </c>
      <c r="L44" s="20" t="e">
        <f t="shared" si="41"/>
        <v>#DIV/0!</v>
      </c>
    </row>
    <row r="45" spans="1:12">
      <c r="A45" s="9">
        <v>42821</v>
      </c>
      <c r="B45" s="10"/>
      <c r="C45" s="10"/>
      <c r="D45" s="10"/>
      <c r="E45" s="10"/>
      <c r="F45" s="87">
        <f t="shared" si="39"/>
        <v>0</v>
      </c>
      <c r="G45" s="83"/>
      <c r="H45" s="85"/>
      <c r="I45" s="10"/>
      <c r="J45" s="10"/>
      <c r="K45" s="19">
        <f t="shared" si="40"/>
        <v>0</v>
      </c>
      <c r="L45" s="20" t="e">
        <f t="shared" si="41"/>
        <v>#DIV/0!</v>
      </c>
    </row>
    <row r="46" spans="1:12">
      <c r="A46" s="9">
        <v>42822</v>
      </c>
      <c r="B46" s="10"/>
      <c r="C46" s="10"/>
      <c r="D46" s="10"/>
      <c r="E46" s="10"/>
      <c r="F46" s="87">
        <f t="shared" si="39"/>
        <v>0</v>
      </c>
      <c r="G46" s="83"/>
      <c r="H46" s="85"/>
      <c r="I46" s="10"/>
      <c r="J46" s="10"/>
      <c r="K46" s="19">
        <f t="shared" si="40"/>
        <v>0</v>
      </c>
      <c r="L46" s="20" t="e">
        <f t="shared" si="41"/>
        <v>#DIV/0!</v>
      </c>
    </row>
    <row r="47" spans="1:12">
      <c r="A47" s="9">
        <v>42823</v>
      </c>
      <c r="B47" s="10"/>
      <c r="C47" s="10"/>
      <c r="D47" s="10"/>
      <c r="E47" s="10"/>
      <c r="F47" s="87">
        <f t="shared" si="39"/>
        <v>0</v>
      </c>
      <c r="G47" s="83"/>
      <c r="H47" s="85"/>
      <c r="I47" s="10"/>
      <c r="J47" s="10"/>
      <c r="K47" s="19">
        <f t="shared" si="40"/>
        <v>0</v>
      </c>
      <c r="L47" s="20" t="e">
        <f t="shared" si="41"/>
        <v>#DIV/0!</v>
      </c>
    </row>
    <row r="48" spans="1:12">
      <c r="A48" s="9">
        <v>42824</v>
      </c>
      <c r="B48" s="10"/>
      <c r="C48" s="10"/>
      <c r="D48" s="10"/>
      <c r="E48" s="10"/>
      <c r="F48" s="87">
        <f t="shared" si="39"/>
        <v>0</v>
      </c>
      <c r="G48" s="83"/>
      <c r="H48" s="85"/>
      <c r="I48" s="10"/>
      <c r="J48" s="10"/>
      <c r="K48" s="19">
        <f t="shared" si="40"/>
        <v>0</v>
      </c>
      <c r="L48" s="20" t="e">
        <f t="shared" si="41"/>
        <v>#DIV/0!</v>
      </c>
    </row>
    <row r="49" spans="1:12">
      <c r="A49" s="9">
        <v>42825</v>
      </c>
      <c r="B49" s="10"/>
      <c r="C49" s="10"/>
      <c r="D49" s="10"/>
      <c r="E49" s="10"/>
      <c r="F49" s="87">
        <f t="shared" si="39"/>
        <v>0</v>
      </c>
      <c r="G49" s="83"/>
      <c r="H49" s="85"/>
      <c r="I49" s="10"/>
      <c r="J49" s="10"/>
      <c r="K49" s="19">
        <f t="shared" si="40"/>
        <v>0</v>
      </c>
      <c r="L49" s="20" t="e">
        <f t="shared" si="41"/>
        <v>#DIV/0!</v>
      </c>
    </row>
    <row r="50" spans="1:12">
      <c r="A50" s="9">
        <v>42826</v>
      </c>
      <c r="B50" s="10"/>
      <c r="C50" s="10"/>
      <c r="D50" s="10"/>
      <c r="E50" s="10"/>
      <c r="F50" s="87">
        <f t="shared" si="39"/>
        <v>0</v>
      </c>
      <c r="G50" s="83"/>
      <c r="H50" s="85"/>
      <c r="I50" s="10"/>
      <c r="J50" s="10"/>
      <c r="K50" s="19">
        <f t="shared" si="40"/>
        <v>0</v>
      </c>
      <c r="L50" s="20" t="e">
        <f t="shared" si="41"/>
        <v>#DIV/0!</v>
      </c>
    </row>
    <row r="51" spans="1:12">
      <c r="A51" s="9">
        <v>42827</v>
      </c>
      <c r="B51" s="10"/>
      <c r="C51" s="10"/>
      <c r="D51" s="10"/>
      <c r="E51" s="10"/>
      <c r="F51" s="87">
        <f t="shared" si="39"/>
        <v>0</v>
      </c>
      <c r="G51" s="83"/>
      <c r="H51" s="85"/>
      <c r="I51" s="10"/>
      <c r="J51" s="10"/>
      <c r="K51" s="19">
        <f t="shared" si="40"/>
        <v>0</v>
      </c>
      <c r="L51" s="20" t="e">
        <f t="shared" si="41"/>
        <v>#DIV/0!</v>
      </c>
    </row>
    <row r="52" spans="1:12">
      <c r="A52" s="9">
        <v>42828</v>
      </c>
      <c r="B52" s="10"/>
      <c r="C52" s="10"/>
      <c r="D52" s="10"/>
      <c r="E52" s="10"/>
      <c r="F52" s="87">
        <f t="shared" si="39"/>
        <v>0</v>
      </c>
      <c r="G52" s="83"/>
      <c r="H52" s="85"/>
      <c r="I52" s="10"/>
      <c r="J52" s="10"/>
      <c r="K52" s="19">
        <f t="shared" si="40"/>
        <v>0</v>
      </c>
      <c r="L52" s="20" t="e">
        <f t="shared" si="41"/>
        <v>#DIV/0!</v>
      </c>
    </row>
    <row r="53" spans="1:12">
      <c r="A53" s="9">
        <v>42829</v>
      </c>
      <c r="B53" s="10"/>
      <c r="C53" s="10"/>
      <c r="D53" s="10"/>
      <c r="E53" s="10"/>
      <c r="F53" s="87">
        <f t="shared" si="39"/>
        <v>0</v>
      </c>
      <c r="G53" s="83"/>
      <c r="H53" s="85"/>
      <c r="I53" s="10"/>
      <c r="J53" s="10"/>
      <c r="K53" s="19">
        <f t="shared" si="40"/>
        <v>0</v>
      </c>
      <c r="L53" s="20" t="e">
        <f t="shared" si="41"/>
        <v>#DIV/0!</v>
      </c>
    </row>
    <row r="54" spans="1:12">
      <c r="A54" s="9">
        <v>42830</v>
      </c>
      <c r="B54" s="10"/>
      <c r="C54" s="10"/>
      <c r="D54" s="10"/>
      <c r="E54" s="10"/>
      <c r="F54" s="87">
        <f t="shared" si="39"/>
        <v>0</v>
      </c>
      <c r="G54" s="83"/>
      <c r="H54" s="85"/>
      <c r="I54" s="10"/>
      <c r="J54" s="10"/>
      <c r="K54" s="19">
        <f t="shared" si="40"/>
        <v>0</v>
      </c>
      <c r="L54" s="20" t="e">
        <f t="shared" si="41"/>
        <v>#DIV/0!</v>
      </c>
    </row>
    <row r="55" spans="1:12">
      <c r="A55" s="9">
        <v>42831</v>
      </c>
      <c r="B55" s="10"/>
      <c r="C55" s="10"/>
      <c r="D55" s="10"/>
      <c r="E55" s="10"/>
      <c r="F55" s="87">
        <f t="shared" si="39"/>
        <v>0</v>
      </c>
      <c r="G55" s="83"/>
      <c r="H55" s="85"/>
      <c r="I55" s="10"/>
      <c r="J55" s="10"/>
      <c r="K55" s="19">
        <f t="shared" si="40"/>
        <v>0</v>
      </c>
      <c r="L55" s="20" t="e">
        <f t="shared" si="41"/>
        <v>#DIV/0!</v>
      </c>
    </row>
    <row r="56" spans="1:12">
      <c r="A56" s="9">
        <v>42832</v>
      </c>
      <c r="B56" s="10"/>
      <c r="C56" s="10"/>
      <c r="D56" s="10"/>
      <c r="E56" s="10"/>
      <c r="F56" s="87">
        <f t="shared" si="39"/>
        <v>0</v>
      </c>
      <c r="G56" s="83"/>
      <c r="H56" s="85"/>
      <c r="I56" s="10"/>
      <c r="J56" s="10"/>
      <c r="K56" s="19">
        <f t="shared" si="40"/>
        <v>0</v>
      </c>
      <c r="L56" s="20" t="e">
        <f t="shared" si="41"/>
        <v>#DIV/0!</v>
      </c>
    </row>
    <row r="57" spans="1:12">
      <c r="A57" s="9">
        <v>42833</v>
      </c>
      <c r="B57" s="10"/>
      <c r="C57" s="10"/>
      <c r="D57" s="10"/>
      <c r="E57" s="10"/>
      <c r="F57" s="87">
        <f t="shared" si="39"/>
        <v>0</v>
      </c>
      <c r="G57" s="83"/>
      <c r="H57" s="85"/>
      <c r="I57" s="10"/>
      <c r="J57" s="10"/>
      <c r="K57" s="19">
        <f t="shared" si="40"/>
        <v>0</v>
      </c>
      <c r="L57" s="20" t="e">
        <f t="shared" si="41"/>
        <v>#DIV/0!</v>
      </c>
    </row>
    <row r="58" spans="1:12">
      <c r="A58" s="9">
        <v>42834</v>
      </c>
      <c r="B58" s="10"/>
      <c r="C58" s="10"/>
      <c r="D58" s="10"/>
      <c r="E58" s="10"/>
      <c r="F58" s="87">
        <f t="shared" si="39"/>
        <v>0</v>
      </c>
      <c r="G58" s="83"/>
      <c r="H58" s="85"/>
      <c r="I58" s="10"/>
      <c r="J58" s="10"/>
      <c r="K58" s="19">
        <f t="shared" si="40"/>
        <v>0</v>
      </c>
      <c r="L58" s="20" t="e">
        <f t="shared" si="41"/>
        <v>#DIV/0!</v>
      </c>
    </row>
    <row r="59" spans="1:12">
      <c r="A59" s="9">
        <v>42835</v>
      </c>
      <c r="B59" s="10"/>
      <c r="C59" s="10"/>
      <c r="D59" s="10"/>
      <c r="E59" s="10"/>
      <c r="F59" s="87">
        <f t="shared" si="39"/>
        <v>0</v>
      </c>
      <c r="G59" s="83"/>
      <c r="H59" s="85"/>
      <c r="I59" s="10"/>
      <c r="J59" s="10"/>
      <c r="K59" s="19">
        <f t="shared" si="40"/>
        <v>0</v>
      </c>
      <c r="L59" s="20" t="e">
        <f t="shared" si="41"/>
        <v>#DIV/0!</v>
      </c>
    </row>
    <row r="60" spans="1:12">
      <c r="A60" s="9">
        <v>42836</v>
      </c>
      <c r="B60" s="10"/>
      <c r="C60" s="10"/>
      <c r="D60" s="10"/>
      <c r="E60" s="10"/>
      <c r="F60" s="87">
        <f t="shared" si="39"/>
        <v>0</v>
      </c>
      <c r="G60" s="83"/>
      <c r="H60" s="85"/>
      <c r="I60" s="10"/>
      <c r="J60" s="10"/>
      <c r="K60" s="19">
        <f t="shared" si="40"/>
        <v>0</v>
      </c>
      <c r="L60" s="20" t="e">
        <f t="shared" si="41"/>
        <v>#DIV/0!</v>
      </c>
    </row>
    <row r="61" spans="1:12">
      <c r="A61" s="9">
        <v>42837</v>
      </c>
      <c r="B61" s="10"/>
      <c r="C61" s="10"/>
      <c r="D61" s="10"/>
      <c r="E61" s="10"/>
      <c r="F61" s="87">
        <f t="shared" si="39"/>
        <v>0</v>
      </c>
      <c r="G61" s="83"/>
      <c r="H61" s="85"/>
      <c r="I61" s="10"/>
      <c r="J61" s="10"/>
      <c r="K61" s="19">
        <f t="shared" si="40"/>
        <v>0</v>
      </c>
      <c r="L61" s="20" t="e">
        <f t="shared" si="41"/>
        <v>#DIV/0!</v>
      </c>
    </row>
    <row r="62" spans="1:12">
      <c r="A62" s="9">
        <v>42838</v>
      </c>
      <c r="B62" s="10"/>
      <c r="C62" s="10"/>
      <c r="D62" s="10"/>
      <c r="E62" s="10"/>
      <c r="F62" s="87">
        <f t="shared" si="39"/>
        <v>0</v>
      </c>
      <c r="G62" s="83"/>
      <c r="H62" s="85"/>
      <c r="I62" s="10"/>
      <c r="J62" s="10"/>
      <c r="K62" s="19">
        <f t="shared" si="40"/>
        <v>0</v>
      </c>
      <c r="L62" s="20" t="e">
        <f t="shared" si="41"/>
        <v>#DIV/0!</v>
      </c>
    </row>
    <row r="63" spans="1:12">
      <c r="A63" s="9">
        <v>42839</v>
      </c>
      <c r="B63" s="10"/>
      <c r="C63" s="10"/>
      <c r="D63" s="10"/>
      <c r="E63" s="10"/>
      <c r="F63" s="87">
        <f t="shared" si="39"/>
        <v>0</v>
      </c>
      <c r="G63" s="83"/>
      <c r="H63" s="85"/>
      <c r="I63" s="10"/>
      <c r="J63" s="10"/>
      <c r="K63" s="19">
        <f t="shared" si="40"/>
        <v>0</v>
      </c>
      <c r="L63" s="20" t="e">
        <f t="shared" si="41"/>
        <v>#DIV/0!</v>
      </c>
    </row>
    <row r="64" spans="1:12">
      <c r="A64" s="9">
        <v>42840</v>
      </c>
      <c r="B64" s="10"/>
      <c r="C64" s="10"/>
      <c r="D64" s="10"/>
      <c r="E64" s="10"/>
      <c r="F64" s="87">
        <f t="shared" si="39"/>
        <v>0</v>
      </c>
      <c r="G64" s="83"/>
      <c r="H64" s="85"/>
      <c r="I64" s="10"/>
      <c r="J64" s="10"/>
      <c r="K64" s="19">
        <f t="shared" si="40"/>
        <v>0</v>
      </c>
      <c r="L64" s="20" t="e">
        <f t="shared" si="41"/>
        <v>#DIV/0!</v>
      </c>
    </row>
    <row r="65" spans="1:12">
      <c r="A65" s="9">
        <v>42841</v>
      </c>
      <c r="B65" s="10"/>
      <c r="C65" s="10"/>
      <c r="D65" s="10"/>
      <c r="E65" s="10"/>
      <c r="F65" s="87">
        <f t="shared" si="39"/>
        <v>0</v>
      </c>
      <c r="G65" s="83"/>
      <c r="H65" s="85"/>
      <c r="I65" s="10"/>
      <c r="J65" s="10"/>
      <c r="K65" s="19">
        <f t="shared" si="40"/>
        <v>0</v>
      </c>
      <c r="L65" s="20" t="e">
        <f t="shared" si="41"/>
        <v>#DIV/0!</v>
      </c>
    </row>
    <row r="66" spans="1:12">
      <c r="A66" s="9">
        <v>42842</v>
      </c>
      <c r="B66" s="10"/>
      <c r="C66" s="10"/>
      <c r="D66" s="10"/>
      <c r="E66" s="10"/>
      <c r="F66" s="87">
        <f t="shared" si="39"/>
        <v>0</v>
      </c>
      <c r="G66" s="83"/>
      <c r="H66" s="85"/>
      <c r="I66" s="10"/>
      <c r="J66" s="10"/>
      <c r="K66" s="19">
        <f t="shared" si="40"/>
        <v>0</v>
      </c>
      <c r="L66" s="20" t="e">
        <f t="shared" si="41"/>
        <v>#DIV/0!</v>
      </c>
    </row>
    <row r="67" spans="1:12">
      <c r="A67" s="9">
        <v>42843</v>
      </c>
      <c r="B67" s="10"/>
      <c r="C67" s="10"/>
      <c r="D67" s="10"/>
      <c r="E67" s="10"/>
      <c r="F67" s="87">
        <f t="shared" si="39"/>
        <v>0</v>
      </c>
      <c r="G67" s="83"/>
      <c r="H67" s="85"/>
      <c r="I67" s="10"/>
      <c r="J67" s="10"/>
      <c r="K67" s="19">
        <f t="shared" si="40"/>
        <v>0</v>
      </c>
      <c r="L67" s="20" t="e">
        <f t="shared" si="41"/>
        <v>#DIV/0!</v>
      </c>
    </row>
    <row r="68" spans="1:12">
      <c r="A68" s="9">
        <v>42844</v>
      </c>
      <c r="B68" s="10"/>
      <c r="C68" s="10"/>
      <c r="D68" s="10"/>
      <c r="E68" s="10"/>
      <c r="F68" s="87">
        <f t="shared" si="39"/>
        <v>0</v>
      </c>
      <c r="G68" s="83"/>
      <c r="H68" s="85"/>
      <c r="I68" s="10"/>
      <c r="J68" s="10"/>
      <c r="K68" s="19">
        <f t="shared" si="40"/>
        <v>0</v>
      </c>
      <c r="L68" s="20" t="e">
        <f t="shared" si="41"/>
        <v>#DIV/0!</v>
      </c>
    </row>
    <row r="69" spans="1:12">
      <c r="A69" s="9">
        <v>42845</v>
      </c>
      <c r="B69" s="10"/>
      <c r="C69" s="10"/>
      <c r="D69" s="10"/>
      <c r="E69" s="10"/>
      <c r="F69" s="87">
        <f t="shared" si="39"/>
        <v>0</v>
      </c>
      <c r="G69" s="83"/>
      <c r="H69" s="85"/>
      <c r="I69" s="10"/>
      <c r="J69" s="10"/>
      <c r="K69" s="19">
        <f t="shared" si="40"/>
        <v>0</v>
      </c>
      <c r="L69" s="20" t="e">
        <f t="shared" si="41"/>
        <v>#DIV/0!</v>
      </c>
    </row>
    <row r="70" spans="1:12">
      <c r="A70" s="9">
        <v>42846</v>
      </c>
      <c r="B70" s="10"/>
      <c r="C70" s="10"/>
      <c r="D70" s="10"/>
      <c r="E70" s="10"/>
      <c r="F70" s="87">
        <f t="shared" si="39"/>
        <v>0</v>
      </c>
      <c r="G70" s="83"/>
      <c r="H70" s="85"/>
      <c r="I70" s="10"/>
      <c r="J70" s="10"/>
      <c r="K70" s="19">
        <f t="shared" si="40"/>
        <v>0</v>
      </c>
      <c r="L70" s="20" t="e">
        <f t="shared" si="41"/>
        <v>#DIV/0!</v>
      </c>
    </row>
    <row r="71" spans="1:12">
      <c r="A71" s="9">
        <v>42847</v>
      </c>
      <c r="B71" s="10"/>
      <c r="C71" s="10"/>
      <c r="D71" s="10"/>
      <c r="E71" s="10"/>
      <c r="F71" s="87">
        <f t="shared" si="39"/>
        <v>0</v>
      </c>
      <c r="G71" s="83"/>
      <c r="H71" s="85"/>
      <c r="I71" s="10"/>
      <c r="J71" s="10"/>
      <c r="K71" s="19">
        <f t="shared" si="40"/>
        <v>0</v>
      </c>
      <c r="L71" s="20" t="e">
        <f t="shared" si="41"/>
        <v>#DIV/0!</v>
      </c>
    </row>
    <row r="72" spans="1:12">
      <c r="A72" s="9">
        <v>42848</v>
      </c>
      <c r="B72" s="10"/>
      <c r="C72" s="10"/>
      <c r="D72" s="10"/>
      <c r="E72" s="10"/>
      <c r="F72" s="87">
        <f t="shared" si="39"/>
        <v>0</v>
      </c>
      <c r="G72" s="83"/>
      <c r="H72" s="85"/>
      <c r="I72" s="10"/>
      <c r="J72" s="10"/>
      <c r="K72" s="19">
        <f t="shared" si="40"/>
        <v>0</v>
      </c>
      <c r="L72" s="20" t="e">
        <f t="shared" si="41"/>
        <v>#DIV/0!</v>
      </c>
    </row>
    <row r="73" spans="1:12">
      <c r="A73" s="9">
        <v>42849</v>
      </c>
      <c r="B73" s="10"/>
      <c r="C73" s="10"/>
      <c r="D73" s="10"/>
      <c r="E73" s="10"/>
      <c r="F73" s="87">
        <f t="shared" si="39"/>
        <v>0</v>
      </c>
      <c r="G73" s="83"/>
      <c r="H73" s="85"/>
      <c r="I73" s="10"/>
      <c r="J73" s="10"/>
      <c r="K73" s="19">
        <f t="shared" si="40"/>
        <v>0</v>
      </c>
      <c r="L73" s="20" t="e">
        <f t="shared" si="41"/>
        <v>#DIV/0!</v>
      </c>
    </row>
    <row r="74" spans="1:12">
      <c r="A74" s="9">
        <v>42850</v>
      </c>
      <c r="B74" s="10"/>
      <c r="C74" s="10"/>
      <c r="D74" s="10"/>
      <c r="E74" s="10"/>
      <c r="F74" s="87">
        <f t="shared" si="39"/>
        <v>0</v>
      </c>
      <c r="G74" s="83"/>
      <c r="H74" s="85"/>
      <c r="I74" s="10"/>
      <c r="J74" s="10"/>
      <c r="K74" s="19">
        <f t="shared" si="40"/>
        <v>0</v>
      </c>
      <c r="L74" s="20" t="e">
        <f t="shared" si="41"/>
        <v>#DIV/0!</v>
      </c>
    </row>
    <row r="75" spans="1:12">
      <c r="A75" s="9">
        <v>42851</v>
      </c>
      <c r="B75" s="10"/>
      <c r="C75" s="10"/>
      <c r="D75" s="10"/>
      <c r="E75" s="10"/>
      <c r="F75" s="87">
        <f t="shared" si="39"/>
        <v>0</v>
      </c>
      <c r="G75" s="83"/>
      <c r="H75" s="85"/>
      <c r="I75" s="10"/>
      <c r="J75" s="10"/>
      <c r="K75" s="19">
        <f t="shared" si="40"/>
        <v>0</v>
      </c>
      <c r="L75" s="20" t="e">
        <f t="shared" si="41"/>
        <v>#DIV/0!</v>
      </c>
    </row>
    <row r="76" spans="1:12">
      <c r="A76" s="9">
        <v>42852</v>
      </c>
      <c r="B76" s="10"/>
      <c r="C76" s="10"/>
      <c r="D76" s="10"/>
      <c r="E76" s="10"/>
      <c r="F76" s="87">
        <f t="shared" si="39"/>
        <v>0</v>
      </c>
      <c r="G76" s="83"/>
      <c r="H76" s="85"/>
      <c r="I76" s="10"/>
      <c r="J76" s="10"/>
      <c r="K76" s="19">
        <f t="shared" si="40"/>
        <v>0</v>
      </c>
      <c r="L76" s="20" t="e">
        <f t="shared" si="41"/>
        <v>#DIV/0!</v>
      </c>
    </row>
    <row r="77" spans="1:12">
      <c r="A77" s="9">
        <v>42853</v>
      </c>
      <c r="B77" s="10"/>
      <c r="C77" s="10"/>
      <c r="D77" s="10"/>
      <c r="E77" s="10"/>
      <c r="F77" s="87">
        <f t="shared" si="39"/>
        <v>0</v>
      </c>
      <c r="G77" s="83"/>
      <c r="H77" s="85"/>
      <c r="I77" s="10"/>
      <c r="J77" s="10"/>
      <c r="K77" s="19">
        <f t="shared" si="40"/>
        <v>0</v>
      </c>
      <c r="L77" s="20" t="e">
        <f t="shared" si="41"/>
        <v>#DIV/0!</v>
      </c>
    </row>
    <row r="78" spans="1:12">
      <c r="A78" s="9">
        <v>42854</v>
      </c>
      <c r="B78" s="10"/>
      <c r="C78" s="10"/>
      <c r="D78" s="10"/>
      <c r="E78" s="10"/>
      <c r="F78" s="87">
        <f t="shared" si="39"/>
        <v>0</v>
      </c>
      <c r="G78" s="83"/>
      <c r="H78" s="85"/>
      <c r="I78" s="10"/>
      <c r="J78" s="10"/>
      <c r="K78" s="19">
        <f t="shared" si="40"/>
        <v>0</v>
      </c>
      <c r="L78" s="20" t="e">
        <f t="shared" si="41"/>
        <v>#DIV/0!</v>
      </c>
    </row>
    <row r="79" spans="1:12">
      <c r="A79" s="9">
        <v>42855</v>
      </c>
      <c r="B79" s="10"/>
      <c r="C79" s="10"/>
      <c r="D79" s="10"/>
      <c r="E79" s="10"/>
      <c r="F79" s="87">
        <f t="shared" si="39"/>
        <v>0</v>
      </c>
      <c r="G79" s="83"/>
      <c r="H79" s="85"/>
      <c r="I79" s="10"/>
      <c r="J79" s="10"/>
      <c r="K79" s="19">
        <f t="shared" si="40"/>
        <v>0</v>
      </c>
      <c r="L79" s="20" t="e">
        <f t="shared" si="41"/>
        <v>#DIV/0!</v>
      </c>
    </row>
    <row r="80" spans="1:12">
      <c r="A80" s="9">
        <v>42856</v>
      </c>
      <c r="B80" s="10"/>
      <c r="C80" s="10"/>
      <c r="D80" s="10"/>
      <c r="E80" s="10"/>
      <c r="F80" s="87">
        <f t="shared" si="39"/>
        <v>0</v>
      </c>
      <c r="G80" s="83"/>
      <c r="H80" s="85"/>
      <c r="I80" s="10"/>
      <c r="J80" s="10"/>
      <c r="K80" s="19">
        <f t="shared" si="40"/>
        <v>0</v>
      </c>
      <c r="L80" s="20" t="e">
        <f t="shared" si="41"/>
        <v>#DIV/0!</v>
      </c>
    </row>
    <row r="81" spans="1:12">
      <c r="A81" s="9">
        <v>42857</v>
      </c>
      <c r="B81" s="10"/>
      <c r="C81" s="10"/>
      <c r="D81" s="10"/>
      <c r="E81" s="10"/>
      <c r="F81" s="87">
        <f t="shared" si="39"/>
        <v>0</v>
      </c>
      <c r="G81" s="83"/>
      <c r="H81" s="85"/>
      <c r="I81" s="10"/>
      <c r="J81" s="10"/>
      <c r="K81" s="19">
        <f t="shared" si="40"/>
        <v>0</v>
      </c>
      <c r="L81" s="20" t="e">
        <f t="shared" si="41"/>
        <v>#DIV/0!</v>
      </c>
    </row>
    <row r="82" spans="1:12">
      <c r="A82" s="9">
        <v>42858</v>
      </c>
      <c r="B82" s="10"/>
      <c r="C82" s="10"/>
      <c r="D82" s="10"/>
      <c r="E82" s="10"/>
      <c r="F82" s="87">
        <f t="shared" si="39"/>
        <v>0</v>
      </c>
      <c r="G82" s="83"/>
      <c r="H82" s="85"/>
      <c r="I82" s="10"/>
      <c r="J82" s="10"/>
      <c r="K82" s="19">
        <f t="shared" si="40"/>
        <v>0</v>
      </c>
      <c r="L82" s="20" t="e">
        <f t="shared" si="41"/>
        <v>#DIV/0!</v>
      </c>
    </row>
    <row r="83" spans="1:12">
      <c r="A83" s="9">
        <v>42859</v>
      </c>
      <c r="B83" s="10"/>
      <c r="C83" s="10"/>
      <c r="D83" s="10"/>
      <c r="E83" s="10"/>
      <c r="F83" s="87">
        <f t="shared" si="39"/>
        <v>0</v>
      </c>
      <c r="G83" s="83"/>
      <c r="H83" s="85"/>
      <c r="I83" s="10"/>
      <c r="J83" s="10"/>
      <c r="K83" s="19">
        <f t="shared" si="40"/>
        <v>0</v>
      </c>
      <c r="L83" s="20" t="e">
        <f t="shared" si="41"/>
        <v>#DIV/0!</v>
      </c>
    </row>
    <row r="84" spans="1:12">
      <c r="A84" s="9">
        <v>42860</v>
      </c>
      <c r="B84" s="10"/>
      <c r="C84" s="10"/>
      <c r="D84" s="10"/>
      <c r="E84" s="10"/>
      <c r="F84" s="87">
        <f t="shared" si="39"/>
        <v>0</v>
      </c>
      <c r="G84" s="83"/>
      <c r="H84" s="85"/>
      <c r="I84" s="10"/>
      <c r="J84" s="10"/>
      <c r="K84" s="19">
        <f t="shared" si="40"/>
        <v>0</v>
      </c>
      <c r="L84" s="20" t="e">
        <f t="shared" si="41"/>
        <v>#DIV/0!</v>
      </c>
    </row>
    <row r="85" spans="1:12">
      <c r="A85" s="9">
        <v>42861</v>
      </c>
      <c r="B85" s="10"/>
      <c r="C85" s="10"/>
      <c r="D85" s="10"/>
      <c r="E85" s="10"/>
      <c r="F85" s="87">
        <f t="shared" si="39"/>
        <v>0</v>
      </c>
      <c r="G85" s="83"/>
      <c r="H85" s="85"/>
      <c r="I85" s="10"/>
      <c r="J85" s="10"/>
      <c r="K85" s="19">
        <f t="shared" si="40"/>
        <v>0</v>
      </c>
      <c r="L85" s="20" t="e">
        <f t="shared" si="41"/>
        <v>#DIV/0!</v>
      </c>
    </row>
    <row r="86" spans="1:12">
      <c r="A86" s="9">
        <v>42862</v>
      </c>
      <c r="B86" s="10"/>
      <c r="C86" s="10"/>
      <c r="D86" s="10"/>
      <c r="E86" s="10"/>
      <c r="F86" s="87">
        <f t="shared" si="39"/>
        <v>0</v>
      </c>
      <c r="G86" s="83"/>
      <c r="H86" s="85"/>
      <c r="I86" s="10"/>
      <c r="J86" s="10"/>
      <c r="K86" s="19">
        <f t="shared" si="40"/>
        <v>0</v>
      </c>
      <c r="L86" s="20" t="e">
        <f t="shared" si="41"/>
        <v>#DIV/0!</v>
      </c>
    </row>
    <row r="87" spans="1:12">
      <c r="A87" s="9">
        <v>42863</v>
      </c>
      <c r="B87" s="10"/>
      <c r="C87" s="10"/>
      <c r="D87" s="10"/>
      <c r="E87" s="10"/>
      <c r="F87" s="87">
        <f t="shared" si="39"/>
        <v>0</v>
      </c>
      <c r="G87" s="83"/>
      <c r="H87" s="85"/>
      <c r="I87" s="10"/>
      <c r="J87" s="10"/>
      <c r="K87" s="19">
        <f t="shared" si="40"/>
        <v>0</v>
      </c>
      <c r="L87" s="20" t="e">
        <f t="shared" si="41"/>
        <v>#DIV/0!</v>
      </c>
    </row>
    <row r="88" spans="1:12">
      <c r="A88" s="9">
        <v>42864</v>
      </c>
      <c r="B88" s="10"/>
      <c r="C88" s="10"/>
      <c r="D88" s="10"/>
      <c r="E88" s="10"/>
      <c r="F88" s="87">
        <f t="shared" si="39"/>
        <v>0</v>
      </c>
      <c r="G88" s="83"/>
      <c r="H88" s="85"/>
      <c r="I88" s="10"/>
      <c r="J88" s="10"/>
      <c r="K88" s="19">
        <f t="shared" si="40"/>
        <v>0</v>
      </c>
      <c r="L88" s="20" t="e">
        <f t="shared" si="41"/>
        <v>#DIV/0!</v>
      </c>
    </row>
    <row r="89" spans="1:12">
      <c r="A89" s="9">
        <v>42865</v>
      </c>
      <c r="B89" s="10"/>
      <c r="C89" s="10"/>
      <c r="D89" s="10"/>
      <c r="E89" s="10"/>
      <c r="F89" s="87">
        <f t="shared" si="39"/>
        <v>0</v>
      </c>
      <c r="G89" s="83"/>
      <c r="H89" s="85"/>
      <c r="I89" s="10"/>
      <c r="J89" s="10"/>
      <c r="K89" s="19">
        <f t="shared" si="40"/>
        <v>0</v>
      </c>
      <c r="L89" s="20" t="e">
        <f t="shared" si="41"/>
        <v>#DIV/0!</v>
      </c>
    </row>
    <row r="90" spans="1:12">
      <c r="A90" s="9">
        <v>42866</v>
      </c>
      <c r="B90" s="10"/>
      <c r="C90" s="10"/>
      <c r="D90" s="10"/>
      <c r="E90" s="10"/>
      <c r="F90" s="87">
        <f t="shared" si="39"/>
        <v>0</v>
      </c>
      <c r="G90" s="83"/>
      <c r="H90" s="85"/>
      <c r="I90" s="10"/>
      <c r="J90" s="10"/>
      <c r="K90" s="19">
        <f t="shared" si="40"/>
        <v>0</v>
      </c>
      <c r="L90" s="20" t="e">
        <f t="shared" si="41"/>
        <v>#DIV/0!</v>
      </c>
    </row>
    <row r="91" spans="1:12">
      <c r="A91" s="9">
        <v>42867</v>
      </c>
      <c r="B91" s="10"/>
      <c r="C91" s="10"/>
      <c r="D91" s="10"/>
      <c r="E91" s="10"/>
      <c r="F91" s="87">
        <f t="shared" si="39"/>
        <v>0</v>
      </c>
      <c r="G91" s="83"/>
      <c r="H91" s="85"/>
      <c r="I91" s="10"/>
      <c r="J91" s="10"/>
      <c r="K91" s="19">
        <f t="shared" si="40"/>
        <v>0</v>
      </c>
      <c r="L91" s="20" t="e">
        <f t="shared" si="41"/>
        <v>#DIV/0!</v>
      </c>
    </row>
    <row r="92" spans="1:12">
      <c r="A92" s="9">
        <v>42868</v>
      </c>
      <c r="B92" s="10"/>
      <c r="C92" s="10"/>
      <c r="D92" s="10"/>
      <c r="E92" s="10"/>
      <c r="F92" s="87">
        <f t="shared" si="39"/>
        <v>0</v>
      </c>
      <c r="G92" s="83"/>
      <c r="H92" s="85"/>
      <c r="I92" s="10"/>
      <c r="J92" s="10"/>
      <c r="K92" s="19">
        <f t="shared" si="40"/>
        <v>0</v>
      </c>
      <c r="L92" s="20" t="e">
        <f t="shared" si="41"/>
        <v>#DIV/0!</v>
      </c>
    </row>
    <row r="93" spans="1:12">
      <c r="A93" s="9">
        <v>42869</v>
      </c>
      <c r="B93" s="10"/>
      <c r="C93" s="10"/>
      <c r="D93" s="10"/>
      <c r="E93" s="10"/>
      <c r="F93" s="87">
        <f t="shared" si="39"/>
        <v>0</v>
      </c>
      <c r="G93" s="83"/>
      <c r="H93" s="85"/>
      <c r="I93" s="10"/>
      <c r="J93" s="10"/>
      <c r="K93" s="19">
        <f t="shared" si="40"/>
        <v>0</v>
      </c>
      <c r="L93" s="20" t="e">
        <f t="shared" si="41"/>
        <v>#DIV/0!</v>
      </c>
    </row>
    <row r="94" spans="1:12">
      <c r="A94" s="9">
        <v>42870</v>
      </c>
      <c r="B94" s="10"/>
      <c r="C94" s="10"/>
      <c r="D94" s="10"/>
      <c r="E94" s="10"/>
      <c r="F94" s="87">
        <f t="shared" si="39"/>
        <v>0</v>
      </c>
      <c r="G94" s="83"/>
      <c r="H94" s="85"/>
      <c r="I94" s="10"/>
      <c r="J94" s="10"/>
      <c r="K94" s="19">
        <f t="shared" si="40"/>
        <v>0</v>
      </c>
      <c r="L94" s="20" t="e">
        <f t="shared" si="41"/>
        <v>#DIV/0!</v>
      </c>
    </row>
    <row r="95" spans="1:12">
      <c r="A95" s="9">
        <v>42871</v>
      </c>
      <c r="B95" s="10"/>
      <c r="C95" s="10"/>
      <c r="D95" s="10"/>
      <c r="E95" s="10"/>
      <c r="F95" s="87">
        <f t="shared" si="39"/>
        <v>0</v>
      </c>
      <c r="G95" s="83"/>
      <c r="H95" s="85"/>
      <c r="I95" s="10"/>
      <c r="J95" s="10"/>
      <c r="K95" s="19">
        <f t="shared" si="40"/>
        <v>0</v>
      </c>
      <c r="L95" s="20" t="e">
        <f t="shared" si="41"/>
        <v>#DIV/0!</v>
      </c>
    </row>
    <row r="96" spans="1:12">
      <c r="A96" s="9">
        <v>42872</v>
      </c>
      <c r="B96" s="10"/>
      <c r="C96" s="10"/>
      <c r="D96" s="10"/>
      <c r="E96" s="10"/>
      <c r="F96" s="87">
        <f t="shared" si="39"/>
        <v>0</v>
      </c>
      <c r="G96" s="83"/>
      <c r="H96" s="85"/>
      <c r="I96" s="10"/>
      <c r="J96" s="10"/>
      <c r="K96" s="19">
        <f t="shared" si="40"/>
        <v>0</v>
      </c>
      <c r="L96" s="20" t="e">
        <f t="shared" si="41"/>
        <v>#DIV/0!</v>
      </c>
    </row>
    <row r="97" spans="1:12">
      <c r="A97" s="9">
        <v>42873</v>
      </c>
      <c r="B97" s="10"/>
      <c r="C97" s="10"/>
      <c r="D97" s="10"/>
      <c r="E97" s="10"/>
      <c r="F97" s="87">
        <f t="shared" ref="F97:F160" si="42">B97-SUM(C97:E97)</f>
        <v>0</v>
      </c>
      <c r="G97" s="83"/>
      <c r="H97" s="85"/>
      <c r="I97" s="10"/>
      <c r="J97" s="10"/>
      <c r="K97" s="19">
        <f t="shared" ref="K97:K160" si="43">B97-SUM(H97:J97)</f>
        <v>0</v>
      </c>
      <c r="L97" s="20" t="e">
        <f t="shared" ref="L97:L160" si="44">(F97-K97)/B97</f>
        <v>#DIV/0!</v>
      </c>
    </row>
    <row r="98" spans="1:12">
      <c r="A98" s="9">
        <v>42874</v>
      </c>
      <c r="B98" s="10"/>
      <c r="C98" s="10"/>
      <c r="D98" s="10"/>
      <c r="E98" s="10"/>
      <c r="F98" s="87">
        <f t="shared" si="42"/>
        <v>0</v>
      </c>
      <c r="G98" s="83"/>
      <c r="H98" s="85"/>
      <c r="I98" s="10"/>
      <c r="J98" s="10"/>
      <c r="K98" s="19">
        <f t="shared" si="43"/>
        <v>0</v>
      </c>
      <c r="L98" s="20" t="e">
        <f t="shared" si="44"/>
        <v>#DIV/0!</v>
      </c>
    </row>
    <row r="99" spans="1:12">
      <c r="A99" s="9">
        <v>42875</v>
      </c>
      <c r="B99" s="10"/>
      <c r="C99" s="10"/>
      <c r="D99" s="10"/>
      <c r="E99" s="10"/>
      <c r="F99" s="87">
        <f t="shared" si="42"/>
        <v>0</v>
      </c>
      <c r="G99" s="83"/>
      <c r="H99" s="85"/>
      <c r="I99" s="10"/>
      <c r="J99" s="10"/>
      <c r="K99" s="19">
        <f t="shared" si="43"/>
        <v>0</v>
      </c>
      <c r="L99" s="20" t="e">
        <f t="shared" si="44"/>
        <v>#DIV/0!</v>
      </c>
    </row>
    <row r="100" spans="1:12">
      <c r="A100" s="9">
        <v>42876</v>
      </c>
      <c r="B100" s="10"/>
      <c r="C100" s="10"/>
      <c r="D100" s="10"/>
      <c r="E100" s="10"/>
      <c r="F100" s="87">
        <f t="shared" si="42"/>
        <v>0</v>
      </c>
      <c r="G100" s="83"/>
      <c r="H100" s="85"/>
      <c r="I100" s="10"/>
      <c r="J100" s="10"/>
      <c r="K100" s="19">
        <f t="shared" si="43"/>
        <v>0</v>
      </c>
      <c r="L100" s="20" t="e">
        <f t="shared" si="44"/>
        <v>#DIV/0!</v>
      </c>
    </row>
    <row r="101" spans="1:12">
      <c r="A101" s="9">
        <v>42877</v>
      </c>
      <c r="B101" s="10"/>
      <c r="C101" s="10"/>
      <c r="D101" s="10"/>
      <c r="E101" s="10"/>
      <c r="F101" s="87">
        <f t="shared" si="42"/>
        <v>0</v>
      </c>
      <c r="G101" s="83"/>
      <c r="H101" s="85"/>
      <c r="I101" s="10"/>
      <c r="J101" s="10"/>
      <c r="K101" s="19">
        <f t="shared" si="43"/>
        <v>0</v>
      </c>
      <c r="L101" s="20" t="e">
        <f t="shared" si="44"/>
        <v>#DIV/0!</v>
      </c>
    </row>
    <row r="102" spans="1:12">
      <c r="A102" s="9">
        <v>42878</v>
      </c>
      <c r="B102" s="10"/>
      <c r="C102" s="10"/>
      <c r="D102" s="10"/>
      <c r="E102" s="10"/>
      <c r="F102" s="87">
        <f t="shared" si="42"/>
        <v>0</v>
      </c>
      <c r="G102" s="83"/>
      <c r="H102" s="85"/>
      <c r="I102" s="10"/>
      <c r="J102" s="10"/>
      <c r="K102" s="19">
        <f t="shared" si="43"/>
        <v>0</v>
      </c>
      <c r="L102" s="20" t="e">
        <f t="shared" si="44"/>
        <v>#DIV/0!</v>
      </c>
    </row>
    <row r="103" spans="1:12">
      <c r="A103" s="9">
        <v>42879</v>
      </c>
      <c r="B103" s="10"/>
      <c r="C103" s="10"/>
      <c r="D103" s="10"/>
      <c r="E103" s="10"/>
      <c r="F103" s="87">
        <f t="shared" si="42"/>
        <v>0</v>
      </c>
      <c r="G103" s="83"/>
      <c r="H103" s="85"/>
      <c r="I103" s="10"/>
      <c r="J103" s="10"/>
      <c r="K103" s="19">
        <f t="shared" si="43"/>
        <v>0</v>
      </c>
      <c r="L103" s="20" t="e">
        <f t="shared" si="44"/>
        <v>#DIV/0!</v>
      </c>
    </row>
    <row r="104" spans="1:12">
      <c r="A104" s="9">
        <v>42880</v>
      </c>
      <c r="B104" s="10"/>
      <c r="C104" s="10"/>
      <c r="D104" s="10"/>
      <c r="E104" s="10"/>
      <c r="F104" s="87">
        <f t="shared" si="42"/>
        <v>0</v>
      </c>
      <c r="G104" s="83"/>
      <c r="H104" s="85"/>
      <c r="I104" s="10"/>
      <c r="J104" s="10"/>
      <c r="K104" s="19">
        <f t="shared" si="43"/>
        <v>0</v>
      </c>
      <c r="L104" s="20" t="e">
        <f t="shared" si="44"/>
        <v>#DIV/0!</v>
      </c>
    </row>
    <row r="105" spans="1:12">
      <c r="A105" s="9">
        <v>42881</v>
      </c>
      <c r="B105" s="10"/>
      <c r="C105" s="10"/>
      <c r="D105" s="10"/>
      <c r="E105" s="10"/>
      <c r="F105" s="87">
        <f t="shared" si="42"/>
        <v>0</v>
      </c>
      <c r="G105" s="83"/>
      <c r="H105" s="85"/>
      <c r="I105" s="10"/>
      <c r="J105" s="10"/>
      <c r="K105" s="19">
        <f t="shared" si="43"/>
        <v>0</v>
      </c>
      <c r="L105" s="20" t="e">
        <f t="shared" si="44"/>
        <v>#DIV/0!</v>
      </c>
    </row>
    <row r="106" spans="1:12">
      <c r="A106" s="9">
        <v>42882</v>
      </c>
      <c r="B106" s="10"/>
      <c r="C106" s="10"/>
      <c r="D106" s="10"/>
      <c r="E106" s="10"/>
      <c r="F106" s="87">
        <f t="shared" si="42"/>
        <v>0</v>
      </c>
      <c r="G106" s="83"/>
      <c r="H106" s="85"/>
      <c r="I106" s="10"/>
      <c r="J106" s="10"/>
      <c r="K106" s="19">
        <f t="shared" si="43"/>
        <v>0</v>
      </c>
      <c r="L106" s="20" t="e">
        <f t="shared" si="44"/>
        <v>#DIV/0!</v>
      </c>
    </row>
    <row r="107" spans="1:12">
      <c r="A107" s="9">
        <v>42883</v>
      </c>
      <c r="B107" s="10"/>
      <c r="C107" s="10"/>
      <c r="D107" s="10"/>
      <c r="E107" s="10"/>
      <c r="F107" s="87">
        <f t="shared" si="42"/>
        <v>0</v>
      </c>
      <c r="G107" s="83"/>
      <c r="H107" s="85"/>
      <c r="I107" s="10"/>
      <c r="J107" s="10"/>
      <c r="K107" s="19">
        <f t="shared" si="43"/>
        <v>0</v>
      </c>
      <c r="L107" s="20" t="e">
        <f t="shared" si="44"/>
        <v>#DIV/0!</v>
      </c>
    </row>
    <row r="108" spans="1:12">
      <c r="A108" s="9">
        <v>42884</v>
      </c>
      <c r="B108" s="10"/>
      <c r="C108" s="10"/>
      <c r="D108" s="10"/>
      <c r="E108" s="10"/>
      <c r="F108" s="87">
        <f t="shared" si="42"/>
        <v>0</v>
      </c>
      <c r="G108" s="83"/>
      <c r="H108" s="85"/>
      <c r="I108" s="10"/>
      <c r="J108" s="10"/>
      <c r="K108" s="19">
        <f t="shared" si="43"/>
        <v>0</v>
      </c>
      <c r="L108" s="20" t="e">
        <f t="shared" si="44"/>
        <v>#DIV/0!</v>
      </c>
    </row>
    <row r="109" spans="1:12">
      <c r="A109" s="9">
        <v>42885</v>
      </c>
      <c r="B109" s="10"/>
      <c r="C109" s="10"/>
      <c r="D109" s="10"/>
      <c r="E109" s="10"/>
      <c r="F109" s="87">
        <f t="shared" si="42"/>
        <v>0</v>
      </c>
      <c r="G109" s="83"/>
      <c r="H109" s="85"/>
      <c r="I109" s="10"/>
      <c r="J109" s="10"/>
      <c r="K109" s="19">
        <f t="shared" si="43"/>
        <v>0</v>
      </c>
      <c r="L109" s="20" t="e">
        <f t="shared" si="44"/>
        <v>#DIV/0!</v>
      </c>
    </row>
    <row r="110" spans="1:12">
      <c r="A110" s="9">
        <v>42886</v>
      </c>
      <c r="B110" s="10"/>
      <c r="C110" s="10"/>
      <c r="D110" s="10"/>
      <c r="E110" s="10"/>
      <c r="F110" s="87">
        <f t="shared" si="42"/>
        <v>0</v>
      </c>
      <c r="G110" s="83"/>
      <c r="H110" s="85"/>
      <c r="I110" s="10"/>
      <c r="J110" s="10"/>
      <c r="K110" s="19">
        <f t="shared" si="43"/>
        <v>0</v>
      </c>
      <c r="L110" s="20" t="e">
        <f t="shared" si="44"/>
        <v>#DIV/0!</v>
      </c>
    </row>
    <row r="111" spans="1:12">
      <c r="A111" s="9">
        <v>42887</v>
      </c>
      <c r="B111" s="10"/>
      <c r="C111" s="10"/>
      <c r="D111" s="10"/>
      <c r="E111" s="10"/>
      <c r="F111" s="87">
        <f t="shared" si="42"/>
        <v>0</v>
      </c>
      <c r="G111" s="83"/>
      <c r="H111" s="85"/>
      <c r="I111" s="10"/>
      <c r="J111" s="10"/>
      <c r="K111" s="19">
        <f t="shared" si="43"/>
        <v>0</v>
      </c>
      <c r="L111" s="20" t="e">
        <f t="shared" si="44"/>
        <v>#DIV/0!</v>
      </c>
    </row>
    <row r="112" spans="1:12">
      <c r="A112" s="9">
        <v>42888</v>
      </c>
      <c r="B112" s="10"/>
      <c r="C112" s="10"/>
      <c r="D112" s="10"/>
      <c r="E112" s="10"/>
      <c r="F112" s="87">
        <f t="shared" si="42"/>
        <v>0</v>
      </c>
      <c r="G112" s="83"/>
      <c r="H112" s="85"/>
      <c r="I112" s="10"/>
      <c r="J112" s="10"/>
      <c r="K112" s="19">
        <f t="shared" si="43"/>
        <v>0</v>
      </c>
      <c r="L112" s="20" t="e">
        <f t="shared" si="44"/>
        <v>#DIV/0!</v>
      </c>
    </row>
    <row r="113" spans="1:12">
      <c r="A113" s="9">
        <v>42889</v>
      </c>
      <c r="B113" s="10"/>
      <c r="C113" s="10"/>
      <c r="D113" s="10"/>
      <c r="E113" s="10"/>
      <c r="F113" s="87">
        <f t="shared" si="42"/>
        <v>0</v>
      </c>
      <c r="G113" s="83"/>
      <c r="H113" s="85"/>
      <c r="I113" s="10"/>
      <c r="J113" s="10"/>
      <c r="K113" s="19">
        <f t="shared" si="43"/>
        <v>0</v>
      </c>
      <c r="L113" s="20" t="e">
        <f t="shared" si="44"/>
        <v>#DIV/0!</v>
      </c>
    </row>
    <row r="114" spans="1:12">
      <c r="A114" s="9">
        <v>42890</v>
      </c>
      <c r="B114" s="10"/>
      <c r="C114" s="10"/>
      <c r="D114" s="10"/>
      <c r="E114" s="10"/>
      <c r="F114" s="87">
        <f t="shared" si="42"/>
        <v>0</v>
      </c>
      <c r="G114" s="83"/>
      <c r="H114" s="85"/>
      <c r="I114" s="10"/>
      <c r="J114" s="10"/>
      <c r="K114" s="19">
        <f t="shared" si="43"/>
        <v>0</v>
      </c>
      <c r="L114" s="20" t="e">
        <f t="shared" si="44"/>
        <v>#DIV/0!</v>
      </c>
    </row>
    <row r="115" spans="1:12">
      <c r="A115" s="9">
        <v>42891</v>
      </c>
      <c r="B115" s="10"/>
      <c r="C115" s="10"/>
      <c r="D115" s="10"/>
      <c r="E115" s="10"/>
      <c r="F115" s="87">
        <f t="shared" si="42"/>
        <v>0</v>
      </c>
      <c r="G115" s="83"/>
      <c r="H115" s="85"/>
      <c r="I115" s="10"/>
      <c r="J115" s="10"/>
      <c r="K115" s="19">
        <f t="shared" si="43"/>
        <v>0</v>
      </c>
      <c r="L115" s="20" t="e">
        <f t="shared" si="44"/>
        <v>#DIV/0!</v>
      </c>
    </row>
    <row r="116" spans="1:12">
      <c r="A116" s="9">
        <v>42892</v>
      </c>
      <c r="B116" s="10"/>
      <c r="C116" s="10"/>
      <c r="D116" s="10"/>
      <c r="E116" s="10"/>
      <c r="F116" s="87">
        <f t="shared" si="42"/>
        <v>0</v>
      </c>
      <c r="G116" s="83"/>
      <c r="H116" s="85"/>
      <c r="I116" s="10"/>
      <c r="J116" s="10"/>
      <c r="K116" s="19">
        <f t="shared" si="43"/>
        <v>0</v>
      </c>
      <c r="L116" s="20" t="e">
        <f t="shared" si="44"/>
        <v>#DIV/0!</v>
      </c>
    </row>
    <row r="117" spans="1:12">
      <c r="A117" s="9">
        <v>42893</v>
      </c>
      <c r="B117" s="10"/>
      <c r="C117" s="10"/>
      <c r="D117" s="10"/>
      <c r="E117" s="10"/>
      <c r="F117" s="87">
        <f t="shared" si="42"/>
        <v>0</v>
      </c>
      <c r="G117" s="83"/>
      <c r="H117" s="85"/>
      <c r="I117" s="10"/>
      <c r="J117" s="10"/>
      <c r="K117" s="19">
        <f t="shared" si="43"/>
        <v>0</v>
      </c>
      <c r="L117" s="20" t="e">
        <f t="shared" si="44"/>
        <v>#DIV/0!</v>
      </c>
    </row>
    <row r="118" spans="1:12">
      <c r="A118" s="9">
        <v>42894</v>
      </c>
      <c r="B118" s="10"/>
      <c r="C118" s="10"/>
      <c r="D118" s="10"/>
      <c r="E118" s="10"/>
      <c r="F118" s="87">
        <f t="shared" si="42"/>
        <v>0</v>
      </c>
      <c r="G118" s="83"/>
      <c r="H118" s="85"/>
      <c r="I118" s="10"/>
      <c r="J118" s="10"/>
      <c r="K118" s="19">
        <f t="shared" si="43"/>
        <v>0</v>
      </c>
      <c r="L118" s="20" t="e">
        <f t="shared" si="44"/>
        <v>#DIV/0!</v>
      </c>
    </row>
    <row r="119" spans="1:12">
      <c r="A119" s="9">
        <v>42895</v>
      </c>
      <c r="B119" s="10"/>
      <c r="C119" s="10"/>
      <c r="D119" s="10"/>
      <c r="E119" s="10"/>
      <c r="F119" s="87">
        <f t="shared" si="42"/>
        <v>0</v>
      </c>
      <c r="G119" s="83"/>
      <c r="H119" s="85"/>
      <c r="I119" s="10"/>
      <c r="J119" s="10"/>
      <c r="K119" s="19">
        <f t="shared" si="43"/>
        <v>0</v>
      </c>
      <c r="L119" s="20" t="e">
        <f t="shared" si="44"/>
        <v>#DIV/0!</v>
      </c>
    </row>
    <row r="120" spans="1:12">
      <c r="A120" s="9">
        <v>42896</v>
      </c>
      <c r="B120" s="10"/>
      <c r="C120" s="10"/>
      <c r="D120" s="10"/>
      <c r="E120" s="10"/>
      <c r="F120" s="87">
        <f t="shared" si="42"/>
        <v>0</v>
      </c>
      <c r="G120" s="83"/>
      <c r="H120" s="85"/>
      <c r="I120" s="10"/>
      <c r="J120" s="10"/>
      <c r="K120" s="19">
        <f t="shared" si="43"/>
        <v>0</v>
      </c>
      <c r="L120" s="20" t="e">
        <f t="shared" si="44"/>
        <v>#DIV/0!</v>
      </c>
    </row>
    <row r="121" spans="1:12">
      <c r="A121" s="9">
        <v>42897</v>
      </c>
      <c r="B121" s="10"/>
      <c r="C121" s="10"/>
      <c r="D121" s="10"/>
      <c r="E121" s="10"/>
      <c r="F121" s="87">
        <f t="shared" si="42"/>
        <v>0</v>
      </c>
      <c r="G121" s="83"/>
      <c r="H121" s="85"/>
      <c r="I121" s="10"/>
      <c r="J121" s="10"/>
      <c r="K121" s="19">
        <f t="shared" si="43"/>
        <v>0</v>
      </c>
      <c r="L121" s="20" t="e">
        <f t="shared" si="44"/>
        <v>#DIV/0!</v>
      </c>
    </row>
    <row r="122" spans="1:12">
      <c r="A122" s="9">
        <v>42898</v>
      </c>
      <c r="B122" s="10"/>
      <c r="C122" s="10"/>
      <c r="D122" s="10"/>
      <c r="E122" s="10"/>
      <c r="F122" s="87">
        <f t="shared" si="42"/>
        <v>0</v>
      </c>
      <c r="G122" s="83"/>
      <c r="H122" s="85"/>
      <c r="I122" s="10"/>
      <c r="J122" s="10"/>
      <c r="K122" s="19">
        <f t="shared" si="43"/>
        <v>0</v>
      </c>
      <c r="L122" s="20" t="e">
        <f t="shared" si="44"/>
        <v>#DIV/0!</v>
      </c>
    </row>
    <row r="123" spans="1:12">
      <c r="A123" s="9">
        <v>42899</v>
      </c>
      <c r="B123" s="10"/>
      <c r="C123" s="10"/>
      <c r="D123" s="10"/>
      <c r="E123" s="10"/>
      <c r="F123" s="87">
        <f t="shared" si="42"/>
        <v>0</v>
      </c>
      <c r="G123" s="83"/>
      <c r="H123" s="85"/>
      <c r="I123" s="10"/>
      <c r="J123" s="10"/>
      <c r="K123" s="19">
        <f t="shared" si="43"/>
        <v>0</v>
      </c>
      <c r="L123" s="20" t="e">
        <f t="shared" si="44"/>
        <v>#DIV/0!</v>
      </c>
    </row>
    <row r="124" spans="1:12">
      <c r="A124" s="9">
        <v>42900</v>
      </c>
      <c r="B124" s="10"/>
      <c r="C124" s="10"/>
      <c r="D124" s="10"/>
      <c r="E124" s="10"/>
      <c r="F124" s="87">
        <f t="shared" si="42"/>
        <v>0</v>
      </c>
      <c r="G124" s="83"/>
      <c r="H124" s="85"/>
      <c r="I124" s="10"/>
      <c r="J124" s="10"/>
      <c r="K124" s="19">
        <f t="shared" si="43"/>
        <v>0</v>
      </c>
      <c r="L124" s="20" t="e">
        <f t="shared" si="44"/>
        <v>#DIV/0!</v>
      </c>
    </row>
    <row r="125" spans="1:12">
      <c r="A125" s="9">
        <v>42901</v>
      </c>
      <c r="B125" s="10"/>
      <c r="C125" s="10"/>
      <c r="D125" s="10"/>
      <c r="E125" s="10"/>
      <c r="F125" s="87">
        <f t="shared" si="42"/>
        <v>0</v>
      </c>
      <c r="G125" s="83"/>
      <c r="H125" s="85"/>
      <c r="I125" s="10"/>
      <c r="J125" s="10"/>
      <c r="K125" s="19">
        <f t="shared" si="43"/>
        <v>0</v>
      </c>
      <c r="L125" s="20" t="e">
        <f t="shared" si="44"/>
        <v>#DIV/0!</v>
      </c>
    </row>
    <row r="126" spans="1:12">
      <c r="A126" s="9">
        <v>42902</v>
      </c>
      <c r="B126" s="10"/>
      <c r="C126" s="10"/>
      <c r="D126" s="10"/>
      <c r="E126" s="10"/>
      <c r="F126" s="87">
        <f t="shared" si="42"/>
        <v>0</v>
      </c>
      <c r="G126" s="83"/>
      <c r="H126" s="85"/>
      <c r="I126" s="10"/>
      <c r="J126" s="10"/>
      <c r="K126" s="19">
        <f t="shared" si="43"/>
        <v>0</v>
      </c>
      <c r="L126" s="20" t="e">
        <f t="shared" si="44"/>
        <v>#DIV/0!</v>
      </c>
    </row>
    <row r="127" spans="1:12">
      <c r="A127" s="9">
        <v>42903</v>
      </c>
      <c r="B127" s="10"/>
      <c r="C127" s="10"/>
      <c r="D127" s="10"/>
      <c r="E127" s="10"/>
      <c r="F127" s="87">
        <f t="shared" si="42"/>
        <v>0</v>
      </c>
      <c r="G127" s="83"/>
      <c r="H127" s="85"/>
      <c r="I127" s="10"/>
      <c r="J127" s="10"/>
      <c r="K127" s="19">
        <f t="shared" si="43"/>
        <v>0</v>
      </c>
      <c r="L127" s="20" t="e">
        <f t="shared" si="44"/>
        <v>#DIV/0!</v>
      </c>
    </row>
    <row r="128" spans="1:12">
      <c r="A128" s="9">
        <v>42904</v>
      </c>
      <c r="B128" s="10"/>
      <c r="C128" s="10"/>
      <c r="D128" s="10"/>
      <c r="E128" s="10"/>
      <c r="F128" s="87">
        <f t="shared" si="42"/>
        <v>0</v>
      </c>
      <c r="G128" s="83"/>
      <c r="H128" s="85"/>
      <c r="I128" s="10"/>
      <c r="J128" s="10"/>
      <c r="K128" s="19">
        <f t="shared" si="43"/>
        <v>0</v>
      </c>
      <c r="L128" s="20" t="e">
        <f t="shared" si="44"/>
        <v>#DIV/0!</v>
      </c>
    </row>
    <row r="129" spans="1:12">
      <c r="A129" s="9">
        <v>42905</v>
      </c>
      <c r="B129" s="10"/>
      <c r="C129" s="10"/>
      <c r="D129" s="10"/>
      <c r="E129" s="10"/>
      <c r="F129" s="87">
        <f t="shared" si="42"/>
        <v>0</v>
      </c>
      <c r="G129" s="83"/>
      <c r="H129" s="85"/>
      <c r="I129" s="10"/>
      <c r="J129" s="10"/>
      <c r="K129" s="19">
        <f t="shared" si="43"/>
        <v>0</v>
      </c>
      <c r="L129" s="20" t="e">
        <f t="shared" si="44"/>
        <v>#DIV/0!</v>
      </c>
    </row>
    <row r="130" spans="1:12">
      <c r="A130" s="9">
        <v>42906</v>
      </c>
      <c r="B130" s="10"/>
      <c r="C130" s="10"/>
      <c r="D130" s="10"/>
      <c r="E130" s="10"/>
      <c r="F130" s="87">
        <f t="shared" si="42"/>
        <v>0</v>
      </c>
      <c r="G130" s="83"/>
      <c r="H130" s="85"/>
      <c r="I130" s="10"/>
      <c r="J130" s="10"/>
      <c r="K130" s="19">
        <f t="shared" si="43"/>
        <v>0</v>
      </c>
      <c r="L130" s="20" t="e">
        <f t="shared" si="44"/>
        <v>#DIV/0!</v>
      </c>
    </row>
    <row r="131" spans="1:12">
      <c r="A131" s="9">
        <v>42907</v>
      </c>
      <c r="B131" s="10"/>
      <c r="C131" s="10"/>
      <c r="D131" s="10"/>
      <c r="E131" s="10"/>
      <c r="F131" s="87">
        <f t="shared" si="42"/>
        <v>0</v>
      </c>
      <c r="G131" s="83"/>
      <c r="H131" s="85"/>
      <c r="I131" s="10"/>
      <c r="J131" s="10"/>
      <c r="K131" s="19">
        <f t="shared" si="43"/>
        <v>0</v>
      </c>
      <c r="L131" s="20" t="e">
        <f t="shared" si="44"/>
        <v>#DIV/0!</v>
      </c>
    </row>
    <row r="132" spans="1:12">
      <c r="A132" s="9">
        <v>42908</v>
      </c>
      <c r="B132" s="10"/>
      <c r="C132" s="10"/>
      <c r="D132" s="10"/>
      <c r="E132" s="10"/>
      <c r="F132" s="87">
        <f t="shared" si="42"/>
        <v>0</v>
      </c>
      <c r="G132" s="83"/>
      <c r="H132" s="85"/>
      <c r="I132" s="10"/>
      <c r="J132" s="10"/>
      <c r="K132" s="19">
        <f t="shared" si="43"/>
        <v>0</v>
      </c>
      <c r="L132" s="20" t="e">
        <f t="shared" si="44"/>
        <v>#DIV/0!</v>
      </c>
    </row>
    <row r="133" spans="1:12">
      <c r="A133" s="9">
        <v>42909</v>
      </c>
      <c r="B133" s="10"/>
      <c r="C133" s="10"/>
      <c r="D133" s="10"/>
      <c r="E133" s="10"/>
      <c r="F133" s="87">
        <f t="shared" si="42"/>
        <v>0</v>
      </c>
      <c r="G133" s="83"/>
      <c r="H133" s="85"/>
      <c r="I133" s="10"/>
      <c r="J133" s="10"/>
      <c r="K133" s="19">
        <f t="shared" si="43"/>
        <v>0</v>
      </c>
      <c r="L133" s="20" t="e">
        <f t="shared" si="44"/>
        <v>#DIV/0!</v>
      </c>
    </row>
    <row r="134" spans="1:12">
      <c r="A134" s="9">
        <v>42910</v>
      </c>
      <c r="B134" s="10"/>
      <c r="C134" s="10"/>
      <c r="D134" s="10"/>
      <c r="E134" s="10"/>
      <c r="F134" s="87">
        <f t="shared" si="42"/>
        <v>0</v>
      </c>
      <c r="G134" s="83"/>
      <c r="H134" s="85"/>
      <c r="I134" s="10"/>
      <c r="J134" s="10"/>
      <c r="K134" s="19">
        <f t="shared" si="43"/>
        <v>0</v>
      </c>
      <c r="L134" s="20" t="e">
        <f t="shared" si="44"/>
        <v>#DIV/0!</v>
      </c>
    </row>
    <row r="135" spans="1:12">
      <c r="A135" s="9">
        <v>42911</v>
      </c>
      <c r="B135" s="10"/>
      <c r="C135" s="10"/>
      <c r="D135" s="10"/>
      <c r="E135" s="10"/>
      <c r="F135" s="87">
        <f t="shared" si="42"/>
        <v>0</v>
      </c>
      <c r="G135" s="83"/>
      <c r="H135" s="85"/>
      <c r="I135" s="10"/>
      <c r="J135" s="10"/>
      <c r="K135" s="19">
        <f t="shared" si="43"/>
        <v>0</v>
      </c>
      <c r="L135" s="20" t="e">
        <f t="shared" si="44"/>
        <v>#DIV/0!</v>
      </c>
    </row>
    <row r="136" spans="1:12">
      <c r="A136" s="9">
        <v>42912</v>
      </c>
      <c r="B136" s="10"/>
      <c r="C136" s="10"/>
      <c r="D136" s="10"/>
      <c r="E136" s="10"/>
      <c r="F136" s="87">
        <f t="shared" si="42"/>
        <v>0</v>
      </c>
      <c r="G136" s="83"/>
      <c r="H136" s="85"/>
      <c r="I136" s="10"/>
      <c r="J136" s="10"/>
      <c r="K136" s="19">
        <f t="shared" si="43"/>
        <v>0</v>
      </c>
      <c r="L136" s="20" t="e">
        <f t="shared" si="44"/>
        <v>#DIV/0!</v>
      </c>
    </row>
    <row r="137" spans="1:12">
      <c r="A137" s="9">
        <v>42913</v>
      </c>
      <c r="B137" s="10"/>
      <c r="C137" s="10"/>
      <c r="D137" s="10"/>
      <c r="E137" s="10"/>
      <c r="F137" s="87">
        <f t="shared" si="42"/>
        <v>0</v>
      </c>
      <c r="G137" s="83"/>
      <c r="H137" s="85"/>
      <c r="I137" s="10"/>
      <c r="J137" s="10"/>
      <c r="K137" s="19">
        <f t="shared" si="43"/>
        <v>0</v>
      </c>
      <c r="L137" s="20" t="e">
        <f t="shared" si="44"/>
        <v>#DIV/0!</v>
      </c>
    </row>
    <row r="138" spans="1:12">
      <c r="A138" s="9">
        <v>42914</v>
      </c>
      <c r="B138" s="10"/>
      <c r="C138" s="10"/>
      <c r="D138" s="10"/>
      <c r="E138" s="10"/>
      <c r="F138" s="87">
        <f t="shared" si="42"/>
        <v>0</v>
      </c>
      <c r="G138" s="83"/>
      <c r="H138" s="85"/>
      <c r="I138" s="10"/>
      <c r="J138" s="10"/>
      <c r="K138" s="19">
        <f t="shared" si="43"/>
        <v>0</v>
      </c>
      <c r="L138" s="20" t="e">
        <f t="shared" si="44"/>
        <v>#DIV/0!</v>
      </c>
    </row>
    <row r="139" spans="1:12">
      <c r="A139" s="9">
        <v>42915</v>
      </c>
      <c r="B139" s="10"/>
      <c r="C139" s="10"/>
      <c r="D139" s="10"/>
      <c r="E139" s="10"/>
      <c r="F139" s="87">
        <f t="shared" si="42"/>
        <v>0</v>
      </c>
      <c r="G139" s="83"/>
      <c r="H139" s="85"/>
      <c r="I139" s="10"/>
      <c r="J139" s="10"/>
      <c r="K139" s="19">
        <f t="shared" si="43"/>
        <v>0</v>
      </c>
      <c r="L139" s="20" t="e">
        <f t="shared" si="44"/>
        <v>#DIV/0!</v>
      </c>
    </row>
    <row r="140" spans="1:12">
      <c r="A140" s="9">
        <v>42916</v>
      </c>
      <c r="B140" s="10"/>
      <c r="C140" s="10"/>
      <c r="D140" s="10"/>
      <c r="E140" s="10"/>
      <c r="F140" s="87">
        <f t="shared" si="42"/>
        <v>0</v>
      </c>
      <c r="G140" s="83"/>
      <c r="H140" s="85"/>
      <c r="I140" s="10"/>
      <c r="J140" s="10"/>
      <c r="K140" s="19">
        <f t="shared" si="43"/>
        <v>0</v>
      </c>
      <c r="L140" s="20" t="e">
        <f t="shared" si="44"/>
        <v>#DIV/0!</v>
      </c>
    </row>
    <row r="141" spans="1:12">
      <c r="A141" s="9">
        <v>42917</v>
      </c>
      <c r="B141" s="10"/>
      <c r="C141" s="10"/>
      <c r="D141" s="10"/>
      <c r="E141" s="10"/>
      <c r="F141" s="87">
        <f t="shared" si="42"/>
        <v>0</v>
      </c>
      <c r="G141" s="83"/>
      <c r="H141" s="85"/>
      <c r="I141" s="10"/>
      <c r="J141" s="10"/>
      <c r="K141" s="19">
        <f t="shared" si="43"/>
        <v>0</v>
      </c>
      <c r="L141" s="20" t="e">
        <f t="shared" si="44"/>
        <v>#DIV/0!</v>
      </c>
    </row>
    <row r="142" spans="1:12">
      <c r="A142" s="9">
        <v>42918</v>
      </c>
      <c r="B142" s="10"/>
      <c r="C142" s="10"/>
      <c r="D142" s="10"/>
      <c r="E142" s="10"/>
      <c r="F142" s="87">
        <f t="shared" si="42"/>
        <v>0</v>
      </c>
      <c r="G142" s="83"/>
      <c r="H142" s="85"/>
      <c r="I142" s="10"/>
      <c r="J142" s="10"/>
      <c r="K142" s="19">
        <f t="shared" si="43"/>
        <v>0</v>
      </c>
      <c r="L142" s="20" t="e">
        <f t="shared" si="44"/>
        <v>#DIV/0!</v>
      </c>
    </row>
    <row r="143" spans="1:12">
      <c r="A143" s="9">
        <v>42919</v>
      </c>
      <c r="B143" s="10"/>
      <c r="C143" s="10"/>
      <c r="D143" s="10"/>
      <c r="E143" s="10"/>
      <c r="F143" s="87">
        <f t="shared" si="42"/>
        <v>0</v>
      </c>
      <c r="G143" s="83"/>
      <c r="H143" s="85"/>
      <c r="I143" s="10"/>
      <c r="J143" s="10"/>
      <c r="K143" s="19">
        <f t="shared" si="43"/>
        <v>0</v>
      </c>
      <c r="L143" s="20" t="e">
        <f t="shared" si="44"/>
        <v>#DIV/0!</v>
      </c>
    </row>
    <row r="144" spans="1:12">
      <c r="A144" s="9">
        <v>42920</v>
      </c>
      <c r="B144" s="10"/>
      <c r="C144" s="10"/>
      <c r="D144" s="10"/>
      <c r="E144" s="10"/>
      <c r="F144" s="87">
        <f t="shared" si="42"/>
        <v>0</v>
      </c>
      <c r="G144" s="83"/>
      <c r="H144" s="85"/>
      <c r="I144" s="10"/>
      <c r="J144" s="10"/>
      <c r="K144" s="19">
        <f t="shared" si="43"/>
        <v>0</v>
      </c>
      <c r="L144" s="20" t="e">
        <f t="shared" si="44"/>
        <v>#DIV/0!</v>
      </c>
    </row>
    <row r="145" spans="1:12">
      <c r="A145" s="9">
        <v>42921</v>
      </c>
      <c r="B145" s="10"/>
      <c r="C145" s="10"/>
      <c r="D145" s="10"/>
      <c r="E145" s="10"/>
      <c r="F145" s="87">
        <f t="shared" si="42"/>
        <v>0</v>
      </c>
      <c r="G145" s="83"/>
      <c r="H145" s="85"/>
      <c r="I145" s="10"/>
      <c r="J145" s="10"/>
      <c r="K145" s="19">
        <f t="shared" si="43"/>
        <v>0</v>
      </c>
      <c r="L145" s="20" t="e">
        <f t="shared" si="44"/>
        <v>#DIV/0!</v>
      </c>
    </row>
    <row r="146" spans="1:12">
      <c r="A146" s="9">
        <v>42922</v>
      </c>
      <c r="B146" s="10"/>
      <c r="C146" s="10"/>
      <c r="D146" s="10"/>
      <c r="E146" s="10"/>
      <c r="F146" s="87">
        <f t="shared" si="42"/>
        <v>0</v>
      </c>
      <c r="G146" s="83"/>
      <c r="H146" s="85"/>
      <c r="I146" s="10"/>
      <c r="J146" s="10"/>
      <c r="K146" s="19">
        <f t="shared" si="43"/>
        <v>0</v>
      </c>
      <c r="L146" s="20" t="e">
        <f t="shared" si="44"/>
        <v>#DIV/0!</v>
      </c>
    </row>
    <row r="147" spans="1:12">
      <c r="A147" s="9">
        <v>42923</v>
      </c>
      <c r="B147" s="10"/>
      <c r="C147" s="10"/>
      <c r="D147" s="10"/>
      <c r="E147" s="10"/>
      <c r="F147" s="87">
        <f t="shared" si="42"/>
        <v>0</v>
      </c>
      <c r="G147" s="83"/>
      <c r="H147" s="85"/>
      <c r="I147" s="10"/>
      <c r="J147" s="10"/>
      <c r="K147" s="19">
        <f t="shared" si="43"/>
        <v>0</v>
      </c>
      <c r="L147" s="20" t="e">
        <f t="shared" si="44"/>
        <v>#DIV/0!</v>
      </c>
    </row>
    <row r="148" spans="1:12">
      <c r="A148" s="9">
        <v>42924</v>
      </c>
      <c r="B148" s="10"/>
      <c r="C148" s="10"/>
      <c r="D148" s="10"/>
      <c r="E148" s="10"/>
      <c r="F148" s="87">
        <f t="shared" si="42"/>
        <v>0</v>
      </c>
      <c r="G148" s="83"/>
      <c r="H148" s="85"/>
      <c r="I148" s="10"/>
      <c r="J148" s="10"/>
      <c r="K148" s="19">
        <f t="shared" si="43"/>
        <v>0</v>
      </c>
      <c r="L148" s="20" t="e">
        <f t="shared" si="44"/>
        <v>#DIV/0!</v>
      </c>
    </row>
    <row r="149" spans="1:12">
      <c r="A149" s="9">
        <v>42925</v>
      </c>
      <c r="B149" s="10"/>
      <c r="C149" s="10"/>
      <c r="D149" s="10"/>
      <c r="E149" s="10"/>
      <c r="F149" s="87">
        <f t="shared" si="42"/>
        <v>0</v>
      </c>
      <c r="G149" s="83"/>
      <c r="H149" s="85"/>
      <c r="I149" s="10"/>
      <c r="J149" s="10"/>
      <c r="K149" s="19">
        <f t="shared" si="43"/>
        <v>0</v>
      </c>
      <c r="L149" s="20" t="e">
        <f t="shared" si="44"/>
        <v>#DIV/0!</v>
      </c>
    </row>
    <row r="150" spans="1:12">
      <c r="A150" s="9">
        <v>42926</v>
      </c>
      <c r="B150" s="10"/>
      <c r="C150" s="10"/>
      <c r="D150" s="10"/>
      <c r="E150" s="10"/>
      <c r="F150" s="87">
        <f t="shared" si="42"/>
        <v>0</v>
      </c>
      <c r="G150" s="83"/>
      <c r="H150" s="85"/>
      <c r="I150" s="10"/>
      <c r="J150" s="10"/>
      <c r="K150" s="19">
        <f t="shared" si="43"/>
        <v>0</v>
      </c>
      <c r="L150" s="20" t="e">
        <f t="shared" si="44"/>
        <v>#DIV/0!</v>
      </c>
    </row>
    <row r="151" spans="1:12">
      <c r="A151" s="9">
        <v>42927</v>
      </c>
      <c r="B151" s="10"/>
      <c r="C151" s="10"/>
      <c r="D151" s="10"/>
      <c r="E151" s="10"/>
      <c r="F151" s="87">
        <f t="shared" si="42"/>
        <v>0</v>
      </c>
      <c r="G151" s="83"/>
      <c r="H151" s="85"/>
      <c r="I151" s="10"/>
      <c r="J151" s="10"/>
      <c r="K151" s="19">
        <f t="shared" si="43"/>
        <v>0</v>
      </c>
      <c r="L151" s="20" t="e">
        <f t="shared" si="44"/>
        <v>#DIV/0!</v>
      </c>
    </row>
    <row r="152" spans="1:12">
      <c r="A152" s="9">
        <v>42928</v>
      </c>
      <c r="B152" s="10"/>
      <c r="C152" s="10"/>
      <c r="D152" s="10"/>
      <c r="E152" s="10"/>
      <c r="F152" s="87">
        <f t="shared" si="42"/>
        <v>0</v>
      </c>
      <c r="G152" s="83"/>
      <c r="H152" s="85"/>
      <c r="I152" s="10"/>
      <c r="J152" s="10"/>
      <c r="K152" s="19">
        <f t="shared" si="43"/>
        <v>0</v>
      </c>
      <c r="L152" s="20" t="e">
        <f t="shared" si="44"/>
        <v>#DIV/0!</v>
      </c>
    </row>
    <row r="153" spans="1:12">
      <c r="A153" s="9">
        <v>42929</v>
      </c>
      <c r="B153" s="10"/>
      <c r="C153" s="10"/>
      <c r="D153" s="10"/>
      <c r="E153" s="10"/>
      <c r="F153" s="87">
        <f t="shared" si="42"/>
        <v>0</v>
      </c>
      <c r="G153" s="83"/>
      <c r="H153" s="85"/>
      <c r="I153" s="10"/>
      <c r="J153" s="10"/>
      <c r="K153" s="19">
        <f t="shared" si="43"/>
        <v>0</v>
      </c>
      <c r="L153" s="20" t="e">
        <f t="shared" si="44"/>
        <v>#DIV/0!</v>
      </c>
    </row>
    <row r="154" spans="1:12">
      <c r="A154" s="9">
        <v>42930</v>
      </c>
      <c r="B154" s="10"/>
      <c r="C154" s="10"/>
      <c r="D154" s="10"/>
      <c r="E154" s="10"/>
      <c r="F154" s="87">
        <f t="shared" si="42"/>
        <v>0</v>
      </c>
      <c r="G154" s="83"/>
      <c r="H154" s="85"/>
      <c r="I154" s="10"/>
      <c r="J154" s="10"/>
      <c r="K154" s="19">
        <f t="shared" si="43"/>
        <v>0</v>
      </c>
      <c r="L154" s="20" t="e">
        <f t="shared" si="44"/>
        <v>#DIV/0!</v>
      </c>
    </row>
    <row r="155" spans="1:12">
      <c r="A155" s="9">
        <v>42931</v>
      </c>
      <c r="B155" s="10"/>
      <c r="C155" s="10"/>
      <c r="D155" s="10"/>
      <c r="E155" s="10"/>
      <c r="F155" s="87">
        <f t="shared" si="42"/>
        <v>0</v>
      </c>
      <c r="G155" s="83"/>
      <c r="H155" s="85"/>
      <c r="I155" s="10"/>
      <c r="J155" s="10"/>
      <c r="K155" s="19">
        <f t="shared" si="43"/>
        <v>0</v>
      </c>
      <c r="L155" s="20" t="e">
        <f t="shared" si="44"/>
        <v>#DIV/0!</v>
      </c>
    </row>
    <row r="156" spans="1:12">
      <c r="A156" s="9">
        <v>42932</v>
      </c>
      <c r="B156" s="10"/>
      <c r="C156" s="10"/>
      <c r="D156" s="10"/>
      <c r="E156" s="10"/>
      <c r="F156" s="87">
        <f t="shared" si="42"/>
        <v>0</v>
      </c>
      <c r="G156" s="83"/>
      <c r="H156" s="85"/>
      <c r="I156" s="10"/>
      <c r="J156" s="10"/>
      <c r="K156" s="19">
        <f t="shared" si="43"/>
        <v>0</v>
      </c>
      <c r="L156" s="20" t="e">
        <f t="shared" si="44"/>
        <v>#DIV/0!</v>
      </c>
    </row>
    <row r="157" spans="1:12">
      <c r="A157" s="9">
        <v>42933</v>
      </c>
      <c r="B157" s="10"/>
      <c r="C157" s="10"/>
      <c r="D157" s="10"/>
      <c r="E157" s="10"/>
      <c r="F157" s="87">
        <f t="shared" si="42"/>
        <v>0</v>
      </c>
      <c r="G157" s="83"/>
      <c r="H157" s="85"/>
      <c r="I157" s="10"/>
      <c r="J157" s="10"/>
      <c r="K157" s="19">
        <f t="shared" si="43"/>
        <v>0</v>
      </c>
      <c r="L157" s="20" t="e">
        <f t="shared" si="44"/>
        <v>#DIV/0!</v>
      </c>
    </row>
    <row r="158" spans="1:12">
      <c r="A158" s="9">
        <v>42934</v>
      </c>
      <c r="B158" s="10"/>
      <c r="C158" s="10"/>
      <c r="D158" s="10"/>
      <c r="E158" s="10"/>
      <c r="F158" s="87">
        <f t="shared" si="42"/>
        <v>0</v>
      </c>
      <c r="G158" s="83"/>
      <c r="H158" s="85"/>
      <c r="I158" s="10"/>
      <c r="J158" s="10"/>
      <c r="K158" s="19">
        <f t="shared" si="43"/>
        <v>0</v>
      </c>
      <c r="L158" s="20" t="e">
        <f t="shared" si="44"/>
        <v>#DIV/0!</v>
      </c>
    </row>
    <row r="159" spans="1:12">
      <c r="A159" s="9">
        <v>42935</v>
      </c>
      <c r="B159" s="10"/>
      <c r="C159" s="10"/>
      <c r="D159" s="10"/>
      <c r="E159" s="10"/>
      <c r="F159" s="87">
        <f t="shared" si="42"/>
        <v>0</v>
      </c>
      <c r="G159" s="83"/>
      <c r="H159" s="85"/>
      <c r="I159" s="10"/>
      <c r="J159" s="10"/>
      <c r="K159" s="19">
        <f t="shared" si="43"/>
        <v>0</v>
      </c>
      <c r="L159" s="20" t="e">
        <f t="shared" si="44"/>
        <v>#DIV/0!</v>
      </c>
    </row>
    <row r="160" spans="1:12">
      <c r="A160" s="9">
        <v>42936</v>
      </c>
      <c r="B160" s="10"/>
      <c r="C160" s="10"/>
      <c r="D160" s="10"/>
      <c r="E160" s="10"/>
      <c r="F160" s="87">
        <f t="shared" si="42"/>
        <v>0</v>
      </c>
      <c r="G160" s="83"/>
      <c r="H160" s="85"/>
      <c r="I160" s="10"/>
      <c r="J160" s="10"/>
      <c r="K160" s="19">
        <f t="shared" si="43"/>
        <v>0</v>
      </c>
      <c r="L160" s="20" t="e">
        <f t="shared" si="44"/>
        <v>#DIV/0!</v>
      </c>
    </row>
    <row r="161" spans="1:12">
      <c r="A161" s="9">
        <v>42937</v>
      </c>
      <c r="B161" s="10"/>
      <c r="C161" s="10"/>
      <c r="D161" s="10"/>
      <c r="E161" s="10"/>
      <c r="F161" s="87">
        <f t="shared" ref="F161:F224" si="45">B161-SUM(C161:E161)</f>
        <v>0</v>
      </c>
      <c r="G161" s="83"/>
      <c r="H161" s="85"/>
      <c r="I161" s="10"/>
      <c r="J161" s="10"/>
      <c r="K161" s="19">
        <f t="shared" ref="K161:K224" si="46">B161-SUM(H161:J161)</f>
        <v>0</v>
      </c>
      <c r="L161" s="20" t="e">
        <f t="shared" ref="L161:L224" si="47">(F161-K161)/B161</f>
        <v>#DIV/0!</v>
      </c>
    </row>
    <row r="162" spans="1:12">
      <c r="A162" s="9">
        <v>42938</v>
      </c>
      <c r="B162" s="10"/>
      <c r="C162" s="10"/>
      <c r="D162" s="10"/>
      <c r="E162" s="10"/>
      <c r="F162" s="87">
        <f t="shared" si="45"/>
        <v>0</v>
      </c>
      <c r="G162" s="83"/>
      <c r="H162" s="85"/>
      <c r="I162" s="10"/>
      <c r="J162" s="10"/>
      <c r="K162" s="19">
        <f t="shared" si="46"/>
        <v>0</v>
      </c>
      <c r="L162" s="20" t="e">
        <f t="shared" si="47"/>
        <v>#DIV/0!</v>
      </c>
    </row>
    <row r="163" spans="1:12">
      <c r="A163" s="9">
        <v>42939</v>
      </c>
      <c r="B163" s="10"/>
      <c r="C163" s="10"/>
      <c r="D163" s="10"/>
      <c r="E163" s="10"/>
      <c r="F163" s="87">
        <f t="shared" si="45"/>
        <v>0</v>
      </c>
      <c r="G163" s="83"/>
      <c r="H163" s="85"/>
      <c r="I163" s="10"/>
      <c r="J163" s="10"/>
      <c r="K163" s="19">
        <f t="shared" si="46"/>
        <v>0</v>
      </c>
      <c r="L163" s="20" t="e">
        <f t="shared" si="47"/>
        <v>#DIV/0!</v>
      </c>
    </row>
    <row r="164" spans="1:12">
      <c r="A164" s="9">
        <v>42940</v>
      </c>
      <c r="B164" s="10"/>
      <c r="C164" s="10"/>
      <c r="D164" s="10"/>
      <c r="E164" s="10"/>
      <c r="F164" s="87">
        <f t="shared" si="45"/>
        <v>0</v>
      </c>
      <c r="G164" s="83"/>
      <c r="H164" s="85"/>
      <c r="I164" s="10"/>
      <c r="J164" s="10"/>
      <c r="K164" s="19">
        <f t="shared" si="46"/>
        <v>0</v>
      </c>
      <c r="L164" s="20" t="e">
        <f t="shared" si="47"/>
        <v>#DIV/0!</v>
      </c>
    </row>
    <row r="165" spans="1:12">
      <c r="A165" s="9">
        <v>42941</v>
      </c>
      <c r="B165" s="10"/>
      <c r="C165" s="10"/>
      <c r="D165" s="10"/>
      <c r="E165" s="10"/>
      <c r="F165" s="87">
        <f t="shared" si="45"/>
        <v>0</v>
      </c>
      <c r="G165" s="83"/>
      <c r="H165" s="85"/>
      <c r="I165" s="10"/>
      <c r="J165" s="10"/>
      <c r="K165" s="19">
        <f t="shared" si="46"/>
        <v>0</v>
      </c>
      <c r="L165" s="20" t="e">
        <f t="shared" si="47"/>
        <v>#DIV/0!</v>
      </c>
    </row>
    <row r="166" spans="1:12">
      <c r="A166" s="9">
        <v>42942</v>
      </c>
      <c r="B166" s="10"/>
      <c r="C166" s="10"/>
      <c r="D166" s="10"/>
      <c r="E166" s="10"/>
      <c r="F166" s="87">
        <f t="shared" si="45"/>
        <v>0</v>
      </c>
      <c r="G166" s="83"/>
      <c r="H166" s="85"/>
      <c r="I166" s="10"/>
      <c r="J166" s="10"/>
      <c r="K166" s="19">
        <f t="shared" si="46"/>
        <v>0</v>
      </c>
      <c r="L166" s="20" t="e">
        <f t="shared" si="47"/>
        <v>#DIV/0!</v>
      </c>
    </row>
    <row r="167" spans="1:12">
      <c r="A167" s="9">
        <v>42943</v>
      </c>
      <c r="B167" s="10"/>
      <c r="C167" s="10"/>
      <c r="D167" s="10"/>
      <c r="E167" s="10"/>
      <c r="F167" s="87">
        <f t="shared" si="45"/>
        <v>0</v>
      </c>
      <c r="G167" s="83"/>
      <c r="H167" s="85"/>
      <c r="I167" s="10"/>
      <c r="J167" s="10"/>
      <c r="K167" s="19">
        <f t="shared" si="46"/>
        <v>0</v>
      </c>
      <c r="L167" s="20" t="e">
        <f t="shared" si="47"/>
        <v>#DIV/0!</v>
      </c>
    </row>
    <row r="168" spans="1:12">
      <c r="A168" s="9">
        <v>42944</v>
      </c>
      <c r="B168" s="10"/>
      <c r="C168" s="10"/>
      <c r="D168" s="10"/>
      <c r="E168" s="10"/>
      <c r="F168" s="87">
        <f t="shared" si="45"/>
        <v>0</v>
      </c>
      <c r="G168" s="83"/>
      <c r="H168" s="85"/>
      <c r="I168" s="10"/>
      <c r="J168" s="10"/>
      <c r="K168" s="19">
        <f t="shared" si="46"/>
        <v>0</v>
      </c>
      <c r="L168" s="20" t="e">
        <f t="shared" si="47"/>
        <v>#DIV/0!</v>
      </c>
    </row>
    <row r="169" spans="1:12">
      <c r="A169" s="9">
        <v>42945</v>
      </c>
      <c r="B169" s="10"/>
      <c r="C169" s="10"/>
      <c r="D169" s="10"/>
      <c r="E169" s="10"/>
      <c r="F169" s="87">
        <f t="shared" si="45"/>
        <v>0</v>
      </c>
      <c r="G169" s="83"/>
      <c r="H169" s="85"/>
      <c r="I169" s="10"/>
      <c r="J169" s="10"/>
      <c r="K169" s="19">
        <f t="shared" si="46"/>
        <v>0</v>
      </c>
      <c r="L169" s="20" t="e">
        <f t="shared" si="47"/>
        <v>#DIV/0!</v>
      </c>
    </row>
    <row r="170" spans="1:12">
      <c r="A170" s="9">
        <v>42946</v>
      </c>
      <c r="B170" s="10"/>
      <c r="C170" s="10"/>
      <c r="D170" s="10"/>
      <c r="E170" s="10"/>
      <c r="F170" s="87">
        <f t="shared" si="45"/>
        <v>0</v>
      </c>
      <c r="G170" s="83"/>
      <c r="H170" s="85"/>
      <c r="I170" s="10"/>
      <c r="J170" s="10"/>
      <c r="K170" s="19">
        <f t="shared" si="46"/>
        <v>0</v>
      </c>
      <c r="L170" s="20" t="e">
        <f t="shared" si="47"/>
        <v>#DIV/0!</v>
      </c>
    </row>
    <row r="171" spans="1:12">
      <c r="A171" s="9">
        <v>42947</v>
      </c>
      <c r="B171" s="10"/>
      <c r="C171" s="10"/>
      <c r="D171" s="10"/>
      <c r="E171" s="10"/>
      <c r="F171" s="87">
        <f t="shared" si="45"/>
        <v>0</v>
      </c>
      <c r="G171" s="83"/>
      <c r="H171" s="85"/>
      <c r="I171" s="10"/>
      <c r="J171" s="10"/>
      <c r="K171" s="19">
        <f t="shared" si="46"/>
        <v>0</v>
      </c>
      <c r="L171" s="20" t="e">
        <f t="shared" si="47"/>
        <v>#DIV/0!</v>
      </c>
    </row>
    <row r="172" spans="1:12">
      <c r="A172" s="9">
        <v>42948</v>
      </c>
      <c r="B172" s="10"/>
      <c r="C172" s="10"/>
      <c r="D172" s="10"/>
      <c r="E172" s="10"/>
      <c r="F172" s="87">
        <f t="shared" si="45"/>
        <v>0</v>
      </c>
      <c r="G172" s="83"/>
      <c r="H172" s="85"/>
      <c r="I172" s="10"/>
      <c r="J172" s="10"/>
      <c r="K172" s="19">
        <f t="shared" si="46"/>
        <v>0</v>
      </c>
      <c r="L172" s="20" t="e">
        <f t="shared" si="47"/>
        <v>#DIV/0!</v>
      </c>
    </row>
    <row r="173" spans="1:12">
      <c r="A173" s="9">
        <v>42949</v>
      </c>
      <c r="B173" s="10"/>
      <c r="C173" s="10"/>
      <c r="D173" s="10"/>
      <c r="E173" s="10"/>
      <c r="F173" s="87">
        <f t="shared" si="45"/>
        <v>0</v>
      </c>
      <c r="G173" s="83"/>
      <c r="H173" s="85"/>
      <c r="I173" s="10"/>
      <c r="J173" s="10"/>
      <c r="K173" s="19">
        <f t="shared" si="46"/>
        <v>0</v>
      </c>
      <c r="L173" s="20" t="e">
        <f t="shared" si="47"/>
        <v>#DIV/0!</v>
      </c>
    </row>
    <row r="174" spans="1:12">
      <c r="A174" s="9">
        <v>42950</v>
      </c>
      <c r="B174" s="10"/>
      <c r="C174" s="10"/>
      <c r="D174" s="10"/>
      <c r="E174" s="10"/>
      <c r="F174" s="87">
        <f t="shared" si="45"/>
        <v>0</v>
      </c>
      <c r="G174" s="83"/>
      <c r="H174" s="85"/>
      <c r="I174" s="10"/>
      <c r="J174" s="10"/>
      <c r="K174" s="19">
        <f t="shared" si="46"/>
        <v>0</v>
      </c>
      <c r="L174" s="20" t="e">
        <f t="shared" si="47"/>
        <v>#DIV/0!</v>
      </c>
    </row>
    <row r="175" spans="1:12">
      <c r="A175" s="9">
        <v>42951</v>
      </c>
      <c r="B175" s="10"/>
      <c r="C175" s="10"/>
      <c r="D175" s="10"/>
      <c r="E175" s="10"/>
      <c r="F175" s="87">
        <f t="shared" si="45"/>
        <v>0</v>
      </c>
      <c r="G175" s="83"/>
      <c r="H175" s="85"/>
      <c r="I175" s="10"/>
      <c r="J175" s="10"/>
      <c r="K175" s="19">
        <f t="shared" si="46"/>
        <v>0</v>
      </c>
      <c r="L175" s="20" t="e">
        <f t="shared" si="47"/>
        <v>#DIV/0!</v>
      </c>
    </row>
    <row r="176" spans="1:12">
      <c r="A176" s="9">
        <v>42952</v>
      </c>
      <c r="B176" s="10"/>
      <c r="C176" s="10"/>
      <c r="D176" s="10"/>
      <c r="E176" s="10"/>
      <c r="F176" s="87">
        <f t="shared" si="45"/>
        <v>0</v>
      </c>
      <c r="G176" s="83"/>
      <c r="H176" s="85"/>
      <c r="I176" s="10"/>
      <c r="J176" s="10"/>
      <c r="K176" s="19">
        <f t="shared" si="46"/>
        <v>0</v>
      </c>
      <c r="L176" s="20" t="e">
        <f t="shared" si="47"/>
        <v>#DIV/0!</v>
      </c>
    </row>
    <row r="177" spans="1:12">
      <c r="A177" s="9">
        <v>42953</v>
      </c>
      <c r="B177" s="10"/>
      <c r="C177" s="10"/>
      <c r="D177" s="10"/>
      <c r="E177" s="10"/>
      <c r="F177" s="87">
        <f t="shared" si="45"/>
        <v>0</v>
      </c>
      <c r="G177" s="83"/>
      <c r="H177" s="85"/>
      <c r="I177" s="10"/>
      <c r="J177" s="10"/>
      <c r="K177" s="19">
        <f t="shared" si="46"/>
        <v>0</v>
      </c>
      <c r="L177" s="20" t="e">
        <f t="shared" si="47"/>
        <v>#DIV/0!</v>
      </c>
    </row>
    <row r="178" spans="1:12">
      <c r="A178" s="9">
        <v>42954</v>
      </c>
      <c r="B178" s="10"/>
      <c r="C178" s="10"/>
      <c r="D178" s="10"/>
      <c r="E178" s="10"/>
      <c r="F178" s="87">
        <f t="shared" si="45"/>
        <v>0</v>
      </c>
      <c r="G178" s="83"/>
      <c r="H178" s="85"/>
      <c r="I178" s="10"/>
      <c r="J178" s="10"/>
      <c r="K178" s="19">
        <f t="shared" si="46"/>
        <v>0</v>
      </c>
      <c r="L178" s="20" t="e">
        <f t="shared" si="47"/>
        <v>#DIV/0!</v>
      </c>
    </row>
    <row r="179" spans="1:12">
      <c r="A179" s="9">
        <v>42955</v>
      </c>
      <c r="B179" s="10"/>
      <c r="C179" s="10"/>
      <c r="D179" s="10"/>
      <c r="E179" s="10"/>
      <c r="F179" s="87">
        <f t="shared" si="45"/>
        <v>0</v>
      </c>
      <c r="G179" s="83"/>
      <c r="H179" s="85"/>
      <c r="I179" s="10"/>
      <c r="J179" s="10"/>
      <c r="K179" s="19">
        <f t="shared" si="46"/>
        <v>0</v>
      </c>
      <c r="L179" s="20" t="e">
        <f t="shared" si="47"/>
        <v>#DIV/0!</v>
      </c>
    </row>
    <row r="180" spans="1:12">
      <c r="A180" s="9">
        <v>42956</v>
      </c>
      <c r="B180" s="10"/>
      <c r="C180" s="10"/>
      <c r="D180" s="10"/>
      <c r="E180" s="10"/>
      <c r="F180" s="87">
        <f t="shared" si="45"/>
        <v>0</v>
      </c>
      <c r="G180" s="83"/>
      <c r="H180" s="85"/>
      <c r="I180" s="10"/>
      <c r="J180" s="10"/>
      <c r="K180" s="19">
        <f t="shared" si="46"/>
        <v>0</v>
      </c>
      <c r="L180" s="20" t="e">
        <f t="shared" si="47"/>
        <v>#DIV/0!</v>
      </c>
    </row>
    <row r="181" spans="1:12">
      <c r="A181" s="9">
        <v>42957</v>
      </c>
      <c r="B181" s="10"/>
      <c r="C181" s="10"/>
      <c r="D181" s="10"/>
      <c r="E181" s="10"/>
      <c r="F181" s="87">
        <f t="shared" si="45"/>
        <v>0</v>
      </c>
      <c r="G181" s="83"/>
      <c r="H181" s="85"/>
      <c r="I181" s="10"/>
      <c r="J181" s="10"/>
      <c r="K181" s="19">
        <f t="shared" si="46"/>
        <v>0</v>
      </c>
      <c r="L181" s="20" t="e">
        <f t="shared" si="47"/>
        <v>#DIV/0!</v>
      </c>
    </row>
    <row r="182" spans="1:12">
      <c r="A182" s="9">
        <v>42958</v>
      </c>
      <c r="B182" s="10"/>
      <c r="C182" s="10"/>
      <c r="D182" s="10"/>
      <c r="E182" s="10"/>
      <c r="F182" s="87">
        <f t="shared" si="45"/>
        <v>0</v>
      </c>
      <c r="G182" s="83"/>
      <c r="H182" s="85"/>
      <c r="I182" s="10"/>
      <c r="J182" s="10"/>
      <c r="K182" s="19">
        <f t="shared" si="46"/>
        <v>0</v>
      </c>
      <c r="L182" s="20" t="e">
        <f t="shared" si="47"/>
        <v>#DIV/0!</v>
      </c>
    </row>
    <row r="183" spans="1:12">
      <c r="A183" s="9">
        <v>42959</v>
      </c>
      <c r="B183" s="10"/>
      <c r="C183" s="10"/>
      <c r="D183" s="10"/>
      <c r="E183" s="10"/>
      <c r="F183" s="87">
        <f t="shared" si="45"/>
        <v>0</v>
      </c>
      <c r="G183" s="83"/>
      <c r="H183" s="85"/>
      <c r="I183" s="10"/>
      <c r="J183" s="10"/>
      <c r="K183" s="19">
        <f t="shared" si="46"/>
        <v>0</v>
      </c>
      <c r="L183" s="20" t="e">
        <f t="shared" si="47"/>
        <v>#DIV/0!</v>
      </c>
    </row>
    <row r="184" spans="1:12">
      <c r="A184" s="9">
        <v>42960</v>
      </c>
      <c r="B184" s="10"/>
      <c r="C184" s="10"/>
      <c r="D184" s="10"/>
      <c r="E184" s="10"/>
      <c r="F184" s="87">
        <f t="shared" si="45"/>
        <v>0</v>
      </c>
      <c r="G184" s="83"/>
      <c r="H184" s="85"/>
      <c r="I184" s="10"/>
      <c r="J184" s="10"/>
      <c r="K184" s="19">
        <f t="shared" si="46"/>
        <v>0</v>
      </c>
      <c r="L184" s="20" t="e">
        <f t="shared" si="47"/>
        <v>#DIV/0!</v>
      </c>
    </row>
    <row r="185" spans="1:12">
      <c r="A185" s="9">
        <v>42961</v>
      </c>
      <c r="B185" s="10"/>
      <c r="C185" s="10"/>
      <c r="D185" s="10"/>
      <c r="E185" s="10"/>
      <c r="F185" s="87">
        <f t="shared" si="45"/>
        <v>0</v>
      </c>
      <c r="G185" s="83"/>
      <c r="H185" s="85"/>
      <c r="I185" s="10"/>
      <c r="J185" s="10"/>
      <c r="K185" s="19">
        <f t="shared" si="46"/>
        <v>0</v>
      </c>
      <c r="L185" s="20" t="e">
        <f t="shared" si="47"/>
        <v>#DIV/0!</v>
      </c>
    </row>
    <row r="186" spans="1:12">
      <c r="A186" s="9">
        <v>42962</v>
      </c>
      <c r="B186" s="10"/>
      <c r="C186" s="10"/>
      <c r="D186" s="10"/>
      <c r="E186" s="10"/>
      <c r="F186" s="87">
        <f t="shared" si="45"/>
        <v>0</v>
      </c>
      <c r="G186" s="83"/>
      <c r="H186" s="85"/>
      <c r="I186" s="10"/>
      <c r="J186" s="10"/>
      <c r="K186" s="19">
        <f t="shared" si="46"/>
        <v>0</v>
      </c>
      <c r="L186" s="20" t="e">
        <f t="shared" si="47"/>
        <v>#DIV/0!</v>
      </c>
    </row>
    <row r="187" spans="1:12">
      <c r="A187" s="9">
        <v>42963</v>
      </c>
      <c r="B187" s="10"/>
      <c r="C187" s="10"/>
      <c r="D187" s="10"/>
      <c r="E187" s="10"/>
      <c r="F187" s="87">
        <f t="shared" si="45"/>
        <v>0</v>
      </c>
      <c r="G187" s="83"/>
      <c r="H187" s="85"/>
      <c r="I187" s="10"/>
      <c r="J187" s="10"/>
      <c r="K187" s="19">
        <f t="shared" si="46"/>
        <v>0</v>
      </c>
      <c r="L187" s="20" t="e">
        <f t="shared" si="47"/>
        <v>#DIV/0!</v>
      </c>
    </row>
    <row r="188" spans="1:12">
      <c r="A188" s="9">
        <v>42964</v>
      </c>
      <c r="B188" s="10"/>
      <c r="C188" s="10"/>
      <c r="D188" s="10"/>
      <c r="E188" s="10"/>
      <c r="F188" s="87">
        <f t="shared" si="45"/>
        <v>0</v>
      </c>
      <c r="G188" s="83"/>
      <c r="H188" s="85"/>
      <c r="I188" s="10"/>
      <c r="J188" s="10"/>
      <c r="K188" s="19">
        <f t="shared" si="46"/>
        <v>0</v>
      </c>
      <c r="L188" s="20" t="e">
        <f t="shared" si="47"/>
        <v>#DIV/0!</v>
      </c>
    </row>
    <row r="189" spans="1:12">
      <c r="A189" s="9">
        <v>42965</v>
      </c>
      <c r="B189" s="10"/>
      <c r="C189" s="10"/>
      <c r="D189" s="10"/>
      <c r="E189" s="10"/>
      <c r="F189" s="87">
        <f t="shared" si="45"/>
        <v>0</v>
      </c>
      <c r="G189" s="83"/>
      <c r="H189" s="85"/>
      <c r="I189" s="10"/>
      <c r="J189" s="10"/>
      <c r="K189" s="19">
        <f t="shared" si="46"/>
        <v>0</v>
      </c>
      <c r="L189" s="20" t="e">
        <f t="shared" si="47"/>
        <v>#DIV/0!</v>
      </c>
    </row>
    <row r="190" spans="1:12">
      <c r="A190" s="9">
        <v>42966</v>
      </c>
      <c r="B190" s="10"/>
      <c r="C190" s="10"/>
      <c r="D190" s="10"/>
      <c r="E190" s="10"/>
      <c r="F190" s="87">
        <f t="shared" si="45"/>
        <v>0</v>
      </c>
      <c r="G190" s="83"/>
      <c r="H190" s="85"/>
      <c r="I190" s="10"/>
      <c r="J190" s="10"/>
      <c r="K190" s="19">
        <f t="shared" si="46"/>
        <v>0</v>
      </c>
      <c r="L190" s="20" t="e">
        <f t="shared" si="47"/>
        <v>#DIV/0!</v>
      </c>
    </row>
    <row r="191" spans="1:12">
      <c r="A191" s="9">
        <v>42967</v>
      </c>
      <c r="B191" s="10"/>
      <c r="C191" s="10"/>
      <c r="D191" s="10"/>
      <c r="E191" s="10"/>
      <c r="F191" s="87">
        <f t="shared" si="45"/>
        <v>0</v>
      </c>
      <c r="G191" s="83"/>
      <c r="H191" s="85"/>
      <c r="I191" s="10"/>
      <c r="J191" s="10"/>
      <c r="K191" s="19">
        <f t="shared" si="46"/>
        <v>0</v>
      </c>
      <c r="L191" s="20" t="e">
        <f t="shared" si="47"/>
        <v>#DIV/0!</v>
      </c>
    </row>
    <row r="192" spans="1:12">
      <c r="A192" s="9">
        <v>42968</v>
      </c>
      <c r="B192" s="10"/>
      <c r="C192" s="10"/>
      <c r="D192" s="10"/>
      <c r="E192" s="10"/>
      <c r="F192" s="87">
        <f t="shared" si="45"/>
        <v>0</v>
      </c>
      <c r="G192" s="83"/>
      <c r="H192" s="85"/>
      <c r="I192" s="10"/>
      <c r="J192" s="10"/>
      <c r="K192" s="19">
        <f t="shared" si="46"/>
        <v>0</v>
      </c>
      <c r="L192" s="20" t="e">
        <f t="shared" si="47"/>
        <v>#DIV/0!</v>
      </c>
    </row>
    <row r="193" spans="1:12">
      <c r="A193" s="9">
        <v>42969</v>
      </c>
      <c r="B193" s="10"/>
      <c r="C193" s="10"/>
      <c r="D193" s="10"/>
      <c r="E193" s="10"/>
      <c r="F193" s="87">
        <f t="shared" si="45"/>
        <v>0</v>
      </c>
      <c r="G193" s="83"/>
      <c r="H193" s="85"/>
      <c r="I193" s="10"/>
      <c r="J193" s="10"/>
      <c r="K193" s="19">
        <f t="shared" si="46"/>
        <v>0</v>
      </c>
      <c r="L193" s="20" t="e">
        <f t="shared" si="47"/>
        <v>#DIV/0!</v>
      </c>
    </row>
    <row r="194" spans="1:12">
      <c r="A194" s="9">
        <v>42970</v>
      </c>
      <c r="B194" s="10"/>
      <c r="C194" s="10"/>
      <c r="D194" s="10"/>
      <c r="E194" s="10"/>
      <c r="F194" s="87">
        <f t="shared" si="45"/>
        <v>0</v>
      </c>
      <c r="G194" s="83"/>
      <c r="H194" s="85"/>
      <c r="I194" s="10"/>
      <c r="J194" s="10"/>
      <c r="K194" s="19">
        <f t="shared" si="46"/>
        <v>0</v>
      </c>
      <c r="L194" s="20" t="e">
        <f t="shared" si="47"/>
        <v>#DIV/0!</v>
      </c>
    </row>
    <row r="195" spans="1:12">
      <c r="A195" s="9">
        <v>42971</v>
      </c>
      <c r="B195" s="10"/>
      <c r="C195" s="10"/>
      <c r="D195" s="10"/>
      <c r="E195" s="10"/>
      <c r="F195" s="87">
        <f t="shared" si="45"/>
        <v>0</v>
      </c>
      <c r="G195" s="83"/>
      <c r="H195" s="85"/>
      <c r="I195" s="10"/>
      <c r="J195" s="10"/>
      <c r="K195" s="19">
        <f t="shared" si="46"/>
        <v>0</v>
      </c>
      <c r="L195" s="20" t="e">
        <f t="shared" si="47"/>
        <v>#DIV/0!</v>
      </c>
    </row>
    <row r="196" spans="1:12">
      <c r="A196" s="9">
        <v>42972</v>
      </c>
      <c r="B196" s="10"/>
      <c r="C196" s="10"/>
      <c r="D196" s="10"/>
      <c r="E196" s="10"/>
      <c r="F196" s="87">
        <f t="shared" si="45"/>
        <v>0</v>
      </c>
      <c r="G196" s="83"/>
      <c r="H196" s="85"/>
      <c r="I196" s="10"/>
      <c r="J196" s="10"/>
      <c r="K196" s="19">
        <f t="shared" si="46"/>
        <v>0</v>
      </c>
      <c r="L196" s="20" t="e">
        <f t="shared" si="47"/>
        <v>#DIV/0!</v>
      </c>
    </row>
    <row r="197" spans="1:12">
      <c r="A197" s="9">
        <v>42973</v>
      </c>
      <c r="B197" s="10"/>
      <c r="C197" s="10"/>
      <c r="D197" s="10"/>
      <c r="E197" s="10"/>
      <c r="F197" s="87">
        <f t="shared" si="45"/>
        <v>0</v>
      </c>
      <c r="G197" s="83"/>
      <c r="H197" s="85"/>
      <c r="I197" s="10"/>
      <c r="J197" s="10"/>
      <c r="K197" s="19">
        <f t="shared" si="46"/>
        <v>0</v>
      </c>
      <c r="L197" s="20" t="e">
        <f t="shared" si="47"/>
        <v>#DIV/0!</v>
      </c>
    </row>
    <row r="198" spans="1:12">
      <c r="A198" s="9">
        <v>42974</v>
      </c>
      <c r="B198" s="10"/>
      <c r="C198" s="10"/>
      <c r="D198" s="10"/>
      <c r="E198" s="10"/>
      <c r="F198" s="87">
        <f t="shared" si="45"/>
        <v>0</v>
      </c>
      <c r="G198" s="83"/>
      <c r="H198" s="85"/>
      <c r="I198" s="10"/>
      <c r="J198" s="10"/>
      <c r="K198" s="19">
        <f t="shared" si="46"/>
        <v>0</v>
      </c>
      <c r="L198" s="20" t="e">
        <f t="shared" si="47"/>
        <v>#DIV/0!</v>
      </c>
    </row>
    <row r="199" spans="1:12">
      <c r="A199" s="9">
        <v>42975</v>
      </c>
      <c r="B199" s="10"/>
      <c r="C199" s="10"/>
      <c r="D199" s="10"/>
      <c r="E199" s="10"/>
      <c r="F199" s="87">
        <f t="shared" si="45"/>
        <v>0</v>
      </c>
      <c r="G199" s="83"/>
      <c r="H199" s="85"/>
      <c r="I199" s="10"/>
      <c r="J199" s="10"/>
      <c r="K199" s="19">
        <f t="shared" si="46"/>
        <v>0</v>
      </c>
      <c r="L199" s="20" t="e">
        <f t="shared" si="47"/>
        <v>#DIV/0!</v>
      </c>
    </row>
    <row r="200" spans="1:12">
      <c r="A200" s="9">
        <v>42976</v>
      </c>
      <c r="B200" s="10"/>
      <c r="C200" s="10"/>
      <c r="D200" s="10"/>
      <c r="E200" s="10"/>
      <c r="F200" s="87">
        <f t="shared" si="45"/>
        <v>0</v>
      </c>
      <c r="G200" s="83"/>
      <c r="H200" s="85"/>
      <c r="I200" s="10"/>
      <c r="J200" s="10"/>
      <c r="K200" s="19">
        <f t="shared" si="46"/>
        <v>0</v>
      </c>
      <c r="L200" s="20" t="e">
        <f t="shared" si="47"/>
        <v>#DIV/0!</v>
      </c>
    </row>
    <row r="201" spans="1:12">
      <c r="A201" s="9">
        <v>42977</v>
      </c>
      <c r="B201" s="10"/>
      <c r="C201" s="10"/>
      <c r="D201" s="10"/>
      <c r="E201" s="10"/>
      <c r="F201" s="87">
        <f t="shared" si="45"/>
        <v>0</v>
      </c>
      <c r="G201" s="83"/>
      <c r="H201" s="85"/>
      <c r="I201" s="10"/>
      <c r="J201" s="10"/>
      <c r="K201" s="19">
        <f t="shared" si="46"/>
        <v>0</v>
      </c>
      <c r="L201" s="20" t="e">
        <f t="shared" si="47"/>
        <v>#DIV/0!</v>
      </c>
    </row>
    <row r="202" spans="1:12">
      <c r="A202" s="9">
        <v>42978</v>
      </c>
      <c r="B202" s="10"/>
      <c r="C202" s="10"/>
      <c r="D202" s="10"/>
      <c r="E202" s="10"/>
      <c r="F202" s="87">
        <f t="shared" si="45"/>
        <v>0</v>
      </c>
      <c r="G202" s="83"/>
      <c r="H202" s="85"/>
      <c r="I202" s="10"/>
      <c r="J202" s="10"/>
      <c r="K202" s="19">
        <f t="shared" si="46"/>
        <v>0</v>
      </c>
      <c r="L202" s="20" t="e">
        <f t="shared" si="47"/>
        <v>#DIV/0!</v>
      </c>
    </row>
    <row r="203" spans="1:12">
      <c r="A203" s="9">
        <v>42979</v>
      </c>
      <c r="B203" s="10"/>
      <c r="C203" s="10"/>
      <c r="D203" s="10"/>
      <c r="E203" s="10"/>
      <c r="F203" s="87">
        <f t="shared" si="45"/>
        <v>0</v>
      </c>
      <c r="G203" s="83"/>
      <c r="H203" s="85"/>
      <c r="I203" s="10"/>
      <c r="J203" s="10"/>
      <c r="K203" s="19">
        <f t="shared" si="46"/>
        <v>0</v>
      </c>
      <c r="L203" s="20" t="e">
        <f t="shared" si="47"/>
        <v>#DIV/0!</v>
      </c>
    </row>
    <row r="204" spans="1:12">
      <c r="A204" s="9">
        <v>42980</v>
      </c>
      <c r="B204" s="10"/>
      <c r="C204" s="10"/>
      <c r="D204" s="10"/>
      <c r="E204" s="10"/>
      <c r="F204" s="87">
        <f t="shared" si="45"/>
        <v>0</v>
      </c>
      <c r="G204" s="83"/>
      <c r="H204" s="85"/>
      <c r="I204" s="10"/>
      <c r="J204" s="10"/>
      <c r="K204" s="19">
        <f t="shared" si="46"/>
        <v>0</v>
      </c>
      <c r="L204" s="20" t="e">
        <f t="shared" si="47"/>
        <v>#DIV/0!</v>
      </c>
    </row>
    <row r="205" spans="1:12">
      <c r="A205" s="9">
        <v>42981</v>
      </c>
      <c r="B205" s="10"/>
      <c r="C205" s="10"/>
      <c r="D205" s="10"/>
      <c r="E205" s="10"/>
      <c r="F205" s="87">
        <f t="shared" si="45"/>
        <v>0</v>
      </c>
      <c r="G205" s="83"/>
      <c r="H205" s="85"/>
      <c r="I205" s="10"/>
      <c r="J205" s="10"/>
      <c r="K205" s="19">
        <f t="shared" si="46"/>
        <v>0</v>
      </c>
      <c r="L205" s="20" t="e">
        <f t="shared" si="47"/>
        <v>#DIV/0!</v>
      </c>
    </row>
    <row r="206" spans="1:12">
      <c r="A206" s="9">
        <v>42982</v>
      </c>
      <c r="B206" s="10"/>
      <c r="C206" s="10"/>
      <c r="D206" s="10"/>
      <c r="E206" s="10"/>
      <c r="F206" s="87">
        <f t="shared" si="45"/>
        <v>0</v>
      </c>
      <c r="G206" s="83"/>
      <c r="H206" s="85"/>
      <c r="I206" s="10"/>
      <c r="J206" s="10"/>
      <c r="K206" s="19">
        <f t="shared" si="46"/>
        <v>0</v>
      </c>
      <c r="L206" s="20" t="e">
        <f t="shared" si="47"/>
        <v>#DIV/0!</v>
      </c>
    </row>
    <row r="207" spans="1:12">
      <c r="A207" s="9">
        <v>42983</v>
      </c>
      <c r="B207" s="10"/>
      <c r="C207" s="10"/>
      <c r="D207" s="10"/>
      <c r="E207" s="10"/>
      <c r="F207" s="87">
        <f t="shared" si="45"/>
        <v>0</v>
      </c>
      <c r="G207" s="83"/>
      <c r="H207" s="85"/>
      <c r="I207" s="10"/>
      <c r="J207" s="10"/>
      <c r="K207" s="19">
        <f t="shared" si="46"/>
        <v>0</v>
      </c>
      <c r="L207" s="20" t="e">
        <f t="shared" si="47"/>
        <v>#DIV/0!</v>
      </c>
    </row>
    <row r="208" spans="1:12">
      <c r="A208" s="9">
        <v>42984</v>
      </c>
      <c r="B208" s="10"/>
      <c r="C208" s="10"/>
      <c r="D208" s="10"/>
      <c r="E208" s="10"/>
      <c r="F208" s="87">
        <f t="shared" si="45"/>
        <v>0</v>
      </c>
      <c r="G208" s="83"/>
      <c r="H208" s="85"/>
      <c r="I208" s="10"/>
      <c r="J208" s="10"/>
      <c r="K208" s="19">
        <f t="shared" si="46"/>
        <v>0</v>
      </c>
      <c r="L208" s="20" t="e">
        <f t="shared" si="47"/>
        <v>#DIV/0!</v>
      </c>
    </row>
    <row r="209" spans="1:12">
      <c r="A209" s="9">
        <v>42985</v>
      </c>
      <c r="B209" s="10"/>
      <c r="C209" s="10"/>
      <c r="D209" s="10"/>
      <c r="E209" s="10"/>
      <c r="F209" s="87">
        <f t="shared" si="45"/>
        <v>0</v>
      </c>
      <c r="G209" s="83"/>
      <c r="H209" s="85"/>
      <c r="I209" s="10"/>
      <c r="J209" s="10"/>
      <c r="K209" s="19">
        <f t="shared" si="46"/>
        <v>0</v>
      </c>
      <c r="L209" s="20" t="e">
        <f t="shared" si="47"/>
        <v>#DIV/0!</v>
      </c>
    </row>
    <row r="210" spans="1:12">
      <c r="A210" s="9">
        <v>42986</v>
      </c>
      <c r="B210" s="10"/>
      <c r="C210" s="10"/>
      <c r="D210" s="10"/>
      <c r="E210" s="10"/>
      <c r="F210" s="87">
        <f t="shared" si="45"/>
        <v>0</v>
      </c>
      <c r="G210" s="83"/>
      <c r="H210" s="85"/>
      <c r="I210" s="10"/>
      <c r="J210" s="10"/>
      <c r="K210" s="19">
        <f t="shared" si="46"/>
        <v>0</v>
      </c>
      <c r="L210" s="20" t="e">
        <f t="shared" si="47"/>
        <v>#DIV/0!</v>
      </c>
    </row>
    <row r="211" spans="1:12">
      <c r="A211" s="9">
        <v>42987</v>
      </c>
      <c r="B211" s="10"/>
      <c r="C211" s="10"/>
      <c r="D211" s="10"/>
      <c r="E211" s="10"/>
      <c r="F211" s="87">
        <f t="shared" si="45"/>
        <v>0</v>
      </c>
      <c r="G211" s="83"/>
      <c r="H211" s="85"/>
      <c r="I211" s="10"/>
      <c r="J211" s="10"/>
      <c r="K211" s="19">
        <f t="shared" si="46"/>
        <v>0</v>
      </c>
      <c r="L211" s="20" t="e">
        <f t="shared" si="47"/>
        <v>#DIV/0!</v>
      </c>
    </row>
    <row r="212" spans="1:12">
      <c r="A212" s="9">
        <v>42988</v>
      </c>
      <c r="B212" s="10"/>
      <c r="C212" s="10"/>
      <c r="D212" s="10"/>
      <c r="E212" s="10"/>
      <c r="F212" s="87">
        <f t="shared" si="45"/>
        <v>0</v>
      </c>
      <c r="G212" s="83"/>
      <c r="H212" s="85"/>
      <c r="I212" s="10"/>
      <c r="J212" s="10"/>
      <c r="K212" s="19">
        <f t="shared" si="46"/>
        <v>0</v>
      </c>
      <c r="L212" s="20" t="e">
        <f t="shared" si="47"/>
        <v>#DIV/0!</v>
      </c>
    </row>
    <row r="213" spans="1:12">
      <c r="A213" s="9">
        <v>42989</v>
      </c>
      <c r="B213" s="10"/>
      <c r="C213" s="10"/>
      <c r="D213" s="10"/>
      <c r="E213" s="10"/>
      <c r="F213" s="87">
        <f t="shared" si="45"/>
        <v>0</v>
      </c>
      <c r="G213" s="83"/>
      <c r="H213" s="85"/>
      <c r="I213" s="10"/>
      <c r="J213" s="10"/>
      <c r="K213" s="19">
        <f t="shared" si="46"/>
        <v>0</v>
      </c>
      <c r="L213" s="20" t="e">
        <f t="shared" si="47"/>
        <v>#DIV/0!</v>
      </c>
    </row>
    <row r="214" spans="1:12">
      <c r="A214" s="9">
        <v>42990</v>
      </c>
      <c r="B214" s="10"/>
      <c r="C214" s="10"/>
      <c r="D214" s="10"/>
      <c r="E214" s="10"/>
      <c r="F214" s="87">
        <f t="shared" si="45"/>
        <v>0</v>
      </c>
      <c r="G214" s="83"/>
      <c r="H214" s="85"/>
      <c r="I214" s="10"/>
      <c r="J214" s="10"/>
      <c r="K214" s="19">
        <f t="shared" si="46"/>
        <v>0</v>
      </c>
      <c r="L214" s="20" t="e">
        <f t="shared" si="47"/>
        <v>#DIV/0!</v>
      </c>
    </row>
    <row r="215" spans="1:12">
      <c r="A215" s="9">
        <v>42991</v>
      </c>
      <c r="B215" s="10"/>
      <c r="C215" s="10"/>
      <c r="D215" s="10"/>
      <c r="E215" s="10"/>
      <c r="F215" s="87">
        <f t="shared" si="45"/>
        <v>0</v>
      </c>
      <c r="G215" s="83"/>
      <c r="H215" s="85"/>
      <c r="I215" s="10"/>
      <c r="J215" s="10"/>
      <c r="K215" s="19">
        <f t="shared" si="46"/>
        <v>0</v>
      </c>
      <c r="L215" s="20" t="e">
        <f t="shared" si="47"/>
        <v>#DIV/0!</v>
      </c>
    </row>
    <row r="216" spans="1:12">
      <c r="A216" s="9">
        <v>42992</v>
      </c>
      <c r="B216" s="10"/>
      <c r="C216" s="10"/>
      <c r="D216" s="10"/>
      <c r="E216" s="10"/>
      <c r="F216" s="87">
        <f t="shared" si="45"/>
        <v>0</v>
      </c>
      <c r="G216" s="83"/>
      <c r="H216" s="85"/>
      <c r="I216" s="10"/>
      <c r="J216" s="10"/>
      <c r="K216" s="19">
        <f t="shared" si="46"/>
        <v>0</v>
      </c>
      <c r="L216" s="20" t="e">
        <f t="shared" si="47"/>
        <v>#DIV/0!</v>
      </c>
    </row>
    <row r="217" spans="1:12">
      <c r="A217" s="9">
        <v>42993</v>
      </c>
      <c r="B217" s="10"/>
      <c r="C217" s="10"/>
      <c r="D217" s="10"/>
      <c r="E217" s="10"/>
      <c r="F217" s="87">
        <f t="shared" si="45"/>
        <v>0</v>
      </c>
      <c r="G217" s="83"/>
      <c r="H217" s="85"/>
      <c r="I217" s="10"/>
      <c r="J217" s="10"/>
      <c r="K217" s="19">
        <f t="shared" si="46"/>
        <v>0</v>
      </c>
      <c r="L217" s="20" t="e">
        <f t="shared" si="47"/>
        <v>#DIV/0!</v>
      </c>
    </row>
    <row r="218" spans="1:12">
      <c r="A218" s="9">
        <v>42994</v>
      </c>
      <c r="B218" s="10"/>
      <c r="C218" s="10"/>
      <c r="D218" s="10"/>
      <c r="E218" s="10"/>
      <c r="F218" s="87">
        <f t="shared" si="45"/>
        <v>0</v>
      </c>
      <c r="G218" s="83"/>
      <c r="H218" s="85"/>
      <c r="I218" s="10"/>
      <c r="J218" s="10"/>
      <c r="K218" s="19">
        <f t="shared" si="46"/>
        <v>0</v>
      </c>
      <c r="L218" s="20" t="e">
        <f t="shared" si="47"/>
        <v>#DIV/0!</v>
      </c>
    </row>
    <row r="219" spans="1:12">
      <c r="A219" s="9">
        <v>42995</v>
      </c>
      <c r="B219" s="10"/>
      <c r="C219" s="10"/>
      <c r="D219" s="10"/>
      <c r="E219" s="10"/>
      <c r="F219" s="87">
        <f t="shared" si="45"/>
        <v>0</v>
      </c>
      <c r="G219" s="83"/>
      <c r="H219" s="85"/>
      <c r="I219" s="10"/>
      <c r="J219" s="10"/>
      <c r="K219" s="19">
        <f t="shared" si="46"/>
        <v>0</v>
      </c>
      <c r="L219" s="20" t="e">
        <f t="shared" si="47"/>
        <v>#DIV/0!</v>
      </c>
    </row>
    <row r="220" spans="1:12">
      <c r="A220" s="9">
        <v>42996</v>
      </c>
      <c r="B220" s="10"/>
      <c r="C220" s="10"/>
      <c r="D220" s="10"/>
      <c r="E220" s="10"/>
      <c r="F220" s="87">
        <f t="shared" si="45"/>
        <v>0</v>
      </c>
      <c r="G220" s="83"/>
      <c r="H220" s="85"/>
      <c r="I220" s="10"/>
      <c r="J220" s="10"/>
      <c r="K220" s="19">
        <f t="shared" si="46"/>
        <v>0</v>
      </c>
      <c r="L220" s="20" t="e">
        <f t="shared" si="47"/>
        <v>#DIV/0!</v>
      </c>
    </row>
    <row r="221" spans="1:12">
      <c r="A221" s="9">
        <v>42997</v>
      </c>
      <c r="B221" s="10"/>
      <c r="C221" s="10"/>
      <c r="D221" s="10"/>
      <c r="E221" s="10"/>
      <c r="F221" s="87">
        <f t="shared" si="45"/>
        <v>0</v>
      </c>
      <c r="G221" s="83"/>
      <c r="H221" s="85"/>
      <c r="I221" s="10"/>
      <c r="J221" s="10"/>
      <c r="K221" s="19">
        <f t="shared" si="46"/>
        <v>0</v>
      </c>
      <c r="L221" s="20" t="e">
        <f t="shared" si="47"/>
        <v>#DIV/0!</v>
      </c>
    </row>
    <row r="222" spans="1:12">
      <c r="A222" s="9">
        <v>42998</v>
      </c>
      <c r="B222" s="10"/>
      <c r="C222" s="10"/>
      <c r="D222" s="10"/>
      <c r="E222" s="10"/>
      <c r="F222" s="87">
        <f t="shared" si="45"/>
        <v>0</v>
      </c>
      <c r="G222" s="83"/>
      <c r="H222" s="85"/>
      <c r="I222" s="10"/>
      <c r="J222" s="10"/>
      <c r="K222" s="19">
        <f t="shared" si="46"/>
        <v>0</v>
      </c>
      <c r="L222" s="20" t="e">
        <f t="shared" si="47"/>
        <v>#DIV/0!</v>
      </c>
    </row>
    <row r="223" spans="1:12">
      <c r="A223" s="9">
        <v>42999</v>
      </c>
      <c r="B223" s="10"/>
      <c r="C223" s="10"/>
      <c r="D223" s="10"/>
      <c r="E223" s="10"/>
      <c r="F223" s="87">
        <f t="shared" si="45"/>
        <v>0</v>
      </c>
      <c r="G223" s="83"/>
      <c r="H223" s="85"/>
      <c r="I223" s="10"/>
      <c r="J223" s="10"/>
      <c r="K223" s="19">
        <f t="shared" si="46"/>
        <v>0</v>
      </c>
      <c r="L223" s="20" t="e">
        <f t="shared" si="47"/>
        <v>#DIV/0!</v>
      </c>
    </row>
    <row r="224" spans="1:12">
      <c r="A224" s="9">
        <v>43000</v>
      </c>
      <c r="B224" s="10"/>
      <c r="C224" s="10"/>
      <c r="D224" s="10"/>
      <c r="E224" s="10"/>
      <c r="F224" s="87">
        <f t="shared" si="45"/>
        <v>0</v>
      </c>
      <c r="G224" s="83"/>
      <c r="H224" s="85"/>
      <c r="I224" s="10"/>
      <c r="J224" s="10"/>
      <c r="K224" s="19">
        <f t="shared" si="46"/>
        <v>0</v>
      </c>
      <c r="L224" s="20" t="e">
        <f t="shared" si="47"/>
        <v>#DIV/0!</v>
      </c>
    </row>
    <row r="225" spans="1:12">
      <c r="A225" s="9">
        <v>43001</v>
      </c>
      <c r="B225" s="10"/>
      <c r="C225" s="10"/>
      <c r="D225" s="10"/>
      <c r="E225" s="10"/>
      <c r="F225" s="87">
        <f t="shared" ref="F225:F271" si="48">B225-SUM(C225:E225)</f>
        <v>0</v>
      </c>
      <c r="G225" s="83"/>
      <c r="H225" s="85"/>
      <c r="I225" s="10"/>
      <c r="J225" s="10"/>
      <c r="K225" s="19">
        <f t="shared" ref="K225:K271" si="49">B225-SUM(H225:J225)</f>
        <v>0</v>
      </c>
      <c r="L225" s="20" t="e">
        <f t="shared" ref="L225:L271" si="50">(F225-K225)/B225</f>
        <v>#DIV/0!</v>
      </c>
    </row>
    <row r="226" spans="1:12">
      <c r="A226" s="9">
        <v>43002</v>
      </c>
      <c r="B226" s="10"/>
      <c r="C226" s="10"/>
      <c r="D226" s="10"/>
      <c r="E226" s="10"/>
      <c r="F226" s="87">
        <f t="shared" si="48"/>
        <v>0</v>
      </c>
      <c r="G226" s="83"/>
      <c r="H226" s="85"/>
      <c r="I226" s="10"/>
      <c r="J226" s="10"/>
      <c r="K226" s="19">
        <f t="shared" si="49"/>
        <v>0</v>
      </c>
      <c r="L226" s="20" t="e">
        <f t="shared" si="50"/>
        <v>#DIV/0!</v>
      </c>
    </row>
    <row r="227" spans="1:12">
      <c r="A227" s="9">
        <v>43003</v>
      </c>
      <c r="B227" s="10"/>
      <c r="C227" s="10"/>
      <c r="D227" s="10"/>
      <c r="E227" s="10"/>
      <c r="F227" s="87">
        <f t="shared" si="48"/>
        <v>0</v>
      </c>
      <c r="G227" s="83"/>
      <c r="H227" s="85"/>
      <c r="I227" s="10"/>
      <c r="J227" s="10"/>
      <c r="K227" s="19">
        <f t="shared" si="49"/>
        <v>0</v>
      </c>
      <c r="L227" s="20" t="e">
        <f t="shared" si="50"/>
        <v>#DIV/0!</v>
      </c>
    </row>
    <row r="228" spans="1:12">
      <c r="A228" s="9">
        <v>43004</v>
      </c>
      <c r="B228" s="10"/>
      <c r="C228" s="10"/>
      <c r="D228" s="10"/>
      <c r="E228" s="10"/>
      <c r="F228" s="87">
        <f t="shared" si="48"/>
        <v>0</v>
      </c>
      <c r="G228" s="83"/>
      <c r="H228" s="85"/>
      <c r="I228" s="10"/>
      <c r="J228" s="10"/>
      <c r="K228" s="19">
        <f t="shared" si="49"/>
        <v>0</v>
      </c>
      <c r="L228" s="20" t="e">
        <f t="shared" si="50"/>
        <v>#DIV/0!</v>
      </c>
    </row>
    <row r="229" spans="1:12">
      <c r="A229" s="9">
        <v>43005</v>
      </c>
      <c r="B229" s="10"/>
      <c r="C229" s="10"/>
      <c r="D229" s="10"/>
      <c r="E229" s="10"/>
      <c r="F229" s="87">
        <f t="shared" si="48"/>
        <v>0</v>
      </c>
      <c r="G229" s="83"/>
      <c r="H229" s="85"/>
      <c r="I229" s="10"/>
      <c r="J229" s="10"/>
      <c r="K229" s="19">
        <f t="shared" si="49"/>
        <v>0</v>
      </c>
      <c r="L229" s="20" t="e">
        <f t="shared" si="50"/>
        <v>#DIV/0!</v>
      </c>
    </row>
    <row r="230" spans="1:12">
      <c r="A230" s="9">
        <v>43006</v>
      </c>
      <c r="B230" s="10"/>
      <c r="C230" s="10"/>
      <c r="D230" s="10"/>
      <c r="E230" s="10"/>
      <c r="F230" s="87">
        <f t="shared" si="48"/>
        <v>0</v>
      </c>
      <c r="G230" s="83"/>
      <c r="H230" s="85"/>
      <c r="I230" s="10"/>
      <c r="J230" s="10"/>
      <c r="K230" s="19">
        <f t="shared" si="49"/>
        <v>0</v>
      </c>
      <c r="L230" s="20" t="e">
        <f t="shared" si="50"/>
        <v>#DIV/0!</v>
      </c>
    </row>
    <row r="231" spans="1:12">
      <c r="A231" s="9">
        <v>43007</v>
      </c>
      <c r="B231" s="10"/>
      <c r="C231" s="10"/>
      <c r="D231" s="10"/>
      <c r="E231" s="10"/>
      <c r="F231" s="87">
        <f t="shared" si="48"/>
        <v>0</v>
      </c>
      <c r="G231" s="83"/>
      <c r="H231" s="85"/>
      <c r="I231" s="10"/>
      <c r="J231" s="10"/>
      <c r="K231" s="19">
        <f t="shared" si="49"/>
        <v>0</v>
      </c>
      <c r="L231" s="20" t="e">
        <f t="shared" si="50"/>
        <v>#DIV/0!</v>
      </c>
    </row>
    <row r="232" spans="1:12">
      <c r="A232" s="9">
        <v>43008</v>
      </c>
      <c r="B232" s="10"/>
      <c r="C232" s="10"/>
      <c r="D232" s="10"/>
      <c r="E232" s="10"/>
      <c r="F232" s="87">
        <f t="shared" si="48"/>
        <v>0</v>
      </c>
      <c r="G232" s="83"/>
      <c r="H232" s="85"/>
      <c r="I232" s="10"/>
      <c r="J232" s="10"/>
      <c r="K232" s="19">
        <f t="shared" si="49"/>
        <v>0</v>
      </c>
      <c r="L232" s="20" t="e">
        <f t="shared" si="50"/>
        <v>#DIV/0!</v>
      </c>
    </row>
    <row r="233" spans="1:12">
      <c r="A233" s="9">
        <v>43009</v>
      </c>
      <c r="B233" s="10"/>
      <c r="C233" s="10"/>
      <c r="D233" s="10"/>
      <c r="E233" s="10"/>
      <c r="F233" s="87">
        <f t="shared" si="48"/>
        <v>0</v>
      </c>
      <c r="G233" s="83"/>
      <c r="H233" s="85"/>
      <c r="I233" s="10"/>
      <c r="J233" s="10"/>
      <c r="K233" s="19">
        <f t="shared" si="49"/>
        <v>0</v>
      </c>
      <c r="L233" s="20" t="e">
        <f t="shared" si="50"/>
        <v>#DIV/0!</v>
      </c>
    </row>
    <row r="234" spans="1:12">
      <c r="A234" s="9">
        <v>43010</v>
      </c>
      <c r="B234" s="10"/>
      <c r="C234" s="10"/>
      <c r="D234" s="10"/>
      <c r="E234" s="10"/>
      <c r="F234" s="87">
        <f t="shared" si="48"/>
        <v>0</v>
      </c>
      <c r="G234" s="83"/>
      <c r="H234" s="85"/>
      <c r="I234" s="10"/>
      <c r="J234" s="10"/>
      <c r="K234" s="19">
        <f t="shared" si="49"/>
        <v>0</v>
      </c>
      <c r="L234" s="20" t="e">
        <f t="shared" si="50"/>
        <v>#DIV/0!</v>
      </c>
    </row>
    <row r="235" spans="1:12">
      <c r="A235" s="9">
        <v>43011</v>
      </c>
      <c r="B235" s="10"/>
      <c r="C235" s="10"/>
      <c r="D235" s="10"/>
      <c r="E235" s="10"/>
      <c r="F235" s="87">
        <f t="shared" si="48"/>
        <v>0</v>
      </c>
      <c r="G235" s="83"/>
      <c r="H235" s="85"/>
      <c r="I235" s="10"/>
      <c r="J235" s="10"/>
      <c r="K235" s="19">
        <f t="shared" si="49"/>
        <v>0</v>
      </c>
      <c r="L235" s="20" t="e">
        <f t="shared" si="50"/>
        <v>#DIV/0!</v>
      </c>
    </row>
    <row r="236" spans="1:12">
      <c r="A236" s="9">
        <v>43012</v>
      </c>
      <c r="B236" s="10"/>
      <c r="C236" s="10"/>
      <c r="D236" s="10"/>
      <c r="E236" s="10"/>
      <c r="F236" s="87">
        <f t="shared" si="48"/>
        <v>0</v>
      </c>
      <c r="G236" s="83"/>
      <c r="H236" s="85"/>
      <c r="I236" s="10"/>
      <c r="J236" s="10"/>
      <c r="K236" s="19">
        <f t="shared" si="49"/>
        <v>0</v>
      </c>
      <c r="L236" s="20" t="e">
        <f t="shared" si="50"/>
        <v>#DIV/0!</v>
      </c>
    </row>
    <row r="237" spans="1:12">
      <c r="A237" s="9">
        <v>43013</v>
      </c>
      <c r="B237" s="10"/>
      <c r="C237" s="10"/>
      <c r="D237" s="10"/>
      <c r="E237" s="10"/>
      <c r="F237" s="87">
        <f t="shared" si="48"/>
        <v>0</v>
      </c>
      <c r="G237" s="83"/>
      <c r="H237" s="85"/>
      <c r="I237" s="10"/>
      <c r="J237" s="10"/>
      <c r="K237" s="19">
        <f t="shared" si="49"/>
        <v>0</v>
      </c>
      <c r="L237" s="20" t="e">
        <f t="shared" si="50"/>
        <v>#DIV/0!</v>
      </c>
    </row>
    <row r="238" spans="1:12">
      <c r="A238" s="9">
        <v>43014</v>
      </c>
      <c r="B238" s="10"/>
      <c r="C238" s="10"/>
      <c r="D238" s="10"/>
      <c r="E238" s="10"/>
      <c r="F238" s="87">
        <f t="shared" si="48"/>
        <v>0</v>
      </c>
      <c r="G238" s="83"/>
      <c r="H238" s="85"/>
      <c r="I238" s="10"/>
      <c r="J238" s="10"/>
      <c r="K238" s="19">
        <f t="shared" si="49"/>
        <v>0</v>
      </c>
      <c r="L238" s="20" t="e">
        <f t="shared" si="50"/>
        <v>#DIV/0!</v>
      </c>
    </row>
    <row r="239" spans="1:12">
      <c r="A239" s="9">
        <v>43015</v>
      </c>
      <c r="B239" s="10"/>
      <c r="C239" s="10"/>
      <c r="D239" s="10"/>
      <c r="E239" s="10"/>
      <c r="F239" s="87">
        <f t="shared" si="48"/>
        <v>0</v>
      </c>
      <c r="G239" s="83"/>
      <c r="H239" s="85"/>
      <c r="I239" s="10"/>
      <c r="J239" s="10"/>
      <c r="K239" s="19">
        <f t="shared" si="49"/>
        <v>0</v>
      </c>
      <c r="L239" s="20" t="e">
        <f t="shared" si="50"/>
        <v>#DIV/0!</v>
      </c>
    </row>
    <row r="240" spans="1:12">
      <c r="A240" s="9">
        <v>43016</v>
      </c>
      <c r="B240" s="10"/>
      <c r="C240" s="10"/>
      <c r="D240" s="10"/>
      <c r="E240" s="10"/>
      <c r="F240" s="87">
        <f t="shared" si="48"/>
        <v>0</v>
      </c>
      <c r="G240" s="83"/>
      <c r="H240" s="85"/>
      <c r="I240" s="10"/>
      <c r="J240" s="10"/>
      <c r="K240" s="19">
        <f t="shared" si="49"/>
        <v>0</v>
      </c>
      <c r="L240" s="20" t="e">
        <f t="shared" si="50"/>
        <v>#DIV/0!</v>
      </c>
    </row>
    <row r="241" spans="1:12">
      <c r="A241" s="9">
        <v>43017</v>
      </c>
      <c r="B241" s="10"/>
      <c r="C241" s="10"/>
      <c r="D241" s="10"/>
      <c r="E241" s="10"/>
      <c r="F241" s="87">
        <f t="shared" si="48"/>
        <v>0</v>
      </c>
      <c r="G241" s="83"/>
      <c r="H241" s="85"/>
      <c r="I241" s="10"/>
      <c r="J241" s="10"/>
      <c r="K241" s="19">
        <f t="shared" si="49"/>
        <v>0</v>
      </c>
      <c r="L241" s="20" t="e">
        <f t="shared" si="50"/>
        <v>#DIV/0!</v>
      </c>
    </row>
    <row r="242" spans="1:12">
      <c r="A242" s="9">
        <v>43018</v>
      </c>
      <c r="B242" s="10"/>
      <c r="C242" s="10"/>
      <c r="D242" s="10"/>
      <c r="E242" s="10"/>
      <c r="F242" s="87">
        <f t="shared" si="48"/>
        <v>0</v>
      </c>
      <c r="G242" s="83"/>
      <c r="H242" s="85"/>
      <c r="I242" s="10"/>
      <c r="J242" s="10"/>
      <c r="K242" s="19">
        <f t="shared" si="49"/>
        <v>0</v>
      </c>
      <c r="L242" s="20" t="e">
        <f t="shared" si="50"/>
        <v>#DIV/0!</v>
      </c>
    </row>
    <row r="243" spans="1:12">
      <c r="A243" s="9">
        <v>43019</v>
      </c>
      <c r="B243" s="10"/>
      <c r="C243" s="10"/>
      <c r="D243" s="10"/>
      <c r="E243" s="10"/>
      <c r="F243" s="87">
        <f t="shared" si="48"/>
        <v>0</v>
      </c>
      <c r="G243" s="83"/>
      <c r="H243" s="85"/>
      <c r="I243" s="10"/>
      <c r="J243" s="10"/>
      <c r="K243" s="19">
        <f t="shared" si="49"/>
        <v>0</v>
      </c>
      <c r="L243" s="20" t="e">
        <f t="shared" si="50"/>
        <v>#DIV/0!</v>
      </c>
    </row>
    <row r="244" spans="1:12">
      <c r="A244" s="9">
        <v>43020</v>
      </c>
      <c r="B244" s="10"/>
      <c r="C244" s="10"/>
      <c r="D244" s="10"/>
      <c r="E244" s="10"/>
      <c r="F244" s="87">
        <f t="shared" si="48"/>
        <v>0</v>
      </c>
      <c r="G244" s="83"/>
      <c r="H244" s="85"/>
      <c r="I244" s="10"/>
      <c r="J244" s="10"/>
      <c r="K244" s="19">
        <f t="shared" si="49"/>
        <v>0</v>
      </c>
      <c r="L244" s="20" t="e">
        <f t="shared" si="50"/>
        <v>#DIV/0!</v>
      </c>
    </row>
    <row r="245" spans="1:12">
      <c r="A245" s="9">
        <v>43021</v>
      </c>
      <c r="B245" s="10"/>
      <c r="C245" s="10"/>
      <c r="D245" s="10"/>
      <c r="E245" s="10"/>
      <c r="F245" s="87">
        <f t="shared" si="48"/>
        <v>0</v>
      </c>
      <c r="G245" s="83"/>
      <c r="H245" s="85"/>
      <c r="I245" s="10"/>
      <c r="J245" s="10"/>
      <c r="K245" s="19">
        <f t="shared" si="49"/>
        <v>0</v>
      </c>
      <c r="L245" s="20" t="e">
        <f t="shared" si="50"/>
        <v>#DIV/0!</v>
      </c>
    </row>
    <row r="246" spans="1:12">
      <c r="A246" s="9">
        <v>43022</v>
      </c>
      <c r="B246" s="10"/>
      <c r="C246" s="10"/>
      <c r="D246" s="10"/>
      <c r="E246" s="10"/>
      <c r="F246" s="87">
        <f t="shared" si="48"/>
        <v>0</v>
      </c>
      <c r="G246" s="83"/>
      <c r="H246" s="85"/>
      <c r="I246" s="10"/>
      <c r="J246" s="10"/>
      <c r="K246" s="19">
        <f t="shared" si="49"/>
        <v>0</v>
      </c>
      <c r="L246" s="20" t="e">
        <f t="shared" si="50"/>
        <v>#DIV/0!</v>
      </c>
    </row>
    <row r="247" spans="1:12">
      <c r="A247" s="9">
        <v>43023</v>
      </c>
      <c r="B247" s="10"/>
      <c r="C247" s="10"/>
      <c r="D247" s="10"/>
      <c r="E247" s="10"/>
      <c r="F247" s="87">
        <f t="shared" si="48"/>
        <v>0</v>
      </c>
      <c r="G247" s="83"/>
      <c r="H247" s="85"/>
      <c r="I247" s="10"/>
      <c r="J247" s="10"/>
      <c r="K247" s="19">
        <f t="shared" si="49"/>
        <v>0</v>
      </c>
      <c r="L247" s="20" t="e">
        <f t="shared" si="50"/>
        <v>#DIV/0!</v>
      </c>
    </row>
    <row r="248" spans="1:12">
      <c r="A248" s="9">
        <v>43024</v>
      </c>
      <c r="B248" s="10"/>
      <c r="C248" s="10"/>
      <c r="D248" s="10"/>
      <c r="E248" s="10"/>
      <c r="F248" s="87">
        <f t="shared" si="48"/>
        <v>0</v>
      </c>
      <c r="G248" s="83"/>
      <c r="H248" s="85"/>
      <c r="I248" s="10"/>
      <c r="J248" s="10"/>
      <c r="K248" s="19">
        <f t="shared" si="49"/>
        <v>0</v>
      </c>
      <c r="L248" s="20" t="e">
        <f t="shared" si="50"/>
        <v>#DIV/0!</v>
      </c>
    </row>
    <row r="249" spans="1:12">
      <c r="A249" s="9">
        <v>43025</v>
      </c>
      <c r="B249" s="10"/>
      <c r="C249" s="10"/>
      <c r="D249" s="10"/>
      <c r="E249" s="10"/>
      <c r="F249" s="87">
        <f t="shared" si="48"/>
        <v>0</v>
      </c>
      <c r="G249" s="83"/>
      <c r="H249" s="85"/>
      <c r="I249" s="10"/>
      <c r="J249" s="10"/>
      <c r="K249" s="19">
        <f t="shared" si="49"/>
        <v>0</v>
      </c>
      <c r="L249" s="20" t="e">
        <f t="shared" si="50"/>
        <v>#DIV/0!</v>
      </c>
    </row>
    <row r="250" spans="1:12">
      <c r="A250" s="9">
        <v>43026</v>
      </c>
      <c r="B250" s="10"/>
      <c r="C250" s="10"/>
      <c r="D250" s="10"/>
      <c r="E250" s="10"/>
      <c r="F250" s="87">
        <f t="shared" si="48"/>
        <v>0</v>
      </c>
      <c r="G250" s="83"/>
      <c r="H250" s="85"/>
      <c r="I250" s="10"/>
      <c r="J250" s="10"/>
      <c r="K250" s="19">
        <f t="shared" si="49"/>
        <v>0</v>
      </c>
      <c r="L250" s="20" t="e">
        <f t="shared" si="50"/>
        <v>#DIV/0!</v>
      </c>
    </row>
    <row r="251" spans="1:12">
      <c r="A251" s="9">
        <v>43027</v>
      </c>
      <c r="B251" s="10"/>
      <c r="C251" s="10"/>
      <c r="D251" s="10"/>
      <c r="E251" s="10"/>
      <c r="F251" s="87">
        <f t="shared" si="48"/>
        <v>0</v>
      </c>
      <c r="G251" s="83"/>
      <c r="H251" s="85"/>
      <c r="I251" s="10"/>
      <c r="J251" s="10"/>
      <c r="K251" s="19">
        <f t="shared" si="49"/>
        <v>0</v>
      </c>
      <c r="L251" s="20" t="e">
        <f t="shared" si="50"/>
        <v>#DIV/0!</v>
      </c>
    </row>
    <row r="252" spans="1:12">
      <c r="A252" s="9">
        <v>43028</v>
      </c>
      <c r="B252" s="10"/>
      <c r="C252" s="10"/>
      <c r="D252" s="10"/>
      <c r="E252" s="10"/>
      <c r="F252" s="87">
        <f t="shared" si="48"/>
        <v>0</v>
      </c>
      <c r="G252" s="83"/>
      <c r="H252" s="85"/>
      <c r="I252" s="10"/>
      <c r="J252" s="10"/>
      <c r="K252" s="19">
        <f t="shared" si="49"/>
        <v>0</v>
      </c>
      <c r="L252" s="20" t="e">
        <f t="shared" si="50"/>
        <v>#DIV/0!</v>
      </c>
    </row>
    <row r="253" spans="1:12">
      <c r="A253" s="9">
        <v>43029</v>
      </c>
      <c r="B253" s="10"/>
      <c r="C253" s="10"/>
      <c r="D253" s="10"/>
      <c r="E253" s="10"/>
      <c r="F253" s="87">
        <f t="shared" si="48"/>
        <v>0</v>
      </c>
      <c r="G253" s="83"/>
      <c r="H253" s="85"/>
      <c r="I253" s="10"/>
      <c r="J253" s="10"/>
      <c r="K253" s="19">
        <f t="shared" si="49"/>
        <v>0</v>
      </c>
      <c r="L253" s="20" t="e">
        <f t="shared" si="50"/>
        <v>#DIV/0!</v>
      </c>
    </row>
    <row r="254" spans="1:12">
      <c r="A254" s="9">
        <v>43030</v>
      </c>
      <c r="B254" s="10"/>
      <c r="C254" s="10"/>
      <c r="D254" s="10"/>
      <c r="E254" s="10"/>
      <c r="F254" s="87">
        <f t="shared" si="48"/>
        <v>0</v>
      </c>
      <c r="G254" s="83"/>
      <c r="H254" s="85"/>
      <c r="I254" s="10"/>
      <c r="J254" s="10"/>
      <c r="K254" s="19">
        <f t="shared" si="49"/>
        <v>0</v>
      </c>
      <c r="L254" s="20" t="e">
        <f t="shared" si="50"/>
        <v>#DIV/0!</v>
      </c>
    </row>
    <row r="255" spans="1:12">
      <c r="A255" s="9">
        <v>43031</v>
      </c>
      <c r="B255" s="10"/>
      <c r="C255" s="10"/>
      <c r="D255" s="10"/>
      <c r="E255" s="10"/>
      <c r="F255" s="87">
        <f t="shared" si="48"/>
        <v>0</v>
      </c>
      <c r="G255" s="83"/>
      <c r="H255" s="85"/>
      <c r="I255" s="10"/>
      <c r="J255" s="10"/>
      <c r="K255" s="19">
        <f t="shared" si="49"/>
        <v>0</v>
      </c>
      <c r="L255" s="20" t="e">
        <f t="shared" si="50"/>
        <v>#DIV/0!</v>
      </c>
    </row>
    <row r="256" spans="1:12">
      <c r="A256" s="9">
        <v>43032</v>
      </c>
      <c r="B256" s="10"/>
      <c r="C256" s="10"/>
      <c r="D256" s="10"/>
      <c r="E256" s="10"/>
      <c r="F256" s="87">
        <f t="shared" si="48"/>
        <v>0</v>
      </c>
      <c r="G256" s="83"/>
      <c r="H256" s="85"/>
      <c r="I256" s="10"/>
      <c r="J256" s="10"/>
      <c r="K256" s="19">
        <f t="shared" si="49"/>
        <v>0</v>
      </c>
      <c r="L256" s="20" t="e">
        <f t="shared" si="50"/>
        <v>#DIV/0!</v>
      </c>
    </row>
    <row r="257" spans="1:12">
      <c r="A257" s="9">
        <v>43033</v>
      </c>
      <c r="B257" s="10"/>
      <c r="C257" s="10"/>
      <c r="D257" s="10"/>
      <c r="E257" s="10"/>
      <c r="F257" s="87">
        <f t="shared" si="48"/>
        <v>0</v>
      </c>
      <c r="G257" s="83"/>
      <c r="H257" s="85"/>
      <c r="I257" s="10"/>
      <c r="J257" s="10"/>
      <c r="K257" s="19">
        <f t="shared" si="49"/>
        <v>0</v>
      </c>
      <c r="L257" s="20" t="e">
        <f t="shared" si="50"/>
        <v>#DIV/0!</v>
      </c>
    </row>
    <row r="258" spans="1:12">
      <c r="A258" s="9">
        <v>43034</v>
      </c>
      <c r="B258" s="10"/>
      <c r="C258" s="10"/>
      <c r="D258" s="10"/>
      <c r="E258" s="10"/>
      <c r="F258" s="87">
        <f t="shared" si="48"/>
        <v>0</v>
      </c>
      <c r="G258" s="83"/>
      <c r="H258" s="85"/>
      <c r="I258" s="10"/>
      <c r="J258" s="10"/>
      <c r="K258" s="19">
        <f t="shared" si="49"/>
        <v>0</v>
      </c>
      <c r="L258" s="20" t="e">
        <f t="shared" si="50"/>
        <v>#DIV/0!</v>
      </c>
    </row>
    <row r="259" spans="1:12">
      <c r="A259" s="9">
        <v>43035</v>
      </c>
      <c r="B259" s="10"/>
      <c r="C259" s="10"/>
      <c r="D259" s="10"/>
      <c r="E259" s="10"/>
      <c r="F259" s="87">
        <f t="shared" si="48"/>
        <v>0</v>
      </c>
      <c r="G259" s="83"/>
      <c r="H259" s="85"/>
      <c r="I259" s="10"/>
      <c r="J259" s="10"/>
      <c r="K259" s="19">
        <f t="shared" si="49"/>
        <v>0</v>
      </c>
      <c r="L259" s="20" t="e">
        <f t="shared" si="50"/>
        <v>#DIV/0!</v>
      </c>
    </row>
    <row r="260" spans="1:12">
      <c r="A260" s="9">
        <v>43036</v>
      </c>
      <c r="B260" s="10"/>
      <c r="C260" s="10"/>
      <c r="D260" s="10"/>
      <c r="E260" s="10"/>
      <c r="F260" s="87">
        <f t="shared" si="48"/>
        <v>0</v>
      </c>
      <c r="G260" s="83"/>
      <c r="H260" s="85"/>
      <c r="I260" s="10"/>
      <c r="J260" s="10"/>
      <c r="K260" s="19">
        <f t="shared" si="49"/>
        <v>0</v>
      </c>
      <c r="L260" s="20" t="e">
        <f t="shared" si="50"/>
        <v>#DIV/0!</v>
      </c>
    </row>
    <row r="261" spans="1:12">
      <c r="A261" s="9">
        <v>43037</v>
      </c>
      <c r="B261" s="10"/>
      <c r="C261" s="10"/>
      <c r="D261" s="10"/>
      <c r="E261" s="10"/>
      <c r="F261" s="87">
        <f t="shared" si="48"/>
        <v>0</v>
      </c>
      <c r="G261" s="83"/>
      <c r="H261" s="85"/>
      <c r="I261" s="10"/>
      <c r="J261" s="10"/>
      <c r="K261" s="19">
        <f t="shared" si="49"/>
        <v>0</v>
      </c>
      <c r="L261" s="20" t="e">
        <f t="shared" si="50"/>
        <v>#DIV/0!</v>
      </c>
    </row>
    <row r="262" spans="1:12">
      <c r="A262" s="9">
        <v>43038</v>
      </c>
      <c r="B262" s="10"/>
      <c r="C262" s="10"/>
      <c r="D262" s="10"/>
      <c r="E262" s="10"/>
      <c r="F262" s="87">
        <f t="shared" si="48"/>
        <v>0</v>
      </c>
      <c r="G262" s="83"/>
      <c r="H262" s="85"/>
      <c r="I262" s="10"/>
      <c r="J262" s="10"/>
      <c r="K262" s="19">
        <f t="shared" si="49"/>
        <v>0</v>
      </c>
      <c r="L262" s="20" t="e">
        <f t="shared" si="50"/>
        <v>#DIV/0!</v>
      </c>
    </row>
    <row r="263" spans="1:12">
      <c r="A263" s="9">
        <v>43039</v>
      </c>
      <c r="B263" s="10"/>
      <c r="C263" s="10"/>
      <c r="D263" s="10"/>
      <c r="E263" s="10"/>
      <c r="F263" s="87">
        <f t="shared" si="48"/>
        <v>0</v>
      </c>
      <c r="G263" s="83"/>
      <c r="H263" s="85"/>
      <c r="I263" s="10"/>
      <c r="J263" s="10"/>
      <c r="K263" s="19">
        <f t="shared" si="49"/>
        <v>0</v>
      </c>
      <c r="L263" s="20" t="e">
        <f t="shared" si="50"/>
        <v>#DIV/0!</v>
      </c>
    </row>
    <row r="264" spans="1:12">
      <c r="A264" s="9">
        <v>43040</v>
      </c>
      <c r="B264" s="10"/>
      <c r="C264" s="10"/>
      <c r="D264" s="10"/>
      <c r="E264" s="10"/>
      <c r="F264" s="87">
        <f t="shared" si="48"/>
        <v>0</v>
      </c>
      <c r="G264" s="83"/>
      <c r="H264" s="85"/>
      <c r="I264" s="10"/>
      <c r="J264" s="10"/>
      <c r="K264" s="19">
        <f t="shared" si="49"/>
        <v>0</v>
      </c>
      <c r="L264" s="20" t="e">
        <f t="shared" si="50"/>
        <v>#DIV/0!</v>
      </c>
    </row>
    <row r="265" spans="1:12">
      <c r="A265" s="9">
        <v>43041</v>
      </c>
      <c r="B265" s="10"/>
      <c r="C265" s="10"/>
      <c r="D265" s="10"/>
      <c r="E265" s="10"/>
      <c r="F265" s="87">
        <f t="shared" si="48"/>
        <v>0</v>
      </c>
      <c r="G265" s="83"/>
      <c r="H265" s="85"/>
      <c r="I265" s="10"/>
      <c r="J265" s="10"/>
      <c r="K265" s="19">
        <f t="shared" si="49"/>
        <v>0</v>
      </c>
      <c r="L265" s="20" t="e">
        <f t="shared" si="50"/>
        <v>#DIV/0!</v>
      </c>
    </row>
    <row r="266" spans="1:12">
      <c r="A266" s="9">
        <v>43042</v>
      </c>
      <c r="B266" s="10"/>
      <c r="C266" s="10"/>
      <c r="D266" s="10"/>
      <c r="E266" s="10"/>
      <c r="F266" s="87">
        <f t="shared" si="48"/>
        <v>0</v>
      </c>
      <c r="G266" s="83"/>
      <c r="H266" s="85"/>
      <c r="I266" s="10"/>
      <c r="J266" s="10"/>
      <c r="K266" s="19">
        <f t="shared" si="49"/>
        <v>0</v>
      </c>
      <c r="L266" s="20" t="e">
        <f t="shared" si="50"/>
        <v>#DIV/0!</v>
      </c>
    </row>
    <row r="267" spans="1:12">
      <c r="A267" s="9">
        <v>43043</v>
      </c>
      <c r="B267" s="10"/>
      <c r="C267" s="10"/>
      <c r="D267" s="10"/>
      <c r="E267" s="10"/>
      <c r="F267" s="87">
        <f t="shared" si="48"/>
        <v>0</v>
      </c>
      <c r="G267" s="83"/>
      <c r="H267" s="85"/>
      <c r="I267" s="10"/>
      <c r="J267" s="10"/>
      <c r="K267" s="19">
        <f t="shared" si="49"/>
        <v>0</v>
      </c>
      <c r="L267" s="20" t="e">
        <f t="shared" si="50"/>
        <v>#DIV/0!</v>
      </c>
    </row>
    <row r="268" spans="1:12">
      <c r="A268" s="9">
        <v>43044</v>
      </c>
      <c r="B268" s="10"/>
      <c r="C268" s="10"/>
      <c r="D268" s="10"/>
      <c r="E268" s="10"/>
      <c r="F268" s="87">
        <f t="shared" si="48"/>
        <v>0</v>
      </c>
      <c r="G268" s="83"/>
      <c r="H268" s="85"/>
      <c r="I268" s="10"/>
      <c r="J268" s="10"/>
      <c r="K268" s="19">
        <f t="shared" si="49"/>
        <v>0</v>
      </c>
      <c r="L268" s="20" t="e">
        <f t="shared" si="50"/>
        <v>#DIV/0!</v>
      </c>
    </row>
    <row r="269" spans="1:12">
      <c r="A269" s="9">
        <v>43045</v>
      </c>
      <c r="B269" s="10"/>
      <c r="C269" s="10"/>
      <c r="D269" s="10"/>
      <c r="E269" s="10"/>
      <c r="F269" s="87">
        <f t="shared" si="48"/>
        <v>0</v>
      </c>
      <c r="G269" s="83"/>
      <c r="H269" s="85"/>
      <c r="I269" s="10"/>
      <c r="J269" s="10"/>
      <c r="K269" s="19">
        <f t="shared" si="49"/>
        <v>0</v>
      </c>
      <c r="L269" s="20" t="e">
        <f t="shared" si="50"/>
        <v>#DIV/0!</v>
      </c>
    </row>
    <row r="270" spans="1:12">
      <c r="A270" s="9">
        <v>43046</v>
      </c>
      <c r="B270" s="10"/>
      <c r="C270" s="10"/>
      <c r="D270" s="10"/>
      <c r="E270" s="10"/>
      <c r="F270" s="87">
        <f t="shared" si="48"/>
        <v>0</v>
      </c>
      <c r="G270" s="83"/>
      <c r="H270" s="85"/>
      <c r="I270" s="10"/>
      <c r="J270" s="10"/>
      <c r="K270" s="19">
        <f t="shared" si="49"/>
        <v>0</v>
      </c>
      <c r="L270" s="20" t="e">
        <f t="shared" si="50"/>
        <v>#DIV/0!</v>
      </c>
    </row>
    <row r="271" spans="1:12">
      <c r="A271" s="9">
        <v>43047</v>
      </c>
      <c r="B271" s="10">
        <v>52940</v>
      </c>
      <c r="C271" s="10">
        <v>17075</v>
      </c>
      <c r="D271" s="10">
        <v>91</v>
      </c>
      <c r="E271" s="10">
        <v>1832</v>
      </c>
      <c r="F271" s="87">
        <f t="shared" si="48"/>
        <v>33942</v>
      </c>
      <c r="G271" s="83"/>
      <c r="H271" s="85">
        <v>11873</v>
      </c>
      <c r="I271" s="10">
        <v>0</v>
      </c>
      <c r="J271" s="10">
        <v>3005</v>
      </c>
      <c r="K271" s="19">
        <f t="shared" si="49"/>
        <v>38062</v>
      </c>
      <c r="L271" s="20">
        <f t="shared" si="50"/>
        <v>-7.7823951643369846E-2</v>
      </c>
    </row>
    <row r="272" spans="1:12">
      <c r="A272" s="9">
        <v>43048</v>
      </c>
      <c r="B272" s="10">
        <v>50970</v>
      </c>
      <c r="C272" s="10">
        <v>15090</v>
      </c>
      <c r="D272" s="10">
        <v>91</v>
      </c>
      <c r="E272" s="10">
        <v>1512</v>
      </c>
      <c r="F272" s="87">
        <f t="shared" ref="F272" si="51">B272-SUM(C272:E272)</f>
        <v>34277</v>
      </c>
      <c r="G272" s="83"/>
      <c r="H272" s="85">
        <v>13607</v>
      </c>
      <c r="I272" s="10">
        <v>0</v>
      </c>
      <c r="J272" s="10">
        <v>3032</v>
      </c>
      <c r="K272" s="19">
        <f t="shared" ref="K272" si="52">B272-SUM(H272:J272)</f>
        <v>34331</v>
      </c>
      <c r="L272" s="20">
        <f t="shared" ref="L272" si="53">(F272-K272)/B272</f>
        <v>-1.059446733372572E-3</v>
      </c>
    </row>
    <row r="273" spans="1:12">
      <c r="A273" s="9">
        <v>43049</v>
      </c>
      <c r="B273" s="10">
        <v>51032</v>
      </c>
      <c r="C273" s="10">
        <v>15472</v>
      </c>
      <c r="D273" s="10">
        <v>91</v>
      </c>
      <c r="E273" s="10">
        <v>1858</v>
      </c>
      <c r="F273" s="87">
        <f t="shared" ref="F273:F276" si="54">B273-SUM(C273:E273)</f>
        <v>33611</v>
      </c>
      <c r="G273" s="83"/>
      <c r="H273" s="85">
        <v>12729</v>
      </c>
      <c r="I273" s="10">
        <v>0</v>
      </c>
      <c r="J273" s="10">
        <v>3064</v>
      </c>
      <c r="K273" s="19">
        <f t="shared" ref="K273:K276" si="55">B273-SUM(H273:J273)</f>
        <v>35239</v>
      </c>
      <c r="L273" s="20">
        <f t="shared" ref="L273:L276" si="56">(F273-K273)/B273</f>
        <v>-3.1901551967393006E-2</v>
      </c>
    </row>
    <row r="274" spans="1:12">
      <c r="A274" s="9">
        <v>43050</v>
      </c>
      <c r="B274" s="10"/>
      <c r="C274" s="10"/>
      <c r="D274" s="10"/>
      <c r="E274" s="10"/>
      <c r="F274" s="87"/>
      <c r="G274" s="83"/>
      <c r="H274" s="85"/>
      <c r="I274" s="10"/>
      <c r="J274" s="10"/>
      <c r="K274" s="19"/>
      <c r="L274" s="20"/>
    </row>
    <row r="275" spans="1:12">
      <c r="A275" s="9">
        <v>43051</v>
      </c>
      <c r="B275" s="10"/>
      <c r="C275" s="10"/>
      <c r="D275" s="10"/>
      <c r="E275" s="10"/>
      <c r="F275" s="87"/>
      <c r="G275" s="83"/>
      <c r="H275" s="85"/>
      <c r="I275" s="10"/>
      <c r="J275" s="10"/>
      <c r="K275" s="19"/>
      <c r="L275" s="20"/>
    </row>
    <row r="276" spans="1:12">
      <c r="A276" s="9">
        <v>43052</v>
      </c>
      <c r="B276" s="10">
        <v>51262</v>
      </c>
      <c r="C276" s="10">
        <v>14390</v>
      </c>
      <c r="D276" s="10">
        <v>91</v>
      </c>
      <c r="E276" s="10">
        <v>3705</v>
      </c>
      <c r="F276" s="87">
        <f t="shared" si="54"/>
        <v>33076</v>
      </c>
      <c r="G276" s="83"/>
      <c r="H276" s="85">
        <v>14387</v>
      </c>
      <c r="I276" s="10">
        <v>0</v>
      </c>
      <c r="J276" s="10">
        <v>3509</v>
      </c>
      <c r="K276" s="19">
        <f t="shared" si="55"/>
        <v>33366</v>
      </c>
      <c r="L276" s="20">
        <f t="shared" si="56"/>
        <v>-5.6572119698802235E-3</v>
      </c>
    </row>
    <row r="277" spans="1:12">
      <c r="A277" s="9">
        <v>43053</v>
      </c>
      <c r="B277" s="10">
        <v>52613</v>
      </c>
      <c r="C277" s="10">
        <v>17564</v>
      </c>
      <c r="D277" s="10">
        <v>127</v>
      </c>
      <c r="E277" s="10">
        <v>3178</v>
      </c>
      <c r="F277" s="87">
        <f t="shared" ref="F277" si="57">B277-SUM(C277:E277)</f>
        <v>31744</v>
      </c>
      <c r="G277" s="83"/>
      <c r="H277" s="85">
        <v>16182</v>
      </c>
      <c r="I277" s="10">
        <v>0</v>
      </c>
      <c r="J277" s="10">
        <v>3692</v>
      </c>
      <c r="K277" s="19">
        <f t="shared" ref="K277" si="58">B277-SUM(H277:J277)</f>
        <v>32739</v>
      </c>
      <c r="L277" s="20">
        <f t="shared" ref="L277" si="59">(F277-K277)/B277</f>
        <v>-1.8911675821565013E-2</v>
      </c>
    </row>
    <row r="278" spans="1:12">
      <c r="A278" s="9">
        <v>43054</v>
      </c>
      <c r="B278" s="10">
        <v>42857</v>
      </c>
      <c r="C278" s="10">
        <v>3095</v>
      </c>
      <c r="D278" s="10">
        <v>135</v>
      </c>
      <c r="E278" s="10">
        <v>2592</v>
      </c>
      <c r="F278" s="87">
        <f t="shared" ref="F278" si="60">B278-SUM(C278:E278)</f>
        <v>37035</v>
      </c>
      <c r="G278" s="83"/>
      <c r="H278" s="85">
        <v>9320</v>
      </c>
      <c r="I278" s="10">
        <v>315</v>
      </c>
      <c r="J278" s="10">
        <v>1026</v>
      </c>
      <c r="K278" s="19">
        <f t="shared" ref="K278" si="61">B278-SUM(H278:J278)</f>
        <v>32196</v>
      </c>
      <c r="L278" s="20">
        <f t="shared" ref="L278" si="62">(F278-K278)/B278</f>
        <v>0.11291037636792123</v>
      </c>
    </row>
    <row r="279" spans="1:12">
      <c r="A279" s="9">
        <v>43055</v>
      </c>
      <c r="B279" s="10">
        <v>38121</v>
      </c>
      <c r="C279" s="10">
        <v>4575</v>
      </c>
      <c r="D279" s="10">
        <v>95</v>
      </c>
      <c r="E279" s="10">
        <v>4613</v>
      </c>
      <c r="F279" s="87">
        <f t="shared" ref="F279" si="63">B279-SUM(C279:E279)</f>
        <v>28838</v>
      </c>
      <c r="G279" s="83"/>
      <c r="H279" s="85">
        <v>10492</v>
      </c>
      <c r="I279" s="10">
        <v>315</v>
      </c>
      <c r="J279" s="10">
        <v>800</v>
      </c>
      <c r="K279" s="19">
        <f t="shared" ref="K279" si="64">B279-SUM(H279:J279)</f>
        <v>26514</v>
      </c>
      <c r="L279" s="20">
        <f t="shared" ref="L279" si="65">(F279-K279)/B279</f>
        <v>6.0963773248340812E-2</v>
      </c>
    </row>
    <row r="280" spans="1:12">
      <c r="A280" s="9">
        <v>43056</v>
      </c>
      <c r="B280" s="10">
        <v>40213</v>
      </c>
      <c r="C280" s="10">
        <v>6067</v>
      </c>
      <c r="D280" s="10">
        <v>95</v>
      </c>
      <c r="E280" s="10">
        <v>5835</v>
      </c>
      <c r="F280" s="87">
        <f t="shared" ref="F280" si="66">B280-SUM(C280:E280)</f>
        <v>28216</v>
      </c>
      <c r="G280" s="83"/>
      <c r="H280" s="85">
        <v>8599</v>
      </c>
      <c r="I280" s="10">
        <v>315</v>
      </c>
      <c r="J280" s="10">
        <v>203</v>
      </c>
      <c r="K280" s="19">
        <f t="shared" ref="K280" si="67">B280-SUM(H280:J280)</f>
        <v>31096</v>
      </c>
      <c r="L280" s="20">
        <f t="shared" ref="L280" si="68">(F280-K280)/B280</f>
        <v>-7.1618630791037724E-2</v>
      </c>
    </row>
    <row r="281" spans="1:12">
      <c r="A281" s="9">
        <v>43057</v>
      </c>
      <c r="B281" s="10"/>
      <c r="C281" s="10"/>
      <c r="D281" s="10"/>
      <c r="E281" s="10"/>
      <c r="F281" s="87"/>
      <c r="G281" s="83"/>
      <c r="H281" s="85"/>
      <c r="I281" s="10"/>
      <c r="J281" s="10"/>
      <c r="K281" s="19"/>
      <c r="L281" s="20"/>
    </row>
    <row r="282" spans="1:12">
      <c r="A282" s="9">
        <v>43058</v>
      </c>
      <c r="B282" s="10"/>
      <c r="C282" s="10"/>
      <c r="D282" s="10"/>
      <c r="E282" s="10"/>
      <c r="F282" s="87"/>
      <c r="G282" s="83"/>
      <c r="H282" s="85"/>
      <c r="I282" s="10"/>
      <c r="J282" s="10"/>
      <c r="K282" s="19"/>
      <c r="L282" s="20"/>
    </row>
    <row r="283" spans="1:12">
      <c r="A283" s="9">
        <v>43059</v>
      </c>
      <c r="B283" s="10">
        <v>39590</v>
      </c>
      <c r="C283" s="10">
        <v>6702</v>
      </c>
      <c r="D283" s="10">
        <v>87</v>
      </c>
      <c r="E283" s="10">
        <v>3477</v>
      </c>
      <c r="F283" s="87">
        <f t="shared" ref="F283" si="69">B283-SUM(C283:E283)</f>
        <v>29324</v>
      </c>
      <c r="G283" s="83"/>
      <c r="H283" s="85">
        <v>9375</v>
      </c>
      <c r="I283" s="10">
        <v>339</v>
      </c>
      <c r="J283" s="10">
        <v>189</v>
      </c>
      <c r="K283" s="19">
        <f t="shared" ref="K283" si="70">B283-SUM(H283:J283)</f>
        <v>29687</v>
      </c>
      <c r="L283" s="20">
        <f t="shared" ref="L283" si="71">(F283-K283)/B283</f>
        <v>-9.1689820661783276E-3</v>
      </c>
    </row>
    <row r="284" spans="1:12">
      <c r="A284" s="9">
        <v>43060</v>
      </c>
      <c r="B284" s="10">
        <v>44908</v>
      </c>
      <c r="C284" s="10">
        <v>8159</v>
      </c>
      <c r="D284" s="10">
        <v>87</v>
      </c>
      <c r="E284" s="10">
        <v>4724</v>
      </c>
      <c r="F284" s="87">
        <f t="shared" ref="F284:F285" si="72">B284-SUM(C284:E284)</f>
        <v>31938</v>
      </c>
      <c r="G284" s="83"/>
      <c r="H284" s="85">
        <v>8777</v>
      </c>
      <c r="I284" s="10">
        <v>363</v>
      </c>
      <c r="J284" s="10">
        <v>160</v>
      </c>
      <c r="K284" s="19">
        <f t="shared" ref="K284:K285" si="73">B284-SUM(H284:J284)</f>
        <v>35608</v>
      </c>
      <c r="L284" s="20">
        <f t="shared" ref="L284:L285" si="74">(F284-K284)/B284</f>
        <v>-8.1722632938451945E-2</v>
      </c>
    </row>
    <row r="285" spans="1:12">
      <c r="A285" s="9">
        <v>43061</v>
      </c>
      <c r="B285" s="10">
        <v>45111</v>
      </c>
      <c r="C285" s="10">
        <v>10055</v>
      </c>
      <c r="D285" s="10">
        <v>87</v>
      </c>
      <c r="E285" s="10">
        <v>5366</v>
      </c>
      <c r="F285" s="87">
        <f t="shared" si="72"/>
        <v>29603</v>
      </c>
      <c r="G285" s="83"/>
      <c r="H285" s="85">
        <v>8196</v>
      </c>
      <c r="I285" s="10">
        <v>371</v>
      </c>
      <c r="J285" s="10">
        <v>159</v>
      </c>
      <c r="K285" s="19">
        <f t="shared" si="73"/>
        <v>36385</v>
      </c>
      <c r="L285" s="20">
        <f t="shared" si="74"/>
        <v>-0.15034027177406842</v>
      </c>
    </row>
    <row r="286" spans="1:12">
      <c r="A286" s="9">
        <v>43062</v>
      </c>
      <c r="B286" s="10">
        <v>47002</v>
      </c>
      <c r="C286" s="10">
        <v>10748</v>
      </c>
      <c r="D286" s="10">
        <v>87</v>
      </c>
      <c r="E286" s="10">
        <v>5538</v>
      </c>
      <c r="F286" s="87">
        <f t="shared" ref="F286" si="75">B286-SUM(C286:E286)</f>
        <v>30629</v>
      </c>
      <c r="G286" s="83"/>
      <c r="H286" s="85">
        <v>7949</v>
      </c>
      <c r="I286" s="10">
        <v>24</v>
      </c>
      <c r="J286" s="10">
        <v>159</v>
      </c>
      <c r="K286" s="19">
        <f t="shared" ref="K286" si="76">B286-SUM(H286:J286)</f>
        <v>38870</v>
      </c>
      <c r="L286" s="20">
        <f t="shared" ref="L286" si="77">(F286-K286)/B286</f>
        <v>-0.17533296455469979</v>
      </c>
    </row>
    <row r="287" spans="1:12">
      <c r="A287" s="9">
        <v>43063</v>
      </c>
      <c r="B287" s="10">
        <v>46680</v>
      </c>
      <c r="C287" s="10">
        <v>10126</v>
      </c>
      <c r="D287" s="10">
        <v>95</v>
      </c>
      <c r="E287" s="10">
        <v>5187</v>
      </c>
      <c r="F287" s="87">
        <f t="shared" ref="F287" si="78">B287-SUM(C287:E287)</f>
        <v>31272</v>
      </c>
      <c r="G287" s="83"/>
      <c r="H287" s="85">
        <v>8315</v>
      </c>
      <c r="I287" s="10">
        <v>0</v>
      </c>
      <c r="J287" s="10">
        <v>219</v>
      </c>
      <c r="K287" s="19">
        <f t="shared" ref="K287" si="79">B287-SUM(H287:J287)</f>
        <v>38146</v>
      </c>
      <c r="L287" s="20">
        <f t="shared" ref="L287" si="80">(F287-K287)/B287</f>
        <v>-0.14725792630676948</v>
      </c>
    </row>
    <row r="288" spans="1:12">
      <c r="A288" s="9">
        <v>43064</v>
      </c>
      <c r="B288" s="10"/>
      <c r="C288" s="10"/>
      <c r="D288" s="10"/>
      <c r="E288" s="10"/>
      <c r="F288" s="87"/>
      <c r="G288" s="83"/>
      <c r="H288" s="85"/>
      <c r="I288" s="10"/>
      <c r="J288" s="10"/>
      <c r="K288" s="19"/>
      <c r="L288" s="20"/>
    </row>
    <row r="289" spans="1:12">
      <c r="A289" s="9">
        <v>43065</v>
      </c>
      <c r="B289" s="10"/>
      <c r="C289" s="10"/>
      <c r="D289" s="10"/>
      <c r="E289" s="10"/>
      <c r="F289" s="87"/>
      <c r="G289" s="83"/>
      <c r="H289" s="85"/>
      <c r="I289" s="10"/>
      <c r="J289" s="10"/>
      <c r="K289" s="19"/>
      <c r="L289" s="20"/>
    </row>
    <row r="290" spans="1:12">
      <c r="A290" s="9">
        <v>43066</v>
      </c>
      <c r="B290" s="10">
        <v>43729</v>
      </c>
      <c r="C290" s="10">
        <v>7629</v>
      </c>
      <c r="D290" s="10">
        <v>95</v>
      </c>
      <c r="E290" s="10">
        <v>2756</v>
      </c>
      <c r="F290" s="87">
        <f t="shared" ref="F290" si="81">B290-SUM(C290:E290)</f>
        <v>33249</v>
      </c>
      <c r="G290" s="83"/>
      <c r="H290" s="85">
        <v>12485</v>
      </c>
      <c r="I290" s="10">
        <v>0</v>
      </c>
      <c r="J290" s="10">
        <v>381</v>
      </c>
      <c r="K290" s="19">
        <f t="shared" ref="K290" si="82">B290-SUM(H290:J290)</f>
        <v>30863</v>
      </c>
      <c r="L290" s="20">
        <f t="shared" ref="L290" si="83">(F290-K290)/B290</f>
        <v>5.4563333257106265E-2</v>
      </c>
    </row>
    <row r="291" spans="1:12">
      <c r="A291" s="9">
        <v>43067</v>
      </c>
      <c r="B291" s="10">
        <v>45612</v>
      </c>
      <c r="C291" s="10">
        <v>7222</v>
      </c>
      <c r="D291" s="10">
        <v>64</v>
      </c>
      <c r="E291" s="10">
        <v>2967</v>
      </c>
      <c r="F291" s="87">
        <f t="shared" ref="F291" si="84">B291-SUM(C291:E291)</f>
        <v>35359</v>
      </c>
      <c r="G291" s="83"/>
      <c r="H291" s="85">
        <v>13624</v>
      </c>
      <c r="I291" s="10">
        <v>0</v>
      </c>
      <c r="J291" s="10">
        <v>581</v>
      </c>
      <c r="K291" s="19">
        <f t="shared" ref="K291" si="85">B291-SUM(H291:J291)</f>
        <v>31407</v>
      </c>
      <c r="L291" s="20">
        <f t="shared" ref="L291" si="86">(F291-K291)/B291</f>
        <v>8.6643865649390514E-2</v>
      </c>
    </row>
    <row r="292" spans="1:12">
      <c r="A292" s="9">
        <v>43068</v>
      </c>
      <c r="B292" s="10">
        <v>46688</v>
      </c>
      <c r="C292" s="10">
        <v>7081</v>
      </c>
      <c r="D292" s="10">
        <v>48</v>
      </c>
      <c r="E292" s="10">
        <v>3287</v>
      </c>
      <c r="F292" s="87">
        <f t="shared" ref="F292" si="87">B292-SUM(C292:E292)</f>
        <v>36272</v>
      </c>
      <c r="G292" s="83"/>
      <c r="H292" s="85">
        <v>14287</v>
      </c>
      <c r="I292" s="10">
        <v>0</v>
      </c>
      <c r="J292" s="10">
        <v>417</v>
      </c>
      <c r="K292" s="19">
        <f t="shared" ref="K292" si="88">B292-SUM(H292:J292)</f>
        <v>31984</v>
      </c>
      <c r="L292" s="20">
        <f t="shared" ref="L292" si="89">(F292-K292)/B292</f>
        <v>9.1843728581220016E-2</v>
      </c>
    </row>
    <row r="293" spans="1:12">
      <c r="A293" s="9">
        <v>43069</v>
      </c>
      <c r="B293" s="10">
        <v>50216</v>
      </c>
      <c r="C293" s="10">
        <v>5550</v>
      </c>
      <c r="D293" s="10">
        <v>48</v>
      </c>
      <c r="E293" s="10">
        <v>2367</v>
      </c>
      <c r="F293" s="87">
        <f t="shared" ref="F293" si="90">B293-SUM(C293:E293)</f>
        <v>42251</v>
      </c>
      <c r="G293" s="83"/>
      <c r="H293" s="85">
        <v>18160</v>
      </c>
      <c r="I293" s="10">
        <v>0</v>
      </c>
      <c r="J293" s="10">
        <v>3887</v>
      </c>
      <c r="K293" s="19">
        <f t="shared" ref="K293" si="91">B293-SUM(H293:J293)</f>
        <v>28169</v>
      </c>
      <c r="L293" s="20">
        <f t="shared" ref="L293" si="92">(F293-K293)/B293</f>
        <v>0.2804285486697467</v>
      </c>
    </row>
    <row r="294" spans="1:12">
      <c r="A294" s="9">
        <v>43070</v>
      </c>
      <c r="B294" s="10">
        <v>46708</v>
      </c>
      <c r="C294" s="10">
        <v>6011</v>
      </c>
      <c r="D294" s="10">
        <v>48</v>
      </c>
      <c r="E294" s="10">
        <v>2695</v>
      </c>
      <c r="F294" s="87">
        <f t="shared" ref="F294" si="93">B294-SUM(C294:E294)</f>
        <v>37954</v>
      </c>
      <c r="G294" s="83"/>
      <c r="H294" s="85">
        <v>18376</v>
      </c>
      <c r="I294" s="10">
        <v>420</v>
      </c>
      <c r="J294" s="10">
        <v>2575</v>
      </c>
      <c r="K294" s="19">
        <f t="shared" ref="K294" si="94">B294-SUM(H294:J294)</f>
        <v>25337</v>
      </c>
      <c r="L294" s="20">
        <f t="shared" ref="L294" si="95">(F294-K294)/B294</f>
        <v>0.27012503211441297</v>
      </c>
    </row>
    <row r="295" spans="1:12">
      <c r="A295" s="9">
        <v>43071</v>
      </c>
      <c r="B295" s="10"/>
      <c r="C295" s="10"/>
      <c r="D295" s="10"/>
      <c r="E295" s="10"/>
      <c r="F295" s="87"/>
      <c r="G295" s="83"/>
      <c r="H295" s="85"/>
      <c r="I295" s="10"/>
      <c r="J295" s="10"/>
      <c r="K295" s="19"/>
      <c r="L295" s="20"/>
    </row>
    <row r="296" spans="1:12">
      <c r="A296" s="9">
        <v>43072</v>
      </c>
      <c r="B296" s="10"/>
      <c r="C296" s="10"/>
      <c r="D296" s="10"/>
      <c r="E296" s="10"/>
      <c r="F296" s="87"/>
      <c r="G296" s="83"/>
      <c r="H296" s="85"/>
      <c r="I296" s="10"/>
      <c r="J296" s="10"/>
      <c r="K296" s="19"/>
      <c r="L296" s="20"/>
    </row>
    <row r="297" spans="1:12">
      <c r="A297" s="9">
        <v>43073</v>
      </c>
      <c r="B297" s="10">
        <v>47761</v>
      </c>
      <c r="C297" s="10">
        <v>6271</v>
      </c>
      <c r="D297" s="10">
        <v>48</v>
      </c>
      <c r="E297" s="10">
        <v>3443</v>
      </c>
      <c r="F297" s="87">
        <f t="shared" ref="F297:F298" si="96">B297-SUM(C297:E297)</f>
        <v>37999</v>
      </c>
      <c r="G297" s="83"/>
      <c r="H297" s="85">
        <v>17976</v>
      </c>
      <c r="I297" s="10">
        <v>420</v>
      </c>
      <c r="J297" s="10">
        <v>1730</v>
      </c>
      <c r="K297" s="19">
        <f t="shared" ref="K297:K298" si="97">B297-SUM(H297:J297)</f>
        <v>27635</v>
      </c>
      <c r="L297" s="20">
        <f t="shared" ref="L297:L298" si="98">(F297-K297)/B297</f>
        <v>0.21699713155084693</v>
      </c>
    </row>
    <row r="298" spans="1:12">
      <c r="A298" s="9">
        <v>43074</v>
      </c>
      <c r="B298" s="10">
        <v>49851</v>
      </c>
      <c r="C298" s="10">
        <v>6152</v>
      </c>
      <c r="D298" s="10">
        <v>48</v>
      </c>
      <c r="E298" s="10">
        <v>3340</v>
      </c>
      <c r="F298" s="87">
        <f t="shared" si="96"/>
        <v>40311</v>
      </c>
      <c r="G298" s="83"/>
      <c r="H298" s="85">
        <v>19353</v>
      </c>
      <c r="I298" s="10">
        <v>420</v>
      </c>
      <c r="J298" s="10">
        <v>2260</v>
      </c>
      <c r="K298" s="19">
        <f t="shared" si="97"/>
        <v>27818</v>
      </c>
      <c r="L298" s="20">
        <f t="shared" si="98"/>
        <v>0.2506068082887003</v>
      </c>
    </row>
    <row r="299" spans="1:12">
      <c r="A299" s="9">
        <v>43075</v>
      </c>
      <c r="B299" s="10">
        <v>53747</v>
      </c>
      <c r="C299" s="10">
        <v>5167</v>
      </c>
      <c r="D299" s="10">
        <v>48</v>
      </c>
      <c r="E299" s="10">
        <v>1764</v>
      </c>
      <c r="F299" s="87">
        <f t="shared" ref="F299" si="99">B299-SUM(C299:E299)</f>
        <v>46768</v>
      </c>
      <c r="G299" s="83"/>
      <c r="H299" s="85">
        <v>22265</v>
      </c>
      <c r="I299" s="10">
        <v>420</v>
      </c>
      <c r="J299" s="10">
        <v>4658</v>
      </c>
      <c r="K299" s="19">
        <f t="shared" ref="K299" si="100">B299-SUM(H299:J299)</f>
        <v>26404</v>
      </c>
      <c r="L299" s="20">
        <f t="shared" ref="L299" si="101">(F299-K299)/B299</f>
        <v>0.37888626341935366</v>
      </c>
    </row>
    <row r="300" spans="1:12">
      <c r="A300" s="9">
        <v>43076</v>
      </c>
      <c r="B300" s="10">
        <v>52645</v>
      </c>
      <c r="C300" s="10">
        <v>5278</v>
      </c>
      <c r="D300" s="10">
        <v>48</v>
      </c>
      <c r="E300" s="10">
        <v>2554</v>
      </c>
      <c r="F300" s="87">
        <f t="shared" ref="F300" si="102">B300-SUM(C300:E300)</f>
        <v>44765</v>
      </c>
      <c r="G300" s="83"/>
      <c r="H300" s="85">
        <v>22708</v>
      </c>
      <c r="I300" s="10">
        <v>420</v>
      </c>
      <c r="J300" s="10">
        <v>4210</v>
      </c>
      <c r="K300" s="19">
        <f t="shared" ref="K300" si="103">B300-SUM(H300:J300)</f>
        <v>25307</v>
      </c>
      <c r="L300" s="20">
        <f t="shared" ref="L300" si="104">(F300-K300)/B300</f>
        <v>0.36960775002374396</v>
      </c>
    </row>
    <row r="301" spans="1:12">
      <c r="A301" s="9">
        <v>43077</v>
      </c>
      <c r="B301" s="10">
        <v>50521</v>
      </c>
      <c r="C301" s="10">
        <v>4872</v>
      </c>
      <c r="D301" s="10">
        <v>48</v>
      </c>
      <c r="E301" s="10">
        <v>2686</v>
      </c>
      <c r="F301" s="87">
        <f t="shared" ref="F301" si="105">B301-SUM(C301:E301)</f>
        <v>42915</v>
      </c>
      <c r="G301" s="83"/>
      <c r="H301" s="85">
        <v>21922</v>
      </c>
      <c r="I301" s="10">
        <v>420</v>
      </c>
      <c r="J301" s="10">
        <v>4311</v>
      </c>
      <c r="K301" s="19">
        <f t="shared" ref="K301" si="106">B301-SUM(H301:J301)</f>
        <v>23868</v>
      </c>
      <c r="L301" s="20">
        <f t="shared" ref="L301" si="107">(F301-K301)/B301</f>
        <v>0.37701153975574514</v>
      </c>
    </row>
    <row r="302" spans="1:12">
      <c r="A302" s="9">
        <v>43078</v>
      </c>
      <c r="B302" s="10"/>
      <c r="C302" s="10"/>
      <c r="D302" s="10"/>
      <c r="E302" s="10"/>
      <c r="F302" s="87"/>
      <c r="G302" s="83"/>
      <c r="H302" s="85"/>
      <c r="I302" s="10"/>
      <c r="J302" s="10"/>
      <c r="K302" s="19"/>
      <c r="L302" s="20"/>
    </row>
    <row r="303" spans="1:12">
      <c r="A303" s="9">
        <v>43079</v>
      </c>
      <c r="B303" s="10"/>
      <c r="C303" s="10"/>
      <c r="D303" s="10"/>
      <c r="E303" s="10"/>
      <c r="F303" s="87"/>
      <c r="G303" s="83"/>
      <c r="H303" s="85"/>
      <c r="I303" s="10"/>
      <c r="J303" s="10"/>
      <c r="K303" s="19"/>
      <c r="L303" s="20"/>
    </row>
    <row r="304" spans="1:12">
      <c r="A304" s="9">
        <v>43080</v>
      </c>
      <c r="B304" s="10">
        <v>49514</v>
      </c>
      <c r="C304" s="10">
        <v>4925</v>
      </c>
      <c r="D304" s="10">
        <v>48</v>
      </c>
      <c r="E304" s="10">
        <v>2008</v>
      </c>
      <c r="F304" s="87">
        <f t="shared" ref="F304" si="108">B304-SUM(C304:E304)</f>
        <v>42533</v>
      </c>
      <c r="G304" s="83"/>
      <c r="H304" s="85">
        <v>20188</v>
      </c>
      <c r="I304" s="10">
        <v>420</v>
      </c>
      <c r="J304" s="10">
        <v>3861</v>
      </c>
      <c r="K304" s="19">
        <f t="shared" ref="K304" si="109">B304-SUM(H304:J304)</f>
        <v>25045</v>
      </c>
      <c r="L304" s="20">
        <f t="shared" ref="L304" si="110">(F304-K304)/B304</f>
        <v>0.35319303631296201</v>
      </c>
    </row>
    <row r="305" spans="1:12">
      <c r="A305" s="9">
        <v>43081</v>
      </c>
      <c r="B305" s="10">
        <v>48697</v>
      </c>
      <c r="C305" s="10">
        <v>5619</v>
      </c>
      <c r="D305" s="10">
        <v>47</v>
      </c>
      <c r="E305" s="10">
        <v>1965</v>
      </c>
      <c r="F305" s="87">
        <f t="shared" ref="F305" si="111">B305-SUM(C305:E305)</f>
        <v>41066</v>
      </c>
      <c r="G305" s="83"/>
      <c r="H305" s="85">
        <v>19353</v>
      </c>
      <c r="I305" s="10">
        <v>420</v>
      </c>
      <c r="J305" s="10">
        <v>3365</v>
      </c>
      <c r="K305" s="19">
        <f t="shared" ref="K305" si="112">B305-SUM(H305:J305)</f>
        <v>25559</v>
      </c>
      <c r="L305" s="20">
        <f t="shared" ref="L305" si="113">(F305-K305)/B305</f>
        <v>0.31843850750559582</v>
      </c>
    </row>
    <row r="306" spans="1:12">
      <c r="A306" s="9">
        <v>43082</v>
      </c>
      <c r="B306" s="10">
        <v>49720</v>
      </c>
      <c r="C306" s="10">
        <v>6617</v>
      </c>
      <c r="D306" s="10">
        <v>47</v>
      </c>
      <c r="E306" s="10">
        <v>2183</v>
      </c>
      <c r="F306" s="87">
        <f t="shared" ref="F306" si="114">B306-SUM(C306:E306)</f>
        <v>40873</v>
      </c>
      <c r="G306" s="83"/>
      <c r="H306" s="85">
        <v>20220</v>
      </c>
      <c r="I306" s="10">
        <v>420</v>
      </c>
      <c r="J306" s="10">
        <v>2653</v>
      </c>
      <c r="K306" s="19">
        <f t="shared" ref="K306" si="115">B306-SUM(H306:J306)</f>
        <v>26427</v>
      </c>
      <c r="L306" s="20">
        <f t="shared" ref="L306" si="116">(F306-K306)/B306</f>
        <v>0.29054706355591309</v>
      </c>
    </row>
    <row r="307" spans="1:12">
      <c r="A307" s="9">
        <v>43083</v>
      </c>
      <c r="B307" s="10">
        <v>50180</v>
      </c>
      <c r="C307" s="10">
        <v>9463</v>
      </c>
      <c r="D307" s="10">
        <v>47</v>
      </c>
      <c r="E307" s="10">
        <v>2218</v>
      </c>
      <c r="F307" s="87">
        <f t="shared" ref="F307" si="117">B307-SUM(C307:E307)</f>
        <v>38452</v>
      </c>
      <c r="G307" s="83"/>
      <c r="H307" s="85">
        <v>19832</v>
      </c>
      <c r="I307" s="10">
        <v>420</v>
      </c>
      <c r="J307" s="10">
        <v>1788</v>
      </c>
      <c r="K307" s="19">
        <f t="shared" ref="K307" si="118">B307-SUM(H307:J307)</f>
        <v>28140</v>
      </c>
      <c r="L307" s="20">
        <f t="shared" ref="L307" si="119">(F307-K307)/B307</f>
        <v>0.2055001992825827</v>
      </c>
    </row>
    <row r="308" spans="1:12">
      <c r="A308" s="9">
        <v>43084</v>
      </c>
      <c r="B308" s="10">
        <v>48049</v>
      </c>
      <c r="C308" s="10">
        <v>9207</v>
      </c>
      <c r="D308" s="10">
        <v>47</v>
      </c>
      <c r="E308" s="10">
        <v>1899</v>
      </c>
      <c r="F308" s="87">
        <f t="shared" ref="F308" si="120">B308-SUM(C308:E308)</f>
        <v>36896</v>
      </c>
      <c r="G308" s="83"/>
      <c r="H308" s="85">
        <v>19262</v>
      </c>
      <c r="I308" s="10">
        <v>420</v>
      </c>
      <c r="J308" s="10">
        <v>2537</v>
      </c>
      <c r="K308" s="19">
        <f t="shared" ref="K308" si="121">B308-SUM(H308:J308)</f>
        <v>25830</v>
      </c>
      <c r="L308" s="20">
        <f t="shared" ref="L308" si="122">(F308-K308)/B308</f>
        <v>0.21471830839351497</v>
      </c>
    </row>
    <row r="309" spans="1:12">
      <c r="A309" s="9">
        <v>43085</v>
      </c>
      <c r="B309" s="10"/>
      <c r="C309" s="10"/>
      <c r="D309" s="10"/>
      <c r="E309" s="10"/>
      <c r="F309" s="87"/>
      <c r="G309" s="83"/>
      <c r="H309" s="85"/>
      <c r="I309" s="10"/>
      <c r="J309" s="10"/>
      <c r="K309" s="19"/>
      <c r="L309" s="20"/>
    </row>
    <row r="310" spans="1:12">
      <c r="A310" s="9">
        <v>43086</v>
      </c>
      <c r="B310" s="10"/>
      <c r="C310" s="10"/>
      <c r="D310" s="10"/>
      <c r="E310" s="10"/>
      <c r="F310" s="87"/>
      <c r="G310" s="83"/>
      <c r="H310" s="85"/>
      <c r="I310" s="10"/>
      <c r="J310" s="10"/>
      <c r="K310" s="19"/>
      <c r="L310" s="20"/>
    </row>
    <row r="311" spans="1:12">
      <c r="A311" s="9">
        <v>43087</v>
      </c>
      <c r="B311" s="10">
        <v>47870</v>
      </c>
      <c r="C311" s="10">
        <v>7332</v>
      </c>
      <c r="D311" s="10">
        <v>71</v>
      </c>
      <c r="E311" s="10">
        <v>3230</v>
      </c>
      <c r="F311" s="87">
        <f t="shared" ref="F311" si="123">B311-SUM(C311:E311)</f>
        <v>37237</v>
      </c>
      <c r="G311" s="83"/>
      <c r="H311" s="85">
        <v>19264</v>
      </c>
      <c r="I311" s="10">
        <v>420</v>
      </c>
      <c r="J311" s="10">
        <v>1739</v>
      </c>
      <c r="K311" s="19">
        <f t="shared" ref="K311" si="124">B311-SUM(H311:J311)</f>
        <v>26447</v>
      </c>
      <c r="L311" s="20">
        <f t="shared" ref="L311" si="125">(F311-K311)/B311</f>
        <v>0.22540213077083768</v>
      </c>
    </row>
    <row r="312" spans="1:12">
      <c r="A312" s="9">
        <v>43088</v>
      </c>
      <c r="B312" s="10">
        <v>48202</v>
      </c>
      <c r="C312" s="10">
        <v>7743</v>
      </c>
      <c r="D312" s="10">
        <v>71</v>
      </c>
      <c r="E312" s="10">
        <v>2765</v>
      </c>
      <c r="F312" s="87">
        <f t="shared" ref="F312" si="126">B312-SUM(C312:E312)</f>
        <v>37623</v>
      </c>
      <c r="G312" s="83"/>
      <c r="H312" s="85">
        <v>19454</v>
      </c>
      <c r="I312" s="10">
        <v>0</v>
      </c>
      <c r="J312" s="10">
        <v>1902</v>
      </c>
      <c r="K312" s="19">
        <f t="shared" ref="K312" si="127">B312-SUM(H312:J312)</f>
        <v>26846</v>
      </c>
      <c r="L312" s="20">
        <f t="shared" ref="L312" si="128">(F312-K312)/B312</f>
        <v>0.22357993444255425</v>
      </c>
    </row>
    <row r="313" spans="1:12">
      <c r="A313" s="9">
        <v>43089</v>
      </c>
      <c r="B313" s="10">
        <v>43861</v>
      </c>
      <c r="C313" s="10">
        <v>5537</v>
      </c>
      <c r="D313" s="10">
        <v>39</v>
      </c>
      <c r="E313" s="10">
        <v>2702</v>
      </c>
      <c r="F313" s="87">
        <f t="shared" ref="F313" si="129">B313-SUM(C313:E313)</f>
        <v>35583</v>
      </c>
      <c r="G313" s="83"/>
      <c r="H313" s="85">
        <v>8253</v>
      </c>
      <c r="I313" s="10">
        <v>40</v>
      </c>
      <c r="J313" s="10">
        <v>8253</v>
      </c>
      <c r="K313" s="19">
        <f t="shared" ref="K313" si="130">B313-SUM(H313:J313)</f>
        <v>27315</v>
      </c>
      <c r="L313" s="20">
        <f t="shared" ref="L313" si="131">(F313-K313)/B313</f>
        <v>0.18850459405850301</v>
      </c>
    </row>
    <row r="314" spans="1:12">
      <c r="A314" s="9">
        <v>43090</v>
      </c>
      <c r="B314" s="10">
        <v>35337</v>
      </c>
      <c r="C314" s="10">
        <v>5006</v>
      </c>
      <c r="D314" s="10">
        <v>39</v>
      </c>
      <c r="E314" s="10">
        <v>1422</v>
      </c>
      <c r="F314" s="87">
        <f t="shared" ref="F314" si="132">B314-SUM(C314:E314)</f>
        <v>28870</v>
      </c>
      <c r="G314" s="83"/>
      <c r="H314" s="85">
        <v>9818</v>
      </c>
      <c r="I314" s="10">
        <v>56</v>
      </c>
      <c r="J314" s="10">
        <v>1509</v>
      </c>
      <c r="K314" s="19">
        <f t="shared" ref="K314" si="133">B314-SUM(H314:J314)</f>
        <v>23954</v>
      </c>
      <c r="L314" s="20">
        <f t="shared" ref="L314" si="134">(F314-K314)/B314</f>
        <v>0.1391176387356029</v>
      </c>
    </row>
    <row r="315" spans="1:12">
      <c r="A315" s="9">
        <v>43091</v>
      </c>
      <c r="B315" s="10">
        <v>36604</v>
      </c>
      <c r="C315" s="10">
        <v>6287</v>
      </c>
      <c r="D315" s="10">
        <v>39</v>
      </c>
      <c r="E315" s="10">
        <v>1954</v>
      </c>
      <c r="F315" s="87">
        <f t="shared" ref="F315" si="135">B315-SUM(C315:E315)</f>
        <v>28324</v>
      </c>
      <c r="G315" s="83"/>
      <c r="H315" s="85">
        <v>9757</v>
      </c>
      <c r="I315" s="10">
        <v>56</v>
      </c>
      <c r="J315" s="10">
        <v>1557</v>
      </c>
      <c r="K315" s="19">
        <f t="shared" ref="K315" si="136">B315-SUM(H315:J315)</f>
        <v>25234</v>
      </c>
      <c r="L315" s="20">
        <f t="shared" ref="L315" si="137">(F315-K315)/B315</f>
        <v>8.4417003606163263E-2</v>
      </c>
    </row>
    <row r="316" spans="1:12">
      <c r="A316" s="9">
        <v>43092</v>
      </c>
      <c r="B316" s="10"/>
      <c r="C316" s="10"/>
      <c r="D316" s="10"/>
      <c r="E316" s="10"/>
      <c r="F316" s="87"/>
      <c r="G316" s="83"/>
      <c r="H316" s="85"/>
      <c r="I316" s="10"/>
      <c r="J316" s="10"/>
      <c r="K316" s="19"/>
      <c r="L316" s="20"/>
    </row>
    <row r="317" spans="1:12">
      <c r="A317" s="9">
        <v>43093</v>
      </c>
      <c r="B317" s="10"/>
      <c r="C317" s="10"/>
      <c r="D317" s="10"/>
      <c r="E317" s="10"/>
      <c r="F317" s="87"/>
      <c r="G317" s="83"/>
      <c r="H317" s="85"/>
      <c r="I317" s="10"/>
      <c r="J317" s="10"/>
      <c r="K317" s="19"/>
      <c r="L317" s="20"/>
    </row>
    <row r="318" spans="1:12">
      <c r="A318" s="9">
        <v>43094</v>
      </c>
      <c r="B318" s="10">
        <v>36975</v>
      </c>
      <c r="C318" s="10">
        <v>6085</v>
      </c>
      <c r="D318" s="10">
        <v>39</v>
      </c>
      <c r="E318" s="10">
        <v>2299</v>
      </c>
      <c r="F318" s="87">
        <f t="shared" ref="F318:F319" si="138">B318-SUM(C318:E318)</f>
        <v>28552</v>
      </c>
      <c r="G318" s="83"/>
      <c r="H318" s="85">
        <v>10407</v>
      </c>
      <c r="I318" s="10">
        <v>56</v>
      </c>
      <c r="J318" s="10">
        <v>1237</v>
      </c>
      <c r="K318" s="19">
        <f t="shared" ref="K318:K319" si="139">B318-SUM(H318:J318)</f>
        <v>25275</v>
      </c>
      <c r="L318" s="20">
        <f t="shared" ref="L318:L319" si="140">(F318-K318)/B318</f>
        <v>8.8627450980392153E-2</v>
      </c>
    </row>
    <row r="319" spans="1:12">
      <c r="A319" s="9">
        <v>43095</v>
      </c>
      <c r="B319" s="10">
        <v>39640</v>
      </c>
      <c r="C319" s="10">
        <v>4959</v>
      </c>
      <c r="D319" s="10">
        <v>39</v>
      </c>
      <c r="E319" s="10">
        <v>863</v>
      </c>
      <c r="F319" s="87">
        <f t="shared" si="138"/>
        <v>33779</v>
      </c>
      <c r="G319" s="83"/>
      <c r="H319" s="85">
        <v>11920</v>
      </c>
      <c r="I319" s="10">
        <v>56</v>
      </c>
      <c r="J319" s="10">
        <v>1387</v>
      </c>
      <c r="K319" s="19">
        <f t="shared" si="139"/>
        <v>26277</v>
      </c>
      <c r="L319" s="20">
        <f t="shared" si="140"/>
        <v>0.18925327951564078</v>
      </c>
    </row>
    <row r="320" spans="1:12">
      <c r="A320" s="9">
        <v>43096</v>
      </c>
      <c r="B320" s="10">
        <v>42109</v>
      </c>
      <c r="C320" s="10">
        <v>6729</v>
      </c>
      <c r="D320" s="10">
        <v>39</v>
      </c>
      <c r="E320" s="10">
        <v>2794</v>
      </c>
      <c r="F320" s="87">
        <f t="shared" ref="F320" si="141">B320-SUM(C320:E320)</f>
        <v>32547</v>
      </c>
      <c r="G320" s="83"/>
      <c r="H320" s="85">
        <v>12228</v>
      </c>
      <c r="I320" s="10">
        <v>56</v>
      </c>
      <c r="J320" s="10">
        <v>1050</v>
      </c>
      <c r="K320" s="19">
        <f t="shared" ref="K320" si="142">B320-SUM(H320:J320)</f>
        <v>28775</v>
      </c>
      <c r="L320" s="20">
        <f t="shared" ref="L320" si="143">(F320-K320)/B320</f>
        <v>8.9577050036809228E-2</v>
      </c>
    </row>
    <row r="321" spans="1:12">
      <c r="A321" s="9">
        <v>43097</v>
      </c>
      <c r="B321" s="10">
        <v>43532</v>
      </c>
      <c r="C321" s="10">
        <v>8984</v>
      </c>
      <c r="D321" s="10">
        <v>39</v>
      </c>
      <c r="E321" s="10">
        <v>3735</v>
      </c>
      <c r="F321" s="87">
        <f t="shared" ref="F321" si="144">B321-SUM(C321:E321)</f>
        <v>30774</v>
      </c>
      <c r="G321" s="83"/>
      <c r="H321" s="85">
        <v>12903</v>
      </c>
      <c r="I321" s="10">
        <v>24</v>
      </c>
      <c r="J321" s="10">
        <v>1019</v>
      </c>
      <c r="K321" s="19">
        <f t="shared" ref="K321" si="145">B321-SUM(H321:J321)</f>
        <v>29586</v>
      </c>
      <c r="L321" s="20">
        <f t="shared" ref="L321" si="146">(F321-K321)/B321</f>
        <v>2.7290269227235136E-2</v>
      </c>
    </row>
    <row r="322" spans="1:12">
      <c r="A322" s="9">
        <v>43098</v>
      </c>
      <c r="B322" s="10">
        <v>45232</v>
      </c>
      <c r="C322" s="10">
        <v>9274</v>
      </c>
      <c r="D322" s="10">
        <v>39</v>
      </c>
      <c r="E322" s="10">
        <v>4380</v>
      </c>
      <c r="F322" s="87">
        <f t="shared" ref="F322" si="147">B322-SUM(C322:E322)</f>
        <v>31539</v>
      </c>
      <c r="G322" s="83"/>
      <c r="H322" s="85">
        <v>12676</v>
      </c>
      <c r="I322" s="10">
        <v>24</v>
      </c>
      <c r="J322" s="10">
        <v>1067</v>
      </c>
      <c r="K322" s="19">
        <f t="shared" ref="K322" si="148">B322-SUM(H322:J322)</f>
        <v>31465</v>
      </c>
      <c r="L322" s="20">
        <f t="shared" ref="L322" si="149">(F322-K322)/B322</f>
        <v>1.6360099044923947E-3</v>
      </c>
    </row>
    <row r="323" spans="1:12">
      <c r="A323" s="9">
        <v>43099</v>
      </c>
      <c r="B323" s="10"/>
      <c r="C323" s="10"/>
      <c r="D323" s="10"/>
      <c r="E323" s="10"/>
      <c r="F323" s="87"/>
      <c r="G323" s="83"/>
      <c r="H323" s="85"/>
      <c r="I323" s="10"/>
      <c r="J323" s="10"/>
      <c r="K323" s="19"/>
      <c r="L323" s="20"/>
    </row>
    <row r="324" spans="1:12">
      <c r="A324" s="9">
        <v>43100</v>
      </c>
      <c r="B324" s="10"/>
      <c r="C324" s="10"/>
      <c r="D324" s="10"/>
      <c r="E324" s="10"/>
      <c r="F324" s="87"/>
      <c r="G324" s="83"/>
      <c r="H324" s="85"/>
      <c r="I324" s="10"/>
      <c r="J324" s="10"/>
      <c r="K324" s="19"/>
      <c r="L324" s="20"/>
    </row>
    <row r="325" spans="1:12">
      <c r="A325" s="9">
        <v>43101</v>
      </c>
      <c r="B325" s="10"/>
      <c r="C325" s="10"/>
      <c r="D325" s="10"/>
      <c r="E325" s="10"/>
      <c r="F325" s="87"/>
      <c r="G325" s="83"/>
      <c r="H325" s="85"/>
      <c r="I325" s="10"/>
      <c r="J325" s="10"/>
      <c r="K325" s="19"/>
      <c r="L325" s="20"/>
    </row>
    <row r="326" spans="1:12">
      <c r="A326" s="9">
        <v>43102</v>
      </c>
      <c r="B326" s="10">
        <v>49493</v>
      </c>
      <c r="C326" s="10">
        <v>12583</v>
      </c>
      <c r="D326" s="10">
        <v>39</v>
      </c>
      <c r="E326" s="10">
        <v>4938</v>
      </c>
      <c r="F326" s="87">
        <f t="shared" ref="F326" si="150">B326-SUM(C326:E326)</f>
        <v>31933</v>
      </c>
      <c r="G326" s="83"/>
      <c r="H326" s="85">
        <v>11706</v>
      </c>
      <c r="I326" s="10">
        <v>24</v>
      </c>
      <c r="J326" s="10">
        <v>1102</v>
      </c>
      <c r="K326" s="19">
        <f t="shared" ref="K326" si="151">B326-SUM(H326:J326)</f>
        <v>36661</v>
      </c>
      <c r="L326" s="20">
        <f t="shared" ref="L326" si="152">(F326-K326)/B326</f>
        <v>-9.552866061867335E-2</v>
      </c>
    </row>
    <row r="327" spans="1:12">
      <c r="A327" s="9">
        <v>43103</v>
      </c>
      <c r="B327" s="10">
        <v>50800</v>
      </c>
      <c r="C327" s="10">
        <v>14967</v>
      </c>
      <c r="D327" s="10">
        <v>39</v>
      </c>
      <c r="E327" s="10">
        <v>4984</v>
      </c>
      <c r="F327" s="87">
        <f t="shared" ref="F327" si="153">B327-SUM(C327:E327)</f>
        <v>30810</v>
      </c>
      <c r="G327" s="83"/>
      <c r="H327" s="85">
        <v>12210</v>
      </c>
      <c r="I327" s="10">
        <v>24</v>
      </c>
      <c r="J327" s="10">
        <v>975</v>
      </c>
      <c r="K327" s="19">
        <f t="shared" ref="K327" si="154">B327-SUM(H327:J327)</f>
        <v>37591</v>
      </c>
      <c r="L327" s="20">
        <f t="shared" ref="L327" si="155">(F327-K327)/B327</f>
        <v>-0.13348425196850394</v>
      </c>
    </row>
    <row r="328" spans="1:12">
      <c r="A328" s="9">
        <v>43104</v>
      </c>
      <c r="B328" s="10">
        <v>52546</v>
      </c>
      <c r="C328" s="10">
        <v>17742</v>
      </c>
      <c r="D328" s="10">
        <v>39</v>
      </c>
      <c r="E328" s="10">
        <v>5445</v>
      </c>
      <c r="F328" s="87">
        <f t="shared" ref="F328" si="156">B328-SUM(C328:E328)</f>
        <v>29320</v>
      </c>
      <c r="G328" s="83"/>
      <c r="H328" s="85">
        <v>12897</v>
      </c>
      <c r="I328" s="10">
        <v>8</v>
      </c>
      <c r="J328" s="10">
        <v>1005</v>
      </c>
      <c r="K328" s="19">
        <f t="shared" ref="K328" si="157">B328-SUM(H328:J328)</f>
        <v>38636</v>
      </c>
      <c r="L328" s="20">
        <f t="shared" ref="L328" si="158">(F328-K328)/B328</f>
        <v>-0.17729227724279678</v>
      </c>
    </row>
    <row r="329" spans="1:12">
      <c r="A329" s="9">
        <v>43105</v>
      </c>
      <c r="B329" s="10">
        <v>54352</v>
      </c>
      <c r="C329" s="10">
        <v>19176</v>
      </c>
      <c r="D329" s="10">
        <v>39</v>
      </c>
      <c r="E329" s="10">
        <v>5184</v>
      </c>
      <c r="F329" s="87">
        <f t="shared" ref="F329" si="159">B329-SUM(C329:E329)</f>
        <v>29953</v>
      </c>
      <c r="G329" s="83"/>
      <c r="H329" s="85">
        <v>13944</v>
      </c>
      <c r="I329" s="10">
        <v>8</v>
      </c>
      <c r="J329" s="10">
        <v>501</v>
      </c>
      <c r="K329" s="19">
        <f t="shared" ref="K329" si="160">B329-SUM(H329:J329)</f>
        <v>39899</v>
      </c>
      <c r="L329" s="20">
        <f t="shared" ref="L329" si="161">(F329-K329)/B329</f>
        <v>-0.18299234618781277</v>
      </c>
    </row>
    <row r="330" spans="1:12">
      <c r="A330" s="9">
        <v>43106</v>
      </c>
      <c r="B330" s="10"/>
      <c r="C330" s="10"/>
      <c r="D330" s="10"/>
      <c r="E330" s="10"/>
      <c r="F330" s="87"/>
      <c r="G330" s="83"/>
      <c r="H330" s="85"/>
      <c r="I330" s="10"/>
      <c r="J330" s="10"/>
      <c r="K330" s="19"/>
      <c r="L330" s="20"/>
    </row>
    <row r="331" spans="1:12">
      <c r="A331" s="9">
        <v>43107</v>
      </c>
      <c r="B331" s="10"/>
      <c r="C331" s="10"/>
      <c r="D331" s="10"/>
      <c r="E331" s="10"/>
      <c r="F331" s="87"/>
      <c r="G331" s="83"/>
      <c r="H331" s="85"/>
      <c r="I331" s="10"/>
      <c r="J331" s="10"/>
      <c r="K331" s="19"/>
      <c r="L331" s="20"/>
    </row>
    <row r="332" spans="1:12">
      <c r="A332" s="9">
        <v>43108</v>
      </c>
      <c r="B332" s="10">
        <v>56026</v>
      </c>
      <c r="C332" s="10">
        <v>19759</v>
      </c>
      <c r="D332" s="10">
        <v>55</v>
      </c>
      <c r="E332" s="10">
        <v>6927</v>
      </c>
      <c r="F332" s="87">
        <f t="shared" ref="F332" si="162">B332-SUM(C332:E332)</f>
        <v>29285</v>
      </c>
      <c r="G332" s="83"/>
      <c r="H332" s="85">
        <v>14273</v>
      </c>
      <c r="I332" s="10">
        <v>0</v>
      </c>
      <c r="J332" s="10">
        <v>815</v>
      </c>
      <c r="K332" s="19">
        <f t="shared" ref="K332" si="163">B332-SUM(H332:J332)</f>
        <v>40938</v>
      </c>
      <c r="L332" s="20">
        <f t="shared" ref="L332" si="164">(F332-K332)/B332</f>
        <v>-0.20799271766679756</v>
      </c>
    </row>
    <row r="333" spans="1:12">
      <c r="A333" s="9">
        <v>43109</v>
      </c>
      <c r="B333" s="10">
        <v>58027</v>
      </c>
      <c r="C333" s="10">
        <v>21880</v>
      </c>
      <c r="D333" s="10">
        <v>295</v>
      </c>
      <c r="E333" s="10">
        <v>7808</v>
      </c>
      <c r="F333" s="87">
        <f t="shared" ref="F333" si="165">B333-SUM(C333:E333)</f>
        <v>28044</v>
      </c>
      <c r="G333" s="83"/>
      <c r="H333" s="85">
        <v>15408</v>
      </c>
      <c r="I333" s="10">
        <v>0</v>
      </c>
      <c r="J333" s="10">
        <v>588</v>
      </c>
      <c r="K333" s="19">
        <f t="shared" ref="K333" si="166">B333-SUM(H333:J333)</f>
        <v>42031</v>
      </c>
      <c r="L333" s="20">
        <f t="shared" ref="L333" si="167">(F333-K333)/B333</f>
        <v>-0.24104296275871576</v>
      </c>
    </row>
    <row r="334" spans="1:12">
      <c r="A334" s="9">
        <v>43110</v>
      </c>
      <c r="B334" s="10">
        <v>53985</v>
      </c>
      <c r="C334" s="10">
        <v>19900</v>
      </c>
      <c r="D334" s="10">
        <v>295</v>
      </c>
      <c r="E334" s="10">
        <v>8006</v>
      </c>
      <c r="F334" s="87">
        <f t="shared" ref="F334:F335" si="168">B334-SUM(C334:E334)</f>
        <v>25784</v>
      </c>
      <c r="G334" s="83"/>
      <c r="H334" s="85">
        <v>14247</v>
      </c>
      <c r="I334" s="10">
        <v>0</v>
      </c>
      <c r="J334" s="10">
        <v>596</v>
      </c>
      <c r="K334" s="19">
        <f t="shared" ref="K334:K335" si="169">B334-SUM(H334:J334)</f>
        <v>39142</v>
      </c>
      <c r="L334" s="20">
        <f t="shared" ref="L334:L335" si="170">(F334-K334)/B334</f>
        <v>-0.24743910345466333</v>
      </c>
    </row>
    <row r="335" spans="1:12">
      <c r="A335" s="9">
        <v>43111</v>
      </c>
      <c r="B335" s="10">
        <v>53946</v>
      </c>
      <c r="C335" s="10">
        <v>21251</v>
      </c>
      <c r="D335" s="10">
        <v>295</v>
      </c>
      <c r="E335" s="10">
        <v>8479</v>
      </c>
      <c r="F335" s="87">
        <f t="shared" si="168"/>
        <v>23921</v>
      </c>
      <c r="G335" s="83"/>
      <c r="H335" s="85">
        <v>14407</v>
      </c>
      <c r="I335" s="10">
        <v>0</v>
      </c>
      <c r="J335" s="10">
        <v>610</v>
      </c>
      <c r="K335" s="19">
        <f t="shared" si="169"/>
        <v>38929</v>
      </c>
      <c r="L335" s="20">
        <f t="shared" si="170"/>
        <v>-0.27820413005598194</v>
      </c>
    </row>
    <row r="336" spans="1:12">
      <c r="A336" s="9">
        <v>43112</v>
      </c>
      <c r="B336" s="10">
        <v>55932</v>
      </c>
      <c r="C336" s="10">
        <v>21641</v>
      </c>
      <c r="D336" s="10">
        <v>295</v>
      </c>
      <c r="E336" s="10">
        <v>8480</v>
      </c>
      <c r="F336" s="87">
        <f t="shared" ref="F336" si="171">B336-SUM(C336:E336)</f>
        <v>25516</v>
      </c>
      <c r="G336" s="83"/>
      <c r="H336" s="85">
        <v>13451</v>
      </c>
      <c r="I336" s="10">
        <v>0</v>
      </c>
      <c r="J336" s="10">
        <v>774</v>
      </c>
      <c r="K336" s="19">
        <f t="shared" ref="K336" si="172">B336-SUM(H336:J336)</f>
        <v>41707</v>
      </c>
      <c r="L336" s="20">
        <f t="shared" ref="L336" si="173">(F336-K336)/B336</f>
        <v>-0.28947650718729884</v>
      </c>
    </row>
    <row r="337" spans="1:12">
      <c r="A337" s="9">
        <v>43113</v>
      </c>
      <c r="B337" s="10"/>
      <c r="C337" s="10"/>
      <c r="D337" s="10"/>
      <c r="E337" s="10"/>
      <c r="F337" s="87"/>
      <c r="G337" s="83"/>
      <c r="H337" s="85"/>
      <c r="I337" s="10"/>
      <c r="J337" s="10"/>
      <c r="K337" s="19"/>
      <c r="L337" s="20"/>
    </row>
    <row r="338" spans="1:12">
      <c r="A338" s="9">
        <v>43114</v>
      </c>
      <c r="B338" s="10"/>
      <c r="C338" s="10"/>
      <c r="D338" s="10"/>
      <c r="E338" s="10"/>
      <c r="F338" s="87"/>
      <c r="G338" s="83"/>
      <c r="H338" s="85"/>
      <c r="I338" s="10"/>
      <c r="J338" s="10"/>
      <c r="K338" s="19"/>
      <c r="L338" s="20"/>
    </row>
    <row r="339" spans="1:12">
      <c r="A339" s="9">
        <v>43115</v>
      </c>
      <c r="B339" s="10">
        <v>56275</v>
      </c>
      <c r="C339" s="10">
        <v>24112</v>
      </c>
      <c r="D339" s="10">
        <v>295</v>
      </c>
      <c r="E339" s="10">
        <v>8119</v>
      </c>
      <c r="F339" s="87">
        <f t="shared" ref="F339" si="174">B339-SUM(C339:E339)</f>
        <v>23749</v>
      </c>
      <c r="G339" s="83"/>
      <c r="H339" s="85">
        <v>14067</v>
      </c>
      <c r="I339" s="10">
        <v>0</v>
      </c>
      <c r="J339" s="10">
        <v>654</v>
      </c>
      <c r="K339" s="19">
        <f t="shared" ref="K339" si="175">B339-SUM(H339:J339)</f>
        <v>41554</v>
      </c>
      <c r="L339" s="20">
        <f t="shared" ref="L339" si="176">(F339-K339)/B339</f>
        <v>-0.31639271434917815</v>
      </c>
    </row>
    <row r="340" spans="1:12">
      <c r="A340" s="9">
        <v>43116</v>
      </c>
      <c r="B340" s="10">
        <v>56821</v>
      </c>
      <c r="C340" s="10">
        <v>24129</v>
      </c>
      <c r="D340" s="10">
        <v>55</v>
      </c>
      <c r="E340" s="10">
        <v>8324</v>
      </c>
      <c r="F340" s="87">
        <f t="shared" ref="F340" si="177">B340-SUM(C340:E340)</f>
        <v>24313</v>
      </c>
      <c r="G340" s="83"/>
      <c r="H340" s="85">
        <v>13075</v>
      </c>
      <c r="I340" s="10">
        <v>16</v>
      </c>
      <c r="J340" s="10">
        <v>876</v>
      </c>
      <c r="K340" s="19">
        <f t="shared" ref="K340" si="178">B340-SUM(H340:J340)</f>
        <v>42854</v>
      </c>
      <c r="L340" s="20">
        <f t="shared" ref="L340" si="179">(F340-K340)/B340</f>
        <v>-0.32630541525140355</v>
      </c>
    </row>
    <row r="341" spans="1:12">
      <c r="A341" s="9">
        <v>43117</v>
      </c>
      <c r="B341" s="10">
        <v>45830</v>
      </c>
      <c r="C341" s="10">
        <v>15672</v>
      </c>
      <c r="D341" s="10">
        <v>39</v>
      </c>
      <c r="E341" s="10">
        <v>4099</v>
      </c>
      <c r="F341" s="87">
        <f t="shared" ref="F341" si="180">B341-SUM(C341:E341)</f>
        <v>26020</v>
      </c>
      <c r="G341" s="83"/>
      <c r="H341" s="85">
        <v>6114</v>
      </c>
      <c r="I341" s="10">
        <v>16</v>
      </c>
      <c r="J341" s="10">
        <v>373</v>
      </c>
      <c r="K341" s="19">
        <f t="shared" ref="K341" si="181">B341-SUM(H341:J341)</f>
        <v>39327</v>
      </c>
      <c r="L341" s="20">
        <f t="shared" ref="L341" si="182">(F341-K341)/B341</f>
        <v>-0.29035566222998038</v>
      </c>
    </row>
    <row r="342" spans="1:12">
      <c r="A342" s="9">
        <v>43118</v>
      </c>
      <c r="B342" s="10">
        <v>41142</v>
      </c>
      <c r="C342" s="10">
        <v>15382</v>
      </c>
      <c r="D342" s="10">
        <v>39</v>
      </c>
      <c r="E342" s="10">
        <v>4179</v>
      </c>
      <c r="F342" s="87">
        <f t="shared" ref="F342" si="183">B342-SUM(C342:E342)</f>
        <v>21542</v>
      </c>
      <c r="G342" s="83"/>
      <c r="H342" s="85">
        <v>5340</v>
      </c>
      <c r="I342" s="10">
        <v>40</v>
      </c>
      <c r="J342" s="10">
        <v>2015</v>
      </c>
      <c r="K342" s="19">
        <f t="shared" ref="K342" si="184">B342-SUM(H342:J342)</f>
        <v>33747</v>
      </c>
      <c r="L342" s="20">
        <f t="shared" ref="L342" si="185">(F342-K342)/B342</f>
        <v>-0.29665548587817803</v>
      </c>
    </row>
    <row r="343" spans="1:12">
      <c r="A343" s="9">
        <v>43119</v>
      </c>
      <c r="B343" s="10">
        <v>46826</v>
      </c>
      <c r="C343" s="10">
        <v>17347</v>
      </c>
      <c r="D343" s="10">
        <v>249</v>
      </c>
      <c r="E343" s="10">
        <v>5744</v>
      </c>
      <c r="F343" s="87">
        <f t="shared" ref="F343" si="186">B343-SUM(C343:E343)</f>
        <v>23486</v>
      </c>
      <c r="G343" s="83"/>
      <c r="H343" s="85">
        <v>6172</v>
      </c>
      <c r="I343" s="10">
        <v>0</v>
      </c>
      <c r="J343" s="10">
        <v>2213</v>
      </c>
      <c r="K343" s="19">
        <f t="shared" ref="K343" si="187">B343-SUM(H343:J343)</f>
        <v>38441</v>
      </c>
      <c r="L343" s="20">
        <f t="shared" ref="L343" si="188">(F343-K343)/B343</f>
        <v>-0.31937385213343017</v>
      </c>
    </row>
    <row r="344" spans="1:12">
      <c r="A344" s="9">
        <v>43120</v>
      </c>
      <c r="B344" s="10"/>
      <c r="C344" s="10"/>
      <c r="D344" s="10"/>
      <c r="E344" s="10"/>
      <c r="F344" s="87"/>
      <c r="G344" s="83"/>
      <c r="H344" s="85"/>
      <c r="I344" s="10"/>
      <c r="J344" s="10"/>
      <c r="K344" s="19"/>
      <c r="L344" s="20"/>
    </row>
    <row r="345" spans="1:12">
      <c r="A345" s="9">
        <v>43121</v>
      </c>
      <c r="B345" s="10"/>
      <c r="C345" s="10"/>
      <c r="D345" s="10"/>
      <c r="E345" s="10"/>
      <c r="F345" s="87"/>
      <c r="G345" s="83"/>
      <c r="H345" s="85"/>
      <c r="I345" s="10"/>
      <c r="J345" s="10"/>
      <c r="K345" s="19"/>
      <c r="L345" s="20"/>
    </row>
    <row r="346" spans="1:12">
      <c r="A346" s="9">
        <v>43122</v>
      </c>
      <c r="B346" s="10">
        <v>48667</v>
      </c>
      <c r="C346" s="10">
        <v>19148</v>
      </c>
      <c r="D346" s="10">
        <v>249</v>
      </c>
      <c r="E346" s="10">
        <v>3346</v>
      </c>
      <c r="F346" s="87">
        <f t="shared" ref="F346" si="189">B346-SUM(C346:E346)</f>
        <v>25924</v>
      </c>
      <c r="G346" s="83"/>
      <c r="H346" s="85">
        <v>7360</v>
      </c>
      <c r="I346" s="10">
        <v>0</v>
      </c>
      <c r="J346" s="10">
        <v>2548</v>
      </c>
      <c r="K346" s="19">
        <f t="shared" ref="K346" si="190">B346-SUM(H346:J346)</f>
        <v>38759</v>
      </c>
      <c r="L346" s="20">
        <f t="shared" ref="L346" si="191">(F346-K346)/B346</f>
        <v>-0.26373107033513471</v>
      </c>
    </row>
    <row r="347" spans="1:12">
      <c r="A347" s="9">
        <v>43123</v>
      </c>
      <c r="B347" s="10">
        <v>48094</v>
      </c>
      <c r="C347" s="10">
        <v>18519</v>
      </c>
      <c r="D347" s="10">
        <v>289</v>
      </c>
      <c r="E347" s="10">
        <v>2522</v>
      </c>
      <c r="F347" s="87">
        <f t="shared" ref="F347" si="192">B347-SUM(C347:E347)</f>
        <v>26764</v>
      </c>
      <c r="G347" s="83"/>
      <c r="H347" s="85">
        <v>9402</v>
      </c>
      <c r="I347" s="10">
        <v>0</v>
      </c>
      <c r="J347" s="10">
        <v>2755</v>
      </c>
      <c r="K347" s="19">
        <f t="shared" ref="K347" si="193">B347-SUM(H347:J347)</f>
        <v>35937</v>
      </c>
      <c r="L347" s="20">
        <f t="shared" ref="L347" si="194">(F347-K347)/B347</f>
        <v>-0.19073065247224186</v>
      </c>
    </row>
    <row r="348" spans="1:12">
      <c r="A348" s="9">
        <v>43124</v>
      </c>
      <c r="B348" s="10">
        <v>45894</v>
      </c>
      <c r="C348" s="10">
        <v>15736</v>
      </c>
      <c r="D348" s="10">
        <v>289</v>
      </c>
      <c r="E348" s="10">
        <v>2780</v>
      </c>
      <c r="F348" s="87">
        <f t="shared" ref="F348" si="195">B348-SUM(C348:E348)</f>
        <v>27089</v>
      </c>
      <c r="G348" s="83"/>
      <c r="H348" s="85">
        <v>12261</v>
      </c>
      <c r="I348" s="10">
        <v>0</v>
      </c>
      <c r="J348" s="10">
        <v>1830</v>
      </c>
      <c r="K348" s="19">
        <f t="shared" ref="K348" si="196">B348-SUM(H348:J348)</f>
        <v>31803</v>
      </c>
      <c r="L348" s="20">
        <f t="shared" ref="L348" si="197">(F348-K348)/B348</f>
        <v>-0.10271495184555715</v>
      </c>
    </row>
    <row r="349" spans="1:12">
      <c r="A349" s="9">
        <v>43125</v>
      </c>
      <c r="B349" s="10">
        <v>47839</v>
      </c>
      <c r="C349" s="10">
        <v>16496</v>
      </c>
      <c r="D349" s="10">
        <v>289</v>
      </c>
      <c r="E349" s="10">
        <v>5121</v>
      </c>
      <c r="F349" s="87">
        <f t="shared" ref="F349" si="198">B349-SUM(C349:E349)</f>
        <v>25933</v>
      </c>
      <c r="G349" s="83"/>
      <c r="H349" s="85">
        <v>13337</v>
      </c>
      <c r="I349" s="10">
        <v>0</v>
      </c>
      <c r="J349" s="10">
        <v>1722</v>
      </c>
      <c r="K349" s="19">
        <f t="shared" ref="K349" si="199">B349-SUM(H349:J349)</f>
        <v>32780</v>
      </c>
      <c r="L349" s="20">
        <f t="shared" ref="L349" si="200">(F349-K349)/B349</f>
        <v>-0.14312590146115095</v>
      </c>
    </row>
    <row r="350" spans="1:12">
      <c r="A350" s="9">
        <v>43126</v>
      </c>
      <c r="B350" s="10">
        <v>45552</v>
      </c>
      <c r="C350" s="10">
        <v>15905</v>
      </c>
      <c r="D350" s="10">
        <v>289</v>
      </c>
      <c r="E350" s="10">
        <v>4953</v>
      </c>
      <c r="F350" s="87">
        <f t="shared" ref="F350" si="201">B350-SUM(C350:E350)</f>
        <v>24405</v>
      </c>
      <c r="G350" s="83"/>
      <c r="H350" s="85">
        <v>12540</v>
      </c>
      <c r="I350" s="10">
        <v>0</v>
      </c>
      <c r="J350" s="10">
        <v>629</v>
      </c>
      <c r="K350" s="19">
        <f t="shared" ref="K350" si="202">B350-SUM(H350:J350)</f>
        <v>32383</v>
      </c>
      <c r="L350" s="20">
        <f t="shared" ref="L350" si="203">(F350-K350)/B350</f>
        <v>-0.17514049877063576</v>
      </c>
    </row>
    <row r="351" spans="1:12">
      <c r="A351" s="9">
        <v>43127</v>
      </c>
      <c r="B351" s="10"/>
      <c r="C351" s="10"/>
      <c r="D351" s="10"/>
      <c r="E351" s="10"/>
      <c r="F351" s="87"/>
      <c r="G351" s="83"/>
      <c r="H351" s="85"/>
      <c r="I351" s="10"/>
      <c r="J351" s="10"/>
      <c r="K351" s="19"/>
      <c r="L351" s="20"/>
    </row>
    <row r="352" spans="1:12">
      <c r="A352" s="9">
        <v>43128</v>
      </c>
      <c r="B352" s="10"/>
      <c r="C352" s="10"/>
      <c r="D352" s="10"/>
      <c r="E352" s="10"/>
      <c r="F352" s="87"/>
      <c r="G352" s="83"/>
      <c r="H352" s="85"/>
      <c r="I352" s="10"/>
      <c r="J352" s="10"/>
      <c r="K352" s="19"/>
      <c r="L352" s="20"/>
    </row>
    <row r="353" spans="1:12">
      <c r="A353" s="9">
        <v>43129</v>
      </c>
      <c r="B353" s="10">
        <v>46620</v>
      </c>
      <c r="C353" s="10">
        <v>15710</v>
      </c>
      <c r="D353" s="10">
        <v>79</v>
      </c>
      <c r="E353" s="10">
        <v>5706</v>
      </c>
      <c r="F353" s="87">
        <f t="shared" ref="F353" si="204">B353-SUM(C353:E353)</f>
        <v>25125</v>
      </c>
      <c r="G353" s="83"/>
      <c r="H353" s="85">
        <v>12766</v>
      </c>
      <c r="I353" s="10">
        <v>0</v>
      </c>
      <c r="J353" s="10">
        <v>643</v>
      </c>
      <c r="K353" s="19">
        <f t="shared" ref="K353" si="205">B353-SUM(H353:J353)</f>
        <v>33211</v>
      </c>
      <c r="L353" s="20">
        <f t="shared" ref="L353" si="206">(F353-K353)/B353</f>
        <v>-0.17344487344487344</v>
      </c>
    </row>
    <row r="354" spans="1:12">
      <c r="A354" s="9">
        <v>43130</v>
      </c>
      <c r="B354" s="10">
        <v>47487</v>
      </c>
      <c r="C354" s="10">
        <v>13673</v>
      </c>
      <c r="D354" s="10">
        <v>79</v>
      </c>
      <c r="E354" s="10">
        <v>5738</v>
      </c>
      <c r="F354" s="87">
        <f t="shared" ref="F354:F355" si="207">B354-SUM(C354:E354)</f>
        <v>27997</v>
      </c>
      <c r="G354" s="83"/>
      <c r="H354" s="85">
        <v>13821</v>
      </c>
      <c r="I354" s="10">
        <v>0</v>
      </c>
      <c r="J354" s="10">
        <v>539</v>
      </c>
      <c r="K354" s="19">
        <f t="shared" ref="K354:K355" si="208">B354-SUM(H354:J354)</f>
        <v>33127</v>
      </c>
      <c r="L354" s="20">
        <f t="shared" ref="L354:L355" si="209">(F354-K354)/B354</f>
        <v>-0.10802956598648052</v>
      </c>
    </row>
    <row r="355" spans="1:12">
      <c r="A355" s="9">
        <v>43131</v>
      </c>
      <c r="B355" s="10">
        <v>48155</v>
      </c>
      <c r="C355" s="10">
        <v>14270</v>
      </c>
      <c r="D355" s="10">
        <v>79</v>
      </c>
      <c r="E355" s="10">
        <v>7003</v>
      </c>
      <c r="F355" s="87">
        <f t="shared" si="207"/>
        <v>26803</v>
      </c>
      <c r="G355" s="83"/>
      <c r="H355" s="85">
        <v>13831</v>
      </c>
      <c r="I355" s="10">
        <v>0</v>
      </c>
      <c r="J355" s="10">
        <v>1423</v>
      </c>
      <c r="K355" s="19">
        <f t="shared" si="208"/>
        <v>32901</v>
      </c>
      <c r="L355" s="20">
        <f t="shared" si="209"/>
        <v>-0.12663274841657149</v>
      </c>
    </row>
    <row r="356" spans="1:12">
      <c r="A356" s="9">
        <v>43132</v>
      </c>
      <c r="B356" s="10">
        <v>48077</v>
      </c>
      <c r="C356" s="10">
        <v>13341</v>
      </c>
      <c r="D356" s="10">
        <v>79</v>
      </c>
      <c r="E356" s="10">
        <v>5623</v>
      </c>
      <c r="F356" s="87">
        <f t="shared" ref="F356" si="210">B356-SUM(C356:E356)</f>
        <v>29034</v>
      </c>
      <c r="G356" s="83"/>
      <c r="H356" s="85">
        <v>12653</v>
      </c>
      <c r="I356" s="10">
        <v>0</v>
      </c>
      <c r="J356" s="10">
        <v>1530</v>
      </c>
      <c r="K356" s="19">
        <f t="shared" ref="K356" si="211">B356-SUM(H356:J356)</f>
        <v>33894</v>
      </c>
      <c r="L356" s="20">
        <f t="shared" ref="L356" si="212">(F356-K356)/B356</f>
        <v>-0.10108783825945879</v>
      </c>
    </row>
    <row r="357" spans="1:12">
      <c r="A357" s="9">
        <v>43133</v>
      </c>
      <c r="B357" s="10">
        <v>46377</v>
      </c>
      <c r="C357" s="10">
        <v>13567</v>
      </c>
      <c r="D357" s="10">
        <v>79</v>
      </c>
      <c r="E357" s="10">
        <v>3780</v>
      </c>
      <c r="F357" s="87">
        <f t="shared" ref="F357" si="213">B357-SUM(C357:E357)</f>
        <v>28951</v>
      </c>
      <c r="G357" s="83"/>
      <c r="H357" s="85">
        <v>13413</v>
      </c>
      <c r="I357" s="10">
        <v>0</v>
      </c>
      <c r="J357" s="10">
        <v>1216</v>
      </c>
      <c r="K357" s="19">
        <f t="shared" ref="K357" si="214">B357-SUM(H357:J357)</f>
        <v>31748</v>
      </c>
      <c r="L357" s="20">
        <f t="shared" ref="L357" si="215">(F357-K357)/B357</f>
        <v>-6.0310067490350817E-2</v>
      </c>
    </row>
    <row r="358" spans="1:12">
      <c r="A358" s="9">
        <v>43134</v>
      </c>
      <c r="B358" s="10"/>
      <c r="C358" s="10"/>
      <c r="D358" s="10"/>
      <c r="E358" s="10"/>
      <c r="F358" s="87"/>
      <c r="G358" s="83"/>
      <c r="H358" s="85"/>
      <c r="I358" s="10"/>
      <c r="J358" s="10"/>
      <c r="K358" s="19"/>
      <c r="L358" s="20"/>
    </row>
    <row r="359" spans="1:12">
      <c r="A359" s="9">
        <v>43135</v>
      </c>
      <c r="B359" s="10"/>
      <c r="C359" s="10"/>
      <c r="D359" s="10"/>
      <c r="E359" s="10"/>
      <c r="F359" s="87"/>
      <c r="G359" s="83"/>
      <c r="H359" s="85"/>
      <c r="I359" s="10"/>
      <c r="J359" s="10"/>
      <c r="K359" s="19"/>
      <c r="L359" s="20"/>
    </row>
    <row r="360" spans="1:12">
      <c r="A360" s="9">
        <v>43136</v>
      </c>
      <c r="B360" s="10">
        <v>43677</v>
      </c>
      <c r="C360" s="10">
        <v>13579</v>
      </c>
      <c r="D360" s="10">
        <v>79</v>
      </c>
      <c r="E360" s="10">
        <v>792</v>
      </c>
      <c r="F360" s="87">
        <f t="shared" ref="F360" si="216">B360-SUM(C360:E360)</f>
        <v>29227</v>
      </c>
      <c r="G360" s="83"/>
      <c r="H360" s="85">
        <v>14518</v>
      </c>
      <c r="I360" s="10">
        <v>0</v>
      </c>
      <c r="J360" s="10">
        <v>1387</v>
      </c>
      <c r="K360" s="19">
        <f t="shared" ref="K360" si="217">B360-SUM(H360:J360)</f>
        <v>27772</v>
      </c>
      <c r="L360" s="20">
        <f t="shared" ref="L360" si="218">(F360-K360)/B360</f>
        <v>3.331272752249468E-2</v>
      </c>
    </row>
    <row r="361" spans="1:12">
      <c r="A361" s="9">
        <v>43137</v>
      </c>
      <c r="B361" s="10">
        <v>47721</v>
      </c>
      <c r="C361" s="10">
        <v>17141</v>
      </c>
      <c r="D361" s="10">
        <v>79</v>
      </c>
      <c r="E361" s="10">
        <v>2771</v>
      </c>
      <c r="F361" s="87">
        <f t="shared" ref="F361:F364" si="219">B361-SUM(C361:E361)</f>
        <v>27730</v>
      </c>
      <c r="G361" s="83"/>
      <c r="H361" s="85">
        <v>21597</v>
      </c>
      <c r="I361" s="10">
        <v>0</v>
      </c>
      <c r="J361" s="10">
        <v>2603</v>
      </c>
      <c r="K361" s="19">
        <f t="shared" ref="K361:K364" si="220">B361-SUM(H361:J361)</f>
        <v>23521</v>
      </c>
      <c r="L361" s="20">
        <f t="shared" ref="L361:L364" si="221">(F361-K361)/B361</f>
        <v>8.8200163450053437E-2</v>
      </c>
    </row>
    <row r="362" spans="1:12">
      <c r="A362" s="9">
        <v>43138</v>
      </c>
      <c r="B362" s="10">
        <v>45301</v>
      </c>
      <c r="C362" s="10">
        <v>16842</v>
      </c>
      <c r="D362" s="10">
        <v>79</v>
      </c>
      <c r="E362" s="10">
        <v>1777</v>
      </c>
      <c r="F362" s="87">
        <f t="shared" si="219"/>
        <v>26603</v>
      </c>
      <c r="G362" s="83"/>
      <c r="H362" s="85">
        <v>19497</v>
      </c>
      <c r="I362" s="10">
        <v>0</v>
      </c>
      <c r="J362" s="10">
        <v>1130</v>
      </c>
      <c r="K362" s="19">
        <f t="shared" si="220"/>
        <v>24674</v>
      </c>
      <c r="L362" s="20">
        <f t="shared" si="221"/>
        <v>4.2581841460453414E-2</v>
      </c>
    </row>
    <row r="363" spans="1:12">
      <c r="A363" s="9">
        <v>43139</v>
      </c>
      <c r="B363" s="10">
        <v>44285</v>
      </c>
      <c r="C363" s="10">
        <v>15181</v>
      </c>
      <c r="D363" s="10">
        <v>79</v>
      </c>
      <c r="E363" s="10">
        <v>2354</v>
      </c>
      <c r="F363" s="87">
        <f t="shared" si="219"/>
        <v>26671</v>
      </c>
      <c r="G363" s="83"/>
      <c r="H363" s="85">
        <v>19364</v>
      </c>
      <c r="I363" s="10">
        <v>0</v>
      </c>
      <c r="J363" s="10">
        <v>1779</v>
      </c>
      <c r="K363" s="19">
        <f t="shared" si="220"/>
        <v>23142</v>
      </c>
      <c r="L363" s="20">
        <f t="shared" si="221"/>
        <v>7.9688382070678562E-2</v>
      </c>
    </row>
    <row r="364" spans="1:12">
      <c r="A364" s="9">
        <v>43140</v>
      </c>
      <c r="B364" s="10">
        <v>42945</v>
      </c>
      <c r="C364" s="10">
        <v>14635</v>
      </c>
      <c r="D364" s="10">
        <v>79</v>
      </c>
      <c r="E364" s="10">
        <v>1288</v>
      </c>
      <c r="F364" s="87">
        <f t="shared" si="219"/>
        <v>26943</v>
      </c>
      <c r="G364" s="83"/>
      <c r="H364" s="85">
        <v>21267</v>
      </c>
      <c r="I364" s="10">
        <v>0</v>
      </c>
      <c r="J364" s="10">
        <v>1327</v>
      </c>
      <c r="K364" s="19">
        <f t="shared" si="220"/>
        <v>20351</v>
      </c>
      <c r="L364" s="20">
        <f t="shared" si="221"/>
        <v>0.15349866107812318</v>
      </c>
    </row>
    <row r="365" spans="1:12">
      <c r="A365" s="9">
        <v>43141</v>
      </c>
      <c r="B365" s="10"/>
      <c r="C365" s="10"/>
      <c r="D365" s="10"/>
      <c r="E365" s="10"/>
      <c r="F365" s="87"/>
      <c r="G365" s="83"/>
      <c r="H365" s="85"/>
      <c r="I365" s="10"/>
      <c r="J365" s="10"/>
      <c r="K365" s="19"/>
      <c r="L365" s="20"/>
    </row>
    <row r="366" spans="1:12">
      <c r="A366" s="9">
        <v>43142</v>
      </c>
      <c r="B366" s="10"/>
      <c r="C366" s="10"/>
      <c r="D366" s="10"/>
      <c r="E366" s="10"/>
      <c r="F366" s="87"/>
      <c r="G366" s="83"/>
      <c r="H366" s="85"/>
      <c r="I366" s="10"/>
      <c r="J366" s="10"/>
      <c r="K366" s="19"/>
      <c r="L366" s="20"/>
    </row>
    <row r="367" spans="1:12">
      <c r="A367" s="9">
        <v>43143</v>
      </c>
      <c r="B367" s="10">
        <v>40035</v>
      </c>
      <c r="C367" s="10">
        <v>14775</v>
      </c>
      <c r="D367" s="10">
        <v>77</v>
      </c>
      <c r="E367" s="10">
        <v>1501</v>
      </c>
      <c r="F367" s="87">
        <f t="shared" ref="F367:F376" si="222">B367-SUM(C367:E367)</f>
        <v>23682</v>
      </c>
      <c r="G367" s="83"/>
      <c r="H367" s="85">
        <v>20186</v>
      </c>
      <c r="I367" s="10">
        <v>0</v>
      </c>
      <c r="J367" s="10">
        <v>2206</v>
      </c>
      <c r="K367" s="19">
        <f t="shared" ref="K367:K376" si="223">B367-SUM(H367:J367)</f>
        <v>17643</v>
      </c>
      <c r="L367" s="20">
        <f t="shared" ref="L367:L376" si="224">(F367-K367)/B367</f>
        <v>0.15084301236418135</v>
      </c>
    </row>
    <row r="368" spans="1:12">
      <c r="A368" s="9">
        <v>43144</v>
      </c>
      <c r="B368" s="10"/>
      <c r="C368" s="10"/>
      <c r="D368" s="10"/>
      <c r="E368" s="10"/>
      <c r="F368" s="87"/>
      <c r="G368" s="83"/>
      <c r="H368" s="85"/>
      <c r="I368" s="10"/>
      <c r="J368" s="10"/>
      <c r="K368" s="19"/>
      <c r="L368" s="20"/>
    </row>
    <row r="369" spans="1:12">
      <c r="A369" s="9">
        <v>43145</v>
      </c>
      <c r="B369" s="10"/>
      <c r="C369" s="10"/>
      <c r="D369" s="10"/>
      <c r="E369" s="10"/>
      <c r="F369" s="87"/>
      <c r="G369" s="83"/>
      <c r="H369" s="85"/>
      <c r="I369" s="10"/>
      <c r="J369" s="10"/>
      <c r="K369" s="19"/>
      <c r="L369" s="20"/>
    </row>
    <row r="370" spans="1:12">
      <c r="A370" s="9">
        <v>43146</v>
      </c>
      <c r="B370" s="10"/>
      <c r="C370" s="10"/>
      <c r="D370" s="10"/>
      <c r="E370" s="10"/>
      <c r="F370" s="87"/>
      <c r="G370" s="83"/>
      <c r="H370" s="85"/>
      <c r="I370" s="10"/>
      <c r="J370" s="10"/>
      <c r="K370" s="19"/>
      <c r="L370" s="20"/>
    </row>
    <row r="371" spans="1:12">
      <c r="A371" s="9">
        <v>43147</v>
      </c>
      <c r="B371" s="10"/>
      <c r="C371" s="10"/>
      <c r="D371" s="10"/>
      <c r="E371" s="10"/>
      <c r="F371" s="87"/>
      <c r="G371" s="83"/>
      <c r="H371" s="85"/>
      <c r="I371" s="10"/>
      <c r="J371" s="10"/>
      <c r="K371" s="19"/>
      <c r="L371" s="20"/>
    </row>
    <row r="372" spans="1:12">
      <c r="A372" s="9">
        <v>43148</v>
      </c>
      <c r="B372" s="10"/>
      <c r="C372" s="10"/>
      <c r="D372" s="10"/>
      <c r="E372" s="10"/>
      <c r="F372" s="87"/>
      <c r="G372" s="83"/>
      <c r="H372" s="85"/>
      <c r="I372" s="10"/>
      <c r="J372" s="10"/>
      <c r="K372" s="19"/>
      <c r="L372" s="20"/>
    </row>
    <row r="373" spans="1:12">
      <c r="A373" s="9">
        <v>43149</v>
      </c>
      <c r="B373" s="10"/>
      <c r="C373" s="10"/>
      <c r="D373" s="10"/>
      <c r="E373" s="10"/>
      <c r="F373" s="87"/>
      <c r="G373" s="83"/>
      <c r="H373" s="85"/>
      <c r="I373" s="10"/>
      <c r="J373" s="10"/>
      <c r="K373" s="19"/>
      <c r="L373" s="20"/>
    </row>
    <row r="374" spans="1:12">
      <c r="A374" s="9">
        <v>43150</v>
      </c>
      <c r="B374" s="10"/>
      <c r="C374" s="10"/>
      <c r="D374" s="10"/>
      <c r="E374" s="10"/>
      <c r="F374" s="87"/>
      <c r="G374" s="83"/>
      <c r="H374" s="85"/>
      <c r="I374" s="10"/>
      <c r="J374" s="10"/>
      <c r="K374" s="19"/>
      <c r="L374" s="20"/>
    </row>
    <row r="375" spans="1:12">
      <c r="A375" s="9">
        <v>43151</v>
      </c>
      <c r="B375" s="10"/>
      <c r="C375" s="10"/>
      <c r="D375" s="10"/>
      <c r="E375" s="10"/>
      <c r="F375" s="87"/>
      <c r="G375" s="83"/>
      <c r="H375" s="85"/>
      <c r="I375" s="10"/>
      <c r="J375" s="10"/>
      <c r="K375" s="19"/>
      <c r="L375" s="20"/>
    </row>
    <row r="376" spans="1:12">
      <c r="A376" s="9">
        <v>43152</v>
      </c>
      <c r="B376" s="10">
        <v>42004</v>
      </c>
      <c r="C376" s="10">
        <v>11314</v>
      </c>
      <c r="D376" s="10">
        <v>287</v>
      </c>
      <c r="E376" s="10">
        <v>2972</v>
      </c>
      <c r="F376" s="87">
        <f t="shared" si="222"/>
        <v>27431</v>
      </c>
      <c r="G376" s="83"/>
      <c r="H376" s="85">
        <v>12028</v>
      </c>
      <c r="I376" s="10">
        <v>40</v>
      </c>
      <c r="J376" s="10">
        <v>937</v>
      </c>
      <c r="K376" s="19">
        <f t="shared" si="223"/>
        <v>28999</v>
      </c>
      <c r="L376" s="20">
        <f t="shared" si="224"/>
        <v>-3.7329778116369866E-2</v>
      </c>
    </row>
    <row r="377" spans="1:12">
      <c r="A377" s="9">
        <v>43153</v>
      </c>
      <c r="B377" s="10">
        <v>33906</v>
      </c>
      <c r="C377" s="10">
        <v>10045</v>
      </c>
      <c r="D377" s="10">
        <v>287</v>
      </c>
      <c r="E377" s="10">
        <v>134</v>
      </c>
      <c r="F377" s="87">
        <f t="shared" ref="F377:F378" si="225">B377-SUM(C377:E377)</f>
        <v>23440</v>
      </c>
      <c r="G377" s="83"/>
      <c r="H377" s="85">
        <v>12579</v>
      </c>
      <c r="I377" s="10">
        <v>40</v>
      </c>
      <c r="J377" s="10">
        <v>3095</v>
      </c>
      <c r="K377" s="19">
        <f t="shared" ref="K377:K378" si="226">B377-SUM(H377:J377)</f>
        <v>18192</v>
      </c>
      <c r="L377" s="20">
        <f t="shared" ref="L377:L378" si="227">(F377-K377)/B377</f>
        <v>0.15478086474370317</v>
      </c>
    </row>
    <row r="378" spans="1:12">
      <c r="A378" s="9">
        <v>43154</v>
      </c>
      <c r="B378" s="10">
        <v>40833</v>
      </c>
      <c r="C378" s="10">
        <v>11471</v>
      </c>
      <c r="D378" s="10">
        <v>287</v>
      </c>
      <c r="E378" s="10">
        <v>2184</v>
      </c>
      <c r="F378" s="87">
        <f t="shared" si="225"/>
        <v>26891</v>
      </c>
      <c r="G378" s="83"/>
      <c r="H378" s="85">
        <v>12706</v>
      </c>
      <c r="I378" s="10">
        <v>40</v>
      </c>
      <c r="J378" s="10">
        <v>1618</v>
      </c>
      <c r="K378" s="19">
        <f t="shared" si="226"/>
        <v>26469</v>
      </c>
      <c r="L378" s="20">
        <f t="shared" si="227"/>
        <v>1.0334778243087699E-2</v>
      </c>
    </row>
    <row r="379" spans="1:12">
      <c r="A379" s="9">
        <v>43155</v>
      </c>
      <c r="B379" s="10"/>
      <c r="C379" s="10"/>
      <c r="D379" s="10"/>
      <c r="E379" s="10"/>
      <c r="F379" s="87"/>
      <c r="G379" s="83"/>
      <c r="H379" s="85"/>
      <c r="I379" s="10"/>
      <c r="J379" s="10"/>
      <c r="K379" s="19"/>
      <c r="L379" s="20"/>
    </row>
    <row r="380" spans="1:12">
      <c r="A380" s="9">
        <v>43156</v>
      </c>
      <c r="B380" s="10"/>
      <c r="C380" s="10"/>
      <c r="D380" s="10"/>
      <c r="E380" s="10"/>
      <c r="F380" s="87"/>
      <c r="G380" s="83"/>
      <c r="H380" s="85"/>
      <c r="I380" s="10"/>
      <c r="J380" s="10"/>
      <c r="K380" s="19"/>
      <c r="L380" s="20"/>
    </row>
    <row r="381" spans="1:12">
      <c r="A381" s="9">
        <v>43157</v>
      </c>
      <c r="B381" s="10">
        <v>40264</v>
      </c>
      <c r="C381" s="10">
        <v>11166</v>
      </c>
      <c r="D381" s="10">
        <v>287</v>
      </c>
      <c r="E381" s="10">
        <v>287</v>
      </c>
      <c r="F381" s="87">
        <f t="shared" ref="F381" si="228">B381-SUM(C381:E381)</f>
        <v>28524</v>
      </c>
      <c r="G381" s="83"/>
      <c r="H381" s="85">
        <v>12858</v>
      </c>
      <c r="I381" s="10">
        <v>40</v>
      </c>
      <c r="J381" s="10">
        <v>1980</v>
      </c>
      <c r="K381" s="19">
        <f t="shared" ref="K381" si="229">B381-SUM(H381:J381)</f>
        <v>25386</v>
      </c>
      <c r="L381" s="20">
        <f t="shared" ref="L381" si="230">(F381-K381)/B381</f>
        <v>7.7935624875819592E-2</v>
      </c>
    </row>
    <row r="382" spans="1:12">
      <c r="A382" s="9">
        <v>43158</v>
      </c>
      <c r="B382" s="10">
        <v>41102</v>
      </c>
      <c r="C382" s="10">
        <v>10970</v>
      </c>
      <c r="D382" s="10">
        <v>288</v>
      </c>
      <c r="E382" s="10">
        <v>1249</v>
      </c>
      <c r="F382" s="87">
        <f t="shared" ref="F382" si="231">B382-SUM(C382:E382)</f>
        <v>28595</v>
      </c>
      <c r="G382" s="83"/>
      <c r="H382" s="85">
        <v>13242</v>
      </c>
      <c r="I382" s="10">
        <v>40</v>
      </c>
      <c r="J382" s="10">
        <v>2243</v>
      </c>
      <c r="K382" s="19">
        <f t="shared" ref="K382" si="232">B382-SUM(H382:J382)</f>
        <v>25577</v>
      </c>
      <c r="L382" s="20">
        <f t="shared" ref="L382" si="233">(F382-K382)/B382</f>
        <v>7.3427083840202426E-2</v>
      </c>
    </row>
    <row r="383" spans="1:12">
      <c r="A383" s="9">
        <v>43159</v>
      </c>
      <c r="B383" s="10"/>
      <c r="C383" s="10"/>
      <c r="D383" s="10"/>
      <c r="E383" s="10"/>
      <c r="F383" s="87"/>
      <c r="G383" s="83"/>
      <c r="H383" s="85"/>
      <c r="I383" s="10"/>
      <c r="J383" s="10"/>
      <c r="K383" s="19"/>
      <c r="L383" s="20"/>
    </row>
    <row r="384" spans="1:12">
      <c r="A384" s="9">
        <v>43160</v>
      </c>
      <c r="B384" s="10">
        <v>41840</v>
      </c>
      <c r="C384" s="10">
        <v>11631</v>
      </c>
      <c r="D384" s="10">
        <v>288</v>
      </c>
      <c r="E384" s="10">
        <v>806</v>
      </c>
      <c r="F384" s="87">
        <f t="shared" ref="F384" si="234">B384-SUM(C384:E384)</f>
        <v>29115</v>
      </c>
      <c r="G384" s="83"/>
      <c r="H384" s="85">
        <v>13464</v>
      </c>
      <c r="I384" s="10">
        <v>40</v>
      </c>
      <c r="J384" s="10">
        <v>1139</v>
      </c>
      <c r="K384" s="19">
        <f t="shared" ref="K384" si="235">B384-SUM(H384:J384)</f>
        <v>27197</v>
      </c>
      <c r="L384" s="20">
        <f t="shared" ref="L384" si="236">(F384-K384)/B384</f>
        <v>4.5841300191204588E-2</v>
      </c>
    </row>
    <row r="385" spans="1:12">
      <c r="A385" s="9">
        <v>43161</v>
      </c>
      <c r="B385" s="10">
        <v>40901</v>
      </c>
      <c r="C385" s="10">
        <v>12031</v>
      </c>
      <c r="D385" s="10">
        <v>288</v>
      </c>
      <c r="E385" s="10">
        <v>792</v>
      </c>
      <c r="F385" s="87">
        <f t="shared" ref="F385" si="237">B385-SUM(C385:E385)</f>
        <v>27790</v>
      </c>
      <c r="G385" s="83"/>
      <c r="H385" s="85">
        <v>13632</v>
      </c>
      <c r="I385" s="10">
        <v>40</v>
      </c>
      <c r="J385" s="10">
        <v>1482</v>
      </c>
      <c r="K385" s="19">
        <f t="shared" ref="K385" si="238">B385-SUM(H385:J385)</f>
        <v>25747</v>
      </c>
      <c r="L385" s="20">
        <f t="shared" ref="L385" si="239">(F385-K385)/B385</f>
        <v>4.9949878976064156E-2</v>
      </c>
    </row>
    <row r="386" spans="1:12">
      <c r="A386" s="9">
        <v>43162</v>
      </c>
      <c r="B386" s="10"/>
      <c r="C386" s="10"/>
      <c r="D386" s="10"/>
      <c r="E386" s="10"/>
      <c r="F386" s="87"/>
      <c r="G386" s="83"/>
      <c r="H386" s="85"/>
      <c r="I386" s="10"/>
      <c r="J386" s="10"/>
      <c r="K386" s="19"/>
      <c r="L386" s="20"/>
    </row>
    <row r="387" spans="1:12">
      <c r="A387" s="9">
        <v>43163</v>
      </c>
      <c r="B387" s="10"/>
      <c r="C387" s="10"/>
      <c r="D387" s="10"/>
      <c r="E387" s="10"/>
      <c r="F387" s="87"/>
      <c r="G387" s="83"/>
      <c r="H387" s="85"/>
      <c r="I387" s="10"/>
      <c r="J387" s="10"/>
      <c r="K387" s="19"/>
      <c r="L387" s="20"/>
    </row>
    <row r="388" spans="1:12">
      <c r="A388" s="9">
        <v>43164</v>
      </c>
      <c r="B388" s="10">
        <v>42785</v>
      </c>
      <c r="C388" s="10">
        <v>11678</v>
      </c>
      <c r="D388" s="10">
        <v>288</v>
      </c>
      <c r="E388" s="10">
        <v>625</v>
      </c>
      <c r="F388" s="87">
        <f t="shared" ref="F388" si="240">B388-SUM(C388:E388)</f>
        <v>30194</v>
      </c>
      <c r="G388" s="83"/>
      <c r="H388" s="85">
        <v>14261</v>
      </c>
      <c r="I388" s="10">
        <v>40</v>
      </c>
      <c r="J388" s="10">
        <v>3392</v>
      </c>
      <c r="K388" s="19">
        <f t="shared" ref="K388" si="241">B388-SUM(H388:J388)</f>
        <v>25092</v>
      </c>
      <c r="L388" s="20">
        <f t="shared" ref="L388" si="242">(F388-K388)/B388</f>
        <v>0.11924739978964591</v>
      </c>
    </row>
    <row r="389" spans="1:12">
      <c r="A389" s="9">
        <v>43165</v>
      </c>
      <c r="B389" s="10">
        <v>44724</v>
      </c>
      <c r="C389" s="10">
        <v>13804</v>
      </c>
      <c r="D389" s="10">
        <v>288</v>
      </c>
      <c r="E389" s="10">
        <v>2087</v>
      </c>
      <c r="F389" s="87">
        <f t="shared" ref="F389" si="243">B389-SUM(C389:E389)</f>
        <v>28545</v>
      </c>
      <c r="G389" s="83"/>
      <c r="H389" s="85">
        <v>14679</v>
      </c>
      <c r="I389" s="10">
        <v>40</v>
      </c>
      <c r="J389" s="10">
        <v>993</v>
      </c>
      <c r="K389" s="19">
        <f t="shared" ref="K389" si="244">B389-SUM(H389:J389)</f>
        <v>29012</v>
      </c>
      <c r="L389" s="20">
        <f t="shared" ref="L389" si="245">(F389-K389)/B389</f>
        <v>-1.04418209462481E-2</v>
      </c>
    </row>
    <row r="390" spans="1:12">
      <c r="A390" s="9">
        <v>43166</v>
      </c>
      <c r="B390" s="10">
        <v>43248</v>
      </c>
      <c r="C390" s="10">
        <v>12359</v>
      </c>
      <c r="D390" s="10">
        <v>288</v>
      </c>
      <c r="E390" s="10">
        <v>824</v>
      </c>
      <c r="F390" s="87">
        <f t="shared" ref="F390" si="246">B390-SUM(C390:E390)</f>
        <v>29777</v>
      </c>
      <c r="G390" s="83"/>
      <c r="H390" s="85">
        <v>15311</v>
      </c>
      <c r="I390" s="10">
        <v>40</v>
      </c>
      <c r="J390" s="10">
        <v>1682</v>
      </c>
      <c r="K390" s="19">
        <f t="shared" ref="K390" si="247">B390-SUM(H390:J390)</f>
        <v>26215</v>
      </c>
      <c r="L390" s="20">
        <f t="shared" ref="L390" si="248">(F390-K390)/B390</f>
        <v>8.2362190159082499E-2</v>
      </c>
    </row>
    <row r="391" spans="1:12">
      <c r="A391" s="9">
        <v>43167</v>
      </c>
      <c r="B391" s="10">
        <v>49688</v>
      </c>
      <c r="C391" s="10">
        <v>14511</v>
      </c>
      <c r="D391" s="10">
        <v>288</v>
      </c>
      <c r="E391" s="10">
        <v>5985</v>
      </c>
      <c r="F391" s="87">
        <f t="shared" ref="F391" si="249">B391-SUM(C391:E391)</f>
        <v>28904</v>
      </c>
      <c r="G391" s="83"/>
      <c r="H391" s="85">
        <v>16492</v>
      </c>
      <c r="I391" s="10">
        <v>40</v>
      </c>
      <c r="J391" s="10">
        <v>891</v>
      </c>
      <c r="K391" s="19">
        <f t="shared" ref="K391" si="250">B391-SUM(H391:J391)</f>
        <v>32265</v>
      </c>
      <c r="L391" s="20">
        <f t="shared" ref="L391" si="251">(F391-K391)/B391</f>
        <v>-6.7642086620511993E-2</v>
      </c>
    </row>
    <row r="392" spans="1:12">
      <c r="A392" s="9">
        <v>43168</v>
      </c>
      <c r="B392" s="10">
        <v>48178</v>
      </c>
      <c r="C392" s="10">
        <v>15579</v>
      </c>
      <c r="D392" s="10">
        <v>288</v>
      </c>
      <c r="E392" s="10">
        <v>4937</v>
      </c>
      <c r="F392" s="87">
        <f t="shared" ref="F392" si="252">B392-SUM(C392:E392)</f>
        <v>27374</v>
      </c>
      <c r="G392" s="83"/>
      <c r="H392" s="85">
        <v>16534</v>
      </c>
      <c r="I392" s="10">
        <v>40</v>
      </c>
      <c r="J392" s="10">
        <v>915</v>
      </c>
      <c r="K392" s="19">
        <f t="shared" ref="K392" si="253">B392-SUM(H392:J392)</f>
        <v>30689</v>
      </c>
      <c r="L392" s="20">
        <f t="shared" ref="L392" si="254">(F392-K392)/B392</f>
        <v>-6.8807339449541288E-2</v>
      </c>
    </row>
    <row r="393" spans="1:12">
      <c r="A393" s="9">
        <v>43169</v>
      </c>
      <c r="B393" s="10"/>
      <c r="C393" s="10"/>
      <c r="D393" s="10"/>
      <c r="E393" s="10"/>
      <c r="F393" s="87"/>
      <c r="G393" s="83"/>
      <c r="H393" s="85"/>
      <c r="I393" s="10"/>
      <c r="J393" s="10"/>
      <c r="K393" s="19"/>
      <c r="L393" s="20"/>
    </row>
    <row r="394" spans="1:12">
      <c r="A394" s="9">
        <v>43170</v>
      </c>
      <c r="B394" s="10"/>
      <c r="C394" s="10"/>
      <c r="D394" s="10"/>
      <c r="E394" s="10"/>
      <c r="F394" s="87"/>
      <c r="G394" s="83"/>
      <c r="H394" s="85"/>
      <c r="I394" s="10"/>
      <c r="J394" s="10"/>
      <c r="K394" s="19"/>
      <c r="L394" s="20"/>
    </row>
    <row r="395" spans="1:12">
      <c r="A395" s="9">
        <v>43171</v>
      </c>
      <c r="B395" s="10">
        <v>55840</v>
      </c>
      <c r="C395" s="10">
        <v>19896</v>
      </c>
      <c r="D395" s="10">
        <v>288</v>
      </c>
      <c r="E395" s="10">
        <v>7711</v>
      </c>
      <c r="F395" s="87">
        <f t="shared" ref="F395" si="255">B395-SUM(C395:E395)</f>
        <v>27945</v>
      </c>
      <c r="G395" s="83"/>
      <c r="H395" s="85">
        <v>18715</v>
      </c>
      <c r="I395" s="10">
        <v>40</v>
      </c>
      <c r="J395" s="10">
        <v>875</v>
      </c>
      <c r="K395" s="19">
        <f t="shared" ref="K395" si="256">B395-SUM(H395:J395)</f>
        <v>36210</v>
      </c>
      <c r="L395" s="20">
        <f t="shared" ref="L395" si="257">(F395-K395)/B395</f>
        <v>-0.14801217765042979</v>
      </c>
    </row>
    <row r="396" spans="1:12">
      <c r="A396" s="9">
        <v>43172</v>
      </c>
      <c r="B396" s="10">
        <v>60536</v>
      </c>
      <c r="C396" s="10">
        <v>22126</v>
      </c>
      <c r="D396" s="10">
        <v>288</v>
      </c>
      <c r="E396" s="10">
        <v>9761</v>
      </c>
      <c r="F396" s="87">
        <f t="shared" ref="F396" si="258">B396-SUM(C396:E396)</f>
        <v>28361</v>
      </c>
      <c r="G396" s="83"/>
      <c r="H396" s="85">
        <v>20874</v>
      </c>
      <c r="I396" s="10">
        <v>40</v>
      </c>
      <c r="J396" s="10">
        <v>993</v>
      </c>
      <c r="K396" s="19">
        <f t="shared" ref="K396" si="259">B396-SUM(H396:J396)</f>
        <v>38629</v>
      </c>
      <c r="L396" s="20">
        <f t="shared" ref="L396" si="260">(F396-K396)/B396</f>
        <v>-0.16961807849874455</v>
      </c>
    </row>
    <row r="397" spans="1:12">
      <c r="A397" s="9">
        <v>43173</v>
      </c>
      <c r="B397" s="10">
        <v>55839</v>
      </c>
      <c r="C397" s="10">
        <v>21869</v>
      </c>
      <c r="D397" s="10">
        <v>288</v>
      </c>
      <c r="E397" s="10">
        <v>6956</v>
      </c>
      <c r="F397" s="87">
        <f t="shared" ref="F397" si="261">B397-SUM(C397:E397)</f>
        <v>26726</v>
      </c>
      <c r="G397" s="83"/>
      <c r="H397" s="85">
        <v>20381</v>
      </c>
      <c r="I397" s="10">
        <v>40</v>
      </c>
      <c r="J397" s="10">
        <v>1376</v>
      </c>
      <c r="K397" s="19">
        <f t="shared" ref="K397" si="262">B397-SUM(H397:J397)</f>
        <v>34042</v>
      </c>
      <c r="L397" s="20">
        <f t="shared" ref="L397" si="263">(F397-K397)/B397</f>
        <v>-0.13101953831551424</v>
      </c>
    </row>
    <row r="398" spans="1:12">
      <c r="A398" s="9">
        <v>43174</v>
      </c>
      <c r="B398" s="10">
        <v>59430</v>
      </c>
      <c r="C398" s="10">
        <v>23869</v>
      </c>
      <c r="D398" s="10">
        <v>288</v>
      </c>
      <c r="E398" s="10">
        <v>8647</v>
      </c>
      <c r="F398" s="87">
        <f t="shared" ref="F398" si="264">B398-SUM(C398:E398)</f>
        <v>26626</v>
      </c>
      <c r="G398" s="83"/>
      <c r="H398" s="85">
        <v>22061</v>
      </c>
      <c r="I398" s="10">
        <v>40</v>
      </c>
      <c r="J398" s="10">
        <v>1724</v>
      </c>
      <c r="K398" s="19">
        <f t="shared" ref="K398" si="265">B398-SUM(H398:J398)</f>
        <v>35605</v>
      </c>
      <c r="L398" s="20">
        <f t="shared" ref="L398" si="266">(F398-K398)/B398</f>
        <v>-0.15108531044926804</v>
      </c>
    </row>
    <row r="399" spans="1:12">
      <c r="A399" s="9">
        <v>43175</v>
      </c>
      <c r="B399" s="10">
        <v>54974</v>
      </c>
      <c r="C399" s="10">
        <v>23107</v>
      </c>
      <c r="D399" s="10">
        <v>48</v>
      </c>
      <c r="E399" s="10">
        <v>6724</v>
      </c>
      <c r="F399" s="87">
        <f t="shared" ref="F399" si="267">B399-SUM(C399:E399)</f>
        <v>25095</v>
      </c>
      <c r="G399" s="83"/>
      <c r="H399" s="85">
        <v>21678</v>
      </c>
      <c r="I399" s="10">
        <v>220</v>
      </c>
      <c r="J399" s="10">
        <v>2052</v>
      </c>
      <c r="K399" s="19">
        <f t="shared" ref="K399" si="268">B399-SUM(H399:J399)</f>
        <v>31024</v>
      </c>
      <c r="L399" s="20">
        <f t="shared" ref="L399" si="269">(F399-K399)/B399</f>
        <v>-0.10785098410157529</v>
      </c>
    </row>
    <row r="400" spans="1:12">
      <c r="A400" s="9">
        <v>43176</v>
      </c>
      <c r="B400" s="10"/>
      <c r="C400" s="10"/>
      <c r="D400" s="10"/>
      <c r="E400" s="10"/>
      <c r="F400" s="87"/>
      <c r="G400" s="83"/>
      <c r="H400" s="85"/>
      <c r="I400" s="10"/>
      <c r="J400" s="10"/>
      <c r="K400" s="19"/>
      <c r="L400" s="20"/>
    </row>
    <row r="401" spans="1:12">
      <c r="A401" s="9">
        <v>43177</v>
      </c>
      <c r="B401" s="10"/>
      <c r="C401" s="10"/>
      <c r="D401" s="10"/>
      <c r="E401" s="10"/>
      <c r="F401" s="87"/>
      <c r="G401" s="83"/>
      <c r="H401" s="85"/>
      <c r="I401" s="10"/>
      <c r="J401" s="10"/>
      <c r="K401" s="19"/>
      <c r="L401" s="20"/>
    </row>
    <row r="402" spans="1:12">
      <c r="A402" s="9">
        <v>43178</v>
      </c>
      <c r="B402" s="10">
        <v>52315</v>
      </c>
      <c r="C402" s="10">
        <v>21708</v>
      </c>
      <c r="D402" s="10">
        <v>48</v>
      </c>
      <c r="E402" s="10">
        <v>5162</v>
      </c>
      <c r="F402" s="87">
        <f t="shared" ref="F402:F403" si="270">B402-SUM(C402:E402)</f>
        <v>25397</v>
      </c>
      <c r="G402" s="83"/>
      <c r="H402" s="85">
        <v>18603</v>
      </c>
      <c r="I402" s="10">
        <v>220</v>
      </c>
      <c r="J402" s="10">
        <v>2083</v>
      </c>
      <c r="K402" s="19">
        <f t="shared" ref="K402:K403" si="271">B402-SUM(H402:J402)</f>
        <v>31409</v>
      </c>
      <c r="L402" s="20">
        <f t="shared" ref="L402:L403" si="272">(F402-K402)/B402</f>
        <v>-0.11491923922393195</v>
      </c>
    </row>
    <row r="403" spans="1:12">
      <c r="A403" s="9">
        <v>43179</v>
      </c>
      <c r="B403" s="10">
        <v>53447</v>
      </c>
      <c r="C403" s="10">
        <v>23338</v>
      </c>
      <c r="D403" s="10">
        <v>48</v>
      </c>
      <c r="E403" s="10">
        <v>5524</v>
      </c>
      <c r="F403" s="87">
        <f t="shared" si="270"/>
        <v>24537</v>
      </c>
      <c r="G403" s="83"/>
      <c r="H403" s="85">
        <v>19021</v>
      </c>
      <c r="I403" s="10">
        <v>220</v>
      </c>
      <c r="J403" s="10">
        <v>2454</v>
      </c>
      <c r="K403" s="19">
        <f t="shared" si="271"/>
        <v>31752</v>
      </c>
      <c r="L403" s="20">
        <f t="shared" si="272"/>
        <v>-0.1349935450072034</v>
      </c>
    </row>
    <row r="404" spans="1:12">
      <c r="A404" s="9">
        <v>43180</v>
      </c>
      <c r="B404" s="10">
        <v>43590</v>
      </c>
      <c r="C404" s="10">
        <v>14541</v>
      </c>
      <c r="D404" s="10">
        <v>38</v>
      </c>
      <c r="E404" s="10">
        <v>2809</v>
      </c>
      <c r="F404" s="87">
        <f t="shared" ref="F404:F405" si="273">B404-SUM(C404:E404)</f>
        <v>26202</v>
      </c>
      <c r="G404" s="83"/>
      <c r="H404" s="85">
        <v>7756</v>
      </c>
      <c r="I404" s="10">
        <v>210</v>
      </c>
      <c r="J404" s="10">
        <v>2053</v>
      </c>
      <c r="K404" s="19">
        <f t="shared" ref="K404:K405" si="274">B404-SUM(H404:J404)</f>
        <v>33571</v>
      </c>
      <c r="L404" s="20">
        <f t="shared" ref="L404:L405" si="275">(F404-K404)/B404</f>
        <v>-0.16905253498508832</v>
      </c>
    </row>
    <row r="405" spans="1:12">
      <c r="A405" s="9">
        <v>43181</v>
      </c>
      <c r="B405" s="10">
        <v>37930</v>
      </c>
      <c r="C405" s="10">
        <v>13742</v>
      </c>
      <c r="D405" s="10">
        <v>48</v>
      </c>
      <c r="E405" s="10">
        <v>2388</v>
      </c>
      <c r="F405" s="87">
        <f t="shared" si="273"/>
        <v>21752</v>
      </c>
      <c r="G405" s="83"/>
      <c r="H405" s="85">
        <v>9940</v>
      </c>
      <c r="I405" s="10">
        <v>220</v>
      </c>
      <c r="J405" s="10">
        <v>1952</v>
      </c>
      <c r="K405" s="19">
        <f t="shared" si="274"/>
        <v>25818</v>
      </c>
      <c r="L405" s="20">
        <f t="shared" si="275"/>
        <v>-0.10719746902188242</v>
      </c>
    </row>
    <row r="406" spans="1:12">
      <c r="A406" s="9">
        <v>43182</v>
      </c>
      <c r="B406" s="10">
        <v>40823</v>
      </c>
      <c r="C406" s="10">
        <v>15658</v>
      </c>
      <c r="D406" s="10">
        <v>258</v>
      </c>
      <c r="E406" s="10">
        <v>1043</v>
      </c>
      <c r="F406" s="87">
        <f t="shared" ref="F406" si="276">B406-SUM(C406:E406)</f>
        <v>23864</v>
      </c>
      <c r="G406" s="83"/>
      <c r="H406" s="85">
        <v>13322</v>
      </c>
      <c r="I406" s="10">
        <v>10</v>
      </c>
      <c r="J406" s="10">
        <v>3417</v>
      </c>
      <c r="K406" s="19">
        <f t="shared" ref="K406" si="277">B406-SUM(H406:J406)</f>
        <v>24074</v>
      </c>
      <c r="L406" s="20">
        <f t="shared" ref="L406" si="278">(F406-K406)/B406</f>
        <v>-5.1441589300149429E-3</v>
      </c>
    </row>
    <row r="407" spans="1:12">
      <c r="A407" s="9">
        <v>43183</v>
      </c>
      <c r="B407" s="10"/>
      <c r="C407" s="10"/>
      <c r="D407" s="10"/>
      <c r="E407" s="10"/>
      <c r="F407" s="87"/>
      <c r="G407" s="83"/>
      <c r="H407" s="85"/>
      <c r="I407" s="10"/>
      <c r="J407" s="10"/>
      <c r="K407" s="19"/>
      <c r="L407" s="20"/>
    </row>
    <row r="408" spans="1:12">
      <c r="A408" s="9">
        <v>43184</v>
      </c>
      <c r="B408" s="10"/>
      <c r="C408" s="10"/>
      <c r="D408" s="10"/>
      <c r="E408" s="10"/>
      <c r="F408" s="87"/>
      <c r="G408" s="83"/>
      <c r="H408" s="85"/>
      <c r="I408" s="10"/>
      <c r="J408" s="10"/>
      <c r="K408" s="19"/>
      <c r="L408" s="20"/>
    </row>
    <row r="409" spans="1:12">
      <c r="A409" s="9">
        <v>43185</v>
      </c>
      <c r="B409" s="10">
        <v>42225</v>
      </c>
      <c r="C409" s="10">
        <v>15156</v>
      </c>
      <c r="D409" s="10">
        <v>258</v>
      </c>
      <c r="E409" s="10">
        <v>952</v>
      </c>
      <c r="F409" s="87">
        <f t="shared" ref="F409" si="279">B409-SUM(C409:E409)</f>
        <v>25859</v>
      </c>
      <c r="G409" s="83"/>
      <c r="H409" s="85">
        <v>10043</v>
      </c>
      <c r="I409" s="10">
        <v>10</v>
      </c>
      <c r="J409" s="10">
        <v>2520</v>
      </c>
      <c r="K409" s="19">
        <f t="shared" ref="K409" si="280">B409-SUM(H409:J409)</f>
        <v>29652</v>
      </c>
      <c r="L409" s="20">
        <f t="shared" ref="L409" si="281">(F409-K409)/B409</f>
        <v>-8.9828300769686203E-2</v>
      </c>
    </row>
    <row r="410" spans="1:12">
      <c r="A410" s="9">
        <v>43186</v>
      </c>
      <c r="B410" s="10">
        <v>43250</v>
      </c>
      <c r="C410" s="10">
        <v>14369</v>
      </c>
      <c r="D410" s="10">
        <v>258</v>
      </c>
      <c r="E410" s="10">
        <v>1672</v>
      </c>
      <c r="F410" s="87">
        <f t="shared" ref="F410" si="282">B410-SUM(C410:E410)</f>
        <v>26951</v>
      </c>
      <c r="G410" s="83"/>
      <c r="H410" s="85">
        <v>9299</v>
      </c>
      <c r="I410" s="10">
        <v>10</v>
      </c>
      <c r="J410" s="10">
        <v>1220</v>
      </c>
      <c r="K410" s="19">
        <f t="shared" ref="K410" si="283">B410-SUM(H410:J410)</f>
        <v>32721</v>
      </c>
      <c r="L410" s="20">
        <f t="shared" ref="L410" si="284">(F410-K410)/B410</f>
        <v>-0.13341040462427745</v>
      </c>
    </row>
    <row r="411" spans="1:12">
      <c r="A411" s="9">
        <v>43187</v>
      </c>
      <c r="B411" s="10">
        <v>44609</v>
      </c>
      <c r="C411" s="10">
        <v>14422</v>
      </c>
      <c r="D411" s="10">
        <v>258</v>
      </c>
      <c r="E411" s="10">
        <v>387</v>
      </c>
      <c r="F411" s="87">
        <f t="shared" ref="F411:F413" si="285">B411-SUM(C411:E411)</f>
        <v>29542</v>
      </c>
      <c r="G411" s="83"/>
      <c r="H411" s="85">
        <v>11396</v>
      </c>
      <c r="I411" s="10">
        <v>10</v>
      </c>
      <c r="J411" s="10">
        <v>6773</v>
      </c>
      <c r="K411" s="19">
        <f t="shared" ref="K411:K413" si="286">B411-SUM(H411:J411)</f>
        <v>26430</v>
      </c>
      <c r="L411" s="20">
        <f t="shared" ref="L411:L413" si="287">(F411-K411)/B411</f>
        <v>6.9761707278800239E-2</v>
      </c>
    </row>
    <row r="412" spans="1:12">
      <c r="A412" s="9">
        <v>43188</v>
      </c>
      <c r="B412" s="10">
        <v>43427</v>
      </c>
      <c r="C412" s="10">
        <v>14417</v>
      </c>
      <c r="D412" s="10">
        <v>78</v>
      </c>
      <c r="E412" s="10">
        <v>1413</v>
      </c>
      <c r="F412" s="87">
        <f t="shared" si="285"/>
        <v>27519</v>
      </c>
      <c r="G412" s="83"/>
      <c r="H412" s="85">
        <v>12111</v>
      </c>
      <c r="I412" s="10">
        <v>40</v>
      </c>
      <c r="J412" s="10">
        <v>4516</v>
      </c>
      <c r="K412" s="19">
        <f t="shared" si="286"/>
        <v>26760</v>
      </c>
      <c r="L412" s="20">
        <f t="shared" si="287"/>
        <v>1.7477606097589058E-2</v>
      </c>
    </row>
    <row r="413" spans="1:12">
      <c r="A413" s="9">
        <v>43189</v>
      </c>
      <c r="B413" s="10">
        <v>43993</v>
      </c>
      <c r="C413" s="10">
        <v>14558</v>
      </c>
      <c r="D413" s="10">
        <v>78</v>
      </c>
      <c r="E413" s="10">
        <v>3890</v>
      </c>
      <c r="F413" s="87">
        <f t="shared" si="285"/>
        <v>25467</v>
      </c>
      <c r="G413" s="83"/>
      <c r="H413" s="85">
        <v>10946</v>
      </c>
      <c r="I413" s="10">
        <v>40</v>
      </c>
      <c r="J413" s="10">
        <v>3242</v>
      </c>
      <c r="K413" s="19">
        <f t="shared" si="286"/>
        <v>29765</v>
      </c>
      <c r="L413" s="20">
        <f t="shared" si="287"/>
        <v>-9.7697360943786518E-2</v>
      </c>
    </row>
  </sheetData>
  <mergeCells count="6">
    <mergeCell ref="C1:E1"/>
    <mergeCell ref="H1:J1"/>
    <mergeCell ref="B1:B2"/>
    <mergeCell ref="L1:L2"/>
    <mergeCell ref="B4:L4"/>
    <mergeCell ref="B3:L3"/>
  </mergeCells>
  <phoneticPr fontId="3" type="noConversion"/>
  <hyperlinks>
    <hyperlink ref="B3" r:id="rId1"/>
    <hyperlink ref="B4" r:id="rId2"/>
  </hyperlinks>
  <pageMargins left="0.7" right="0.7" top="0.75" bottom="0.75" header="0.3" footer="0.3"/>
  <pageSetup paperSize="9" orientation="portrait" horizontalDpi="1200" verticalDpi="1200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1"/>
  <dimension ref="A1:J411"/>
  <sheetViews>
    <sheetView zoomScaleNormal="100" workbookViewId="0">
      <pane ySplit="3" topLeftCell="A396" activePane="bottomLeft" state="frozen"/>
      <selection pane="bottomLeft" activeCell="L413" sqref="L413"/>
    </sheetView>
  </sheetViews>
  <sheetFormatPr defaultRowHeight="15.6"/>
  <cols>
    <col min="1" max="1" width="14.33203125" style="1" bestFit="1" customWidth="1"/>
    <col min="2" max="2" width="13.77734375" style="28" bestFit="1" customWidth="1"/>
    <col min="3" max="3" width="15.44140625" style="28" bestFit="1" customWidth="1"/>
    <col min="4" max="4" width="16.33203125" style="28" bestFit="1" customWidth="1"/>
    <col min="5" max="5" width="13.77734375" style="28" bestFit="1" customWidth="1"/>
    <col min="6" max="6" width="15.44140625" style="28" bestFit="1" customWidth="1"/>
    <col min="7" max="7" width="16.33203125" style="28" bestFit="1" customWidth="1"/>
    <col min="8" max="8" width="13.77734375" style="28" bestFit="1" customWidth="1"/>
    <col min="9" max="9" width="15.44140625" style="28" bestFit="1" customWidth="1"/>
    <col min="10" max="10" width="16.33203125" style="28" bestFit="1" customWidth="1"/>
    <col min="11" max="16384" width="8.88671875" style="2"/>
  </cols>
  <sheetData>
    <row r="1" spans="1:10" ht="16.2" customHeight="1">
      <c r="A1" s="65"/>
      <c r="B1" s="164" t="s">
        <v>84</v>
      </c>
      <c r="C1" s="165"/>
      <c r="D1" s="166"/>
      <c r="E1" s="164" t="s">
        <v>85</v>
      </c>
      <c r="F1" s="165"/>
      <c r="G1" s="166"/>
      <c r="H1" s="164" t="s">
        <v>86</v>
      </c>
      <c r="I1" s="165"/>
      <c r="J1" s="166"/>
    </row>
    <row r="2" spans="1:10" s="1" customFormat="1" ht="16.2" thickBot="1">
      <c r="A2" s="65" t="s">
        <v>1</v>
      </c>
      <c r="B2" s="66" t="s">
        <v>87</v>
      </c>
      <c r="C2" s="67" t="s">
        <v>5</v>
      </c>
      <c r="D2" s="68" t="s">
        <v>88</v>
      </c>
      <c r="E2" s="66" t="s">
        <v>87</v>
      </c>
      <c r="F2" s="67" t="s">
        <v>5</v>
      </c>
      <c r="G2" s="68" t="s">
        <v>88</v>
      </c>
      <c r="H2" s="66" t="s">
        <v>87</v>
      </c>
      <c r="I2" s="67" t="s">
        <v>5</v>
      </c>
      <c r="J2" s="68" t="s">
        <v>88</v>
      </c>
    </row>
    <row r="3" spans="1:10" ht="16.2">
      <c r="A3" s="15" t="s">
        <v>40</v>
      </c>
      <c r="B3" s="167" t="s">
        <v>144</v>
      </c>
      <c r="C3" s="168"/>
      <c r="D3" s="168"/>
      <c r="E3" s="168"/>
      <c r="F3" s="168"/>
      <c r="G3" s="168"/>
      <c r="H3" s="168"/>
      <c r="I3" s="168"/>
      <c r="J3" s="168"/>
    </row>
    <row r="4" spans="1:10" s="8" customFormat="1" ht="15.6" customHeight="1">
      <c r="A4" s="9">
        <v>42782</v>
      </c>
      <c r="B4" s="27">
        <v>20611.86</v>
      </c>
      <c r="C4" s="27">
        <v>107.45</v>
      </c>
      <c r="D4" s="27">
        <v>0.52</v>
      </c>
      <c r="E4" s="27">
        <v>5819.4409999999998</v>
      </c>
      <c r="F4" s="27">
        <v>36.869999999999997</v>
      </c>
      <c r="G4" s="27">
        <v>0.64</v>
      </c>
      <c r="H4" s="27">
        <v>970.54</v>
      </c>
      <c r="I4" s="27">
        <v>7.91</v>
      </c>
      <c r="J4" s="27">
        <v>0.82</v>
      </c>
    </row>
    <row r="5" spans="1:10">
      <c r="A5" s="9">
        <v>42783</v>
      </c>
      <c r="B5" s="27">
        <v>20624.05</v>
      </c>
      <c r="C5" s="27">
        <v>4.28</v>
      </c>
      <c r="D5" s="27">
        <v>0.02</v>
      </c>
      <c r="E5" s="27">
        <v>5838.5780000000004</v>
      </c>
      <c r="F5" s="27">
        <v>23.68</v>
      </c>
      <c r="G5" s="27">
        <v>0.41</v>
      </c>
      <c r="H5" s="27">
        <v>976.8</v>
      </c>
      <c r="I5" s="27">
        <v>5.56</v>
      </c>
      <c r="J5" s="27">
        <v>0.56999999999999995</v>
      </c>
    </row>
    <row r="6" spans="1:10">
      <c r="A6" s="9">
        <v>42784</v>
      </c>
      <c r="B6" s="27"/>
      <c r="C6" s="27"/>
      <c r="D6" s="27"/>
      <c r="E6" s="27"/>
      <c r="F6" s="27"/>
      <c r="G6" s="27"/>
      <c r="H6" s="27"/>
      <c r="I6" s="27"/>
      <c r="J6" s="27"/>
    </row>
    <row r="7" spans="1:10">
      <c r="A7" s="9">
        <v>42785</v>
      </c>
      <c r="B7" s="27"/>
      <c r="C7" s="27"/>
      <c r="D7" s="27"/>
      <c r="E7" s="27"/>
      <c r="F7" s="27"/>
      <c r="G7" s="27"/>
      <c r="H7" s="27"/>
      <c r="I7" s="27"/>
      <c r="J7" s="27"/>
    </row>
    <row r="8" spans="1:10">
      <c r="A8" s="9">
        <v>42786</v>
      </c>
      <c r="B8" s="27">
        <v>20624.05</v>
      </c>
      <c r="C8" s="27">
        <v>4.28</v>
      </c>
      <c r="D8" s="27">
        <v>0.02</v>
      </c>
      <c r="E8" s="27">
        <v>5838.5780000000004</v>
      </c>
      <c r="F8" s="27">
        <v>23.68</v>
      </c>
      <c r="G8" s="27">
        <v>0.41</v>
      </c>
      <c r="H8" s="27">
        <v>976.8</v>
      </c>
      <c r="I8" s="27">
        <v>5.56</v>
      </c>
      <c r="J8" s="27">
        <v>0.56999999999999995</v>
      </c>
    </row>
    <row r="9" spans="1:10">
      <c r="A9" s="9">
        <v>42787</v>
      </c>
      <c r="B9" s="27">
        <v>20743</v>
      </c>
      <c r="C9" s="27">
        <v>118.95</v>
      </c>
      <c r="D9" s="27">
        <v>0.57999999999999996</v>
      </c>
      <c r="E9" s="27">
        <v>5865.9489999999996</v>
      </c>
      <c r="F9" s="27">
        <v>27.37</v>
      </c>
      <c r="G9" s="27">
        <v>0.47</v>
      </c>
      <c r="H9" s="27">
        <v>990.43</v>
      </c>
      <c r="I9" s="27">
        <v>13.64</v>
      </c>
      <c r="J9" s="27">
        <v>1.4</v>
      </c>
    </row>
    <row r="10" spans="1:10">
      <c r="A10" s="9">
        <v>42788</v>
      </c>
      <c r="B10" s="27">
        <v>20775.599999999999</v>
      </c>
      <c r="C10" s="27">
        <v>32.6</v>
      </c>
      <c r="D10" s="27">
        <v>0.16</v>
      </c>
      <c r="E10" s="27">
        <v>5860.625</v>
      </c>
      <c r="F10" s="27">
        <v>-5.32</v>
      </c>
      <c r="G10" s="27">
        <v>-0.09</v>
      </c>
      <c r="H10" s="27">
        <v>990.07</v>
      </c>
      <c r="I10" s="27">
        <v>-0.37</v>
      </c>
      <c r="J10" s="27">
        <v>-0.04</v>
      </c>
    </row>
    <row r="11" spans="1:10">
      <c r="A11" s="9">
        <v>42789</v>
      </c>
      <c r="B11" s="27">
        <v>20810.32</v>
      </c>
      <c r="C11" s="27">
        <v>34.72</v>
      </c>
      <c r="D11" s="27">
        <v>0.17</v>
      </c>
      <c r="E11" s="27">
        <v>5835.5079999999998</v>
      </c>
      <c r="F11" s="27">
        <v>-25.12</v>
      </c>
      <c r="G11" s="27">
        <v>-0.43</v>
      </c>
      <c r="H11" s="27">
        <v>973.87</v>
      </c>
      <c r="I11" s="27">
        <v>-16.2</v>
      </c>
      <c r="J11" s="27">
        <v>-1.64</v>
      </c>
    </row>
    <row r="12" spans="1:10">
      <c r="A12" s="9">
        <v>42790</v>
      </c>
      <c r="B12" s="27">
        <v>20821.759999999998</v>
      </c>
      <c r="C12" s="27">
        <v>11.44</v>
      </c>
      <c r="D12" s="27">
        <v>0.05</v>
      </c>
      <c r="E12" s="27">
        <v>5845.3050000000003</v>
      </c>
      <c r="F12" s="27">
        <v>9.8000000000000007</v>
      </c>
      <c r="G12" s="27">
        <v>0.17</v>
      </c>
      <c r="H12" s="27">
        <v>973.44</v>
      </c>
      <c r="I12" s="27">
        <v>-0.42</v>
      </c>
      <c r="J12" s="27">
        <v>-0.04</v>
      </c>
    </row>
    <row r="13" spans="1:10">
      <c r="A13" s="9">
        <v>42791</v>
      </c>
      <c r="B13" s="27"/>
      <c r="C13" s="27"/>
      <c r="D13" s="27"/>
      <c r="E13" s="27"/>
      <c r="F13" s="27"/>
      <c r="G13" s="27"/>
      <c r="H13" s="27"/>
      <c r="I13" s="27"/>
      <c r="J13" s="27"/>
    </row>
    <row r="14" spans="1:10">
      <c r="A14" s="9">
        <v>42792</v>
      </c>
      <c r="B14" s="27"/>
      <c r="C14" s="27"/>
      <c r="D14" s="27"/>
      <c r="E14" s="27"/>
      <c r="F14" s="27"/>
      <c r="G14" s="27"/>
      <c r="H14" s="27"/>
      <c r="I14" s="27"/>
      <c r="J14" s="27"/>
    </row>
    <row r="15" spans="1:10">
      <c r="A15" s="9">
        <v>42793</v>
      </c>
      <c r="B15" s="27">
        <v>20837.439999999999</v>
      </c>
      <c r="C15" s="27">
        <v>15.68</v>
      </c>
      <c r="D15" s="27">
        <v>0.08</v>
      </c>
      <c r="E15" s="27">
        <v>5861.8980000000001</v>
      </c>
      <c r="F15" s="27">
        <v>16.59</v>
      </c>
      <c r="G15" s="27">
        <v>0.28000000000000003</v>
      </c>
      <c r="H15" s="27">
        <v>982.4</v>
      </c>
      <c r="I15" s="27">
        <v>8.9600000000000009</v>
      </c>
      <c r="J15" s="27">
        <v>0.92</v>
      </c>
    </row>
    <row r="16" spans="1:10">
      <c r="A16" s="9">
        <v>42794</v>
      </c>
      <c r="B16" s="27">
        <v>20812.240000000002</v>
      </c>
      <c r="C16" s="27">
        <v>-25.2</v>
      </c>
      <c r="D16" s="27">
        <v>-0.12</v>
      </c>
      <c r="E16" s="27">
        <v>5825.4380000000001</v>
      </c>
      <c r="F16" s="27">
        <v>-36.46</v>
      </c>
      <c r="G16" s="27">
        <v>-0.62</v>
      </c>
      <c r="H16" s="27">
        <v>969.38</v>
      </c>
      <c r="I16" s="27">
        <v>-13.01</v>
      </c>
      <c r="J16" s="27">
        <v>-1.32</v>
      </c>
    </row>
    <row r="17" spans="1:10">
      <c r="A17" s="9">
        <v>42795</v>
      </c>
      <c r="B17" s="27">
        <v>21115.55</v>
      </c>
      <c r="C17" s="27">
        <v>303.31</v>
      </c>
      <c r="D17" s="27">
        <v>1.46</v>
      </c>
      <c r="E17" s="27">
        <v>5904.0309999999999</v>
      </c>
      <c r="F17" s="27">
        <v>78.59</v>
      </c>
      <c r="G17" s="27">
        <v>1.35</v>
      </c>
      <c r="H17" s="27">
        <v>985.26</v>
      </c>
      <c r="I17" s="27">
        <v>15.88</v>
      </c>
      <c r="J17" s="27">
        <v>1.64</v>
      </c>
    </row>
    <row r="18" spans="1:10">
      <c r="A18" s="9">
        <v>42796</v>
      </c>
      <c r="B18" s="27">
        <v>21002.97</v>
      </c>
      <c r="C18" s="27">
        <v>-112.58</v>
      </c>
      <c r="D18" s="27">
        <v>-0.53</v>
      </c>
      <c r="E18" s="27">
        <v>5861.223</v>
      </c>
      <c r="F18" s="27">
        <v>-42.81</v>
      </c>
      <c r="G18" s="27">
        <v>-0.73</v>
      </c>
      <c r="H18" s="27">
        <v>974.33</v>
      </c>
      <c r="I18" s="27">
        <v>-10.94</v>
      </c>
      <c r="J18" s="27">
        <v>-1.1100000000000001</v>
      </c>
    </row>
    <row r="19" spans="1:10">
      <c r="A19" s="9">
        <v>42797</v>
      </c>
      <c r="B19" s="27">
        <v>21005.71</v>
      </c>
      <c r="C19" s="27">
        <v>2.74</v>
      </c>
      <c r="D19" s="27">
        <v>0.01</v>
      </c>
      <c r="E19" s="27">
        <v>5870.7539999999999</v>
      </c>
      <c r="F19" s="27">
        <v>9.5299999999999994</v>
      </c>
      <c r="G19" s="27">
        <v>0.16</v>
      </c>
      <c r="H19" s="27">
        <v>973.97</v>
      </c>
      <c r="I19" s="27">
        <v>-0.36</v>
      </c>
      <c r="J19" s="27">
        <v>-0.04</v>
      </c>
    </row>
    <row r="20" spans="1:10">
      <c r="A20" s="9">
        <v>42798</v>
      </c>
      <c r="B20" s="27"/>
      <c r="C20" s="27"/>
      <c r="D20" s="27"/>
      <c r="E20" s="27"/>
      <c r="F20" s="27"/>
      <c r="G20" s="27"/>
      <c r="H20" s="27"/>
      <c r="I20" s="27"/>
      <c r="J20" s="27"/>
    </row>
    <row r="21" spans="1:10">
      <c r="A21" s="9">
        <v>42799</v>
      </c>
      <c r="B21" s="27"/>
      <c r="C21" s="27"/>
      <c r="D21" s="27"/>
      <c r="E21" s="27"/>
      <c r="F21" s="27"/>
      <c r="G21" s="27"/>
      <c r="H21" s="27"/>
      <c r="I21" s="27"/>
      <c r="J21" s="27"/>
    </row>
    <row r="22" spans="1:10">
      <c r="A22" s="9">
        <v>42800</v>
      </c>
      <c r="B22" s="27">
        <v>20954.34</v>
      </c>
      <c r="C22" s="27">
        <v>-51.37</v>
      </c>
      <c r="D22" s="27">
        <v>-0.24</v>
      </c>
      <c r="E22" s="27">
        <v>5849.1760000000004</v>
      </c>
      <c r="F22" s="27">
        <v>-21.58</v>
      </c>
      <c r="G22" s="27">
        <v>-0.37</v>
      </c>
      <c r="H22" s="27">
        <v>974.18</v>
      </c>
      <c r="I22" s="27">
        <v>0.22</v>
      </c>
      <c r="J22" s="27">
        <v>0.02</v>
      </c>
    </row>
    <row r="23" spans="1:10">
      <c r="A23" s="9">
        <v>42801</v>
      </c>
      <c r="B23" s="27">
        <v>20924.759999999998</v>
      </c>
      <c r="C23" s="27">
        <v>-29.58</v>
      </c>
      <c r="D23" s="27">
        <v>-0.14000000000000001</v>
      </c>
      <c r="E23" s="27">
        <v>5833.93</v>
      </c>
      <c r="F23" s="27">
        <v>-15.24</v>
      </c>
      <c r="G23" s="27">
        <v>-0.26</v>
      </c>
      <c r="H23" s="27">
        <v>976.85</v>
      </c>
      <c r="I23" s="27">
        <v>2.67</v>
      </c>
      <c r="J23" s="27">
        <v>0.27</v>
      </c>
    </row>
    <row r="24" spans="1:10">
      <c r="A24" s="9">
        <v>42802</v>
      </c>
      <c r="B24" s="27">
        <v>20855.73</v>
      </c>
      <c r="C24" s="27">
        <v>-69.03</v>
      </c>
      <c r="D24" s="27">
        <v>-0.33</v>
      </c>
      <c r="E24" s="27">
        <v>5837.5510000000004</v>
      </c>
      <c r="F24" s="27">
        <v>3.62</v>
      </c>
      <c r="G24" s="27">
        <v>0.06</v>
      </c>
      <c r="H24" s="27">
        <v>979</v>
      </c>
      <c r="I24" s="27">
        <v>2.15</v>
      </c>
      <c r="J24" s="27">
        <v>0.22</v>
      </c>
    </row>
    <row r="25" spans="1:10">
      <c r="A25" s="9">
        <v>42803</v>
      </c>
      <c r="B25" s="27">
        <v>20858.189999999999</v>
      </c>
      <c r="C25" s="27">
        <v>2.46</v>
      </c>
      <c r="D25" s="27">
        <v>0.01</v>
      </c>
      <c r="E25" s="27">
        <v>5838.8090000000002</v>
      </c>
      <c r="F25" s="27">
        <v>1.26</v>
      </c>
      <c r="G25" s="27">
        <v>0.02</v>
      </c>
      <c r="H25" s="27">
        <v>980.48</v>
      </c>
      <c r="I25" s="27">
        <v>1.48</v>
      </c>
      <c r="J25" s="27">
        <v>0.15</v>
      </c>
    </row>
    <row r="26" spans="1:10">
      <c r="A26" s="9">
        <v>42804</v>
      </c>
      <c r="B26" s="27">
        <v>20902.98</v>
      </c>
      <c r="C26" s="27">
        <v>44.79</v>
      </c>
      <c r="D26" s="27">
        <v>0.21</v>
      </c>
      <c r="E26" s="27">
        <v>5861.7269999999999</v>
      </c>
      <c r="F26" s="27">
        <v>22.92</v>
      </c>
      <c r="G26" s="27">
        <v>0.39</v>
      </c>
      <c r="H26" s="27">
        <v>991.93</v>
      </c>
      <c r="I26" s="27">
        <v>11.46</v>
      </c>
      <c r="J26" s="27">
        <v>1.17</v>
      </c>
    </row>
    <row r="27" spans="1:10">
      <c r="A27" s="9">
        <v>42805</v>
      </c>
      <c r="B27" s="27"/>
      <c r="C27" s="27"/>
      <c r="D27" s="27"/>
      <c r="E27" s="27"/>
      <c r="F27" s="27"/>
      <c r="G27" s="27"/>
      <c r="H27" s="27"/>
      <c r="I27" s="27"/>
      <c r="J27" s="27"/>
    </row>
    <row r="28" spans="1:10">
      <c r="A28" s="9">
        <v>42806</v>
      </c>
      <c r="B28" s="27"/>
      <c r="C28" s="27"/>
      <c r="D28" s="27"/>
      <c r="E28" s="27"/>
      <c r="F28" s="27"/>
      <c r="G28" s="27"/>
      <c r="H28" s="27"/>
      <c r="I28" s="27"/>
      <c r="J28" s="27"/>
    </row>
    <row r="29" spans="1:10">
      <c r="A29" s="9">
        <v>42807</v>
      </c>
      <c r="B29" s="27"/>
      <c r="C29" s="27"/>
      <c r="D29" s="27"/>
      <c r="E29" s="27"/>
      <c r="F29" s="27"/>
      <c r="G29" s="27"/>
      <c r="H29" s="27"/>
      <c r="I29" s="27"/>
      <c r="J29" s="27"/>
    </row>
    <row r="30" spans="1:10">
      <c r="A30" s="9">
        <v>42808</v>
      </c>
      <c r="B30" s="27"/>
      <c r="C30" s="27"/>
      <c r="D30" s="27"/>
      <c r="E30" s="27"/>
      <c r="F30" s="27"/>
      <c r="G30" s="27"/>
      <c r="H30" s="27"/>
      <c r="I30" s="27"/>
      <c r="J30" s="27"/>
    </row>
    <row r="31" spans="1:10">
      <c r="A31" s="9">
        <v>42809</v>
      </c>
      <c r="B31" s="27"/>
      <c r="C31" s="27"/>
      <c r="D31" s="27"/>
      <c r="E31" s="27"/>
      <c r="F31" s="27"/>
      <c r="G31" s="27"/>
      <c r="H31" s="27"/>
      <c r="I31" s="27"/>
      <c r="J31" s="27"/>
    </row>
    <row r="32" spans="1:10">
      <c r="A32" s="9">
        <v>42810</v>
      </c>
      <c r="B32" s="27"/>
      <c r="C32" s="27"/>
      <c r="D32" s="27"/>
      <c r="E32" s="27"/>
      <c r="F32" s="27"/>
      <c r="G32" s="27"/>
      <c r="H32" s="27"/>
      <c r="I32" s="27"/>
      <c r="J32" s="27"/>
    </row>
    <row r="33" spans="1:10">
      <c r="A33" s="9">
        <v>42811</v>
      </c>
      <c r="B33" s="27"/>
      <c r="C33" s="27"/>
      <c r="D33" s="27"/>
      <c r="E33" s="27"/>
      <c r="F33" s="27"/>
      <c r="G33" s="27"/>
      <c r="H33" s="27"/>
      <c r="I33" s="27"/>
      <c r="J33" s="27"/>
    </row>
    <row r="34" spans="1:10">
      <c r="A34" s="9">
        <v>42812</v>
      </c>
      <c r="B34" s="27"/>
      <c r="C34" s="27"/>
      <c r="D34" s="27"/>
      <c r="E34" s="27"/>
      <c r="F34" s="27"/>
      <c r="G34" s="27"/>
      <c r="H34" s="27"/>
      <c r="I34" s="27"/>
      <c r="J34" s="27"/>
    </row>
    <row r="35" spans="1:10">
      <c r="A35" s="9">
        <v>42813</v>
      </c>
      <c r="B35" s="27"/>
      <c r="C35" s="27"/>
      <c r="D35" s="27"/>
      <c r="E35" s="27"/>
      <c r="F35" s="27"/>
      <c r="G35" s="27"/>
      <c r="H35" s="27"/>
      <c r="I35" s="27"/>
      <c r="J35" s="27"/>
    </row>
    <row r="36" spans="1:10">
      <c r="A36" s="9">
        <v>42814</v>
      </c>
      <c r="B36" s="27"/>
      <c r="C36" s="27"/>
      <c r="D36" s="27"/>
      <c r="E36" s="27"/>
      <c r="F36" s="27"/>
      <c r="G36" s="27"/>
      <c r="H36" s="27"/>
      <c r="I36" s="27"/>
      <c r="J36" s="27"/>
    </row>
    <row r="37" spans="1:10">
      <c r="A37" s="9">
        <v>42815</v>
      </c>
      <c r="B37" s="27"/>
      <c r="C37" s="27"/>
      <c r="D37" s="27"/>
      <c r="E37" s="27"/>
      <c r="F37" s="27"/>
      <c r="G37" s="27"/>
      <c r="H37" s="27"/>
      <c r="I37" s="27"/>
      <c r="J37" s="27"/>
    </row>
    <row r="38" spans="1:10">
      <c r="A38" s="9">
        <v>42816</v>
      </c>
      <c r="B38" s="27"/>
      <c r="C38" s="27"/>
      <c r="D38" s="27"/>
      <c r="E38" s="27"/>
      <c r="F38" s="27"/>
      <c r="G38" s="27"/>
      <c r="H38" s="27"/>
      <c r="I38" s="27"/>
      <c r="J38" s="27"/>
    </row>
    <row r="39" spans="1:10">
      <c r="A39" s="9">
        <v>42817</v>
      </c>
      <c r="B39" s="27"/>
      <c r="C39" s="27"/>
      <c r="D39" s="27"/>
      <c r="E39" s="27"/>
      <c r="F39" s="27"/>
      <c r="G39" s="27"/>
      <c r="H39" s="27"/>
      <c r="I39" s="27"/>
      <c r="J39" s="27"/>
    </row>
    <row r="40" spans="1:10">
      <c r="A40" s="9">
        <v>42818</v>
      </c>
      <c r="B40" s="27"/>
      <c r="C40" s="27"/>
      <c r="D40" s="27"/>
      <c r="E40" s="27"/>
      <c r="F40" s="27"/>
      <c r="G40" s="27"/>
      <c r="H40" s="27"/>
      <c r="I40" s="27"/>
      <c r="J40" s="27"/>
    </row>
    <row r="41" spans="1:10">
      <c r="A41" s="9">
        <v>42819</v>
      </c>
      <c r="B41" s="27"/>
      <c r="C41" s="27"/>
      <c r="D41" s="27"/>
      <c r="E41" s="27"/>
      <c r="F41" s="27"/>
      <c r="G41" s="27"/>
      <c r="H41" s="27"/>
      <c r="I41" s="27"/>
      <c r="J41" s="27"/>
    </row>
    <row r="42" spans="1:10">
      <c r="A42" s="9">
        <v>42820</v>
      </c>
      <c r="B42" s="27"/>
      <c r="C42" s="27"/>
      <c r="D42" s="27"/>
      <c r="E42" s="27"/>
      <c r="F42" s="27"/>
      <c r="G42" s="27"/>
      <c r="H42" s="27"/>
      <c r="I42" s="27"/>
      <c r="J42" s="27"/>
    </row>
    <row r="43" spans="1:10">
      <c r="A43" s="9">
        <v>42821</v>
      </c>
      <c r="B43" s="27"/>
      <c r="C43" s="27"/>
      <c r="D43" s="27"/>
      <c r="E43" s="27"/>
      <c r="F43" s="27"/>
      <c r="G43" s="27"/>
      <c r="H43" s="27"/>
      <c r="I43" s="27"/>
      <c r="J43" s="27"/>
    </row>
    <row r="44" spans="1:10">
      <c r="A44" s="9">
        <v>42822</v>
      </c>
      <c r="B44" s="27"/>
      <c r="C44" s="27"/>
      <c r="D44" s="27"/>
      <c r="E44" s="27"/>
      <c r="F44" s="27"/>
      <c r="G44" s="27"/>
      <c r="H44" s="27"/>
      <c r="I44" s="27"/>
      <c r="J44" s="27"/>
    </row>
    <row r="45" spans="1:10">
      <c r="A45" s="9">
        <v>42823</v>
      </c>
      <c r="B45" s="27"/>
      <c r="C45" s="27"/>
      <c r="D45" s="27"/>
      <c r="E45" s="27"/>
      <c r="F45" s="27"/>
      <c r="G45" s="27"/>
      <c r="H45" s="27"/>
      <c r="I45" s="27"/>
      <c r="J45" s="27"/>
    </row>
    <row r="46" spans="1:10">
      <c r="A46" s="9">
        <v>42824</v>
      </c>
      <c r="B46" s="27"/>
      <c r="C46" s="27"/>
      <c r="D46" s="27"/>
      <c r="E46" s="27"/>
      <c r="F46" s="27"/>
      <c r="G46" s="27"/>
      <c r="H46" s="27"/>
      <c r="I46" s="27"/>
      <c r="J46" s="27"/>
    </row>
    <row r="47" spans="1:10">
      <c r="A47" s="9">
        <v>42825</v>
      </c>
      <c r="B47" s="27"/>
      <c r="C47" s="27"/>
      <c r="D47" s="27"/>
      <c r="E47" s="27"/>
      <c r="F47" s="27"/>
      <c r="G47" s="27"/>
      <c r="H47" s="27"/>
      <c r="I47" s="27"/>
      <c r="J47" s="27"/>
    </row>
    <row r="48" spans="1:10">
      <c r="A48" s="9">
        <v>42826</v>
      </c>
      <c r="B48" s="27"/>
      <c r="C48" s="27"/>
      <c r="D48" s="27"/>
      <c r="E48" s="27"/>
      <c r="F48" s="27"/>
      <c r="G48" s="27"/>
      <c r="H48" s="27"/>
      <c r="I48" s="27"/>
      <c r="J48" s="27"/>
    </row>
    <row r="49" spans="1:10">
      <c r="A49" s="9">
        <v>42827</v>
      </c>
      <c r="B49" s="27"/>
      <c r="C49" s="27"/>
      <c r="D49" s="27"/>
      <c r="E49" s="27"/>
      <c r="F49" s="27"/>
      <c r="G49" s="27"/>
      <c r="H49" s="27"/>
      <c r="I49" s="27"/>
      <c r="J49" s="27"/>
    </row>
    <row r="50" spans="1:10">
      <c r="A50" s="9">
        <v>42828</v>
      </c>
      <c r="B50" s="27"/>
      <c r="C50" s="27"/>
      <c r="D50" s="27"/>
      <c r="E50" s="27"/>
      <c r="F50" s="27"/>
      <c r="G50" s="27"/>
      <c r="H50" s="27"/>
      <c r="I50" s="27"/>
      <c r="J50" s="27"/>
    </row>
    <row r="51" spans="1:10">
      <c r="A51" s="9">
        <v>42829</v>
      </c>
      <c r="B51" s="27"/>
      <c r="C51" s="27"/>
      <c r="D51" s="27"/>
      <c r="E51" s="27"/>
      <c r="F51" s="27"/>
      <c r="G51" s="27"/>
      <c r="H51" s="27"/>
      <c r="I51" s="27"/>
      <c r="J51" s="27"/>
    </row>
    <row r="52" spans="1:10">
      <c r="A52" s="9">
        <v>42830</v>
      </c>
      <c r="B52" s="27"/>
      <c r="C52" s="27"/>
      <c r="D52" s="27"/>
      <c r="E52" s="27"/>
      <c r="F52" s="27"/>
      <c r="G52" s="27"/>
      <c r="H52" s="27"/>
      <c r="I52" s="27"/>
      <c r="J52" s="27"/>
    </row>
    <row r="53" spans="1:10">
      <c r="A53" s="9">
        <v>42831</v>
      </c>
      <c r="B53" s="27"/>
      <c r="C53" s="27"/>
      <c r="D53" s="27"/>
      <c r="E53" s="27"/>
      <c r="F53" s="27"/>
      <c r="G53" s="27"/>
      <c r="H53" s="27"/>
      <c r="I53" s="27"/>
      <c r="J53" s="27"/>
    </row>
    <row r="54" spans="1:10">
      <c r="A54" s="9">
        <v>42832</v>
      </c>
      <c r="B54" s="27"/>
      <c r="C54" s="27"/>
      <c r="D54" s="27"/>
      <c r="E54" s="27"/>
      <c r="F54" s="27"/>
      <c r="G54" s="27"/>
      <c r="H54" s="27"/>
      <c r="I54" s="27"/>
      <c r="J54" s="27"/>
    </row>
    <row r="55" spans="1:10">
      <c r="A55" s="9">
        <v>42833</v>
      </c>
      <c r="B55" s="27"/>
      <c r="C55" s="27"/>
      <c r="D55" s="27"/>
      <c r="E55" s="27"/>
      <c r="F55" s="27"/>
      <c r="G55" s="27"/>
      <c r="H55" s="27"/>
      <c r="I55" s="27"/>
      <c r="J55" s="27"/>
    </row>
    <row r="56" spans="1:10">
      <c r="A56" s="9">
        <v>42834</v>
      </c>
      <c r="B56" s="27"/>
      <c r="C56" s="27"/>
      <c r="D56" s="27"/>
      <c r="E56" s="27"/>
      <c r="F56" s="27"/>
      <c r="G56" s="27"/>
      <c r="H56" s="27"/>
      <c r="I56" s="27"/>
      <c r="J56" s="27"/>
    </row>
    <row r="57" spans="1:10">
      <c r="A57" s="9">
        <v>42835</v>
      </c>
      <c r="B57" s="27"/>
      <c r="C57" s="27"/>
      <c r="D57" s="27"/>
      <c r="E57" s="27"/>
      <c r="F57" s="27"/>
      <c r="G57" s="27"/>
      <c r="H57" s="27"/>
      <c r="I57" s="27"/>
      <c r="J57" s="27"/>
    </row>
    <row r="58" spans="1:10">
      <c r="A58" s="9">
        <v>42836</v>
      </c>
      <c r="B58" s="27"/>
      <c r="C58" s="27"/>
      <c r="D58" s="27"/>
      <c r="E58" s="27"/>
      <c r="F58" s="27"/>
      <c r="G58" s="27"/>
      <c r="H58" s="27"/>
      <c r="I58" s="27"/>
      <c r="J58" s="27"/>
    </row>
    <row r="59" spans="1:10">
      <c r="A59" s="9">
        <v>42837</v>
      </c>
      <c r="B59" s="27"/>
      <c r="C59" s="27"/>
      <c r="D59" s="27"/>
      <c r="E59" s="27"/>
      <c r="F59" s="27"/>
      <c r="G59" s="27"/>
      <c r="H59" s="27"/>
      <c r="I59" s="27"/>
      <c r="J59" s="27"/>
    </row>
    <row r="60" spans="1:10">
      <c r="A60" s="9">
        <v>42838</v>
      </c>
      <c r="B60" s="27"/>
      <c r="C60" s="27"/>
      <c r="D60" s="27"/>
      <c r="E60" s="27"/>
      <c r="F60" s="27"/>
      <c r="G60" s="27"/>
      <c r="H60" s="27"/>
      <c r="I60" s="27"/>
      <c r="J60" s="27"/>
    </row>
    <row r="61" spans="1:10">
      <c r="A61" s="9">
        <v>42839</v>
      </c>
      <c r="B61" s="27"/>
      <c r="C61" s="27"/>
      <c r="D61" s="27"/>
      <c r="E61" s="27"/>
      <c r="F61" s="27"/>
      <c r="G61" s="27"/>
      <c r="H61" s="27"/>
      <c r="I61" s="27"/>
      <c r="J61" s="27"/>
    </row>
    <row r="62" spans="1:10">
      <c r="A62" s="9">
        <v>42840</v>
      </c>
      <c r="B62" s="27"/>
      <c r="C62" s="27"/>
      <c r="D62" s="27"/>
      <c r="E62" s="27"/>
      <c r="F62" s="27"/>
      <c r="G62" s="27"/>
      <c r="H62" s="27"/>
      <c r="I62" s="27"/>
      <c r="J62" s="27"/>
    </row>
    <row r="63" spans="1:10">
      <c r="A63" s="9">
        <v>42841</v>
      </c>
      <c r="B63" s="27"/>
      <c r="C63" s="27"/>
      <c r="D63" s="27"/>
      <c r="E63" s="27"/>
      <c r="F63" s="27"/>
      <c r="G63" s="27"/>
      <c r="H63" s="27"/>
      <c r="I63" s="27"/>
      <c r="J63" s="27"/>
    </row>
    <row r="64" spans="1:10">
      <c r="A64" s="9">
        <v>42842</v>
      </c>
      <c r="B64" s="27"/>
      <c r="C64" s="27"/>
      <c r="D64" s="27"/>
      <c r="E64" s="27"/>
      <c r="F64" s="27"/>
      <c r="G64" s="27"/>
      <c r="H64" s="27"/>
      <c r="I64" s="27"/>
      <c r="J64" s="27"/>
    </row>
    <row r="65" spans="1:10">
      <c r="A65" s="9">
        <v>42843</v>
      </c>
      <c r="B65" s="27"/>
      <c r="C65" s="27"/>
      <c r="D65" s="27"/>
      <c r="E65" s="27"/>
      <c r="F65" s="27"/>
      <c r="G65" s="27"/>
      <c r="H65" s="27"/>
      <c r="I65" s="27"/>
      <c r="J65" s="27"/>
    </row>
    <row r="66" spans="1:10">
      <c r="A66" s="9">
        <v>42844</v>
      </c>
      <c r="B66" s="27"/>
      <c r="C66" s="27"/>
      <c r="D66" s="27"/>
      <c r="E66" s="27"/>
      <c r="F66" s="27"/>
      <c r="G66" s="27"/>
      <c r="H66" s="27"/>
      <c r="I66" s="27"/>
      <c r="J66" s="27"/>
    </row>
    <row r="67" spans="1:10">
      <c r="A67" s="9">
        <v>42845</v>
      </c>
      <c r="B67" s="27"/>
      <c r="C67" s="27"/>
      <c r="D67" s="27"/>
      <c r="E67" s="27"/>
      <c r="F67" s="27"/>
      <c r="G67" s="27"/>
      <c r="H67" s="27"/>
      <c r="I67" s="27"/>
      <c r="J67" s="27"/>
    </row>
    <row r="68" spans="1:10">
      <c r="A68" s="9">
        <v>42846</v>
      </c>
      <c r="B68" s="27"/>
      <c r="C68" s="27"/>
      <c r="D68" s="27"/>
      <c r="E68" s="27"/>
      <c r="F68" s="27"/>
      <c r="G68" s="27"/>
      <c r="H68" s="27"/>
      <c r="I68" s="27"/>
      <c r="J68" s="27"/>
    </row>
    <row r="69" spans="1:10">
      <c r="A69" s="9">
        <v>42847</v>
      </c>
      <c r="B69" s="27"/>
      <c r="C69" s="27"/>
      <c r="D69" s="27"/>
      <c r="E69" s="27"/>
      <c r="F69" s="27"/>
      <c r="G69" s="27"/>
      <c r="H69" s="27"/>
      <c r="I69" s="27"/>
      <c r="J69" s="27"/>
    </row>
    <row r="70" spans="1:10">
      <c r="A70" s="9">
        <v>42848</v>
      </c>
      <c r="B70" s="27"/>
      <c r="C70" s="27"/>
      <c r="D70" s="27"/>
      <c r="E70" s="27"/>
      <c r="F70" s="27"/>
      <c r="G70" s="27"/>
      <c r="H70" s="27"/>
      <c r="I70" s="27"/>
      <c r="J70" s="27"/>
    </row>
    <row r="71" spans="1:10">
      <c r="A71" s="9">
        <v>42849</v>
      </c>
      <c r="B71" s="27"/>
      <c r="C71" s="27"/>
      <c r="D71" s="27"/>
      <c r="E71" s="27"/>
      <c r="F71" s="27"/>
      <c r="G71" s="27"/>
      <c r="H71" s="27"/>
      <c r="I71" s="27"/>
      <c r="J71" s="27"/>
    </row>
    <row r="72" spans="1:10">
      <c r="A72" s="9">
        <v>42850</v>
      </c>
      <c r="B72" s="27"/>
      <c r="C72" s="27"/>
      <c r="D72" s="27"/>
      <c r="E72" s="27"/>
      <c r="F72" s="27"/>
      <c r="G72" s="27"/>
      <c r="H72" s="27"/>
      <c r="I72" s="27"/>
      <c r="J72" s="27"/>
    </row>
    <row r="73" spans="1:10">
      <c r="A73" s="9">
        <v>42851</v>
      </c>
      <c r="B73" s="27"/>
      <c r="C73" s="27"/>
      <c r="D73" s="27"/>
      <c r="E73" s="27"/>
      <c r="F73" s="27"/>
      <c r="G73" s="27"/>
      <c r="H73" s="27"/>
      <c r="I73" s="27"/>
      <c r="J73" s="27"/>
    </row>
    <row r="74" spans="1:10">
      <c r="A74" s="9">
        <v>42852</v>
      </c>
      <c r="B74" s="27"/>
      <c r="C74" s="27"/>
      <c r="D74" s="27"/>
      <c r="E74" s="27"/>
      <c r="F74" s="27"/>
      <c r="G74" s="27"/>
      <c r="H74" s="27"/>
      <c r="I74" s="27"/>
      <c r="J74" s="27"/>
    </row>
    <row r="75" spans="1:10">
      <c r="A75" s="9">
        <v>42853</v>
      </c>
      <c r="B75" s="27"/>
      <c r="C75" s="27"/>
      <c r="D75" s="27"/>
      <c r="E75" s="27"/>
      <c r="F75" s="27"/>
      <c r="G75" s="27"/>
      <c r="H75" s="27"/>
      <c r="I75" s="27"/>
      <c r="J75" s="27"/>
    </row>
    <row r="76" spans="1:10">
      <c r="A76" s="9">
        <v>42854</v>
      </c>
      <c r="B76" s="27"/>
      <c r="C76" s="27"/>
      <c r="D76" s="27"/>
      <c r="E76" s="27"/>
      <c r="F76" s="27"/>
      <c r="G76" s="27"/>
      <c r="H76" s="27"/>
      <c r="I76" s="27"/>
      <c r="J76" s="27"/>
    </row>
    <row r="77" spans="1:10">
      <c r="A77" s="9">
        <v>42855</v>
      </c>
      <c r="B77" s="27"/>
      <c r="C77" s="27"/>
      <c r="D77" s="27"/>
      <c r="E77" s="27"/>
      <c r="F77" s="27"/>
      <c r="G77" s="27"/>
      <c r="H77" s="27"/>
      <c r="I77" s="27"/>
      <c r="J77" s="27"/>
    </row>
    <row r="78" spans="1:10">
      <c r="A78" s="9">
        <v>42856</v>
      </c>
      <c r="B78" s="27"/>
      <c r="C78" s="27"/>
      <c r="D78" s="27"/>
      <c r="E78" s="27"/>
      <c r="F78" s="27"/>
      <c r="G78" s="27"/>
      <c r="H78" s="27"/>
      <c r="I78" s="27"/>
      <c r="J78" s="27"/>
    </row>
    <row r="79" spans="1:10">
      <c r="A79" s="9">
        <v>42857</v>
      </c>
      <c r="B79" s="27"/>
      <c r="C79" s="27"/>
      <c r="D79" s="27"/>
      <c r="E79" s="27"/>
      <c r="F79" s="27"/>
      <c r="G79" s="27"/>
      <c r="H79" s="27"/>
      <c r="I79" s="27"/>
      <c r="J79" s="27"/>
    </row>
    <row r="80" spans="1:10">
      <c r="A80" s="9">
        <v>42858</v>
      </c>
      <c r="B80" s="27"/>
      <c r="C80" s="27"/>
      <c r="D80" s="27"/>
      <c r="E80" s="27"/>
      <c r="F80" s="27"/>
      <c r="G80" s="27"/>
      <c r="H80" s="27"/>
      <c r="I80" s="27"/>
      <c r="J80" s="27"/>
    </row>
    <row r="81" spans="1:10">
      <c r="A81" s="9">
        <v>42859</v>
      </c>
      <c r="B81" s="27"/>
      <c r="C81" s="27"/>
      <c r="D81" s="27"/>
      <c r="E81" s="27"/>
      <c r="F81" s="27"/>
      <c r="G81" s="27"/>
      <c r="H81" s="27"/>
      <c r="I81" s="27"/>
      <c r="J81" s="27"/>
    </row>
    <row r="82" spans="1:10">
      <c r="A82" s="9">
        <v>42860</v>
      </c>
      <c r="B82" s="27"/>
      <c r="C82" s="27"/>
      <c r="D82" s="27"/>
      <c r="E82" s="27"/>
      <c r="F82" s="27"/>
      <c r="G82" s="27"/>
      <c r="H82" s="27"/>
      <c r="I82" s="27"/>
      <c r="J82" s="27"/>
    </row>
    <row r="83" spans="1:10">
      <c r="A83" s="9">
        <v>42861</v>
      </c>
      <c r="B83" s="27"/>
      <c r="C83" s="27"/>
      <c r="D83" s="27"/>
      <c r="E83" s="27"/>
      <c r="F83" s="27"/>
      <c r="G83" s="27"/>
      <c r="H83" s="27"/>
      <c r="I83" s="27"/>
      <c r="J83" s="27"/>
    </row>
    <row r="84" spans="1:10">
      <c r="A84" s="9">
        <v>42862</v>
      </c>
      <c r="B84" s="27"/>
      <c r="C84" s="27"/>
      <c r="D84" s="27"/>
      <c r="E84" s="27"/>
      <c r="F84" s="27"/>
      <c r="G84" s="27"/>
      <c r="H84" s="27"/>
      <c r="I84" s="27"/>
      <c r="J84" s="27"/>
    </row>
    <row r="85" spans="1:10">
      <c r="A85" s="9">
        <v>42863</v>
      </c>
      <c r="B85" s="27"/>
      <c r="C85" s="27"/>
      <c r="D85" s="27"/>
      <c r="E85" s="27"/>
      <c r="F85" s="27"/>
      <c r="G85" s="27"/>
      <c r="H85" s="27"/>
      <c r="I85" s="27"/>
      <c r="J85" s="27"/>
    </row>
    <row r="86" spans="1:10">
      <c r="A86" s="9">
        <v>42864</v>
      </c>
      <c r="B86" s="27"/>
      <c r="C86" s="27"/>
      <c r="D86" s="27"/>
      <c r="E86" s="27"/>
      <c r="F86" s="27"/>
      <c r="G86" s="27"/>
      <c r="H86" s="27"/>
      <c r="I86" s="27"/>
      <c r="J86" s="27"/>
    </row>
    <row r="87" spans="1:10">
      <c r="A87" s="9">
        <v>42865</v>
      </c>
      <c r="B87" s="27"/>
      <c r="C87" s="27"/>
      <c r="D87" s="27"/>
      <c r="E87" s="27"/>
      <c r="F87" s="27"/>
      <c r="G87" s="27"/>
      <c r="H87" s="27"/>
      <c r="I87" s="27"/>
      <c r="J87" s="27"/>
    </row>
    <row r="88" spans="1:10">
      <c r="A88" s="9">
        <v>42866</v>
      </c>
      <c r="B88" s="27"/>
      <c r="C88" s="27"/>
      <c r="D88" s="27"/>
      <c r="E88" s="27"/>
      <c r="F88" s="27"/>
      <c r="G88" s="27"/>
      <c r="H88" s="27"/>
      <c r="I88" s="27"/>
      <c r="J88" s="27"/>
    </row>
    <row r="89" spans="1:10">
      <c r="A89" s="9">
        <v>42867</v>
      </c>
      <c r="B89" s="27"/>
      <c r="C89" s="27"/>
      <c r="D89" s="27"/>
      <c r="E89" s="27"/>
      <c r="F89" s="27"/>
      <c r="G89" s="27"/>
      <c r="H89" s="27"/>
      <c r="I89" s="27"/>
      <c r="J89" s="27"/>
    </row>
    <row r="90" spans="1:10">
      <c r="A90" s="9">
        <v>42868</v>
      </c>
      <c r="B90" s="27"/>
      <c r="C90" s="27"/>
      <c r="D90" s="27"/>
      <c r="E90" s="27"/>
      <c r="F90" s="27"/>
      <c r="G90" s="27"/>
      <c r="H90" s="27"/>
      <c r="I90" s="27"/>
      <c r="J90" s="27"/>
    </row>
    <row r="91" spans="1:10">
      <c r="A91" s="9">
        <v>42869</v>
      </c>
      <c r="B91" s="27"/>
      <c r="C91" s="27"/>
      <c r="D91" s="27"/>
      <c r="E91" s="27"/>
      <c r="F91" s="27"/>
      <c r="G91" s="27"/>
      <c r="H91" s="27"/>
      <c r="I91" s="27"/>
      <c r="J91" s="27"/>
    </row>
    <row r="92" spans="1:10">
      <c r="A92" s="9">
        <v>42870</v>
      </c>
      <c r="B92" s="27"/>
      <c r="C92" s="27"/>
      <c r="D92" s="27"/>
      <c r="E92" s="27"/>
      <c r="F92" s="27"/>
      <c r="G92" s="27"/>
      <c r="H92" s="27"/>
      <c r="I92" s="27"/>
      <c r="J92" s="27"/>
    </row>
    <row r="93" spans="1:10">
      <c r="A93" s="9">
        <v>42871</v>
      </c>
      <c r="B93" s="27"/>
      <c r="C93" s="27"/>
      <c r="D93" s="27"/>
      <c r="E93" s="27"/>
      <c r="F93" s="27"/>
      <c r="G93" s="27"/>
      <c r="H93" s="27"/>
      <c r="I93" s="27"/>
      <c r="J93" s="27"/>
    </row>
    <row r="94" spans="1:10">
      <c r="A94" s="9">
        <v>42872</v>
      </c>
      <c r="B94" s="27"/>
      <c r="C94" s="27"/>
      <c r="D94" s="27"/>
      <c r="E94" s="27"/>
      <c r="F94" s="27"/>
      <c r="G94" s="27"/>
      <c r="H94" s="27"/>
      <c r="I94" s="27"/>
      <c r="J94" s="27"/>
    </row>
    <row r="95" spans="1:10">
      <c r="A95" s="9">
        <v>42873</v>
      </c>
      <c r="B95" s="27"/>
      <c r="C95" s="27"/>
      <c r="D95" s="27"/>
      <c r="E95" s="27"/>
      <c r="F95" s="27"/>
      <c r="G95" s="27"/>
      <c r="H95" s="27"/>
      <c r="I95" s="27"/>
      <c r="J95" s="27"/>
    </row>
    <row r="96" spans="1:10">
      <c r="A96" s="9">
        <v>42874</v>
      </c>
      <c r="B96" s="27"/>
      <c r="C96" s="27"/>
      <c r="D96" s="27"/>
      <c r="E96" s="27"/>
      <c r="F96" s="27"/>
      <c r="G96" s="27"/>
      <c r="H96" s="27"/>
      <c r="I96" s="27"/>
      <c r="J96" s="27"/>
    </row>
    <row r="97" spans="1:10">
      <c r="A97" s="9">
        <v>42875</v>
      </c>
      <c r="B97" s="27"/>
      <c r="C97" s="27"/>
      <c r="D97" s="27"/>
      <c r="E97" s="27"/>
      <c r="F97" s="27"/>
      <c r="G97" s="27"/>
      <c r="H97" s="27"/>
      <c r="I97" s="27"/>
      <c r="J97" s="27"/>
    </row>
    <row r="98" spans="1:10">
      <c r="A98" s="9">
        <v>42876</v>
      </c>
      <c r="B98" s="27"/>
      <c r="C98" s="27"/>
      <c r="D98" s="27"/>
      <c r="E98" s="27"/>
      <c r="F98" s="27"/>
      <c r="G98" s="27"/>
      <c r="H98" s="27"/>
      <c r="I98" s="27"/>
      <c r="J98" s="27"/>
    </row>
    <row r="99" spans="1:10">
      <c r="A99" s="9">
        <v>42877</v>
      </c>
      <c r="B99" s="27"/>
      <c r="C99" s="27"/>
      <c r="D99" s="27"/>
      <c r="E99" s="27"/>
      <c r="F99" s="27"/>
      <c r="G99" s="27"/>
      <c r="H99" s="27"/>
      <c r="I99" s="27"/>
      <c r="J99" s="27"/>
    </row>
    <row r="100" spans="1:10">
      <c r="A100" s="9">
        <v>42878</v>
      </c>
      <c r="B100" s="27"/>
      <c r="C100" s="27"/>
      <c r="D100" s="27"/>
      <c r="E100" s="27"/>
      <c r="F100" s="27"/>
      <c r="G100" s="27"/>
      <c r="H100" s="27"/>
      <c r="I100" s="27"/>
      <c r="J100" s="27"/>
    </row>
    <row r="101" spans="1:10">
      <c r="A101" s="9">
        <v>42879</v>
      </c>
      <c r="B101" s="27"/>
      <c r="C101" s="27"/>
      <c r="D101" s="27"/>
      <c r="E101" s="27"/>
      <c r="F101" s="27"/>
      <c r="G101" s="27"/>
      <c r="H101" s="27"/>
      <c r="I101" s="27"/>
      <c r="J101" s="27"/>
    </row>
    <row r="102" spans="1:10">
      <c r="A102" s="9">
        <v>42880</v>
      </c>
      <c r="B102" s="27"/>
      <c r="C102" s="27"/>
      <c r="D102" s="27"/>
      <c r="E102" s="27"/>
      <c r="F102" s="27"/>
      <c r="G102" s="27"/>
      <c r="H102" s="27"/>
      <c r="I102" s="27"/>
      <c r="J102" s="27"/>
    </row>
    <row r="103" spans="1:10">
      <c r="A103" s="9">
        <v>42881</v>
      </c>
      <c r="B103" s="27"/>
      <c r="C103" s="27"/>
      <c r="D103" s="27"/>
      <c r="E103" s="27"/>
      <c r="F103" s="27"/>
      <c r="G103" s="27"/>
      <c r="H103" s="27"/>
      <c r="I103" s="27"/>
      <c r="J103" s="27"/>
    </row>
    <row r="104" spans="1:10">
      <c r="A104" s="9">
        <v>42882</v>
      </c>
      <c r="B104" s="27"/>
      <c r="C104" s="27"/>
      <c r="D104" s="27"/>
      <c r="E104" s="27"/>
      <c r="F104" s="27"/>
      <c r="G104" s="27"/>
      <c r="H104" s="27"/>
      <c r="I104" s="27"/>
      <c r="J104" s="27"/>
    </row>
    <row r="105" spans="1:10">
      <c r="A105" s="9">
        <v>42883</v>
      </c>
      <c r="B105" s="27"/>
      <c r="C105" s="27"/>
      <c r="D105" s="27"/>
      <c r="E105" s="27"/>
      <c r="F105" s="27"/>
      <c r="G105" s="27"/>
      <c r="H105" s="27"/>
      <c r="I105" s="27"/>
      <c r="J105" s="27"/>
    </row>
    <row r="106" spans="1:10">
      <c r="A106" s="9">
        <v>42884</v>
      </c>
      <c r="B106" s="27"/>
      <c r="C106" s="27"/>
      <c r="D106" s="27"/>
      <c r="E106" s="27"/>
      <c r="F106" s="27"/>
      <c r="G106" s="27"/>
      <c r="H106" s="27"/>
      <c r="I106" s="27"/>
      <c r="J106" s="27"/>
    </row>
    <row r="107" spans="1:10">
      <c r="A107" s="9">
        <v>42885</v>
      </c>
      <c r="B107" s="27"/>
      <c r="C107" s="27"/>
      <c r="D107" s="27"/>
      <c r="E107" s="27"/>
      <c r="F107" s="27"/>
      <c r="G107" s="27"/>
      <c r="H107" s="27"/>
      <c r="I107" s="27"/>
      <c r="J107" s="27"/>
    </row>
    <row r="108" spans="1:10">
      <c r="A108" s="9">
        <v>42886</v>
      </c>
      <c r="B108" s="27"/>
      <c r="C108" s="27"/>
      <c r="D108" s="27"/>
      <c r="E108" s="27"/>
      <c r="F108" s="27"/>
      <c r="G108" s="27"/>
      <c r="H108" s="27"/>
      <c r="I108" s="27"/>
      <c r="J108" s="27"/>
    </row>
    <row r="109" spans="1:10">
      <c r="A109" s="9">
        <v>42887</v>
      </c>
      <c r="B109" s="27"/>
      <c r="C109" s="27"/>
      <c r="D109" s="27"/>
      <c r="E109" s="27"/>
      <c r="F109" s="27"/>
      <c r="G109" s="27"/>
      <c r="H109" s="27"/>
      <c r="I109" s="27"/>
      <c r="J109" s="27"/>
    </row>
    <row r="110" spans="1:10">
      <c r="A110" s="9">
        <v>42888</v>
      </c>
      <c r="B110" s="27"/>
      <c r="C110" s="27"/>
      <c r="D110" s="27"/>
      <c r="E110" s="27"/>
      <c r="F110" s="27"/>
      <c r="G110" s="27"/>
      <c r="H110" s="27"/>
      <c r="I110" s="27"/>
      <c r="J110" s="27"/>
    </row>
    <row r="111" spans="1:10">
      <c r="A111" s="9">
        <v>42889</v>
      </c>
      <c r="B111" s="27"/>
      <c r="C111" s="27"/>
      <c r="D111" s="27"/>
      <c r="E111" s="27"/>
      <c r="F111" s="27"/>
      <c r="G111" s="27"/>
      <c r="H111" s="27"/>
      <c r="I111" s="27"/>
      <c r="J111" s="27"/>
    </row>
    <row r="112" spans="1:10">
      <c r="A112" s="9">
        <v>42890</v>
      </c>
      <c r="B112" s="27"/>
      <c r="C112" s="27"/>
      <c r="D112" s="27"/>
      <c r="E112" s="27"/>
      <c r="F112" s="27"/>
      <c r="G112" s="27"/>
      <c r="H112" s="27"/>
      <c r="I112" s="27"/>
      <c r="J112" s="27"/>
    </row>
    <row r="113" spans="1:10">
      <c r="A113" s="9">
        <v>42891</v>
      </c>
      <c r="B113" s="27"/>
      <c r="C113" s="27"/>
      <c r="D113" s="27"/>
      <c r="E113" s="27"/>
      <c r="F113" s="27"/>
      <c r="G113" s="27"/>
      <c r="H113" s="27"/>
      <c r="I113" s="27"/>
      <c r="J113" s="27"/>
    </row>
    <row r="114" spans="1:10">
      <c r="A114" s="9">
        <v>42892</v>
      </c>
      <c r="B114" s="27"/>
      <c r="C114" s="27"/>
      <c r="D114" s="27"/>
      <c r="E114" s="27"/>
      <c r="F114" s="27"/>
      <c r="G114" s="27"/>
      <c r="H114" s="27"/>
      <c r="I114" s="27"/>
      <c r="J114" s="27"/>
    </row>
    <row r="115" spans="1:10">
      <c r="A115" s="9">
        <v>42893</v>
      </c>
      <c r="B115" s="27"/>
      <c r="C115" s="27"/>
      <c r="D115" s="27"/>
      <c r="E115" s="27"/>
      <c r="F115" s="27"/>
      <c r="G115" s="27"/>
      <c r="H115" s="27"/>
      <c r="I115" s="27"/>
      <c r="J115" s="27"/>
    </row>
    <row r="116" spans="1:10">
      <c r="A116" s="9">
        <v>42894</v>
      </c>
      <c r="B116" s="27"/>
      <c r="C116" s="27"/>
      <c r="D116" s="27"/>
      <c r="E116" s="27"/>
      <c r="F116" s="27"/>
      <c r="G116" s="27"/>
      <c r="H116" s="27"/>
      <c r="I116" s="27"/>
      <c r="J116" s="27"/>
    </row>
    <row r="117" spans="1:10">
      <c r="A117" s="9">
        <v>42895</v>
      </c>
      <c r="B117" s="27"/>
      <c r="C117" s="27"/>
      <c r="D117" s="27"/>
      <c r="E117" s="27"/>
      <c r="F117" s="27"/>
      <c r="G117" s="27"/>
      <c r="H117" s="27"/>
      <c r="I117" s="27"/>
      <c r="J117" s="27"/>
    </row>
    <row r="118" spans="1:10">
      <c r="A118" s="9">
        <v>42896</v>
      </c>
      <c r="B118" s="27"/>
      <c r="C118" s="27"/>
      <c r="D118" s="27"/>
      <c r="E118" s="27"/>
      <c r="F118" s="27"/>
      <c r="G118" s="27"/>
      <c r="H118" s="27"/>
      <c r="I118" s="27"/>
      <c r="J118" s="27"/>
    </row>
    <row r="119" spans="1:10">
      <c r="A119" s="9">
        <v>42897</v>
      </c>
      <c r="B119" s="27"/>
      <c r="C119" s="27"/>
      <c r="D119" s="27"/>
      <c r="E119" s="27"/>
      <c r="F119" s="27"/>
      <c r="G119" s="27"/>
      <c r="H119" s="27"/>
      <c r="I119" s="27"/>
      <c r="J119" s="27"/>
    </row>
    <row r="120" spans="1:10">
      <c r="A120" s="9">
        <v>42898</v>
      </c>
      <c r="B120" s="27"/>
      <c r="C120" s="27"/>
      <c r="D120" s="27"/>
      <c r="E120" s="27"/>
      <c r="F120" s="27"/>
      <c r="G120" s="27"/>
      <c r="H120" s="27"/>
      <c r="I120" s="27"/>
      <c r="J120" s="27"/>
    </row>
    <row r="121" spans="1:10">
      <c r="A121" s="9">
        <v>42899</v>
      </c>
      <c r="B121" s="27"/>
      <c r="C121" s="27"/>
      <c r="D121" s="27"/>
      <c r="E121" s="27"/>
      <c r="F121" s="27"/>
      <c r="G121" s="27"/>
      <c r="H121" s="27"/>
      <c r="I121" s="27"/>
      <c r="J121" s="27"/>
    </row>
    <row r="122" spans="1:10">
      <c r="A122" s="9">
        <v>42900</v>
      </c>
      <c r="B122" s="27"/>
      <c r="C122" s="27"/>
      <c r="D122" s="27"/>
      <c r="E122" s="27"/>
      <c r="F122" s="27"/>
      <c r="G122" s="27"/>
      <c r="H122" s="27"/>
      <c r="I122" s="27"/>
      <c r="J122" s="27"/>
    </row>
    <row r="123" spans="1:10">
      <c r="A123" s="9">
        <v>42901</v>
      </c>
      <c r="B123" s="27"/>
      <c r="C123" s="27"/>
      <c r="D123" s="27"/>
      <c r="E123" s="27"/>
      <c r="F123" s="27"/>
      <c r="G123" s="27"/>
      <c r="H123" s="27"/>
      <c r="I123" s="27"/>
      <c r="J123" s="27"/>
    </row>
    <row r="124" spans="1:10">
      <c r="A124" s="9">
        <v>42902</v>
      </c>
      <c r="B124" s="27"/>
      <c r="C124" s="27"/>
      <c r="D124" s="27"/>
      <c r="E124" s="27"/>
      <c r="F124" s="27"/>
      <c r="G124" s="27"/>
      <c r="H124" s="27"/>
      <c r="I124" s="27"/>
      <c r="J124" s="27"/>
    </row>
    <row r="125" spans="1:10">
      <c r="A125" s="9">
        <v>42903</v>
      </c>
      <c r="B125" s="27"/>
      <c r="C125" s="27"/>
      <c r="D125" s="27"/>
      <c r="E125" s="27"/>
      <c r="F125" s="27"/>
      <c r="G125" s="27"/>
      <c r="H125" s="27"/>
      <c r="I125" s="27"/>
      <c r="J125" s="27"/>
    </row>
    <row r="126" spans="1:10">
      <c r="A126" s="9">
        <v>42904</v>
      </c>
      <c r="B126" s="27"/>
      <c r="C126" s="27"/>
      <c r="D126" s="27"/>
      <c r="E126" s="27"/>
      <c r="F126" s="27"/>
      <c r="G126" s="27"/>
      <c r="H126" s="27"/>
      <c r="I126" s="27"/>
      <c r="J126" s="27"/>
    </row>
    <row r="127" spans="1:10">
      <c r="A127" s="9">
        <v>42905</v>
      </c>
      <c r="B127" s="27"/>
      <c r="C127" s="27"/>
      <c r="D127" s="27"/>
      <c r="E127" s="27"/>
      <c r="F127" s="27"/>
      <c r="G127" s="27"/>
      <c r="H127" s="27"/>
      <c r="I127" s="27"/>
      <c r="J127" s="27"/>
    </row>
    <row r="128" spans="1:10">
      <c r="A128" s="9">
        <v>42906</v>
      </c>
      <c r="B128" s="27"/>
      <c r="C128" s="27"/>
      <c r="D128" s="27"/>
      <c r="E128" s="27"/>
      <c r="F128" s="27"/>
      <c r="G128" s="27"/>
      <c r="H128" s="27"/>
      <c r="I128" s="27"/>
      <c r="J128" s="27"/>
    </row>
    <row r="129" spans="1:10">
      <c r="A129" s="9">
        <v>42907</v>
      </c>
      <c r="B129" s="27"/>
      <c r="C129" s="27"/>
      <c r="D129" s="27"/>
      <c r="E129" s="27"/>
      <c r="F129" s="27"/>
      <c r="G129" s="27"/>
      <c r="H129" s="27"/>
      <c r="I129" s="27"/>
      <c r="J129" s="27"/>
    </row>
    <row r="130" spans="1:10">
      <c r="A130" s="9">
        <v>42908</v>
      </c>
      <c r="B130" s="27"/>
      <c r="C130" s="27"/>
      <c r="D130" s="27"/>
      <c r="E130" s="27"/>
      <c r="F130" s="27"/>
      <c r="G130" s="27"/>
      <c r="H130" s="27"/>
      <c r="I130" s="27"/>
      <c r="J130" s="27"/>
    </row>
    <row r="131" spans="1:10">
      <c r="A131" s="9">
        <v>42909</v>
      </c>
      <c r="B131" s="27"/>
      <c r="C131" s="27"/>
      <c r="D131" s="27"/>
      <c r="E131" s="27"/>
      <c r="F131" s="27"/>
      <c r="G131" s="27"/>
      <c r="H131" s="27"/>
      <c r="I131" s="27"/>
      <c r="J131" s="27"/>
    </row>
    <row r="132" spans="1:10">
      <c r="A132" s="9">
        <v>42910</v>
      </c>
      <c r="B132" s="27"/>
      <c r="C132" s="27"/>
      <c r="D132" s="27"/>
      <c r="E132" s="27"/>
      <c r="F132" s="27"/>
      <c r="G132" s="27"/>
      <c r="H132" s="27"/>
      <c r="I132" s="27"/>
      <c r="J132" s="27"/>
    </row>
    <row r="133" spans="1:10">
      <c r="A133" s="9">
        <v>42911</v>
      </c>
      <c r="B133" s="27"/>
      <c r="C133" s="27"/>
      <c r="D133" s="27"/>
      <c r="E133" s="27"/>
      <c r="F133" s="27"/>
      <c r="G133" s="27"/>
      <c r="H133" s="27"/>
      <c r="I133" s="27"/>
      <c r="J133" s="27"/>
    </row>
    <row r="134" spans="1:10">
      <c r="A134" s="9">
        <v>42912</v>
      </c>
      <c r="B134" s="27"/>
      <c r="C134" s="27"/>
      <c r="D134" s="27"/>
      <c r="E134" s="27"/>
      <c r="F134" s="27"/>
      <c r="G134" s="27"/>
      <c r="H134" s="27"/>
      <c r="I134" s="27"/>
      <c r="J134" s="27"/>
    </row>
    <row r="135" spans="1:10">
      <c r="A135" s="9">
        <v>42913</v>
      </c>
      <c r="B135" s="27"/>
      <c r="C135" s="27"/>
      <c r="D135" s="27"/>
      <c r="E135" s="27"/>
      <c r="F135" s="27"/>
      <c r="G135" s="27"/>
      <c r="H135" s="27"/>
      <c r="I135" s="27"/>
      <c r="J135" s="27"/>
    </row>
    <row r="136" spans="1:10">
      <c r="A136" s="9">
        <v>42914</v>
      </c>
      <c r="B136" s="27"/>
      <c r="C136" s="27"/>
      <c r="D136" s="27"/>
      <c r="E136" s="27"/>
      <c r="F136" s="27"/>
      <c r="G136" s="27"/>
      <c r="H136" s="27"/>
      <c r="I136" s="27"/>
      <c r="J136" s="27"/>
    </row>
    <row r="137" spans="1:10">
      <c r="A137" s="9">
        <v>42915</v>
      </c>
      <c r="B137" s="27"/>
      <c r="C137" s="27"/>
      <c r="D137" s="27"/>
      <c r="E137" s="27"/>
      <c r="F137" s="27"/>
      <c r="G137" s="27"/>
      <c r="H137" s="27"/>
      <c r="I137" s="27"/>
      <c r="J137" s="27"/>
    </row>
    <row r="138" spans="1:10">
      <c r="A138" s="9">
        <v>42916</v>
      </c>
      <c r="B138" s="27"/>
      <c r="C138" s="27"/>
      <c r="D138" s="27"/>
      <c r="E138" s="27"/>
      <c r="F138" s="27"/>
      <c r="G138" s="27"/>
      <c r="H138" s="27"/>
      <c r="I138" s="27"/>
      <c r="J138" s="27"/>
    </row>
    <row r="139" spans="1:10">
      <c r="A139" s="9">
        <v>42917</v>
      </c>
      <c r="B139" s="27"/>
      <c r="C139" s="27"/>
      <c r="D139" s="27"/>
      <c r="E139" s="27"/>
      <c r="F139" s="27"/>
      <c r="G139" s="27"/>
      <c r="H139" s="27"/>
      <c r="I139" s="27"/>
      <c r="J139" s="27"/>
    </row>
    <row r="140" spans="1:10">
      <c r="A140" s="9">
        <v>42918</v>
      </c>
      <c r="B140" s="27"/>
      <c r="C140" s="27"/>
      <c r="D140" s="27"/>
      <c r="E140" s="27"/>
      <c r="F140" s="27"/>
      <c r="G140" s="27"/>
      <c r="H140" s="27"/>
      <c r="I140" s="27"/>
      <c r="J140" s="27"/>
    </row>
    <row r="141" spans="1:10">
      <c r="A141" s="9">
        <v>42919</v>
      </c>
      <c r="B141" s="27"/>
      <c r="C141" s="27"/>
      <c r="D141" s="27"/>
      <c r="E141" s="27"/>
      <c r="F141" s="27"/>
      <c r="G141" s="27"/>
      <c r="H141" s="27"/>
      <c r="I141" s="27"/>
      <c r="J141" s="27"/>
    </row>
    <row r="142" spans="1:10">
      <c r="A142" s="9">
        <v>42920</v>
      </c>
      <c r="B142" s="27"/>
      <c r="C142" s="27"/>
      <c r="D142" s="27"/>
      <c r="E142" s="27"/>
      <c r="F142" s="27"/>
      <c r="G142" s="27"/>
      <c r="H142" s="27"/>
      <c r="I142" s="27"/>
      <c r="J142" s="27"/>
    </row>
    <row r="143" spans="1:10">
      <c r="A143" s="9">
        <v>42921</v>
      </c>
      <c r="B143" s="27"/>
      <c r="C143" s="27"/>
      <c r="D143" s="27"/>
      <c r="E143" s="27"/>
      <c r="F143" s="27"/>
      <c r="G143" s="27"/>
      <c r="H143" s="27"/>
      <c r="I143" s="27"/>
      <c r="J143" s="27"/>
    </row>
    <row r="144" spans="1:10">
      <c r="A144" s="9">
        <v>42922</v>
      </c>
      <c r="B144" s="27"/>
      <c r="C144" s="27"/>
      <c r="D144" s="27"/>
      <c r="E144" s="27"/>
      <c r="F144" s="27"/>
      <c r="G144" s="27"/>
      <c r="H144" s="27"/>
      <c r="I144" s="27"/>
      <c r="J144" s="27"/>
    </row>
    <row r="145" spans="1:10">
      <c r="A145" s="9">
        <v>42923</v>
      </c>
      <c r="B145" s="27"/>
      <c r="C145" s="27"/>
      <c r="D145" s="27"/>
      <c r="E145" s="27"/>
      <c r="F145" s="27"/>
      <c r="G145" s="27"/>
      <c r="H145" s="27"/>
      <c r="I145" s="27"/>
      <c r="J145" s="27"/>
    </row>
    <row r="146" spans="1:10">
      <c r="A146" s="9">
        <v>42924</v>
      </c>
      <c r="B146" s="27"/>
      <c r="C146" s="27"/>
      <c r="D146" s="27"/>
      <c r="E146" s="27"/>
      <c r="F146" s="27"/>
      <c r="G146" s="27"/>
      <c r="H146" s="27"/>
      <c r="I146" s="27"/>
      <c r="J146" s="27"/>
    </row>
    <row r="147" spans="1:10">
      <c r="A147" s="9">
        <v>42925</v>
      </c>
      <c r="B147" s="27"/>
      <c r="C147" s="27"/>
      <c r="D147" s="27"/>
      <c r="E147" s="27"/>
      <c r="F147" s="27"/>
      <c r="G147" s="27"/>
      <c r="H147" s="27"/>
      <c r="I147" s="27"/>
      <c r="J147" s="27"/>
    </row>
    <row r="148" spans="1:10">
      <c r="A148" s="9">
        <v>42926</v>
      </c>
      <c r="B148" s="27"/>
      <c r="C148" s="27"/>
      <c r="D148" s="27"/>
      <c r="E148" s="27"/>
      <c r="F148" s="27"/>
      <c r="G148" s="27"/>
      <c r="H148" s="27"/>
      <c r="I148" s="27"/>
      <c r="J148" s="27"/>
    </row>
    <row r="149" spans="1:10">
      <c r="A149" s="9">
        <v>42927</v>
      </c>
      <c r="B149" s="27"/>
      <c r="C149" s="27"/>
      <c r="D149" s="27"/>
      <c r="E149" s="27"/>
      <c r="F149" s="27"/>
      <c r="G149" s="27"/>
      <c r="H149" s="27"/>
      <c r="I149" s="27"/>
      <c r="J149" s="27"/>
    </row>
    <row r="150" spans="1:10">
      <c r="A150" s="9">
        <v>42928</v>
      </c>
      <c r="B150" s="27"/>
      <c r="C150" s="27"/>
      <c r="D150" s="27"/>
      <c r="E150" s="27"/>
      <c r="F150" s="27"/>
      <c r="G150" s="27"/>
      <c r="H150" s="27"/>
      <c r="I150" s="27"/>
      <c r="J150" s="27"/>
    </row>
    <row r="151" spans="1:10">
      <c r="A151" s="9">
        <v>42929</v>
      </c>
      <c r="B151" s="27"/>
      <c r="C151" s="27"/>
      <c r="D151" s="27"/>
      <c r="E151" s="27"/>
      <c r="F151" s="27"/>
      <c r="G151" s="27"/>
      <c r="H151" s="27"/>
      <c r="I151" s="27"/>
      <c r="J151" s="27"/>
    </row>
    <row r="152" spans="1:10">
      <c r="A152" s="9">
        <v>42930</v>
      </c>
      <c r="B152" s="27"/>
      <c r="C152" s="27"/>
      <c r="D152" s="27"/>
      <c r="E152" s="27"/>
      <c r="F152" s="27"/>
      <c r="G152" s="27"/>
      <c r="H152" s="27"/>
      <c r="I152" s="27"/>
      <c r="J152" s="27"/>
    </row>
    <row r="153" spans="1:10">
      <c r="A153" s="9">
        <v>42931</v>
      </c>
      <c r="B153" s="27"/>
      <c r="C153" s="27"/>
      <c r="D153" s="27"/>
      <c r="E153" s="27"/>
      <c r="F153" s="27"/>
      <c r="G153" s="27"/>
      <c r="H153" s="27"/>
      <c r="I153" s="27"/>
      <c r="J153" s="27"/>
    </row>
    <row r="154" spans="1:10">
      <c r="A154" s="9">
        <v>42932</v>
      </c>
      <c r="B154" s="27"/>
      <c r="C154" s="27"/>
      <c r="D154" s="27"/>
      <c r="E154" s="27"/>
      <c r="F154" s="27"/>
      <c r="G154" s="27"/>
      <c r="H154" s="27"/>
      <c r="I154" s="27"/>
      <c r="J154" s="27"/>
    </row>
    <row r="155" spans="1:10">
      <c r="A155" s="9">
        <v>42933</v>
      </c>
      <c r="B155" s="27"/>
      <c r="C155" s="27"/>
      <c r="D155" s="27"/>
      <c r="E155" s="27"/>
      <c r="F155" s="27"/>
      <c r="G155" s="27"/>
      <c r="H155" s="27"/>
      <c r="I155" s="27"/>
      <c r="J155" s="27"/>
    </row>
    <row r="156" spans="1:10">
      <c r="A156" s="9">
        <v>42934</v>
      </c>
      <c r="B156" s="27"/>
      <c r="C156" s="27"/>
      <c r="D156" s="27"/>
      <c r="E156" s="27"/>
      <c r="F156" s="27"/>
      <c r="G156" s="27"/>
      <c r="H156" s="27"/>
      <c r="I156" s="27"/>
      <c r="J156" s="27"/>
    </row>
    <row r="157" spans="1:10">
      <c r="A157" s="9">
        <v>42935</v>
      </c>
      <c r="B157" s="27"/>
      <c r="C157" s="27"/>
      <c r="D157" s="27"/>
      <c r="E157" s="27"/>
      <c r="F157" s="27"/>
      <c r="G157" s="27"/>
      <c r="H157" s="27"/>
      <c r="I157" s="27"/>
      <c r="J157" s="27"/>
    </row>
    <row r="158" spans="1:10">
      <c r="A158" s="9">
        <v>42936</v>
      </c>
      <c r="B158" s="27"/>
      <c r="C158" s="27"/>
      <c r="D158" s="27"/>
      <c r="E158" s="27"/>
      <c r="F158" s="27"/>
      <c r="G158" s="27"/>
      <c r="H158" s="27"/>
      <c r="I158" s="27"/>
      <c r="J158" s="27"/>
    </row>
    <row r="159" spans="1:10">
      <c r="A159" s="9">
        <v>42937</v>
      </c>
      <c r="B159" s="27"/>
      <c r="C159" s="27"/>
      <c r="D159" s="27"/>
      <c r="E159" s="27"/>
      <c r="F159" s="27"/>
      <c r="G159" s="27"/>
      <c r="H159" s="27"/>
      <c r="I159" s="27"/>
      <c r="J159" s="27"/>
    </row>
    <row r="160" spans="1:10">
      <c r="A160" s="9">
        <v>42938</v>
      </c>
      <c r="B160" s="27"/>
      <c r="C160" s="27"/>
      <c r="D160" s="27"/>
      <c r="E160" s="27"/>
      <c r="F160" s="27"/>
      <c r="G160" s="27"/>
      <c r="H160" s="27"/>
      <c r="I160" s="27"/>
      <c r="J160" s="27"/>
    </row>
    <row r="161" spans="1:10">
      <c r="A161" s="9">
        <v>42939</v>
      </c>
      <c r="B161" s="27"/>
      <c r="C161" s="27"/>
      <c r="D161" s="27"/>
      <c r="E161" s="27"/>
      <c r="F161" s="27"/>
      <c r="G161" s="27"/>
      <c r="H161" s="27"/>
      <c r="I161" s="27"/>
      <c r="J161" s="27"/>
    </row>
    <row r="162" spans="1:10">
      <c r="A162" s="9">
        <v>42940</v>
      </c>
      <c r="B162" s="27"/>
      <c r="C162" s="27"/>
      <c r="D162" s="27"/>
      <c r="E162" s="27"/>
      <c r="F162" s="27"/>
      <c r="G162" s="27"/>
      <c r="H162" s="27"/>
      <c r="I162" s="27"/>
      <c r="J162" s="27"/>
    </row>
    <row r="163" spans="1:10">
      <c r="A163" s="9">
        <v>42941</v>
      </c>
      <c r="B163" s="27"/>
      <c r="C163" s="27"/>
      <c r="D163" s="27"/>
      <c r="E163" s="27"/>
      <c r="F163" s="27"/>
      <c r="G163" s="27"/>
      <c r="H163" s="27"/>
      <c r="I163" s="27"/>
      <c r="J163" s="27"/>
    </row>
    <row r="164" spans="1:10">
      <c r="A164" s="9">
        <v>42942</v>
      </c>
      <c r="B164" s="27"/>
      <c r="C164" s="27"/>
      <c r="D164" s="27"/>
      <c r="E164" s="27"/>
      <c r="F164" s="27"/>
      <c r="G164" s="27"/>
      <c r="H164" s="27"/>
      <c r="I164" s="27"/>
      <c r="J164" s="27"/>
    </row>
    <row r="165" spans="1:10">
      <c r="A165" s="9">
        <v>42943</v>
      </c>
      <c r="B165" s="27"/>
      <c r="C165" s="27"/>
      <c r="D165" s="27"/>
      <c r="E165" s="27"/>
      <c r="F165" s="27"/>
      <c r="G165" s="27"/>
      <c r="H165" s="27"/>
      <c r="I165" s="27"/>
      <c r="J165" s="27"/>
    </row>
    <row r="166" spans="1:10">
      <c r="A166" s="9">
        <v>42944</v>
      </c>
      <c r="B166" s="27"/>
      <c r="C166" s="27"/>
      <c r="D166" s="27"/>
      <c r="E166" s="27"/>
      <c r="F166" s="27"/>
      <c r="G166" s="27"/>
      <c r="H166" s="27"/>
      <c r="I166" s="27"/>
      <c r="J166" s="27"/>
    </row>
    <row r="167" spans="1:10">
      <c r="A167" s="9">
        <v>42945</v>
      </c>
      <c r="B167" s="27"/>
      <c r="C167" s="27"/>
      <c r="D167" s="27"/>
      <c r="E167" s="27"/>
      <c r="F167" s="27"/>
      <c r="G167" s="27"/>
      <c r="H167" s="27"/>
      <c r="I167" s="27"/>
      <c r="J167" s="27"/>
    </row>
    <row r="168" spans="1:10">
      <c r="A168" s="9">
        <v>42946</v>
      </c>
      <c r="B168" s="27"/>
      <c r="C168" s="27"/>
      <c r="D168" s="27"/>
      <c r="E168" s="27"/>
      <c r="F168" s="27"/>
      <c r="G168" s="27"/>
      <c r="H168" s="27"/>
      <c r="I168" s="27"/>
      <c r="J168" s="27"/>
    </row>
    <row r="169" spans="1:10">
      <c r="A169" s="9">
        <v>42947</v>
      </c>
      <c r="B169" s="27"/>
      <c r="C169" s="27"/>
      <c r="D169" s="27"/>
      <c r="E169" s="27"/>
      <c r="F169" s="27"/>
      <c r="G169" s="27"/>
      <c r="H169" s="27"/>
      <c r="I169" s="27"/>
      <c r="J169" s="27"/>
    </row>
    <row r="170" spans="1:10">
      <c r="A170" s="9">
        <v>42948</v>
      </c>
      <c r="B170" s="27"/>
      <c r="C170" s="27"/>
      <c r="D170" s="27"/>
      <c r="E170" s="27"/>
      <c r="F170" s="27"/>
      <c r="G170" s="27"/>
      <c r="H170" s="27"/>
      <c r="I170" s="27"/>
      <c r="J170" s="27"/>
    </row>
    <row r="171" spans="1:10">
      <c r="A171" s="9">
        <v>42949</v>
      </c>
      <c r="B171" s="27"/>
      <c r="C171" s="27"/>
      <c r="D171" s="27"/>
      <c r="E171" s="27"/>
      <c r="F171" s="27"/>
      <c r="G171" s="27"/>
      <c r="H171" s="27"/>
      <c r="I171" s="27"/>
      <c r="J171" s="27"/>
    </row>
    <row r="172" spans="1:10">
      <c r="A172" s="9">
        <v>42950</v>
      </c>
      <c r="B172" s="27"/>
      <c r="C172" s="27"/>
      <c r="D172" s="27"/>
      <c r="E172" s="27"/>
      <c r="F172" s="27"/>
      <c r="G172" s="27"/>
      <c r="H172" s="27"/>
      <c r="I172" s="27"/>
      <c r="J172" s="27"/>
    </row>
    <row r="173" spans="1:10">
      <c r="A173" s="9">
        <v>42951</v>
      </c>
      <c r="B173" s="27"/>
      <c r="C173" s="27"/>
      <c r="D173" s="27"/>
      <c r="E173" s="27"/>
      <c r="F173" s="27"/>
      <c r="G173" s="27"/>
      <c r="H173" s="27"/>
      <c r="I173" s="27"/>
      <c r="J173" s="27"/>
    </row>
    <row r="174" spans="1:10">
      <c r="A174" s="9">
        <v>42952</v>
      </c>
      <c r="B174" s="27"/>
      <c r="C174" s="27"/>
      <c r="D174" s="27"/>
      <c r="E174" s="27"/>
      <c r="F174" s="27"/>
      <c r="G174" s="27"/>
      <c r="H174" s="27"/>
      <c r="I174" s="27"/>
      <c r="J174" s="27"/>
    </row>
    <row r="175" spans="1:10">
      <c r="A175" s="9">
        <v>42953</v>
      </c>
      <c r="B175" s="27"/>
      <c r="C175" s="27"/>
      <c r="D175" s="27"/>
      <c r="E175" s="27"/>
      <c r="F175" s="27"/>
      <c r="G175" s="27"/>
      <c r="H175" s="27"/>
      <c r="I175" s="27"/>
      <c r="J175" s="27"/>
    </row>
    <row r="176" spans="1:10">
      <c r="A176" s="9">
        <v>42954</v>
      </c>
      <c r="B176" s="27"/>
      <c r="C176" s="27"/>
      <c r="D176" s="27"/>
      <c r="E176" s="27"/>
      <c r="F176" s="27"/>
      <c r="G176" s="27"/>
      <c r="H176" s="27"/>
      <c r="I176" s="27"/>
      <c r="J176" s="27"/>
    </row>
    <row r="177" spans="1:10">
      <c r="A177" s="9">
        <v>42955</v>
      </c>
      <c r="B177" s="27"/>
      <c r="C177" s="27"/>
      <c r="D177" s="27"/>
      <c r="E177" s="27"/>
      <c r="F177" s="27"/>
      <c r="G177" s="27"/>
      <c r="H177" s="27"/>
      <c r="I177" s="27"/>
      <c r="J177" s="27"/>
    </row>
    <row r="178" spans="1:10">
      <c r="A178" s="9">
        <v>42956</v>
      </c>
      <c r="B178" s="27"/>
      <c r="C178" s="27"/>
      <c r="D178" s="27"/>
      <c r="E178" s="27"/>
      <c r="F178" s="27"/>
      <c r="G178" s="27"/>
      <c r="H178" s="27"/>
      <c r="I178" s="27"/>
      <c r="J178" s="27"/>
    </row>
    <row r="179" spans="1:10">
      <c r="A179" s="9">
        <v>42957</v>
      </c>
      <c r="B179" s="27"/>
      <c r="C179" s="27"/>
      <c r="D179" s="27"/>
      <c r="E179" s="27"/>
      <c r="F179" s="27"/>
      <c r="G179" s="27"/>
      <c r="H179" s="27"/>
      <c r="I179" s="27"/>
      <c r="J179" s="27"/>
    </row>
    <row r="180" spans="1:10">
      <c r="A180" s="9">
        <v>42958</v>
      </c>
      <c r="B180" s="27"/>
      <c r="C180" s="27"/>
      <c r="D180" s="27"/>
      <c r="E180" s="27"/>
      <c r="F180" s="27"/>
      <c r="G180" s="27"/>
      <c r="H180" s="27"/>
      <c r="I180" s="27"/>
      <c r="J180" s="27"/>
    </row>
    <row r="181" spans="1:10">
      <c r="A181" s="9">
        <v>42959</v>
      </c>
      <c r="B181" s="27"/>
      <c r="C181" s="27"/>
      <c r="D181" s="27"/>
      <c r="E181" s="27"/>
      <c r="F181" s="27"/>
      <c r="G181" s="27"/>
      <c r="H181" s="27"/>
      <c r="I181" s="27"/>
      <c r="J181" s="27"/>
    </row>
    <row r="182" spans="1:10">
      <c r="A182" s="9">
        <v>42960</v>
      </c>
      <c r="B182" s="27"/>
      <c r="C182" s="27"/>
      <c r="D182" s="27"/>
      <c r="E182" s="27"/>
      <c r="F182" s="27"/>
      <c r="G182" s="27"/>
      <c r="H182" s="27"/>
      <c r="I182" s="27"/>
      <c r="J182" s="27"/>
    </row>
    <row r="183" spans="1:10">
      <c r="A183" s="9">
        <v>42961</v>
      </c>
      <c r="B183" s="27"/>
      <c r="C183" s="27"/>
      <c r="D183" s="27"/>
      <c r="E183" s="27"/>
      <c r="F183" s="27"/>
      <c r="G183" s="27"/>
      <c r="H183" s="27"/>
      <c r="I183" s="27"/>
      <c r="J183" s="27"/>
    </row>
    <row r="184" spans="1:10">
      <c r="A184" s="9">
        <v>42962</v>
      </c>
      <c r="B184" s="27"/>
      <c r="C184" s="27"/>
      <c r="D184" s="27"/>
      <c r="E184" s="27"/>
      <c r="F184" s="27"/>
      <c r="G184" s="27"/>
      <c r="H184" s="27"/>
      <c r="I184" s="27"/>
      <c r="J184" s="27"/>
    </row>
    <row r="185" spans="1:10">
      <c r="A185" s="9">
        <v>42963</v>
      </c>
      <c r="B185" s="27"/>
      <c r="C185" s="27"/>
      <c r="D185" s="27"/>
      <c r="E185" s="27"/>
      <c r="F185" s="27"/>
      <c r="G185" s="27"/>
      <c r="H185" s="27"/>
      <c r="I185" s="27"/>
      <c r="J185" s="27"/>
    </row>
    <row r="186" spans="1:10">
      <c r="A186" s="9">
        <v>42964</v>
      </c>
      <c r="B186" s="27"/>
      <c r="C186" s="27"/>
      <c r="D186" s="27"/>
      <c r="E186" s="27"/>
      <c r="F186" s="27"/>
      <c r="G186" s="27"/>
      <c r="H186" s="27"/>
      <c r="I186" s="27"/>
      <c r="J186" s="27"/>
    </row>
    <row r="187" spans="1:10">
      <c r="A187" s="9">
        <v>42965</v>
      </c>
      <c r="B187" s="27"/>
      <c r="C187" s="27"/>
      <c r="D187" s="27"/>
      <c r="E187" s="27"/>
      <c r="F187" s="27"/>
      <c r="G187" s="27"/>
      <c r="H187" s="27"/>
      <c r="I187" s="27"/>
      <c r="J187" s="27"/>
    </row>
    <row r="188" spans="1:10">
      <c r="A188" s="9">
        <v>42966</v>
      </c>
      <c r="B188" s="27"/>
      <c r="C188" s="27"/>
      <c r="D188" s="27"/>
      <c r="E188" s="27"/>
      <c r="F188" s="27"/>
      <c r="G188" s="27"/>
      <c r="H188" s="27"/>
      <c r="I188" s="27"/>
      <c r="J188" s="27"/>
    </row>
    <row r="189" spans="1:10">
      <c r="A189" s="9">
        <v>42967</v>
      </c>
      <c r="B189" s="27"/>
      <c r="C189" s="27"/>
      <c r="D189" s="27"/>
      <c r="E189" s="27"/>
      <c r="F189" s="27"/>
      <c r="G189" s="27"/>
      <c r="H189" s="27"/>
      <c r="I189" s="27"/>
      <c r="J189" s="27"/>
    </row>
    <row r="190" spans="1:10">
      <c r="A190" s="9">
        <v>42968</v>
      </c>
      <c r="B190" s="27"/>
      <c r="C190" s="27"/>
      <c r="D190" s="27"/>
      <c r="E190" s="27"/>
      <c r="F190" s="27"/>
      <c r="G190" s="27"/>
      <c r="H190" s="27"/>
      <c r="I190" s="27"/>
      <c r="J190" s="27"/>
    </row>
    <row r="191" spans="1:10">
      <c r="A191" s="9">
        <v>42969</v>
      </c>
      <c r="B191" s="27"/>
      <c r="C191" s="27"/>
      <c r="D191" s="27"/>
      <c r="E191" s="27"/>
      <c r="F191" s="27"/>
      <c r="G191" s="27"/>
      <c r="H191" s="27"/>
      <c r="I191" s="27"/>
      <c r="J191" s="27"/>
    </row>
    <row r="192" spans="1:10">
      <c r="A192" s="9">
        <v>42970</v>
      </c>
      <c r="B192" s="27"/>
      <c r="C192" s="27"/>
      <c r="D192" s="27"/>
      <c r="E192" s="27"/>
      <c r="F192" s="27"/>
      <c r="G192" s="27"/>
      <c r="H192" s="27"/>
      <c r="I192" s="27"/>
      <c r="J192" s="27"/>
    </row>
    <row r="193" spans="1:10">
      <c r="A193" s="9">
        <v>42971</v>
      </c>
      <c r="B193" s="27"/>
      <c r="C193" s="27"/>
      <c r="D193" s="27"/>
      <c r="E193" s="27"/>
      <c r="F193" s="27"/>
      <c r="G193" s="27"/>
      <c r="H193" s="27"/>
      <c r="I193" s="27"/>
      <c r="J193" s="27"/>
    </row>
    <row r="194" spans="1:10">
      <c r="A194" s="9">
        <v>42972</v>
      </c>
      <c r="B194" s="27"/>
      <c r="C194" s="27"/>
      <c r="D194" s="27"/>
      <c r="E194" s="27"/>
      <c r="F194" s="27"/>
      <c r="G194" s="27"/>
      <c r="H194" s="27"/>
      <c r="I194" s="27"/>
      <c r="J194" s="27"/>
    </row>
    <row r="195" spans="1:10">
      <c r="A195" s="9">
        <v>42973</v>
      </c>
      <c r="B195" s="27"/>
      <c r="C195" s="27"/>
      <c r="D195" s="27"/>
      <c r="E195" s="27"/>
      <c r="F195" s="27"/>
      <c r="G195" s="27"/>
      <c r="H195" s="27"/>
      <c r="I195" s="27"/>
      <c r="J195" s="27"/>
    </row>
    <row r="196" spans="1:10">
      <c r="A196" s="9">
        <v>42974</v>
      </c>
      <c r="B196" s="27"/>
      <c r="C196" s="27"/>
      <c r="D196" s="27"/>
      <c r="E196" s="27"/>
      <c r="F196" s="27"/>
      <c r="G196" s="27"/>
      <c r="H196" s="27"/>
      <c r="I196" s="27"/>
      <c r="J196" s="27"/>
    </row>
    <row r="197" spans="1:10">
      <c r="A197" s="9">
        <v>42975</v>
      </c>
      <c r="B197" s="27"/>
      <c r="C197" s="27"/>
      <c r="D197" s="27"/>
      <c r="E197" s="27"/>
      <c r="F197" s="27"/>
      <c r="G197" s="27"/>
      <c r="H197" s="27"/>
      <c r="I197" s="27"/>
      <c r="J197" s="27"/>
    </row>
    <row r="198" spans="1:10">
      <c r="A198" s="9">
        <v>42976</v>
      </c>
      <c r="B198" s="27"/>
      <c r="C198" s="27"/>
      <c r="D198" s="27"/>
      <c r="E198" s="27"/>
      <c r="F198" s="27"/>
      <c r="G198" s="27"/>
      <c r="H198" s="27"/>
      <c r="I198" s="27"/>
      <c r="J198" s="27"/>
    </row>
    <row r="199" spans="1:10">
      <c r="A199" s="9">
        <v>42977</v>
      </c>
      <c r="B199" s="27"/>
      <c r="C199" s="27"/>
      <c r="D199" s="27"/>
      <c r="E199" s="27"/>
      <c r="F199" s="27"/>
      <c r="G199" s="27"/>
      <c r="H199" s="27"/>
      <c r="I199" s="27"/>
      <c r="J199" s="27"/>
    </row>
    <row r="200" spans="1:10">
      <c r="A200" s="9">
        <v>42978</v>
      </c>
      <c r="B200" s="27"/>
      <c r="C200" s="27"/>
      <c r="D200" s="27"/>
      <c r="E200" s="27"/>
      <c r="F200" s="27"/>
      <c r="G200" s="27"/>
      <c r="H200" s="27"/>
      <c r="I200" s="27"/>
      <c r="J200" s="27"/>
    </row>
    <row r="201" spans="1:10">
      <c r="A201" s="9">
        <v>42979</v>
      </c>
      <c r="B201" s="27"/>
      <c r="C201" s="27"/>
      <c r="D201" s="27"/>
      <c r="E201" s="27"/>
      <c r="F201" s="27"/>
      <c r="G201" s="27"/>
      <c r="H201" s="27"/>
      <c r="I201" s="27"/>
      <c r="J201" s="27"/>
    </row>
    <row r="202" spans="1:10">
      <c r="A202" s="9">
        <v>42980</v>
      </c>
      <c r="B202" s="27"/>
      <c r="C202" s="27"/>
      <c r="D202" s="27"/>
      <c r="E202" s="27"/>
      <c r="F202" s="27"/>
      <c r="G202" s="27"/>
      <c r="H202" s="27"/>
      <c r="I202" s="27"/>
      <c r="J202" s="27"/>
    </row>
    <row r="203" spans="1:10">
      <c r="A203" s="9">
        <v>42981</v>
      </c>
      <c r="B203" s="27"/>
      <c r="C203" s="27"/>
      <c r="D203" s="27"/>
      <c r="E203" s="27"/>
      <c r="F203" s="27"/>
      <c r="G203" s="27"/>
      <c r="H203" s="27"/>
      <c r="I203" s="27"/>
      <c r="J203" s="27"/>
    </row>
    <row r="204" spans="1:10">
      <c r="A204" s="9">
        <v>42982</v>
      </c>
      <c r="B204" s="27"/>
      <c r="C204" s="27"/>
      <c r="D204" s="27"/>
      <c r="E204" s="27"/>
      <c r="F204" s="27"/>
      <c r="G204" s="27"/>
      <c r="H204" s="27"/>
      <c r="I204" s="27"/>
      <c r="J204" s="27"/>
    </row>
    <row r="205" spans="1:10">
      <c r="A205" s="9">
        <v>42983</v>
      </c>
      <c r="B205" s="27"/>
      <c r="C205" s="27"/>
      <c r="D205" s="27"/>
      <c r="E205" s="27"/>
      <c r="F205" s="27"/>
      <c r="G205" s="27"/>
      <c r="H205" s="27"/>
      <c r="I205" s="27"/>
      <c r="J205" s="27"/>
    </row>
    <row r="206" spans="1:10">
      <c r="A206" s="9">
        <v>42984</v>
      </c>
      <c r="B206" s="27"/>
      <c r="C206" s="27"/>
      <c r="D206" s="27"/>
      <c r="E206" s="27"/>
      <c r="F206" s="27"/>
      <c r="G206" s="27"/>
      <c r="H206" s="27"/>
      <c r="I206" s="27"/>
      <c r="J206" s="27"/>
    </row>
    <row r="207" spans="1:10">
      <c r="A207" s="9">
        <v>42985</v>
      </c>
      <c r="B207" s="27"/>
      <c r="C207" s="27"/>
      <c r="D207" s="27"/>
      <c r="E207" s="27"/>
      <c r="F207" s="27"/>
      <c r="G207" s="27"/>
      <c r="H207" s="27"/>
      <c r="I207" s="27"/>
      <c r="J207" s="27"/>
    </row>
    <row r="208" spans="1:10">
      <c r="A208" s="9">
        <v>42986</v>
      </c>
      <c r="B208" s="27"/>
      <c r="C208" s="27"/>
      <c r="D208" s="27"/>
      <c r="E208" s="27"/>
      <c r="F208" s="27"/>
      <c r="G208" s="27"/>
      <c r="H208" s="27"/>
      <c r="I208" s="27"/>
      <c r="J208" s="27"/>
    </row>
    <row r="209" spans="1:10">
      <c r="A209" s="9">
        <v>42987</v>
      </c>
      <c r="B209" s="27"/>
      <c r="C209" s="27"/>
      <c r="D209" s="27"/>
      <c r="E209" s="27"/>
      <c r="F209" s="27"/>
      <c r="G209" s="27"/>
      <c r="H209" s="27"/>
      <c r="I209" s="27"/>
      <c r="J209" s="27"/>
    </row>
    <row r="210" spans="1:10">
      <c r="A210" s="9">
        <v>42988</v>
      </c>
      <c r="B210" s="27"/>
      <c r="C210" s="27"/>
      <c r="D210" s="27"/>
      <c r="E210" s="27"/>
      <c r="F210" s="27"/>
      <c r="G210" s="27"/>
      <c r="H210" s="27"/>
      <c r="I210" s="27"/>
      <c r="J210" s="27"/>
    </row>
    <row r="211" spans="1:10">
      <c r="A211" s="9">
        <v>42989</v>
      </c>
      <c r="B211" s="27"/>
      <c r="C211" s="27"/>
      <c r="D211" s="27"/>
      <c r="E211" s="27"/>
      <c r="F211" s="27"/>
      <c r="G211" s="27"/>
      <c r="H211" s="27"/>
      <c r="I211" s="27"/>
      <c r="J211" s="27"/>
    </row>
    <row r="212" spans="1:10">
      <c r="A212" s="9">
        <v>42990</v>
      </c>
      <c r="B212" s="27"/>
      <c r="C212" s="27"/>
      <c r="D212" s="27"/>
      <c r="E212" s="27"/>
      <c r="F212" s="27"/>
      <c r="G212" s="27"/>
      <c r="H212" s="27"/>
      <c r="I212" s="27"/>
      <c r="J212" s="27"/>
    </row>
    <row r="213" spans="1:10">
      <c r="A213" s="9">
        <v>42991</v>
      </c>
      <c r="B213" s="27"/>
      <c r="C213" s="27"/>
      <c r="D213" s="27"/>
      <c r="E213" s="27"/>
      <c r="F213" s="27"/>
      <c r="G213" s="27"/>
      <c r="H213" s="27"/>
      <c r="I213" s="27"/>
      <c r="J213" s="27"/>
    </row>
    <row r="214" spans="1:10">
      <c r="A214" s="9">
        <v>42992</v>
      </c>
      <c r="B214" s="27"/>
      <c r="C214" s="27"/>
      <c r="D214" s="27"/>
      <c r="E214" s="27"/>
      <c r="F214" s="27"/>
      <c r="G214" s="27"/>
      <c r="H214" s="27"/>
      <c r="I214" s="27"/>
      <c r="J214" s="27"/>
    </row>
    <row r="215" spans="1:10">
      <c r="A215" s="9">
        <v>42993</v>
      </c>
      <c r="B215" s="27"/>
      <c r="C215" s="27"/>
      <c r="D215" s="27"/>
      <c r="E215" s="27"/>
      <c r="F215" s="27"/>
      <c r="G215" s="27"/>
      <c r="H215" s="27"/>
      <c r="I215" s="27"/>
      <c r="J215" s="27"/>
    </row>
    <row r="216" spans="1:10">
      <c r="A216" s="9">
        <v>42994</v>
      </c>
      <c r="B216" s="27"/>
      <c r="C216" s="27"/>
      <c r="D216" s="27"/>
      <c r="E216" s="27"/>
      <c r="F216" s="27"/>
      <c r="G216" s="27"/>
      <c r="H216" s="27"/>
      <c r="I216" s="27"/>
      <c r="J216" s="27"/>
    </row>
    <row r="217" spans="1:10">
      <c r="A217" s="9">
        <v>42995</v>
      </c>
      <c r="B217" s="27"/>
      <c r="C217" s="27"/>
      <c r="D217" s="27"/>
      <c r="E217" s="27"/>
      <c r="F217" s="27"/>
      <c r="G217" s="27"/>
      <c r="H217" s="27"/>
      <c r="I217" s="27"/>
      <c r="J217" s="27"/>
    </row>
    <row r="218" spans="1:10">
      <c r="A218" s="9">
        <v>42996</v>
      </c>
      <c r="B218" s="27"/>
      <c r="C218" s="27"/>
      <c r="D218" s="27"/>
      <c r="E218" s="27"/>
      <c r="F218" s="27"/>
      <c r="G218" s="27"/>
      <c r="H218" s="27"/>
      <c r="I218" s="27"/>
      <c r="J218" s="27"/>
    </row>
    <row r="219" spans="1:10">
      <c r="A219" s="9">
        <v>42997</v>
      </c>
      <c r="B219" s="27"/>
      <c r="C219" s="27"/>
      <c r="D219" s="27"/>
      <c r="E219" s="27"/>
      <c r="F219" s="27"/>
      <c r="G219" s="27"/>
      <c r="H219" s="27"/>
      <c r="I219" s="27"/>
      <c r="J219" s="27"/>
    </row>
    <row r="220" spans="1:10">
      <c r="A220" s="9">
        <v>42998</v>
      </c>
      <c r="B220" s="27"/>
      <c r="C220" s="27"/>
      <c r="D220" s="27"/>
      <c r="E220" s="27"/>
      <c r="F220" s="27"/>
      <c r="G220" s="27"/>
      <c r="H220" s="27"/>
      <c r="I220" s="27"/>
      <c r="J220" s="27"/>
    </row>
    <row r="221" spans="1:10">
      <c r="A221" s="9">
        <v>42999</v>
      </c>
      <c r="B221" s="27"/>
      <c r="C221" s="27"/>
      <c r="D221" s="27"/>
      <c r="E221" s="27"/>
      <c r="F221" s="27"/>
      <c r="G221" s="27"/>
      <c r="H221" s="27"/>
      <c r="I221" s="27"/>
      <c r="J221" s="27"/>
    </row>
    <row r="222" spans="1:10">
      <c r="A222" s="9">
        <v>43000</v>
      </c>
      <c r="B222" s="27"/>
      <c r="C222" s="27"/>
      <c r="D222" s="27"/>
      <c r="E222" s="27"/>
      <c r="F222" s="27"/>
      <c r="G222" s="27"/>
      <c r="H222" s="27"/>
      <c r="I222" s="27"/>
      <c r="J222" s="27"/>
    </row>
    <row r="223" spans="1:10">
      <c r="A223" s="9">
        <v>43001</v>
      </c>
      <c r="B223" s="27"/>
      <c r="C223" s="27"/>
      <c r="D223" s="27"/>
      <c r="E223" s="27"/>
      <c r="F223" s="27"/>
      <c r="G223" s="27"/>
      <c r="H223" s="27"/>
      <c r="I223" s="27"/>
      <c r="J223" s="27"/>
    </row>
    <row r="224" spans="1:10">
      <c r="A224" s="9">
        <v>43002</v>
      </c>
      <c r="B224" s="27"/>
      <c r="C224" s="27"/>
      <c r="D224" s="27"/>
      <c r="E224" s="27"/>
      <c r="F224" s="27"/>
      <c r="G224" s="27"/>
      <c r="H224" s="27"/>
      <c r="I224" s="27"/>
      <c r="J224" s="27"/>
    </row>
    <row r="225" spans="1:10">
      <c r="A225" s="9">
        <v>43003</v>
      </c>
      <c r="B225" s="27"/>
      <c r="C225" s="27"/>
      <c r="D225" s="27"/>
      <c r="E225" s="27"/>
      <c r="F225" s="27"/>
      <c r="G225" s="27"/>
      <c r="H225" s="27"/>
      <c r="I225" s="27"/>
      <c r="J225" s="27"/>
    </row>
    <row r="226" spans="1:10">
      <c r="A226" s="9">
        <v>43004</v>
      </c>
      <c r="B226" s="27"/>
      <c r="C226" s="27"/>
      <c r="D226" s="27"/>
      <c r="E226" s="27"/>
      <c r="F226" s="27"/>
      <c r="G226" s="27"/>
      <c r="H226" s="27"/>
      <c r="I226" s="27"/>
      <c r="J226" s="27"/>
    </row>
    <row r="227" spans="1:10">
      <c r="A227" s="9">
        <v>43005</v>
      </c>
      <c r="B227" s="27"/>
      <c r="C227" s="27"/>
      <c r="D227" s="27"/>
      <c r="E227" s="27"/>
      <c r="F227" s="27"/>
      <c r="G227" s="27"/>
      <c r="H227" s="27"/>
      <c r="I227" s="27"/>
      <c r="J227" s="27"/>
    </row>
    <row r="228" spans="1:10">
      <c r="A228" s="9">
        <v>43006</v>
      </c>
      <c r="B228" s="27"/>
      <c r="C228" s="27"/>
      <c r="D228" s="27"/>
      <c r="E228" s="27"/>
      <c r="F228" s="27"/>
      <c r="G228" s="27"/>
      <c r="H228" s="27"/>
      <c r="I228" s="27"/>
      <c r="J228" s="27"/>
    </row>
    <row r="229" spans="1:10">
      <c r="A229" s="9">
        <v>43007</v>
      </c>
      <c r="B229" s="27"/>
      <c r="C229" s="27"/>
      <c r="D229" s="27"/>
      <c r="E229" s="27"/>
      <c r="F229" s="27"/>
      <c r="G229" s="27"/>
      <c r="H229" s="27"/>
      <c r="I229" s="27"/>
      <c r="J229" s="27"/>
    </row>
    <row r="230" spans="1:10">
      <c r="A230" s="9">
        <v>43008</v>
      </c>
      <c r="B230" s="27"/>
      <c r="C230" s="27"/>
      <c r="D230" s="27"/>
      <c r="E230" s="27"/>
      <c r="F230" s="27"/>
      <c r="G230" s="27"/>
      <c r="H230" s="27"/>
      <c r="I230" s="27"/>
      <c r="J230" s="27"/>
    </row>
    <row r="231" spans="1:10">
      <c r="A231" s="9">
        <v>43009</v>
      </c>
      <c r="B231" s="27"/>
      <c r="C231" s="27"/>
      <c r="D231" s="27"/>
      <c r="E231" s="27"/>
      <c r="F231" s="27"/>
      <c r="G231" s="27"/>
      <c r="H231" s="27"/>
      <c r="I231" s="27"/>
      <c r="J231" s="27"/>
    </row>
    <row r="232" spans="1:10">
      <c r="A232" s="9">
        <v>43010</v>
      </c>
      <c r="B232" s="27"/>
      <c r="C232" s="27"/>
      <c r="D232" s="27"/>
      <c r="E232" s="27"/>
      <c r="F232" s="27"/>
      <c r="G232" s="27"/>
      <c r="H232" s="27"/>
      <c r="I232" s="27"/>
      <c r="J232" s="27"/>
    </row>
    <row r="233" spans="1:10">
      <c r="A233" s="9">
        <v>43011</v>
      </c>
      <c r="B233" s="27"/>
      <c r="C233" s="27"/>
      <c r="D233" s="27"/>
      <c r="E233" s="27"/>
      <c r="F233" s="27"/>
      <c r="G233" s="27"/>
      <c r="H233" s="27"/>
      <c r="I233" s="27"/>
      <c r="J233" s="27"/>
    </row>
    <row r="234" spans="1:10">
      <c r="A234" s="9">
        <v>43012</v>
      </c>
      <c r="B234" s="27"/>
      <c r="C234" s="27"/>
      <c r="D234" s="27"/>
      <c r="E234" s="27"/>
      <c r="F234" s="27"/>
      <c r="G234" s="27"/>
      <c r="H234" s="27"/>
      <c r="I234" s="27"/>
      <c r="J234" s="27"/>
    </row>
    <row r="235" spans="1:10">
      <c r="A235" s="9">
        <v>43013</v>
      </c>
      <c r="B235" s="27"/>
      <c r="C235" s="27"/>
      <c r="D235" s="27"/>
      <c r="E235" s="27"/>
      <c r="F235" s="27"/>
      <c r="G235" s="27"/>
      <c r="H235" s="27"/>
      <c r="I235" s="27"/>
      <c r="J235" s="27"/>
    </row>
    <row r="236" spans="1:10">
      <c r="A236" s="9">
        <v>43014</v>
      </c>
      <c r="B236" s="27"/>
      <c r="C236" s="27"/>
      <c r="D236" s="27"/>
      <c r="E236" s="27"/>
      <c r="F236" s="27"/>
      <c r="G236" s="27"/>
      <c r="H236" s="27"/>
      <c r="I236" s="27"/>
      <c r="J236" s="27"/>
    </row>
    <row r="237" spans="1:10">
      <c r="A237" s="9">
        <v>43015</v>
      </c>
      <c r="B237" s="27"/>
      <c r="C237" s="27"/>
      <c r="D237" s="27"/>
      <c r="E237" s="27"/>
      <c r="F237" s="27"/>
      <c r="G237" s="27"/>
      <c r="H237" s="27"/>
      <c r="I237" s="27"/>
      <c r="J237" s="27"/>
    </row>
    <row r="238" spans="1:10">
      <c r="A238" s="9">
        <v>43016</v>
      </c>
      <c r="B238" s="27"/>
      <c r="C238" s="27"/>
      <c r="D238" s="27"/>
      <c r="E238" s="27"/>
      <c r="F238" s="27"/>
      <c r="G238" s="27"/>
      <c r="H238" s="27"/>
      <c r="I238" s="27"/>
      <c r="J238" s="27"/>
    </row>
    <row r="239" spans="1:10">
      <c r="A239" s="9">
        <v>43017</v>
      </c>
      <c r="B239" s="27"/>
      <c r="C239" s="27"/>
      <c r="D239" s="27"/>
      <c r="E239" s="27"/>
      <c r="F239" s="27"/>
      <c r="G239" s="27"/>
      <c r="H239" s="27"/>
      <c r="I239" s="27"/>
      <c r="J239" s="27"/>
    </row>
    <row r="240" spans="1:10">
      <c r="A240" s="9">
        <v>43018</v>
      </c>
      <c r="B240" s="27"/>
      <c r="C240" s="27"/>
      <c r="D240" s="27"/>
      <c r="E240" s="27"/>
      <c r="F240" s="27"/>
      <c r="G240" s="27"/>
      <c r="H240" s="27"/>
      <c r="I240" s="27"/>
      <c r="J240" s="27"/>
    </row>
    <row r="241" spans="1:10">
      <c r="A241" s="9">
        <v>43019</v>
      </c>
      <c r="B241" s="27"/>
      <c r="C241" s="27"/>
      <c r="D241" s="27"/>
      <c r="E241" s="27"/>
      <c r="F241" s="27"/>
      <c r="G241" s="27"/>
      <c r="H241" s="27"/>
      <c r="I241" s="27"/>
      <c r="J241" s="27"/>
    </row>
    <row r="242" spans="1:10">
      <c r="A242" s="9">
        <v>43020</v>
      </c>
      <c r="B242" s="27"/>
      <c r="C242" s="27"/>
      <c r="D242" s="27"/>
      <c r="E242" s="27"/>
      <c r="F242" s="27"/>
      <c r="G242" s="27"/>
      <c r="H242" s="27"/>
      <c r="I242" s="27"/>
      <c r="J242" s="27"/>
    </row>
    <row r="243" spans="1:10">
      <c r="A243" s="9">
        <v>43021</v>
      </c>
      <c r="B243" s="27"/>
      <c r="C243" s="27"/>
      <c r="D243" s="27"/>
      <c r="E243" s="27"/>
      <c r="F243" s="27"/>
      <c r="G243" s="27"/>
      <c r="H243" s="27"/>
      <c r="I243" s="27"/>
      <c r="J243" s="27"/>
    </row>
    <row r="244" spans="1:10">
      <c r="A244" s="9">
        <v>43022</v>
      </c>
      <c r="B244" s="27"/>
      <c r="C244" s="27"/>
      <c r="D244" s="27"/>
      <c r="E244" s="27"/>
      <c r="F244" s="27"/>
      <c r="G244" s="27"/>
      <c r="H244" s="27"/>
      <c r="I244" s="27"/>
      <c r="J244" s="27"/>
    </row>
    <row r="245" spans="1:10">
      <c r="A245" s="9">
        <v>43023</v>
      </c>
      <c r="B245" s="27"/>
      <c r="C245" s="27"/>
      <c r="D245" s="27"/>
      <c r="E245" s="27"/>
      <c r="F245" s="27"/>
      <c r="G245" s="27"/>
      <c r="H245" s="27"/>
      <c r="I245" s="27"/>
      <c r="J245" s="27"/>
    </row>
    <row r="246" spans="1:10">
      <c r="A246" s="9">
        <v>43024</v>
      </c>
      <c r="B246" s="27"/>
      <c r="C246" s="27"/>
      <c r="D246" s="27"/>
      <c r="E246" s="27"/>
      <c r="F246" s="27"/>
      <c r="G246" s="27"/>
      <c r="H246" s="27"/>
      <c r="I246" s="27"/>
      <c r="J246" s="27"/>
    </row>
    <row r="247" spans="1:10">
      <c r="A247" s="9">
        <v>43025</v>
      </c>
      <c r="B247" s="27"/>
      <c r="C247" s="27"/>
      <c r="D247" s="27"/>
      <c r="E247" s="27"/>
      <c r="F247" s="27"/>
      <c r="G247" s="27"/>
      <c r="H247" s="27"/>
      <c r="I247" s="27"/>
      <c r="J247" s="27"/>
    </row>
    <row r="248" spans="1:10">
      <c r="A248" s="9">
        <v>43026</v>
      </c>
      <c r="B248" s="27"/>
      <c r="C248" s="27"/>
      <c r="D248" s="27"/>
      <c r="E248" s="27"/>
      <c r="F248" s="27"/>
      <c r="G248" s="27"/>
      <c r="H248" s="27"/>
      <c r="I248" s="27"/>
      <c r="J248" s="27"/>
    </row>
    <row r="249" spans="1:10">
      <c r="A249" s="9">
        <v>43027</v>
      </c>
      <c r="B249" s="27"/>
      <c r="C249" s="27"/>
      <c r="D249" s="27"/>
      <c r="E249" s="27"/>
      <c r="F249" s="27"/>
      <c r="G249" s="27"/>
      <c r="H249" s="27"/>
      <c r="I249" s="27"/>
      <c r="J249" s="27"/>
    </row>
    <row r="250" spans="1:10">
      <c r="A250" s="9">
        <v>43028</v>
      </c>
      <c r="B250" s="27"/>
      <c r="C250" s="27"/>
      <c r="D250" s="27"/>
      <c r="E250" s="27"/>
      <c r="F250" s="27"/>
      <c r="G250" s="27"/>
      <c r="H250" s="27"/>
      <c r="I250" s="27"/>
      <c r="J250" s="27"/>
    </row>
    <row r="251" spans="1:10">
      <c r="A251" s="9">
        <v>43029</v>
      </c>
      <c r="B251" s="27"/>
      <c r="C251" s="27"/>
      <c r="D251" s="27"/>
      <c r="E251" s="27"/>
      <c r="F251" s="27"/>
      <c r="G251" s="27"/>
      <c r="H251" s="27"/>
      <c r="I251" s="27"/>
      <c r="J251" s="27"/>
    </row>
    <row r="252" spans="1:10">
      <c r="A252" s="9">
        <v>43030</v>
      </c>
      <c r="B252" s="27"/>
      <c r="C252" s="27"/>
      <c r="D252" s="27"/>
      <c r="E252" s="27"/>
      <c r="F252" s="27"/>
      <c r="G252" s="27"/>
      <c r="H252" s="27"/>
      <c r="I252" s="27"/>
      <c r="J252" s="27"/>
    </row>
    <row r="253" spans="1:10">
      <c r="A253" s="9">
        <v>43031</v>
      </c>
      <c r="B253" s="27"/>
      <c r="C253" s="27"/>
      <c r="D253" s="27"/>
      <c r="E253" s="27"/>
      <c r="F253" s="27"/>
      <c r="G253" s="27"/>
      <c r="H253" s="27"/>
      <c r="I253" s="27"/>
      <c r="J253" s="27"/>
    </row>
    <row r="254" spans="1:10">
      <c r="A254" s="9">
        <v>43032</v>
      </c>
      <c r="B254" s="27"/>
      <c r="C254" s="27"/>
      <c r="D254" s="27"/>
      <c r="E254" s="27"/>
      <c r="F254" s="27"/>
      <c r="G254" s="27"/>
      <c r="H254" s="27"/>
      <c r="I254" s="27"/>
      <c r="J254" s="27"/>
    </row>
    <row r="255" spans="1:10">
      <c r="A255" s="9">
        <v>43033</v>
      </c>
      <c r="B255" s="27"/>
      <c r="C255" s="27"/>
      <c r="D255" s="27"/>
      <c r="E255" s="27"/>
      <c r="F255" s="27"/>
      <c r="G255" s="27"/>
      <c r="H255" s="27"/>
      <c r="I255" s="27"/>
      <c r="J255" s="27"/>
    </row>
    <row r="256" spans="1:10">
      <c r="A256" s="9">
        <v>43034</v>
      </c>
      <c r="B256" s="27"/>
      <c r="C256" s="27"/>
      <c r="D256" s="27"/>
      <c r="E256" s="27"/>
      <c r="F256" s="27"/>
      <c r="G256" s="27"/>
      <c r="H256" s="27"/>
      <c r="I256" s="27"/>
      <c r="J256" s="27"/>
    </row>
    <row r="257" spans="1:10">
      <c r="A257" s="9">
        <v>43035</v>
      </c>
      <c r="B257" s="27"/>
      <c r="C257" s="27"/>
      <c r="D257" s="27"/>
      <c r="E257" s="27"/>
      <c r="F257" s="27"/>
      <c r="G257" s="27"/>
      <c r="H257" s="27"/>
      <c r="I257" s="27"/>
      <c r="J257" s="27"/>
    </row>
    <row r="258" spans="1:10">
      <c r="A258" s="9">
        <v>43036</v>
      </c>
      <c r="B258" s="27"/>
      <c r="C258" s="27"/>
      <c r="D258" s="27"/>
      <c r="E258" s="27"/>
      <c r="F258" s="27"/>
      <c r="G258" s="27"/>
      <c r="H258" s="27"/>
      <c r="I258" s="27"/>
      <c r="J258" s="27"/>
    </row>
    <row r="259" spans="1:10">
      <c r="A259" s="9">
        <v>43037</v>
      </c>
      <c r="B259" s="27"/>
      <c r="C259" s="27"/>
      <c r="D259" s="27"/>
      <c r="E259" s="27"/>
      <c r="F259" s="27"/>
      <c r="G259" s="27"/>
      <c r="H259" s="27"/>
      <c r="I259" s="27"/>
      <c r="J259" s="27"/>
    </row>
    <row r="260" spans="1:10">
      <c r="A260" s="9">
        <v>43038</v>
      </c>
      <c r="B260" s="89"/>
      <c r="C260" s="27"/>
      <c r="D260" s="90"/>
      <c r="E260" s="89"/>
      <c r="F260" s="27"/>
      <c r="G260" s="90"/>
      <c r="H260" s="89"/>
      <c r="I260" s="27"/>
      <c r="J260" s="90"/>
    </row>
    <row r="261" spans="1:10">
      <c r="A261" s="9">
        <v>43039</v>
      </c>
      <c r="B261" s="89"/>
      <c r="C261" s="27"/>
      <c r="D261" s="90"/>
      <c r="E261" s="89"/>
      <c r="F261" s="27"/>
      <c r="G261" s="90"/>
      <c r="H261" s="89"/>
      <c r="I261" s="27"/>
      <c r="J261" s="90"/>
    </row>
    <row r="262" spans="1:10">
      <c r="A262" s="9">
        <v>43040</v>
      </c>
      <c r="B262" s="89"/>
      <c r="C262" s="27"/>
      <c r="D262" s="90"/>
      <c r="E262" s="89"/>
      <c r="F262" s="27"/>
      <c r="G262" s="90"/>
      <c r="H262" s="89"/>
      <c r="I262" s="27"/>
      <c r="J262" s="90"/>
    </row>
    <row r="263" spans="1:10">
      <c r="A263" s="9">
        <v>43041</v>
      </c>
      <c r="B263" s="89"/>
      <c r="C263" s="27"/>
      <c r="D263" s="90"/>
      <c r="E263" s="89"/>
      <c r="F263" s="27"/>
      <c r="G263" s="90"/>
      <c r="H263" s="89"/>
      <c r="I263" s="27"/>
      <c r="J263" s="90"/>
    </row>
    <row r="264" spans="1:10">
      <c r="A264" s="9">
        <v>43042</v>
      </c>
      <c r="B264" s="89"/>
      <c r="C264" s="27"/>
      <c r="D264" s="90"/>
      <c r="E264" s="89"/>
      <c r="F264" s="27"/>
      <c r="G264" s="90"/>
      <c r="H264" s="89"/>
      <c r="I264" s="27"/>
      <c r="J264" s="90"/>
    </row>
    <row r="265" spans="1:10">
      <c r="A265" s="92">
        <v>43043</v>
      </c>
      <c r="B265" s="89"/>
      <c r="C265" s="27"/>
      <c r="D265" s="90"/>
      <c r="E265" s="89"/>
      <c r="F265" s="27"/>
      <c r="G265" s="90"/>
      <c r="H265" s="89"/>
      <c r="I265" s="27"/>
      <c r="J265" s="90"/>
    </row>
    <row r="266" spans="1:10">
      <c r="A266" s="92">
        <v>43044</v>
      </c>
      <c r="B266" s="89"/>
      <c r="C266" s="27"/>
      <c r="D266" s="90"/>
      <c r="E266" s="89"/>
      <c r="F266" s="27"/>
      <c r="G266" s="90"/>
      <c r="H266" s="89"/>
      <c r="I266" s="27"/>
      <c r="J266" s="90"/>
    </row>
    <row r="267" spans="1:10">
      <c r="A267" s="92">
        <v>43045</v>
      </c>
      <c r="B267" s="89"/>
      <c r="C267" s="27"/>
      <c r="D267" s="90"/>
      <c r="E267" s="89"/>
      <c r="F267" s="27"/>
      <c r="G267" s="90"/>
      <c r="H267" s="89"/>
      <c r="I267" s="27"/>
      <c r="J267" s="90"/>
    </row>
    <row r="268" spans="1:10">
      <c r="A268" s="92">
        <v>43046</v>
      </c>
      <c r="B268" s="89">
        <v>23557.23</v>
      </c>
      <c r="C268" s="27">
        <v>8.81</v>
      </c>
      <c r="D268" s="91">
        <v>4.0000000000000002E-4</v>
      </c>
      <c r="E268" s="89">
        <v>6767.7809999999999</v>
      </c>
      <c r="F268" s="27">
        <v>-18.66</v>
      </c>
      <c r="G268" s="91">
        <v>-2.7000000000000001E-3</v>
      </c>
      <c r="H268" s="89">
        <v>1316.55</v>
      </c>
      <c r="I268" s="27">
        <v>-0.79</v>
      </c>
      <c r="J268" s="91">
        <v>-5.9999999999999995E-4</v>
      </c>
    </row>
    <row r="269" spans="1:10">
      <c r="A269" s="92">
        <v>43047</v>
      </c>
      <c r="B269" s="89">
        <v>23516.26</v>
      </c>
      <c r="C269" s="27">
        <v>81.25</v>
      </c>
      <c r="D269" s="91">
        <v>3.5000000000000001E-3</v>
      </c>
      <c r="E269" s="89">
        <v>6714.9409999999998</v>
      </c>
      <c r="F269" s="27">
        <v>-1.59</v>
      </c>
      <c r="G269" s="91">
        <v>-0.02</v>
      </c>
      <c r="H269" s="89">
        <v>1277.3399999999999</v>
      </c>
      <c r="I269" s="27">
        <v>5.83</v>
      </c>
      <c r="J269" s="91">
        <v>0.46</v>
      </c>
    </row>
    <row r="270" spans="1:10">
      <c r="A270" s="92">
        <v>43048</v>
      </c>
      <c r="B270" s="89">
        <v>23461.94</v>
      </c>
      <c r="C270" s="27">
        <v>-101.42</v>
      </c>
      <c r="D270" s="91">
        <v>-4.3E-3</v>
      </c>
      <c r="E270" s="89">
        <v>6750.0550000000003</v>
      </c>
      <c r="F270" s="27">
        <v>-39.06</v>
      </c>
      <c r="G270" s="91">
        <v>-5.7999999999999996E-3</v>
      </c>
      <c r="H270" s="89">
        <v>1294.6600000000001</v>
      </c>
      <c r="I270" s="27">
        <v>-26.46</v>
      </c>
      <c r="J270" s="91">
        <v>-0.02</v>
      </c>
    </row>
    <row r="271" spans="1:10">
      <c r="A271" s="92">
        <v>43049</v>
      </c>
      <c r="B271" s="89">
        <v>23422.21</v>
      </c>
      <c r="C271" s="27">
        <v>-39.729999999999997</v>
      </c>
      <c r="D271" s="91">
        <v>-1.6999999999999999E-3</v>
      </c>
      <c r="E271" s="89">
        <v>6750.9380000000001</v>
      </c>
      <c r="F271" s="27">
        <v>0.89</v>
      </c>
      <c r="G271" s="91">
        <v>1E-4</v>
      </c>
      <c r="H271" s="89">
        <v>1303.06</v>
      </c>
      <c r="I271" s="27">
        <v>8.4</v>
      </c>
      <c r="J271" s="91">
        <v>6.4999999999999997E-3</v>
      </c>
    </row>
    <row r="272" spans="1:10">
      <c r="A272" s="92">
        <v>43050</v>
      </c>
      <c r="B272" s="89"/>
      <c r="C272" s="27"/>
      <c r="D272" s="91"/>
      <c r="E272" s="89"/>
      <c r="F272" s="27"/>
      <c r="G272" s="90"/>
      <c r="H272" s="89"/>
      <c r="I272" s="27"/>
      <c r="J272" s="90"/>
    </row>
    <row r="273" spans="1:10">
      <c r="A273" s="92">
        <v>43051</v>
      </c>
      <c r="B273" s="89"/>
      <c r="C273" s="27"/>
      <c r="D273" s="91"/>
      <c r="E273" s="89"/>
      <c r="F273" s="27"/>
      <c r="G273" s="90"/>
      <c r="H273" s="89"/>
      <c r="I273" s="27"/>
      <c r="J273" s="90"/>
    </row>
    <row r="274" spans="1:10">
      <c r="A274" s="92">
        <v>43052</v>
      </c>
      <c r="B274" s="89">
        <v>23439.7</v>
      </c>
      <c r="C274" s="27">
        <v>17.489999999999998</v>
      </c>
      <c r="D274" s="91">
        <v>6.9999999999999999E-4</v>
      </c>
      <c r="E274" s="89">
        <v>6757.5940000000001</v>
      </c>
      <c r="F274" s="27">
        <v>6.66</v>
      </c>
      <c r="G274" s="91">
        <v>1E-4</v>
      </c>
      <c r="H274" s="89">
        <v>1306.58</v>
      </c>
      <c r="I274" s="27">
        <v>3.52</v>
      </c>
      <c r="J274" s="91">
        <v>2.7000000000000001E-3</v>
      </c>
    </row>
    <row r="275" spans="1:10">
      <c r="A275" s="92">
        <v>43053</v>
      </c>
      <c r="B275" s="89">
        <v>23409.47</v>
      </c>
      <c r="C275" s="27">
        <v>-30.23</v>
      </c>
      <c r="D275" s="91">
        <v>-1.2999999999999999E-3</v>
      </c>
      <c r="E275" s="89">
        <v>6737.8710000000001</v>
      </c>
      <c r="F275" s="27">
        <v>-19.72</v>
      </c>
      <c r="G275" s="91">
        <v>-2.8999999999999998E-3</v>
      </c>
      <c r="H275" s="89">
        <v>1305</v>
      </c>
      <c r="I275" s="27">
        <v>-1.58</v>
      </c>
      <c r="J275" s="91">
        <v>-1.1999999999999999E-3</v>
      </c>
    </row>
    <row r="276" spans="1:10">
      <c r="A276" s="92">
        <v>43054</v>
      </c>
      <c r="B276" s="89">
        <v>23271.279999999999</v>
      </c>
      <c r="C276" s="27">
        <v>-138.19</v>
      </c>
      <c r="D276" s="91">
        <v>-5.8999999999999999E-3</v>
      </c>
      <c r="E276" s="89">
        <v>6706.2070000000003</v>
      </c>
      <c r="F276" s="27">
        <v>-31.66</v>
      </c>
      <c r="G276" s="91">
        <v>-4.7000000000000002E-3</v>
      </c>
      <c r="H276" s="89">
        <v>1305</v>
      </c>
      <c r="I276" s="27">
        <v>-1.58</v>
      </c>
      <c r="J276" s="91">
        <v>0.99880000000000002</v>
      </c>
    </row>
    <row r="277" spans="1:10">
      <c r="A277" s="92">
        <v>43055</v>
      </c>
      <c r="B277" s="89">
        <v>23458.36</v>
      </c>
      <c r="C277" s="27">
        <v>187.08</v>
      </c>
      <c r="D277" s="91">
        <v>8.0000000000000002E-3</v>
      </c>
      <c r="E277" s="89">
        <v>6793.2929999999997</v>
      </c>
      <c r="F277" s="27">
        <v>87.08</v>
      </c>
      <c r="G277" s="91">
        <v>1.2999999999999999E-2</v>
      </c>
      <c r="H277" s="89">
        <v>1313.11</v>
      </c>
      <c r="I277" s="27">
        <v>19.91</v>
      </c>
      <c r="J277" s="91">
        <v>1.54E-2</v>
      </c>
    </row>
    <row r="278" spans="1:10">
      <c r="A278" s="92">
        <v>43056</v>
      </c>
      <c r="B278" s="89">
        <v>23358.240000000002</v>
      </c>
      <c r="C278" s="27">
        <v>-100.12</v>
      </c>
      <c r="D278" s="91">
        <v>-4.3E-3</v>
      </c>
      <c r="E278" s="89">
        <v>6782.7889999999998</v>
      </c>
      <c r="F278" s="27">
        <v>-10.5</v>
      </c>
      <c r="G278" s="91">
        <v>-1.5E-3</v>
      </c>
      <c r="H278" s="89">
        <v>1306.93</v>
      </c>
      <c r="I278" s="27">
        <v>-6.18</v>
      </c>
      <c r="J278" s="91">
        <v>-4.7000000000000002E-3</v>
      </c>
    </row>
    <row r="279" spans="1:10">
      <c r="A279" s="92">
        <v>43057</v>
      </c>
      <c r="B279" s="89"/>
      <c r="C279" s="27"/>
      <c r="D279" s="91"/>
      <c r="E279" s="89"/>
      <c r="F279" s="27"/>
      <c r="G279" s="91"/>
      <c r="H279" s="89"/>
      <c r="I279" s="27"/>
      <c r="J279" s="91"/>
    </row>
    <row r="280" spans="1:10">
      <c r="A280" s="92">
        <v>43058</v>
      </c>
      <c r="B280" s="89"/>
      <c r="C280" s="27"/>
      <c r="D280" s="91"/>
      <c r="E280" s="89"/>
      <c r="F280" s="27"/>
      <c r="G280" s="91"/>
      <c r="H280" s="89"/>
      <c r="I280" s="27"/>
      <c r="J280" s="91"/>
    </row>
    <row r="281" spans="1:10">
      <c r="A281" s="92">
        <v>43059</v>
      </c>
      <c r="B281" s="89">
        <v>23430.33</v>
      </c>
      <c r="C281" s="27">
        <v>72.09</v>
      </c>
      <c r="D281" s="91">
        <v>3.0999999999999999E-3</v>
      </c>
      <c r="E281" s="89">
        <v>6790.7150000000001</v>
      </c>
      <c r="F281" s="27">
        <v>7.92</v>
      </c>
      <c r="G281" s="91">
        <v>1.1999999999999999E-3</v>
      </c>
      <c r="H281" s="89">
        <v>1322.81</v>
      </c>
      <c r="I281" s="27">
        <v>15.88</v>
      </c>
      <c r="J281" s="91">
        <v>1.2200000000000001E-2</v>
      </c>
    </row>
    <row r="282" spans="1:10">
      <c r="A282" s="92">
        <v>43060</v>
      </c>
      <c r="B282" s="89">
        <v>23590.83</v>
      </c>
      <c r="C282" s="27">
        <v>160.5</v>
      </c>
      <c r="D282" s="91">
        <v>6.8999999999999999E-3</v>
      </c>
      <c r="E282" s="89">
        <v>6862.4769999999999</v>
      </c>
      <c r="F282" s="27">
        <v>71.760000000000005</v>
      </c>
      <c r="G282" s="91">
        <v>1.06E-2</v>
      </c>
      <c r="H282" s="89">
        <v>1337.92</v>
      </c>
      <c r="I282" s="27">
        <v>15.11</v>
      </c>
      <c r="J282" s="91">
        <v>1.14E-2</v>
      </c>
    </row>
    <row r="283" spans="1:10">
      <c r="A283" s="92">
        <v>43061</v>
      </c>
      <c r="B283" s="89">
        <v>23526.18</v>
      </c>
      <c r="C283" s="27">
        <v>-64.650000000000006</v>
      </c>
      <c r="D283" s="91">
        <v>-2.7000000000000001E-3</v>
      </c>
      <c r="E283" s="89">
        <v>6867.3630000000003</v>
      </c>
      <c r="F283" s="27">
        <v>4.8899999999999997</v>
      </c>
      <c r="G283" s="91">
        <v>6.9999999999999999E-4</v>
      </c>
      <c r="H283" s="89">
        <v>1329.1</v>
      </c>
      <c r="I283" s="27">
        <v>-8.82</v>
      </c>
      <c r="J283" s="91">
        <v>-6.6E-3</v>
      </c>
    </row>
    <row r="284" spans="1:10">
      <c r="A284" s="92">
        <v>43062</v>
      </c>
      <c r="B284" s="89"/>
      <c r="C284" s="27"/>
      <c r="D284" s="91"/>
      <c r="E284" s="89"/>
      <c r="F284" s="27"/>
      <c r="G284" s="91"/>
      <c r="H284" s="89"/>
      <c r="I284" s="27"/>
      <c r="J284" s="91"/>
    </row>
    <row r="285" spans="1:10">
      <c r="A285" s="92">
        <v>43063</v>
      </c>
      <c r="B285" s="89" t="s">
        <v>165</v>
      </c>
      <c r="C285" s="27" t="s">
        <v>166</v>
      </c>
      <c r="D285" s="91">
        <v>1.4E-3</v>
      </c>
      <c r="E285" s="89">
        <v>6889.16</v>
      </c>
      <c r="F285" s="27">
        <v>21.8</v>
      </c>
      <c r="G285" s="91">
        <v>3.2000000000000002E-3</v>
      </c>
      <c r="H285" s="89">
        <v>1341.69</v>
      </c>
      <c r="I285" s="27">
        <v>12.59</v>
      </c>
      <c r="J285" s="91" t="s">
        <v>167</v>
      </c>
    </row>
    <row r="286" spans="1:10">
      <c r="A286" s="92">
        <v>43064</v>
      </c>
      <c r="B286" s="89"/>
      <c r="C286" s="27"/>
      <c r="D286" s="91"/>
      <c r="E286" s="89"/>
      <c r="F286" s="27"/>
      <c r="G286" s="91"/>
      <c r="H286" s="89"/>
      <c r="I286" s="27"/>
      <c r="J286" s="91"/>
    </row>
    <row r="287" spans="1:10">
      <c r="A287" s="92">
        <v>43065</v>
      </c>
      <c r="B287" s="89"/>
      <c r="C287" s="27"/>
      <c r="D287" s="91"/>
      <c r="E287" s="89"/>
      <c r="F287" s="27"/>
      <c r="G287" s="91"/>
      <c r="H287" s="89"/>
      <c r="I287" s="27"/>
      <c r="J287" s="91"/>
    </row>
    <row r="288" spans="1:10">
      <c r="A288" s="92">
        <v>43066</v>
      </c>
      <c r="B288" s="89">
        <v>23580.78</v>
      </c>
      <c r="C288" s="27">
        <v>22.79</v>
      </c>
      <c r="D288" s="91">
        <v>1E-3</v>
      </c>
      <c r="E288" s="89">
        <v>6878.52</v>
      </c>
      <c r="F288" s="27">
        <v>-10.64</v>
      </c>
      <c r="G288" s="91">
        <v>-1.5E-3</v>
      </c>
      <c r="H288" s="89">
        <v>1324.15</v>
      </c>
      <c r="I288" s="27">
        <v>-17.54</v>
      </c>
      <c r="J288" s="91">
        <v>-1.3100000000000001E-2</v>
      </c>
    </row>
    <row r="289" spans="1:10">
      <c r="A289" s="92">
        <v>43067</v>
      </c>
      <c r="B289" s="89">
        <v>23836.71</v>
      </c>
      <c r="C289" s="27">
        <v>255.93</v>
      </c>
      <c r="D289" s="91">
        <v>1.09E-2</v>
      </c>
      <c r="E289" s="89">
        <v>6912.36</v>
      </c>
      <c r="F289" s="27">
        <v>33.840000000000003</v>
      </c>
      <c r="G289" s="91">
        <v>4.8999999999999998E-3</v>
      </c>
      <c r="H289" s="89">
        <v>1323.08</v>
      </c>
      <c r="I289" s="27">
        <v>-1.07</v>
      </c>
      <c r="J289" s="91">
        <v>-8.0000000000000004E-4</v>
      </c>
    </row>
    <row r="290" spans="1:10">
      <c r="A290" s="92">
        <v>43068</v>
      </c>
      <c r="B290" s="89">
        <v>23940.68</v>
      </c>
      <c r="C290" s="27">
        <v>103.97</v>
      </c>
      <c r="D290" s="91">
        <v>4.4000000000000003E-3</v>
      </c>
      <c r="E290" s="89">
        <v>6824.3909999999996</v>
      </c>
      <c r="F290" s="27">
        <v>-87.97</v>
      </c>
      <c r="G290" s="91">
        <v>-1.2699999999999999E-2</v>
      </c>
      <c r="H290" s="89">
        <v>1265.01</v>
      </c>
      <c r="I290" s="27">
        <v>-58.07</v>
      </c>
      <c r="J290" s="91">
        <v>-4.3900000000000002E-2</v>
      </c>
    </row>
    <row r="291" spans="1:10">
      <c r="A291" s="92">
        <v>43069</v>
      </c>
      <c r="B291" s="89">
        <v>24272.35</v>
      </c>
      <c r="C291" s="27">
        <v>331.67</v>
      </c>
      <c r="D291" s="91">
        <v>1.3899999999999999E-2</v>
      </c>
      <c r="E291" s="89">
        <v>6873.973</v>
      </c>
      <c r="F291" s="27">
        <v>49.58</v>
      </c>
      <c r="G291" s="91">
        <v>7.3000000000000001E-3</v>
      </c>
      <c r="H291" s="89">
        <v>1272.55</v>
      </c>
      <c r="I291" s="27">
        <v>7.54</v>
      </c>
      <c r="J291" s="91">
        <v>6.0000000000000001E-3</v>
      </c>
    </row>
    <row r="292" spans="1:10">
      <c r="A292" s="92">
        <v>43070</v>
      </c>
      <c r="B292" s="89">
        <v>24231.59</v>
      </c>
      <c r="C292" s="27">
        <v>-40.76</v>
      </c>
      <c r="D292" s="91">
        <v>-1.6999999999999999E-3</v>
      </c>
      <c r="E292" s="89">
        <v>6847.5860000000002</v>
      </c>
      <c r="F292" s="27">
        <v>-26.39</v>
      </c>
      <c r="G292" s="91">
        <v>-3.8E-3</v>
      </c>
      <c r="H292" s="89">
        <v>1258.6500000000001</v>
      </c>
      <c r="I292" s="27">
        <v>-13.9</v>
      </c>
      <c r="J292" s="91">
        <v>-1.09E-2</v>
      </c>
    </row>
    <row r="293" spans="1:10">
      <c r="A293" s="92">
        <v>43071</v>
      </c>
      <c r="B293" s="89"/>
      <c r="C293" s="27"/>
      <c r="D293" s="91"/>
      <c r="E293" s="89"/>
      <c r="F293" s="27"/>
      <c r="G293" s="91"/>
      <c r="H293" s="89"/>
      <c r="I293" s="27"/>
      <c r="J293" s="91"/>
    </row>
    <row r="294" spans="1:10">
      <c r="A294" s="92">
        <v>43072</v>
      </c>
      <c r="B294" s="89"/>
      <c r="C294" s="27"/>
      <c r="D294" s="91"/>
      <c r="E294" s="89"/>
      <c r="F294" s="27"/>
      <c r="G294" s="91"/>
      <c r="H294" s="89"/>
      <c r="I294" s="27"/>
      <c r="J294" s="91"/>
    </row>
    <row r="295" spans="1:10">
      <c r="A295" s="92">
        <v>43073</v>
      </c>
      <c r="B295" s="89">
        <v>24290.05</v>
      </c>
      <c r="C295" s="27">
        <v>58.46</v>
      </c>
      <c r="D295" s="91">
        <v>2.3999999999999998E-3</v>
      </c>
      <c r="E295" s="89">
        <v>6775.3670000000002</v>
      </c>
      <c r="F295" s="27">
        <v>-72.22</v>
      </c>
      <c r="G295" s="91">
        <v>-1.0500000000000001E-2</v>
      </c>
      <c r="H295" s="89">
        <v>1227.8499999999999</v>
      </c>
      <c r="I295" s="27">
        <v>-30.8</v>
      </c>
      <c r="J295" s="91">
        <v>-2.4500000000000001E-2</v>
      </c>
    </row>
    <row r="296" spans="1:10">
      <c r="A296" s="92">
        <v>43074</v>
      </c>
      <c r="B296" s="89">
        <v>24180.639999999999</v>
      </c>
      <c r="C296" s="27">
        <v>-109.41</v>
      </c>
      <c r="D296" s="91">
        <v>-4.4999999999999997E-3</v>
      </c>
      <c r="E296" s="89">
        <v>6762.2150000000001</v>
      </c>
      <c r="F296" s="27">
        <v>-13.15</v>
      </c>
      <c r="G296" s="91">
        <v>-1.9E-3</v>
      </c>
      <c r="H296" s="89">
        <v>1228.51</v>
      </c>
      <c r="I296" s="27">
        <v>0.66</v>
      </c>
      <c r="J296" s="91">
        <v>5.0000000000000001E-4</v>
      </c>
    </row>
    <row r="297" spans="1:10">
      <c r="A297" s="92">
        <v>43075</v>
      </c>
      <c r="B297" s="89">
        <v>24140.91</v>
      </c>
      <c r="C297" s="27">
        <v>-39.729999999999997</v>
      </c>
      <c r="D297" s="91">
        <v>-1.6000000000000001E-3</v>
      </c>
      <c r="E297" s="89">
        <v>6776.38</v>
      </c>
      <c r="F297" s="27">
        <v>14.16</v>
      </c>
      <c r="G297" s="91">
        <v>2.0999999999999999E-3</v>
      </c>
      <c r="H297" s="89">
        <v>1230.47</v>
      </c>
      <c r="I297" s="27">
        <v>1.95</v>
      </c>
      <c r="J297" s="91">
        <v>1.6000000000000001E-3</v>
      </c>
    </row>
    <row r="298" spans="1:10">
      <c r="A298" s="92">
        <v>43076</v>
      </c>
      <c r="B298" s="89">
        <v>24211.48</v>
      </c>
      <c r="C298" s="27">
        <v>70.569999999999993</v>
      </c>
      <c r="D298" s="91">
        <v>2.8999999999999998E-3</v>
      </c>
      <c r="E298" s="89">
        <v>6812.84</v>
      </c>
      <c r="F298" s="27">
        <v>36.47</v>
      </c>
      <c r="G298" s="91">
        <v>5.4000000000000003E-3</v>
      </c>
      <c r="H298" s="89">
        <v>1245.08</v>
      </c>
      <c r="I298" s="27">
        <v>12.81</v>
      </c>
      <c r="J298" s="91">
        <v>1.04E-2</v>
      </c>
    </row>
    <row r="299" spans="1:10">
      <c r="A299" s="92">
        <v>43077</v>
      </c>
      <c r="B299" s="89">
        <v>24329.16</v>
      </c>
      <c r="C299" s="27">
        <v>117.68</v>
      </c>
      <c r="D299" s="91">
        <v>4.8999999999999998E-3</v>
      </c>
      <c r="E299" s="89">
        <v>6840.08</v>
      </c>
      <c r="F299" s="27">
        <v>27.24</v>
      </c>
      <c r="G299" s="91">
        <v>4.0000000000000001E-3</v>
      </c>
      <c r="H299" s="89">
        <v>1238.24</v>
      </c>
      <c r="I299" s="27">
        <v>-6.27</v>
      </c>
      <c r="J299" s="91">
        <v>-5.0000000000000001E-3</v>
      </c>
    </row>
    <row r="300" spans="1:10">
      <c r="A300" s="92">
        <v>43078</v>
      </c>
      <c r="B300" s="89"/>
      <c r="C300" s="27"/>
      <c r="D300" s="91"/>
      <c r="E300" s="89"/>
      <c r="F300" s="27"/>
      <c r="G300" s="91"/>
      <c r="H300" s="89"/>
      <c r="I300" s="27"/>
      <c r="J300" s="91"/>
    </row>
    <row r="301" spans="1:10">
      <c r="A301" s="92">
        <v>43079</v>
      </c>
      <c r="B301" s="89"/>
      <c r="C301" s="27"/>
      <c r="D301" s="91"/>
      <c r="E301" s="89"/>
      <c r="F301" s="27"/>
      <c r="G301" s="91"/>
      <c r="H301" s="89"/>
      <c r="I301" s="27"/>
      <c r="J301" s="91"/>
    </row>
    <row r="302" spans="1:10">
      <c r="A302" s="92">
        <v>43080</v>
      </c>
      <c r="B302" s="89">
        <v>24386.03</v>
      </c>
      <c r="C302" s="27">
        <v>56.87</v>
      </c>
      <c r="D302" s="91">
        <v>2.3E-3</v>
      </c>
      <c r="E302" s="89">
        <v>6875.08</v>
      </c>
      <c r="F302" s="27">
        <v>35</v>
      </c>
      <c r="G302" s="91">
        <v>5.1000000000000004E-3</v>
      </c>
      <c r="H302" s="89">
        <v>1245.58</v>
      </c>
      <c r="I302" s="27">
        <v>7.33</v>
      </c>
      <c r="J302" s="91">
        <v>5.8999999999999999E-3</v>
      </c>
    </row>
    <row r="303" spans="1:10">
      <c r="A303" s="92">
        <v>43081</v>
      </c>
      <c r="B303" s="89">
        <v>24504.799999999999</v>
      </c>
      <c r="C303" s="27">
        <v>118.77</v>
      </c>
      <c r="D303" s="91">
        <v>4.8999999999999998E-3</v>
      </c>
      <c r="E303" s="89">
        <v>6862.32</v>
      </c>
      <c r="F303" s="27">
        <v>-12.76</v>
      </c>
      <c r="G303" s="91">
        <v>-1.9E-3</v>
      </c>
      <c r="H303" s="89">
        <v>1233.18</v>
      </c>
      <c r="I303" s="27">
        <v>-12.39</v>
      </c>
      <c r="J303" s="91">
        <v>-9.9000000000000008E-3</v>
      </c>
    </row>
    <row r="304" spans="1:10">
      <c r="A304" s="92">
        <v>43082</v>
      </c>
      <c r="B304" s="89">
        <v>24585.43</v>
      </c>
      <c r="C304" s="27">
        <v>80.63</v>
      </c>
      <c r="D304" s="91">
        <v>3.3E-3</v>
      </c>
      <c r="E304" s="89">
        <v>6875.8</v>
      </c>
      <c r="F304" s="27">
        <v>13.48</v>
      </c>
      <c r="G304" s="91">
        <v>2E-3</v>
      </c>
      <c r="H304" s="89">
        <v>1233.04</v>
      </c>
      <c r="I304" s="27">
        <v>-0.14000000000000001</v>
      </c>
      <c r="J304" s="91">
        <v>-1E-4</v>
      </c>
    </row>
    <row r="305" spans="1:10">
      <c r="A305" s="92">
        <v>43083</v>
      </c>
      <c r="B305" s="89">
        <v>24508.66</v>
      </c>
      <c r="C305" s="27">
        <v>-76.77</v>
      </c>
      <c r="D305" s="91">
        <v>-3.0999999999999999E-3</v>
      </c>
      <c r="E305" s="89">
        <v>6856.53</v>
      </c>
      <c r="F305" s="27">
        <v>-19.27</v>
      </c>
      <c r="G305" s="91">
        <v>-2.8E-3</v>
      </c>
      <c r="H305" s="89">
        <v>1232.43</v>
      </c>
      <c r="I305" s="27">
        <v>-0.62</v>
      </c>
      <c r="J305" s="91">
        <v>-5.0000000000000001E-4</v>
      </c>
    </row>
    <row r="306" spans="1:10">
      <c r="A306" s="92">
        <v>43084</v>
      </c>
      <c r="B306" s="89">
        <v>24651.74</v>
      </c>
      <c r="C306" s="27">
        <v>143.08000000000001</v>
      </c>
      <c r="D306" s="91">
        <v>5.7999999999999996E-3</v>
      </c>
      <c r="E306" s="89">
        <v>6936.58</v>
      </c>
      <c r="F306" s="27">
        <v>80.06</v>
      </c>
      <c r="G306" s="91">
        <v>1.17E-2</v>
      </c>
      <c r="H306" s="89">
        <v>1232.43</v>
      </c>
      <c r="I306" s="27">
        <v>-0.62</v>
      </c>
      <c r="J306" s="91">
        <v>-5.0000000000000001E-4</v>
      </c>
    </row>
    <row r="307" spans="1:10">
      <c r="A307" s="92">
        <v>43085</v>
      </c>
      <c r="B307" s="89"/>
      <c r="C307" s="27"/>
      <c r="D307" s="91"/>
      <c r="E307" s="89"/>
      <c r="F307" s="27"/>
      <c r="G307" s="91"/>
      <c r="H307" s="89"/>
      <c r="I307" s="27"/>
      <c r="J307" s="91"/>
    </row>
    <row r="308" spans="1:10">
      <c r="A308" s="92">
        <v>43086</v>
      </c>
      <c r="B308" s="89"/>
      <c r="C308" s="27"/>
      <c r="D308" s="91"/>
      <c r="E308" s="89"/>
      <c r="F308" s="27"/>
      <c r="G308" s="91"/>
      <c r="H308" s="89"/>
      <c r="I308" s="27"/>
      <c r="J308" s="91"/>
    </row>
    <row r="309" spans="1:10">
      <c r="A309" s="92">
        <v>43087</v>
      </c>
      <c r="B309" s="89">
        <v>24792.2</v>
      </c>
      <c r="C309" s="27">
        <v>140.46</v>
      </c>
      <c r="D309" s="91">
        <v>5.7000000000000002E-3</v>
      </c>
      <c r="E309" s="89">
        <v>6994.76</v>
      </c>
      <c r="F309" s="27">
        <v>58.18</v>
      </c>
      <c r="G309" s="91">
        <v>8.3999999999999995E-3</v>
      </c>
      <c r="H309" s="89">
        <v>1275.21</v>
      </c>
      <c r="I309" s="27">
        <v>24.32</v>
      </c>
      <c r="J309" s="91">
        <v>1.9400000000000001E-2</v>
      </c>
    </row>
    <row r="310" spans="1:10">
      <c r="A310" s="92">
        <v>43088</v>
      </c>
      <c r="B310" s="89">
        <v>24754.75</v>
      </c>
      <c r="C310" s="27">
        <v>-37.450000000000003</v>
      </c>
      <c r="D310" s="91">
        <v>-1.5E-3</v>
      </c>
      <c r="E310" s="89">
        <v>6963.85</v>
      </c>
      <c r="F310" s="27">
        <v>-30.91</v>
      </c>
      <c r="G310" s="91">
        <v>-4.4000000000000003E-3</v>
      </c>
      <c r="H310" s="89">
        <v>1280.32</v>
      </c>
      <c r="I310" s="27">
        <v>2.41</v>
      </c>
      <c r="J310" s="91">
        <v>1.9E-3</v>
      </c>
    </row>
    <row r="311" spans="1:10">
      <c r="A311" s="92">
        <v>43089</v>
      </c>
      <c r="B311" s="89">
        <v>24726.65</v>
      </c>
      <c r="C311" s="27">
        <v>-28.1</v>
      </c>
      <c r="D311" s="91">
        <v>-1.1000000000000001E-3</v>
      </c>
      <c r="E311" s="89">
        <v>6960.96</v>
      </c>
      <c r="F311" s="27">
        <v>-2.89</v>
      </c>
      <c r="G311" s="91">
        <v>-4.0000000000000002E-4</v>
      </c>
      <c r="H311" s="89">
        <v>1286.4000000000001</v>
      </c>
      <c r="I311" s="27">
        <v>9.8800000000000008</v>
      </c>
      <c r="J311" s="91">
        <v>7.7000000000000002E-3</v>
      </c>
    </row>
    <row r="312" spans="1:10">
      <c r="A312" s="92">
        <v>43090</v>
      </c>
      <c r="B312" s="89">
        <v>24782.29</v>
      </c>
      <c r="C312" s="27">
        <v>55.64</v>
      </c>
      <c r="D312" s="91">
        <v>2.3E-3</v>
      </c>
      <c r="E312" s="89">
        <v>6965.36</v>
      </c>
      <c r="F312" s="27">
        <v>4.4000000000000004</v>
      </c>
      <c r="G312" s="91">
        <v>5.9999999999999995E-4</v>
      </c>
      <c r="H312" s="89">
        <v>1285.44</v>
      </c>
      <c r="I312" s="27">
        <v>8.92</v>
      </c>
      <c r="J312" s="91">
        <v>7.0000000000000001E-3</v>
      </c>
    </row>
    <row r="313" spans="1:10">
      <c r="A313" s="92">
        <v>43091</v>
      </c>
      <c r="B313" s="89">
        <v>24754.06</v>
      </c>
      <c r="C313" s="27">
        <v>-28.23</v>
      </c>
      <c r="D313" s="91">
        <v>-1.1000000000000001E-3</v>
      </c>
      <c r="E313" s="89">
        <v>6959.96</v>
      </c>
      <c r="F313" s="27">
        <v>-5.4</v>
      </c>
      <c r="G313" s="91">
        <v>-8.0000000000000004E-4</v>
      </c>
      <c r="H313" s="89">
        <v>1271.17</v>
      </c>
      <c r="I313" s="27">
        <v>-0.64</v>
      </c>
      <c r="J313" s="91">
        <v>-5.0000000000000001E-4</v>
      </c>
    </row>
    <row r="314" spans="1:10">
      <c r="A314" s="92">
        <v>43092</v>
      </c>
      <c r="B314" s="89"/>
      <c r="C314" s="27"/>
      <c r="D314" s="91"/>
      <c r="E314" s="89"/>
      <c r="F314" s="27"/>
      <c r="G314" s="91"/>
      <c r="H314" s="89"/>
      <c r="I314" s="27"/>
      <c r="J314" s="91"/>
    </row>
    <row r="315" spans="1:10">
      <c r="A315" s="92">
        <v>43093</v>
      </c>
      <c r="B315" s="89"/>
      <c r="C315" s="27"/>
      <c r="D315" s="91"/>
      <c r="E315" s="89"/>
      <c r="F315" s="27"/>
      <c r="G315" s="91"/>
      <c r="H315" s="89"/>
      <c r="I315" s="27"/>
      <c r="J315" s="91"/>
    </row>
    <row r="316" spans="1:10">
      <c r="A316" s="92">
        <v>43094</v>
      </c>
      <c r="B316" s="89"/>
      <c r="C316" s="27"/>
      <c r="D316" s="91"/>
      <c r="E316" s="89"/>
      <c r="F316" s="27"/>
      <c r="G316" s="91"/>
      <c r="H316" s="89"/>
      <c r="I316" s="27"/>
      <c r="J316" s="91"/>
    </row>
    <row r="317" spans="1:10">
      <c r="A317" s="92">
        <v>43095</v>
      </c>
      <c r="B317" s="89">
        <v>24746.21</v>
      </c>
      <c r="C317" s="27">
        <v>-7.85</v>
      </c>
      <c r="D317" s="91">
        <v>-2.9999999999999997E-4</v>
      </c>
      <c r="E317" s="89">
        <v>6936.25</v>
      </c>
      <c r="F317" s="27">
        <v>-23.71</v>
      </c>
      <c r="G317" s="91">
        <v>-3.3999999999999998E-3</v>
      </c>
      <c r="H317" s="89">
        <v>1271.17</v>
      </c>
      <c r="I317" s="27">
        <v>-0.64</v>
      </c>
      <c r="J317" s="91">
        <v>-5.0000000000000001E-4</v>
      </c>
    </row>
    <row r="318" spans="1:10">
      <c r="A318" s="92">
        <v>43096</v>
      </c>
      <c r="B318" s="89">
        <v>24774.3</v>
      </c>
      <c r="C318" s="27">
        <v>28.09</v>
      </c>
      <c r="D318" s="91">
        <v>1.1000000000000001E-3</v>
      </c>
      <c r="E318" s="89">
        <v>6939.34</v>
      </c>
      <c r="F318" s="27">
        <v>3.09</v>
      </c>
      <c r="G318" s="91">
        <v>4.0000000000000002E-4</v>
      </c>
      <c r="H318" s="89">
        <v>1262.83</v>
      </c>
      <c r="I318" s="27">
        <v>3.95</v>
      </c>
      <c r="J318" s="91">
        <v>3.0999999999999999E-3</v>
      </c>
    </row>
    <row r="319" spans="1:10">
      <c r="A319" s="92">
        <v>43097</v>
      </c>
      <c r="B319" s="89">
        <v>24837.51</v>
      </c>
      <c r="C319" s="27">
        <v>63.21</v>
      </c>
      <c r="D319" s="91">
        <v>2.5999999999999999E-3</v>
      </c>
      <c r="E319" s="89">
        <v>6950.16</v>
      </c>
      <c r="F319" s="27">
        <v>10.82</v>
      </c>
      <c r="G319" s="91">
        <v>1.6000000000000001E-3</v>
      </c>
      <c r="H319" s="89">
        <v>1264.78</v>
      </c>
      <c r="I319" s="27">
        <v>1.42</v>
      </c>
      <c r="J319" s="91">
        <v>1.1000000000000001E-3</v>
      </c>
    </row>
    <row r="320" spans="1:10">
      <c r="A320" s="92">
        <v>43098</v>
      </c>
      <c r="B320" s="89">
        <v>24719.22</v>
      </c>
      <c r="C320" s="27">
        <v>-118.29</v>
      </c>
      <c r="D320" s="91">
        <v>-4.7999999999999996E-3</v>
      </c>
      <c r="E320" s="89">
        <v>6903.39</v>
      </c>
      <c r="F320" s="27">
        <v>-46.77</v>
      </c>
      <c r="G320" s="91">
        <v>-6.7000000000000002E-3</v>
      </c>
      <c r="H320" s="89">
        <v>1253.05</v>
      </c>
      <c r="I320" s="27">
        <v>-13.25</v>
      </c>
      <c r="J320" s="91">
        <v>-1.0500000000000001E-2</v>
      </c>
    </row>
    <row r="321" spans="1:10">
      <c r="A321" s="92">
        <v>43099</v>
      </c>
      <c r="B321" s="89"/>
      <c r="C321" s="27"/>
      <c r="D321" s="91"/>
      <c r="E321" s="89"/>
      <c r="F321" s="27"/>
      <c r="G321" s="91"/>
      <c r="H321" s="89"/>
      <c r="I321" s="27"/>
      <c r="J321" s="91"/>
    </row>
    <row r="322" spans="1:10">
      <c r="A322" s="92">
        <v>43100</v>
      </c>
      <c r="B322" s="89"/>
      <c r="C322" s="27"/>
      <c r="D322" s="91"/>
      <c r="E322" s="89"/>
      <c r="F322" s="27"/>
      <c r="G322" s="91"/>
      <c r="H322" s="89"/>
      <c r="I322" s="27"/>
      <c r="J322" s="91"/>
    </row>
    <row r="323" spans="1:10">
      <c r="A323" s="92">
        <v>43101</v>
      </c>
      <c r="B323" s="89"/>
      <c r="C323" s="27"/>
      <c r="D323" s="91"/>
      <c r="E323" s="89"/>
      <c r="F323" s="27"/>
      <c r="G323" s="91"/>
      <c r="H323" s="89"/>
      <c r="I323" s="27"/>
      <c r="J323" s="91"/>
    </row>
    <row r="324" spans="1:10">
      <c r="A324" s="92">
        <v>43102</v>
      </c>
      <c r="B324" s="89">
        <v>24824.01</v>
      </c>
      <c r="C324" s="27">
        <v>104.79</v>
      </c>
      <c r="D324" s="91">
        <v>4.1999999999999997E-3</v>
      </c>
      <c r="E324" s="89">
        <v>7006.9</v>
      </c>
      <c r="F324" s="27">
        <v>103.51</v>
      </c>
      <c r="G324" s="91">
        <v>1.4999999999999999E-2</v>
      </c>
      <c r="H324" s="89">
        <v>1281.92</v>
      </c>
      <c r="I324" s="27">
        <v>28.87</v>
      </c>
      <c r="J324" s="91">
        <v>2.3E-2</v>
      </c>
    </row>
    <row r="325" spans="1:10">
      <c r="A325" s="92">
        <v>43103</v>
      </c>
      <c r="B325" s="89">
        <v>24922.68</v>
      </c>
      <c r="C325" s="27">
        <v>98.67</v>
      </c>
      <c r="D325" s="91">
        <v>4.0000000000000001E-3</v>
      </c>
      <c r="E325" s="89">
        <v>7065.53</v>
      </c>
      <c r="F325" s="27">
        <v>58.63</v>
      </c>
      <c r="G325" s="91">
        <v>8.3999999999999995E-3</v>
      </c>
      <c r="H325" s="89">
        <v>1303.54</v>
      </c>
      <c r="I325" s="27">
        <v>15.84</v>
      </c>
      <c r="J325" s="91">
        <v>1.23E-2</v>
      </c>
    </row>
    <row r="326" spans="1:10">
      <c r="A326" s="92">
        <v>43104</v>
      </c>
      <c r="B326" s="89">
        <v>25075.13</v>
      </c>
      <c r="C326" s="27">
        <v>152.44999999999999</v>
      </c>
      <c r="D326" s="91">
        <v>6.1000000000000004E-3</v>
      </c>
      <c r="E326" s="89">
        <v>7077.92</v>
      </c>
      <c r="F326" s="27">
        <v>12.38</v>
      </c>
      <c r="G326" s="91">
        <v>1.8E-3</v>
      </c>
      <c r="H326" s="89">
        <v>1316.61</v>
      </c>
      <c r="I326" s="27">
        <v>6.75</v>
      </c>
      <c r="J326" s="91">
        <v>5.1999999999999998E-3</v>
      </c>
    </row>
    <row r="327" spans="1:10">
      <c r="A327" s="92">
        <v>43105</v>
      </c>
      <c r="B327" s="89">
        <v>25295.87</v>
      </c>
      <c r="C327" s="27">
        <v>220.74</v>
      </c>
      <c r="D327" s="91">
        <v>8.8000000000000005E-3</v>
      </c>
      <c r="E327" s="89">
        <v>7136.56</v>
      </c>
      <c r="F327" s="27">
        <v>58.64</v>
      </c>
      <c r="G327" s="91">
        <v>8.3000000000000001E-3</v>
      </c>
      <c r="H327" s="89">
        <v>1329.87</v>
      </c>
      <c r="I327" s="27">
        <v>12.63</v>
      </c>
      <c r="J327" s="91">
        <v>9.5999999999999992E-3</v>
      </c>
    </row>
    <row r="328" spans="1:10">
      <c r="A328" s="92">
        <v>43106</v>
      </c>
      <c r="B328" s="89"/>
      <c r="C328" s="27"/>
      <c r="D328" s="91"/>
      <c r="E328" s="89"/>
      <c r="F328" s="27"/>
      <c r="G328" s="91"/>
      <c r="H328" s="89"/>
      <c r="I328" s="27"/>
      <c r="J328" s="91"/>
    </row>
    <row r="329" spans="1:10">
      <c r="A329" s="92">
        <v>43107</v>
      </c>
      <c r="B329" s="89"/>
      <c r="C329" s="27"/>
      <c r="D329" s="91"/>
      <c r="E329" s="89"/>
      <c r="F329" s="27"/>
      <c r="G329" s="91"/>
      <c r="H329" s="89"/>
      <c r="I329" s="27"/>
      <c r="J329" s="91"/>
    </row>
    <row r="330" spans="1:10">
      <c r="A330" s="92">
        <v>43108</v>
      </c>
      <c r="B330" s="89">
        <v>25283</v>
      </c>
      <c r="C330" s="27">
        <v>-12.87</v>
      </c>
      <c r="D330" s="91">
        <v>-5.0000000000000001E-4</v>
      </c>
      <c r="E330" s="89">
        <v>7157.39</v>
      </c>
      <c r="F330" s="27">
        <v>20.83</v>
      </c>
      <c r="G330" s="91">
        <v>2.8999999999999998E-3</v>
      </c>
      <c r="H330" s="89">
        <v>1335.54</v>
      </c>
      <c r="I330" s="27">
        <v>9.83</v>
      </c>
      <c r="J330" s="91">
        <v>7.4000000000000003E-3</v>
      </c>
    </row>
    <row r="331" spans="1:10">
      <c r="A331" s="92">
        <v>43109</v>
      </c>
      <c r="B331" s="89">
        <v>25385.8</v>
      </c>
      <c r="C331" s="27">
        <v>102.8</v>
      </c>
      <c r="D331" s="91">
        <v>4.1000000000000003E-3</v>
      </c>
      <c r="E331" s="89">
        <v>7163.58</v>
      </c>
      <c r="F331" s="27">
        <v>6.19</v>
      </c>
      <c r="G331" s="91">
        <v>8.9999999999999998E-4</v>
      </c>
      <c r="H331" s="89">
        <v>1326.03</v>
      </c>
      <c r="I331" s="27">
        <v>-9.51</v>
      </c>
      <c r="J331" s="91">
        <v>-7.1000000000000004E-3</v>
      </c>
    </row>
    <row r="332" spans="1:10">
      <c r="A332" s="92">
        <v>43110</v>
      </c>
      <c r="B332" s="89">
        <v>5369.13</v>
      </c>
      <c r="C332" s="27">
        <v>-16.670000000000002</v>
      </c>
      <c r="D332" s="91">
        <v>-6.9999999999999999E-4</v>
      </c>
      <c r="E332" s="89">
        <v>7153.57</v>
      </c>
      <c r="F332" s="27">
        <v>-10.01</v>
      </c>
      <c r="G332" s="91">
        <v>-1.4E-3</v>
      </c>
      <c r="H332" s="89">
        <v>1304.19</v>
      </c>
      <c r="I332" s="27">
        <v>-18.39</v>
      </c>
      <c r="J332" s="91">
        <v>-1.3899999999999999E-2</v>
      </c>
    </row>
    <row r="333" spans="1:10">
      <c r="A333" s="92">
        <v>43111</v>
      </c>
      <c r="B333" s="89">
        <v>25574.73</v>
      </c>
      <c r="C333" s="27">
        <v>205.6</v>
      </c>
      <c r="D333" s="91">
        <v>8.0999999999999996E-3</v>
      </c>
      <c r="E333" s="89">
        <v>7211.78</v>
      </c>
      <c r="F333" s="27">
        <v>58.21</v>
      </c>
      <c r="G333" s="91">
        <v>8.0999999999999996E-3</v>
      </c>
      <c r="H333" s="89">
        <v>1311.06</v>
      </c>
      <c r="I333" s="27">
        <v>4.84</v>
      </c>
      <c r="J333" s="91">
        <v>3.7000000000000002E-3</v>
      </c>
    </row>
    <row r="334" spans="1:10">
      <c r="A334" s="92">
        <v>43112</v>
      </c>
      <c r="B334" s="89">
        <v>25803.19</v>
      </c>
      <c r="C334" s="27">
        <v>228.46</v>
      </c>
      <c r="D334" s="91">
        <v>8.8999999999999999E-3</v>
      </c>
      <c r="E334" s="89">
        <v>7261.06</v>
      </c>
      <c r="F334" s="27">
        <v>49.28</v>
      </c>
      <c r="G334" s="91">
        <v>6.7999999999999996E-3</v>
      </c>
      <c r="H334" s="89">
        <v>1322.87</v>
      </c>
      <c r="I334" s="27">
        <v>8.52</v>
      </c>
      <c r="J334" s="91">
        <v>6.4999999999999997E-3</v>
      </c>
    </row>
    <row r="335" spans="1:10">
      <c r="A335" s="92">
        <v>43113</v>
      </c>
      <c r="B335" s="89"/>
      <c r="C335" s="27"/>
      <c r="D335" s="91"/>
      <c r="E335" s="89"/>
      <c r="F335" s="27"/>
      <c r="G335" s="91"/>
      <c r="H335" s="89"/>
      <c r="I335" s="27"/>
      <c r="J335" s="91"/>
    </row>
    <row r="336" spans="1:10">
      <c r="A336" s="92">
        <v>43114</v>
      </c>
      <c r="B336" s="89"/>
      <c r="C336" s="27"/>
      <c r="D336" s="91"/>
      <c r="E336" s="89"/>
      <c r="F336" s="27"/>
      <c r="G336" s="91"/>
      <c r="H336" s="89"/>
      <c r="I336" s="27"/>
      <c r="J336" s="91"/>
    </row>
    <row r="337" spans="1:10">
      <c r="A337" s="92">
        <v>43115</v>
      </c>
      <c r="B337" s="89"/>
      <c r="C337" s="27"/>
      <c r="D337" s="91"/>
      <c r="E337" s="89"/>
      <c r="F337" s="27"/>
      <c r="G337" s="91"/>
      <c r="H337" s="89"/>
      <c r="I337" s="27"/>
      <c r="J337" s="91"/>
    </row>
    <row r="338" spans="1:10">
      <c r="A338" s="92">
        <v>43116</v>
      </c>
      <c r="B338" s="89">
        <v>25792.86</v>
      </c>
      <c r="C338" s="27">
        <v>-10.33</v>
      </c>
      <c r="D338" s="91">
        <v>-4.0000000000000002E-4</v>
      </c>
      <c r="E338" s="89">
        <v>7223.69</v>
      </c>
      <c r="F338" s="27">
        <v>-37.380000000000003</v>
      </c>
      <c r="G338" s="91">
        <v>-5.1000000000000004E-3</v>
      </c>
      <c r="H338" s="89">
        <v>1333.63</v>
      </c>
      <c r="I338" s="27">
        <v>11.53</v>
      </c>
      <c r="J338" s="91">
        <v>8.6999999999999994E-3</v>
      </c>
    </row>
    <row r="339" spans="1:10">
      <c r="A339" s="92">
        <v>43117</v>
      </c>
      <c r="B339" s="89">
        <v>26115.65</v>
      </c>
      <c r="C339" s="27">
        <v>322.79000000000002</v>
      </c>
      <c r="D339" s="91">
        <v>1.2500000000000001E-2</v>
      </c>
      <c r="E339" s="89">
        <v>7298.28</v>
      </c>
      <c r="F339" s="27">
        <v>74.59</v>
      </c>
      <c r="G339" s="91">
        <v>1.03E-2</v>
      </c>
      <c r="H339" s="89">
        <v>1343.8</v>
      </c>
      <c r="I339" s="27">
        <v>17.829999999999998</v>
      </c>
      <c r="J339" s="91">
        <v>1.34E-2</v>
      </c>
    </row>
    <row r="340" spans="1:10">
      <c r="A340" s="92">
        <v>43118</v>
      </c>
      <c r="B340" s="89">
        <v>26017.81</v>
      </c>
      <c r="C340" s="27">
        <v>-97.84</v>
      </c>
      <c r="D340" s="91">
        <v>-3.7000000000000002E-3</v>
      </c>
      <c r="E340" s="89">
        <v>7296.05</v>
      </c>
      <c r="F340" s="27">
        <v>-2.23</v>
      </c>
      <c r="G340" s="91">
        <v>-2.9999999999999997E-4</v>
      </c>
      <c r="H340" s="89">
        <v>1370.56</v>
      </c>
      <c r="I340" s="27">
        <v>6.27</v>
      </c>
      <c r="J340" s="91">
        <v>4.5999999999999999E-3</v>
      </c>
    </row>
    <row r="341" spans="1:10">
      <c r="A341" s="92">
        <v>43119</v>
      </c>
      <c r="B341" s="89">
        <v>26071.72</v>
      </c>
      <c r="C341" s="27">
        <v>53.91</v>
      </c>
      <c r="D341" s="91">
        <v>2.0999999999999999E-3</v>
      </c>
      <c r="E341" s="89">
        <v>7336.38</v>
      </c>
      <c r="F341" s="27">
        <v>40.33</v>
      </c>
      <c r="G341" s="91">
        <v>5.4999999999999997E-3</v>
      </c>
      <c r="H341" s="89">
        <v>1372.03</v>
      </c>
      <c r="I341" s="27">
        <v>1.47</v>
      </c>
      <c r="J341" s="91">
        <v>1.1000000000000001E-3</v>
      </c>
    </row>
    <row r="342" spans="1:10">
      <c r="A342" s="92">
        <v>43120</v>
      </c>
      <c r="B342" s="89"/>
      <c r="C342" s="27"/>
      <c r="D342" s="91"/>
      <c r="E342" s="89"/>
      <c r="F342" s="27"/>
      <c r="G342" s="91"/>
      <c r="H342" s="89"/>
      <c r="I342" s="27"/>
      <c r="J342" s="91"/>
    </row>
    <row r="343" spans="1:10">
      <c r="A343" s="92">
        <v>43121</v>
      </c>
      <c r="B343" s="89"/>
      <c r="C343" s="27"/>
      <c r="D343" s="91"/>
      <c r="E343" s="89"/>
      <c r="F343" s="27"/>
      <c r="G343" s="91"/>
      <c r="H343" s="89"/>
      <c r="I343" s="27"/>
      <c r="J343" s="91"/>
    </row>
    <row r="344" spans="1:10">
      <c r="A344" s="92">
        <v>43122</v>
      </c>
      <c r="B344" s="89">
        <v>26214.6</v>
      </c>
      <c r="C344" s="27">
        <v>142.88</v>
      </c>
      <c r="D344" s="91">
        <v>5.4999999999999997E-3</v>
      </c>
      <c r="E344" s="89">
        <v>7408.03</v>
      </c>
      <c r="F344" s="27">
        <v>71.650000000000006</v>
      </c>
      <c r="G344" s="91">
        <v>9.7999999999999997E-3</v>
      </c>
      <c r="H344" s="89">
        <v>1382.41</v>
      </c>
      <c r="I344" s="27">
        <v>10.38</v>
      </c>
      <c r="J344" s="91">
        <v>7.6E-3</v>
      </c>
    </row>
    <row r="345" spans="1:10">
      <c r="A345" s="92">
        <v>43123</v>
      </c>
      <c r="B345" s="89">
        <v>26210.81</v>
      </c>
      <c r="C345" s="27">
        <v>-3.79</v>
      </c>
      <c r="D345" s="91">
        <v>-1E-4</v>
      </c>
      <c r="E345" s="89">
        <v>7460.29</v>
      </c>
      <c r="F345" s="27">
        <v>52.26</v>
      </c>
      <c r="G345" s="91">
        <v>7.1000000000000004E-3</v>
      </c>
      <c r="H345" s="89">
        <v>1392.86</v>
      </c>
      <c r="I345" s="27">
        <v>10.45</v>
      </c>
      <c r="J345" s="91">
        <v>7.6E-3</v>
      </c>
    </row>
    <row r="346" spans="1:10">
      <c r="A346" s="92">
        <v>43124</v>
      </c>
      <c r="B346" s="89">
        <v>26252.12</v>
      </c>
      <c r="C346" s="27">
        <v>41.31</v>
      </c>
      <c r="D346" s="91">
        <v>1.6000000000000001E-3</v>
      </c>
      <c r="E346" s="89">
        <v>7415.06</v>
      </c>
      <c r="F346" s="27">
        <v>-45.23</v>
      </c>
      <c r="G346" s="91">
        <v>-6.1000000000000004E-3</v>
      </c>
      <c r="H346" s="89">
        <v>1359.99</v>
      </c>
      <c r="I346" s="27">
        <v>-32.869999999999997</v>
      </c>
      <c r="J346" s="91">
        <v>-2.3599999999999999E-2</v>
      </c>
    </row>
    <row r="347" spans="1:10">
      <c r="A347" s="92">
        <v>43125</v>
      </c>
      <c r="B347" s="89">
        <v>26392.79</v>
      </c>
      <c r="C347" s="27">
        <v>140.66999999999999</v>
      </c>
      <c r="D347" s="91">
        <v>5.4000000000000003E-3</v>
      </c>
      <c r="E347" s="89">
        <v>7411.16</v>
      </c>
      <c r="F347" s="27">
        <v>-3.89</v>
      </c>
      <c r="G347" s="91">
        <v>-5.0000000000000001E-4</v>
      </c>
      <c r="H347" s="89">
        <v>1337.62</v>
      </c>
      <c r="I347" s="27">
        <v>-23.06</v>
      </c>
      <c r="J347" s="91">
        <v>-1.6899999999999998E-2</v>
      </c>
    </row>
    <row r="348" spans="1:10">
      <c r="A348" s="92">
        <v>43126</v>
      </c>
      <c r="B348" s="89">
        <v>26616.71</v>
      </c>
      <c r="C348" s="27">
        <v>223.92</v>
      </c>
      <c r="D348" s="91">
        <v>8.5000000000000006E-3</v>
      </c>
      <c r="E348" s="89">
        <v>7505.77</v>
      </c>
      <c r="F348" s="27">
        <v>94.61</v>
      </c>
      <c r="G348" s="91">
        <v>1.2800000000000001E-2</v>
      </c>
      <c r="H348" s="89">
        <v>1381.27</v>
      </c>
      <c r="I348" s="27">
        <v>43.65</v>
      </c>
      <c r="J348" s="91">
        <v>3.2599999999999997E-2</v>
      </c>
    </row>
    <row r="349" spans="1:10">
      <c r="A349" s="92">
        <v>43127</v>
      </c>
      <c r="B349" s="89"/>
      <c r="C349" s="27"/>
      <c r="D349" s="91"/>
      <c r="E349" s="89"/>
      <c r="F349" s="27"/>
      <c r="G349" s="91"/>
      <c r="H349" s="89"/>
      <c r="I349" s="27"/>
      <c r="J349" s="91"/>
    </row>
    <row r="350" spans="1:10">
      <c r="A350" s="92">
        <v>43128</v>
      </c>
      <c r="B350" s="89"/>
      <c r="C350" s="27"/>
      <c r="D350" s="91"/>
      <c r="E350" s="89"/>
      <c r="F350" s="27"/>
      <c r="G350" s="91"/>
      <c r="H350" s="89"/>
      <c r="I350" s="27"/>
      <c r="J350" s="91"/>
    </row>
    <row r="351" spans="1:10">
      <c r="A351" s="92">
        <v>43129</v>
      </c>
      <c r="B351" s="89">
        <v>26439.48</v>
      </c>
      <c r="C351" s="27">
        <v>-177.23</v>
      </c>
      <c r="D351" s="91">
        <v>-6.7000000000000002E-3</v>
      </c>
      <c r="E351" s="89">
        <v>7466.5</v>
      </c>
      <c r="F351" s="27">
        <v>-39.270000000000003</v>
      </c>
      <c r="G351" s="91">
        <v>-5.1999999999999998E-3</v>
      </c>
      <c r="H351" s="89">
        <v>1378.42</v>
      </c>
      <c r="I351" s="27">
        <v>-2.86</v>
      </c>
      <c r="J351" s="91">
        <v>-2.0999999999999999E-3</v>
      </c>
    </row>
    <row r="352" spans="1:10">
      <c r="A352" s="92">
        <v>43130</v>
      </c>
      <c r="B352" s="89">
        <v>26076.89</v>
      </c>
      <c r="C352" s="27">
        <v>-362.59</v>
      </c>
      <c r="D352" s="91">
        <v>-1.37E-2</v>
      </c>
      <c r="E352" s="89">
        <v>7402.48</v>
      </c>
      <c r="F352" s="27">
        <v>-64.02</v>
      </c>
      <c r="G352" s="91">
        <v>-8.6E-3</v>
      </c>
      <c r="H352" s="89">
        <v>1351.95</v>
      </c>
      <c r="I352" s="27">
        <v>-26.46</v>
      </c>
      <c r="J352" s="91">
        <v>-1.9199999999999998E-2</v>
      </c>
    </row>
    <row r="353" spans="1:10">
      <c r="A353" s="92">
        <v>43131</v>
      </c>
      <c r="B353" s="89">
        <v>26149.39</v>
      </c>
      <c r="C353" s="27">
        <v>72.5</v>
      </c>
      <c r="D353" s="91">
        <v>2.8E-3</v>
      </c>
      <c r="E353" s="89">
        <v>7411.48</v>
      </c>
      <c r="F353" s="27">
        <v>9</v>
      </c>
      <c r="G353" s="91">
        <v>1.1999999999999999E-3</v>
      </c>
      <c r="H353" s="89">
        <v>1360.2</v>
      </c>
      <c r="I353" s="27">
        <v>9.75</v>
      </c>
      <c r="J353" s="91">
        <v>7.1999999999999998E-3</v>
      </c>
    </row>
    <row r="354" spans="1:10">
      <c r="A354" s="92">
        <v>43132</v>
      </c>
      <c r="B354" s="89">
        <v>26186.71</v>
      </c>
      <c r="C354" s="27">
        <v>37.32</v>
      </c>
      <c r="D354" s="91">
        <v>1.4E-3</v>
      </c>
      <c r="E354" s="89">
        <v>7385.86</v>
      </c>
      <c r="F354" s="27">
        <v>-25.62</v>
      </c>
      <c r="G354" s="91">
        <v>-3.5000000000000001E-3</v>
      </c>
      <c r="H354" s="89">
        <v>1355.07</v>
      </c>
      <c r="I354" s="27">
        <v>-6.43</v>
      </c>
      <c r="J354" s="91">
        <v>-4.7000000000000002E-3</v>
      </c>
    </row>
    <row r="355" spans="1:10">
      <c r="A355" s="92">
        <v>43133</v>
      </c>
      <c r="B355" s="89">
        <v>25520.959999999999</v>
      </c>
      <c r="C355" s="27">
        <v>-665.75</v>
      </c>
      <c r="D355" s="91">
        <v>-2.5399999999999999E-2</v>
      </c>
      <c r="E355" s="89">
        <v>7240.95</v>
      </c>
      <c r="F355" s="27">
        <v>-144.91999999999999</v>
      </c>
      <c r="G355" s="91">
        <v>-1.9599999999999999E-2</v>
      </c>
      <c r="H355" s="89">
        <v>1331.8</v>
      </c>
      <c r="I355" s="27">
        <v>-23.28</v>
      </c>
      <c r="J355" s="91">
        <v>-1.72E-2</v>
      </c>
    </row>
    <row r="356" spans="1:10">
      <c r="A356" s="92">
        <v>43134</v>
      </c>
      <c r="B356" s="89"/>
      <c r="C356" s="27"/>
      <c r="D356" s="91"/>
      <c r="E356" s="89"/>
      <c r="F356" s="27"/>
      <c r="G356" s="91"/>
      <c r="H356" s="89"/>
      <c r="I356" s="27"/>
      <c r="J356" s="91"/>
    </row>
    <row r="357" spans="1:10">
      <c r="A357" s="92">
        <v>43135</v>
      </c>
      <c r="B357" s="89"/>
      <c r="C357" s="27"/>
      <c r="D357" s="91"/>
      <c r="E357" s="89"/>
      <c r="F357" s="27"/>
      <c r="G357" s="91"/>
      <c r="H357" s="89"/>
      <c r="I357" s="27"/>
      <c r="J357" s="91"/>
    </row>
    <row r="358" spans="1:10">
      <c r="A358" s="92">
        <v>43136</v>
      </c>
      <c r="B358" s="89">
        <v>24345.75</v>
      </c>
      <c r="C358" s="27">
        <v>-1175.21</v>
      </c>
      <c r="D358" s="91">
        <v>-4.5999999999999999E-2</v>
      </c>
      <c r="E358" s="89">
        <v>6967.53</v>
      </c>
      <c r="F358" s="27">
        <v>-273.42</v>
      </c>
      <c r="G358" s="91">
        <v>-3.78E-2</v>
      </c>
      <c r="H358" s="89">
        <v>1255.81</v>
      </c>
      <c r="I358" s="27">
        <v>-62.17</v>
      </c>
      <c r="J358" s="91">
        <v>-4.7199999999999999E-2</v>
      </c>
    </row>
    <row r="359" spans="1:10">
      <c r="A359" s="92">
        <v>43137</v>
      </c>
      <c r="B359" s="89">
        <v>24912.77</v>
      </c>
      <c r="C359" s="27">
        <v>567.02</v>
      </c>
      <c r="D359" s="91">
        <v>2.3300000000000001E-2</v>
      </c>
      <c r="E359" s="89">
        <v>7115.88</v>
      </c>
      <c r="F359" s="27">
        <v>148.36000000000001</v>
      </c>
      <c r="G359" s="91">
        <v>2.1299999999999999E-2</v>
      </c>
      <c r="H359" s="89">
        <v>1279.01</v>
      </c>
      <c r="I359" s="27">
        <v>23.2</v>
      </c>
      <c r="J359" s="91">
        <v>1.8499999999999999E-2</v>
      </c>
    </row>
    <row r="360" spans="1:10">
      <c r="A360" s="92">
        <v>43138</v>
      </c>
      <c r="B360" s="89">
        <v>24893.35</v>
      </c>
      <c r="C360" s="27">
        <v>-19.420000000000002</v>
      </c>
      <c r="D360" s="91">
        <v>-8.0000000000000004E-4</v>
      </c>
      <c r="E360" s="89">
        <v>7051.98</v>
      </c>
      <c r="F360" s="27">
        <v>-63.9</v>
      </c>
      <c r="G360" s="91">
        <v>-8.9999999999999993E-3</v>
      </c>
      <c r="H360" s="89">
        <v>1298.77</v>
      </c>
      <c r="I360" s="27">
        <v>-2.9</v>
      </c>
      <c r="J360" s="91">
        <v>-2.2000000000000001E-3</v>
      </c>
    </row>
    <row r="361" spans="1:10">
      <c r="A361" s="92">
        <v>43139</v>
      </c>
      <c r="B361" s="89">
        <v>23860.46</v>
      </c>
      <c r="C361" s="27">
        <v>-1032.8900000000001</v>
      </c>
      <c r="D361" s="91">
        <v>-4.1500000000000002E-2</v>
      </c>
      <c r="E361" s="89">
        <v>6777.16</v>
      </c>
      <c r="F361" s="27">
        <v>-274.83</v>
      </c>
      <c r="G361" s="91">
        <v>-3.9E-2</v>
      </c>
      <c r="H361" s="89">
        <v>1298.77</v>
      </c>
      <c r="I361" s="27">
        <v>-2.9</v>
      </c>
      <c r="J361" s="91">
        <v>-2.2000000000000001E-3</v>
      </c>
    </row>
    <row r="362" spans="1:10">
      <c r="A362" s="92">
        <v>43140</v>
      </c>
      <c r="B362" s="89">
        <v>24190.9</v>
      </c>
      <c r="C362" s="27">
        <v>330.44</v>
      </c>
      <c r="D362" s="91">
        <v>1.38E-2</v>
      </c>
      <c r="E362" s="89">
        <v>6874.49</v>
      </c>
      <c r="F362" s="27">
        <v>97.33</v>
      </c>
      <c r="G362" s="91">
        <v>1.44E-2</v>
      </c>
      <c r="H362" s="89">
        <v>1239.1500000000001</v>
      </c>
      <c r="I362" s="27">
        <v>20.49</v>
      </c>
      <c r="J362" s="91">
        <v>1.6799999999999999E-2</v>
      </c>
    </row>
    <row r="363" spans="1:10">
      <c r="A363" s="92">
        <v>43141</v>
      </c>
      <c r="B363" s="89"/>
      <c r="C363" s="27"/>
      <c r="D363" s="91"/>
      <c r="E363" s="89"/>
      <c r="F363" s="27"/>
      <c r="G363" s="91"/>
      <c r="H363" s="89"/>
      <c r="I363" s="27"/>
      <c r="J363" s="91"/>
    </row>
    <row r="364" spans="1:10">
      <c r="A364" s="92">
        <v>43142</v>
      </c>
      <c r="B364" s="89"/>
      <c r="C364" s="27"/>
      <c r="D364" s="91"/>
      <c r="E364" s="89"/>
      <c r="F364" s="27"/>
      <c r="G364" s="91"/>
      <c r="H364" s="89"/>
      <c r="I364" s="27"/>
      <c r="J364" s="91"/>
    </row>
    <row r="365" spans="1:10">
      <c r="A365" s="92">
        <v>43143</v>
      </c>
      <c r="B365" s="89">
        <v>24601.27</v>
      </c>
      <c r="C365" s="27">
        <v>410.37</v>
      </c>
      <c r="D365" s="91">
        <v>1.7000000000000001E-2</v>
      </c>
      <c r="E365" s="89">
        <v>6981.96</v>
      </c>
      <c r="F365" s="27">
        <v>107.47</v>
      </c>
      <c r="G365" s="91">
        <v>1.5599999999999999E-2</v>
      </c>
      <c r="H365" s="89">
        <v>1279.1400000000001</v>
      </c>
      <c r="I365" s="27">
        <v>23.33</v>
      </c>
      <c r="J365" s="91">
        <v>1.8599999999999998E-2</v>
      </c>
    </row>
    <row r="366" spans="1:10">
      <c r="A366" s="92">
        <v>43144</v>
      </c>
      <c r="B366" s="89">
        <v>24640.45</v>
      </c>
      <c r="C366" s="27">
        <v>39.18</v>
      </c>
      <c r="D366" s="91">
        <v>1.6000000000000001E-3</v>
      </c>
      <c r="E366" s="89">
        <v>7013.51</v>
      </c>
      <c r="F366" s="27">
        <v>31.55</v>
      </c>
      <c r="G366" s="91">
        <v>4.4999999999999997E-3</v>
      </c>
      <c r="H366" s="89">
        <v>1278.51</v>
      </c>
      <c r="I366" s="27">
        <v>-0.64</v>
      </c>
      <c r="J366" s="91">
        <v>-5.0000000000000001E-4</v>
      </c>
    </row>
    <row r="367" spans="1:10">
      <c r="A367" s="92">
        <v>43145</v>
      </c>
      <c r="B367" s="89">
        <v>24893.49</v>
      </c>
      <c r="C367" s="27">
        <v>253.04</v>
      </c>
      <c r="D367" s="91">
        <v>1.03E-2</v>
      </c>
      <c r="E367" s="89">
        <v>7143.62</v>
      </c>
      <c r="F367" s="27">
        <v>130.1</v>
      </c>
      <c r="G367" s="91">
        <v>1.8599999999999998E-2</v>
      </c>
      <c r="H367" s="89">
        <v>1278.51</v>
      </c>
      <c r="I367" s="27">
        <v>-0.64</v>
      </c>
      <c r="J367" s="91">
        <v>-5.0000000000000001E-4</v>
      </c>
    </row>
    <row r="368" spans="1:10">
      <c r="A368" s="92">
        <v>43146</v>
      </c>
      <c r="B368" s="89">
        <v>25200.37</v>
      </c>
      <c r="C368" s="27">
        <v>306.88</v>
      </c>
      <c r="D368" s="91">
        <v>1.23E-2</v>
      </c>
      <c r="E368" s="89">
        <v>7256.43</v>
      </c>
      <c r="F368" s="27">
        <v>112.82</v>
      </c>
      <c r="G368" s="91">
        <v>1.5800000000000002E-2</v>
      </c>
      <c r="H368" s="89">
        <v>1322.95</v>
      </c>
      <c r="I368" s="27">
        <v>15.9</v>
      </c>
      <c r="J368" s="91">
        <v>1.2200000000000001E-2</v>
      </c>
    </row>
    <row r="369" spans="1:10">
      <c r="A369" s="92">
        <v>43147</v>
      </c>
      <c r="B369" s="89">
        <v>25219.38</v>
      </c>
      <c r="C369" s="27">
        <v>19.010000000000002</v>
      </c>
      <c r="D369" s="91">
        <v>8.0000000000000004E-4</v>
      </c>
      <c r="E369" s="89">
        <v>7239.46</v>
      </c>
      <c r="F369" s="27">
        <v>-16.97</v>
      </c>
      <c r="G369" s="91">
        <v>-2.3E-3</v>
      </c>
      <c r="H369" s="89">
        <v>1331.66</v>
      </c>
      <c r="I369" s="27">
        <v>8.7100000000000009</v>
      </c>
      <c r="J369" s="91">
        <v>6.6E-3</v>
      </c>
    </row>
    <row r="370" spans="1:10">
      <c r="A370" s="92">
        <v>43148</v>
      </c>
      <c r="B370" s="89"/>
      <c r="C370" s="27"/>
      <c r="D370" s="91"/>
      <c r="E370" s="89"/>
      <c r="F370" s="27"/>
      <c r="G370" s="91"/>
      <c r="H370" s="89"/>
      <c r="I370" s="27"/>
      <c r="J370" s="91"/>
    </row>
    <row r="371" spans="1:10">
      <c r="A371" s="92">
        <v>43149</v>
      </c>
      <c r="B371" s="89"/>
      <c r="C371" s="27"/>
      <c r="D371" s="91"/>
      <c r="E371" s="89"/>
      <c r="F371" s="27"/>
      <c r="G371" s="91"/>
      <c r="H371" s="89"/>
      <c r="I371" s="27"/>
      <c r="J371" s="91"/>
    </row>
    <row r="372" spans="1:10">
      <c r="A372" s="92">
        <v>43150</v>
      </c>
      <c r="B372" s="89">
        <v>25219.38</v>
      </c>
      <c r="C372" s="27">
        <v>19.010000000000002</v>
      </c>
      <c r="D372" s="91">
        <v>8.0000000000000004E-4</v>
      </c>
      <c r="E372" s="89">
        <v>7239.46</v>
      </c>
      <c r="F372" s="27">
        <v>-16.97</v>
      </c>
      <c r="G372" s="91">
        <v>-2.3E-3</v>
      </c>
      <c r="H372" s="89">
        <v>1318.32</v>
      </c>
      <c r="I372" s="27">
        <v>-4.63</v>
      </c>
      <c r="J372" s="91">
        <v>-3.5000000000000001E-3</v>
      </c>
    </row>
    <row r="373" spans="1:10">
      <c r="A373" s="92">
        <v>43151</v>
      </c>
      <c r="B373" s="89">
        <v>24964.75</v>
      </c>
      <c r="C373" s="27">
        <v>-254.63</v>
      </c>
      <c r="D373" s="91">
        <v>-1.01E-2</v>
      </c>
      <c r="E373" s="89">
        <v>7234.31</v>
      </c>
      <c r="F373" s="27">
        <v>-5.16</v>
      </c>
      <c r="G373" s="91">
        <v>-6.9999999999999999E-4</v>
      </c>
      <c r="H373" s="89">
        <v>1341.53</v>
      </c>
      <c r="I373" s="27">
        <v>23.21</v>
      </c>
      <c r="J373" s="91">
        <v>1.7600000000000001E-2</v>
      </c>
    </row>
    <row r="374" spans="1:10">
      <c r="A374" s="92">
        <v>43152</v>
      </c>
      <c r="B374" s="89">
        <v>24797.78</v>
      </c>
      <c r="C374" s="27">
        <v>-166.97</v>
      </c>
      <c r="D374" s="91">
        <v>-6.7000000000000002E-3</v>
      </c>
      <c r="E374" s="89">
        <v>7218.23</v>
      </c>
      <c r="F374" s="27">
        <v>-16.079999999999998</v>
      </c>
      <c r="G374" s="91">
        <v>-2.2000000000000001E-3</v>
      </c>
      <c r="H374" s="89">
        <v>1346.65</v>
      </c>
      <c r="I374" s="27">
        <v>5.12</v>
      </c>
      <c r="J374" s="91">
        <v>3.8E-3</v>
      </c>
    </row>
    <row r="375" spans="1:10">
      <c r="A375" s="92">
        <v>43153</v>
      </c>
      <c r="B375" s="89">
        <v>24962.48</v>
      </c>
      <c r="C375" s="27">
        <v>164.7</v>
      </c>
      <c r="D375" s="91">
        <v>6.6E-3</v>
      </c>
      <c r="E375" s="89">
        <v>7210.09</v>
      </c>
      <c r="F375" s="27">
        <v>-8.14</v>
      </c>
      <c r="G375" s="91">
        <v>-1.1000000000000001E-3</v>
      </c>
      <c r="H375" s="89">
        <v>1322.09</v>
      </c>
      <c r="I375" s="27">
        <v>-3.26</v>
      </c>
      <c r="J375" s="91">
        <v>-2.5000000000000001E-3</v>
      </c>
    </row>
    <row r="376" spans="1:10">
      <c r="A376" s="92">
        <v>43154</v>
      </c>
      <c r="B376" s="89">
        <v>25309.99</v>
      </c>
      <c r="C376" s="27">
        <v>347.51</v>
      </c>
      <c r="D376" s="91">
        <v>1.3899999999999999E-2</v>
      </c>
      <c r="E376" s="89">
        <v>7337.39</v>
      </c>
      <c r="F376" s="27">
        <v>127.3</v>
      </c>
      <c r="G376" s="91">
        <v>1.77E-2</v>
      </c>
      <c r="H376" s="89">
        <v>1349.52</v>
      </c>
      <c r="I376" s="27">
        <v>27.43</v>
      </c>
      <c r="J376" s="91">
        <v>2.07E-2</v>
      </c>
    </row>
    <row r="377" spans="1:10">
      <c r="A377" s="92">
        <v>43155</v>
      </c>
      <c r="B377" s="89"/>
      <c r="C377" s="27"/>
      <c r="D377" s="91"/>
      <c r="E377" s="89"/>
      <c r="F377" s="27"/>
      <c r="G377" s="91"/>
      <c r="H377" s="89"/>
      <c r="I377" s="27"/>
      <c r="J377" s="91"/>
    </row>
    <row r="378" spans="1:10">
      <c r="A378" s="92">
        <v>43156</v>
      </c>
      <c r="B378" s="89"/>
      <c r="C378" s="27"/>
      <c r="D378" s="91"/>
      <c r="E378" s="89"/>
      <c r="F378" s="27"/>
      <c r="G378" s="91"/>
      <c r="H378" s="89"/>
      <c r="I378" s="27"/>
      <c r="J378" s="91"/>
    </row>
    <row r="379" spans="1:10">
      <c r="A379" s="92">
        <v>43157</v>
      </c>
      <c r="B379" s="89">
        <v>25709.27</v>
      </c>
      <c r="C379" s="27">
        <v>399.28</v>
      </c>
      <c r="D379" s="91">
        <v>1.5800000000000002E-2</v>
      </c>
      <c r="E379" s="89">
        <v>7421.46</v>
      </c>
      <c r="F379" s="27">
        <v>84.07</v>
      </c>
      <c r="G379" s="91">
        <v>1.15E-2</v>
      </c>
      <c r="H379" s="89">
        <v>1380.27</v>
      </c>
      <c r="I379" s="27">
        <v>29.18</v>
      </c>
      <c r="J379" s="91">
        <v>2.1600000000000001E-2</v>
      </c>
    </row>
    <row r="380" spans="1:10">
      <c r="A380" s="92">
        <v>43158</v>
      </c>
      <c r="B380" s="89">
        <v>25410.03</v>
      </c>
      <c r="C380" s="27">
        <v>-299.24</v>
      </c>
      <c r="D380" s="91">
        <v>-1.1599999999999999E-2</v>
      </c>
      <c r="E380" s="89">
        <v>7330.35</v>
      </c>
      <c r="F380" s="27">
        <v>-91.11</v>
      </c>
      <c r="G380" s="91">
        <v>-1.23E-2</v>
      </c>
      <c r="H380" s="89">
        <v>1380.27</v>
      </c>
      <c r="I380" s="27">
        <v>0</v>
      </c>
      <c r="J380" s="91">
        <v>0</v>
      </c>
    </row>
    <row r="381" spans="1:10">
      <c r="A381" s="92">
        <v>43159</v>
      </c>
      <c r="B381" s="89">
        <v>25029.200000000001</v>
      </c>
      <c r="C381" s="27">
        <v>-380.83</v>
      </c>
      <c r="D381" s="91">
        <v>-1.4999999999999999E-2</v>
      </c>
      <c r="E381" s="89">
        <v>7273.01</v>
      </c>
      <c r="F381" s="27">
        <v>-57.35</v>
      </c>
      <c r="G381" s="91">
        <v>-7.7999999999999996E-3</v>
      </c>
      <c r="H381" s="89">
        <v>1275.25</v>
      </c>
      <c r="I381" s="27">
        <v>-29.86</v>
      </c>
      <c r="J381" s="91">
        <v>-2.29E-2</v>
      </c>
    </row>
    <row r="382" spans="1:10">
      <c r="A382" s="92">
        <v>43160</v>
      </c>
      <c r="B382" s="89">
        <v>24608.98</v>
      </c>
      <c r="C382" s="27">
        <v>-420.22</v>
      </c>
      <c r="D382" s="91">
        <v>-1.6799999999999999E-2</v>
      </c>
      <c r="E382" s="89">
        <v>7180.56</v>
      </c>
      <c r="F382" s="27">
        <v>-92.45</v>
      </c>
      <c r="G382" s="91">
        <v>-1.2699999999999999E-2</v>
      </c>
      <c r="H382" s="89">
        <v>1340.14</v>
      </c>
      <c r="I382" s="27">
        <v>-21.88</v>
      </c>
      <c r="J382" s="91">
        <v>-1.61E-2</v>
      </c>
    </row>
    <row r="383" spans="1:10">
      <c r="A383" s="92">
        <v>43161</v>
      </c>
      <c r="B383" s="89">
        <v>24538.06</v>
      </c>
      <c r="C383" s="27">
        <v>-70.92</v>
      </c>
      <c r="D383" s="91">
        <v>-2.8999999999999998E-3</v>
      </c>
      <c r="E383" s="89">
        <v>7257.87</v>
      </c>
      <c r="F383" s="27">
        <v>77.31</v>
      </c>
      <c r="G383" s="91">
        <v>1.0800000000000001E-2</v>
      </c>
      <c r="H383" s="89">
        <v>1363.78</v>
      </c>
      <c r="I383" s="27">
        <v>23.64</v>
      </c>
      <c r="J383" s="91">
        <v>1.7600000000000001E-2</v>
      </c>
    </row>
    <row r="384" spans="1:10">
      <c r="A384" s="92">
        <v>43162</v>
      </c>
      <c r="B384" s="89"/>
      <c r="C384" s="27"/>
      <c r="D384" s="91"/>
      <c r="E384" s="89"/>
      <c r="F384" s="27"/>
      <c r="G384" s="91"/>
      <c r="H384" s="89"/>
      <c r="I384" s="27"/>
      <c r="J384" s="91"/>
    </row>
    <row r="385" spans="1:10">
      <c r="A385" s="92">
        <v>43163</v>
      </c>
      <c r="B385" s="89"/>
      <c r="C385" s="27"/>
      <c r="D385" s="91"/>
      <c r="E385" s="89"/>
      <c r="F385" s="27"/>
      <c r="G385" s="91"/>
      <c r="H385" s="89"/>
      <c r="I385" s="27"/>
      <c r="J385" s="91"/>
    </row>
    <row r="386" spans="1:10">
      <c r="A386" s="92">
        <v>43164</v>
      </c>
      <c r="B386" s="89">
        <v>24874.76</v>
      </c>
      <c r="C386" s="27">
        <v>336.7</v>
      </c>
      <c r="D386" s="91">
        <v>1.37E-2</v>
      </c>
      <c r="E386" s="89">
        <v>7330.71</v>
      </c>
      <c r="F386" s="27">
        <v>72.84</v>
      </c>
      <c r="G386" s="91">
        <v>0.01</v>
      </c>
      <c r="H386" s="89">
        <v>1374.51</v>
      </c>
      <c r="I386" s="27">
        <v>10.73</v>
      </c>
      <c r="J386" s="91">
        <v>7.9000000000000008E-3</v>
      </c>
    </row>
    <row r="387" spans="1:10">
      <c r="A387" s="92">
        <v>43165</v>
      </c>
      <c r="B387" s="89">
        <v>24884.12</v>
      </c>
      <c r="C387" s="27">
        <v>9.36</v>
      </c>
      <c r="D387" s="91">
        <v>4.0000000000000002E-4</v>
      </c>
      <c r="E387" s="89">
        <v>7372.01</v>
      </c>
      <c r="F387" s="27">
        <v>41.3</v>
      </c>
      <c r="G387" s="91">
        <v>5.5999999999999999E-3</v>
      </c>
      <c r="H387" s="89">
        <v>1396.47</v>
      </c>
      <c r="I387" s="27">
        <v>20.61</v>
      </c>
      <c r="J387" s="91">
        <v>1.4999999999999999E-2</v>
      </c>
    </row>
    <row r="388" spans="1:10">
      <c r="A388" s="92">
        <v>43166</v>
      </c>
      <c r="B388" s="89">
        <v>24801.360000000001</v>
      </c>
      <c r="C388" s="27">
        <v>-82.76</v>
      </c>
      <c r="D388" s="91">
        <v>-3.3E-3</v>
      </c>
      <c r="E388" s="89">
        <v>7396.65</v>
      </c>
      <c r="F388" s="27">
        <v>24.64</v>
      </c>
      <c r="G388" s="91">
        <v>3.3E-3</v>
      </c>
      <c r="H388" s="89">
        <v>1400.47</v>
      </c>
      <c r="I388" s="27">
        <v>4</v>
      </c>
      <c r="J388" s="91">
        <v>2.8999999999999998E-3</v>
      </c>
    </row>
    <row r="389" spans="1:10">
      <c r="A389" s="92">
        <v>43167</v>
      </c>
      <c r="B389" s="89">
        <v>24895.21</v>
      </c>
      <c r="C389" s="27">
        <v>93.85</v>
      </c>
      <c r="D389" s="91">
        <v>3.8E-3</v>
      </c>
      <c r="E389" s="89">
        <v>7427.95</v>
      </c>
      <c r="F389" s="27">
        <v>31.3</v>
      </c>
      <c r="G389" s="91">
        <v>4.1999999999999997E-3</v>
      </c>
      <c r="H389" s="89">
        <v>1402.05</v>
      </c>
      <c r="I389" s="27">
        <v>1.59</v>
      </c>
      <c r="J389" s="91">
        <v>1.1000000000000001E-3</v>
      </c>
    </row>
    <row r="390" spans="1:10">
      <c r="A390" s="92">
        <v>43168</v>
      </c>
      <c r="B390" s="89">
        <v>25335.74</v>
      </c>
      <c r="C390" s="27">
        <v>440.53</v>
      </c>
      <c r="D390" s="91">
        <v>1.77E-2</v>
      </c>
      <c r="E390" s="89">
        <v>7560.81</v>
      </c>
      <c r="F390" s="27">
        <v>132.86000000000001</v>
      </c>
      <c r="G390" s="91">
        <v>1.7899999999999999E-2</v>
      </c>
      <c r="H390" s="89">
        <v>1431.16</v>
      </c>
      <c r="I390" s="27">
        <v>29.11</v>
      </c>
      <c r="J390" s="91">
        <v>2.0799999999999999E-2</v>
      </c>
    </row>
    <row r="391" spans="1:10">
      <c r="A391" s="92">
        <v>43169</v>
      </c>
      <c r="B391" s="89"/>
      <c r="C391" s="27"/>
      <c r="D391" s="91"/>
      <c r="E391" s="89"/>
      <c r="F391" s="27"/>
      <c r="G391" s="91"/>
      <c r="H391" s="89"/>
      <c r="I391" s="27"/>
      <c r="J391" s="91"/>
    </row>
    <row r="392" spans="1:10">
      <c r="A392" s="92">
        <v>43170</v>
      </c>
      <c r="B392" s="89"/>
      <c r="C392" s="27"/>
      <c r="D392" s="91"/>
      <c r="E392" s="89"/>
      <c r="F392" s="27"/>
      <c r="G392" s="91"/>
      <c r="H392" s="89"/>
      <c r="I392" s="27"/>
      <c r="J392" s="91"/>
    </row>
    <row r="393" spans="1:10">
      <c r="A393" s="92">
        <v>43171</v>
      </c>
      <c r="B393" s="89">
        <v>25178.61</v>
      </c>
      <c r="C393" s="27">
        <v>-157.13</v>
      </c>
      <c r="D393" s="91">
        <v>-6.1999999999999998E-3</v>
      </c>
      <c r="E393" s="89">
        <v>7588.33</v>
      </c>
      <c r="F393" s="27">
        <v>27.51</v>
      </c>
      <c r="G393" s="91">
        <v>3.5999999999999999E-3</v>
      </c>
      <c r="H393" s="89">
        <v>1445.9</v>
      </c>
      <c r="I393" s="27">
        <v>14.74</v>
      </c>
      <c r="J393" s="91">
        <v>1.03E-2</v>
      </c>
    </row>
    <row r="394" spans="1:10">
      <c r="A394" s="92">
        <v>43172</v>
      </c>
      <c r="B394" s="89">
        <v>25007.03</v>
      </c>
      <c r="C394" s="27">
        <v>-171.58</v>
      </c>
      <c r="D394" s="91">
        <v>-6.7999999999999996E-3</v>
      </c>
      <c r="E394" s="89">
        <v>7511.01</v>
      </c>
      <c r="F394" s="27">
        <v>-77.31</v>
      </c>
      <c r="G394" s="91">
        <v>-1.0200000000000001E-2</v>
      </c>
      <c r="H394" s="89">
        <v>445.9</v>
      </c>
      <c r="I394" s="27">
        <v>14.74</v>
      </c>
      <c r="J394" s="91">
        <v>1.03E-2</v>
      </c>
    </row>
    <row r="395" spans="1:10">
      <c r="A395" s="92">
        <v>43173</v>
      </c>
      <c r="B395" s="89">
        <v>24758.12</v>
      </c>
      <c r="C395" s="27">
        <v>-248.91</v>
      </c>
      <c r="D395" s="91">
        <v>-0.01</v>
      </c>
      <c r="E395" s="89">
        <v>7496.81</v>
      </c>
      <c r="F395" s="27">
        <v>-14.2</v>
      </c>
      <c r="G395" s="91">
        <v>-1.9E-3</v>
      </c>
      <c r="H395" s="89">
        <v>1423.5</v>
      </c>
      <c r="I395" s="27">
        <v>0.04</v>
      </c>
      <c r="J395" s="91">
        <v>0</v>
      </c>
    </row>
    <row r="396" spans="1:10">
      <c r="A396" s="92">
        <v>43174</v>
      </c>
      <c r="B396" s="89">
        <v>24873.66</v>
      </c>
      <c r="C396" s="27">
        <v>115.54</v>
      </c>
      <c r="D396" s="91">
        <v>4.7000000000000002E-3</v>
      </c>
      <c r="E396" s="89">
        <v>7481.74</v>
      </c>
      <c r="F396" s="27">
        <v>-15.07</v>
      </c>
      <c r="G396" s="91">
        <v>-2E-3</v>
      </c>
      <c r="H396" s="89">
        <v>1422.07</v>
      </c>
      <c r="I396" s="27">
        <v>-1.42</v>
      </c>
      <c r="J396" s="91">
        <v>-1E-3</v>
      </c>
    </row>
    <row r="397" spans="1:10">
      <c r="A397" s="92">
        <v>43175</v>
      </c>
      <c r="B397" s="89"/>
      <c r="C397" s="27"/>
      <c r="D397" s="91"/>
      <c r="E397" s="89"/>
      <c r="F397" s="27"/>
      <c r="G397" s="91"/>
      <c r="H397" s="89"/>
      <c r="I397" s="27"/>
      <c r="J397" s="91"/>
    </row>
    <row r="398" spans="1:10">
      <c r="A398" s="92">
        <v>43176</v>
      </c>
      <c r="B398" s="89"/>
      <c r="C398" s="27"/>
      <c r="D398" s="91"/>
      <c r="E398" s="89"/>
      <c r="F398" s="27"/>
      <c r="G398" s="91"/>
      <c r="H398" s="89"/>
      <c r="I398" s="27"/>
      <c r="J398" s="91"/>
    </row>
    <row r="399" spans="1:10">
      <c r="A399" s="92">
        <v>43177</v>
      </c>
      <c r="B399" s="89"/>
      <c r="C399" s="27"/>
      <c r="D399" s="91"/>
      <c r="E399" s="89"/>
      <c r="F399" s="27"/>
      <c r="G399" s="91"/>
      <c r="H399" s="89"/>
      <c r="I399" s="27"/>
      <c r="J399" s="91"/>
    </row>
    <row r="400" spans="1:10">
      <c r="A400" s="92">
        <v>43178</v>
      </c>
      <c r="B400" s="89">
        <v>24610.91</v>
      </c>
      <c r="C400" s="27">
        <v>-335.6</v>
      </c>
      <c r="D400" s="91">
        <v>-1.35E-2</v>
      </c>
      <c r="E400" s="89">
        <v>7344.24</v>
      </c>
      <c r="F400" s="27">
        <v>-137.74</v>
      </c>
      <c r="G400" s="91">
        <v>-1.84E-2</v>
      </c>
      <c r="H400" s="89">
        <v>1394.82</v>
      </c>
      <c r="I400" s="27">
        <v>-27.73</v>
      </c>
      <c r="J400" s="91">
        <v>-1.95E-2</v>
      </c>
    </row>
    <row r="401" spans="1:10">
      <c r="A401" s="92">
        <v>43179</v>
      </c>
      <c r="B401" s="89">
        <v>24727.27</v>
      </c>
      <c r="C401" s="27">
        <v>116.36</v>
      </c>
      <c r="D401" s="91">
        <v>4.7000000000000002E-3</v>
      </c>
      <c r="E401" s="89">
        <v>7364.3</v>
      </c>
      <c r="F401" s="27">
        <v>20.059999999999999</v>
      </c>
      <c r="G401" s="91">
        <v>2.7000000000000001E-3</v>
      </c>
      <c r="H401" s="89">
        <v>1394.82</v>
      </c>
      <c r="I401" s="27">
        <v>-27.73</v>
      </c>
      <c r="J401" s="91">
        <v>-1.95E-2</v>
      </c>
    </row>
    <row r="402" spans="1:10">
      <c r="A402" s="92">
        <v>43180</v>
      </c>
      <c r="B402" s="89">
        <v>24682.31</v>
      </c>
      <c r="C402" s="27">
        <v>-44.96</v>
      </c>
      <c r="D402" s="91">
        <v>-1.8E-3</v>
      </c>
      <c r="E402" s="89">
        <v>7345.29</v>
      </c>
      <c r="F402" s="27">
        <v>-19.02</v>
      </c>
      <c r="G402" s="91">
        <v>-2.5999999999999999E-3</v>
      </c>
      <c r="H402" s="89">
        <v>1407.98</v>
      </c>
      <c r="I402" s="27">
        <v>2.4700000000000002</v>
      </c>
      <c r="J402" s="91">
        <v>1.8E-3</v>
      </c>
    </row>
    <row r="403" spans="1:10">
      <c r="A403" s="92">
        <v>43181</v>
      </c>
      <c r="B403" s="89">
        <v>23957.89</v>
      </c>
      <c r="C403" s="27">
        <v>-724.42</v>
      </c>
      <c r="D403" s="91">
        <v>-2.93E-2</v>
      </c>
      <c r="E403" s="89">
        <v>7166.68</v>
      </c>
      <c r="F403" s="27">
        <v>-178.61</v>
      </c>
      <c r="G403" s="91">
        <v>-2.4299999999999999E-2</v>
      </c>
      <c r="H403" s="89">
        <v>1368.98</v>
      </c>
      <c r="I403" s="27">
        <v>-39</v>
      </c>
      <c r="J403" s="91">
        <v>-2.7699999999999999E-2</v>
      </c>
    </row>
    <row r="404" spans="1:10">
      <c r="A404" s="92">
        <v>43182</v>
      </c>
      <c r="B404" s="89">
        <v>23533.200000000001</v>
      </c>
      <c r="C404" s="27">
        <v>-424.69</v>
      </c>
      <c r="D404" s="91">
        <v>-1.77E-2</v>
      </c>
      <c r="E404" s="89">
        <v>6992.67</v>
      </c>
      <c r="F404" s="27">
        <v>-174.01</v>
      </c>
      <c r="G404" s="91">
        <v>-2.4299999999999999E-2</v>
      </c>
      <c r="H404" s="89">
        <v>1323.92</v>
      </c>
      <c r="I404" s="27">
        <v>-45.06</v>
      </c>
      <c r="J404" s="91">
        <v>-3.2899999999999999E-2</v>
      </c>
    </row>
    <row r="405" spans="1:10">
      <c r="A405" s="92">
        <v>43183</v>
      </c>
      <c r="B405" s="89"/>
      <c r="C405" s="27"/>
      <c r="D405" s="91"/>
      <c r="E405" s="89"/>
      <c r="F405" s="27"/>
      <c r="G405" s="91"/>
      <c r="H405" s="89"/>
      <c r="I405" s="27"/>
      <c r="J405" s="91"/>
    </row>
    <row r="406" spans="1:10">
      <c r="A406" s="92">
        <v>43184</v>
      </c>
      <c r="B406" s="89"/>
      <c r="C406" s="27"/>
      <c r="D406" s="91"/>
      <c r="E406" s="89"/>
      <c r="F406" s="27"/>
      <c r="G406" s="91"/>
      <c r="H406" s="89"/>
      <c r="I406" s="27"/>
      <c r="J406" s="91"/>
    </row>
    <row r="407" spans="1:10">
      <c r="A407" s="92">
        <v>43185</v>
      </c>
      <c r="B407" s="89">
        <v>24202.6</v>
      </c>
      <c r="C407" s="27">
        <v>669.4</v>
      </c>
      <c r="D407" s="91">
        <v>2.8400000000000002E-2</v>
      </c>
      <c r="E407" s="89">
        <v>7220.54</v>
      </c>
      <c r="F407" s="27">
        <v>227.88</v>
      </c>
      <c r="G407" s="91">
        <v>3.2599999999999997E-2</v>
      </c>
      <c r="H407" s="89">
        <v>1380.1</v>
      </c>
      <c r="I407" s="27">
        <v>56.18</v>
      </c>
      <c r="J407" s="91">
        <v>4.24E-2</v>
      </c>
    </row>
    <row r="408" spans="1:10">
      <c r="A408" s="92">
        <v>43186</v>
      </c>
      <c r="B408" s="89">
        <v>23857.71</v>
      </c>
      <c r="C408" s="27">
        <v>-344.89</v>
      </c>
      <c r="D408" s="91">
        <v>-1.43E-2</v>
      </c>
      <c r="E408" s="89">
        <v>7008.81</v>
      </c>
      <c r="F408" s="27">
        <v>-211.74</v>
      </c>
      <c r="G408" s="91">
        <v>-2.93E-2</v>
      </c>
      <c r="H408" s="89">
        <v>1327.94</v>
      </c>
      <c r="I408" s="27">
        <v>-52.16</v>
      </c>
      <c r="J408" s="91">
        <v>-3.78E-2</v>
      </c>
    </row>
    <row r="409" spans="1:10">
      <c r="A409" s="92">
        <v>43187</v>
      </c>
      <c r="B409" s="89">
        <v>23848.42</v>
      </c>
      <c r="C409" s="27">
        <v>-9.2899999999999991</v>
      </c>
      <c r="D409" s="91">
        <v>-4.0000000000000002E-4</v>
      </c>
      <c r="E409" s="89">
        <v>6949.23</v>
      </c>
      <c r="F409" s="27">
        <v>-59.58</v>
      </c>
      <c r="G409" s="91">
        <v>-8.5000000000000006E-3</v>
      </c>
      <c r="H409" s="89">
        <v>1299.82</v>
      </c>
      <c r="I409" s="27">
        <v>-28.12</v>
      </c>
      <c r="J409" s="91">
        <v>-2.12E-2</v>
      </c>
    </row>
    <row r="410" spans="1:10">
      <c r="A410" s="92">
        <v>43188</v>
      </c>
      <c r="B410" s="89">
        <v>24103.11</v>
      </c>
      <c r="C410" s="27">
        <v>254.69</v>
      </c>
      <c r="D410" s="91">
        <v>1.0699999999999999E-2</v>
      </c>
      <c r="E410" s="89">
        <v>7063.44</v>
      </c>
      <c r="F410" s="27">
        <v>114.22</v>
      </c>
      <c r="G410" s="91">
        <v>1.6400000000000001E-2</v>
      </c>
      <c r="H410" s="89">
        <v>1320.81</v>
      </c>
      <c r="I410" s="27">
        <v>20.99</v>
      </c>
      <c r="J410" s="91">
        <v>1.61E-2</v>
      </c>
    </row>
    <row r="411" spans="1:10">
      <c r="A411" s="92">
        <v>43189</v>
      </c>
      <c r="B411" s="89"/>
      <c r="C411" s="27"/>
      <c r="D411" s="91"/>
      <c r="E411" s="89"/>
      <c r="F411" s="27"/>
      <c r="G411" s="91"/>
      <c r="H411" s="89"/>
      <c r="I411" s="27"/>
      <c r="J411" s="91"/>
    </row>
  </sheetData>
  <mergeCells count="4">
    <mergeCell ref="B1:D1"/>
    <mergeCell ref="E1:G1"/>
    <mergeCell ref="H1:J1"/>
    <mergeCell ref="B3:J3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重點說明</vt:lpstr>
      <vt:lpstr>盤後整理</vt:lpstr>
      <vt:lpstr>資料整合一覽</vt:lpstr>
      <vt:lpstr>大盤與近月台指</vt:lpstr>
      <vt:lpstr>三大法人買賣超</vt:lpstr>
      <vt:lpstr>外資期貨未平倉口數</vt:lpstr>
      <vt:lpstr>期貨大額交易人未沖銷部位</vt:lpstr>
      <vt:lpstr>選擇權未平倉餘額</vt:lpstr>
      <vt:lpstr>臺指選擇權P_C_Ratios</vt:lpstr>
      <vt:lpstr>新台幣匯率美元指數</vt:lpstr>
      <vt:lpstr>散戶多空比</vt:lpstr>
      <vt:lpstr>三大美股走勢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2017-02-16T12:02:36Z</dcterms:created>
  <dcterms:modified xsi:type="dcterms:W3CDTF">2018-03-30T12:49:59Z</dcterms:modified>
</cp:coreProperties>
</file>